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always" codeName="ThisWorkbook" defaultThemeVersion="124226"/>
  <mc:AlternateContent xmlns:mc="http://schemas.openxmlformats.org/markup-compatibility/2006">
    <mc:Choice Requires="x15">
      <x15ac:absPath xmlns:x15ac="http://schemas.microsoft.com/office/spreadsheetml/2010/11/ac" url="Q:\LGF3\LGF3Data\NNDR 1 - 3\NNDR3\2024-25\Form prep\"/>
    </mc:Choice>
  </mc:AlternateContent>
  <xr:revisionPtr revIDLastSave="0" documentId="13_ncr:1_{3635F4E8-3A17-4F37-B7FC-11A62F96728E}" xr6:coauthVersionLast="47" xr6:coauthVersionMax="47" xr10:uidLastSave="{00000000-0000-0000-0000-000000000000}"/>
  <bookViews>
    <workbookView xWindow="-120" yWindow="-120" windowWidth="29040" windowHeight="14385" tabRatio="803" xr2:uid="{26CC606A-52AC-42A5-AB9D-AC4BF035E1A4}"/>
  </bookViews>
  <sheets>
    <sheet name="Title" sheetId="10" r:id="rId1"/>
    <sheet name="Part 1" sheetId="1" r:id="rId2"/>
    <sheet name="Part 2" sheetId="5" r:id="rId3"/>
    <sheet name="Part 2 DA Summary" sheetId="59" r:id="rId4"/>
    <sheet name="Part 3" sheetId="82" r:id="rId5"/>
    <sheet name="Part 4" sheetId="24" r:id="rId6"/>
    <sheet name="Part 5" sheetId="25" r:id="rId7"/>
    <sheet name="Main Validation" sheetId="33" r:id="rId8"/>
    <sheet name="Backsheet" sheetId="95" state="veryHidden" r:id="rId9"/>
    <sheet name="Data" sheetId="26" state="veryHidden" r:id="rId10"/>
    <sheet name="TierSplit" sheetId="27" state="veryHidden" r:id="rId11"/>
    <sheet name="LA list" sheetId="61" state="veryHidden" r:id="rId12"/>
    <sheet name="LA_info" sheetId="62" state="veryHidden" r:id="rId13"/>
    <sheet name="EZ list" sheetId="60" state="veryHidden" r:id="rId14"/>
    <sheet name="CARF Allocations" sheetId="101" state="veryHidden" r:id="rId15"/>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4</definedName>
    <definedName name="_AtRisk_SimSetting_SimName001" hidden="1">"Historical"</definedName>
    <definedName name="_AtRisk_SimSetting_SimName002" hidden="1">"Household projections"</definedName>
    <definedName name="_AtRisk_SimSetting_SimName003" hidden="1">"Local plans"</definedName>
    <definedName name="_AtRisk_SimSetting_SimName004" hidden="1">"Adjusted local plans"</definedName>
    <definedName name="_AtRisk_SimSetting_SimName005" hidden="1">"Manual"</definedName>
    <definedName name="_AtRisk_SimSetting_SimName006" hidden="1">"Min Net Additions"</definedName>
    <definedName name="_AtRisk_SimSetting_SimName007" hidden="1">"Central Net Additions"</definedName>
    <definedName name="_AtRisk_SimSetting_SimName008" hidden="1">"Max Net Additions"</definedName>
    <definedName name="_AtRisk_SimSetting_SimNameCount" hidden="1">8</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8" hidden="1">Backsheet!$A$1:$I$1791</definedName>
    <definedName name="_xlnm._FilterDatabase" localSheetId="14" hidden="1">'CARF Allocations'!$A$1:$C$309</definedName>
    <definedName name="_xlnm._FilterDatabase" localSheetId="9" hidden="1">Data!$A$4:$EF$301</definedName>
    <definedName name="_xlnm._FilterDatabase" localSheetId="13" hidden="1">'EZ list'!$A$3:$L$443</definedName>
    <definedName name="_xlnm._FilterDatabase" localSheetId="11" hidden="1">'LA list'!$B$1:$B$320</definedName>
    <definedName name="_xlnm._FilterDatabase" localSheetId="10" hidden="1">TierSplit!$A$5:$EZ$302</definedName>
    <definedName name="_xlnm._FilterDatabase" hidden="1">#REF!</definedName>
    <definedName name="_Order1" hidden="1">255</definedName>
    <definedName name="_Order2" hidden="1">0</definedName>
    <definedName name="a" hidden="1">{#N/A,#N/A,FALSE,"TMCOMP96";#N/A,#N/A,FALSE,"MAT96";#N/A,#N/A,FALSE,"FANDA96";#N/A,#N/A,FALSE,"INTRAN96";#N/A,#N/A,FALSE,"NAA9697";#N/A,#N/A,FALSE,"ECWEBB";#N/A,#N/A,FALSE,"MFT96";#N/A,#N/A,FALSE,"CTrecon"}</definedName>
    <definedName name="a_1" hidden="1">{#N/A,#N/A,FALSE,"TMCOMP96";#N/A,#N/A,FALSE,"MAT96";#N/A,#N/A,FALSE,"FANDA96";#N/A,#N/A,FALSE,"INTRAN96";#N/A,#N/A,FALSE,"NAA9697";#N/A,#N/A,FALSE,"ECWEBB";#N/A,#N/A,FALSE,"MFT96";#N/A,#N/A,FALSE,"CTrecon"}</definedName>
    <definedName name="a_1_1" hidden="1">{#N/A,#N/A,FALSE,"TMCOMP96";#N/A,#N/A,FALSE,"MAT96";#N/A,#N/A,FALSE,"FANDA96";#N/A,#N/A,FALSE,"INTRAN96";#N/A,#N/A,FALSE,"NAA9697";#N/A,#N/A,FALSE,"ECWEBB";#N/A,#N/A,FALSE,"MFT96";#N/A,#N/A,FALSE,"CTrecon"}</definedName>
    <definedName name="a_1_1_1" hidden="1">{#N/A,#N/A,FALSE,"TMCOMP96";#N/A,#N/A,FALSE,"MAT96";#N/A,#N/A,FALSE,"FANDA96";#N/A,#N/A,FALSE,"INTRAN96";#N/A,#N/A,FALSE,"NAA9697";#N/A,#N/A,FALSE,"ECWEBB";#N/A,#N/A,FALSE,"MFT96";#N/A,#N/A,FALSE,"CTrecon"}</definedName>
    <definedName name="a_1_1_1_1" hidden="1">{#N/A,#N/A,FALSE,"TMCOMP96";#N/A,#N/A,FALSE,"MAT96";#N/A,#N/A,FALSE,"FANDA96";#N/A,#N/A,FALSE,"INTRAN96";#N/A,#N/A,FALSE,"NAA9697";#N/A,#N/A,FALSE,"ECWEBB";#N/A,#N/A,FALSE,"MFT96";#N/A,#N/A,FALSE,"CTrecon"}</definedName>
    <definedName name="a_1_1_1_1_1" hidden="1">{#N/A,#N/A,FALSE,"TMCOMP96";#N/A,#N/A,FALSE,"MAT96";#N/A,#N/A,FALSE,"FANDA96";#N/A,#N/A,FALSE,"INTRAN96";#N/A,#N/A,FALSE,"NAA9697";#N/A,#N/A,FALSE,"ECWEBB";#N/A,#N/A,FALSE,"MFT96";#N/A,#N/A,FALSE,"CTrecon"}</definedName>
    <definedName name="a_1_1_1_1_1_1" hidden="1">{#N/A,#N/A,FALSE,"TMCOMP96";#N/A,#N/A,FALSE,"MAT96";#N/A,#N/A,FALSE,"FANDA96";#N/A,#N/A,FALSE,"INTRAN96";#N/A,#N/A,FALSE,"NAA9697";#N/A,#N/A,FALSE,"ECWEBB";#N/A,#N/A,FALSE,"MFT96";#N/A,#N/A,FALSE,"CTrecon"}</definedName>
    <definedName name="a_1_1_1_1_1_2" hidden="1">{#N/A,#N/A,FALSE,"TMCOMP96";#N/A,#N/A,FALSE,"MAT96";#N/A,#N/A,FALSE,"FANDA96";#N/A,#N/A,FALSE,"INTRAN96";#N/A,#N/A,FALSE,"NAA9697";#N/A,#N/A,FALSE,"ECWEBB";#N/A,#N/A,FALSE,"MFT96";#N/A,#N/A,FALSE,"CTrecon"}</definedName>
    <definedName name="a_1_1_1_1_1_3" hidden="1">{#N/A,#N/A,FALSE,"TMCOMP96";#N/A,#N/A,FALSE,"MAT96";#N/A,#N/A,FALSE,"FANDA96";#N/A,#N/A,FALSE,"INTRAN96";#N/A,#N/A,FALSE,"NAA9697";#N/A,#N/A,FALSE,"ECWEBB";#N/A,#N/A,FALSE,"MFT96";#N/A,#N/A,FALSE,"CTrecon"}</definedName>
    <definedName name="a_1_1_1_1_1_4" hidden="1">{#N/A,#N/A,FALSE,"TMCOMP96";#N/A,#N/A,FALSE,"MAT96";#N/A,#N/A,FALSE,"FANDA96";#N/A,#N/A,FALSE,"INTRAN96";#N/A,#N/A,FALSE,"NAA9697";#N/A,#N/A,FALSE,"ECWEBB";#N/A,#N/A,FALSE,"MFT96";#N/A,#N/A,FALSE,"CTrecon"}</definedName>
    <definedName name="a_1_1_1_1_1_5" hidden="1">{#N/A,#N/A,FALSE,"TMCOMP96";#N/A,#N/A,FALSE,"MAT96";#N/A,#N/A,FALSE,"FANDA96";#N/A,#N/A,FALSE,"INTRAN96";#N/A,#N/A,FALSE,"NAA9697";#N/A,#N/A,FALSE,"ECWEBB";#N/A,#N/A,FALSE,"MFT96";#N/A,#N/A,FALSE,"CTrecon"}</definedName>
    <definedName name="a_1_1_1_1_2" hidden="1">{#N/A,#N/A,FALSE,"TMCOMP96";#N/A,#N/A,FALSE,"MAT96";#N/A,#N/A,FALSE,"FANDA96";#N/A,#N/A,FALSE,"INTRAN96";#N/A,#N/A,FALSE,"NAA9697";#N/A,#N/A,FALSE,"ECWEBB";#N/A,#N/A,FALSE,"MFT96";#N/A,#N/A,FALSE,"CTrecon"}</definedName>
    <definedName name="a_1_1_1_1_2_1" hidden="1">{#N/A,#N/A,FALSE,"TMCOMP96";#N/A,#N/A,FALSE,"MAT96";#N/A,#N/A,FALSE,"FANDA96";#N/A,#N/A,FALSE,"INTRAN96";#N/A,#N/A,FALSE,"NAA9697";#N/A,#N/A,FALSE,"ECWEBB";#N/A,#N/A,FALSE,"MFT96";#N/A,#N/A,FALSE,"CTrecon"}</definedName>
    <definedName name="a_1_1_1_1_2_2" hidden="1">{#N/A,#N/A,FALSE,"TMCOMP96";#N/A,#N/A,FALSE,"MAT96";#N/A,#N/A,FALSE,"FANDA96";#N/A,#N/A,FALSE,"INTRAN96";#N/A,#N/A,FALSE,"NAA9697";#N/A,#N/A,FALSE,"ECWEBB";#N/A,#N/A,FALSE,"MFT96";#N/A,#N/A,FALSE,"CTrecon"}</definedName>
    <definedName name="a_1_1_1_1_2_3" hidden="1">{#N/A,#N/A,FALSE,"TMCOMP96";#N/A,#N/A,FALSE,"MAT96";#N/A,#N/A,FALSE,"FANDA96";#N/A,#N/A,FALSE,"INTRAN96";#N/A,#N/A,FALSE,"NAA9697";#N/A,#N/A,FALSE,"ECWEBB";#N/A,#N/A,FALSE,"MFT96";#N/A,#N/A,FALSE,"CTrecon"}</definedName>
    <definedName name="a_1_1_1_1_2_4" hidden="1">{#N/A,#N/A,FALSE,"TMCOMP96";#N/A,#N/A,FALSE,"MAT96";#N/A,#N/A,FALSE,"FANDA96";#N/A,#N/A,FALSE,"INTRAN96";#N/A,#N/A,FALSE,"NAA9697";#N/A,#N/A,FALSE,"ECWEBB";#N/A,#N/A,FALSE,"MFT96";#N/A,#N/A,FALSE,"CTrecon"}</definedName>
    <definedName name="a_1_1_1_1_2_5" hidden="1">{#N/A,#N/A,FALSE,"TMCOMP96";#N/A,#N/A,FALSE,"MAT96";#N/A,#N/A,FALSE,"FANDA96";#N/A,#N/A,FALSE,"INTRAN96";#N/A,#N/A,FALSE,"NAA9697";#N/A,#N/A,FALSE,"ECWEBB";#N/A,#N/A,FALSE,"MFT96";#N/A,#N/A,FALSE,"CTrecon"}</definedName>
    <definedName name="a_1_1_1_1_3" hidden="1">{#N/A,#N/A,FALSE,"TMCOMP96";#N/A,#N/A,FALSE,"MAT96";#N/A,#N/A,FALSE,"FANDA96";#N/A,#N/A,FALSE,"INTRAN96";#N/A,#N/A,FALSE,"NAA9697";#N/A,#N/A,FALSE,"ECWEBB";#N/A,#N/A,FALSE,"MFT96";#N/A,#N/A,FALSE,"CTrecon"}</definedName>
    <definedName name="a_1_1_1_1_4" hidden="1">{#N/A,#N/A,FALSE,"TMCOMP96";#N/A,#N/A,FALSE,"MAT96";#N/A,#N/A,FALSE,"FANDA96";#N/A,#N/A,FALSE,"INTRAN96";#N/A,#N/A,FALSE,"NAA9697";#N/A,#N/A,FALSE,"ECWEBB";#N/A,#N/A,FALSE,"MFT96";#N/A,#N/A,FALSE,"CTrecon"}</definedName>
    <definedName name="a_1_1_1_1_5" hidden="1">{#N/A,#N/A,FALSE,"TMCOMP96";#N/A,#N/A,FALSE,"MAT96";#N/A,#N/A,FALSE,"FANDA96";#N/A,#N/A,FALSE,"INTRAN96";#N/A,#N/A,FALSE,"NAA9697";#N/A,#N/A,FALSE,"ECWEBB";#N/A,#N/A,FALSE,"MFT96";#N/A,#N/A,FALSE,"CTrecon"}</definedName>
    <definedName name="a_1_1_1_2" hidden="1">{#N/A,#N/A,FALSE,"TMCOMP96";#N/A,#N/A,FALSE,"MAT96";#N/A,#N/A,FALSE,"FANDA96";#N/A,#N/A,FALSE,"INTRAN96";#N/A,#N/A,FALSE,"NAA9697";#N/A,#N/A,FALSE,"ECWEBB";#N/A,#N/A,FALSE,"MFT96";#N/A,#N/A,FALSE,"CTrecon"}</definedName>
    <definedName name="a_1_1_1_2_1" hidden="1">{#N/A,#N/A,FALSE,"TMCOMP96";#N/A,#N/A,FALSE,"MAT96";#N/A,#N/A,FALSE,"FANDA96";#N/A,#N/A,FALSE,"INTRAN96";#N/A,#N/A,FALSE,"NAA9697";#N/A,#N/A,FALSE,"ECWEBB";#N/A,#N/A,FALSE,"MFT96";#N/A,#N/A,FALSE,"CTrecon"}</definedName>
    <definedName name="a_1_1_1_2_2" hidden="1">{#N/A,#N/A,FALSE,"TMCOMP96";#N/A,#N/A,FALSE,"MAT96";#N/A,#N/A,FALSE,"FANDA96";#N/A,#N/A,FALSE,"INTRAN96";#N/A,#N/A,FALSE,"NAA9697";#N/A,#N/A,FALSE,"ECWEBB";#N/A,#N/A,FALSE,"MFT96";#N/A,#N/A,FALSE,"CTrecon"}</definedName>
    <definedName name="a_1_1_1_2_3" hidden="1">{#N/A,#N/A,FALSE,"TMCOMP96";#N/A,#N/A,FALSE,"MAT96";#N/A,#N/A,FALSE,"FANDA96";#N/A,#N/A,FALSE,"INTRAN96";#N/A,#N/A,FALSE,"NAA9697";#N/A,#N/A,FALSE,"ECWEBB";#N/A,#N/A,FALSE,"MFT96";#N/A,#N/A,FALSE,"CTrecon"}</definedName>
    <definedName name="a_1_1_1_2_4" hidden="1">{#N/A,#N/A,FALSE,"TMCOMP96";#N/A,#N/A,FALSE,"MAT96";#N/A,#N/A,FALSE,"FANDA96";#N/A,#N/A,FALSE,"INTRAN96";#N/A,#N/A,FALSE,"NAA9697";#N/A,#N/A,FALSE,"ECWEBB";#N/A,#N/A,FALSE,"MFT96";#N/A,#N/A,FALSE,"CTrecon"}</definedName>
    <definedName name="a_1_1_1_2_5" hidden="1">{#N/A,#N/A,FALSE,"TMCOMP96";#N/A,#N/A,FALSE,"MAT96";#N/A,#N/A,FALSE,"FANDA96";#N/A,#N/A,FALSE,"INTRAN96";#N/A,#N/A,FALSE,"NAA9697";#N/A,#N/A,FALSE,"ECWEBB";#N/A,#N/A,FALSE,"MFT96";#N/A,#N/A,FALSE,"CTrecon"}</definedName>
    <definedName name="a_1_1_1_3" hidden="1">{#N/A,#N/A,FALSE,"TMCOMP96";#N/A,#N/A,FALSE,"MAT96";#N/A,#N/A,FALSE,"FANDA96";#N/A,#N/A,FALSE,"INTRAN96";#N/A,#N/A,FALSE,"NAA9697";#N/A,#N/A,FALSE,"ECWEBB";#N/A,#N/A,FALSE,"MFT96";#N/A,#N/A,FALSE,"CTrecon"}</definedName>
    <definedName name="a_1_1_1_3_1" hidden="1">{#N/A,#N/A,FALSE,"TMCOMP96";#N/A,#N/A,FALSE,"MAT96";#N/A,#N/A,FALSE,"FANDA96";#N/A,#N/A,FALSE,"INTRAN96";#N/A,#N/A,FALSE,"NAA9697";#N/A,#N/A,FALSE,"ECWEBB";#N/A,#N/A,FALSE,"MFT96";#N/A,#N/A,FALSE,"CTrecon"}</definedName>
    <definedName name="a_1_1_1_3_2" hidden="1">{#N/A,#N/A,FALSE,"TMCOMP96";#N/A,#N/A,FALSE,"MAT96";#N/A,#N/A,FALSE,"FANDA96";#N/A,#N/A,FALSE,"INTRAN96";#N/A,#N/A,FALSE,"NAA9697";#N/A,#N/A,FALSE,"ECWEBB";#N/A,#N/A,FALSE,"MFT96";#N/A,#N/A,FALSE,"CTrecon"}</definedName>
    <definedName name="a_1_1_1_3_3" hidden="1">{#N/A,#N/A,FALSE,"TMCOMP96";#N/A,#N/A,FALSE,"MAT96";#N/A,#N/A,FALSE,"FANDA96";#N/A,#N/A,FALSE,"INTRAN96";#N/A,#N/A,FALSE,"NAA9697";#N/A,#N/A,FALSE,"ECWEBB";#N/A,#N/A,FALSE,"MFT96";#N/A,#N/A,FALSE,"CTrecon"}</definedName>
    <definedName name="a_1_1_1_3_4" hidden="1">{#N/A,#N/A,FALSE,"TMCOMP96";#N/A,#N/A,FALSE,"MAT96";#N/A,#N/A,FALSE,"FANDA96";#N/A,#N/A,FALSE,"INTRAN96";#N/A,#N/A,FALSE,"NAA9697";#N/A,#N/A,FALSE,"ECWEBB";#N/A,#N/A,FALSE,"MFT96";#N/A,#N/A,FALSE,"CTrecon"}</definedName>
    <definedName name="a_1_1_1_3_5" hidden="1">{#N/A,#N/A,FALSE,"TMCOMP96";#N/A,#N/A,FALSE,"MAT96";#N/A,#N/A,FALSE,"FANDA96";#N/A,#N/A,FALSE,"INTRAN96";#N/A,#N/A,FALSE,"NAA9697";#N/A,#N/A,FALSE,"ECWEBB";#N/A,#N/A,FALSE,"MFT96";#N/A,#N/A,FALSE,"CTrecon"}</definedName>
    <definedName name="a_1_1_1_4" hidden="1">{#N/A,#N/A,FALSE,"TMCOMP96";#N/A,#N/A,FALSE,"MAT96";#N/A,#N/A,FALSE,"FANDA96";#N/A,#N/A,FALSE,"INTRAN96";#N/A,#N/A,FALSE,"NAA9697";#N/A,#N/A,FALSE,"ECWEBB";#N/A,#N/A,FALSE,"MFT96";#N/A,#N/A,FALSE,"CTrecon"}</definedName>
    <definedName name="a_1_1_1_4_1" hidden="1">{#N/A,#N/A,FALSE,"TMCOMP96";#N/A,#N/A,FALSE,"MAT96";#N/A,#N/A,FALSE,"FANDA96";#N/A,#N/A,FALSE,"INTRAN96";#N/A,#N/A,FALSE,"NAA9697";#N/A,#N/A,FALSE,"ECWEBB";#N/A,#N/A,FALSE,"MFT96";#N/A,#N/A,FALSE,"CTrecon"}</definedName>
    <definedName name="a_1_1_1_4_2" hidden="1">{#N/A,#N/A,FALSE,"TMCOMP96";#N/A,#N/A,FALSE,"MAT96";#N/A,#N/A,FALSE,"FANDA96";#N/A,#N/A,FALSE,"INTRAN96";#N/A,#N/A,FALSE,"NAA9697";#N/A,#N/A,FALSE,"ECWEBB";#N/A,#N/A,FALSE,"MFT96";#N/A,#N/A,FALSE,"CTrecon"}</definedName>
    <definedName name="a_1_1_1_4_3" hidden="1">{#N/A,#N/A,FALSE,"TMCOMP96";#N/A,#N/A,FALSE,"MAT96";#N/A,#N/A,FALSE,"FANDA96";#N/A,#N/A,FALSE,"INTRAN96";#N/A,#N/A,FALSE,"NAA9697";#N/A,#N/A,FALSE,"ECWEBB";#N/A,#N/A,FALSE,"MFT96";#N/A,#N/A,FALSE,"CTrecon"}</definedName>
    <definedName name="a_1_1_1_4_4" hidden="1">{#N/A,#N/A,FALSE,"TMCOMP96";#N/A,#N/A,FALSE,"MAT96";#N/A,#N/A,FALSE,"FANDA96";#N/A,#N/A,FALSE,"INTRAN96";#N/A,#N/A,FALSE,"NAA9697";#N/A,#N/A,FALSE,"ECWEBB";#N/A,#N/A,FALSE,"MFT96";#N/A,#N/A,FALSE,"CTrecon"}</definedName>
    <definedName name="a_1_1_1_4_5" hidden="1">{#N/A,#N/A,FALSE,"TMCOMP96";#N/A,#N/A,FALSE,"MAT96";#N/A,#N/A,FALSE,"FANDA96";#N/A,#N/A,FALSE,"INTRAN96";#N/A,#N/A,FALSE,"NAA9697";#N/A,#N/A,FALSE,"ECWEBB";#N/A,#N/A,FALSE,"MFT96";#N/A,#N/A,FALSE,"CTrecon"}</definedName>
    <definedName name="a_1_1_1_5" hidden="1">{#N/A,#N/A,FALSE,"TMCOMP96";#N/A,#N/A,FALSE,"MAT96";#N/A,#N/A,FALSE,"FANDA96";#N/A,#N/A,FALSE,"INTRAN96";#N/A,#N/A,FALSE,"NAA9697";#N/A,#N/A,FALSE,"ECWEBB";#N/A,#N/A,FALSE,"MFT96";#N/A,#N/A,FALSE,"CTrecon"}</definedName>
    <definedName name="a_1_1_1_5_1" hidden="1">{#N/A,#N/A,FALSE,"TMCOMP96";#N/A,#N/A,FALSE,"MAT96";#N/A,#N/A,FALSE,"FANDA96";#N/A,#N/A,FALSE,"INTRAN96";#N/A,#N/A,FALSE,"NAA9697";#N/A,#N/A,FALSE,"ECWEBB";#N/A,#N/A,FALSE,"MFT96";#N/A,#N/A,FALSE,"CTrecon"}</definedName>
    <definedName name="a_1_1_1_5_2" hidden="1">{#N/A,#N/A,FALSE,"TMCOMP96";#N/A,#N/A,FALSE,"MAT96";#N/A,#N/A,FALSE,"FANDA96";#N/A,#N/A,FALSE,"INTRAN96";#N/A,#N/A,FALSE,"NAA9697";#N/A,#N/A,FALSE,"ECWEBB";#N/A,#N/A,FALSE,"MFT96";#N/A,#N/A,FALSE,"CTrecon"}</definedName>
    <definedName name="a_1_1_1_5_3" hidden="1">{#N/A,#N/A,FALSE,"TMCOMP96";#N/A,#N/A,FALSE,"MAT96";#N/A,#N/A,FALSE,"FANDA96";#N/A,#N/A,FALSE,"INTRAN96";#N/A,#N/A,FALSE,"NAA9697";#N/A,#N/A,FALSE,"ECWEBB";#N/A,#N/A,FALSE,"MFT96";#N/A,#N/A,FALSE,"CTrecon"}</definedName>
    <definedName name="a_1_1_1_5_4" hidden="1">{#N/A,#N/A,FALSE,"TMCOMP96";#N/A,#N/A,FALSE,"MAT96";#N/A,#N/A,FALSE,"FANDA96";#N/A,#N/A,FALSE,"INTRAN96";#N/A,#N/A,FALSE,"NAA9697";#N/A,#N/A,FALSE,"ECWEBB";#N/A,#N/A,FALSE,"MFT96";#N/A,#N/A,FALSE,"CTrecon"}</definedName>
    <definedName name="a_1_1_1_5_5" hidden="1">{#N/A,#N/A,FALSE,"TMCOMP96";#N/A,#N/A,FALSE,"MAT96";#N/A,#N/A,FALSE,"FANDA96";#N/A,#N/A,FALSE,"INTRAN96";#N/A,#N/A,FALSE,"NAA9697";#N/A,#N/A,FALSE,"ECWEBB";#N/A,#N/A,FALSE,"MFT96";#N/A,#N/A,FALSE,"CTrecon"}</definedName>
    <definedName name="a_1_1_2" hidden="1">{#N/A,#N/A,FALSE,"TMCOMP96";#N/A,#N/A,FALSE,"MAT96";#N/A,#N/A,FALSE,"FANDA96";#N/A,#N/A,FALSE,"INTRAN96";#N/A,#N/A,FALSE,"NAA9697";#N/A,#N/A,FALSE,"ECWEBB";#N/A,#N/A,FALSE,"MFT96";#N/A,#N/A,FALSE,"CTrecon"}</definedName>
    <definedName name="a_1_1_2_1" hidden="1">{#N/A,#N/A,FALSE,"TMCOMP96";#N/A,#N/A,FALSE,"MAT96";#N/A,#N/A,FALSE,"FANDA96";#N/A,#N/A,FALSE,"INTRAN96";#N/A,#N/A,FALSE,"NAA9697";#N/A,#N/A,FALSE,"ECWEBB";#N/A,#N/A,FALSE,"MFT96";#N/A,#N/A,FALSE,"CTrecon"}</definedName>
    <definedName name="a_1_1_2_2" hidden="1">{#N/A,#N/A,FALSE,"TMCOMP96";#N/A,#N/A,FALSE,"MAT96";#N/A,#N/A,FALSE,"FANDA96";#N/A,#N/A,FALSE,"INTRAN96";#N/A,#N/A,FALSE,"NAA9697";#N/A,#N/A,FALSE,"ECWEBB";#N/A,#N/A,FALSE,"MFT96";#N/A,#N/A,FALSE,"CTrecon"}</definedName>
    <definedName name="a_1_1_2_3" hidden="1">{#N/A,#N/A,FALSE,"TMCOMP96";#N/A,#N/A,FALSE,"MAT96";#N/A,#N/A,FALSE,"FANDA96";#N/A,#N/A,FALSE,"INTRAN96";#N/A,#N/A,FALSE,"NAA9697";#N/A,#N/A,FALSE,"ECWEBB";#N/A,#N/A,FALSE,"MFT96";#N/A,#N/A,FALSE,"CTrecon"}</definedName>
    <definedName name="a_1_1_2_4" hidden="1">{#N/A,#N/A,FALSE,"TMCOMP96";#N/A,#N/A,FALSE,"MAT96";#N/A,#N/A,FALSE,"FANDA96";#N/A,#N/A,FALSE,"INTRAN96";#N/A,#N/A,FALSE,"NAA9697";#N/A,#N/A,FALSE,"ECWEBB";#N/A,#N/A,FALSE,"MFT96";#N/A,#N/A,FALSE,"CTrecon"}</definedName>
    <definedName name="a_1_1_2_5" hidden="1">{#N/A,#N/A,FALSE,"TMCOMP96";#N/A,#N/A,FALSE,"MAT96";#N/A,#N/A,FALSE,"FANDA96";#N/A,#N/A,FALSE,"INTRAN96";#N/A,#N/A,FALSE,"NAA9697";#N/A,#N/A,FALSE,"ECWEBB";#N/A,#N/A,FALSE,"MFT96";#N/A,#N/A,FALSE,"CTrecon"}</definedName>
    <definedName name="a_1_1_3" hidden="1">{#N/A,#N/A,FALSE,"TMCOMP96";#N/A,#N/A,FALSE,"MAT96";#N/A,#N/A,FALSE,"FANDA96";#N/A,#N/A,FALSE,"INTRAN96";#N/A,#N/A,FALSE,"NAA9697";#N/A,#N/A,FALSE,"ECWEBB";#N/A,#N/A,FALSE,"MFT96";#N/A,#N/A,FALSE,"CTrecon"}</definedName>
    <definedName name="a_1_1_3_1" hidden="1">{#N/A,#N/A,FALSE,"TMCOMP96";#N/A,#N/A,FALSE,"MAT96";#N/A,#N/A,FALSE,"FANDA96";#N/A,#N/A,FALSE,"INTRAN96";#N/A,#N/A,FALSE,"NAA9697";#N/A,#N/A,FALSE,"ECWEBB";#N/A,#N/A,FALSE,"MFT96";#N/A,#N/A,FALSE,"CTrecon"}</definedName>
    <definedName name="a_1_1_3_2" hidden="1">{#N/A,#N/A,FALSE,"TMCOMP96";#N/A,#N/A,FALSE,"MAT96";#N/A,#N/A,FALSE,"FANDA96";#N/A,#N/A,FALSE,"INTRAN96";#N/A,#N/A,FALSE,"NAA9697";#N/A,#N/A,FALSE,"ECWEBB";#N/A,#N/A,FALSE,"MFT96";#N/A,#N/A,FALSE,"CTrecon"}</definedName>
    <definedName name="a_1_1_3_3" hidden="1">{#N/A,#N/A,FALSE,"TMCOMP96";#N/A,#N/A,FALSE,"MAT96";#N/A,#N/A,FALSE,"FANDA96";#N/A,#N/A,FALSE,"INTRAN96";#N/A,#N/A,FALSE,"NAA9697";#N/A,#N/A,FALSE,"ECWEBB";#N/A,#N/A,FALSE,"MFT96";#N/A,#N/A,FALSE,"CTrecon"}</definedName>
    <definedName name="a_1_1_3_4" hidden="1">{#N/A,#N/A,FALSE,"TMCOMP96";#N/A,#N/A,FALSE,"MAT96";#N/A,#N/A,FALSE,"FANDA96";#N/A,#N/A,FALSE,"INTRAN96";#N/A,#N/A,FALSE,"NAA9697";#N/A,#N/A,FALSE,"ECWEBB";#N/A,#N/A,FALSE,"MFT96";#N/A,#N/A,FALSE,"CTrecon"}</definedName>
    <definedName name="a_1_1_3_5" hidden="1">{#N/A,#N/A,FALSE,"TMCOMP96";#N/A,#N/A,FALSE,"MAT96";#N/A,#N/A,FALSE,"FANDA96";#N/A,#N/A,FALSE,"INTRAN96";#N/A,#N/A,FALSE,"NAA9697";#N/A,#N/A,FALSE,"ECWEBB";#N/A,#N/A,FALSE,"MFT96";#N/A,#N/A,FALSE,"CTrecon"}</definedName>
    <definedName name="a_1_1_4" hidden="1">{#N/A,#N/A,FALSE,"TMCOMP96";#N/A,#N/A,FALSE,"MAT96";#N/A,#N/A,FALSE,"FANDA96";#N/A,#N/A,FALSE,"INTRAN96";#N/A,#N/A,FALSE,"NAA9697";#N/A,#N/A,FALSE,"ECWEBB";#N/A,#N/A,FALSE,"MFT96";#N/A,#N/A,FALSE,"CTrecon"}</definedName>
    <definedName name="a_1_1_4_1" hidden="1">{#N/A,#N/A,FALSE,"TMCOMP96";#N/A,#N/A,FALSE,"MAT96";#N/A,#N/A,FALSE,"FANDA96";#N/A,#N/A,FALSE,"INTRAN96";#N/A,#N/A,FALSE,"NAA9697";#N/A,#N/A,FALSE,"ECWEBB";#N/A,#N/A,FALSE,"MFT96";#N/A,#N/A,FALSE,"CTrecon"}</definedName>
    <definedName name="a_1_1_4_2" hidden="1">{#N/A,#N/A,FALSE,"TMCOMP96";#N/A,#N/A,FALSE,"MAT96";#N/A,#N/A,FALSE,"FANDA96";#N/A,#N/A,FALSE,"INTRAN96";#N/A,#N/A,FALSE,"NAA9697";#N/A,#N/A,FALSE,"ECWEBB";#N/A,#N/A,FALSE,"MFT96";#N/A,#N/A,FALSE,"CTrecon"}</definedName>
    <definedName name="a_1_1_4_3" hidden="1">{#N/A,#N/A,FALSE,"TMCOMP96";#N/A,#N/A,FALSE,"MAT96";#N/A,#N/A,FALSE,"FANDA96";#N/A,#N/A,FALSE,"INTRAN96";#N/A,#N/A,FALSE,"NAA9697";#N/A,#N/A,FALSE,"ECWEBB";#N/A,#N/A,FALSE,"MFT96";#N/A,#N/A,FALSE,"CTrecon"}</definedName>
    <definedName name="a_1_1_4_4" hidden="1">{#N/A,#N/A,FALSE,"TMCOMP96";#N/A,#N/A,FALSE,"MAT96";#N/A,#N/A,FALSE,"FANDA96";#N/A,#N/A,FALSE,"INTRAN96";#N/A,#N/A,FALSE,"NAA9697";#N/A,#N/A,FALSE,"ECWEBB";#N/A,#N/A,FALSE,"MFT96";#N/A,#N/A,FALSE,"CTrecon"}</definedName>
    <definedName name="a_1_1_4_5" hidden="1">{#N/A,#N/A,FALSE,"TMCOMP96";#N/A,#N/A,FALSE,"MAT96";#N/A,#N/A,FALSE,"FANDA96";#N/A,#N/A,FALSE,"INTRAN96";#N/A,#N/A,FALSE,"NAA9697";#N/A,#N/A,FALSE,"ECWEBB";#N/A,#N/A,FALSE,"MFT96";#N/A,#N/A,FALSE,"CTrecon"}</definedName>
    <definedName name="a_1_1_5" hidden="1">{#N/A,#N/A,FALSE,"TMCOMP96";#N/A,#N/A,FALSE,"MAT96";#N/A,#N/A,FALSE,"FANDA96";#N/A,#N/A,FALSE,"INTRAN96";#N/A,#N/A,FALSE,"NAA9697";#N/A,#N/A,FALSE,"ECWEBB";#N/A,#N/A,FALSE,"MFT96";#N/A,#N/A,FALSE,"CTrecon"}</definedName>
    <definedName name="a_1_1_5_1" hidden="1">{#N/A,#N/A,FALSE,"TMCOMP96";#N/A,#N/A,FALSE,"MAT96";#N/A,#N/A,FALSE,"FANDA96";#N/A,#N/A,FALSE,"INTRAN96";#N/A,#N/A,FALSE,"NAA9697";#N/A,#N/A,FALSE,"ECWEBB";#N/A,#N/A,FALSE,"MFT96";#N/A,#N/A,FALSE,"CTrecon"}</definedName>
    <definedName name="a_1_1_5_2" hidden="1">{#N/A,#N/A,FALSE,"TMCOMP96";#N/A,#N/A,FALSE,"MAT96";#N/A,#N/A,FALSE,"FANDA96";#N/A,#N/A,FALSE,"INTRAN96";#N/A,#N/A,FALSE,"NAA9697";#N/A,#N/A,FALSE,"ECWEBB";#N/A,#N/A,FALSE,"MFT96";#N/A,#N/A,FALSE,"CTrecon"}</definedName>
    <definedName name="a_1_1_5_3" hidden="1">{#N/A,#N/A,FALSE,"TMCOMP96";#N/A,#N/A,FALSE,"MAT96";#N/A,#N/A,FALSE,"FANDA96";#N/A,#N/A,FALSE,"INTRAN96";#N/A,#N/A,FALSE,"NAA9697";#N/A,#N/A,FALSE,"ECWEBB";#N/A,#N/A,FALSE,"MFT96";#N/A,#N/A,FALSE,"CTrecon"}</definedName>
    <definedName name="a_1_1_5_4" hidden="1">{#N/A,#N/A,FALSE,"TMCOMP96";#N/A,#N/A,FALSE,"MAT96";#N/A,#N/A,FALSE,"FANDA96";#N/A,#N/A,FALSE,"INTRAN96";#N/A,#N/A,FALSE,"NAA9697";#N/A,#N/A,FALSE,"ECWEBB";#N/A,#N/A,FALSE,"MFT96";#N/A,#N/A,FALSE,"CTrecon"}</definedName>
    <definedName name="a_1_1_5_5" hidden="1">{#N/A,#N/A,FALSE,"TMCOMP96";#N/A,#N/A,FALSE,"MAT96";#N/A,#N/A,FALSE,"FANDA96";#N/A,#N/A,FALSE,"INTRAN96";#N/A,#N/A,FALSE,"NAA9697";#N/A,#N/A,FALSE,"ECWEBB";#N/A,#N/A,FALSE,"MFT96";#N/A,#N/A,FALSE,"CTrecon"}</definedName>
    <definedName name="a_1_2" hidden="1">{#N/A,#N/A,FALSE,"TMCOMP96";#N/A,#N/A,FALSE,"MAT96";#N/A,#N/A,FALSE,"FANDA96";#N/A,#N/A,FALSE,"INTRAN96";#N/A,#N/A,FALSE,"NAA9697";#N/A,#N/A,FALSE,"ECWEBB";#N/A,#N/A,FALSE,"MFT96";#N/A,#N/A,FALSE,"CTrecon"}</definedName>
    <definedName name="a_1_2_1" hidden="1">{#N/A,#N/A,FALSE,"TMCOMP96";#N/A,#N/A,FALSE,"MAT96";#N/A,#N/A,FALSE,"FANDA96";#N/A,#N/A,FALSE,"INTRAN96";#N/A,#N/A,FALSE,"NAA9697";#N/A,#N/A,FALSE,"ECWEBB";#N/A,#N/A,FALSE,"MFT96";#N/A,#N/A,FALSE,"CTrecon"}</definedName>
    <definedName name="a_1_2_1_1" hidden="1">{#N/A,#N/A,FALSE,"TMCOMP96";#N/A,#N/A,FALSE,"MAT96";#N/A,#N/A,FALSE,"FANDA96";#N/A,#N/A,FALSE,"INTRAN96";#N/A,#N/A,FALSE,"NAA9697";#N/A,#N/A,FALSE,"ECWEBB";#N/A,#N/A,FALSE,"MFT96";#N/A,#N/A,FALSE,"CTrecon"}</definedName>
    <definedName name="a_1_2_1_1_1" hidden="1">{#N/A,#N/A,FALSE,"TMCOMP96";#N/A,#N/A,FALSE,"MAT96";#N/A,#N/A,FALSE,"FANDA96";#N/A,#N/A,FALSE,"INTRAN96";#N/A,#N/A,FALSE,"NAA9697";#N/A,#N/A,FALSE,"ECWEBB";#N/A,#N/A,FALSE,"MFT96";#N/A,#N/A,FALSE,"CTrecon"}</definedName>
    <definedName name="a_1_2_1_1_1_1" hidden="1">{#N/A,#N/A,FALSE,"TMCOMP96";#N/A,#N/A,FALSE,"MAT96";#N/A,#N/A,FALSE,"FANDA96";#N/A,#N/A,FALSE,"INTRAN96";#N/A,#N/A,FALSE,"NAA9697";#N/A,#N/A,FALSE,"ECWEBB";#N/A,#N/A,FALSE,"MFT96";#N/A,#N/A,FALSE,"CTrecon"}</definedName>
    <definedName name="a_1_2_1_1_1_2" hidden="1">{#N/A,#N/A,FALSE,"TMCOMP96";#N/A,#N/A,FALSE,"MAT96";#N/A,#N/A,FALSE,"FANDA96";#N/A,#N/A,FALSE,"INTRAN96";#N/A,#N/A,FALSE,"NAA9697";#N/A,#N/A,FALSE,"ECWEBB";#N/A,#N/A,FALSE,"MFT96";#N/A,#N/A,FALSE,"CTrecon"}</definedName>
    <definedName name="a_1_2_1_1_1_3" hidden="1">{#N/A,#N/A,FALSE,"TMCOMP96";#N/A,#N/A,FALSE,"MAT96";#N/A,#N/A,FALSE,"FANDA96";#N/A,#N/A,FALSE,"INTRAN96";#N/A,#N/A,FALSE,"NAA9697";#N/A,#N/A,FALSE,"ECWEBB";#N/A,#N/A,FALSE,"MFT96";#N/A,#N/A,FALSE,"CTrecon"}</definedName>
    <definedName name="a_1_2_1_1_1_4" hidden="1">{#N/A,#N/A,FALSE,"TMCOMP96";#N/A,#N/A,FALSE,"MAT96";#N/A,#N/A,FALSE,"FANDA96";#N/A,#N/A,FALSE,"INTRAN96";#N/A,#N/A,FALSE,"NAA9697";#N/A,#N/A,FALSE,"ECWEBB";#N/A,#N/A,FALSE,"MFT96";#N/A,#N/A,FALSE,"CTrecon"}</definedName>
    <definedName name="a_1_2_1_1_1_5" hidden="1">{#N/A,#N/A,FALSE,"TMCOMP96";#N/A,#N/A,FALSE,"MAT96";#N/A,#N/A,FALSE,"FANDA96";#N/A,#N/A,FALSE,"INTRAN96";#N/A,#N/A,FALSE,"NAA9697";#N/A,#N/A,FALSE,"ECWEBB";#N/A,#N/A,FALSE,"MFT96";#N/A,#N/A,FALSE,"CTrecon"}</definedName>
    <definedName name="a_1_2_1_1_2" hidden="1">{#N/A,#N/A,FALSE,"TMCOMP96";#N/A,#N/A,FALSE,"MAT96";#N/A,#N/A,FALSE,"FANDA96";#N/A,#N/A,FALSE,"INTRAN96";#N/A,#N/A,FALSE,"NAA9697";#N/A,#N/A,FALSE,"ECWEBB";#N/A,#N/A,FALSE,"MFT96";#N/A,#N/A,FALSE,"CTrecon"}</definedName>
    <definedName name="a_1_2_1_1_2_1" hidden="1">{#N/A,#N/A,FALSE,"TMCOMP96";#N/A,#N/A,FALSE,"MAT96";#N/A,#N/A,FALSE,"FANDA96";#N/A,#N/A,FALSE,"INTRAN96";#N/A,#N/A,FALSE,"NAA9697";#N/A,#N/A,FALSE,"ECWEBB";#N/A,#N/A,FALSE,"MFT96";#N/A,#N/A,FALSE,"CTrecon"}</definedName>
    <definedName name="a_1_2_1_1_2_2" hidden="1">{#N/A,#N/A,FALSE,"TMCOMP96";#N/A,#N/A,FALSE,"MAT96";#N/A,#N/A,FALSE,"FANDA96";#N/A,#N/A,FALSE,"INTRAN96";#N/A,#N/A,FALSE,"NAA9697";#N/A,#N/A,FALSE,"ECWEBB";#N/A,#N/A,FALSE,"MFT96";#N/A,#N/A,FALSE,"CTrecon"}</definedName>
    <definedName name="a_1_2_1_1_2_3" hidden="1">{#N/A,#N/A,FALSE,"TMCOMP96";#N/A,#N/A,FALSE,"MAT96";#N/A,#N/A,FALSE,"FANDA96";#N/A,#N/A,FALSE,"INTRAN96";#N/A,#N/A,FALSE,"NAA9697";#N/A,#N/A,FALSE,"ECWEBB";#N/A,#N/A,FALSE,"MFT96";#N/A,#N/A,FALSE,"CTrecon"}</definedName>
    <definedName name="a_1_2_1_1_2_4" hidden="1">{#N/A,#N/A,FALSE,"TMCOMP96";#N/A,#N/A,FALSE,"MAT96";#N/A,#N/A,FALSE,"FANDA96";#N/A,#N/A,FALSE,"INTRAN96";#N/A,#N/A,FALSE,"NAA9697";#N/A,#N/A,FALSE,"ECWEBB";#N/A,#N/A,FALSE,"MFT96";#N/A,#N/A,FALSE,"CTrecon"}</definedName>
    <definedName name="a_1_2_1_1_2_5" hidden="1">{#N/A,#N/A,FALSE,"TMCOMP96";#N/A,#N/A,FALSE,"MAT96";#N/A,#N/A,FALSE,"FANDA96";#N/A,#N/A,FALSE,"INTRAN96";#N/A,#N/A,FALSE,"NAA9697";#N/A,#N/A,FALSE,"ECWEBB";#N/A,#N/A,FALSE,"MFT96";#N/A,#N/A,FALSE,"CTrecon"}</definedName>
    <definedName name="a_1_2_1_1_3" hidden="1">{#N/A,#N/A,FALSE,"TMCOMP96";#N/A,#N/A,FALSE,"MAT96";#N/A,#N/A,FALSE,"FANDA96";#N/A,#N/A,FALSE,"INTRAN96";#N/A,#N/A,FALSE,"NAA9697";#N/A,#N/A,FALSE,"ECWEBB";#N/A,#N/A,FALSE,"MFT96";#N/A,#N/A,FALSE,"CTrecon"}</definedName>
    <definedName name="a_1_2_1_1_4" hidden="1">{#N/A,#N/A,FALSE,"TMCOMP96";#N/A,#N/A,FALSE,"MAT96";#N/A,#N/A,FALSE,"FANDA96";#N/A,#N/A,FALSE,"INTRAN96";#N/A,#N/A,FALSE,"NAA9697";#N/A,#N/A,FALSE,"ECWEBB";#N/A,#N/A,FALSE,"MFT96";#N/A,#N/A,FALSE,"CTrecon"}</definedName>
    <definedName name="a_1_2_1_1_5" hidden="1">{#N/A,#N/A,FALSE,"TMCOMP96";#N/A,#N/A,FALSE,"MAT96";#N/A,#N/A,FALSE,"FANDA96";#N/A,#N/A,FALSE,"INTRAN96";#N/A,#N/A,FALSE,"NAA9697";#N/A,#N/A,FALSE,"ECWEBB";#N/A,#N/A,FALSE,"MFT96";#N/A,#N/A,FALSE,"CTrecon"}</definedName>
    <definedName name="a_1_2_1_2" hidden="1">{#N/A,#N/A,FALSE,"TMCOMP96";#N/A,#N/A,FALSE,"MAT96";#N/A,#N/A,FALSE,"FANDA96";#N/A,#N/A,FALSE,"INTRAN96";#N/A,#N/A,FALSE,"NAA9697";#N/A,#N/A,FALSE,"ECWEBB";#N/A,#N/A,FALSE,"MFT96";#N/A,#N/A,FALSE,"CTrecon"}</definedName>
    <definedName name="a_1_2_1_2_1" hidden="1">{#N/A,#N/A,FALSE,"TMCOMP96";#N/A,#N/A,FALSE,"MAT96";#N/A,#N/A,FALSE,"FANDA96";#N/A,#N/A,FALSE,"INTRAN96";#N/A,#N/A,FALSE,"NAA9697";#N/A,#N/A,FALSE,"ECWEBB";#N/A,#N/A,FALSE,"MFT96";#N/A,#N/A,FALSE,"CTrecon"}</definedName>
    <definedName name="a_1_2_1_2_2" hidden="1">{#N/A,#N/A,FALSE,"TMCOMP96";#N/A,#N/A,FALSE,"MAT96";#N/A,#N/A,FALSE,"FANDA96";#N/A,#N/A,FALSE,"INTRAN96";#N/A,#N/A,FALSE,"NAA9697";#N/A,#N/A,FALSE,"ECWEBB";#N/A,#N/A,FALSE,"MFT96";#N/A,#N/A,FALSE,"CTrecon"}</definedName>
    <definedName name="a_1_2_1_2_3" hidden="1">{#N/A,#N/A,FALSE,"TMCOMP96";#N/A,#N/A,FALSE,"MAT96";#N/A,#N/A,FALSE,"FANDA96";#N/A,#N/A,FALSE,"INTRAN96";#N/A,#N/A,FALSE,"NAA9697";#N/A,#N/A,FALSE,"ECWEBB";#N/A,#N/A,FALSE,"MFT96";#N/A,#N/A,FALSE,"CTrecon"}</definedName>
    <definedName name="a_1_2_1_2_4" hidden="1">{#N/A,#N/A,FALSE,"TMCOMP96";#N/A,#N/A,FALSE,"MAT96";#N/A,#N/A,FALSE,"FANDA96";#N/A,#N/A,FALSE,"INTRAN96";#N/A,#N/A,FALSE,"NAA9697";#N/A,#N/A,FALSE,"ECWEBB";#N/A,#N/A,FALSE,"MFT96";#N/A,#N/A,FALSE,"CTrecon"}</definedName>
    <definedName name="a_1_2_1_2_5" hidden="1">{#N/A,#N/A,FALSE,"TMCOMP96";#N/A,#N/A,FALSE,"MAT96";#N/A,#N/A,FALSE,"FANDA96";#N/A,#N/A,FALSE,"INTRAN96";#N/A,#N/A,FALSE,"NAA9697";#N/A,#N/A,FALSE,"ECWEBB";#N/A,#N/A,FALSE,"MFT96";#N/A,#N/A,FALSE,"CTrecon"}</definedName>
    <definedName name="a_1_2_1_3" hidden="1">{#N/A,#N/A,FALSE,"TMCOMP96";#N/A,#N/A,FALSE,"MAT96";#N/A,#N/A,FALSE,"FANDA96";#N/A,#N/A,FALSE,"INTRAN96";#N/A,#N/A,FALSE,"NAA9697";#N/A,#N/A,FALSE,"ECWEBB";#N/A,#N/A,FALSE,"MFT96";#N/A,#N/A,FALSE,"CTrecon"}</definedName>
    <definedName name="a_1_2_1_3_1" hidden="1">{#N/A,#N/A,FALSE,"TMCOMP96";#N/A,#N/A,FALSE,"MAT96";#N/A,#N/A,FALSE,"FANDA96";#N/A,#N/A,FALSE,"INTRAN96";#N/A,#N/A,FALSE,"NAA9697";#N/A,#N/A,FALSE,"ECWEBB";#N/A,#N/A,FALSE,"MFT96";#N/A,#N/A,FALSE,"CTrecon"}</definedName>
    <definedName name="a_1_2_1_3_2" hidden="1">{#N/A,#N/A,FALSE,"TMCOMP96";#N/A,#N/A,FALSE,"MAT96";#N/A,#N/A,FALSE,"FANDA96";#N/A,#N/A,FALSE,"INTRAN96";#N/A,#N/A,FALSE,"NAA9697";#N/A,#N/A,FALSE,"ECWEBB";#N/A,#N/A,FALSE,"MFT96";#N/A,#N/A,FALSE,"CTrecon"}</definedName>
    <definedName name="a_1_2_1_3_3" hidden="1">{#N/A,#N/A,FALSE,"TMCOMP96";#N/A,#N/A,FALSE,"MAT96";#N/A,#N/A,FALSE,"FANDA96";#N/A,#N/A,FALSE,"INTRAN96";#N/A,#N/A,FALSE,"NAA9697";#N/A,#N/A,FALSE,"ECWEBB";#N/A,#N/A,FALSE,"MFT96";#N/A,#N/A,FALSE,"CTrecon"}</definedName>
    <definedName name="a_1_2_1_3_4" hidden="1">{#N/A,#N/A,FALSE,"TMCOMP96";#N/A,#N/A,FALSE,"MAT96";#N/A,#N/A,FALSE,"FANDA96";#N/A,#N/A,FALSE,"INTRAN96";#N/A,#N/A,FALSE,"NAA9697";#N/A,#N/A,FALSE,"ECWEBB";#N/A,#N/A,FALSE,"MFT96";#N/A,#N/A,FALSE,"CTrecon"}</definedName>
    <definedName name="a_1_2_1_3_5" hidden="1">{#N/A,#N/A,FALSE,"TMCOMP96";#N/A,#N/A,FALSE,"MAT96";#N/A,#N/A,FALSE,"FANDA96";#N/A,#N/A,FALSE,"INTRAN96";#N/A,#N/A,FALSE,"NAA9697";#N/A,#N/A,FALSE,"ECWEBB";#N/A,#N/A,FALSE,"MFT96";#N/A,#N/A,FALSE,"CTrecon"}</definedName>
    <definedName name="a_1_2_1_4" hidden="1">{#N/A,#N/A,FALSE,"TMCOMP96";#N/A,#N/A,FALSE,"MAT96";#N/A,#N/A,FALSE,"FANDA96";#N/A,#N/A,FALSE,"INTRAN96";#N/A,#N/A,FALSE,"NAA9697";#N/A,#N/A,FALSE,"ECWEBB";#N/A,#N/A,FALSE,"MFT96";#N/A,#N/A,FALSE,"CTrecon"}</definedName>
    <definedName name="a_1_2_1_4_1" hidden="1">{#N/A,#N/A,FALSE,"TMCOMP96";#N/A,#N/A,FALSE,"MAT96";#N/A,#N/A,FALSE,"FANDA96";#N/A,#N/A,FALSE,"INTRAN96";#N/A,#N/A,FALSE,"NAA9697";#N/A,#N/A,FALSE,"ECWEBB";#N/A,#N/A,FALSE,"MFT96";#N/A,#N/A,FALSE,"CTrecon"}</definedName>
    <definedName name="a_1_2_1_4_2" hidden="1">{#N/A,#N/A,FALSE,"TMCOMP96";#N/A,#N/A,FALSE,"MAT96";#N/A,#N/A,FALSE,"FANDA96";#N/A,#N/A,FALSE,"INTRAN96";#N/A,#N/A,FALSE,"NAA9697";#N/A,#N/A,FALSE,"ECWEBB";#N/A,#N/A,FALSE,"MFT96";#N/A,#N/A,FALSE,"CTrecon"}</definedName>
    <definedName name="a_1_2_1_4_3" hidden="1">{#N/A,#N/A,FALSE,"TMCOMP96";#N/A,#N/A,FALSE,"MAT96";#N/A,#N/A,FALSE,"FANDA96";#N/A,#N/A,FALSE,"INTRAN96";#N/A,#N/A,FALSE,"NAA9697";#N/A,#N/A,FALSE,"ECWEBB";#N/A,#N/A,FALSE,"MFT96";#N/A,#N/A,FALSE,"CTrecon"}</definedName>
    <definedName name="a_1_2_1_4_4" hidden="1">{#N/A,#N/A,FALSE,"TMCOMP96";#N/A,#N/A,FALSE,"MAT96";#N/A,#N/A,FALSE,"FANDA96";#N/A,#N/A,FALSE,"INTRAN96";#N/A,#N/A,FALSE,"NAA9697";#N/A,#N/A,FALSE,"ECWEBB";#N/A,#N/A,FALSE,"MFT96";#N/A,#N/A,FALSE,"CTrecon"}</definedName>
    <definedName name="a_1_2_1_4_5" hidden="1">{#N/A,#N/A,FALSE,"TMCOMP96";#N/A,#N/A,FALSE,"MAT96";#N/A,#N/A,FALSE,"FANDA96";#N/A,#N/A,FALSE,"INTRAN96";#N/A,#N/A,FALSE,"NAA9697";#N/A,#N/A,FALSE,"ECWEBB";#N/A,#N/A,FALSE,"MFT96";#N/A,#N/A,FALSE,"CTrecon"}</definedName>
    <definedName name="a_1_2_1_5" hidden="1">{#N/A,#N/A,FALSE,"TMCOMP96";#N/A,#N/A,FALSE,"MAT96";#N/A,#N/A,FALSE,"FANDA96";#N/A,#N/A,FALSE,"INTRAN96";#N/A,#N/A,FALSE,"NAA9697";#N/A,#N/A,FALSE,"ECWEBB";#N/A,#N/A,FALSE,"MFT96";#N/A,#N/A,FALSE,"CTrecon"}</definedName>
    <definedName name="a_1_2_1_5_1" hidden="1">{#N/A,#N/A,FALSE,"TMCOMP96";#N/A,#N/A,FALSE,"MAT96";#N/A,#N/A,FALSE,"FANDA96";#N/A,#N/A,FALSE,"INTRAN96";#N/A,#N/A,FALSE,"NAA9697";#N/A,#N/A,FALSE,"ECWEBB";#N/A,#N/A,FALSE,"MFT96";#N/A,#N/A,FALSE,"CTrecon"}</definedName>
    <definedName name="a_1_2_1_5_2" hidden="1">{#N/A,#N/A,FALSE,"TMCOMP96";#N/A,#N/A,FALSE,"MAT96";#N/A,#N/A,FALSE,"FANDA96";#N/A,#N/A,FALSE,"INTRAN96";#N/A,#N/A,FALSE,"NAA9697";#N/A,#N/A,FALSE,"ECWEBB";#N/A,#N/A,FALSE,"MFT96";#N/A,#N/A,FALSE,"CTrecon"}</definedName>
    <definedName name="a_1_2_1_5_3" hidden="1">{#N/A,#N/A,FALSE,"TMCOMP96";#N/A,#N/A,FALSE,"MAT96";#N/A,#N/A,FALSE,"FANDA96";#N/A,#N/A,FALSE,"INTRAN96";#N/A,#N/A,FALSE,"NAA9697";#N/A,#N/A,FALSE,"ECWEBB";#N/A,#N/A,FALSE,"MFT96";#N/A,#N/A,FALSE,"CTrecon"}</definedName>
    <definedName name="a_1_2_1_5_4" hidden="1">{#N/A,#N/A,FALSE,"TMCOMP96";#N/A,#N/A,FALSE,"MAT96";#N/A,#N/A,FALSE,"FANDA96";#N/A,#N/A,FALSE,"INTRAN96";#N/A,#N/A,FALSE,"NAA9697";#N/A,#N/A,FALSE,"ECWEBB";#N/A,#N/A,FALSE,"MFT96";#N/A,#N/A,FALSE,"CTrecon"}</definedName>
    <definedName name="a_1_2_1_5_5" hidden="1">{#N/A,#N/A,FALSE,"TMCOMP96";#N/A,#N/A,FALSE,"MAT96";#N/A,#N/A,FALSE,"FANDA96";#N/A,#N/A,FALSE,"INTRAN96";#N/A,#N/A,FALSE,"NAA9697";#N/A,#N/A,FALSE,"ECWEBB";#N/A,#N/A,FALSE,"MFT96";#N/A,#N/A,FALSE,"CTrecon"}</definedName>
    <definedName name="a_1_2_2" hidden="1">{#N/A,#N/A,FALSE,"TMCOMP96";#N/A,#N/A,FALSE,"MAT96";#N/A,#N/A,FALSE,"FANDA96";#N/A,#N/A,FALSE,"INTRAN96";#N/A,#N/A,FALSE,"NAA9697";#N/A,#N/A,FALSE,"ECWEBB";#N/A,#N/A,FALSE,"MFT96";#N/A,#N/A,FALSE,"CTrecon"}</definedName>
    <definedName name="a_1_2_2_1" hidden="1">{#N/A,#N/A,FALSE,"TMCOMP96";#N/A,#N/A,FALSE,"MAT96";#N/A,#N/A,FALSE,"FANDA96";#N/A,#N/A,FALSE,"INTRAN96";#N/A,#N/A,FALSE,"NAA9697";#N/A,#N/A,FALSE,"ECWEBB";#N/A,#N/A,FALSE,"MFT96";#N/A,#N/A,FALSE,"CTrecon"}</definedName>
    <definedName name="a_1_2_2_2" hidden="1">{#N/A,#N/A,FALSE,"TMCOMP96";#N/A,#N/A,FALSE,"MAT96";#N/A,#N/A,FALSE,"FANDA96";#N/A,#N/A,FALSE,"INTRAN96";#N/A,#N/A,FALSE,"NAA9697";#N/A,#N/A,FALSE,"ECWEBB";#N/A,#N/A,FALSE,"MFT96";#N/A,#N/A,FALSE,"CTrecon"}</definedName>
    <definedName name="a_1_2_2_3" hidden="1">{#N/A,#N/A,FALSE,"TMCOMP96";#N/A,#N/A,FALSE,"MAT96";#N/A,#N/A,FALSE,"FANDA96";#N/A,#N/A,FALSE,"INTRAN96";#N/A,#N/A,FALSE,"NAA9697";#N/A,#N/A,FALSE,"ECWEBB";#N/A,#N/A,FALSE,"MFT96";#N/A,#N/A,FALSE,"CTrecon"}</definedName>
    <definedName name="a_1_2_2_4" hidden="1">{#N/A,#N/A,FALSE,"TMCOMP96";#N/A,#N/A,FALSE,"MAT96";#N/A,#N/A,FALSE,"FANDA96";#N/A,#N/A,FALSE,"INTRAN96";#N/A,#N/A,FALSE,"NAA9697";#N/A,#N/A,FALSE,"ECWEBB";#N/A,#N/A,FALSE,"MFT96";#N/A,#N/A,FALSE,"CTrecon"}</definedName>
    <definedName name="a_1_2_2_5" hidden="1">{#N/A,#N/A,FALSE,"TMCOMP96";#N/A,#N/A,FALSE,"MAT96";#N/A,#N/A,FALSE,"FANDA96";#N/A,#N/A,FALSE,"INTRAN96";#N/A,#N/A,FALSE,"NAA9697";#N/A,#N/A,FALSE,"ECWEBB";#N/A,#N/A,FALSE,"MFT96";#N/A,#N/A,FALSE,"CTrecon"}</definedName>
    <definedName name="a_1_2_3" hidden="1">{#N/A,#N/A,FALSE,"TMCOMP96";#N/A,#N/A,FALSE,"MAT96";#N/A,#N/A,FALSE,"FANDA96";#N/A,#N/A,FALSE,"INTRAN96";#N/A,#N/A,FALSE,"NAA9697";#N/A,#N/A,FALSE,"ECWEBB";#N/A,#N/A,FALSE,"MFT96";#N/A,#N/A,FALSE,"CTrecon"}</definedName>
    <definedName name="a_1_2_3_1" hidden="1">{#N/A,#N/A,FALSE,"TMCOMP96";#N/A,#N/A,FALSE,"MAT96";#N/A,#N/A,FALSE,"FANDA96";#N/A,#N/A,FALSE,"INTRAN96";#N/A,#N/A,FALSE,"NAA9697";#N/A,#N/A,FALSE,"ECWEBB";#N/A,#N/A,FALSE,"MFT96";#N/A,#N/A,FALSE,"CTrecon"}</definedName>
    <definedName name="a_1_2_3_2" hidden="1">{#N/A,#N/A,FALSE,"TMCOMP96";#N/A,#N/A,FALSE,"MAT96";#N/A,#N/A,FALSE,"FANDA96";#N/A,#N/A,FALSE,"INTRAN96";#N/A,#N/A,FALSE,"NAA9697";#N/A,#N/A,FALSE,"ECWEBB";#N/A,#N/A,FALSE,"MFT96";#N/A,#N/A,FALSE,"CTrecon"}</definedName>
    <definedName name="a_1_2_3_3" hidden="1">{#N/A,#N/A,FALSE,"TMCOMP96";#N/A,#N/A,FALSE,"MAT96";#N/A,#N/A,FALSE,"FANDA96";#N/A,#N/A,FALSE,"INTRAN96";#N/A,#N/A,FALSE,"NAA9697";#N/A,#N/A,FALSE,"ECWEBB";#N/A,#N/A,FALSE,"MFT96";#N/A,#N/A,FALSE,"CTrecon"}</definedName>
    <definedName name="a_1_2_3_4" hidden="1">{#N/A,#N/A,FALSE,"TMCOMP96";#N/A,#N/A,FALSE,"MAT96";#N/A,#N/A,FALSE,"FANDA96";#N/A,#N/A,FALSE,"INTRAN96";#N/A,#N/A,FALSE,"NAA9697";#N/A,#N/A,FALSE,"ECWEBB";#N/A,#N/A,FALSE,"MFT96";#N/A,#N/A,FALSE,"CTrecon"}</definedName>
    <definedName name="a_1_2_3_5" hidden="1">{#N/A,#N/A,FALSE,"TMCOMP96";#N/A,#N/A,FALSE,"MAT96";#N/A,#N/A,FALSE,"FANDA96";#N/A,#N/A,FALSE,"INTRAN96";#N/A,#N/A,FALSE,"NAA9697";#N/A,#N/A,FALSE,"ECWEBB";#N/A,#N/A,FALSE,"MFT96";#N/A,#N/A,FALSE,"CTrecon"}</definedName>
    <definedName name="a_1_2_4" hidden="1">{#N/A,#N/A,FALSE,"TMCOMP96";#N/A,#N/A,FALSE,"MAT96";#N/A,#N/A,FALSE,"FANDA96";#N/A,#N/A,FALSE,"INTRAN96";#N/A,#N/A,FALSE,"NAA9697";#N/A,#N/A,FALSE,"ECWEBB";#N/A,#N/A,FALSE,"MFT96";#N/A,#N/A,FALSE,"CTrecon"}</definedName>
    <definedName name="a_1_2_4_1" hidden="1">{#N/A,#N/A,FALSE,"TMCOMP96";#N/A,#N/A,FALSE,"MAT96";#N/A,#N/A,FALSE,"FANDA96";#N/A,#N/A,FALSE,"INTRAN96";#N/A,#N/A,FALSE,"NAA9697";#N/A,#N/A,FALSE,"ECWEBB";#N/A,#N/A,FALSE,"MFT96";#N/A,#N/A,FALSE,"CTrecon"}</definedName>
    <definedName name="a_1_2_4_2" hidden="1">{#N/A,#N/A,FALSE,"TMCOMP96";#N/A,#N/A,FALSE,"MAT96";#N/A,#N/A,FALSE,"FANDA96";#N/A,#N/A,FALSE,"INTRAN96";#N/A,#N/A,FALSE,"NAA9697";#N/A,#N/A,FALSE,"ECWEBB";#N/A,#N/A,FALSE,"MFT96";#N/A,#N/A,FALSE,"CTrecon"}</definedName>
    <definedName name="a_1_2_4_3" hidden="1">{#N/A,#N/A,FALSE,"TMCOMP96";#N/A,#N/A,FALSE,"MAT96";#N/A,#N/A,FALSE,"FANDA96";#N/A,#N/A,FALSE,"INTRAN96";#N/A,#N/A,FALSE,"NAA9697";#N/A,#N/A,FALSE,"ECWEBB";#N/A,#N/A,FALSE,"MFT96";#N/A,#N/A,FALSE,"CTrecon"}</definedName>
    <definedName name="a_1_2_4_4" hidden="1">{#N/A,#N/A,FALSE,"TMCOMP96";#N/A,#N/A,FALSE,"MAT96";#N/A,#N/A,FALSE,"FANDA96";#N/A,#N/A,FALSE,"INTRAN96";#N/A,#N/A,FALSE,"NAA9697";#N/A,#N/A,FALSE,"ECWEBB";#N/A,#N/A,FALSE,"MFT96";#N/A,#N/A,FALSE,"CTrecon"}</definedName>
    <definedName name="a_1_2_4_5" hidden="1">{#N/A,#N/A,FALSE,"TMCOMP96";#N/A,#N/A,FALSE,"MAT96";#N/A,#N/A,FALSE,"FANDA96";#N/A,#N/A,FALSE,"INTRAN96";#N/A,#N/A,FALSE,"NAA9697";#N/A,#N/A,FALSE,"ECWEBB";#N/A,#N/A,FALSE,"MFT96";#N/A,#N/A,FALSE,"CTrecon"}</definedName>
    <definedName name="a_1_2_5" hidden="1">{#N/A,#N/A,FALSE,"TMCOMP96";#N/A,#N/A,FALSE,"MAT96";#N/A,#N/A,FALSE,"FANDA96";#N/A,#N/A,FALSE,"INTRAN96";#N/A,#N/A,FALSE,"NAA9697";#N/A,#N/A,FALSE,"ECWEBB";#N/A,#N/A,FALSE,"MFT96";#N/A,#N/A,FALSE,"CTrecon"}</definedName>
    <definedName name="a_1_2_5_1" hidden="1">{#N/A,#N/A,FALSE,"TMCOMP96";#N/A,#N/A,FALSE,"MAT96";#N/A,#N/A,FALSE,"FANDA96";#N/A,#N/A,FALSE,"INTRAN96";#N/A,#N/A,FALSE,"NAA9697";#N/A,#N/A,FALSE,"ECWEBB";#N/A,#N/A,FALSE,"MFT96";#N/A,#N/A,FALSE,"CTrecon"}</definedName>
    <definedName name="a_1_2_5_2" hidden="1">{#N/A,#N/A,FALSE,"TMCOMP96";#N/A,#N/A,FALSE,"MAT96";#N/A,#N/A,FALSE,"FANDA96";#N/A,#N/A,FALSE,"INTRAN96";#N/A,#N/A,FALSE,"NAA9697";#N/A,#N/A,FALSE,"ECWEBB";#N/A,#N/A,FALSE,"MFT96";#N/A,#N/A,FALSE,"CTrecon"}</definedName>
    <definedName name="a_1_2_5_3" hidden="1">{#N/A,#N/A,FALSE,"TMCOMP96";#N/A,#N/A,FALSE,"MAT96";#N/A,#N/A,FALSE,"FANDA96";#N/A,#N/A,FALSE,"INTRAN96";#N/A,#N/A,FALSE,"NAA9697";#N/A,#N/A,FALSE,"ECWEBB";#N/A,#N/A,FALSE,"MFT96";#N/A,#N/A,FALSE,"CTrecon"}</definedName>
    <definedName name="a_1_2_5_4" hidden="1">{#N/A,#N/A,FALSE,"TMCOMP96";#N/A,#N/A,FALSE,"MAT96";#N/A,#N/A,FALSE,"FANDA96";#N/A,#N/A,FALSE,"INTRAN96";#N/A,#N/A,FALSE,"NAA9697";#N/A,#N/A,FALSE,"ECWEBB";#N/A,#N/A,FALSE,"MFT96";#N/A,#N/A,FALSE,"CTrecon"}</definedName>
    <definedName name="a_1_2_5_5" hidden="1">{#N/A,#N/A,FALSE,"TMCOMP96";#N/A,#N/A,FALSE,"MAT96";#N/A,#N/A,FALSE,"FANDA96";#N/A,#N/A,FALSE,"INTRAN96";#N/A,#N/A,FALSE,"NAA9697";#N/A,#N/A,FALSE,"ECWEBB";#N/A,#N/A,FALSE,"MFT96";#N/A,#N/A,FALSE,"CTrecon"}</definedName>
    <definedName name="a_1_3" hidden="1">{#N/A,#N/A,FALSE,"TMCOMP96";#N/A,#N/A,FALSE,"MAT96";#N/A,#N/A,FALSE,"FANDA96";#N/A,#N/A,FALSE,"INTRAN96";#N/A,#N/A,FALSE,"NAA9697";#N/A,#N/A,FALSE,"ECWEBB";#N/A,#N/A,FALSE,"MFT96";#N/A,#N/A,FALSE,"CTrecon"}</definedName>
    <definedName name="a_1_3_1" hidden="1">{#N/A,#N/A,FALSE,"TMCOMP96";#N/A,#N/A,FALSE,"MAT96";#N/A,#N/A,FALSE,"FANDA96";#N/A,#N/A,FALSE,"INTRAN96";#N/A,#N/A,FALSE,"NAA9697";#N/A,#N/A,FALSE,"ECWEBB";#N/A,#N/A,FALSE,"MFT96";#N/A,#N/A,FALSE,"CTrecon"}</definedName>
    <definedName name="a_1_3_1_1" hidden="1">{#N/A,#N/A,FALSE,"TMCOMP96";#N/A,#N/A,FALSE,"MAT96";#N/A,#N/A,FALSE,"FANDA96";#N/A,#N/A,FALSE,"INTRAN96";#N/A,#N/A,FALSE,"NAA9697";#N/A,#N/A,FALSE,"ECWEBB";#N/A,#N/A,FALSE,"MFT96";#N/A,#N/A,FALSE,"CTrecon"}</definedName>
    <definedName name="a_1_3_1_1_1" hidden="1">{#N/A,#N/A,FALSE,"TMCOMP96";#N/A,#N/A,FALSE,"MAT96";#N/A,#N/A,FALSE,"FANDA96";#N/A,#N/A,FALSE,"INTRAN96";#N/A,#N/A,FALSE,"NAA9697";#N/A,#N/A,FALSE,"ECWEBB";#N/A,#N/A,FALSE,"MFT96";#N/A,#N/A,FALSE,"CTrecon"}</definedName>
    <definedName name="a_1_3_1_1_1_1" hidden="1">{#N/A,#N/A,FALSE,"TMCOMP96";#N/A,#N/A,FALSE,"MAT96";#N/A,#N/A,FALSE,"FANDA96";#N/A,#N/A,FALSE,"INTRAN96";#N/A,#N/A,FALSE,"NAA9697";#N/A,#N/A,FALSE,"ECWEBB";#N/A,#N/A,FALSE,"MFT96";#N/A,#N/A,FALSE,"CTrecon"}</definedName>
    <definedName name="a_1_3_1_1_1_2" hidden="1">{#N/A,#N/A,FALSE,"TMCOMP96";#N/A,#N/A,FALSE,"MAT96";#N/A,#N/A,FALSE,"FANDA96";#N/A,#N/A,FALSE,"INTRAN96";#N/A,#N/A,FALSE,"NAA9697";#N/A,#N/A,FALSE,"ECWEBB";#N/A,#N/A,FALSE,"MFT96";#N/A,#N/A,FALSE,"CTrecon"}</definedName>
    <definedName name="a_1_3_1_1_1_3" hidden="1">{#N/A,#N/A,FALSE,"TMCOMP96";#N/A,#N/A,FALSE,"MAT96";#N/A,#N/A,FALSE,"FANDA96";#N/A,#N/A,FALSE,"INTRAN96";#N/A,#N/A,FALSE,"NAA9697";#N/A,#N/A,FALSE,"ECWEBB";#N/A,#N/A,FALSE,"MFT96";#N/A,#N/A,FALSE,"CTrecon"}</definedName>
    <definedName name="a_1_3_1_1_1_4" hidden="1">{#N/A,#N/A,FALSE,"TMCOMP96";#N/A,#N/A,FALSE,"MAT96";#N/A,#N/A,FALSE,"FANDA96";#N/A,#N/A,FALSE,"INTRAN96";#N/A,#N/A,FALSE,"NAA9697";#N/A,#N/A,FALSE,"ECWEBB";#N/A,#N/A,FALSE,"MFT96";#N/A,#N/A,FALSE,"CTrecon"}</definedName>
    <definedName name="a_1_3_1_1_1_5" hidden="1">{#N/A,#N/A,FALSE,"TMCOMP96";#N/A,#N/A,FALSE,"MAT96";#N/A,#N/A,FALSE,"FANDA96";#N/A,#N/A,FALSE,"INTRAN96";#N/A,#N/A,FALSE,"NAA9697";#N/A,#N/A,FALSE,"ECWEBB";#N/A,#N/A,FALSE,"MFT96";#N/A,#N/A,FALSE,"CTrecon"}</definedName>
    <definedName name="a_1_3_1_1_2" hidden="1">{#N/A,#N/A,FALSE,"TMCOMP96";#N/A,#N/A,FALSE,"MAT96";#N/A,#N/A,FALSE,"FANDA96";#N/A,#N/A,FALSE,"INTRAN96";#N/A,#N/A,FALSE,"NAA9697";#N/A,#N/A,FALSE,"ECWEBB";#N/A,#N/A,FALSE,"MFT96";#N/A,#N/A,FALSE,"CTrecon"}</definedName>
    <definedName name="a_1_3_1_1_2_1" hidden="1">{#N/A,#N/A,FALSE,"TMCOMP96";#N/A,#N/A,FALSE,"MAT96";#N/A,#N/A,FALSE,"FANDA96";#N/A,#N/A,FALSE,"INTRAN96";#N/A,#N/A,FALSE,"NAA9697";#N/A,#N/A,FALSE,"ECWEBB";#N/A,#N/A,FALSE,"MFT96";#N/A,#N/A,FALSE,"CTrecon"}</definedName>
    <definedName name="a_1_3_1_1_2_2" hidden="1">{#N/A,#N/A,FALSE,"TMCOMP96";#N/A,#N/A,FALSE,"MAT96";#N/A,#N/A,FALSE,"FANDA96";#N/A,#N/A,FALSE,"INTRAN96";#N/A,#N/A,FALSE,"NAA9697";#N/A,#N/A,FALSE,"ECWEBB";#N/A,#N/A,FALSE,"MFT96";#N/A,#N/A,FALSE,"CTrecon"}</definedName>
    <definedName name="a_1_3_1_1_2_3" hidden="1">{#N/A,#N/A,FALSE,"TMCOMP96";#N/A,#N/A,FALSE,"MAT96";#N/A,#N/A,FALSE,"FANDA96";#N/A,#N/A,FALSE,"INTRAN96";#N/A,#N/A,FALSE,"NAA9697";#N/A,#N/A,FALSE,"ECWEBB";#N/A,#N/A,FALSE,"MFT96";#N/A,#N/A,FALSE,"CTrecon"}</definedName>
    <definedName name="a_1_3_1_1_2_4" hidden="1">{#N/A,#N/A,FALSE,"TMCOMP96";#N/A,#N/A,FALSE,"MAT96";#N/A,#N/A,FALSE,"FANDA96";#N/A,#N/A,FALSE,"INTRAN96";#N/A,#N/A,FALSE,"NAA9697";#N/A,#N/A,FALSE,"ECWEBB";#N/A,#N/A,FALSE,"MFT96";#N/A,#N/A,FALSE,"CTrecon"}</definedName>
    <definedName name="a_1_3_1_1_2_5" hidden="1">{#N/A,#N/A,FALSE,"TMCOMP96";#N/A,#N/A,FALSE,"MAT96";#N/A,#N/A,FALSE,"FANDA96";#N/A,#N/A,FALSE,"INTRAN96";#N/A,#N/A,FALSE,"NAA9697";#N/A,#N/A,FALSE,"ECWEBB";#N/A,#N/A,FALSE,"MFT96";#N/A,#N/A,FALSE,"CTrecon"}</definedName>
    <definedName name="a_1_3_1_1_3" hidden="1">{#N/A,#N/A,FALSE,"TMCOMP96";#N/A,#N/A,FALSE,"MAT96";#N/A,#N/A,FALSE,"FANDA96";#N/A,#N/A,FALSE,"INTRAN96";#N/A,#N/A,FALSE,"NAA9697";#N/A,#N/A,FALSE,"ECWEBB";#N/A,#N/A,FALSE,"MFT96";#N/A,#N/A,FALSE,"CTrecon"}</definedName>
    <definedName name="a_1_3_1_1_4" hidden="1">{#N/A,#N/A,FALSE,"TMCOMP96";#N/A,#N/A,FALSE,"MAT96";#N/A,#N/A,FALSE,"FANDA96";#N/A,#N/A,FALSE,"INTRAN96";#N/A,#N/A,FALSE,"NAA9697";#N/A,#N/A,FALSE,"ECWEBB";#N/A,#N/A,FALSE,"MFT96";#N/A,#N/A,FALSE,"CTrecon"}</definedName>
    <definedName name="a_1_3_1_1_5" hidden="1">{#N/A,#N/A,FALSE,"TMCOMP96";#N/A,#N/A,FALSE,"MAT96";#N/A,#N/A,FALSE,"FANDA96";#N/A,#N/A,FALSE,"INTRAN96";#N/A,#N/A,FALSE,"NAA9697";#N/A,#N/A,FALSE,"ECWEBB";#N/A,#N/A,FALSE,"MFT96";#N/A,#N/A,FALSE,"CTrecon"}</definedName>
    <definedName name="a_1_3_1_2" hidden="1">{#N/A,#N/A,FALSE,"TMCOMP96";#N/A,#N/A,FALSE,"MAT96";#N/A,#N/A,FALSE,"FANDA96";#N/A,#N/A,FALSE,"INTRAN96";#N/A,#N/A,FALSE,"NAA9697";#N/A,#N/A,FALSE,"ECWEBB";#N/A,#N/A,FALSE,"MFT96";#N/A,#N/A,FALSE,"CTrecon"}</definedName>
    <definedName name="a_1_3_1_2_1" hidden="1">{#N/A,#N/A,FALSE,"TMCOMP96";#N/A,#N/A,FALSE,"MAT96";#N/A,#N/A,FALSE,"FANDA96";#N/A,#N/A,FALSE,"INTRAN96";#N/A,#N/A,FALSE,"NAA9697";#N/A,#N/A,FALSE,"ECWEBB";#N/A,#N/A,FALSE,"MFT96";#N/A,#N/A,FALSE,"CTrecon"}</definedName>
    <definedName name="a_1_3_1_2_2" hidden="1">{#N/A,#N/A,FALSE,"TMCOMP96";#N/A,#N/A,FALSE,"MAT96";#N/A,#N/A,FALSE,"FANDA96";#N/A,#N/A,FALSE,"INTRAN96";#N/A,#N/A,FALSE,"NAA9697";#N/A,#N/A,FALSE,"ECWEBB";#N/A,#N/A,FALSE,"MFT96";#N/A,#N/A,FALSE,"CTrecon"}</definedName>
    <definedName name="a_1_3_1_2_3" hidden="1">{#N/A,#N/A,FALSE,"TMCOMP96";#N/A,#N/A,FALSE,"MAT96";#N/A,#N/A,FALSE,"FANDA96";#N/A,#N/A,FALSE,"INTRAN96";#N/A,#N/A,FALSE,"NAA9697";#N/A,#N/A,FALSE,"ECWEBB";#N/A,#N/A,FALSE,"MFT96";#N/A,#N/A,FALSE,"CTrecon"}</definedName>
    <definedName name="a_1_3_1_2_4" hidden="1">{#N/A,#N/A,FALSE,"TMCOMP96";#N/A,#N/A,FALSE,"MAT96";#N/A,#N/A,FALSE,"FANDA96";#N/A,#N/A,FALSE,"INTRAN96";#N/A,#N/A,FALSE,"NAA9697";#N/A,#N/A,FALSE,"ECWEBB";#N/A,#N/A,FALSE,"MFT96";#N/A,#N/A,FALSE,"CTrecon"}</definedName>
    <definedName name="a_1_3_1_2_5" hidden="1">{#N/A,#N/A,FALSE,"TMCOMP96";#N/A,#N/A,FALSE,"MAT96";#N/A,#N/A,FALSE,"FANDA96";#N/A,#N/A,FALSE,"INTRAN96";#N/A,#N/A,FALSE,"NAA9697";#N/A,#N/A,FALSE,"ECWEBB";#N/A,#N/A,FALSE,"MFT96";#N/A,#N/A,FALSE,"CTrecon"}</definedName>
    <definedName name="a_1_3_1_3" hidden="1">{#N/A,#N/A,FALSE,"TMCOMP96";#N/A,#N/A,FALSE,"MAT96";#N/A,#N/A,FALSE,"FANDA96";#N/A,#N/A,FALSE,"INTRAN96";#N/A,#N/A,FALSE,"NAA9697";#N/A,#N/A,FALSE,"ECWEBB";#N/A,#N/A,FALSE,"MFT96";#N/A,#N/A,FALSE,"CTrecon"}</definedName>
    <definedName name="a_1_3_1_3_1" hidden="1">{#N/A,#N/A,FALSE,"TMCOMP96";#N/A,#N/A,FALSE,"MAT96";#N/A,#N/A,FALSE,"FANDA96";#N/A,#N/A,FALSE,"INTRAN96";#N/A,#N/A,FALSE,"NAA9697";#N/A,#N/A,FALSE,"ECWEBB";#N/A,#N/A,FALSE,"MFT96";#N/A,#N/A,FALSE,"CTrecon"}</definedName>
    <definedName name="a_1_3_1_3_2" hidden="1">{#N/A,#N/A,FALSE,"TMCOMP96";#N/A,#N/A,FALSE,"MAT96";#N/A,#N/A,FALSE,"FANDA96";#N/A,#N/A,FALSE,"INTRAN96";#N/A,#N/A,FALSE,"NAA9697";#N/A,#N/A,FALSE,"ECWEBB";#N/A,#N/A,FALSE,"MFT96";#N/A,#N/A,FALSE,"CTrecon"}</definedName>
    <definedName name="a_1_3_1_3_3" hidden="1">{#N/A,#N/A,FALSE,"TMCOMP96";#N/A,#N/A,FALSE,"MAT96";#N/A,#N/A,FALSE,"FANDA96";#N/A,#N/A,FALSE,"INTRAN96";#N/A,#N/A,FALSE,"NAA9697";#N/A,#N/A,FALSE,"ECWEBB";#N/A,#N/A,FALSE,"MFT96";#N/A,#N/A,FALSE,"CTrecon"}</definedName>
    <definedName name="a_1_3_1_3_4" hidden="1">{#N/A,#N/A,FALSE,"TMCOMP96";#N/A,#N/A,FALSE,"MAT96";#N/A,#N/A,FALSE,"FANDA96";#N/A,#N/A,FALSE,"INTRAN96";#N/A,#N/A,FALSE,"NAA9697";#N/A,#N/A,FALSE,"ECWEBB";#N/A,#N/A,FALSE,"MFT96";#N/A,#N/A,FALSE,"CTrecon"}</definedName>
    <definedName name="a_1_3_1_3_5" hidden="1">{#N/A,#N/A,FALSE,"TMCOMP96";#N/A,#N/A,FALSE,"MAT96";#N/A,#N/A,FALSE,"FANDA96";#N/A,#N/A,FALSE,"INTRAN96";#N/A,#N/A,FALSE,"NAA9697";#N/A,#N/A,FALSE,"ECWEBB";#N/A,#N/A,FALSE,"MFT96";#N/A,#N/A,FALSE,"CTrecon"}</definedName>
    <definedName name="a_1_3_1_4" hidden="1">{#N/A,#N/A,FALSE,"TMCOMP96";#N/A,#N/A,FALSE,"MAT96";#N/A,#N/A,FALSE,"FANDA96";#N/A,#N/A,FALSE,"INTRAN96";#N/A,#N/A,FALSE,"NAA9697";#N/A,#N/A,FALSE,"ECWEBB";#N/A,#N/A,FALSE,"MFT96";#N/A,#N/A,FALSE,"CTrecon"}</definedName>
    <definedName name="a_1_3_1_4_1" hidden="1">{#N/A,#N/A,FALSE,"TMCOMP96";#N/A,#N/A,FALSE,"MAT96";#N/A,#N/A,FALSE,"FANDA96";#N/A,#N/A,FALSE,"INTRAN96";#N/A,#N/A,FALSE,"NAA9697";#N/A,#N/A,FALSE,"ECWEBB";#N/A,#N/A,FALSE,"MFT96";#N/A,#N/A,FALSE,"CTrecon"}</definedName>
    <definedName name="a_1_3_1_4_2" hidden="1">{#N/A,#N/A,FALSE,"TMCOMP96";#N/A,#N/A,FALSE,"MAT96";#N/A,#N/A,FALSE,"FANDA96";#N/A,#N/A,FALSE,"INTRAN96";#N/A,#N/A,FALSE,"NAA9697";#N/A,#N/A,FALSE,"ECWEBB";#N/A,#N/A,FALSE,"MFT96";#N/A,#N/A,FALSE,"CTrecon"}</definedName>
    <definedName name="a_1_3_1_4_3" hidden="1">{#N/A,#N/A,FALSE,"TMCOMP96";#N/A,#N/A,FALSE,"MAT96";#N/A,#N/A,FALSE,"FANDA96";#N/A,#N/A,FALSE,"INTRAN96";#N/A,#N/A,FALSE,"NAA9697";#N/A,#N/A,FALSE,"ECWEBB";#N/A,#N/A,FALSE,"MFT96";#N/A,#N/A,FALSE,"CTrecon"}</definedName>
    <definedName name="a_1_3_1_4_4" hidden="1">{#N/A,#N/A,FALSE,"TMCOMP96";#N/A,#N/A,FALSE,"MAT96";#N/A,#N/A,FALSE,"FANDA96";#N/A,#N/A,FALSE,"INTRAN96";#N/A,#N/A,FALSE,"NAA9697";#N/A,#N/A,FALSE,"ECWEBB";#N/A,#N/A,FALSE,"MFT96";#N/A,#N/A,FALSE,"CTrecon"}</definedName>
    <definedName name="a_1_3_1_4_5" hidden="1">{#N/A,#N/A,FALSE,"TMCOMP96";#N/A,#N/A,FALSE,"MAT96";#N/A,#N/A,FALSE,"FANDA96";#N/A,#N/A,FALSE,"INTRAN96";#N/A,#N/A,FALSE,"NAA9697";#N/A,#N/A,FALSE,"ECWEBB";#N/A,#N/A,FALSE,"MFT96";#N/A,#N/A,FALSE,"CTrecon"}</definedName>
    <definedName name="a_1_3_1_5" hidden="1">{#N/A,#N/A,FALSE,"TMCOMP96";#N/A,#N/A,FALSE,"MAT96";#N/A,#N/A,FALSE,"FANDA96";#N/A,#N/A,FALSE,"INTRAN96";#N/A,#N/A,FALSE,"NAA9697";#N/A,#N/A,FALSE,"ECWEBB";#N/A,#N/A,FALSE,"MFT96";#N/A,#N/A,FALSE,"CTrecon"}</definedName>
    <definedName name="a_1_3_1_5_1" hidden="1">{#N/A,#N/A,FALSE,"TMCOMP96";#N/A,#N/A,FALSE,"MAT96";#N/A,#N/A,FALSE,"FANDA96";#N/A,#N/A,FALSE,"INTRAN96";#N/A,#N/A,FALSE,"NAA9697";#N/A,#N/A,FALSE,"ECWEBB";#N/A,#N/A,FALSE,"MFT96";#N/A,#N/A,FALSE,"CTrecon"}</definedName>
    <definedName name="a_1_3_1_5_2" hidden="1">{#N/A,#N/A,FALSE,"TMCOMP96";#N/A,#N/A,FALSE,"MAT96";#N/A,#N/A,FALSE,"FANDA96";#N/A,#N/A,FALSE,"INTRAN96";#N/A,#N/A,FALSE,"NAA9697";#N/A,#N/A,FALSE,"ECWEBB";#N/A,#N/A,FALSE,"MFT96";#N/A,#N/A,FALSE,"CTrecon"}</definedName>
    <definedName name="a_1_3_1_5_3" hidden="1">{#N/A,#N/A,FALSE,"TMCOMP96";#N/A,#N/A,FALSE,"MAT96";#N/A,#N/A,FALSE,"FANDA96";#N/A,#N/A,FALSE,"INTRAN96";#N/A,#N/A,FALSE,"NAA9697";#N/A,#N/A,FALSE,"ECWEBB";#N/A,#N/A,FALSE,"MFT96";#N/A,#N/A,FALSE,"CTrecon"}</definedName>
    <definedName name="a_1_3_1_5_4" hidden="1">{#N/A,#N/A,FALSE,"TMCOMP96";#N/A,#N/A,FALSE,"MAT96";#N/A,#N/A,FALSE,"FANDA96";#N/A,#N/A,FALSE,"INTRAN96";#N/A,#N/A,FALSE,"NAA9697";#N/A,#N/A,FALSE,"ECWEBB";#N/A,#N/A,FALSE,"MFT96";#N/A,#N/A,FALSE,"CTrecon"}</definedName>
    <definedName name="a_1_3_1_5_5" hidden="1">{#N/A,#N/A,FALSE,"TMCOMP96";#N/A,#N/A,FALSE,"MAT96";#N/A,#N/A,FALSE,"FANDA96";#N/A,#N/A,FALSE,"INTRAN96";#N/A,#N/A,FALSE,"NAA9697";#N/A,#N/A,FALSE,"ECWEBB";#N/A,#N/A,FALSE,"MFT96";#N/A,#N/A,FALSE,"CTrecon"}</definedName>
    <definedName name="a_1_3_2" hidden="1">{#N/A,#N/A,FALSE,"TMCOMP96";#N/A,#N/A,FALSE,"MAT96";#N/A,#N/A,FALSE,"FANDA96";#N/A,#N/A,FALSE,"INTRAN96";#N/A,#N/A,FALSE,"NAA9697";#N/A,#N/A,FALSE,"ECWEBB";#N/A,#N/A,FALSE,"MFT96";#N/A,#N/A,FALSE,"CTrecon"}</definedName>
    <definedName name="a_1_3_2_1" hidden="1">{#N/A,#N/A,FALSE,"TMCOMP96";#N/A,#N/A,FALSE,"MAT96";#N/A,#N/A,FALSE,"FANDA96";#N/A,#N/A,FALSE,"INTRAN96";#N/A,#N/A,FALSE,"NAA9697";#N/A,#N/A,FALSE,"ECWEBB";#N/A,#N/A,FALSE,"MFT96";#N/A,#N/A,FALSE,"CTrecon"}</definedName>
    <definedName name="a_1_3_2_2" hidden="1">{#N/A,#N/A,FALSE,"TMCOMP96";#N/A,#N/A,FALSE,"MAT96";#N/A,#N/A,FALSE,"FANDA96";#N/A,#N/A,FALSE,"INTRAN96";#N/A,#N/A,FALSE,"NAA9697";#N/A,#N/A,FALSE,"ECWEBB";#N/A,#N/A,FALSE,"MFT96";#N/A,#N/A,FALSE,"CTrecon"}</definedName>
    <definedName name="a_1_3_2_3" hidden="1">{#N/A,#N/A,FALSE,"TMCOMP96";#N/A,#N/A,FALSE,"MAT96";#N/A,#N/A,FALSE,"FANDA96";#N/A,#N/A,FALSE,"INTRAN96";#N/A,#N/A,FALSE,"NAA9697";#N/A,#N/A,FALSE,"ECWEBB";#N/A,#N/A,FALSE,"MFT96";#N/A,#N/A,FALSE,"CTrecon"}</definedName>
    <definedName name="a_1_3_2_4" hidden="1">{#N/A,#N/A,FALSE,"TMCOMP96";#N/A,#N/A,FALSE,"MAT96";#N/A,#N/A,FALSE,"FANDA96";#N/A,#N/A,FALSE,"INTRAN96";#N/A,#N/A,FALSE,"NAA9697";#N/A,#N/A,FALSE,"ECWEBB";#N/A,#N/A,FALSE,"MFT96";#N/A,#N/A,FALSE,"CTrecon"}</definedName>
    <definedName name="a_1_3_2_5" hidden="1">{#N/A,#N/A,FALSE,"TMCOMP96";#N/A,#N/A,FALSE,"MAT96";#N/A,#N/A,FALSE,"FANDA96";#N/A,#N/A,FALSE,"INTRAN96";#N/A,#N/A,FALSE,"NAA9697";#N/A,#N/A,FALSE,"ECWEBB";#N/A,#N/A,FALSE,"MFT96";#N/A,#N/A,FALSE,"CTrecon"}</definedName>
    <definedName name="a_1_3_3" hidden="1">{#N/A,#N/A,FALSE,"TMCOMP96";#N/A,#N/A,FALSE,"MAT96";#N/A,#N/A,FALSE,"FANDA96";#N/A,#N/A,FALSE,"INTRAN96";#N/A,#N/A,FALSE,"NAA9697";#N/A,#N/A,FALSE,"ECWEBB";#N/A,#N/A,FALSE,"MFT96";#N/A,#N/A,FALSE,"CTrecon"}</definedName>
    <definedName name="a_1_3_3_1" hidden="1">{#N/A,#N/A,FALSE,"TMCOMP96";#N/A,#N/A,FALSE,"MAT96";#N/A,#N/A,FALSE,"FANDA96";#N/A,#N/A,FALSE,"INTRAN96";#N/A,#N/A,FALSE,"NAA9697";#N/A,#N/A,FALSE,"ECWEBB";#N/A,#N/A,FALSE,"MFT96";#N/A,#N/A,FALSE,"CTrecon"}</definedName>
    <definedName name="a_1_3_3_2" hidden="1">{#N/A,#N/A,FALSE,"TMCOMP96";#N/A,#N/A,FALSE,"MAT96";#N/A,#N/A,FALSE,"FANDA96";#N/A,#N/A,FALSE,"INTRAN96";#N/A,#N/A,FALSE,"NAA9697";#N/A,#N/A,FALSE,"ECWEBB";#N/A,#N/A,FALSE,"MFT96";#N/A,#N/A,FALSE,"CTrecon"}</definedName>
    <definedName name="a_1_3_3_3" hidden="1">{#N/A,#N/A,FALSE,"TMCOMP96";#N/A,#N/A,FALSE,"MAT96";#N/A,#N/A,FALSE,"FANDA96";#N/A,#N/A,FALSE,"INTRAN96";#N/A,#N/A,FALSE,"NAA9697";#N/A,#N/A,FALSE,"ECWEBB";#N/A,#N/A,FALSE,"MFT96";#N/A,#N/A,FALSE,"CTrecon"}</definedName>
    <definedName name="a_1_3_3_4" hidden="1">{#N/A,#N/A,FALSE,"TMCOMP96";#N/A,#N/A,FALSE,"MAT96";#N/A,#N/A,FALSE,"FANDA96";#N/A,#N/A,FALSE,"INTRAN96";#N/A,#N/A,FALSE,"NAA9697";#N/A,#N/A,FALSE,"ECWEBB";#N/A,#N/A,FALSE,"MFT96";#N/A,#N/A,FALSE,"CTrecon"}</definedName>
    <definedName name="a_1_3_3_5" hidden="1">{#N/A,#N/A,FALSE,"TMCOMP96";#N/A,#N/A,FALSE,"MAT96";#N/A,#N/A,FALSE,"FANDA96";#N/A,#N/A,FALSE,"INTRAN96";#N/A,#N/A,FALSE,"NAA9697";#N/A,#N/A,FALSE,"ECWEBB";#N/A,#N/A,FALSE,"MFT96";#N/A,#N/A,FALSE,"CTrecon"}</definedName>
    <definedName name="a_1_3_4" hidden="1">{#N/A,#N/A,FALSE,"TMCOMP96";#N/A,#N/A,FALSE,"MAT96";#N/A,#N/A,FALSE,"FANDA96";#N/A,#N/A,FALSE,"INTRAN96";#N/A,#N/A,FALSE,"NAA9697";#N/A,#N/A,FALSE,"ECWEBB";#N/A,#N/A,FALSE,"MFT96";#N/A,#N/A,FALSE,"CTrecon"}</definedName>
    <definedName name="a_1_3_4_1" hidden="1">{#N/A,#N/A,FALSE,"TMCOMP96";#N/A,#N/A,FALSE,"MAT96";#N/A,#N/A,FALSE,"FANDA96";#N/A,#N/A,FALSE,"INTRAN96";#N/A,#N/A,FALSE,"NAA9697";#N/A,#N/A,FALSE,"ECWEBB";#N/A,#N/A,FALSE,"MFT96";#N/A,#N/A,FALSE,"CTrecon"}</definedName>
    <definedName name="a_1_3_4_2" hidden="1">{#N/A,#N/A,FALSE,"TMCOMP96";#N/A,#N/A,FALSE,"MAT96";#N/A,#N/A,FALSE,"FANDA96";#N/A,#N/A,FALSE,"INTRAN96";#N/A,#N/A,FALSE,"NAA9697";#N/A,#N/A,FALSE,"ECWEBB";#N/A,#N/A,FALSE,"MFT96";#N/A,#N/A,FALSE,"CTrecon"}</definedName>
    <definedName name="a_1_3_4_3" hidden="1">{#N/A,#N/A,FALSE,"TMCOMP96";#N/A,#N/A,FALSE,"MAT96";#N/A,#N/A,FALSE,"FANDA96";#N/A,#N/A,FALSE,"INTRAN96";#N/A,#N/A,FALSE,"NAA9697";#N/A,#N/A,FALSE,"ECWEBB";#N/A,#N/A,FALSE,"MFT96";#N/A,#N/A,FALSE,"CTrecon"}</definedName>
    <definedName name="a_1_3_4_4" hidden="1">{#N/A,#N/A,FALSE,"TMCOMP96";#N/A,#N/A,FALSE,"MAT96";#N/A,#N/A,FALSE,"FANDA96";#N/A,#N/A,FALSE,"INTRAN96";#N/A,#N/A,FALSE,"NAA9697";#N/A,#N/A,FALSE,"ECWEBB";#N/A,#N/A,FALSE,"MFT96";#N/A,#N/A,FALSE,"CTrecon"}</definedName>
    <definedName name="a_1_3_4_5" hidden="1">{#N/A,#N/A,FALSE,"TMCOMP96";#N/A,#N/A,FALSE,"MAT96";#N/A,#N/A,FALSE,"FANDA96";#N/A,#N/A,FALSE,"INTRAN96";#N/A,#N/A,FALSE,"NAA9697";#N/A,#N/A,FALSE,"ECWEBB";#N/A,#N/A,FALSE,"MFT96";#N/A,#N/A,FALSE,"CTrecon"}</definedName>
    <definedName name="a_1_3_5" hidden="1">{#N/A,#N/A,FALSE,"TMCOMP96";#N/A,#N/A,FALSE,"MAT96";#N/A,#N/A,FALSE,"FANDA96";#N/A,#N/A,FALSE,"INTRAN96";#N/A,#N/A,FALSE,"NAA9697";#N/A,#N/A,FALSE,"ECWEBB";#N/A,#N/A,FALSE,"MFT96";#N/A,#N/A,FALSE,"CTrecon"}</definedName>
    <definedName name="a_1_3_5_1" hidden="1">{#N/A,#N/A,FALSE,"TMCOMP96";#N/A,#N/A,FALSE,"MAT96";#N/A,#N/A,FALSE,"FANDA96";#N/A,#N/A,FALSE,"INTRAN96";#N/A,#N/A,FALSE,"NAA9697";#N/A,#N/A,FALSE,"ECWEBB";#N/A,#N/A,FALSE,"MFT96";#N/A,#N/A,FALSE,"CTrecon"}</definedName>
    <definedName name="a_1_3_5_2" hidden="1">{#N/A,#N/A,FALSE,"TMCOMP96";#N/A,#N/A,FALSE,"MAT96";#N/A,#N/A,FALSE,"FANDA96";#N/A,#N/A,FALSE,"INTRAN96";#N/A,#N/A,FALSE,"NAA9697";#N/A,#N/A,FALSE,"ECWEBB";#N/A,#N/A,FALSE,"MFT96";#N/A,#N/A,FALSE,"CTrecon"}</definedName>
    <definedName name="a_1_3_5_3" hidden="1">{#N/A,#N/A,FALSE,"TMCOMP96";#N/A,#N/A,FALSE,"MAT96";#N/A,#N/A,FALSE,"FANDA96";#N/A,#N/A,FALSE,"INTRAN96";#N/A,#N/A,FALSE,"NAA9697";#N/A,#N/A,FALSE,"ECWEBB";#N/A,#N/A,FALSE,"MFT96";#N/A,#N/A,FALSE,"CTrecon"}</definedName>
    <definedName name="a_1_3_5_4" hidden="1">{#N/A,#N/A,FALSE,"TMCOMP96";#N/A,#N/A,FALSE,"MAT96";#N/A,#N/A,FALSE,"FANDA96";#N/A,#N/A,FALSE,"INTRAN96";#N/A,#N/A,FALSE,"NAA9697";#N/A,#N/A,FALSE,"ECWEBB";#N/A,#N/A,FALSE,"MFT96";#N/A,#N/A,FALSE,"CTrecon"}</definedName>
    <definedName name="a_1_3_5_5" hidden="1">{#N/A,#N/A,FALSE,"TMCOMP96";#N/A,#N/A,FALSE,"MAT96";#N/A,#N/A,FALSE,"FANDA96";#N/A,#N/A,FALSE,"INTRAN96";#N/A,#N/A,FALSE,"NAA9697";#N/A,#N/A,FALSE,"ECWEBB";#N/A,#N/A,FALSE,"MFT96";#N/A,#N/A,FALSE,"CTrecon"}</definedName>
    <definedName name="a_1_4" hidden="1">{#N/A,#N/A,FALSE,"TMCOMP96";#N/A,#N/A,FALSE,"MAT96";#N/A,#N/A,FALSE,"FANDA96";#N/A,#N/A,FALSE,"INTRAN96";#N/A,#N/A,FALSE,"NAA9697";#N/A,#N/A,FALSE,"ECWEBB";#N/A,#N/A,FALSE,"MFT96";#N/A,#N/A,FALSE,"CTrecon"}</definedName>
    <definedName name="a_1_4_1" hidden="1">{#N/A,#N/A,FALSE,"TMCOMP96";#N/A,#N/A,FALSE,"MAT96";#N/A,#N/A,FALSE,"FANDA96";#N/A,#N/A,FALSE,"INTRAN96";#N/A,#N/A,FALSE,"NAA9697";#N/A,#N/A,FALSE,"ECWEBB";#N/A,#N/A,FALSE,"MFT96";#N/A,#N/A,FALSE,"CTrecon"}</definedName>
    <definedName name="a_1_4_1_1" hidden="1">{#N/A,#N/A,FALSE,"TMCOMP96";#N/A,#N/A,FALSE,"MAT96";#N/A,#N/A,FALSE,"FANDA96";#N/A,#N/A,FALSE,"INTRAN96";#N/A,#N/A,FALSE,"NAA9697";#N/A,#N/A,FALSE,"ECWEBB";#N/A,#N/A,FALSE,"MFT96";#N/A,#N/A,FALSE,"CTrecon"}</definedName>
    <definedName name="a_1_4_1_1_1" hidden="1">{#N/A,#N/A,FALSE,"TMCOMP96";#N/A,#N/A,FALSE,"MAT96";#N/A,#N/A,FALSE,"FANDA96";#N/A,#N/A,FALSE,"INTRAN96";#N/A,#N/A,FALSE,"NAA9697";#N/A,#N/A,FALSE,"ECWEBB";#N/A,#N/A,FALSE,"MFT96";#N/A,#N/A,FALSE,"CTrecon"}</definedName>
    <definedName name="a_1_4_1_1_2" hidden="1">{#N/A,#N/A,FALSE,"TMCOMP96";#N/A,#N/A,FALSE,"MAT96";#N/A,#N/A,FALSE,"FANDA96";#N/A,#N/A,FALSE,"INTRAN96";#N/A,#N/A,FALSE,"NAA9697";#N/A,#N/A,FALSE,"ECWEBB";#N/A,#N/A,FALSE,"MFT96";#N/A,#N/A,FALSE,"CTrecon"}</definedName>
    <definedName name="a_1_4_1_1_3" hidden="1">{#N/A,#N/A,FALSE,"TMCOMP96";#N/A,#N/A,FALSE,"MAT96";#N/A,#N/A,FALSE,"FANDA96";#N/A,#N/A,FALSE,"INTRAN96";#N/A,#N/A,FALSE,"NAA9697";#N/A,#N/A,FALSE,"ECWEBB";#N/A,#N/A,FALSE,"MFT96";#N/A,#N/A,FALSE,"CTrecon"}</definedName>
    <definedName name="a_1_4_1_1_4" hidden="1">{#N/A,#N/A,FALSE,"TMCOMP96";#N/A,#N/A,FALSE,"MAT96";#N/A,#N/A,FALSE,"FANDA96";#N/A,#N/A,FALSE,"INTRAN96";#N/A,#N/A,FALSE,"NAA9697";#N/A,#N/A,FALSE,"ECWEBB";#N/A,#N/A,FALSE,"MFT96";#N/A,#N/A,FALSE,"CTrecon"}</definedName>
    <definedName name="a_1_4_1_1_5" hidden="1">{#N/A,#N/A,FALSE,"TMCOMP96";#N/A,#N/A,FALSE,"MAT96";#N/A,#N/A,FALSE,"FANDA96";#N/A,#N/A,FALSE,"INTRAN96";#N/A,#N/A,FALSE,"NAA9697";#N/A,#N/A,FALSE,"ECWEBB";#N/A,#N/A,FALSE,"MFT96";#N/A,#N/A,FALSE,"CTrecon"}</definedName>
    <definedName name="a_1_4_1_2" hidden="1">{#N/A,#N/A,FALSE,"TMCOMP96";#N/A,#N/A,FALSE,"MAT96";#N/A,#N/A,FALSE,"FANDA96";#N/A,#N/A,FALSE,"INTRAN96";#N/A,#N/A,FALSE,"NAA9697";#N/A,#N/A,FALSE,"ECWEBB";#N/A,#N/A,FALSE,"MFT96";#N/A,#N/A,FALSE,"CTrecon"}</definedName>
    <definedName name="a_1_4_1_2_1" hidden="1">{#N/A,#N/A,FALSE,"TMCOMP96";#N/A,#N/A,FALSE,"MAT96";#N/A,#N/A,FALSE,"FANDA96";#N/A,#N/A,FALSE,"INTRAN96";#N/A,#N/A,FALSE,"NAA9697";#N/A,#N/A,FALSE,"ECWEBB";#N/A,#N/A,FALSE,"MFT96";#N/A,#N/A,FALSE,"CTrecon"}</definedName>
    <definedName name="a_1_4_1_2_2" hidden="1">{#N/A,#N/A,FALSE,"TMCOMP96";#N/A,#N/A,FALSE,"MAT96";#N/A,#N/A,FALSE,"FANDA96";#N/A,#N/A,FALSE,"INTRAN96";#N/A,#N/A,FALSE,"NAA9697";#N/A,#N/A,FALSE,"ECWEBB";#N/A,#N/A,FALSE,"MFT96";#N/A,#N/A,FALSE,"CTrecon"}</definedName>
    <definedName name="a_1_4_1_2_3" hidden="1">{#N/A,#N/A,FALSE,"TMCOMP96";#N/A,#N/A,FALSE,"MAT96";#N/A,#N/A,FALSE,"FANDA96";#N/A,#N/A,FALSE,"INTRAN96";#N/A,#N/A,FALSE,"NAA9697";#N/A,#N/A,FALSE,"ECWEBB";#N/A,#N/A,FALSE,"MFT96";#N/A,#N/A,FALSE,"CTrecon"}</definedName>
    <definedName name="a_1_4_1_2_4" hidden="1">{#N/A,#N/A,FALSE,"TMCOMP96";#N/A,#N/A,FALSE,"MAT96";#N/A,#N/A,FALSE,"FANDA96";#N/A,#N/A,FALSE,"INTRAN96";#N/A,#N/A,FALSE,"NAA9697";#N/A,#N/A,FALSE,"ECWEBB";#N/A,#N/A,FALSE,"MFT96";#N/A,#N/A,FALSE,"CTrecon"}</definedName>
    <definedName name="a_1_4_1_2_5" hidden="1">{#N/A,#N/A,FALSE,"TMCOMP96";#N/A,#N/A,FALSE,"MAT96";#N/A,#N/A,FALSE,"FANDA96";#N/A,#N/A,FALSE,"INTRAN96";#N/A,#N/A,FALSE,"NAA9697";#N/A,#N/A,FALSE,"ECWEBB";#N/A,#N/A,FALSE,"MFT96";#N/A,#N/A,FALSE,"CTrecon"}</definedName>
    <definedName name="a_1_4_1_3" hidden="1">{#N/A,#N/A,FALSE,"TMCOMP96";#N/A,#N/A,FALSE,"MAT96";#N/A,#N/A,FALSE,"FANDA96";#N/A,#N/A,FALSE,"INTRAN96";#N/A,#N/A,FALSE,"NAA9697";#N/A,#N/A,FALSE,"ECWEBB";#N/A,#N/A,FALSE,"MFT96";#N/A,#N/A,FALSE,"CTrecon"}</definedName>
    <definedName name="a_1_4_1_3_1" hidden="1">{#N/A,#N/A,FALSE,"TMCOMP96";#N/A,#N/A,FALSE,"MAT96";#N/A,#N/A,FALSE,"FANDA96";#N/A,#N/A,FALSE,"INTRAN96";#N/A,#N/A,FALSE,"NAA9697";#N/A,#N/A,FALSE,"ECWEBB";#N/A,#N/A,FALSE,"MFT96";#N/A,#N/A,FALSE,"CTrecon"}</definedName>
    <definedName name="a_1_4_1_3_2" hidden="1">{#N/A,#N/A,FALSE,"TMCOMP96";#N/A,#N/A,FALSE,"MAT96";#N/A,#N/A,FALSE,"FANDA96";#N/A,#N/A,FALSE,"INTRAN96";#N/A,#N/A,FALSE,"NAA9697";#N/A,#N/A,FALSE,"ECWEBB";#N/A,#N/A,FALSE,"MFT96";#N/A,#N/A,FALSE,"CTrecon"}</definedName>
    <definedName name="a_1_4_1_3_3" hidden="1">{#N/A,#N/A,FALSE,"TMCOMP96";#N/A,#N/A,FALSE,"MAT96";#N/A,#N/A,FALSE,"FANDA96";#N/A,#N/A,FALSE,"INTRAN96";#N/A,#N/A,FALSE,"NAA9697";#N/A,#N/A,FALSE,"ECWEBB";#N/A,#N/A,FALSE,"MFT96";#N/A,#N/A,FALSE,"CTrecon"}</definedName>
    <definedName name="a_1_4_1_3_4" hidden="1">{#N/A,#N/A,FALSE,"TMCOMP96";#N/A,#N/A,FALSE,"MAT96";#N/A,#N/A,FALSE,"FANDA96";#N/A,#N/A,FALSE,"INTRAN96";#N/A,#N/A,FALSE,"NAA9697";#N/A,#N/A,FALSE,"ECWEBB";#N/A,#N/A,FALSE,"MFT96";#N/A,#N/A,FALSE,"CTrecon"}</definedName>
    <definedName name="a_1_4_1_3_5" hidden="1">{#N/A,#N/A,FALSE,"TMCOMP96";#N/A,#N/A,FALSE,"MAT96";#N/A,#N/A,FALSE,"FANDA96";#N/A,#N/A,FALSE,"INTRAN96";#N/A,#N/A,FALSE,"NAA9697";#N/A,#N/A,FALSE,"ECWEBB";#N/A,#N/A,FALSE,"MFT96";#N/A,#N/A,FALSE,"CTrecon"}</definedName>
    <definedName name="a_1_4_1_4" hidden="1">{#N/A,#N/A,FALSE,"TMCOMP96";#N/A,#N/A,FALSE,"MAT96";#N/A,#N/A,FALSE,"FANDA96";#N/A,#N/A,FALSE,"INTRAN96";#N/A,#N/A,FALSE,"NAA9697";#N/A,#N/A,FALSE,"ECWEBB";#N/A,#N/A,FALSE,"MFT96";#N/A,#N/A,FALSE,"CTrecon"}</definedName>
    <definedName name="a_1_4_1_4_1" hidden="1">{#N/A,#N/A,FALSE,"TMCOMP96";#N/A,#N/A,FALSE,"MAT96";#N/A,#N/A,FALSE,"FANDA96";#N/A,#N/A,FALSE,"INTRAN96";#N/A,#N/A,FALSE,"NAA9697";#N/A,#N/A,FALSE,"ECWEBB";#N/A,#N/A,FALSE,"MFT96";#N/A,#N/A,FALSE,"CTrecon"}</definedName>
    <definedName name="a_1_4_1_4_2" hidden="1">{#N/A,#N/A,FALSE,"TMCOMP96";#N/A,#N/A,FALSE,"MAT96";#N/A,#N/A,FALSE,"FANDA96";#N/A,#N/A,FALSE,"INTRAN96";#N/A,#N/A,FALSE,"NAA9697";#N/A,#N/A,FALSE,"ECWEBB";#N/A,#N/A,FALSE,"MFT96";#N/A,#N/A,FALSE,"CTrecon"}</definedName>
    <definedName name="a_1_4_1_4_3" hidden="1">{#N/A,#N/A,FALSE,"TMCOMP96";#N/A,#N/A,FALSE,"MAT96";#N/A,#N/A,FALSE,"FANDA96";#N/A,#N/A,FALSE,"INTRAN96";#N/A,#N/A,FALSE,"NAA9697";#N/A,#N/A,FALSE,"ECWEBB";#N/A,#N/A,FALSE,"MFT96";#N/A,#N/A,FALSE,"CTrecon"}</definedName>
    <definedName name="a_1_4_1_4_4" hidden="1">{#N/A,#N/A,FALSE,"TMCOMP96";#N/A,#N/A,FALSE,"MAT96";#N/A,#N/A,FALSE,"FANDA96";#N/A,#N/A,FALSE,"INTRAN96";#N/A,#N/A,FALSE,"NAA9697";#N/A,#N/A,FALSE,"ECWEBB";#N/A,#N/A,FALSE,"MFT96";#N/A,#N/A,FALSE,"CTrecon"}</definedName>
    <definedName name="a_1_4_1_4_5" hidden="1">{#N/A,#N/A,FALSE,"TMCOMP96";#N/A,#N/A,FALSE,"MAT96";#N/A,#N/A,FALSE,"FANDA96";#N/A,#N/A,FALSE,"INTRAN96";#N/A,#N/A,FALSE,"NAA9697";#N/A,#N/A,FALSE,"ECWEBB";#N/A,#N/A,FALSE,"MFT96";#N/A,#N/A,FALSE,"CTrecon"}</definedName>
    <definedName name="a_1_4_1_5" hidden="1">{#N/A,#N/A,FALSE,"TMCOMP96";#N/A,#N/A,FALSE,"MAT96";#N/A,#N/A,FALSE,"FANDA96";#N/A,#N/A,FALSE,"INTRAN96";#N/A,#N/A,FALSE,"NAA9697";#N/A,#N/A,FALSE,"ECWEBB";#N/A,#N/A,FALSE,"MFT96";#N/A,#N/A,FALSE,"CTrecon"}</definedName>
    <definedName name="a_1_4_1_5_1" hidden="1">{#N/A,#N/A,FALSE,"TMCOMP96";#N/A,#N/A,FALSE,"MAT96";#N/A,#N/A,FALSE,"FANDA96";#N/A,#N/A,FALSE,"INTRAN96";#N/A,#N/A,FALSE,"NAA9697";#N/A,#N/A,FALSE,"ECWEBB";#N/A,#N/A,FALSE,"MFT96";#N/A,#N/A,FALSE,"CTrecon"}</definedName>
    <definedName name="a_1_4_1_5_2" hidden="1">{#N/A,#N/A,FALSE,"TMCOMP96";#N/A,#N/A,FALSE,"MAT96";#N/A,#N/A,FALSE,"FANDA96";#N/A,#N/A,FALSE,"INTRAN96";#N/A,#N/A,FALSE,"NAA9697";#N/A,#N/A,FALSE,"ECWEBB";#N/A,#N/A,FALSE,"MFT96";#N/A,#N/A,FALSE,"CTrecon"}</definedName>
    <definedName name="a_1_4_1_5_3" hidden="1">{#N/A,#N/A,FALSE,"TMCOMP96";#N/A,#N/A,FALSE,"MAT96";#N/A,#N/A,FALSE,"FANDA96";#N/A,#N/A,FALSE,"INTRAN96";#N/A,#N/A,FALSE,"NAA9697";#N/A,#N/A,FALSE,"ECWEBB";#N/A,#N/A,FALSE,"MFT96";#N/A,#N/A,FALSE,"CTrecon"}</definedName>
    <definedName name="a_1_4_1_5_4" hidden="1">{#N/A,#N/A,FALSE,"TMCOMP96";#N/A,#N/A,FALSE,"MAT96";#N/A,#N/A,FALSE,"FANDA96";#N/A,#N/A,FALSE,"INTRAN96";#N/A,#N/A,FALSE,"NAA9697";#N/A,#N/A,FALSE,"ECWEBB";#N/A,#N/A,FALSE,"MFT96";#N/A,#N/A,FALSE,"CTrecon"}</definedName>
    <definedName name="a_1_4_1_5_5" hidden="1">{#N/A,#N/A,FALSE,"TMCOMP96";#N/A,#N/A,FALSE,"MAT96";#N/A,#N/A,FALSE,"FANDA96";#N/A,#N/A,FALSE,"INTRAN96";#N/A,#N/A,FALSE,"NAA9697";#N/A,#N/A,FALSE,"ECWEBB";#N/A,#N/A,FALSE,"MFT96";#N/A,#N/A,FALSE,"CTrecon"}</definedName>
    <definedName name="a_1_4_2" hidden="1">{#N/A,#N/A,FALSE,"TMCOMP96";#N/A,#N/A,FALSE,"MAT96";#N/A,#N/A,FALSE,"FANDA96";#N/A,#N/A,FALSE,"INTRAN96";#N/A,#N/A,FALSE,"NAA9697";#N/A,#N/A,FALSE,"ECWEBB";#N/A,#N/A,FALSE,"MFT96";#N/A,#N/A,FALSE,"CTrecon"}</definedName>
    <definedName name="a_1_4_2_1" hidden="1">{#N/A,#N/A,FALSE,"TMCOMP96";#N/A,#N/A,FALSE,"MAT96";#N/A,#N/A,FALSE,"FANDA96";#N/A,#N/A,FALSE,"INTRAN96";#N/A,#N/A,FALSE,"NAA9697";#N/A,#N/A,FALSE,"ECWEBB";#N/A,#N/A,FALSE,"MFT96";#N/A,#N/A,FALSE,"CTrecon"}</definedName>
    <definedName name="a_1_4_2_2" hidden="1">{#N/A,#N/A,FALSE,"TMCOMP96";#N/A,#N/A,FALSE,"MAT96";#N/A,#N/A,FALSE,"FANDA96";#N/A,#N/A,FALSE,"INTRAN96";#N/A,#N/A,FALSE,"NAA9697";#N/A,#N/A,FALSE,"ECWEBB";#N/A,#N/A,FALSE,"MFT96";#N/A,#N/A,FALSE,"CTrecon"}</definedName>
    <definedName name="a_1_4_2_3" hidden="1">{#N/A,#N/A,FALSE,"TMCOMP96";#N/A,#N/A,FALSE,"MAT96";#N/A,#N/A,FALSE,"FANDA96";#N/A,#N/A,FALSE,"INTRAN96";#N/A,#N/A,FALSE,"NAA9697";#N/A,#N/A,FALSE,"ECWEBB";#N/A,#N/A,FALSE,"MFT96";#N/A,#N/A,FALSE,"CTrecon"}</definedName>
    <definedName name="a_1_4_2_4" hidden="1">{#N/A,#N/A,FALSE,"TMCOMP96";#N/A,#N/A,FALSE,"MAT96";#N/A,#N/A,FALSE,"FANDA96";#N/A,#N/A,FALSE,"INTRAN96";#N/A,#N/A,FALSE,"NAA9697";#N/A,#N/A,FALSE,"ECWEBB";#N/A,#N/A,FALSE,"MFT96";#N/A,#N/A,FALSE,"CTrecon"}</definedName>
    <definedName name="a_1_4_2_5" hidden="1">{#N/A,#N/A,FALSE,"TMCOMP96";#N/A,#N/A,FALSE,"MAT96";#N/A,#N/A,FALSE,"FANDA96";#N/A,#N/A,FALSE,"INTRAN96";#N/A,#N/A,FALSE,"NAA9697";#N/A,#N/A,FALSE,"ECWEBB";#N/A,#N/A,FALSE,"MFT96";#N/A,#N/A,FALSE,"CTrecon"}</definedName>
    <definedName name="a_1_4_3" hidden="1">{#N/A,#N/A,FALSE,"TMCOMP96";#N/A,#N/A,FALSE,"MAT96";#N/A,#N/A,FALSE,"FANDA96";#N/A,#N/A,FALSE,"INTRAN96";#N/A,#N/A,FALSE,"NAA9697";#N/A,#N/A,FALSE,"ECWEBB";#N/A,#N/A,FALSE,"MFT96";#N/A,#N/A,FALSE,"CTrecon"}</definedName>
    <definedName name="a_1_4_3_1" hidden="1">{#N/A,#N/A,FALSE,"TMCOMP96";#N/A,#N/A,FALSE,"MAT96";#N/A,#N/A,FALSE,"FANDA96";#N/A,#N/A,FALSE,"INTRAN96";#N/A,#N/A,FALSE,"NAA9697";#N/A,#N/A,FALSE,"ECWEBB";#N/A,#N/A,FALSE,"MFT96";#N/A,#N/A,FALSE,"CTrecon"}</definedName>
    <definedName name="a_1_4_3_2" hidden="1">{#N/A,#N/A,FALSE,"TMCOMP96";#N/A,#N/A,FALSE,"MAT96";#N/A,#N/A,FALSE,"FANDA96";#N/A,#N/A,FALSE,"INTRAN96";#N/A,#N/A,FALSE,"NAA9697";#N/A,#N/A,FALSE,"ECWEBB";#N/A,#N/A,FALSE,"MFT96";#N/A,#N/A,FALSE,"CTrecon"}</definedName>
    <definedName name="a_1_4_3_3" hidden="1">{#N/A,#N/A,FALSE,"TMCOMP96";#N/A,#N/A,FALSE,"MAT96";#N/A,#N/A,FALSE,"FANDA96";#N/A,#N/A,FALSE,"INTRAN96";#N/A,#N/A,FALSE,"NAA9697";#N/A,#N/A,FALSE,"ECWEBB";#N/A,#N/A,FALSE,"MFT96";#N/A,#N/A,FALSE,"CTrecon"}</definedName>
    <definedName name="a_1_4_3_4" hidden="1">{#N/A,#N/A,FALSE,"TMCOMP96";#N/A,#N/A,FALSE,"MAT96";#N/A,#N/A,FALSE,"FANDA96";#N/A,#N/A,FALSE,"INTRAN96";#N/A,#N/A,FALSE,"NAA9697";#N/A,#N/A,FALSE,"ECWEBB";#N/A,#N/A,FALSE,"MFT96";#N/A,#N/A,FALSE,"CTrecon"}</definedName>
    <definedName name="a_1_4_3_5" hidden="1">{#N/A,#N/A,FALSE,"TMCOMP96";#N/A,#N/A,FALSE,"MAT96";#N/A,#N/A,FALSE,"FANDA96";#N/A,#N/A,FALSE,"INTRAN96";#N/A,#N/A,FALSE,"NAA9697";#N/A,#N/A,FALSE,"ECWEBB";#N/A,#N/A,FALSE,"MFT96";#N/A,#N/A,FALSE,"CTrecon"}</definedName>
    <definedName name="a_1_4_4" hidden="1">{#N/A,#N/A,FALSE,"TMCOMP96";#N/A,#N/A,FALSE,"MAT96";#N/A,#N/A,FALSE,"FANDA96";#N/A,#N/A,FALSE,"INTRAN96";#N/A,#N/A,FALSE,"NAA9697";#N/A,#N/A,FALSE,"ECWEBB";#N/A,#N/A,FALSE,"MFT96";#N/A,#N/A,FALSE,"CTrecon"}</definedName>
    <definedName name="a_1_4_4_1" hidden="1">{#N/A,#N/A,FALSE,"TMCOMP96";#N/A,#N/A,FALSE,"MAT96";#N/A,#N/A,FALSE,"FANDA96";#N/A,#N/A,FALSE,"INTRAN96";#N/A,#N/A,FALSE,"NAA9697";#N/A,#N/A,FALSE,"ECWEBB";#N/A,#N/A,FALSE,"MFT96";#N/A,#N/A,FALSE,"CTrecon"}</definedName>
    <definedName name="a_1_4_4_2" hidden="1">{#N/A,#N/A,FALSE,"TMCOMP96";#N/A,#N/A,FALSE,"MAT96";#N/A,#N/A,FALSE,"FANDA96";#N/A,#N/A,FALSE,"INTRAN96";#N/A,#N/A,FALSE,"NAA9697";#N/A,#N/A,FALSE,"ECWEBB";#N/A,#N/A,FALSE,"MFT96";#N/A,#N/A,FALSE,"CTrecon"}</definedName>
    <definedName name="a_1_4_4_3" hidden="1">{#N/A,#N/A,FALSE,"TMCOMP96";#N/A,#N/A,FALSE,"MAT96";#N/A,#N/A,FALSE,"FANDA96";#N/A,#N/A,FALSE,"INTRAN96";#N/A,#N/A,FALSE,"NAA9697";#N/A,#N/A,FALSE,"ECWEBB";#N/A,#N/A,FALSE,"MFT96";#N/A,#N/A,FALSE,"CTrecon"}</definedName>
    <definedName name="a_1_4_4_4" hidden="1">{#N/A,#N/A,FALSE,"TMCOMP96";#N/A,#N/A,FALSE,"MAT96";#N/A,#N/A,FALSE,"FANDA96";#N/A,#N/A,FALSE,"INTRAN96";#N/A,#N/A,FALSE,"NAA9697";#N/A,#N/A,FALSE,"ECWEBB";#N/A,#N/A,FALSE,"MFT96";#N/A,#N/A,FALSE,"CTrecon"}</definedName>
    <definedName name="a_1_4_4_5" hidden="1">{#N/A,#N/A,FALSE,"TMCOMP96";#N/A,#N/A,FALSE,"MAT96";#N/A,#N/A,FALSE,"FANDA96";#N/A,#N/A,FALSE,"INTRAN96";#N/A,#N/A,FALSE,"NAA9697";#N/A,#N/A,FALSE,"ECWEBB";#N/A,#N/A,FALSE,"MFT96";#N/A,#N/A,FALSE,"CTrecon"}</definedName>
    <definedName name="a_1_4_5" hidden="1">{#N/A,#N/A,FALSE,"TMCOMP96";#N/A,#N/A,FALSE,"MAT96";#N/A,#N/A,FALSE,"FANDA96";#N/A,#N/A,FALSE,"INTRAN96";#N/A,#N/A,FALSE,"NAA9697";#N/A,#N/A,FALSE,"ECWEBB";#N/A,#N/A,FALSE,"MFT96";#N/A,#N/A,FALSE,"CTrecon"}</definedName>
    <definedName name="a_1_4_5_1" hidden="1">{#N/A,#N/A,FALSE,"TMCOMP96";#N/A,#N/A,FALSE,"MAT96";#N/A,#N/A,FALSE,"FANDA96";#N/A,#N/A,FALSE,"INTRAN96";#N/A,#N/A,FALSE,"NAA9697";#N/A,#N/A,FALSE,"ECWEBB";#N/A,#N/A,FALSE,"MFT96";#N/A,#N/A,FALSE,"CTrecon"}</definedName>
    <definedName name="a_1_4_5_2" hidden="1">{#N/A,#N/A,FALSE,"TMCOMP96";#N/A,#N/A,FALSE,"MAT96";#N/A,#N/A,FALSE,"FANDA96";#N/A,#N/A,FALSE,"INTRAN96";#N/A,#N/A,FALSE,"NAA9697";#N/A,#N/A,FALSE,"ECWEBB";#N/A,#N/A,FALSE,"MFT96";#N/A,#N/A,FALSE,"CTrecon"}</definedName>
    <definedName name="a_1_4_5_3" hidden="1">{#N/A,#N/A,FALSE,"TMCOMP96";#N/A,#N/A,FALSE,"MAT96";#N/A,#N/A,FALSE,"FANDA96";#N/A,#N/A,FALSE,"INTRAN96";#N/A,#N/A,FALSE,"NAA9697";#N/A,#N/A,FALSE,"ECWEBB";#N/A,#N/A,FALSE,"MFT96";#N/A,#N/A,FALSE,"CTrecon"}</definedName>
    <definedName name="a_1_4_5_4" hidden="1">{#N/A,#N/A,FALSE,"TMCOMP96";#N/A,#N/A,FALSE,"MAT96";#N/A,#N/A,FALSE,"FANDA96";#N/A,#N/A,FALSE,"INTRAN96";#N/A,#N/A,FALSE,"NAA9697";#N/A,#N/A,FALSE,"ECWEBB";#N/A,#N/A,FALSE,"MFT96";#N/A,#N/A,FALSE,"CTrecon"}</definedName>
    <definedName name="a_1_4_5_5" hidden="1">{#N/A,#N/A,FALSE,"TMCOMP96";#N/A,#N/A,FALSE,"MAT96";#N/A,#N/A,FALSE,"FANDA96";#N/A,#N/A,FALSE,"INTRAN96";#N/A,#N/A,FALSE,"NAA9697";#N/A,#N/A,FALSE,"ECWEBB";#N/A,#N/A,FALSE,"MFT96";#N/A,#N/A,FALSE,"CTrecon"}</definedName>
    <definedName name="a_1_5" hidden="1">{#N/A,#N/A,FALSE,"TMCOMP96";#N/A,#N/A,FALSE,"MAT96";#N/A,#N/A,FALSE,"FANDA96";#N/A,#N/A,FALSE,"INTRAN96";#N/A,#N/A,FALSE,"NAA9697";#N/A,#N/A,FALSE,"ECWEBB";#N/A,#N/A,FALSE,"MFT96";#N/A,#N/A,FALSE,"CTrecon"}</definedName>
    <definedName name="a_1_5_1" hidden="1">{#N/A,#N/A,FALSE,"TMCOMP96";#N/A,#N/A,FALSE,"MAT96";#N/A,#N/A,FALSE,"FANDA96";#N/A,#N/A,FALSE,"INTRAN96";#N/A,#N/A,FALSE,"NAA9697";#N/A,#N/A,FALSE,"ECWEBB";#N/A,#N/A,FALSE,"MFT96";#N/A,#N/A,FALSE,"CTrecon"}</definedName>
    <definedName name="a_1_5_1_1" hidden="1">{#N/A,#N/A,FALSE,"TMCOMP96";#N/A,#N/A,FALSE,"MAT96";#N/A,#N/A,FALSE,"FANDA96";#N/A,#N/A,FALSE,"INTRAN96";#N/A,#N/A,FALSE,"NAA9697";#N/A,#N/A,FALSE,"ECWEBB";#N/A,#N/A,FALSE,"MFT96";#N/A,#N/A,FALSE,"CTrecon"}</definedName>
    <definedName name="a_1_5_1_2" hidden="1">{#N/A,#N/A,FALSE,"TMCOMP96";#N/A,#N/A,FALSE,"MAT96";#N/A,#N/A,FALSE,"FANDA96";#N/A,#N/A,FALSE,"INTRAN96";#N/A,#N/A,FALSE,"NAA9697";#N/A,#N/A,FALSE,"ECWEBB";#N/A,#N/A,FALSE,"MFT96";#N/A,#N/A,FALSE,"CTrecon"}</definedName>
    <definedName name="a_1_5_1_3" hidden="1">{#N/A,#N/A,FALSE,"TMCOMP96";#N/A,#N/A,FALSE,"MAT96";#N/A,#N/A,FALSE,"FANDA96";#N/A,#N/A,FALSE,"INTRAN96";#N/A,#N/A,FALSE,"NAA9697";#N/A,#N/A,FALSE,"ECWEBB";#N/A,#N/A,FALSE,"MFT96";#N/A,#N/A,FALSE,"CTrecon"}</definedName>
    <definedName name="a_1_5_1_4" hidden="1">{#N/A,#N/A,FALSE,"TMCOMP96";#N/A,#N/A,FALSE,"MAT96";#N/A,#N/A,FALSE,"FANDA96";#N/A,#N/A,FALSE,"INTRAN96";#N/A,#N/A,FALSE,"NAA9697";#N/A,#N/A,FALSE,"ECWEBB";#N/A,#N/A,FALSE,"MFT96";#N/A,#N/A,FALSE,"CTrecon"}</definedName>
    <definedName name="a_1_5_1_5" hidden="1">{#N/A,#N/A,FALSE,"TMCOMP96";#N/A,#N/A,FALSE,"MAT96";#N/A,#N/A,FALSE,"FANDA96";#N/A,#N/A,FALSE,"INTRAN96";#N/A,#N/A,FALSE,"NAA9697";#N/A,#N/A,FALSE,"ECWEBB";#N/A,#N/A,FALSE,"MFT96";#N/A,#N/A,FALSE,"CTrecon"}</definedName>
    <definedName name="a_1_5_2" hidden="1">{#N/A,#N/A,FALSE,"TMCOMP96";#N/A,#N/A,FALSE,"MAT96";#N/A,#N/A,FALSE,"FANDA96";#N/A,#N/A,FALSE,"INTRAN96";#N/A,#N/A,FALSE,"NAA9697";#N/A,#N/A,FALSE,"ECWEBB";#N/A,#N/A,FALSE,"MFT96";#N/A,#N/A,FALSE,"CTrecon"}</definedName>
    <definedName name="a_1_5_2_1" hidden="1">{#N/A,#N/A,FALSE,"TMCOMP96";#N/A,#N/A,FALSE,"MAT96";#N/A,#N/A,FALSE,"FANDA96";#N/A,#N/A,FALSE,"INTRAN96";#N/A,#N/A,FALSE,"NAA9697";#N/A,#N/A,FALSE,"ECWEBB";#N/A,#N/A,FALSE,"MFT96";#N/A,#N/A,FALSE,"CTrecon"}</definedName>
    <definedName name="a_1_5_2_2" hidden="1">{#N/A,#N/A,FALSE,"TMCOMP96";#N/A,#N/A,FALSE,"MAT96";#N/A,#N/A,FALSE,"FANDA96";#N/A,#N/A,FALSE,"INTRAN96";#N/A,#N/A,FALSE,"NAA9697";#N/A,#N/A,FALSE,"ECWEBB";#N/A,#N/A,FALSE,"MFT96";#N/A,#N/A,FALSE,"CTrecon"}</definedName>
    <definedName name="a_1_5_2_3" hidden="1">{#N/A,#N/A,FALSE,"TMCOMP96";#N/A,#N/A,FALSE,"MAT96";#N/A,#N/A,FALSE,"FANDA96";#N/A,#N/A,FALSE,"INTRAN96";#N/A,#N/A,FALSE,"NAA9697";#N/A,#N/A,FALSE,"ECWEBB";#N/A,#N/A,FALSE,"MFT96";#N/A,#N/A,FALSE,"CTrecon"}</definedName>
    <definedName name="a_1_5_2_4" hidden="1">{#N/A,#N/A,FALSE,"TMCOMP96";#N/A,#N/A,FALSE,"MAT96";#N/A,#N/A,FALSE,"FANDA96";#N/A,#N/A,FALSE,"INTRAN96";#N/A,#N/A,FALSE,"NAA9697";#N/A,#N/A,FALSE,"ECWEBB";#N/A,#N/A,FALSE,"MFT96";#N/A,#N/A,FALSE,"CTrecon"}</definedName>
    <definedName name="a_1_5_2_5" hidden="1">{#N/A,#N/A,FALSE,"TMCOMP96";#N/A,#N/A,FALSE,"MAT96";#N/A,#N/A,FALSE,"FANDA96";#N/A,#N/A,FALSE,"INTRAN96";#N/A,#N/A,FALSE,"NAA9697";#N/A,#N/A,FALSE,"ECWEBB";#N/A,#N/A,FALSE,"MFT96";#N/A,#N/A,FALSE,"CTrecon"}</definedName>
    <definedName name="a_1_5_3" hidden="1">{#N/A,#N/A,FALSE,"TMCOMP96";#N/A,#N/A,FALSE,"MAT96";#N/A,#N/A,FALSE,"FANDA96";#N/A,#N/A,FALSE,"INTRAN96";#N/A,#N/A,FALSE,"NAA9697";#N/A,#N/A,FALSE,"ECWEBB";#N/A,#N/A,FALSE,"MFT96";#N/A,#N/A,FALSE,"CTrecon"}</definedName>
    <definedName name="a_1_5_3_1" hidden="1">{#N/A,#N/A,FALSE,"TMCOMP96";#N/A,#N/A,FALSE,"MAT96";#N/A,#N/A,FALSE,"FANDA96";#N/A,#N/A,FALSE,"INTRAN96";#N/A,#N/A,FALSE,"NAA9697";#N/A,#N/A,FALSE,"ECWEBB";#N/A,#N/A,FALSE,"MFT96";#N/A,#N/A,FALSE,"CTrecon"}</definedName>
    <definedName name="a_1_5_3_2" hidden="1">{#N/A,#N/A,FALSE,"TMCOMP96";#N/A,#N/A,FALSE,"MAT96";#N/A,#N/A,FALSE,"FANDA96";#N/A,#N/A,FALSE,"INTRAN96";#N/A,#N/A,FALSE,"NAA9697";#N/A,#N/A,FALSE,"ECWEBB";#N/A,#N/A,FALSE,"MFT96";#N/A,#N/A,FALSE,"CTrecon"}</definedName>
    <definedName name="a_1_5_3_3" hidden="1">{#N/A,#N/A,FALSE,"TMCOMP96";#N/A,#N/A,FALSE,"MAT96";#N/A,#N/A,FALSE,"FANDA96";#N/A,#N/A,FALSE,"INTRAN96";#N/A,#N/A,FALSE,"NAA9697";#N/A,#N/A,FALSE,"ECWEBB";#N/A,#N/A,FALSE,"MFT96";#N/A,#N/A,FALSE,"CTrecon"}</definedName>
    <definedName name="a_1_5_3_4" hidden="1">{#N/A,#N/A,FALSE,"TMCOMP96";#N/A,#N/A,FALSE,"MAT96";#N/A,#N/A,FALSE,"FANDA96";#N/A,#N/A,FALSE,"INTRAN96";#N/A,#N/A,FALSE,"NAA9697";#N/A,#N/A,FALSE,"ECWEBB";#N/A,#N/A,FALSE,"MFT96";#N/A,#N/A,FALSE,"CTrecon"}</definedName>
    <definedName name="a_1_5_3_5" hidden="1">{#N/A,#N/A,FALSE,"TMCOMP96";#N/A,#N/A,FALSE,"MAT96";#N/A,#N/A,FALSE,"FANDA96";#N/A,#N/A,FALSE,"INTRAN96";#N/A,#N/A,FALSE,"NAA9697";#N/A,#N/A,FALSE,"ECWEBB";#N/A,#N/A,FALSE,"MFT96";#N/A,#N/A,FALSE,"CTrecon"}</definedName>
    <definedName name="a_1_5_4" hidden="1">{#N/A,#N/A,FALSE,"TMCOMP96";#N/A,#N/A,FALSE,"MAT96";#N/A,#N/A,FALSE,"FANDA96";#N/A,#N/A,FALSE,"INTRAN96";#N/A,#N/A,FALSE,"NAA9697";#N/A,#N/A,FALSE,"ECWEBB";#N/A,#N/A,FALSE,"MFT96";#N/A,#N/A,FALSE,"CTrecon"}</definedName>
    <definedName name="a_1_5_4_1" hidden="1">{#N/A,#N/A,FALSE,"TMCOMP96";#N/A,#N/A,FALSE,"MAT96";#N/A,#N/A,FALSE,"FANDA96";#N/A,#N/A,FALSE,"INTRAN96";#N/A,#N/A,FALSE,"NAA9697";#N/A,#N/A,FALSE,"ECWEBB";#N/A,#N/A,FALSE,"MFT96";#N/A,#N/A,FALSE,"CTrecon"}</definedName>
    <definedName name="a_1_5_4_2" hidden="1">{#N/A,#N/A,FALSE,"TMCOMP96";#N/A,#N/A,FALSE,"MAT96";#N/A,#N/A,FALSE,"FANDA96";#N/A,#N/A,FALSE,"INTRAN96";#N/A,#N/A,FALSE,"NAA9697";#N/A,#N/A,FALSE,"ECWEBB";#N/A,#N/A,FALSE,"MFT96";#N/A,#N/A,FALSE,"CTrecon"}</definedName>
    <definedName name="a_1_5_4_3" hidden="1">{#N/A,#N/A,FALSE,"TMCOMP96";#N/A,#N/A,FALSE,"MAT96";#N/A,#N/A,FALSE,"FANDA96";#N/A,#N/A,FALSE,"INTRAN96";#N/A,#N/A,FALSE,"NAA9697";#N/A,#N/A,FALSE,"ECWEBB";#N/A,#N/A,FALSE,"MFT96";#N/A,#N/A,FALSE,"CTrecon"}</definedName>
    <definedName name="a_1_5_4_4" hidden="1">{#N/A,#N/A,FALSE,"TMCOMP96";#N/A,#N/A,FALSE,"MAT96";#N/A,#N/A,FALSE,"FANDA96";#N/A,#N/A,FALSE,"INTRAN96";#N/A,#N/A,FALSE,"NAA9697";#N/A,#N/A,FALSE,"ECWEBB";#N/A,#N/A,FALSE,"MFT96";#N/A,#N/A,FALSE,"CTrecon"}</definedName>
    <definedName name="a_1_5_4_5" hidden="1">{#N/A,#N/A,FALSE,"TMCOMP96";#N/A,#N/A,FALSE,"MAT96";#N/A,#N/A,FALSE,"FANDA96";#N/A,#N/A,FALSE,"INTRAN96";#N/A,#N/A,FALSE,"NAA9697";#N/A,#N/A,FALSE,"ECWEBB";#N/A,#N/A,FALSE,"MFT96";#N/A,#N/A,FALSE,"CTrecon"}</definedName>
    <definedName name="a_1_5_5" hidden="1">{#N/A,#N/A,FALSE,"TMCOMP96";#N/A,#N/A,FALSE,"MAT96";#N/A,#N/A,FALSE,"FANDA96";#N/A,#N/A,FALSE,"INTRAN96";#N/A,#N/A,FALSE,"NAA9697";#N/A,#N/A,FALSE,"ECWEBB";#N/A,#N/A,FALSE,"MFT96";#N/A,#N/A,FALSE,"CTrecon"}</definedName>
    <definedName name="a_1_5_5_1" hidden="1">{#N/A,#N/A,FALSE,"TMCOMP96";#N/A,#N/A,FALSE,"MAT96";#N/A,#N/A,FALSE,"FANDA96";#N/A,#N/A,FALSE,"INTRAN96";#N/A,#N/A,FALSE,"NAA9697";#N/A,#N/A,FALSE,"ECWEBB";#N/A,#N/A,FALSE,"MFT96";#N/A,#N/A,FALSE,"CTrecon"}</definedName>
    <definedName name="a_1_5_5_2" hidden="1">{#N/A,#N/A,FALSE,"TMCOMP96";#N/A,#N/A,FALSE,"MAT96";#N/A,#N/A,FALSE,"FANDA96";#N/A,#N/A,FALSE,"INTRAN96";#N/A,#N/A,FALSE,"NAA9697";#N/A,#N/A,FALSE,"ECWEBB";#N/A,#N/A,FALSE,"MFT96";#N/A,#N/A,FALSE,"CTrecon"}</definedName>
    <definedName name="a_1_5_5_3" hidden="1">{#N/A,#N/A,FALSE,"TMCOMP96";#N/A,#N/A,FALSE,"MAT96";#N/A,#N/A,FALSE,"FANDA96";#N/A,#N/A,FALSE,"INTRAN96";#N/A,#N/A,FALSE,"NAA9697";#N/A,#N/A,FALSE,"ECWEBB";#N/A,#N/A,FALSE,"MFT96";#N/A,#N/A,FALSE,"CTrecon"}</definedName>
    <definedName name="a_1_5_5_4" hidden="1">{#N/A,#N/A,FALSE,"TMCOMP96";#N/A,#N/A,FALSE,"MAT96";#N/A,#N/A,FALSE,"FANDA96";#N/A,#N/A,FALSE,"INTRAN96";#N/A,#N/A,FALSE,"NAA9697";#N/A,#N/A,FALSE,"ECWEBB";#N/A,#N/A,FALSE,"MFT96";#N/A,#N/A,FALSE,"CTrecon"}</definedName>
    <definedName name="a_1_5_5_5" hidden="1">{#N/A,#N/A,FALSE,"TMCOMP96";#N/A,#N/A,FALSE,"MAT96";#N/A,#N/A,FALSE,"FANDA96";#N/A,#N/A,FALSE,"INTRAN96";#N/A,#N/A,FALSE,"NAA9697";#N/A,#N/A,FALSE,"ECWEBB";#N/A,#N/A,FALSE,"MFT96";#N/A,#N/A,FALSE,"CTrecon"}</definedName>
    <definedName name="a_2" hidden="1">{#N/A,#N/A,FALSE,"TMCOMP96";#N/A,#N/A,FALSE,"MAT96";#N/A,#N/A,FALSE,"FANDA96";#N/A,#N/A,FALSE,"INTRAN96";#N/A,#N/A,FALSE,"NAA9697";#N/A,#N/A,FALSE,"ECWEBB";#N/A,#N/A,FALSE,"MFT96";#N/A,#N/A,FALSE,"CTrecon"}</definedName>
    <definedName name="a_2_1" hidden="1">{#N/A,#N/A,FALSE,"TMCOMP96";#N/A,#N/A,FALSE,"MAT96";#N/A,#N/A,FALSE,"FANDA96";#N/A,#N/A,FALSE,"INTRAN96";#N/A,#N/A,FALSE,"NAA9697";#N/A,#N/A,FALSE,"ECWEBB";#N/A,#N/A,FALSE,"MFT96";#N/A,#N/A,FALSE,"CTrecon"}</definedName>
    <definedName name="a_2_1_1" hidden="1">{#N/A,#N/A,FALSE,"TMCOMP96";#N/A,#N/A,FALSE,"MAT96";#N/A,#N/A,FALSE,"FANDA96";#N/A,#N/A,FALSE,"INTRAN96";#N/A,#N/A,FALSE,"NAA9697";#N/A,#N/A,FALSE,"ECWEBB";#N/A,#N/A,FALSE,"MFT96";#N/A,#N/A,FALSE,"CTrecon"}</definedName>
    <definedName name="a_2_1_1_1" hidden="1">{#N/A,#N/A,FALSE,"TMCOMP96";#N/A,#N/A,FALSE,"MAT96";#N/A,#N/A,FALSE,"FANDA96";#N/A,#N/A,FALSE,"INTRAN96";#N/A,#N/A,FALSE,"NAA9697";#N/A,#N/A,FALSE,"ECWEBB";#N/A,#N/A,FALSE,"MFT96";#N/A,#N/A,FALSE,"CTrecon"}</definedName>
    <definedName name="a_2_1_1_1_1" hidden="1">{#N/A,#N/A,FALSE,"TMCOMP96";#N/A,#N/A,FALSE,"MAT96";#N/A,#N/A,FALSE,"FANDA96";#N/A,#N/A,FALSE,"INTRAN96";#N/A,#N/A,FALSE,"NAA9697";#N/A,#N/A,FALSE,"ECWEBB";#N/A,#N/A,FALSE,"MFT96";#N/A,#N/A,FALSE,"CTrecon"}</definedName>
    <definedName name="a_2_1_1_1_2" hidden="1">{#N/A,#N/A,FALSE,"TMCOMP96";#N/A,#N/A,FALSE,"MAT96";#N/A,#N/A,FALSE,"FANDA96";#N/A,#N/A,FALSE,"INTRAN96";#N/A,#N/A,FALSE,"NAA9697";#N/A,#N/A,FALSE,"ECWEBB";#N/A,#N/A,FALSE,"MFT96";#N/A,#N/A,FALSE,"CTrecon"}</definedName>
    <definedName name="a_2_1_1_1_3" hidden="1">{#N/A,#N/A,FALSE,"TMCOMP96";#N/A,#N/A,FALSE,"MAT96";#N/A,#N/A,FALSE,"FANDA96";#N/A,#N/A,FALSE,"INTRAN96";#N/A,#N/A,FALSE,"NAA9697";#N/A,#N/A,FALSE,"ECWEBB";#N/A,#N/A,FALSE,"MFT96";#N/A,#N/A,FALSE,"CTrecon"}</definedName>
    <definedName name="a_2_1_1_1_4" hidden="1">{#N/A,#N/A,FALSE,"TMCOMP96";#N/A,#N/A,FALSE,"MAT96";#N/A,#N/A,FALSE,"FANDA96";#N/A,#N/A,FALSE,"INTRAN96";#N/A,#N/A,FALSE,"NAA9697";#N/A,#N/A,FALSE,"ECWEBB";#N/A,#N/A,FALSE,"MFT96";#N/A,#N/A,FALSE,"CTrecon"}</definedName>
    <definedName name="a_2_1_1_1_5" hidden="1">{#N/A,#N/A,FALSE,"TMCOMP96";#N/A,#N/A,FALSE,"MAT96";#N/A,#N/A,FALSE,"FANDA96";#N/A,#N/A,FALSE,"INTRAN96";#N/A,#N/A,FALSE,"NAA9697";#N/A,#N/A,FALSE,"ECWEBB";#N/A,#N/A,FALSE,"MFT96";#N/A,#N/A,FALSE,"CTrecon"}</definedName>
    <definedName name="a_2_1_1_2" hidden="1">{#N/A,#N/A,FALSE,"TMCOMP96";#N/A,#N/A,FALSE,"MAT96";#N/A,#N/A,FALSE,"FANDA96";#N/A,#N/A,FALSE,"INTRAN96";#N/A,#N/A,FALSE,"NAA9697";#N/A,#N/A,FALSE,"ECWEBB";#N/A,#N/A,FALSE,"MFT96";#N/A,#N/A,FALSE,"CTrecon"}</definedName>
    <definedName name="a_2_1_1_2_1" hidden="1">{#N/A,#N/A,FALSE,"TMCOMP96";#N/A,#N/A,FALSE,"MAT96";#N/A,#N/A,FALSE,"FANDA96";#N/A,#N/A,FALSE,"INTRAN96";#N/A,#N/A,FALSE,"NAA9697";#N/A,#N/A,FALSE,"ECWEBB";#N/A,#N/A,FALSE,"MFT96";#N/A,#N/A,FALSE,"CTrecon"}</definedName>
    <definedName name="a_2_1_1_2_2" hidden="1">{#N/A,#N/A,FALSE,"TMCOMP96";#N/A,#N/A,FALSE,"MAT96";#N/A,#N/A,FALSE,"FANDA96";#N/A,#N/A,FALSE,"INTRAN96";#N/A,#N/A,FALSE,"NAA9697";#N/A,#N/A,FALSE,"ECWEBB";#N/A,#N/A,FALSE,"MFT96";#N/A,#N/A,FALSE,"CTrecon"}</definedName>
    <definedName name="a_2_1_1_2_3" hidden="1">{#N/A,#N/A,FALSE,"TMCOMP96";#N/A,#N/A,FALSE,"MAT96";#N/A,#N/A,FALSE,"FANDA96";#N/A,#N/A,FALSE,"INTRAN96";#N/A,#N/A,FALSE,"NAA9697";#N/A,#N/A,FALSE,"ECWEBB";#N/A,#N/A,FALSE,"MFT96";#N/A,#N/A,FALSE,"CTrecon"}</definedName>
    <definedName name="a_2_1_1_2_4" hidden="1">{#N/A,#N/A,FALSE,"TMCOMP96";#N/A,#N/A,FALSE,"MAT96";#N/A,#N/A,FALSE,"FANDA96";#N/A,#N/A,FALSE,"INTRAN96";#N/A,#N/A,FALSE,"NAA9697";#N/A,#N/A,FALSE,"ECWEBB";#N/A,#N/A,FALSE,"MFT96";#N/A,#N/A,FALSE,"CTrecon"}</definedName>
    <definedName name="a_2_1_1_2_5" hidden="1">{#N/A,#N/A,FALSE,"TMCOMP96";#N/A,#N/A,FALSE,"MAT96";#N/A,#N/A,FALSE,"FANDA96";#N/A,#N/A,FALSE,"INTRAN96";#N/A,#N/A,FALSE,"NAA9697";#N/A,#N/A,FALSE,"ECWEBB";#N/A,#N/A,FALSE,"MFT96";#N/A,#N/A,FALSE,"CTrecon"}</definedName>
    <definedName name="a_2_1_1_3" hidden="1">{#N/A,#N/A,FALSE,"TMCOMP96";#N/A,#N/A,FALSE,"MAT96";#N/A,#N/A,FALSE,"FANDA96";#N/A,#N/A,FALSE,"INTRAN96";#N/A,#N/A,FALSE,"NAA9697";#N/A,#N/A,FALSE,"ECWEBB";#N/A,#N/A,FALSE,"MFT96";#N/A,#N/A,FALSE,"CTrecon"}</definedName>
    <definedName name="a_2_1_1_4" hidden="1">{#N/A,#N/A,FALSE,"TMCOMP96";#N/A,#N/A,FALSE,"MAT96";#N/A,#N/A,FALSE,"FANDA96";#N/A,#N/A,FALSE,"INTRAN96";#N/A,#N/A,FALSE,"NAA9697";#N/A,#N/A,FALSE,"ECWEBB";#N/A,#N/A,FALSE,"MFT96";#N/A,#N/A,FALSE,"CTrecon"}</definedName>
    <definedName name="a_2_1_1_5" hidden="1">{#N/A,#N/A,FALSE,"TMCOMP96";#N/A,#N/A,FALSE,"MAT96";#N/A,#N/A,FALSE,"FANDA96";#N/A,#N/A,FALSE,"INTRAN96";#N/A,#N/A,FALSE,"NAA9697";#N/A,#N/A,FALSE,"ECWEBB";#N/A,#N/A,FALSE,"MFT96";#N/A,#N/A,FALSE,"CTrecon"}</definedName>
    <definedName name="a_2_1_2" hidden="1">{#N/A,#N/A,FALSE,"TMCOMP96";#N/A,#N/A,FALSE,"MAT96";#N/A,#N/A,FALSE,"FANDA96";#N/A,#N/A,FALSE,"INTRAN96";#N/A,#N/A,FALSE,"NAA9697";#N/A,#N/A,FALSE,"ECWEBB";#N/A,#N/A,FALSE,"MFT96";#N/A,#N/A,FALSE,"CTrecon"}</definedName>
    <definedName name="a_2_1_2_1" hidden="1">{#N/A,#N/A,FALSE,"TMCOMP96";#N/A,#N/A,FALSE,"MAT96";#N/A,#N/A,FALSE,"FANDA96";#N/A,#N/A,FALSE,"INTRAN96";#N/A,#N/A,FALSE,"NAA9697";#N/A,#N/A,FALSE,"ECWEBB";#N/A,#N/A,FALSE,"MFT96";#N/A,#N/A,FALSE,"CTrecon"}</definedName>
    <definedName name="a_2_1_2_2" hidden="1">{#N/A,#N/A,FALSE,"TMCOMP96";#N/A,#N/A,FALSE,"MAT96";#N/A,#N/A,FALSE,"FANDA96";#N/A,#N/A,FALSE,"INTRAN96";#N/A,#N/A,FALSE,"NAA9697";#N/A,#N/A,FALSE,"ECWEBB";#N/A,#N/A,FALSE,"MFT96";#N/A,#N/A,FALSE,"CTrecon"}</definedName>
    <definedName name="a_2_1_2_3" hidden="1">{#N/A,#N/A,FALSE,"TMCOMP96";#N/A,#N/A,FALSE,"MAT96";#N/A,#N/A,FALSE,"FANDA96";#N/A,#N/A,FALSE,"INTRAN96";#N/A,#N/A,FALSE,"NAA9697";#N/A,#N/A,FALSE,"ECWEBB";#N/A,#N/A,FALSE,"MFT96";#N/A,#N/A,FALSE,"CTrecon"}</definedName>
    <definedName name="a_2_1_2_4" hidden="1">{#N/A,#N/A,FALSE,"TMCOMP96";#N/A,#N/A,FALSE,"MAT96";#N/A,#N/A,FALSE,"FANDA96";#N/A,#N/A,FALSE,"INTRAN96";#N/A,#N/A,FALSE,"NAA9697";#N/A,#N/A,FALSE,"ECWEBB";#N/A,#N/A,FALSE,"MFT96";#N/A,#N/A,FALSE,"CTrecon"}</definedName>
    <definedName name="a_2_1_2_5" hidden="1">{#N/A,#N/A,FALSE,"TMCOMP96";#N/A,#N/A,FALSE,"MAT96";#N/A,#N/A,FALSE,"FANDA96";#N/A,#N/A,FALSE,"INTRAN96";#N/A,#N/A,FALSE,"NAA9697";#N/A,#N/A,FALSE,"ECWEBB";#N/A,#N/A,FALSE,"MFT96";#N/A,#N/A,FALSE,"CTrecon"}</definedName>
    <definedName name="a_2_1_3" hidden="1">{#N/A,#N/A,FALSE,"TMCOMP96";#N/A,#N/A,FALSE,"MAT96";#N/A,#N/A,FALSE,"FANDA96";#N/A,#N/A,FALSE,"INTRAN96";#N/A,#N/A,FALSE,"NAA9697";#N/A,#N/A,FALSE,"ECWEBB";#N/A,#N/A,FALSE,"MFT96";#N/A,#N/A,FALSE,"CTrecon"}</definedName>
    <definedName name="a_2_1_3_1" hidden="1">{#N/A,#N/A,FALSE,"TMCOMP96";#N/A,#N/A,FALSE,"MAT96";#N/A,#N/A,FALSE,"FANDA96";#N/A,#N/A,FALSE,"INTRAN96";#N/A,#N/A,FALSE,"NAA9697";#N/A,#N/A,FALSE,"ECWEBB";#N/A,#N/A,FALSE,"MFT96";#N/A,#N/A,FALSE,"CTrecon"}</definedName>
    <definedName name="a_2_1_3_2" hidden="1">{#N/A,#N/A,FALSE,"TMCOMP96";#N/A,#N/A,FALSE,"MAT96";#N/A,#N/A,FALSE,"FANDA96";#N/A,#N/A,FALSE,"INTRAN96";#N/A,#N/A,FALSE,"NAA9697";#N/A,#N/A,FALSE,"ECWEBB";#N/A,#N/A,FALSE,"MFT96";#N/A,#N/A,FALSE,"CTrecon"}</definedName>
    <definedName name="a_2_1_3_3" hidden="1">{#N/A,#N/A,FALSE,"TMCOMP96";#N/A,#N/A,FALSE,"MAT96";#N/A,#N/A,FALSE,"FANDA96";#N/A,#N/A,FALSE,"INTRAN96";#N/A,#N/A,FALSE,"NAA9697";#N/A,#N/A,FALSE,"ECWEBB";#N/A,#N/A,FALSE,"MFT96";#N/A,#N/A,FALSE,"CTrecon"}</definedName>
    <definedName name="a_2_1_3_4" hidden="1">{#N/A,#N/A,FALSE,"TMCOMP96";#N/A,#N/A,FALSE,"MAT96";#N/A,#N/A,FALSE,"FANDA96";#N/A,#N/A,FALSE,"INTRAN96";#N/A,#N/A,FALSE,"NAA9697";#N/A,#N/A,FALSE,"ECWEBB";#N/A,#N/A,FALSE,"MFT96";#N/A,#N/A,FALSE,"CTrecon"}</definedName>
    <definedName name="a_2_1_3_5" hidden="1">{#N/A,#N/A,FALSE,"TMCOMP96";#N/A,#N/A,FALSE,"MAT96";#N/A,#N/A,FALSE,"FANDA96";#N/A,#N/A,FALSE,"INTRAN96";#N/A,#N/A,FALSE,"NAA9697";#N/A,#N/A,FALSE,"ECWEBB";#N/A,#N/A,FALSE,"MFT96";#N/A,#N/A,FALSE,"CTrecon"}</definedName>
    <definedName name="a_2_1_4" hidden="1">{#N/A,#N/A,FALSE,"TMCOMP96";#N/A,#N/A,FALSE,"MAT96";#N/A,#N/A,FALSE,"FANDA96";#N/A,#N/A,FALSE,"INTRAN96";#N/A,#N/A,FALSE,"NAA9697";#N/A,#N/A,FALSE,"ECWEBB";#N/A,#N/A,FALSE,"MFT96";#N/A,#N/A,FALSE,"CTrecon"}</definedName>
    <definedName name="a_2_1_4_1" hidden="1">{#N/A,#N/A,FALSE,"TMCOMP96";#N/A,#N/A,FALSE,"MAT96";#N/A,#N/A,FALSE,"FANDA96";#N/A,#N/A,FALSE,"INTRAN96";#N/A,#N/A,FALSE,"NAA9697";#N/A,#N/A,FALSE,"ECWEBB";#N/A,#N/A,FALSE,"MFT96";#N/A,#N/A,FALSE,"CTrecon"}</definedName>
    <definedName name="a_2_1_4_2" hidden="1">{#N/A,#N/A,FALSE,"TMCOMP96";#N/A,#N/A,FALSE,"MAT96";#N/A,#N/A,FALSE,"FANDA96";#N/A,#N/A,FALSE,"INTRAN96";#N/A,#N/A,FALSE,"NAA9697";#N/A,#N/A,FALSE,"ECWEBB";#N/A,#N/A,FALSE,"MFT96";#N/A,#N/A,FALSE,"CTrecon"}</definedName>
    <definedName name="a_2_1_4_3" hidden="1">{#N/A,#N/A,FALSE,"TMCOMP96";#N/A,#N/A,FALSE,"MAT96";#N/A,#N/A,FALSE,"FANDA96";#N/A,#N/A,FALSE,"INTRAN96";#N/A,#N/A,FALSE,"NAA9697";#N/A,#N/A,FALSE,"ECWEBB";#N/A,#N/A,FALSE,"MFT96";#N/A,#N/A,FALSE,"CTrecon"}</definedName>
    <definedName name="a_2_1_4_4" hidden="1">{#N/A,#N/A,FALSE,"TMCOMP96";#N/A,#N/A,FALSE,"MAT96";#N/A,#N/A,FALSE,"FANDA96";#N/A,#N/A,FALSE,"INTRAN96";#N/A,#N/A,FALSE,"NAA9697";#N/A,#N/A,FALSE,"ECWEBB";#N/A,#N/A,FALSE,"MFT96";#N/A,#N/A,FALSE,"CTrecon"}</definedName>
    <definedName name="a_2_1_4_5" hidden="1">{#N/A,#N/A,FALSE,"TMCOMP96";#N/A,#N/A,FALSE,"MAT96";#N/A,#N/A,FALSE,"FANDA96";#N/A,#N/A,FALSE,"INTRAN96";#N/A,#N/A,FALSE,"NAA9697";#N/A,#N/A,FALSE,"ECWEBB";#N/A,#N/A,FALSE,"MFT96";#N/A,#N/A,FALSE,"CTrecon"}</definedName>
    <definedName name="a_2_1_5" hidden="1">{#N/A,#N/A,FALSE,"TMCOMP96";#N/A,#N/A,FALSE,"MAT96";#N/A,#N/A,FALSE,"FANDA96";#N/A,#N/A,FALSE,"INTRAN96";#N/A,#N/A,FALSE,"NAA9697";#N/A,#N/A,FALSE,"ECWEBB";#N/A,#N/A,FALSE,"MFT96";#N/A,#N/A,FALSE,"CTrecon"}</definedName>
    <definedName name="a_2_1_5_1" hidden="1">{#N/A,#N/A,FALSE,"TMCOMP96";#N/A,#N/A,FALSE,"MAT96";#N/A,#N/A,FALSE,"FANDA96";#N/A,#N/A,FALSE,"INTRAN96";#N/A,#N/A,FALSE,"NAA9697";#N/A,#N/A,FALSE,"ECWEBB";#N/A,#N/A,FALSE,"MFT96";#N/A,#N/A,FALSE,"CTrecon"}</definedName>
    <definedName name="a_2_1_5_2" hidden="1">{#N/A,#N/A,FALSE,"TMCOMP96";#N/A,#N/A,FALSE,"MAT96";#N/A,#N/A,FALSE,"FANDA96";#N/A,#N/A,FALSE,"INTRAN96";#N/A,#N/A,FALSE,"NAA9697";#N/A,#N/A,FALSE,"ECWEBB";#N/A,#N/A,FALSE,"MFT96";#N/A,#N/A,FALSE,"CTrecon"}</definedName>
    <definedName name="a_2_1_5_3" hidden="1">{#N/A,#N/A,FALSE,"TMCOMP96";#N/A,#N/A,FALSE,"MAT96";#N/A,#N/A,FALSE,"FANDA96";#N/A,#N/A,FALSE,"INTRAN96";#N/A,#N/A,FALSE,"NAA9697";#N/A,#N/A,FALSE,"ECWEBB";#N/A,#N/A,FALSE,"MFT96";#N/A,#N/A,FALSE,"CTrecon"}</definedName>
    <definedName name="a_2_1_5_4" hidden="1">{#N/A,#N/A,FALSE,"TMCOMP96";#N/A,#N/A,FALSE,"MAT96";#N/A,#N/A,FALSE,"FANDA96";#N/A,#N/A,FALSE,"INTRAN96";#N/A,#N/A,FALSE,"NAA9697";#N/A,#N/A,FALSE,"ECWEBB";#N/A,#N/A,FALSE,"MFT96";#N/A,#N/A,FALSE,"CTrecon"}</definedName>
    <definedName name="a_2_1_5_5" hidden="1">{#N/A,#N/A,FALSE,"TMCOMP96";#N/A,#N/A,FALSE,"MAT96";#N/A,#N/A,FALSE,"FANDA96";#N/A,#N/A,FALSE,"INTRAN96";#N/A,#N/A,FALSE,"NAA9697";#N/A,#N/A,FALSE,"ECWEBB";#N/A,#N/A,FALSE,"MFT96";#N/A,#N/A,FALSE,"CTrecon"}</definedName>
    <definedName name="a_2_2" hidden="1">{#N/A,#N/A,FALSE,"TMCOMP96";#N/A,#N/A,FALSE,"MAT96";#N/A,#N/A,FALSE,"FANDA96";#N/A,#N/A,FALSE,"INTRAN96";#N/A,#N/A,FALSE,"NAA9697";#N/A,#N/A,FALSE,"ECWEBB";#N/A,#N/A,FALSE,"MFT96";#N/A,#N/A,FALSE,"CTrecon"}</definedName>
    <definedName name="a_2_2_1" hidden="1">{#N/A,#N/A,FALSE,"TMCOMP96";#N/A,#N/A,FALSE,"MAT96";#N/A,#N/A,FALSE,"FANDA96";#N/A,#N/A,FALSE,"INTRAN96";#N/A,#N/A,FALSE,"NAA9697";#N/A,#N/A,FALSE,"ECWEBB";#N/A,#N/A,FALSE,"MFT96";#N/A,#N/A,FALSE,"CTrecon"}</definedName>
    <definedName name="a_2_2_2" hidden="1">{#N/A,#N/A,FALSE,"TMCOMP96";#N/A,#N/A,FALSE,"MAT96";#N/A,#N/A,FALSE,"FANDA96";#N/A,#N/A,FALSE,"INTRAN96";#N/A,#N/A,FALSE,"NAA9697";#N/A,#N/A,FALSE,"ECWEBB";#N/A,#N/A,FALSE,"MFT96";#N/A,#N/A,FALSE,"CTrecon"}</definedName>
    <definedName name="a_2_2_3" hidden="1">{#N/A,#N/A,FALSE,"TMCOMP96";#N/A,#N/A,FALSE,"MAT96";#N/A,#N/A,FALSE,"FANDA96";#N/A,#N/A,FALSE,"INTRAN96";#N/A,#N/A,FALSE,"NAA9697";#N/A,#N/A,FALSE,"ECWEBB";#N/A,#N/A,FALSE,"MFT96";#N/A,#N/A,FALSE,"CTrecon"}</definedName>
    <definedName name="a_2_2_4" hidden="1">{#N/A,#N/A,FALSE,"TMCOMP96";#N/A,#N/A,FALSE,"MAT96";#N/A,#N/A,FALSE,"FANDA96";#N/A,#N/A,FALSE,"INTRAN96";#N/A,#N/A,FALSE,"NAA9697";#N/A,#N/A,FALSE,"ECWEBB";#N/A,#N/A,FALSE,"MFT96";#N/A,#N/A,FALSE,"CTrecon"}</definedName>
    <definedName name="a_2_2_5" hidden="1">{#N/A,#N/A,FALSE,"TMCOMP96";#N/A,#N/A,FALSE,"MAT96";#N/A,#N/A,FALSE,"FANDA96";#N/A,#N/A,FALSE,"INTRAN96";#N/A,#N/A,FALSE,"NAA9697";#N/A,#N/A,FALSE,"ECWEBB";#N/A,#N/A,FALSE,"MFT96";#N/A,#N/A,FALSE,"CTrecon"}</definedName>
    <definedName name="a_2_3" hidden="1">{#N/A,#N/A,FALSE,"TMCOMP96";#N/A,#N/A,FALSE,"MAT96";#N/A,#N/A,FALSE,"FANDA96";#N/A,#N/A,FALSE,"INTRAN96";#N/A,#N/A,FALSE,"NAA9697";#N/A,#N/A,FALSE,"ECWEBB";#N/A,#N/A,FALSE,"MFT96";#N/A,#N/A,FALSE,"CTrecon"}</definedName>
    <definedName name="a_2_3_1" hidden="1">{#N/A,#N/A,FALSE,"TMCOMP96";#N/A,#N/A,FALSE,"MAT96";#N/A,#N/A,FALSE,"FANDA96";#N/A,#N/A,FALSE,"INTRAN96";#N/A,#N/A,FALSE,"NAA9697";#N/A,#N/A,FALSE,"ECWEBB";#N/A,#N/A,FALSE,"MFT96";#N/A,#N/A,FALSE,"CTrecon"}</definedName>
    <definedName name="a_2_3_2" hidden="1">{#N/A,#N/A,FALSE,"TMCOMP96";#N/A,#N/A,FALSE,"MAT96";#N/A,#N/A,FALSE,"FANDA96";#N/A,#N/A,FALSE,"INTRAN96";#N/A,#N/A,FALSE,"NAA9697";#N/A,#N/A,FALSE,"ECWEBB";#N/A,#N/A,FALSE,"MFT96";#N/A,#N/A,FALSE,"CTrecon"}</definedName>
    <definedName name="a_2_3_3" hidden="1">{#N/A,#N/A,FALSE,"TMCOMP96";#N/A,#N/A,FALSE,"MAT96";#N/A,#N/A,FALSE,"FANDA96";#N/A,#N/A,FALSE,"INTRAN96";#N/A,#N/A,FALSE,"NAA9697";#N/A,#N/A,FALSE,"ECWEBB";#N/A,#N/A,FALSE,"MFT96";#N/A,#N/A,FALSE,"CTrecon"}</definedName>
    <definedName name="a_2_3_4" hidden="1">{#N/A,#N/A,FALSE,"TMCOMP96";#N/A,#N/A,FALSE,"MAT96";#N/A,#N/A,FALSE,"FANDA96";#N/A,#N/A,FALSE,"INTRAN96";#N/A,#N/A,FALSE,"NAA9697";#N/A,#N/A,FALSE,"ECWEBB";#N/A,#N/A,FALSE,"MFT96";#N/A,#N/A,FALSE,"CTrecon"}</definedName>
    <definedName name="a_2_3_5" hidden="1">{#N/A,#N/A,FALSE,"TMCOMP96";#N/A,#N/A,FALSE,"MAT96";#N/A,#N/A,FALSE,"FANDA96";#N/A,#N/A,FALSE,"INTRAN96";#N/A,#N/A,FALSE,"NAA9697";#N/A,#N/A,FALSE,"ECWEBB";#N/A,#N/A,FALSE,"MFT96";#N/A,#N/A,FALSE,"CTrecon"}</definedName>
    <definedName name="a_2_4" hidden="1">{#N/A,#N/A,FALSE,"TMCOMP96";#N/A,#N/A,FALSE,"MAT96";#N/A,#N/A,FALSE,"FANDA96";#N/A,#N/A,FALSE,"INTRAN96";#N/A,#N/A,FALSE,"NAA9697";#N/A,#N/A,FALSE,"ECWEBB";#N/A,#N/A,FALSE,"MFT96";#N/A,#N/A,FALSE,"CTrecon"}</definedName>
    <definedName name="a_2_4_1" hidden="1">{#N/A,#N/A,FALSE,"TMCOMP96";#N/A,#N/A,FALSE,"MAT96";#N/A,#N/A,FALSE,"FANDA96";#N/A,#N/A,FALSE,"INTRAN96";#N/A,#N/A,FALSE,"NAA9697";#N/A,#N/A,FALSE,"ECWEBB";#N/A,#N/A,FALSE,"MFT96";#N/A,#N/A,FALSE,"CTrecon"}</definedName>
    <definedName name="a_2_4_2" hidden="1">{#N/A,#N/A,FALSE,"TMCOMP96";#N/A,#N/A,FALSE,"MAT96";#N/A,#N/A,FALSE,"FANDA96";#N/A,#N/A,FALSE,"INTRAN96";#N/A,#N/A,FALSE,"NAA9697";#N/A,#N/A,FALSE,"ECWEBB";#N/A,#N/A,FALSE,"MFT96";#N/A,#N/A,FALSE,"CTrecon"}</definedName>
    <definedName name="a_2_4_3" hidden="1">{#N/A,#N/A,FALSE,"TMCOMP96";#N/A,#N/A,FALSE,"MAT96";#N/A,#N/A,FALSE,"FANDA96";#N/A,#N/A,FALSE,"INTRAN96";#N/A,#N/A,FALSE,"NAA9697";#N/A,#N/A,FALSE,"ECWEBB";#N/A,#N/A,FALSE,"MFT96";#N/A,#N/A,FALSE,"CTrecon"}</definedName>
    <definedName name="a_2_4_4" hidden="1">{#N/A,#N/A,FALSE,"TMCOMP96";#N/A,#N/A,FALSE,"MAT96";#N/A,#N/A,FALSE,"FANDA96";#N/A,#N/A,FALSE,"INTRAN96";#N/A,#N/A,FALSE,"NAA9697";#N/A,#N/A,FALSE,"ECWEBB";#N/A,#N/A,FALSE,"MFT96";#N/A,#N/A,FALSE,"CTrecon"}</definedName>
    <definedName name="a_2_4_5" hidden="1">{#N/A,#N/A,FALSE,"TMCOMP96";#N/A,#N/A,FALSE,"MAT96";#N/A,#N/A,FALSE,"FANDA96";#N/A,#N/A,FALSE,"INTRAN96";#N/A,#N/A,FALSE,"NAA9697";#N/A,#N/A,FALSE,"ECWEBB";#N/A,#N/A,FALSE,"MFT96";#N/A,#N/A,FALSE,"CTrecon"}</definedName>
    <definedName name="a_2_5" hidden="1">{#N/A,#N/A,FALSE,"TMCOMP96";#N/A,#N/A,FALSE,"MAT96";#N/A,#N/A,FALSE,"FANDA96";#N/A,#N/A,FALSE,"INTRAN96";#N/A,#N/A,FALSE,"NAA9697";#N/A,#N/A,FALSE,"ECWEBB";#N/A,#N/A,FALSE,"MFT96";#N/A,#N/A,FALSE,"CTrecon"}</definedName>
    <definedName name="a_2_5_1" hidden="1">{#N/A,#N/A,FALSE,"TMCOMP96";#N/A,#N/A,FALSE,"MAT96";#N/A,#N/A,FALSE,"FANDA96";#N/A,#N/A,FALSE,"INTRAN96";#N/A,#N/A,FALSE,"NAA9697";#N/A,#N/A,FALSE,"ECWEBB";#N/A,#N/A,FALSE,"MFT96";#N/A,#N/A,FALSE,"CTrecon"}</definedName>
    <definedName name="a_2_5_2" hidden="1">{#N/A,#N/A,FALSE,"TMCOMP96";#N/A,#N/A,FALSE,"MAT96";#N/A,#N/A,FALSE,"FANDA96";#N/A,#N/A,FALSE,"INTRAN96";#N/A,#N/A,FALSE,"NAA9697";#N/A,#N/A,FALSE,"ECWEBB";#N/A,#N/A,FALSE,"MFT96";#N/A,#N/A,FALSE,"CTrecon"}</definedName>
    <definedName name="a_2_5_3" hidden="1">{#N/A,#N/A,FALSE,"TMCOMP96";#N/A,#N/A,FALSE,"MAT96";#N/A,#N/A,FALSE,"FANDA96";#N/A,#N/A,FALSE,"INTRAN96";#N/A,#N/A,FALSE,"NAA9697";#N/A,#N/A,FALSE,"ECWEBB";#N/A,#N/A,FALSE,"MFT96";#N/A,#N/A,FALSE,"CTrecon"}</definedName>
    <definedName name="a_2_5_4" hidden="1">{#N/A,#N/A,FALSE,"TMCOMP96";#N/A,#N/A,FALSE,"MAT96";#N/A,#N/A,FALSE,"FANDA96";#N/A,#N/A,FALSE,"INTRAN96";#N/A,#N/A,FALSE,"NAA9697";#N/A,#N/A,FALSE,"ECWEBB";#N/A,#N/A,FALSE,"MFT96";#N/A,#N/A,FALSE,"CTrecon"}</definedName>
    <definedName name="a_2_5_5" hidden="1">{#N/A,#N/A,FALSE,"TMCOMP96";#N/A,#N/A,FALSE,"MAT96";#N/A,#N/A,FALSE,"FANDA96";#N/A,#N/A,FALSE,"INTRAN96";#N/A,#N/A,FALSE,"NAA9697";#N/A,#N/A,FALSE,"ECWEBB";#N/A,#N/A,FALSE,"MFT96";#N/A,#N/A,FALSE,"CTrecon"}</definedName>
    <definedName name="a_3" hidden="1">{#N/A,#N/A,FALSE,"TMCOMP96";#N/A,#N/A,FALSE,"MAT96";#N/A,#N/A,FALSE,"FANDA96";#N/A,#N/A,FALSE,"INTRAN96";#N/A,#N/A,FALSE,"NAA9697";#N/A,#N/A,FALSE,"ECWEBB";#N/A,#N/A,FALSE,"MFT96";#N/A,#N/A,FALSE,"CTrecon"}</definedName>
    <definedName name="a_3_1" hidden="1">{#N/A,#N/A,FALSE,"TMCOMP96";#N/A,#N/A,FALSE,"MAT96";#N/A,#N/A,FALSE,"FANDA96";#N/A,#N/A,FALSE,"INTRAN96";#N/A,#N/A,FALSE,"NAA9697";#N/A,#N/A,FALSE,"ECWEBB";#N/A,#N/A,FALSE,"MFT96";#N/A,#N/A,FALSE,"CTrecon"}</definedName>
    <definedName name="a_3_1_1" hidden="1">{#N/A,#N/A,FALSE,"TMCOMP96";#N/A,#N/A,FALSE,"MAT96";#N/A,#N/A,FALSE,"FANDA96";#N/A,#N/A,FALSE,"INTRAN96";#N/A,#N/A,FALSE,"NAA9697";#N/A,#N/A,FALSE,"ECWEBB";#N/A,#N/A,FALSE,"MFT96";#N/A,#N/A,FALSE,"CTrecon"}</definedName>
    <definedName name="a_3_1_1_1" hidden="1">{#N/A,#N/A,FALSE,"TMCOMP96";#N/A,#N/A,FALSE,"MAT96";#N/A,#N/A,FALSE,"FANDA96";#N/A,#N/A,FALSE,"INTRAN96";#N/A,#N/A,FALSE,"NAA9697";#N/A,#N/A,FALSE,"ECWEBB";#N/A,#N/A,FALSE,"MFT96";#N/A,#N/A,FALSE,"CTrecon"}</definedName>
    <definedName name="a_3_1_1_1_1" hidden="1">{#N/A,#N/A,FALSE,"TMCOMP96";#N/A,#N/A,FALSE,"MAT96";#N/A,#N/A,FALSE,"FANDA96";#N/A,#N/A,FALSE,"INTRAN96";#N/A,#N/A,FALSE,"NAA9697";#N/A,#N/A,FALSE,"ECWEBB";#N/A,#N/A,FALSE,"MFT96";#N/A,#N/A,FALSE,"CTrecon"}</definedName>
    <definedName name="a_3_1_1_1_2" hidden="1">{#N/A,#N/A,FALSE,"TMCOMP96";#N/A,#N/A,FALSE,"MAT96";#N/A,#N/A,FALSE,"FANDA96";#N/A,#N/A,FALSE,"INTRAN96";#N/A,#N/A,FALSE,"NAA9697";#N/A,#N/A,FALSE,"ECWEBB";#N/A,#N/A,FALSE,"MFT96";#N/A,#N/A,FALSE,"CTrecon"}</definedName>
    <definedName name="a_3_1_1_1_3" hidden="1">{#N/A,#N/A,FALSE,"TMCOMP96";#N/A,#N/A,FALSE,"MAT96";#N/A,#N/A,FALSE,"FANDA96";#N/A,#N/A,FALSE,"INTRAN96";#N/A,#N/A,FALSE,"NAA9697";#N/A,#N/A,FALSE,"ECWEBB";#N/A,#N/A,FALSE,"MFT96";#N/A,#N/A,FALSE,"CTrecon"}</definedName>
    <definedName name="a_3_1_1_1_4" hidden="1">{#N/A,#N/A,FALSE,"TMCOMP96";#N/A,#N/A,FALSE,"MAT96";#N/A,#N/A,FALSE,"FANDA96";#N/A,#N/A,FALSE,"INTRAN96";#N/A,#N/A,FALSE,"NAA9697";#N/A,#N/A,FALSE,"ECWEBB";#N/A,#N/A,FALSE,"MFT96";#N/A,#N/A,FALSE,"CTrecon"}</definedName>
    <definedName name="a_3_1_1_1_5" hidden="1">{#N/A,#N/A,FALSE,"TMCOMP96";#N/A,#N/A,FALSE,"MAT96";#N/A,#N/A,FALSE,"FANDA96";#N/A,#N/A,FALSE,"INTRAN96";#N/A,#N/A,FALSE,"NAA9697";#N/A,#N/A,FALSE,"ECWEBB";#N/A,#N/A,FALSE,"MFT96";#N/A,#N/A,FALSE,"CTrecon"}</definedName>
    <definedName name="a_3_1_1_2" hidden="1">{#N/A,#N/A,FALSE,"TMCOMP96";#N/A,#N/A,FALSE,"MAT96";#N/A,#N/A,FALSE,"FANDA96";#N/A,#N/A,FALSE,"INTRAN96";#N/A,#N/A,FALSE,"NAA9697";#N/A,#N/A,FALSE,"ECWEBB";#N/A,#N/A,FALSE,"MFT96";#N/A,#N/A,FALSE,"CTrecon"}</definedName>
    <definedName name="a_3_1_1_2_1" hidden="1">{#N/A,#N/A,FALSE,"TMCOMP96";#N/A,#N/A,FALSE,"MAT96";#N/A,#N/A,FALSE,"FANDA96";#N/A,#N/A,FALSE,"INTRAN96";#N/A,#N/A,FALSE,"NAA9697";#N/A,#N/A,FALSE,"ECWEBB";#N/A,#N/A,FALSE,"MFT96";#N/A,#N/A,FALSE,"CTrecon"}</definedName>
    <definedName name="a_3_1_1_2_2" hidden="1">{#N/A,#N/A,FALSE,"TMCOMP96";#N/A,#N/A,FALSE,"MAT96";#N/A,#N/A,FALSE,"FANDA96";#N/A,#N/A,FALSE,"INTRAN96";#N/A,#N/A,FALSE,"NAA9697";#N/A,#N/A,FALSE,"ECWEBB";#N/A,#N/A,FALSE,"MFT96";#N/A,#N/A,FALSE,"CTrecon"}</definedName>
    <definedName name="a_3_1_1_2_3" hidden="1">{#N/A,#N/A,FALSE,"TMCOMP96";#N/A,#N/A,FALSE,"MAT96";#N/A,#N/A,FALSE,"FANDA96";#N/A,#N/A,FALSE,"INTRAN96";#N/A,#N/A,FALSE,"NAA9697";#N/A,#N/A,FALSE,"ECWEBB";#N/A,#N/A,FALSE,"MFT96";#N/A,#N/A,FALSE,"CTrecon"}</definedName>
    <definedName name="a_3_1_1_2_4" hidden="1">{#N/A,#N/A,FALSE,"TMCOMP96";#N/A,#N/A,FALSE,"MAT96";#N/A,#N/A,FALSE,"FANDA96";#N/A,#N/A,FALSE,"INTRAN96";#N/A,#N/A,FALSE,"NAA9697";#N/A,#N/A,FALSE,"ECWEBB";#N/A,#N/A,FALSE,"MFT96";#N/A,#N/A,FALSE,"CTrecon"}</definedName>
    <definedName name="a_3_1_1_2_5" hidden="1">{#N/A,#N/A,FALSE,"TMCOMP96";#N/A,#N/A,FALSE,"MAT96";#N/A,#N/A,FALSE,"FANDA96";#N/A,#N/A,FALSE,"INTRAN96";#N/A,#N/A,FALSE,"NAA9697";#N/A,#N/A,FALSE,"ECWEBB";#N/A,#N/A,FALSE,"MFT96";#N/A,#N/A,FALSE,"CTrecon"}</definedName>
    <definedName name="a_3_1_1_3" hidden="1">{#N/A,#N/A,FALSE,"TMCOMP96";#N/A,#N/A,FALSE,"MAT96";#N/A,#N/A,FALSE,"FANDA96";#N/A,#N/A,FALSE,"INTRAN96";#N/A,#N/A,FALSE,"NAA9697";#N/A,#N/A,FALSE,"ECWEBB";#N/A,#N/A,FALSE,"MFT96";#N/A,#N/A,FALSE,"CTrecon"}</definedName>
    <definedName name="a_3_1_1_4" hidden="1">{#N/A,#N/A,FALSE,"TMCOMP96";#N/A,#N/A,FALSE,"MAT96";#N/A,#N/A,FALSE,"FANDA96";#N/A,#N/A,FALSE,"INTRAN96";#N/A,#N/A,FALSE,"NAA9697";#N/A,#N/A,FALSE,"ECWEBB";#N/A,#N/A,FALSE,"MFT96";#N/A,#N/A,FALSE,"CTrecon"}</definedName>
    <definedName name="a_3_1_1_5" hidden="1">{#N/A,#N/A,FALSE,"TMCOMP96";#N/A,#N/A,FALSE,"MAT96";#N/A,#N/A,FALSE,"FANDA96";#N/A,#N/A,FALSE,"INTRAN96";#N/A,#N/A,FALSE,"NAA9697";#N/A,#N/A,FALSE,"ECWEBB";#N/A,#N/A,FALSE,"MFT96";#N/A,#N/A,FALSE,"CTrecon"}</definedName>
    <definedName name="a_3_1_2" hidden="1">{#N/A,#N/A,FALSE,"TMCOMP96";#N/A,#N/A,FALSE,"MAT96";#N/A,#N/A,FALSE,"FANDA96";#N/A,#N/A,FALSE,"INTRAN96";#N/A,#N/A,FALSE,"NAA9697";#N/A,#N/A,FALSE,"ECWEBB";#N/A,#N/A,FALSE,"MFT96";#N/A,#N/A,FALSE,"CTrecon"}</definedName>
    <definedName name="a_3_1_2_1" hidden="1">{#N/A,#N/A,FALSE,"TMCOMP96";#N/A,#N/A,FALSE,"MAT96";#N/A,#N/A,FALSE,"FANDA96";#N/A,#N/A,FALSE,"INTRAN96";#N/A,#N/A,FALSE,"NAA9697";#N/A,#N/A,FALSE,"ECWEBB";#N/A,#N/A,FALSE,"MFT96";#N/A,#N/A,FALSE,"CTrecon"}</definedName>
    <definedName name="a_3_1_2_2" hidden="1">{#N/A,#N/A,FALSE,"TMCOMP96";#N/A,#N/A,FALSE,"MAT96";#N/A,#N/A,FALSE,"FANDA96";#N/A,#N/A,FALSE,"INTRAN96";#N/A,#N/A,FALSE,"NAA9697";#N/A,#N/A,FALSE,"ECWEBB";#N/A,#N/A,FALSE,"MFT96";#N/A,#N/A,FALSE,"CTrecon"}</definedName>
    <definedName name="a_3_1_2_3" hidden="1">{#N/A,#N/A,FALSE,"TMCOMP96";#N/A,#N/A,FALSE,"MAT96";#N/A,#N/A,FALSE,"FANDA96";#N/A,#N/A,FALSE,"INTRAN96";#N/A,#N/A,FALSE,"NAA9697";#N/A,#N/A,FALSE,"ECWEBB";#N/A,#N/A,FALSE,"MFT96";#N/A,#N/A,FALSE,"CTrecon"}</definedName>
    <definedName name="a_3_1_2_4" hidden="1">{#N/A,#N/A,FALSE,"TMCOMP96";#N/A,#N/A,FALSE,"MAT96";#N/A,#N/A,FALSE,"FANDA96";#N/A,#N/A,FALSE,"INTRAN96";#N/A,#N/A,FALSE,"NAA9697";#N/A,#N/A,FALSE,"ECWEBB";#N/A,#N/A,FALSE,"MFT96";#N/A,#N/A,FALSE,"CTrecon"}</definedName>
    <definedName name="a_3_1_2_5" hidden="1">{#N/A,#N/A,FALSE,"TMCOMP96";#N/A,#N/A,FALSE,"MAT96";#N/A,#N/A,FALSE,"FANDA96";#N/A,#N/A,FALSE,"INTRAN96";#N/A,#N/A,FALSE,"NAA9697";#N/A,#N/A,FALSE,"ECWEBB";#N/A,#N/A,FALSE,"MFT96";#N/A,#N/A,FALSE,"CTrecon"}</definedName>
    <definedName name="a_3_1_3" hidden="1">{#N/A,#N/A,FALSE,"TMCOMP96";#N/A,#N/A,FALSE,"MAT96";#N/A,#N/A,FALSE,"FANDA96";#N/A,#N/A,FALSE,"INTRAN96";#N/A,#N/A,FALSE,"NAA9697";#N/A,#N/A,FALSE,"ECWEBB";#N/A,#N/A,FALSE,"MFT96";#N/A,#N/A,FALSE,"CTrecon"}</definedName>
    <definedName name="a_3_1_3_1" hidden="1">{#N/A,#N/A,FALSE,"TMCOMP96";#N/A,#N/A,FALSE,"MAT96";#N/A,#N/A,FALSE,"FANDA96";#N/A,#N/A,FALSE,"INTRAN96";#N/A,#N/A,FALSE,"NAA9697";#N/A,#N/A,FALSE,"ECWEBB";#N/A,#N/A,FALSE,"MFT96";#N/A,#N/A,FALSE,"CTrecon"}</definedName>
    <definedName name="a_3_1_3_2" hidden="1">{#N/A,#N/A,FALSE,"TMCOMP96";#N/A,#N/A,FALSE,"MAT96";#N/A,#N/A,FALSE,"FANDA96";#N/A,#N/A,FALSE,"INTRAN96";#N/A,#N/A,FALSE,"NAA9697";#N/A,#N/A,FALSE,"ECWEBB";#N/A,#N/A,FALSE,"MFT96";#N/A,#N/A,FALSE,"CTrecon"}</definedName>
    <definedName name="a_3_1_3_3" hidden="1">{#N/A,#N/A,FALSE,"TMCOMP96";#N/A,#N/A,FALSE,"MAT96";#N/A,#N/A,FALSE,"FANDA96";#N/A,#N/A,FALSE,"INTRAN96";#N/A,#N/A,FALSE,"NAA9697";#N/A,#N/A,FALSE,"ECWEBB";#N/A,#N/A,FALSE,"MFT96";#N/A,#N/A,FALSE,"CTrecon"}</definedName>
    <definedName name="a_3_1_3_4" hidden="1">{#N/A,#N/A,FALSE,"TMCOMP96";#N/A,#N/A,FALSE,"MAT96";#N/A,#N/A,FALSE,"FANDA96";#N/A,#N/A,FALSE,"INTRAN96";#N/A,#N/A,FALSE,"NAA9697";#N/A,#N/A,FALSE,"ECWEBB";#N/A,#N/A,FALSE,"MFT96";#N/A,#N/A,FALSE,"CTrecon"}</definedName>
    <definedName name="a_3_1_3_5" hidden="1">{#N/A,#N/A,FALSE,"TMCOMP96";#N/A,#N/A,FALSE,"MAT96";#N/A,#N/A,FALSE,"FANDA96";#N/A,#N/A,FALSE,"INTRAN96";#N/A,#N/A,FALSE,"NAA9697";#N/A,#N/A,FALSE,"ECWEBB";#N/A,#N/A,FALSE,"MFT96";#N/A,#N/A,FALSE,"CTrecon"}</definedName>
    <definedName name="a_3_1_4" hidden="1">{#N/A,#N/A,FALSE,"TMCOMP96";#N/A,#N/A,FALSE,"MAT96";#N/A,#N/A,FALSE,"FANDA96";#N/A,#N/A,FALSE,"INTRAN96";#N/A,#N/A,FALSE,"NAA9697";#N/A,#N/A,FALSE,"ECWEBB";#N/A,#N/A,FALSE,"MFT96";#N/A,#N/A,FALSE,"CTrecon"}</definedName>
    <definedName name="a_3_1_4_1" hidden="1">{#N/A,#N/A,FALSE,"TMCOMP96";#N/A,#N/A,FALSE,"MAT96";#N/A,#N/A,FALSE,"FANDA96";#N/A,#N/A,FALSE,"INTRAN96";#N/A,#N/A,FALSE,"NAA9697";#N/A,#N/A,FALSE,"ECWEBB";#N/A,#N/A,FALSE,"MFT96";#N/A,#N/A,FALSE,"CTrecon"}</definedName>
    <definedName name="a_3_1_4_2" hidden="1">{#N/A,#N/A,FALSE,"TMCOMP96";#N/A,#N/A,FALSE,"MAT96";#N/A,#N/A,FALSE,"FANDA96";#N/A,#N/A,FALSE,"INTRAN96";#N/A,#N/A,FALSE,"NAA9697";#N/A,#N/A,FALSE,"ECWEBB";#N/A,#N/A,FALSE,"MFT96";#N/A,#N/A,FALSE,"CTrecon"}</definedName>
    <definedName name="a_3_1_4_3" hidden="1">{#N/A,#N/A,FALSE,"TMCOMP96";#N/A,#N/A,FALSE,"MAT96";#N/A,#N/A,FALSE,"FANDA96";#N/A,#N/A,FALSE,"INTRAN96";#N/A,#N/A,FALSE,"NAA9697";#N/A,#N/A,FALSE,"ECWEBB";#N/A,#N/A,FALSE,"MFT96";#N/A,#N/A,FALSE,"CTrecon"}</definedName>
    <definedName name="a_3_1_4_4" hidden="1">{#N/A,#N/A,FALSE,"TMCOMP96";#N/A,#N/A,FALSE,"MAT96";#N/A,#N/A,FALSE,"FANDA96";#N/A,#N/A,FALSE,"INTRAN96";#N/A,#N/A,FALSE,"NAA9697";#N/A,#N/A,FALSE,"ECWEBB";#N/A,#N/A,FALSE,"MFT96";#N/A,#N/A,FALSE,"CTrecon"}</definedName>
    <definedName name="a_3_1_4_5" hidden="1">{#N/A,#N/A,FALSE,"TMCOMP96";#N/A,#N/A,FALSE,"MAT96";#N/A,#N/A,FALSE,"FANDA96";#N/A,#N/A,FALSE,"INTRAN96";#N/A,#N/A,FALSE,"NAA9697";#N/A,#N/A,FALSE,"ECWEBB";#N/A,#N/A,FALSE,"MFT96";#N/A,#N/A,FALSE,"CTrecon"}</definedName>
    <definedName name="a_3_1_5" hidden="1">{#N/A,#N/A,FALSE,"TMCOMP96";#N/A,#N/A,FALSE,"MAT96";#N/A,#N/A,FALSE,"FANDA96";#N/A,#N/A,FALSE,"INTRAN96";#N/A,#N/A,FALSE,"NAA9697";#N/A,#N/A,FALSE,"ECWEBB";#N/A,#N/A,FALSE,"MFT96";#N/A,#N/A,FALSE,"CTrecon"}</definedName>
    <definedName name="a_3_1_5_1" hidden="1">{#N/A,#N/A,FALSE,"TMCOMP96";#N/A,#N/A,FALSE,"MAT96";#N/A,#N/A,FALSE,"FANDA96";#N/A,#N/A,FALSE,"INTRAN96";#N/A,#N/A,FALSE,"NAA9697";#N/A,#N/A,FALSE,"ECWEBB";#N/A,#N/A,FALSE,"MFT96";#N/A,#N/A,FALSE,"CTrecon"}</definedName>
    <definedName name="a_3_1_5_2" hidden="1">{#N/A,#N/A,FALSE,"TMCOMP96";#N/A,#N/A,FALSE,"MAT96";#N/A,#N/A,FALSE,"FANDA96";#N/A,#N/A,FALSE,"INTRAN96";#N/A,#N/A,FALSE,"NAA9697";#N/A,#N/A,FALSE,"ECWEBB";#N/A,#N/A,FALSE,"MFT96";#N/A,#N/A,FALSE,"CTrecon"}</definedName>
    <definedName name="a_3_1_5_3" hidden="1">{#N/A,#N/A,FALSE,"TMCOMP96";#N/A,#N/A,FALSE,"MAT96";#N/A,#N/A,FALSE,"FANDA96";#N/A,#N/A,FALSE,"INTRAN96";#N/A,#N/A,FALSE,"NAA9697";#N/A,#N/A,FALSE,"ECWEBB";#N/A,#N/A,FALSE,"MFT96";#N/A,#N/A,FALSE,"CTrecon"}</definedName>
    <definedName name="a_3_1_5_4" hidden="1">{#N/A,#N/A,FALSE,"TMCOMP96";#N/A,#N/A,FALSE,"MAT96";#N/A,#N/A,FALSE,"FANDA96";#N/A,#N/A,FALSE,"INTRAN96";#N/A,#N/A,FALSE,"NAA9697";#N/A,#N/A,FALSE,"ECWEBB";#N/A,#N/A,FALSE,"MFT96";#N/A,#N/A,FALSE,"CTrecon"}</definedName>
    <definedName name="a_3_1_5_5" hidden="1">{#N/A,#N/A,FALSE,"TMCOMP96";#N/A,#N/A,FALSE,"MAT96";#N/A,#N/A,FALSE,"FANDA96";#N/A,#N/A,FALSE,"INTRAN96";#N/A,#N/A,FALSE,"NAA9697";#N/A,#N/A,FALSE,"ECWEBB";#N/A,#N/A,FALSE,"MFT96";#N/A,#N/A,FALSE,"CTrecon"}</definedName>
    <definedName name="a_3_2" hidden="1">{#N/A,#N/A,FALSE,"TMCOMP96";#N/A,#N/A,FALSE,"MAT96";#N/A,#N/A,FALSE,"FANDA96";#N/A,#N/A,FALSE,"INTRAN96";#N/A,#N/A,FALSE,"NAA9697";#N/A,#N/A,FALSE,"ECWEBB";#N/A,#N/A,FALSE,"MFT96";#N/A,#N/A,FALSE,"CTrecon"}</definedName>
    <definedName name="a_3_2_1" hidden="1">{#N/A,#N/A,FALSE,"TMCOMP96";#N/A,#N/A,FALSE,"MAT96";#N/A,#N/A,FALSE,"FANDA96";#N/A,#N/A,FALSE,"INTRAN96";#N/A,#N/A,FALSE,"NAA9697";#N/A,#N/A,FALSE,"ECWEBB";#N/A,#N/A,FALSE,"MFT96";#N/A,#N/A,FALSE,"CTrecon"}</definedName>
    <definedName name="a_3_2_2" hidden="1">{#N/A,#N/A,FALSE,"TMCOMP96";#N/A,#N/A,FALSE,"MAT96";#N/A,#N/A,FALSE,"FANDA96";#N/A,#N/A,FALSE,"INTRAN96";#N/A,#N/A,FALSE,"NAA9697";#N/A,#N/A,FALSE,"ECWEBB";#N/A,#N/A,FALSE,"MFT96";#N/A,#N/A,FALSE,"CTrecon"}</definedName>
    <definedName name="a_3_2_3" hidden="1">{#N/A,#N/A,FALSE,"TMCOMP96";#N/A,#N/A,FALSE,"MAT96";#N/A,#N/A,FALSE,"FANDA96";#N/A,#N/A,FALSE,"INTRAN96";#N/A,#N/A,FALSE,"NAA9697";#N/A,#N/A,FALSE,"ECWEBB";#N/A,#N/A,FALSE,"MFT96";#N/A,#N/A,FALSE,"CTrecon"}</definedName>
    <definedName name="a_3_2_4" hidden="1">{#N/A,#N/A,FALSE,"TMCOMP96";#N/A,#N/A,FALSE,"MAT96";#N/A,#N/A,FALSE,"FANDA96";#N/A,#N/A,FALSE,"INTRAN96";#N/A,#N/A,FALSE,"NAA9697";#N/A,#N/A,FALSE,"ECWEBB";#N/A,#N/A,FALSE,"MFT96";#N/A,#N/A,FALSE,"CTrecon"}</definedName>
    <definedName name="a_3_2_5" hidden="1">{#N/A,#N/A,FALSE,"TMCOMP96";#N/A,#N/A,FALSE,"MAT96";#N/A,#N/A,FALSE,"FANDA96";#N/A,#N/A,FALSE,"INTRAN96";#N/A,#N/A,FALSE,"NAA9697";#N/A,#N/A,FALSE,"ECWEBB";#N/A,#N/A,FALSE,"MFT96";#N/A,#N/A,FALSE,"CTrecon"}</definedName>
    <definedName name="a_3_3" hidden="1">{#N/A,#N/A,FALSE,"TMCOMP96";#N/A,#N/A,FALSE,"MAT96";#N/A,#N/A,FALSE,"FANDA96";#N/A,#N/A,FALSE,"INTRAN96";#N/A,#N/A,FALSE,"NAA9697";#N/A,#N/A,FALSE,"ECWEBB";#N/A,#N/A,FALSE,"MFT96";#N/A,#N/A,FALSE,"CTrecon"}</definedName>
    <definedName name="a_3_3_1" hidden="1">{#N/A,#N/A,FALSE,"TMCOMP96";#N/A,#N/A,FALSE,"MAT96";#N/A,#N/A,FALSE,"FANDA96";#N/A,#N/A,FALSE,"INTRAN96";#N/A,#N/A,FALSE,"NAA9697";#N/A,#N/A,FALSE,"ECWEBB";#N/A,#N/A,FALSE,"MFT96";#N/A,#N/A,FALSE,"CTrecon"}</definedName>
    <definedName name="a_3_3_2" hidden="1">{#N/A,#N/A,FALSE,"TMCOMP96";#N/A,#N/A,FALSE,"MAT96";#N/A,#N/A,FALSE,"FANDA96";#N/A,#N/A,FALSE,"INTRAN96";#N/A,#N/A,FALSE,"NAA9697";#N/A,#N/A,FALSE,"ECWEBB";#N/A,#N/A,FALSE,"MFT96";#N/A,#N/A,FALSE,"CTrecon"}</definedName>
    <definedName name="a_3_3_3" hidden="1">{#N/A,#N/A,FALSE,"TMCOMP96";#N/A,#N/A,FALSE,"MAT96";#N/A,#N/A,FALSE,"FANDA96";#N/A,#N/A,FALSE,"INTRAN96";#N/A,#N/A,FALSE,"NAA9697";#N/A,#N/A,FALSE,"ECWEBB";#N/A,#N/A,FALSE,"MFT96";#N/A,#N/A,FALSE,"CTrecon"}</definedName>
    <definedName name="a_3_3_4" hidden="1">{#N/A,#N/A,FALSE,"TMCOMP96";#N/A,#N/A,FALSE,"MAT96";#N/A,#N/A,FALSE,"FANDA96";#N/A,#N/A,FALSE,"INTRAN96";#N/A,#N/A,FALSE,"NAA9697";#N/A,#N/A,FALSE,"ECWEBB";#N/A,#N/A,FALSE,"MFT96";#N/A,#N/A,FALSE,"CTrecon"}</definedName>
    <definedName name="a_3_3_5" hidden="1">{#N/A,#N/A,FALSE,"TMCOMP96";#N/A,#N/A,FALSE,"MAT96";#N/A,#N/A,FALSE,"FANDA96";#N/A,#N/A,FALSE,"INTRAN96";#N/A,#N/A,FALSE,"NAA9697";#N/A,#N/A,FALSE,"ECWEBB";#N/A,#N/A,FALSE,"MFT96";#N/A,#N/A,FALSE,"CTrecon"}</definedName>
    <definedName name="a_3_4" hidden="1">{#N/A,#N/A,FALSE,"TMCOMP96";#N/A,#N/A,FALSE,"MAT96";#N/A,#N/A,FALSE,"FANDA96";#N/A,#N/A,FALSE,"INTRAN96";#N/A,#N/A,FALSE,"NAA9697";#N/A,#N/A,FALSE,"ECWEBB";#N/A,#N/A,FALSE,"MFT96";#N/A,#N/A,FALSE,"CTrecon"}</definedName>
    <definedName name="a_3_4_1" hidden="1">{#N/A,#N/A,FALSE,"TMCOMP96";#N/A,#N/A,FALSE,"MAT96";#N/A,#N/A,FALSE,"FANDA96";#N/A,#N/A,FALSE,"INTRAN96";#N/A,#N/A,FALSE,"NAA9697";#N/A,#N/A,FALSE,"ECWEBB";#N/A,#N/A,FALSE,"MFT96";#N/A,#N/A,FALSE,"CTrecon"}</definedName>
    <definedName name="a_3_4_2" hidden="1">{#N/A,#N/A,FALSE,"TMCOMP96";#N/A,#N/A,FALSE,"MAT96";#N/A,#N/A,FALSE,"FANDA96";#N/A,#N/A,FALSE,"INTRAN96";#N/A,#N/A,FALSE,"NAA9697";#N/A,#N/A,FALSE,"ECWEBB";#N/A,#N/A,FALSE,"MFT96";#N/A,#N/A,FALSE,"CTrecon"}</definedName>
    <definedName name="a_3_4_3" hidden="1">{#N/A,#N/A,FALSE,"TMCOMP96";#N/A,#N/A,FALSE,"MAT96";#N/A,#N/A,FALSE,"FANDA96";#N/A,#N/A,FALSE,"INTRAN96";#N/A,#N/A,FALSE,"NAA9697";#N/A,#N/A,FALSE,"ECWEBB";#N/A,#N/A,FALSE,"MFT96";#N/A,#N/A,FALSE,"CTrecon"}</definedName>
    <definedName name="a_3_4_4" hidden="1">{#N/A,#N/A,FALSE,"TMCOMP96";#N/A,#N/A,FALSE,"MAT96";#N/A,#N/A,FALSE,"FANDA96";#N/A,#N/A,FALSE,"INTRAN96";#N/A,#N/A,FALSE,"NAA9697";#N/A,#N/A,FALSE,"ECWEBB";#N/A,#N/A,FALSE,"MFT96";#N/A,#N/A,FALSE,"CTrecon"}</definedName>
    <definedName name="a_3_4_5" hidden="1">{#N/A,#N/A,FALSE,"TMCOMP96";#N/A,#N/A,FALSE,"MAT96";#N/A,#N/A,FALSE,"FANDA96";#N/A,#N/A,FALSE,"INTRAN96";#N/A,#N/A,FALSE,"NAA9697";#N/A,#N/A,FALSE,"ECWEBB";#N/A,#N/A,FALSE,"MFT96";#N/A,#N/A,FALSE,"CTrecon"}</definedName>
    <definedName name="a_3_5" hidden="1">{#N/A,#N/A,FALSE,"TMCOMP96";#N/A,#N/A,FALSE,"MAT96";#N/A,#N/A,FALSE,"FANDA96";#N/A,#N/A,FALSE,"INTRAN96";#N/A,#N/A,FALSE,"NAA9697";#N/A,#N/A,FALSE,"ECWEBB";#N/A,#N/A,FALSE,"MFT96";#N/A,#N/A,FALSE,"CTrecon"}</definedName>
    <definedName name="a_3_5_1" hidden="1">{#N/A,#N/A,FALSE,"TMCOMP96";#N/A,#N/A,FALSE,"MAT96";#N/A,#N/A,FALSE,"FANDA96";#N/A,#N/A,FALSE,"INTRAN96";#N/A,#N/A,FALSE,"NAA9697";#N/A,#N/A,FALSE,"ECWEBB";#N/A,#N/A,FALSE,"MFT96";#N/A,#N/A,FALSE,"CTrecon"}</definedName>
    <definedName name="a_3_5_2" hidden="1">{#N/A,#N/A,FALSE,"TMCOMP96";#N/A,#N/A,FALSE,"MAT96";#N/A,#N/A,FALSE,"FANDA96";#N/A,#N/A,FALSE,"INTRAN96";#N/A,#N/A,FALSE,"NAA9697";#N/A,#N/A,FALSE,"ECWEBB";#N/A,#N/A,FALSE,"MFT96";#N/A,#N/A,FALSE,"CTrecon"}</definedName>
    <definedName name="a_3_5_3" hidden="1">{#N/A,#N/A,FALSE,"TMCOMP96";#N/A,#N/A,FALSE,"MAT96";#N/A,#N/A,FALSE,"FANDA96";#N/A,#N/A,FALSE,"INTRAN96";#N/A,#N/A,FALSE,"NAA9697";#N/A,#N/A,FALSE,"ECWEBB";#N/A,#N/A,FALSE,"MFT96";#N/A,#N/A,FALSE,"CTrecon"}</definedName>
    <definedName name="a_3_5_4" hidden="1">{#N/A,#N/A,FALSE,"TMCOMP96";#N/A,#N/A,FALSE,"MAT96";#N/A,#N/A,FALSE,"FANDA96";#N/A,#N/A,FALSE,"INTRAN96";#N/A,#N/A,FALSE,"NAA9697";#N/A,#N/A,FALSE,"ECWEBB";#N/A,#N/A,FALSE,"MFT96";#N/A,#N/A,FALSE,"CTrecon"}</definedName>
    <definedName name="a_3_5_5" hidden="1">{#N/A,#N/A,FALSE,"TMCOMP96";#N/A,#N/A,FALSE,"MAT96";#N/A,#N/A,FALSE,"FANDA96";#N/A,#N/A,FALSE,"INTRAN96";#N/A,#N/A,FALSE,"NAA9697";#N/A,#N/A,FALSE,"ECWEBB";#N/A,#N/A,FALSE,"MFT96";#N/A,#N/A,FALSE,"CTrecon"}</definedName>
    <definedName name="a_4" hidden="1">{#N/A,#N/A,FALSE,"TMCOMP96";#N/A,#N/A,FALSE,"MAT96";#N/A,#N/A,FALSE,"FANDA96";#N/A,#N/A,FALSE,"INTRAN96";#N/A,#N/A,FALSE,"NAA9697";#N/A,#N/A,FALSE,"ECWEBB";#N/A,#N/A,FALSE,"MFT96";#N/A,#N/A,FALSE,"CTrecon"}</definedName>
    <definedName name="a_4_1" hidden="1">{#N/A,#N/A,FALSE,"TMCOMP96";#N/A,#N/A,FALSE,"MAT96";#N/A,#N/A,FALSE,"FANDA96";#N/A,#N/A,FALSE,"INTRAN96";#N/A,#N/A,FALSE,"NAA9697";#N/A,#N/A,FALSE,"ECWEBB";#N/A,#N/A,FALSE,"MFT96";#N/A,#N/A,FALSE,"CTrecon"}</definedName>
    <definedName name="a_4_1_1" hidden="1">{#N/A,#N/A,FALSE,"TMCOMP96";#N/A,#N/A,FALSE,"MAT96";#N/A,#N/A,FALSE,"FANDA96";#N/A,#N/A,FALSE,"INTRAN96";#N/A,#N/A,FALSE,"NAA9697";#N/A,#N/A,FALSE,"ECWEBB";#N/A,#N/A,FALSE,"MFT96";#N/A,#N/A,FALSE,"CTrecon"}</definedName>
    <definedName name="a_4_1_1_1" hidden="1">{#N/A,#N/A,FALSE,"TMCOMP96";#N/A,#N/A,FALSE,"MAT96";#N/A,#N/A,FALSE,"FANDA96";#N/A,#N/A,FALSE,"INTRAN96";#N/A,#N/A,FALSE,"NAA9697";#N/A,#N/A,FALSE,"ECWEBB";#N/A,#N/A,FALSE,"MFT96";#N/A,#N/A,FALSE,"CTrecon"}</definedName>
    <definedName name="a_4_1_1_1_1" hidden="1">{#N/A,#N/A,FALSE,"TMCOMP96";#N/A,#N/A,FALSE,"MAT96";#N/A,#N/A,FALSE,"FANDA96";#N/A,#N/A,FALSE,"INTRAN96";#N/A,#N/A,FALSE,"NAA9697";#N/A,#N/A,FALSE,"ECWEBB";#N/A,#N/A,FALSE,"MFT96";#N/A,#N/A,FALSE,"CTrecon"}</definedName>
    <definedName name="a_4_1_1_1_2" hidden="1">{#N/A,#N/A,FALSE,"TMCOMP96";#N/A,#N/A,FALSE,"MAT96";#N/A,#N/A,FALSE,"FANDA96";#N/A,#N/A,FALSE,"INTRAN96";#N/A,#N/A,FALSE,"NAA9697";#N/A,#N/A,FALSE,"ECWEBB";#N/A,#N/A,FALSE,"MFT96";#N/A,#N/A,FALSE,"CTrecon"}</definedName>
    <definedName name="a_4_1_1_1_3" hidden="1">{#N/A,#N/A,FALSE,"TMCOMP96";#N/A,#N/A,FALSE,"MAT96";#N/A,#N/A,FALSE,"FANDA96";#N/A,#N/A,FALSE,"INTRAN96";#N/A,#N/A,FALSE,"NAA9697";#N/A,#N/A,FALSE,"ECWEBB";#N/A,#N/A,FALSE,"MFT96";#N/A,#N/A,FALSE,"CTrecon"}</definedName>
    <definedName name="a_4_1_1_1_4" hidden="1">{#N/A,#N/A,FALSE,"TMCOMP96";#N/A,#N/A,FALSE,"MAT96";#N/A,#N/A,FALSE,"FANDA96";#N/A,#N/A,FALSE,"INTRAN96";#N/A,#N/A,FALSE,"NAA9697";#N/A,#N/A,FALSE,"ECWEBB";#N/A,#N/A,FALSE,"MFT96";#N/A,#N/A,FALSE,"CTrecon"}</definedName>
    <definedName name="a_4_1_1_1_5" hidden="1">{#N/A,#N/A,FALSE,"TMCOMP96";#N/A,#N/A,FALSE,"MAT96";#N/A,#N/A,FALSE,"FANDA96";#N/A,#N/A,FALSE,"INTRAN96";#N/A,#N/A,FALSE,"NAA9697";#N/A,#N/A,FALSE,"ECWEBB";#N/A,#N/A,FALSE,"MFT96";#N/A,#N/A,FALSE,"CTrecon"}</definedName>
    <definedName name="a_4_1_1_2" hidden="1">{#N/A,#N/A,FALSE,"TMCOMP96";#N/A,#N/A,FALSE,"MAT96";#N/A,#N/A,FALSE,"FANDA96";#N/A,#N/A,FALSE,"INTRAN96";#N/A,#N/A,FALSE,"NAA9697";#N/A,#N/A,FALSE,"ECWEBB";#N/A,#N/A,FALSE,"MFT96";#N/A,#N/A,FALSE,"CTrecon"}</definedName>
    <definedName name="a_4_1_1_2_1" hidden="1">{#N/A,#N/A,FALSE,"TMCOMP96";#N/A,#N/A,FALSE,"MAT96";#N/A,#N/A,FALSE,"FANDA96";#N/A,#N/A,FALSE,"INTRAN96";#N/A,#N/A,FALSE,"NAA9697";#N/A,#N/A,FALSE,"ECWEBB";#N/A,#N/A,FALSE,"MFT96";#N/A,#N/A,FALSE,"CTrecon"}</definedName>
    <definedName name="a_4_1_1_2_2" hidden="1">{#N/A,#N/A,FALSE,"TMCOMP96";#N/A,#N/A,FALSE,"MAT96";#N/A,#N/A,FALSE,"FANDA96";#N/A,#N/A,FALSE,"INTRAN96";#N/A,#N/A,FALSE,"NAA9697";#N/A,#N/A,FALSE,"ECWEBB";#N/A,#N/A,FALSE,"MFT96";#N/A,#N/A,FALSE,"CTrecon"}</definedName>
    <definedName name="a_4_1_1_2_3" hidden="1">{#N/A,#N/A,FALSE,"TMCOMP96";#N/A,#N/A,FALSE,"MAT96";#N/A,#N/A,FALSE,"FANDA96";#N/A,#N/A,FALSE,"INTRAN96";#N/A,#N/A,FALSE,"NAA9697";#N/A,#N/A,FALSE,"ECWEBB";#N/A,#N/A,FALSE,"MFT96";#N/A,#N/A,FALSE,"CTrecon"}</definedName>
    <definedName name="a_4_1_1_2_4" hidden="1">{#N/A,#N/A,FALSE,"TMCOMP96";#N/A,#N/A,FALSE,"MAT96";#N/A,#N/A,FALSE,"FANDA96";#N/A,#N/A,FALSE,"INTRAN96";#N/A,#N/A,FALSE,"NAA9697";#N/A,#N/A,FALSE,"ECWEBB";#N/A,#N/A,FALSE,"MFT96";#N/A,#N/A,FALSE,"CTrecon"}</definedName>
    <definedName name="a_4_1_1_2_5" hidden="1">{#N/A,#N/A,FALSE,"TMCOMP96";#N/A,#N/A,FALSE,"MAT96";#N/A,#N/A,FALSE,"FANDA96";#N/A,#N/A,FALSE,"INTRAN96";#N/A,#N/A,FALSE,"NAA9697";#N/A,#N/A,FALSE,"ECWEBB";#N/A,#N/A,FALSE,"MFT96";#N/A,#N/A,FALSE,"CTrecon"}</definedName>
    <definedName name="a_4_1_1_3" hidden="1">{#N/A,#N/A,FALSE,"TMCOMP96";#N/A,#N/A,FALSE,"MAT96";#N/A,#N/A,FALSE,"FANDA96";#N/A,#N/A,FALSE,"INTRAN96";#N/A,#N/A,FALSE,"NAA9697";#N/A,#N/A,FALSE,"ECWEBB";#N/A,#N/A,FALSE,"MFT96";#N/A,#N/A,FALSE,"CTrecon"}</definedName>
    <definedName name="a_4_1_1_4" hidden="1">{#N/A,#N/A,FALSE,"TMCOMP96";#N/A,#N/A,FALSE,"MAT96";#N/A,#N/A,FALSE,"FANDA96";#N/A,#N/A,FALSE,"INTRAN96";#N/A,#N/A,FALSE,"NAA9697";#N/A,#N/A,FALSE,"ECWEBB";#N/A,#N/A,FALSE,"MFT96";#N/A,#N/A,FALSE,"CTrecon"}</definedName>
    <definedName name="a_4_1_1_5" hidden="1">{#N/A,#N/A,FALSE,"TMCOMP96";#N/A,#N/A,FALSE,"MAT96";#N/A,#N/A,FALSE,"FANDA96";#N/A,#N/A,FALSE,"INTRAN96";#N/A,#N/A,FALSE,"NAA9697";#N/A,#N/A,FALSE,"ECWEBB";#N/A,#N/A,FALSE,"MFT96";#N/A,#N/A,FALSE,"CTrecon"}</definedName>
    <definedName name="a_4_1_2" hidden="1">{#N/A,#N/A,FALSE,"TMCOMP96";#N/A,#N/A,FALSE,"MAT96";#N/A,#N/A,FALSE,"FANDA96";#N/A,#N/A,FALSE,"INTRAN96";#N/A,#N/A,FALSE,"NAA9697";#N/A,#N/A,FALSE,"ECWEBB";#N/A,#N/A,FALSE,"MFT96";#N/A,#N/A,FALSE,"CTrecon"}</definedName>
    <definedName name="a_4_1_2_1" hidden="1">{#N/A,#N/A,FALSE,"TMCOMP96";#N/A,#N/A,FALSE,"MAT96";#N/A,#N/A,FALSE,"FANDA96";#N/A,#N/A,FALSE,"INTRAN96";#N/A,#N/A,FALSE,"NAA9697";#N/A,#N/A,FALSE,"ECWEBB";#N/A,#N/A,FALSE,"MFT96";#N/A,#N/A,FALSE,"CTrecon"}</definedName>
    <definedName name="a_4_1_2_2" hidden="1">{#N/A,#N/A,FALSE,"TMCOMP96";#N/A,#N/A,FALSE,"MAT96";#N/A,#N/A,FALSE,"FANDA96";#N/A,#N/A,FALSE,"INTRAN96";#N/A,#N/A,FALSE,"NAA9697";#N/A,#N/A,FALSE,"ECWEBB";#N/A,#N/A,FALSE,"MFT96";#N/A,#N/A,FALSE,"CTrecon"}</definedName>
    <definedName name="a_4_1_2_3" hidden="1">{#N/A,#N/A,FALSE,"TMCOMP96";#N/A,#N/A,FALSE,"MAT96";#N/A,#N/A,FALSE,"FANDA96";#N/A,#N/A,FALSE,"INTRAN96";#N/A,#N/A,FALSE,"NAA9697";#N/A,#N/A,FALSE,"ECWEBB";#N/A,#N/A,FALSE,"MFT96";#N/A,#N/A,FALSE,"CTrecon"}</definedName>
    <definedName name="a_4_1_2_4" hidden="1">{#N/A,#N/A,FALSE,"TMCOMP96";#N/A,#N/A,FALSE,"MAT96";#N/A,#N/A,FALSE,"FANDA96";#N/A,#N/A,FALSE,"INTRAN96";#N/A,#N/A,FALSE,"NAA9697";#N/A,#N/A,FALSE,"ECWEBB";#N/A,#N/A,FALSE,"MFT96";#N/A,#N/A,FALSE,"CTrecon"}</definedName>
    <definedName name="a_4_1_2_5" hidden="1">{#N/A,#N/A,FALSE,"TMCOMP96";#N/A,#N/A,FALSE,"MAT96";#N/A,#N/A,FALSE,"FANDA96";#N/A,#N/A,FALSE,"INTRAN96";#N/A,#N/A,FALSE,"NAA9697";#N/A,#N/A,FALSE,"ECWEBB";#N/A,#N/A,FALSE,"MFT96";#N/A,#N/A,FALSE,"CTrecon"}</definedName>
    <definedName name="a_4_1_3" hidden="1">{#N/A,#N/A,FALSE,"TMCOMP96";#N/A,#N/A,FALSE,"MAT96";#N/A,#N/A,FALSE,"FANDA96";#N/A,#N/A,FALSE,"INTRAN96";#N/A,#N/A,FALSE,"NAA9697";#N/A,#N/A,FALSE,"ECWEBB";#N/A,#N/A,FALSE,"MFT96";#N/A,#N/A,FALSE,"CTrecon"}</definedName>
    <definedName name="a_4_1_3_1" hidden="1">{#N/A,#N/A,FALSE,"TMCOMP96";#N/A,#N/A,FALSE,"MAT96";#N/A,#N/A,FALSE,"FANDA96";#N/A,#N/A,FALSE,"INTRAN96";#N/A,#N/A,FALSE,"NAA9697";#N/A,#N/A,FALSE,"ECWEBB";#N/A,#N/A,FALSE,"MFT96";#N/A,#N/A,FALSE,"CTrecon"}</definedName>
    <definedName name="a_4_1_3_2" hidden="1">{#N/A,#N/A,FALSE,"TMCOMP96";#N/A,#N/A,FALSE,"MAT96";#N/A,#N/A,FALSE,"FANDA96";#N/A,#N/A,FALSE,"INTRAN96";#N/A,#N/A,FALSE,"NAA9697";#N/A,#N/A,FALSE,"ECWEBB";#N/A,#N/A,FALSE,"MFT96";#N/A,#N/A,FALSE,"CTrecon"}</definedName>
    <definedName name="a_4_1_3_3" hidden="1">{#N/A,#N/A,FALSE,"TMCOMP96";#N/A,#N/A,FALSE,"MAT96";#N/A,#N/A,FALSE,"FANDA96";#N/A,#N/A,FALSE,"INTRAN96";#N/A,#N/A,FALSE,"NAA9697";#N/A,#N/A,FALSE,"ECWEBB";#N/A,#N/A,FALSE,"MFT96";#N/A,#N/A,FALSE,"CTrecon"}</definedName>
    <definedName name="a_4_1_3_4" hidden="1">{#N/A,#N/A,FALSE,"TMCOMP96";#N/A,#N/A,FALSE,"MAT96";#N/A,#N/A,FALSE,"FANDA96";#N/A,#N/A,FALSE,"INTRAN96";#N/A,#N/A,FALSE,"NAA9697";#N/A,#N/A,FALSE,"ECWEBB";#N/A,#N/A,FALSE,"MFT96";#N/A,#N/A,FALSE,"CTrecon"}</definedName>
    <definedName name="a_4_1_3_5" hidden="1">{#N/A,#N/A,FALSE,"TMCOMP96";#N/A,#N/A,FALSE,"MAT96";#N/A,#N/A,FALSE,"FANDA96";#N/A,#N/A,FALSE,"INTRAN96";#N/A,#N/A,FALSE,"NAA9697";#N/A,#N/A,FALSE,"ECWEBB";#N/A,#N/A,FALSE,"MFT96";#N/A,#N/A,FALSE,"CTrecon"}</definedName>
    <definedName name="a_4_1_4" hidden="1">{#N/A,#N/A,FALSE,"TMCOMP96";#N/A,#N/A,FALSE,"MAT96";#N/A,#N/A,FALSE,"FANDA96";#N/A,#N/A,FALSE,"INTRAN96";#N/A,#N/A,FALSE,"NAA9697";#N/A,#N/A,FALSE,"ECWEBB";#N/A,#N/A,FALSE,"MFT96";#N/A,#N/A,FALSE,"CTrecon"}</definedName>
    <definedName name="a_4_1_4_1" hidden="1">{#N/A,#N/A,FALSE,"TMCOMP96";#N/A,#N/A,FALSE,"MAT96";#N/A,#N/A,FALSE,"FANDA96";#N/A,#N/A,FALSE,"INTRAN96";#N/A,#N/A,FALSE,"NAA9697";#N/A,#N/A,FALSE,"ECWEBB";#N/A,#N/A,FALSE,"MFT96";#N/A,#N/A,FALSE,"CTrecon"}</definedName>
    <definedName name="a_4_1_4_2" hidden="1">{#N/A,#N/A,FALSE,"TMCOMP96";#N/A,#N/A,FALSE,"MAT96";#N/A,#N/A,FALSE,"FANDA96";#N/A,#N/A,FALSE,"INTRAN96";#N/A,#N/A,FALSE,"NAA9697";#N/A,#N/A,FALSE,"ECWEBB";#N/A,#N/A,FALSE,"MFT96";#N/A,#N/A,FALSE,"CTrecon"}</definedName>
    <definedName name="a_4_1_4_3" hidden="1">{#N/A,#N/A,FALSE,"TMCOMP96";#N/A,#N/A,FALSE,"MAT96";#N/A,#N/A,FALSE,"FANDA96";#N/A,#N/A,FALSE,"INTRAN96";#N/A,#N/A,FALSE,"NAA9697";#N/A,#N/A,FALSE,"ECWEBB";#N/A,#N/A,FALSE,"MFT96";#N/A,#N/A,FALSE,"CTrecon"}</definedName>
    <definedName name="a_4_1_4_4" hidden="1">{#N/A,#N/A,FALSE,"TMCOMP96";#N/A,#N/A,FALSE,"MAT96";#N/A,#N/A,FALSE,"FANDA96";#N/A,#N/A,FALSE,"INTRAN96";#N/A,#N/A,FALSE,"NAA9697";#N/A,#N/A,FALSE,"ECWEBB";#N/A,#N/A,FALSE,"MFT96";#N/A,#N/A,FALSE,"CTrecon"}</definedName>
    <definedName name="a_4_1_4_5" hidden="1">{#N/A,#N/A,FALSE,"TMCOMP96";#N/A,#N/A,FALSE,"MAT96";#N/A,#N/A,FALSE,"FANDA96";#N/A,#N/A,FALSE,"INTRAN96";#N/A,#N/A,FALSE,"NAA9697";#N/A,#N/A,FALSE,"ECWEBB";#N/A,#N/A,FALSE,"MFT96";#N/A,#N/A,FALSE,"CTrecon"}</definedName>
    <definedName name="a_4_1_5" hidden="1">{#N/A,#N/A,FALSE,"TMCOMP96";#N/A,#N/A,FALSE,"MAT96";#N/A,#N/A,FALSE,"FANDA96";#N/A,#N/A,FALSE,"INTRAN96";#N/A,#N/A,FALSE,"NAA9697";#N/A,#N/A,FALSE,"ECWEBB";#N/A,#N/A,FALSE,"MFT96";#N/A,#N/A,FALSE,"CTrecon"}</definedName>
    <definedName name="a_4_1_5_1" hidden="1">{#N/A,#N/A,FALSE,"TMCOMP96";#N/A,#N/A,FALSE,"MAT96";#N/A,#N/A,FALSE,"FANDA96";#N/A,#N/A,FALSE,"INTRAN96";#N/A,#N/A,FALSE,"NAA9697";#N/A,#N/A,FALSE,"ECWEBB";#N/A,#N/A,FALSE,"MFT96";#N/A,#N/A,FALSE,"CTrecon"}</definedName>
    <definedName name="a_4_1_5_2" hidden="1">{#N/A,#N/A,FALSE,"TMCOMP96";#N/A,#N/A,FALSE,"MAT96";#N/A,#N/A,FALSE,"FANDA96";#N/A,#N/A,FALSE,"INTRAN96";#N/A,#N/A,FALSE,"NAA9697";#N/A,#N/A,FALSE,"ECWEBB";#N/A,#N/A,FALSE,"MFT96";#N/A,#N/A,FALSE,"CTrecon"}</definedName>
    <definedName name="a_4_1_5_3" hidden="1">{#N/A,#N/A,FALSE,"TMCOMP96";#N/A,#N/A,FALSE,"MAT96";#N/A,#N/A,FALSE,"FANDA96";#N/A,#N/A,FALSE,"INTRAN96";#N/A,#N/A,FALSE,"NAA9697";#N/A,#N/A,FALSE,"ECWEBB";#N/A,#N/A,FALSE,"MFT96";#N/A,#N/A,FALSE,"CTrecon"}</definedName>
    <definedName name="a_4_1_5_4" hidden="1">{#N/A,#N/A,FALSE,"TMCOMP96";#N/A,#N/A,FALSE,"MAT96";#N/A,#N/A,FALSE,"FANDA96";#N/A,#N/A,FALSE,"INTRAN96";#N/A,#N/A,FALSE,"NAA9697";#N/A,#N/A,FALSE,"ECWEBB";#N/A,#N/A,FALSE,"MFT96";#N/A,#N/A,FALSE,"CTrecon"}</definedName>
    <definedName name="a_4_1_5_5" hidden="1">{#N/A,#N/A,FALSE,"TMCOMP96";#N/A,#N/A,FALSE,"MAT96";#N/A,#N/A,FALSE,"FANDA96";#N/A,#N/A,FALSE,"INTRAN96";#N/A,#N/A,FALSE,"NAA9697";#N/A,#N/A,FALSE,"ECWEBB";#N/A,#N/A,FALSE,"MFT96";#N/A,#N/A,FALSE,"CTrecon"}</definedName>
    <definedName name="a_4_2" hidden="1">{#N/A,#N/A,FALSE,"TMCOMP96";#N/A,#N/A,FALSE,"MAT96";#N/A,#N/A,FALSE,"FANDA96";#N/A,#N/A,FALSE,"INTRAN96";#N/A,#N/A,FALSE,"NAA9697";#N/A,#N/A,FALSE,"ECWEBB";#N/A,#N/A,FALSE,"MFT96";#N/A,#N/A,FALSE,"CTrecon"}</definedName>
    <definedName name="a_4_2_1" hidden="1">{#N/A,#N/A,FALSE,"TMCOMP96";#N/A,#N/A,FALSE,"MAT96";#N/A,#N/A,FALSE,"FANDA96";#N/A,#N/A,FALSE,"INTRAN96";#N/A,#N/A,FALSE,"NAA9697";#N/A,#N/A,FALSE,"ECWEBB";#N/A,#N/A,FALSE,"MFT96";#N/A,#N/A,FALSE,"CTrecon"}</definedName>
    <definedName name="a_4_2_2" hidden="1">{#N/A,#N/A,FALSE,"TMCOMP96";#N/A,#N/A,FALSE,"MAT96";#N/A,#N/A,FALSE,"FANDA96";#N/A,#N/A,FALSE,"INTRAN96";#N/A,#N/A,FALSE,"NAA9697";#N/A,#N/A,FALSE,"ECWEBB";#N/A,#N/A,FALSE,"MFT96";#N/A,#N/A,FALSE,"CTrecon"}</definedName>
    <definedName name="a_4_2_3" hidden="1">{#N/A,#N/A,FALSE,"TMCOMP96";#N/A,#N/A,FALSE,"MAT96";#N/A,#N/A,FALSE,"FANDA96";#N/A,#N/A,FALSE,"INTRAN96";#N/A,#N/A,FALSE,"NAA9697";#N/A,#N/A,FALSE,"ECWEBB";#N/A,#N/A,FALSE,"MFT96";#N/A,#N/A,FALSE,"CTrecon"}</definedName>
    <definedName name="a_4_2_4" hidden="1">{#N/A,#N/A,FALSE,"TMCOMP96";#N/A,#N/A,FALSE,"MAT96";#N/A,#N/A,FALSE,"FANDA96";#N/A,#N/A,FALSE,"INTRAN96";#N/A,#N/A,FALSE,"NAA9697";#N/A,#N/A,FALSE,"ECWEBB";#N/A,#N/A,FALSE,"MFT96";#N/A,#N/A,FALSE,"CTrecon"}</definedName>
    <definedName name="a_4_2_5" hidden="1">{#N/A,#N/A,FALSE,"TMCOMP96";#N/A,#N/A,FALSE,"MAT96";#N/A,#N/A,FALSE,"FANDA96";#N/A,#N/A,FALSE,"INTRAN96";#N/A,#N/A,FALSE,"NAA9697";#N/A,#N/A,FALSE,"ECWEBB";#N/A,#N/A,FALSE,"MFT96";#N/A,#N/A,FALSE,"CTrecon"}</definedName>
    <definedName name="a_4_3" hidden="1">{#N/A,#N/A,FALSE,"TMCOMP96";#N/A,#N/A,FALSE,"MAT96";#N/A,#N/A,FALSE,"FANDA96";#N/A,#N/A,FALSE,"INTRAN96";#N/A,#N/A,FALSE,"NAA9697";#N/A,#N/A,FALSE,"ECWEBB";#N/A,#N/A,FALSE,"MFT96";#N/A,#N/A,FALSE,"CTrecon"}</definedName>
    <definedName name="a_4_3_1" hidden="1">{#N/A,#N/A,FALSE,"TMCOMP96";#N/A,#N/A,FALSE,"MAT96";#N/A,#N/A,FALSE,"FANDA96";#N/A,#N/A,FALSE,"INTRAN96";#N/A,#N/A,FALSE,"NAA9697";#N/A,#N/A,FALSE,"ECWEBB";#N/A,#N/A,FALSE,"MFT96";#N/A,#N/A,FALSE,"CTrecon"}</definedName>
    <definedName name="a_4_3_2" hidden="1">{#N/A,#N/A,FALSE,"TMCOMP96";#N/A,#N/A,FALSE,"MAT96";#N/A,#N/A,FALSE,"FANDA96";#N/A,#N/A,FALSE,"INTRAN96";#N/A,#N/A,FALSE,"NAA9697";#N/A,#N/A,FALSE,"ECWEBB";#N/A,#N/A,FALSE,"MFT96";#N/A,#N/A,FALSE,"CTrecon"}</definedName>
    <definedName name="a_4_3_3" hidden="1">{#N/A,#N/A,FALSE,"TMCOMP96";#N/A,#N/A,FALSE,"MAT96";#N/A,#N/A,FALSE,"FANDA96";#N/A,#N/A,FALSE,"INTRAN96";#N/A,#N/A,FALSE,"NAA9697";#N/A,#N/A,FALSE,"ECWEBB";#N/A,#N/A,FALSE,"MFT96";#N/A,#N/A,FALSE,"CTrecon"}</definedName>
    <definedName name="a_4_3_4" hidden="1">{#N/A,#N/A,FALSE,"TMCOMP96";#N/A,#N/A,FALSE,"MAT96";#N/A,#N/A,FALSE,"FANDA96";#N/A,#N/A,FALSE,"INTRAN96";#N/A,#N/A,FALSE,"NAA9697";#N/A,#N/A,FALSE,"ECWEBB";#N/A,#N/A,FALSE,"MFT96";#N/A,#N/A,FALSE,"CTrecon"}</definedName>
    <definedName name="a_4_3_5" hidden="1">{#N/A,#N/A,FALSE,"TMCOMP96";#N/A,#N/A,FALSE,"MAT96";#N/A,#N/A,FALSE,"FANDA96";#N/A,#N/A,FALSE,"INTRAN96";#N/A,#N/A,FALSE,"NAA9697";#N/A,#N/A,FALSE,"ECWEBB";#N/A,#N/A,FALSE,"MFT96";#N/A,#N/A,FALSE,"CTrecon"}</definedName>
    <definedName name="a_4_4" hidden="1">{#N/A,#N/A,FALSE,"TMCOMP96";#N/A,#N/A,FALSE,"MAT96";#N/A,#N/A,FALSE,"FANDA96";#N/A,#N/A,FALSE,"INTRAN96";#N/A,#N/A,FALSE,"NAA9697";#N/A,#N/A,FALSE,"ECWEBB";#N/A,#N/A,FALSE,"MFT96";#N/A,#N/A,FALSE,"CTrecon"}</definedName>
    <definedName name="a_4_4_1" hidden="1">{#N/A,#N/A,FALSE,"TMCOMP96";#N/A,#N/A,FALSE,"MAT96";#N/A,#N/A,FALSE,"FANDA96";#N/A,#N/A,FALSE,"INTRAN96";#N/A,#N/A,FALSE,"NAA9697";#N/A,#N/A,FALSE,"ECWEBB";#N/A,#N/A,FALSE,"MFT96";#N/A,#N/A,FALSE,"CTrecon"}</definedName>
    <definedName name="a_4_4_2" hidden="1">{#N/A,#N/A,FALSE,"TMCOMP96";#N/A,#N/A,FALSE,"MAT96";#N/A,#N/A,FALSE,"FANDA96";#N/A,#N/A,FALSE,"INTRAN96";#N/A,#N/A,FALSE,"NAA9697";#N/A,#N/A,FALSE,"ECWEBB";#N/A,#N/A,FALSE,"MFT96";#N/A,#N/A,FALSE,"CTrecon"}</definedName>
    <definedName name="a_4_4_3" hidden="1">{#N/A,#N/A,FALSE,"TMCOMP96";#N/A,#N/A,FALSE,"MAT96";#N/A,#N/A,FALSE,"FANDA96";#N/A,#N/A,FALSE,"INTRAN96";#N/A,#N/A,FALSE,"NAA9697";#N/A,#N/A,FALSE,"ECWEBB";#N/A,#N/A,FALSE,"MFT96";#N/A,#N/A,FALSE,"CTrecon"}</definedName>
    <definedName name="a_4_4_4" hidden="1">{#N/A,#N/A,FALSE,"TMCOMP96";#N/A,#N/A,FALSE,"MAT96";#N/A,#N/A,FALSE,"FANDA96";#N/A,#N/A,FALSE,"INTRAN96";#N/A,#N/A,FALSE,"NAA9697";#N/A,#N/A,FALSE,"ECWEBB";#N/A,#N/A,FALSE,"MFT96";#N/A,#N/A,FALSE,"CTrecon"}</definedName>
    <definedName name="a_4_4_5" hidden="1">{#N/A,#N/A,FALSE,"TMCOMP96";#N/A,#N/A,FALSE,"MAT96";#N/A,#N/A,FALSE,"FANDA96";#N/A,#N/A,FALSE,"INTRAN96";#N/A,#N/A,FALSE,"NAA9697";#N/A,#N/A,FALSE,"ECWEBB";#N/A,#N/A,FALSE,"MFT96";#N/A,#N/A,FALSE,"CTrecon"}</definedName>
    <definedName name="a_4_5" hidden="1">{#N/A,#N/A,FALSE,"TMCOMP96";#N/A,#N/A,FALSE,"MAT96";#N/A,#N/A,FALSE,"FANDA96";#N/A,#N/A,FALSE,"INTRAN96";#N/A,#N/A,FALSE,"NAA9697";#N/A,#N/A,FALSE,"ECWEBB";#N/A,#N/A,FALSE,"MFT96";#N/A,#N/A,FALSE,"CTrecon"}</definedName>
    <definedName name="a_4_5_1" hidden="1">{#N/A,#N/A,FALSE,"TMCOMP96";#N/A,#N/A,FALSE,"MAT96";#N/A,#N/A,FALSE,"FANDA96";#N/A,#N/A,FALSE,"INTRAN96";#N/A,#N/A,FALSE,"NAA9697";#N/A,#N/A,FALSE,"ECWEBB";#N/A,#N/A,FALSE,"MFT96";#N/A,#N/A,FALSE,"CTrecon"}</definedName>
    <definedName name="a_4_5_2" hidden="1">{#N/A,#N/A,FALSE,"TMCOMP96";#N/A,#N/A,FALSE,"MAT96";#N/A,#N/A,FALSE,"FANDA96";#N/A,#N/A,FALSE,"INTRAN96";#N/A,#N/A,FALSE,"NAA9697";#N/A,#N/A,FALSE,"ECWEBB";#N/A,#N/A,FALSE,"MFT96";#N/A,#N/A,FALSE,"CTrecon"}</definedName>
    <definedName name="a_4_5_3" hidden="1">{#N/A,#N/A,FALSE,"TMCOMP96";#N/A,#N/A,FALSE,"MAT96";#N/A,#N/A,FALSE,"FANDA96";#N/A,#N/A,FALSE,"INTRAN96";#N/A,#N/A,FALSE,"NAA9697";#N/A,#N/A,FALSE,"ECWEBB";#N/A,#N/A,FALSE,"MFT96";#N/A,#N/A,FALSE,"CTrecon"}</definedName>
    <definedName name="a_4_5_4" hidden="1">{#N/A,#N/A,FALSE,"TMCOMP96";#N/A,#N/A,FALSE,"MAT96";#N/A,#N/A,FALSE,"FANDA96";#N/A,#N/A,FALSE,"INTRAN96";#N/A,#N/A,FALSE,"NAA9697";#N/A,#N/A,FALSE,"ECWEBB";#N/A,#N/A,FALSE,"MFT96";#N/A,#N/A,FALSE,"CTrecon"}</definedName>
    <definedName name="a_4_5_5" hidden="1">{#N/A,#N/A,FALSE,"TMCOMP96";#N/A,#N/A,FALSE,"MAT96";#N/A,#N/A,FALSE,"FANDA96";#N/A,#N/A,FALSE,"INTRAN96";#N/A,#N/A,FALSE,"NAA9697";#N/A,#N/A,FALSE,"ECWEBB";#N/A,#N/A,FALSE,"MFT96";#N/A,#N/A,FALSE,"CTrecon"}</definedName>
    <definedName name="a_5" hidden="1">{#N/A,#N/A,FALSE,"TMCOMP96";#N/A,#N/A,FALSE,"MAT96";#N/A,#N/A,FALSE,"FANDA96";#N/A,#N/A,FALSE,"INTRAN96";#N/A,#N/A,FALSE,"NAA9697";#N/A,#N/A,FALSE,"ECWEBB";#N/A,#N/A,FALSE,"MFT96";#N/A,#N/A,FALSE,"CTrecon"}</definedName>
    <definedName name="a_5_1" hidden="1">{#N/A,#N/A,FALSE,"TMCOMP96";#N/A,#N/A,FALSE,"MAT96";#N/A,#N/A,FALSE,"FANDA96";#N/A,#N/A,FALSE,"INTRAN96";#N/A,#N/A,FALSE,"NAA9697";#N/A,#N/A,FALSE,"ECWEBB";#N/A,#N/A,FALSE,"MFT96";#N/A,#N/A,FALSE,"CTrecon"}</definedName>
    <definedName name="a_5_1_1" hidden="1">{#N/A,#N/A,FALSE,"TMCOMP96";#N/A,#N/A,FALSE,"MAT96";#N/A,#N/A,FALSE,"FANDA96";#N/A,#N/A,FALSE,"INTRAN96";#N/A,#N/A,FALSE,"NAA9697";#N/A,#N/A,FALSE,"ECWEBB";#N/A,#N/A,FALSE,"MFT96";#N/A,#N/A,FALSE,"CTrecon"}</definedName>
    <definedName name="a_5_1_1_1" hidden="1">{#N/A,#N/A,FALSE,"TMCOMP96";#N/A,#N/A,FALSE,"MAT96";#N/A,#N/A,FALSE,"FANDA96";#N/A,#N/A,FALSE,"INTRAN96";#N/A,#N/A,FALSE,"NAA9697";#N/A,#N/A,FALSE,"ECWEBB";#N/A,#N/A,FALSE,"MFT96";#N/A,#N/A,FALSE,"CTrecon"}</definedName>
    <definedName name="a_5_1_1_1_1" hidden="1">{#N/A,#N/A,FALSE,"TMCOMP96";#N/A,#N/A,FALSE,"MAT96";#N/A,#N/A,FALSE,"FANDA96";#N/A,#N/A,FALSE,"INTRAN96";#N/A,#N/A,FALSE,"NAA9697";#N/A,#N/A,FALSE,"ECWEBB";#N/A,#N/A,FALSE,"MFT96";#N/A,#N/A,FALSE,"CTrecon"}</definedName>
    <definedName name="a_5_1_1_1_2" hidden="1">{#N/A,#N/A,FALSE,"TMCOMP96";#N/A,#N/A,FALSE,"MAT96";#N/A,#N/A,FALSE,"FANDA96";#N/A,#N/A,FALSE,"INTRAN96";#N/A,#N/A,FALSE,"NAA9697";#N/A,#N/A,FALSE,"ECWEBB";#N/A,#N/A,FALSE,"MFT96";#N/A,#N/A,FALSE,"CTrecon"}</definedName>
    <definedName name="a_5_1_1_1_3" hidden="1">{#N/A,#N/A,FALSE,"TMCOMP96";#N/A,#N/A,FALSE,"MAT96";#N/A,#N/A,FALSE,"FANDA96";#N/A,#N/A,FALSE,"INTRAN96";#N/A,#N/A,FALSE,"NAA9697";#N/A,#N/A,FALSE,"ECWEBB";#N/A,#N/A,FALSE,"MFT96";#N/A,#N/A,FALSE,"CTrecon"}</definedName>
    <definedName name="a_5_1_1_1_4" hidden="1">{#N/A,#N/A,FALSE,"TMCOMP96";#N/A,#N/A,FALSE,"MAT96";#N/A,#N/A,FALSE,"FANDA96";#N/A,#N/A,FALSE,"INTRAN96";#N/A,#N/A,FALSE,"NAA9697";#N/A,#N/A,FALSE,"ECWEBB";#N/A,#N/A,FALSE,"MFT96";#N/A,#N/A,FALSE,"CTrecon"}</definedName>
    <definedName name="a_5_1_1_1_5" hidden="1">{#N/A,#N/A,FALSE,"TMCOMP96";#N/A,#N/A,FALSE,"MAT96";#N/A,#N/A,FALSE,"FANDA96";#N/A,#N/A,FALSE,"INTRAN96";#N/A,#N/A,FALSE,"NAA9697";#N/A,#N/A,FALSE,"ECWEBB";#N/A,#N/A,FALSE,"MFT96";#N/A,#N/A,FALSE,"CTrecon"}</definedName>
    <definedName name="a_5_1_1_2" hidden="1">{#N/A,#N/A,FALSE,"TMCOMP96";#N/A,#N/A,FALSE,"MAT96";#N/A,#N/A,FALSE,"FANDA96";#N/A,#N/A,FALSE,"INTRAN96";#N/A,#N/A,FALSE,"NAA9697";#N/A,#N/A,FALSE,"ECWEBB";#N/A,#N/A,FALSE,"MFT96";#N/A,#N/A,FALSE,"CTrecon"}</definedName>
    <definedName name="a_5_1_1_2_1" hidden="1">{#N/A,#N/A,FALSE,"TMCOMP96";#N/A,#N/A,FALSE,"MAT96";#N/A,#N/A,FALSE,"FANDA96";#N/A,#N/A,FALSE,"INTRAN96";#N/A,#N/A,FALSE,"NAA9697";#N/A,#N/A,FALSE,"ECWEBB";#N/A,#N/A,FALSE,"MFT96";#N/A,#N/A,FALSE,"CTrecon"}</definedName>
    <definedName name="a_5_1_1_2_2" hidden="1">{#N/A,#N/A,FALSE,"TMCOMP96";#N/A,#N/A,FALSE,"MAT96";#N/A,#N/A,FALSE,"FANDA96";#N/A,#N/A,FALSE,"INTRAN96";#N/A,#N/A,FALSE,"NAA9697";#N/A,#N/A,FALSE,"ECWEBB";#N/A,#N/A,FALSE,"MFT96";#N/A,#N/A,FALSE,"CTrecon"}</definedName>
    <definedName name="a_5_1_1_2_3" hidden="1">{#N/A,#N/A,FALSE,"TMCOMP96";#N/A,#N/A,FALSE,"MAT96";#N/A,#N/A,FALSE,"FANDA96";#N/A,#N/A,FALSE,"INTRAN96";#N/A,#N/A,FALSE,"NAA9697";#N/A,#N/A,FALSE,"ECWEBB";#N/A,#N/A,FALSE,"MFT96";#N/A,#N/A,FALSE,"CTrecon"}</definedName>
    <definedName name="a_5_1_1_2_4" hidden="1">{#N/A,#N/A,FALSE,"TMCOMP96";#N/A,#N/A,FALSE,"MAT96";#N/A,#N/A,FALSE,"FANDA96";#N/A,#N/A,FALSE,"INTRAN96";#N/A,#N/A,FALSE,"NAA9697";#N/A,#N/A,FALSE,"ECWEBB";#N/A,#N/A,FALSE,"MFT96";#N/A,#N/A,FALSE,"CTrecon"}</definedName>
    <definedName name="a_5_1_1_2_5" hidden="1">{#N/A,#N/A,FALSE,"TMCOMP96";#N/A,#N/A,FALSE,"MAT96";#N/A,#N/A,FALSE,"FANDA96";#N/A,#N/A,FALSE,"INTRAN96";#N/A,#N/A,FALSE,"NAA9697";#N/A,#N/A,FALSE,"ECWEBB";#N/A,#N/A,FALSE,"MFT96";#N/A,#N/A,FALSE,"CTrecon"}</definedName>
    <definedName name="a_5_1_1_3" hidden="1">{#N/A,#N/A,FALSE,"TMCOMP96";#N/A,#N/A,FALSE,"MAT96";#N/A,#N/A,FALSE,"FANDA96";#N/A,#N/A,FALSE,"INTRAN96";#N/A,#N/A,FALSE,"NAA9697";#N/A,#N/A,FALSE,"ECWEBB";#N/A,#N/A,FALSE,"MFT96";#N/A,#N/A,FALSE,"CTrecon"}</definedName>
    <definedName name="a_5_1_1_4" hidden="1">{#N/A,#N/A,FALSE,"TMCOMP96";#N/A,#N/A,FALSE,"MAT96";#N/A,#N/A,FALSE,"FANDA96";#N/A,#N/A,FALSE,"INTRAN96";#N/A,#N/A,FALSE,"NAA9697";#N/A,#N/A,FALSE,"ECWEBB";#N/A,#N/A,FALSE,"MFT96";#N/A,#N/A,FALSE,"CTrecon"}</definedName>
    <definedName name="a_5_1_1_5" hidden="1">{#N/A,#N/A,FALSE,"TMCOMP96";#N/A,#N/A,FALSE,"MAT96";#N/A,#N/A,FALSE,"FANDA96";#N/A,#N/A,FALSE,"INTRAN96";#N/A,#N/A,FALSE,"NAA9697";#N/A,#N/A,FALSE,"ECWEBB";#N/A,#N/A,FALSE,"MFT96";#N/A,#N/A,FALSE,"CTrecon"}</definedName>
    <definedName name="a_5_1_2" hidden="1">{#N/A,#N/A,FALSE,"TMCOMP96";#N/A,#N/A,FALSE,"MAT96";#N/A,#N/A,FALSE,"FANDA96";#N/A,#N/A,FALSE,"INTRAN96";#N/A,#N/A,FALSE,"NAA9697";#N/A,#N/A,FALSE,"ECWEBB";#N/A,#N/A,FALSE,"MFT96";#N/A,#N/A,FALSE,"CTrecon"}</definedName>
    <definedName name="a_5_1_2_1" hidden="1">{#N/A,#N/A,FALSE,"TMCOMP96";#N/A,#N/A,FALSE,"MAT96";#N/A,#N/A,FALSE,"FANDA96";#N/A,#N/A,FALSE,"INTRAN96";#N/A,#N/A,FALSE,"NAA9697";#N/A,#N/A,FALSE,"ECWEBB";#N/A,#N/A,FALSE,"MFT96";#N/A,#N/A,FALSE,"CTrecon"}</definedName>
    <definedName name="a_5_1_2_2" hidden="1">{#N/A,#N/A,FALSE,"TMCOMP96";#N/A,#N/A,FALSE,"MAT96";#N/A,#N/A,FALSE,"FANDA96";#N/A,#N/A,FALSE,"INTRAN96";#N/A,#N/A,FALSE,"NAA9697";#N/A,#N/A,FALSE,"ECWEBB";#N/A,#N/A,FALSE,"MFT96";#N/A,#N/A,FALSE,"CTrecon"}</definedName>
    <definedName name="a_5_1_2_3" hidden="1">{#N/A,#N/A,FALSE,"TMCOMP96";#N/A,#N/A,FALSE,"MAT96";#N/A,#N/A,FALSE,"FANDA96";#N/A,#N/A,FALSE,"INTRAN96";#N/A,#N/A,FALSE,"NAA9697";#N/A,#N/A,FALSE,"ECWEBB";#N/A,#N/A,FALSE,"MFT96";#N/A,#N/A,FALSE,"CTrecon"}</definedName>
    <definedName name="a_5_1_2_4" hidden="1">{#N/A,#N/A,FALSE,"TMCOMP96";#N/A,#N/A,FALSE,"MAT96";#N/A,#N/A,FALSE,"FANDA96";#N/A,#N/A,FALSE,"INTRAN96";#N/A,#N/A,FALSE,"NAA9697";#N/A,#N/A,FALSE,"ECWEBB";#N/A,#N/A,FALSE,"MFT96";#N/A,#N/A,FALSE,"CTrecon"}</definedName>
    <definedName name="a_5_1_2_5" hidden="1">{#N/A,#N/A,FALSE,"TMCOMP96";#N/A,#N/A,FALSE,"MAT96";#N/A,#N/A,FALSE,"FANDA96";#N/A,#N/A,FALSE,"INTRAN96";#N/A,#N/A,FALSE,"NAA9697";#N/A,#N/A,FALSE,"ECWEBB";#N/A,#N/A,FALSE,"MFT96";#N/A,#N/A,FALSE,"CTrecon"}</definedName>
    <definedName name="a_5_1_3" hidden="1">{#N/A,#N/A,FALSE,"TMCOMP96";#N/A,#N/A,FALSE,"MAT96";#N/A,#N/A,FALSE,"FANDA96";#N/A,#N/A,FALSE,"INTRAN96";#N/A,#N/A,FALSE,"NAA9697";#N/A,#N/A,FALSE,"ECWEBB";#N/A,#N/A,FALSE,"MFT96";#N/A,#N/A,FALSE,"CTrecon"}</definedName>
    <definedName name="a_5_1_3_1" hidden="1">{#N/A,#N/A,FALSE,"TMCOMP96";#N/A,#N/A,FALSE,"MAT96";#N/A,#N/A,FALSE,"FANDA96";#N/A,#N/A,FALSE,"INTRAN96";#N/A,#N/A,FALSE,"NAA9697";#N/A,#N/A,FALSE,"ECWEBB";#N/A,#N/A,FALSE,"MFT96";#N/A,#N/A,FALSE,"CTrecon"}</definedName>
    <definedName name="a_5_1_3_2" hidden="1">{#N/A,#N/A,FALSE,"TMCOMP96";#N/A,#N/A,FALSE,"MAT96";#N/A,#N/A,FALSE,"FANDA96";#N/A,#N/A,FALSE,"INTRAN96";#N/A,#N/A,FALSE,"NAA9697";#N/A,#N/A,FALSE,"ECWEBB";#N/A,#N/A,FALSE,"MFT96";#N/A,#N/A,FALSE,"CTrecon"}</definedName>
    <definedName name="a_5_1_3_3" hidden="1">{#N/A,#N/A,FALSE,"TMCOMP96";#N/A,#N/A,FALSE,"MAT96";#N/A,#N/A,FALSE,"FANDA96";#N/A,#N/A,FALSE,"INTRAN96";#N/A,#N/A,FALSE,"NAA9697";#N/A,#N/A,FALSE,"ECWEBB";#N/A,#N/A,FALSE,"MFT96";#N/A,#N/A,FALSE,"CTrecon"}</definedName>
    <definedName name="a_5_1_3_4" hidden="1">{#N/A,#N/A,FALSE,"TMCOMP96";#N/A,#N/A,FALSE,"MAT96";#N/A,#N/A,FALSE,"FANDA96";#N/A,#N/A,FALSE,"INTRAN96";#N/A,#N/A,FALSE,"NAA9697";#N/A,#N/A,FALSE,"ECWEBB";#N/A,#N/A,FALSE,"MFT96";#N/A,#N/A,FALSE,"CTrecon"}</definedName>
    <definedName name="a_5_1_3_5" hidden="1">{#N/A,#N/A,FALSE,"TMCOMP96";#N/A,#N/A,FALSE,"MAT96";#N/A,#N/A,FALSE,"FANDA96";#N/A,#N/A,FALSE,"INTRAN96";#N/A,#N/A,FALSE,"NAA9697";#N/A,#N/A,FALSE,"ECWEBB";#N/A,#N/A,FALSE,"MFT96";#N/A,#N/A,FALSE,"CTrecon"}</definedName>
    <definedName name="a_5_1_4" hidden="1">{#N/A,#N/A,FALSE,"TMCOMP96";#N/A,#N/A,FALSE,"MAT96";#N/A,#N/A,FALSE,"FANDA96";#N/A,#N/A,FALSE,"INTRAN96";#N/A,#N/A,FALSE,"NAA9697";#N/A,#N/A,FALSE,"ECWEBB";#N/A,#N/A,FALSE,"MFT96";#N/A,#N/A,FALSE,"CTrecon"}</definedName>
    <definedName name="a_5_1_4_1" hidden="1">{#N/A,#N/A,FALSE,"TMCOMP96";#N/A,#N/A,FALSE,"MAT96";#N/A,#N/A,FALSE,"FANDA96";#N/A,#N/A,FALSE,"INTRAN96";#N/A,#N/A,FALSE,"NAA9697";#N/A,#N/A,FALSE,"ECWEBB";#N/A,#N/A,FALSE,"MFT96";#N/A,#N/A,FALSE,"CTrecon"}</definedName>
    <definedName name="a_5_1_4_2" hidden="1">{#N/A,#N/A,FALSE,"TMCOMP96";#N/A,#N/A,FALSE,"MAT96";#N/A,#N/A,FALSE,"FANDA96";#N/A,#N/A,FALSE,"INTRAN96";#N/A,#N/A,FALSE,"NAA9697";#N/A,#N/A,FALSE,"ECWEBB";#N/A,#N/A,FALSE,"MFT96";#N/A,#N/A,FALSE,"CTrecon"}</definedName>
    <definedName name="a_5_1_4_3" hidden="1">{#N/A,#N/A,FALSE,"TMCOMP96";#N/A,#N/A,FALSE,"MAT96";#N/A,#N/A,FALSE,"FANDA96";#N/A,#N/A,FALSE,"INTRAN96";#N/A,#N/A,FALSE,"NAA9697";#N/A,#N/A,FALSE,"ECWEBB";#N/A,#N/A,FALSE,"MFT96";#N/A,#N/A,FALSE,"CTrecon"}</definedName>
    <definedName name="a_5_1_4_4" hidden="1">{#N/A,#N/A,FALSE,"TMCOMP96";#N/A,#N/A,FALSE,"MAT96";#N/A,#N/A,FALSE,"FANDA96";#N/A,#N/A,FALSE,"INTRAN96";#N/A,#N/A,FALSE,"NAA9697";#N/A,#N/A,FALSE,"ECWEBB";#N/A,#N/A,FALSE,"MFT96";#N/A,#N/A,FALSE,"CTrecon"}</definedName>
    <definedName name="a_5_1_4_5" hidden="1">{#N/A,#N/A,FALSE,"TMCOMP96";#N/A,#N/A,FALSE,"MAT96";#N/A,#N/A,FALSE,"FANDA96";#N/A,#N/A,FALSE,"INTRAN96";#N/A,#N/A,FALSE,"NAA9697";#N/A,#N/A,FALSE,"ECWEBB";#N/A,#N/A,FALSE,"MFT96";#N/A,#N/A,FALSE,"CTrecon"}</definedName>
    <definedName name="a_5_1_5" hidden="1">{#N/A,#N/A,FALSE,"TMCOMP96";#N/A,#N/A,FALSE,"MAT96";#N/A,#N/A,FALSE,"FANDA96";#N/A,#N/A,FALSE,"INTRAN96";#N/A,#N/A,FALSE,"NAA9697";#N/A,#N/A,FALSE,"ECWEBB";#N/A,#N/A,FALSE,"MFT96";#N/A,#N/A,FALSE,"CTrecon"}</definedName>
    <definedName name="a_5_1_5_1" hidden="1">{#N/A,#N/A,FALSE,"TMCOMP96";#N/A,#N/A,FALSE,"MAT96";#N/A,#N/A,FALSE,"FANDA96";#N/A,#N/A,FALSE,"INTRAN96";#N/A,#N/A,FALSE,"NAA9697";#N/A,#N/A,FALSE,"ECWEBB";#N/A,#N/A,FALSE,"MFT96";#N/A,#N/A,FALSE,"CTrecon"}</definedName>
    <definedName name="a_5_1_5_2" hidden="1">{#N/A,#N/A,FALSE,"TMCOMP96";#N/A,#N/A,FALSE,"MAT96";#N/A,#N/A,FALSE,"FANDA96";#N/A,#N/A,FALSE,"INTRAN96";#N/A,#N/A,FALSE,"NAA9697";#N/A,#N/A,FALSE,"ECWEBB";#N/A,#N/A,FALSE,"MFT96";#N/A,#N/A,FALSE,"CTrecon"}</definedName>
    <definedName name="a_5_1_5_3" hidden="1">{#N/A,#N/A,FALSE,"TMCOMP96";#N/A,#N/A,FALSE,"MAT96";#N/A,#N/A,FALSE,"FANDA96";#N/A,#N/A,FALSE,"INTRAN96";#N/A,#N/A,FALSE,"NAA9697";#N/A,#N/A,FALSE,"ECWEBB";#N/A,#N/A,FALSE,"MFT96";#N/A,#N/A,FALSE,"CTrecon"}</definedName>
    <definedName name="a_5_1_5_4" hidden="1">{#N/A,#N/A,FALSE,"TMCOMP96";#N/A,#N/A,FALSE,"MAT96";#N/A,#N/A,FALSE,"FANDA96";#N/A,#N/A,FALSE,"INTRAN96";#N/A,#N/A,FALSE,"NAA9697";#N/A,#N/A,FALSE,"ECWEBB";#N/A,#N/A,FALSE,"MFT96";#N/A,#N/A,FALSE,"CTrecon"}</definedName>
    <definedName name="a_5_1_5_5" hidden="1">{#N/A,#N/A,FALSE,"TMCOMP96";#N/A,#N/A,FALSE,"MAT96";#N/A,#N/A,FALSE,"FANDA96";#N/A,#N/A,FALSE,"INTRAN96";#N/A,#N/A,FALSE,"NAA9697";#N/A,#N/A,FALSE,"ECWEBB";#N/A,#N/A,FALSE,"MFT96";#N/A,#N/A,FALSE,"CTrecon"}</definedName>
    <definedName name="a_5_2" hidden="1">{#N/A,#N/A,FALSE,"TMCOMP96";#N/A,#N/A,FALSE,"MAT96";#N/A,#N/A,FALSE,"FANDA96";#N/A,#N/A,FALSE,"INTRAN96";#N/A,#N/A,FALSE,"NAA9697";#N/A,#N/A,FALSE,"ECWEBB";#N/A,#N/A,FALSE,"MFT96";#N/A,#N/A,FALSE,"CTrecon"}</definedName>
    <definedName name="a_5_2_1" hidden="1">{#N/A,#N/A,FALSE,"TMCOMP96";#N/A,#N/A,FALSE,"MAT96";#N/A,#N/A,FALSE,"FANDA96";#N/A,#N/A,FALSE,"INTRAN96";#N/A,#N/A,FALSE,"NAA9697";#N/A,#N/A,FALSE,"ECWEBB";#N/A,#N/A,FALSE,"MFT96";#N/A,#N/A,FALSE,"CTrecon"}</definedName>
    <definedName name="a_5_2_2" hidden="1">{#N/A,#N/A,FALSE,"TMCOMP96";#N/A,#N/A,FALSE,"MAT96";#N/A,#N/A,FALSE,"FANDA96";#N/A,#N/A,FALSE,"INTRAN96";#N/A,#N/A,FALSE,"NAA9697";#N/A,#N/A,FALSE,"ECWEBB";#N/A,#N/A,FALSE,"MFT96";#N/A,#N/A,FALSE,"CTrecon"}</definedName>
    <definedName name="a_5_2_3" hidden="1">{#N/A,#N/A,FALSE,"TMCOMP96";#N/A,#N/A,FALSE,"MAT96";#N/A,#N/A,FALSE,"FANDA96";#N/A,#N/A,FALSE,"INTRAN96";#N/A,#N/A,FALSE,"NAA9697";#N/A,#N/A,FALSE,"ECWEBB";#N/A,#N/A,FALSE,"MFT96";#N/A,#N/A,FALSE,"CTrecon"}</definedName>
    <definedName name="a_5_2_4" hidden="1">{#N/A,#N/A,FALSE,"TMCOMP96";#N/A,#N/A,FALSE,"MAT96";#N/A,#N/A,FALSE,"FANDA96";#N/A,#N/A,FALSE,"INTRAN96";#N/A,#N/A,FALSE,"NAA9697";#N/A,#N/A,FALSE,"ECWEBB";#N/A,#N/A,FALSE,"MFT96";#N/A,#N/A,FALSE,"CTrecon"}</definedName>
    <definedName name="a_5_2_5" hidden="1">{#N/A,#N/A,FALSE,"TMCOMP96";#N/A,#N/A,FALSE,"MAT96";#N/A,#N/A,FALSE,"FANDA96";#N/A,#N/A,FALSE,"INTRAN96";#N/A,#N/A,FALSE,"NAA9697";#N/A,#N/A,FALSE,"ECWEBB";#N/A,#N/A,FALSE,"MFT96";#N/A,#N/A,FALSE,"CTrecon"}</definedName>
    <definedName name="a_5_3" hidden="1">{#N/A,#N/A,FALSE,"TMCOMP96";#N/A,#N/A,FALSE,"MAT96";#N/A,#N/A,FALSE,"FANDA96";#N/A,#N/A,FALSE,"INTRAN96";#N/A,#N/A,FALSE,"NAA9697";#N/A,#N/A,FALSE,"ECWEBB";#N/A,#N/A,FALSE,"MFT96";#N/A,#N/A,FALSE,"CTrecon"}</definedName>
    <definedName name="a_5_3_1" hidden="1">{#N/A,#N/A,FALSE,"TMCOMP96";#N/A,#N/A,FALSE,"MAT96";#N/A,#N/A,FALSE,"FANDA96";#N/A,#N/A,FALSE,"INTRAN96";#N/A,#N/A,FALSE,"NAA9697";#N/A,#N/A,FALSE,"ECWEBB";#N/A,#N/A,FALSE,"MFT96";#N/A,#N/A,FALSE,"CTrecon"}</definedName>
    <definedName name="a_5_3_2" hidden="1">{#N/A,#N/A,FALSE,"TMCOMP96";#N/A,#N/A,FALSE,"MAT96";#N/A,#N/A,FALSE,"FANDA96";#N/A,#N/A,FALSE,"INTRAN96";#N/A,#N/A,FALSE,"NAA9697";#N/A,#N/A,FALSE,"ECWEBB";#N/A,#N/A,FALSE,"MFT96";#N/A,#N/A,FALSE,"CTrecon"}</definedName>
    <definedName name="a_5_3_3" hidden="1">{#N/A,#N/A,FALSE,"TMCOMP96";#N/A,#N/A,FALSE,"MAT96";#N/A,#N/A,FALSE,"FANDA96";#N/A,#N/A,FALSE,"INTRAN96";#N/A,#N/A,FALSE,"NAA9697";#N/A,#N/A,FALSE,"ECWEBB";#N/A,#N/A,FALSE,"MFT96";#N/A,#N/A,FALSE,"CTrecon"}</definedName>
    <definedName name="a_5_3_4" hidden="1">{#N/A,#N/A,FALSE,"TMCOMP96";#N/A,#N/A,FALSE,"MAT96";#N/A,#N/A,FALSE,"FANDA96";#N/A,#N/A,FALSE,"INTRAN96";#N/A,#N/A,FALSE,"NAA9697";#N/A,#N/A,FALSE,"ECWEBB";#N/A,#N/A,FALSE,"MFT96";#N/A,#N/A,FALSE,"CTrecon"}</definedName>
    <definedName name="a_5_3_5" hidden="1">{#N/A,#N/A,FALSE,"TMCOMP96";#N/A,#N/A,FALSE,"MAT96";#N/A,#N/A,FALSE,"FANDA96";#N/A,#N/A,FALSE,"INTRAN96";#N/A,#N/A,FALSE,"NAA9697";#N/A,#N/A,FALSE,"ECWEBB";#N/A,#N/A,FALSE,"MFT96";#N/A,#N/A,FALSE,"CTrecon"}</definedName>
    <definedName name="a_5_4" hidden="1">{#N/A,#N/A,FALSE,"TMCOMP96";#N/A,#N/A,FALSE,"MAT96";#N/A,#N/A,FALSE,"FANDA96";#N/A,#N/A,FALSE,"INTRAN96";#N/A,#N/A,FALSE,"NAA9697";#N/A,#N/A,FALSE,"ECWEBB";#N/A,#N/A,FALSE,"MFT96";#N/A,#N/A,FALSE,"CTrecon"}</definedName>
    <definedName name="a_5_4_1" hidden="1">{#N/A,#N/A,FALSE,"TMCOMP96";#N/A,#N/A,FALSE,"MAT96";#N/A,#N/A,FALSE,"FANDA96";#N/A,#N/A,FALSE,"INTRAN96";#N/A,#N/A,FALSE,"NAA9697";#N/A,#N/A,FALSE,"ECWEBB";#N/A,#N/A,FALSE,"MFT96";#N/A,#N/A,FALSE,"CTrecon"}</definedName>
    <definedName name="a_5_4_2" hidden="1">{#N/A,#N/A,FALSE,"TMCOMP96";#N/A,#N/A,FALSE,"MAT96";#N/A,#N/A,FALSE,"FANDA96";#N/A,#N/A,FALSE,"INTRAN96";#N/A,#N/A,FALSE,"NAA9697";#N/A,#N/A,FALSE,"ECWEBB";#N/A,#N/A,FALSE,"MFT96";#N/A,#N/A,FALSE,"CTrecon"}</definedName>
    <definedName name="a_5_4_3" hidden="1">{#N/A,#N/A,FALSE,"TMCOMP96";#N/A,#N/A,FALSE,"MAT96";#N/A,#N/A,FALSE,"FANDA96";#N/A,#N/A,FALSE,"INTRAN96";#N/A,#N/A,FALSE,"NAA9697";#N/A,#N/A,FALSE,"ECWEBB";#N/A,#N/A,FALSE,"MFT96";#N/A,#N/A,FALSE,"CTrecon"}</definedName>
    <definedName name="a_5_4_4" hidden="1">{#N/A,#N/A,FALSE,"TMCOMP96";#N/A,#N/A,FALSE,"MAT96";#N/A,#N/A,FALSE,"FANDA96";#N/A,#N/A,FALSE,"INTRAN96";#N/A,#N/A,FALSE,"NAA9697";#N/A,#N/A,FALSE,"ECWEBB";#N/A,#N/A,FALSE,"MFT96";#N/A,#N/A,FALSE,"CTrecon"}</definedName>
    <definedName name="a_5_4_5" hidden="1">{#N/A,#N/A,FALSE,"TMCOMP96";#N/A,#N/A,FALSE,"MAT96";#N/A,#N/A,FALSE,"FANDA96";#N/A,#N/A,FALSE,"INTRAN96";#N/A,#N/A,FALSE,"NAA9697";#N/A,#N/A,FALSE,"ECWEBB";#N/A,#N/A,FALSE,"MFT96";#N/A,#N/A,FALSE,"CTrecon"}</definedName>
    <definedName name="a_5_5" hidden="1">{#N/A,#N/A,FALSE,"TMCOMP96";#N/A,#N/A,FALSE,"MAT96";#N/A,#N/A,FALSE,"FANDA96";#N/A,#N/A,FALSE,"INTRAN96";#N/A,#N/A,FALSE,"NAA9697";#N/A,#N/A,FALSE,"ECWEBB";#N/A,#N/A,FALSE,"MFT96";#N/A,#N/A,FALSE,"CTrecon"}</definedName>
    <definedName name="a_5_5_1" hidden="1">{#N/A,#N/A,FALSE,"TMCOMP96";#N/A,#N/A,FALSE,"MAT96";#N/A,#N/A,FALSE,"FANDA96";#N/A,#N/A,FALSE,"INTRAN96";#N/A,#N/A,FALSE,"NAA9697";#N/A,#N/A,FALSE,"ECWEBB";#N/A,#N/A,FALSE,"MFT96";#N/A,#N/A,FALSE,"CTrecon"}</definedName>
    <definedName name="a_5_5_2" hidden="1">{#N/A,#N/A,FALSE,"TMCOMP96";#N/A,#N/A,FALSE,"MAT96";#N/A,#N/A,FALSE,"FANDA96";#N/A,#N/A,FALSE,"INTRAN96";#N/A,#N/A,FALSE,"NAA9697";#N/A,#N/A,FALSE,"ECWEBB";#N/A,#N/A,FALSE,"MFT96";#N/A,#N/A,FALSE,"CTrecon"}</definedName>
    <definedName name="a_5_5_3" hidden="1">{#N/A,#N/A,FALSE,"TMCOMP96";#N/A,#N/A,FALSE,"MAT96";#N/A,#N/A,FALSE,"FANDA96";#N/A,#N/A,FALSE,"INTRAN96";#N/A,#N/A,FALSE,"NAA9697";#N/A,#N/A,FALSE,"ECWEBB";#N/A,#N/A,FALSE,"MFT96";#N/A,#N/A,FALSE,"CTrecon"}</definedName>
    <definedName name="a_5_5_4" hidden="1">{#N/A,#N/A,FALSE,"TMCOMP96";#N/A,#N/A,FALSE,"MAT96";#N/A,#N/A,FALSE,"FANDA96";#N/A,#N/A,FALSE,"INTRAN96";#N/A,#N/A,FALSE,"NAA9697";#N/A,#N/A,FALSE,"ECWEBB";#N/A,#N/A,FALSE,"MFT96";#N/A,#N/A,FALSE,"CTrecon"}</definedName>
    <definedName name="a_5_5_5" hidden="1">{#N/A,#N/A,FALSE,"TMCOMP96";#N/A,#N/A,FALSE,"MAT96";#N/A,#N/A,FALSE,"FANDA96";#N/A,#N/A,FALSE,"INTRAN96";#N/A,#N/A,FALSE,"NAA9697";#N/A,#N/A,FALSE,"ECWEBB";#N/A,#N/A,FALSE,"MFT96";#N/A,#N/A,FALSE,"CTrecon"}</definedName>
    <definedName name="Adj_factor">'Part 1'!$E$97</definedName>
    <definedName name="Adj_factor_supp">'Part 1'!$E$99</definedName>
    <definedName name="asdas" hidden="1">{#N/A,#N/A,FALSE,"TMCOMP96";#N/A,#N/A,FALSE,"MAT96";#N/A,#N/A,FALSE,"FANDA96";#N/A,#N/A,FALSE,"INTRAN96";#N/A,#N/A,FALSE,"NAA9697";#N/A,#N/A,FALSE,"ECWEBB";#N/A,#N/A,FALSE,"MFT96";#N/A,#N/A,FALSE,"CTrecon"}</definedName>
    <definedName name="asdas_1" hidden="1">{#N/A,#N/A,FALSE,"TMCOMP96";#N/A,#N/A,FALSE,"MAT96";#N/A,#N/A,FALSE,"FANDA96";#N/A,#N/A,FALSE,"INTRAN96";#N/A,#N/A,FALSE,"NAA9697";#N/A,#N/A,FALSE,"ECWEBB";#N/A,#N/A,FALSE,"MFT96";#N/A,#N/A,FALSE,"CTrecon"}</definedName>
    <definedName name="asdas_1_1" hidden="1">{#N/A,#N/A,FALSE,"TMCOMP96";#N/A,#N/A,FALSE,"MAT96";#N/A,#N/A,FALSE,"FANDA96";#N/A,#N/A,FALSE,"INTRAN96";#N/A,#N/A,FALSE,"NAA9697";#N/A,#N/A,FALSE,"ECWEBB";#N/A,#N/A,FALSE,"MFT96";#N/A,#N/A,FALSE,"CTrecon"}</definedName>
    <definedName name="asdas_1_1_1" hidden="1">{#N/A,#N/A,FALSE,"TMCOMP96";#N/A,#N/A,FALSE,"MAT96";#N/A,#N/A,FALSE,"FANDA96";#N/A,#N/A,FALSE,"INTRAN96";#N/A,#N/A,FALSE,"NAA9697";#N/A,#N/A,FALSE,"ECWEBB";#N/A,#N/A,FALSE,"MFT96";#N/A,#N/A,FALSE,"CTrecon"}</definedName>
    <definedName name="asdas_1_1_1_1" hidden="1">{#N/A,#N/A,FALSE,"TMCOMP96";#N/A,#N/A,FALSE,"MAT96";#N/A,#N/A,FALSE,"FANDA96";#N/A,#N/A,FALSE,"INTRAN96";#N/A,#N/A,FALSE,"NAA9697";#N/A,#N/A,FALSE,"ECWEBB";#N/A,#N/A,FALSE,"MFT96";#N/A,#N/A,FALSE,"CTrecon"}</definedName>
    <definedName name="asdas_1_1_1_1_1" hidden="1">{#N/A,#N/A,FALSE,"TMCOMP96";#N/A,#N/A,FALSE,"MAT96";#N/A,#N/A,FALSE,"FANDA96";#N/A,#N/A,FALSE,"INTRAN96";#N/A,#N/A,FALSE,"NAA9697";#N/A,#N/A,FALSE,"ECWEBB";#N/A,#N/A,FALSE,"MFT96";#N/A,#N/A,FALSE,"CTrecon"}</definedName>
    <definedName name="asdas_1_1_1_1_1_1" hidden="1">{#N/A,#N/A,FALSE,"TMCOMP96";#N/A,#N/A,FALSE,"MAT96";#N/A,#N/A,FALSE,"FANDA96";#N/A,#N/A,FALSE,"INTRAN96";#N/A,#N/A,FALSE,"NAA9697";#N/A,#N/A,FALSE,"ECWEBB";#N/A,#N/A,FALSE,"MFT96";#N/A,#N/A,FALSE,"CTrecon"}</definedName>
    <definedName name="asdas_1_1_1_1_1_2" hidden="1">{#N/A,#N/A,FALSE,"TMCOMP96";#N/A,#N/A,FALSE,"MAT96";#N/A,#N/A,FALSE,"FANDA96";#N/A,#N/A,FALSE,"INTRAN96";#N/A,#N/A,FALSE,"NAA9697";#N/A,#N/A,FALSE,"ECWEBB";#N/A,#N/A,FALSE,"MFT96";#N/A,#N/A,FALSE,"CTrecon"}</definedName>
    <definedName name="asdas_1_1_1_1_1_3" hidden="1">{#N/A,#N/A,FALSE,"TMCOMP96";#N/A,#N/A,FALSE,"MAT96";#N/A,#N/A,FALSE,"FANDA96";#N/A,#N/A,FALSE,"INTRAN96";#N/A,#N/A,FALSE,"NAA9697";#N/A,#N/A,FALSE,"ECWEBB";#N/A,#N/A,FALSE,"MFT96";#N/A,#N/A,FALSE,"CTrecon"}</definedName>
    <definedName name="asdas_1_1_1_1_1_4" hidden="1">{#N/A,#N/A,FALSE,"TMCOMP96";#N/A,#N/A,FALSE,"MAT96";#N/A,#N/A,FALSE,"FANDA96";#N/A,#N/A,FALSE,"INTRAN96";#N/A,#N/A,FALSE,"NAA9697";#N/A,#N/A,FALSE,"ECWEBB";#N/A,#N/A,FALSE,"MFT96";#N/A,#N/A,FALSE,"CTrecon"}</definedName>
    <definedName name="asdas_1_1_1_1_1_5" hidden="1">{#N/A,#N/A,FALSE,"TMCOMP96";#N/A,#N/A,FALSE,"MAT96";#N/A,#N/A,FALSE,"FANDA96";#N/A,#N/A,FALSE,"INTRAN96";#N/A,#N/A,FALSE,"NAA9697";#N/A,#N/A,FALSE,"ECWEBB";#N/A,#N/A,FALSE,"MFT96";#N/A,#N/A,FALSE,"CTrecon"}</definedName>
    <definedName name="asdas_1_1_1_1_2" hidden="1">{#N/A,#N/A,FALSE,"TMCOMP96";#N/A,#N/A,FALSE,"MAT96";#N/A,#N/A,FALSE,"FANDA96";#N/A,#N/A,FALSE,"INTRAN96";#N/A,#N/A,FALSE,"NAA9697";#N/A,#N/A,FALSE,"ECWEBB";#N/A,#N/A,FALSE,"MFT96";#N/A,#N/A,FALSE,"CTrecon"}</definedName>
    <definedName name="asdas_1_1_1_1_2_1" hidden="1">{#N/A,#N/A,FALSE,"TMCOMP96";#N/A,#N/A,FALSE,"MAT96";#N/A,#N/A,FALSE,"FANDA96";#N/A,#N/A,FALSE,"INTRAN96";#N/A,#N/A,FALSE,"NAA9697";#N/A,#N/A,FALSE,"ECWEBB";#N/A,#N/A,FALSE,"MFT96";#N/A,#N/A,FALSE,"CTrecon"}</definedName>
    <definedName name="asdas_1_1_1_1_2_2" hidden="1">{#N/A,#N/A,FALSE,"TMCOMP96";#N/A,#N/A,FALSE,"MAT96";#N/A,#N/A,FALSE,"FANDA96";#N/A,#N/A,FALSE,"INTRAN96";#N/A,#N/A,FALSE,"NAA9697";#N/A,#N/A,FALSE,"ECWEBB";#N/A,#N/A,FALSE,"MFT96";#N/A,#N/A,FALSE,"CTrecon"}</definedName>
    <definedName name="asdas_1_1_1_1_2_3" hidden="1">{#N/A,#N/A,FALSE,"TMCOMP96";#N/A,#N/A,FALSE,"MAT96";#N/A,#N/A,FALSE,"FANDA96";#N/A,#N/A,FALSE,"INTRAN96";#N/A,#N/A,FALSE,"NAA9697";#N/A,#N/A,FALSE,"ECWEBB";#N/A,#N/A,FALSE,"MFT96";#N/A,#N/A,FALSE,"CTrecon"}</definedName>
    <definedName name="asdas_1_1_1_1_2_4" hidden="1">{#N/A,#N/A,FALSE,"TMCOMP96";#N/A,#N/A,FALSE,"MAT96";#N/A,#N/A,FALSE,"FANDA96";#N/A,#N/A,FALSE,"INTRAN96";#N/A,#N/A,FALSE,"NAA9697";#N/A,#N/A,FALSE,"ECWEBB";#N/A,#N/A,FALSE,"MFT96";#N/A,#N/A,FALSE,"CTrecon"}</definedName>
    <definedName name="asdas_1_1_1_1_2_5" hidden="1">{#N/A,#N/A,FALSE,"TMCOMP96";#N/A,#N/A,FALSE,"MAT96";#N/A,#N/A,FALSE,"FANDA96";#N/A,#N/A,FALSE,"INTRAN96";#N/A,#N/A,FALSE,"NAA9697";#N/A,#N/A,FALSE,"ECWEBB";#N/A,#N/A,FALSE,"MFT96";#N/A,#N/A,FALSE,"CTrecon"}</definedName>
    <definedName name="asdas_1_1_1_1_3" hidden="1">{#N/A,#N/A,FALSE,"TMCOMP96";#N/A,#N/A,FALSE,"MAT96";#N/A,#N/A,FALSE,"FANDA96";#N/A,#N/A,FALSE,"INTRAN96";#N/A,#N/A,FALSE,"NAA9697";#N/A,#N/A,FALSE,"ECWEBB";#N/A,#N/A,FALSE,"MFT96";#N/A,#N/A,FALSE,"CTrecon"}</definedName>
    <definedName name="asdas_1_1_1_1_4" hidden="1">{#N/A,#N/A,FALSE,"TMCOMP96";#N/A,#N/A,FALSE,"MAT96";#N/A,#N/A,FALSE,"FANDA96";#N/A,#N/A,FALSE,"INTRAN96";#N/A,#N/A,FALSE,"NAA9697";#N/A,#N/A,FALSE,"ECWEBB";#N/A,#N/A,FALSE,"MFT96";#N/A,#N/A,FALSE,"CTrecon"}</definedName>
    <definedName name="asdas_1_1_1_1_5" hidden="1">{#N/A,#N/A,FALSE,"TMCOMP96";#N/A,#N/A,FALSE,"MAT96";#N/A,#N/A,FALSE,"FANDA96";#N/A,#N/A,FALSE,"INTRAN96";#N/A,#N/A,FALSE,"NAA9697";#N/A,#N/A,FALSE,"ECWEBB";#N/A,#N/A,FALSE,"MFT96";#N/A,#N/A,FALSE,"CTrecon"}</definedName>
    <definedName name="asdas_1_1_1_2" hidden="1">{#N/A,#N/A,FALSE,"TMCOMP96";#N/A,#N/A,FALSE,"MAT96";#N/A,#N/A,FALSE,"FANDA96";#N/A,#N/A,FALSE,"INTRAN96";#N/A,#N/A,FALSE,"NAA9697";#N/A,#N/A,FALSE,"ECWEBB";#N/A,#N/A,FALSE,"MFT96";#N/A,#N/A,FALSE,"CTrecon"}</definedName>
    <definedName name="asdas_1_1_1_2_1" hidden="1">{#N/A,#N/A,FALSE,"TMCOMP96";#N/A,#N/A,FALSE,"MAT96";#N/A,#N/A,FALSE,"FANDA96";#N/A,#N/A,FALSE,"INTRAN96";#N/A,#N/A,FALSE,"NAA9697";#N/A,#N/A,FALSE,"ECWEBB";#N/A,#N/A,FALSE,"MFT96";#N/A,#N/A,FALSE,"CTrecon"}</definedName>
    <definedName name="asdas_1_1_1_2_2" hidden="1">{#N/A,#N/A,FALSE,"TMCOMP96";#N/A,#N/A,FALSE,"MAT96";#N/A,#N/A,FALSE,"FANDA96";#N/A,#N/A,FALSE,"INTRAN96";#N/A,#N/A,FALSE,"NAA9697";#N/A,#N/A,FALSE,"ECWEBB";#N/A,#N/A,FALSE,"MFT96";#N/A,#N/A,FALSE,"CTrecon"}</definedName>
    <definedName name="asdas_1_1_1_2_3" hidden="1">{#N/A,#N/A,FALSE,"TMCOMP96";#N/A,#N/A,FALSE,"MAT96";#N/A,#N/A,FALSE,"FANDA96";#N/A,#N/A,FALSE,"INTRAN96";#N/A,#N/A,FALSE,"NAA9697";#N/A,#N/A,FALSE,"ECWEBB";#N/A,#N/A,FALSE,"MFT96";#N/A,#N/A,FALSE,"CTrecon"}</definedName>
    <definedName name="asdas_1_1_1_2_4" hidden="1">{#N/A,#N/A,FALSE,"TMCOMP96";#N/A,#N/A,FALSE,"MAT96";#N/A,#N/A,FALSE,"FANDA96";#N/A,#N/A,FALSE,"INTRAN96";#N/A,#N/A,FALSE,"NAA9697";#N/A,#N/A,FALSE,"ECWEBB";#N/A,#N/A,FALSE,"MFT96";#N/A,#N/A,FALSE,"CTrecon"}</definedName>
    <definedName name="asdas_1_1_1_2_5" hidden="1">{#N/A,#N/A,FALSE,"TMCOMP96";#N/A,#N/A,FALSE,"MAT96";#N/A,#N/A,FALSE,"FANDA96";#N/A,#N/A,FALSE,"INTRAN96";#N/A,#N/A,FALSE,"NAA9697";#N/A,#N/A,FALSE,"ECWEBB";#N/A,#N/A,FALSE,"MFT96";#N/A,#N/A,FALSE,"CTrecon"}</definedName>
    <definedName name="asdas_1_1_1_3" hidden="1">{#N/A,#N/A,FALSE,"TMCOMP96";#N/A,#N/A,FALSE,"MAT96";#N/A,#N/A,FALSE,"FANDA96";#N/A,#N/A,FALSE,"INTRAN96";#N/A,#N/A,FALSE,"NAA9697";#N/A,#N/A,FALSE,"ECWEBB";#N/A,#N/A,FALSE,"MFT96";#N/A,#N/A,FALSE,"CTrecon"}</definedName>
    <definedName name="asdas_1_1_1_3_1" hidden="1">{#N/A,#N/A,FALSE,"TMCOMP96";#N/A,#N/A,FALSE,"MAT96";#N/A,#N/A,FALSE,"FANDA96";#N/A,#N/A,FALSE,"INTRAN96";#N/A,#N/A,FALSE,"NAA9697";#N/A,#N/A,FALSE,"ECWEBB";#N/A,#N/A,FALSE,"MFT96";#N/A,#N/A,FALSE,"CTrecon"}</definedName>
    <definedName name="asdas_1_1_1_3_2" hidden="1">{#N/A,#N/A,FALSE,"TMCOMP96";#N/A,#N/A,FALSE,"MAT96";#N/A,#N/A,FALSE,"FANDA96";#N/A,#N/A,FALSE,"INTRAN96";#N/A,#N/A,FALSE,"NAA9697";#N/A,#N/A,FALSE,"ECWEBB";#N/A,#N/A,FALSE,"MFT96";#N/A,#N/A,FALSE,"CTrecon"}</definedName>
    <definedName name="asdas_1_1_1_3_3" hidden="1">{#N/A,#N/A,FALSE,"TMCOMP96";#N/A,#N/A,FALSE,"MAT96";#N/A,#N/A,FALSE,"FANDA96";#N/A,#N/A,FALSE,"INTRAN96";#N/A,#N/A,FALSE,"NAA9697";#N/A,#N/A,FALSE,"ECWEBB";#N/A,#N/A,FALSE,"MFT96";#N/A,#N/A,FALSE,"CTrecon"}</definedName>
    <definedName name="asdas_1_1_1_3_4" hidden="1">{#N/A,#N/A,FALSE,"TMCOMP96";#N/A,#N/A,FALSE,"MAT96";#N/A,#N/A,FALSE,"FANDA96";#N/A,#N/A,FALSE,"INTRAN96";#N/A,#N/A,FALSE,"NAA9697";#N/A,#N/A,FALSE,"ECWEBB";#N/A,#N/A,FALSE,"MFT96";#N/A,#N/A,FALSE,"CTrecon"}</definedName>
    <definedName name="asdas_1_1_1_3_5" hidden="1">{#N/A,#N/A,FALSE,"TMCOMP96";#N/A,#N/A,FALSE,"MAT96";#N/A,#N/A,FALSE,"FANDA96";#N/A,#N/A,FALSE,"INTRAN96";#N/A,#N/A,FALSE,"NAA9697";#N/A,#N/A,FALSE,"ECWEBB";#N/A,#N/A,FALSE,"MFT96";#N/A,#N/A,FALSE,"CTrecon"}</definedName>
    <definedName name="asdas_1_1_1_4" hidden="1">{#N/A,#N/A,FALSE,"TMCOMP96";#N/A,#N/A,FALSE,"MAT96";#N/A,#N/A,FALSE,"FANDA96";#N/A,#N/A,FALSE,"INTRAN96";#N/A,#N/A,FALSE,"NAA9697";#N/A,#N/A,FALSE,"ECWEBB";#N/A,#N/A,FALSE,"MFT96";#N/A,#N/A,FALSE,"CTrecon"}</definedName>
    <definedName name="asdas_1_1_1_4_1" hidden="1">{#N/A,#N/A,FALSE,"TMCOMP96";#N/A,#N/A,FALSE,"MAT96";#N/A,#N/A,FALSE,"FANDA96";#N/A,#N/A,FALSE,"INTRAN96";#N/A,#N/A,FALSE,"NAA9697";#N/A,#N/A,FALSE,"ECWEBB";#N/A,#N/A,FALSE,"MFT96";#N/A,#N/A,FALSE,"CTrecon"}</definedName>
    <definedName name="asdas_1_1_1_4_2" hidden="1">{#N/A,#N/A,FALSE,"TMCOMP96";#N/A,#N/A,FALSE,"MAT96";#N/A,#N/A,FALSE,"FANDA96";#N/A,#N/A,FALSE,"INTRAN96";#N/A,#N/A,FALSE,"NAA9697";#N/A,#N/A,FALSE,"ECWEBB";#N/A,#N/A,FALSE,"MFT96";#N/A,#N/A,FALSE,"CTrecon"}</definedName>
    <definedName name="asdas_1_1_1_4_3" hidden="1">{#N/A,#N/A,FALSE,"TMCOMP96";#N/A,#N/A,FALSE,"MAT96";#N/A,#N/A,FALSE,"FANDA96";#N/A,#N/A,FALSE,"INTRAN96";#N/A,#N/A,FALSE,"NAA9697";#N/A,#N/A,FALSE,"ECWEBB";#N/A,#N/A,FALSE,"MFT96";#N/A,#N/A,FALSE,"CTrecon"}</definedName>
    <definedName name="asdas_1_1_1_4_4" hidden="1">{#N/A,#N/A,FALSE,"TMCOMP96";#N/A,#N/A,FALSE,"MAT96";#N/A,#N/A,FALSE,"FANDA96";#N/A,#N/A,FALSE,"INTRAN96";#N/A,#N/A,FALSE,"NAA9697";#N/A,#N/A,FALSE,"ECWEBB";#N/A,#N/A,FALSE,"MFT96";#N/A,#N/A,FALSE,"CTrecon"}</definedName>
    <definedName name="asdas_1_1_1_4_5" hidden="1">{#N/A,#N/A,FALSE,"TMCOMP96";#N/A,#N/A,FALSE,"MAT96";#N/A,#N/A,FALSE,"FANDA96";#N/A,#N/A,FALSE,"INTRAN96";#N/A,#N/A,FALSE,"NAA9697";#N/A,#N/A,FALSE,"ECWEBB";#N/A,#N/A,FALSE,"MFT96";#N/A,#N/A,FALSE,"CTrecon"}</definedName>
    <definedName name="asdas_1_1_1_5" hidden="1">{#N/A,#N/A,FALSE,"TMCOMP96";#N/A,#N/A,FALSE,"MAT96";#N/A,#N/A,FALSE,"FANDA96";#N/A,#N/A,FALSE,"INTRAN96";#N/A,#N/A,FALSE,"NAA9697";#N/A,#N/A,FALSE,"ECWEBB";#N/A,#N/A,FALSE,"MFT96";#N/A,#N/A,FALSE,"CTrecon"}</definedName>
    <definedName name="asdas_1_1_1_5_1" hidden="1">{#N/A,#N/A,FALSE,"TMCOMP96";#N/A,#N/A,FALSE,"MAT96";#N/A,#N/A,FALSE,"FANDA96";#N/A,#N/A,FALSE,"INTRAN96";#N/A,#N/A,FALSE,"NAA9697";#N/A,#N/A,FALSE,"ECWEBB";#N/A,#N/A,FALSE,"MFT96";#N/A,#N/A,FALSE,"CTrecon"}</definedName>
    <definedName name="asdas_1_1_1_5_2" hidden="1">{#N/A,#N/A,FALSE,"TMCOMP96";#N/A,#N/A,FALSE,"MAT96";#N/A,#N/A,FALSE,"FANDA96";#N/A,#N/A,FALSE,"INTRAN96";#N/A,#N/A,FALSE,"NAA9697";#N/A,#N/A,FALSE,"ECWEBB";#N/A,#N/A,FALSE,"MFT96";#N/A,#N/A,FALSE,"CTrecon"}</definedName>
    <definedName name="asdas_1_1_1_5_3" hidden="1">{#N/A,#N/A,FALSE,"TMCOMP96";#N/A,#N/A,FALSE,"MAT96";#N/A,#N/A,FALSE,"FANDA96";#N/A,#N/A,FALSE,"INTRAN96";#N/A,#N/A,FALSE,"NAA9697";#N/A,#N/A,FALSE,"ECWEBB";#N/A,#N/A,FALSE,"MFT96";#N/A,#N/A,FALSE,"CTrecon"}</definedName>
    <definedName name="asdas_1_1_1_5_4" hidden="1">{#N/A,#N/A,FALSE,"TMCOMP96";#N/A,#N/A,FALSE,"MAT96";#N/A,#N/A,FALSE,"FANDA96";#N/A,#N/A,FALSE,"INTRAN96";#N/A,#N/A,FALSE,"NAA9697";#N/A,#N/A,FALSE,"ECWEBB";#N/A,#N/A,FALSE,"MFT96";#N/A,#N/A,FALSE,"CTrecon"}</definedName>
    <definedName name="asdas_1_1_1_5_5" hidden="1">{#N/A,#N/A,FALSE,"TMCOMP96";#N/A,#N/A,FALSE,"MAT96";#N/A,#N/A,FALSE,"FANDA96";#N/A,#N/A,FALSE,"INTRAN96";#N/A,#N/A,FALSE,"NAA9697";#N/A,#N/A,FALSE,"ECWEBB";#N/A,#N/A,FALSE,"MFT96";#N/A,#N/A,FALSE,"CTrecon"}</definedName>
    <definedName name="asdas_1_1_2" hidden="1">{#N/A,#N/A,FALSE,"TMCOMP96";#N/A,#N/A,FALSE,"MAT96";#N/A,#N/A,FALSE,"FANDA96";#N/A,#N/A,FALSE,"INTRAN96";#N/A,#N/A,FALSE,"NAA9697";#N/A,#N/A,FALSE,"ECWEBB";#N/A,#N/A,FALSE,"MFT96";#N/A,#N/A,FALSE,"CTrecon"}</definedName>
    <definedName name="asdas_1_1_2_1" hidden="1">{#N/A,#N/A,FALSE,"TMCOMP96";#N/A,#N/A,FALSE,"MAT96";#N/A,#N/A,FALSE,"FANDA96";#N/A,#N/A,FALSE,"INTRAN96";#N/A,#N/A,FALSE,"NAA9697";#N/A,#N/A,FALSE,"ECWEBB";#N/A,#N/A,FALSE,"MFT96";#N/A,#N/A,FALSE,"CTrecon"}</definedName>
    <definedName name="asdas_1_1_2_2" hidden="1">{#N/A,#N/A,FALSE,"TMCOMP96";#N/A,#N/A,FALSE,"MAT96";#N/A,#N/A,FALSE,"FANDA96";#N/A,#N/A,FALSE,"INTRAN96";#N/A,#N/A,FALSE,"NAA9697";#N/A,#N/A,FALSE,"ECWEBB";#N/A,#N/A,FALSE,"MFT96";#N/A,#N/A,FALSE,"CTrecon"}</definedName>
    <definedName name="asdas_1_1_2_3" hidden="1">{#N/A,#N/A,FALSE,"TMCOMP96";#N/A,#N/A,FALSE,"MAT96";#N/A,#N/A,FALSE,"FANDA96";#N/A,#N/A,FALSE,"INTRAN96";#N/A,#N/A,FALSE,"NAA9697";#N/A,#N/A,FALSE,"ECWEBB";#N/A,#N/A,FALSE,"MFT96";#N/A,#N/A,FALSE,"CTrecon"}</definedName>
    <definedName name="asdas_1_1_2_4" hidden="1">{#N/A,#N/A,FALSE,"TMCOMP96";#N/A,#N/A,FALSE,"MAT96";#N/A,#N/A,FALSE,"FANDA96";#N/A,#N/A,FALSE,"INTRAN96";#N/A,#N/A,FALSE,"NAA9697";#N/A,#N/A,FALSE,"ECWEBB";#N/A,#N/A,FALSE,"MFT96";#N/A,#N/A,FALSE,"CTrecon"}</definedName>
    <definedName name="asdas_1_1_2_5" hidden="1">{#N/A,#N/A,FALSE,"TMCOMP96";#N/A,#N/A,FALSE,"MAT96";#N/A,#N/A,FALSE,"FANDA96";#N/A,#N/A,FALSE,"INTRAN96";#N/A,#N/A,FALSE,"NAA9697";#N/A,#N/A,FALSE,"ECWEBB";#N/A,#N/A,FALSE,"MFT96";#N/A,#N/A,FALSE,"CTrecon"}</definedName>
    <definedName name="asdas_1_1_3" hidden="1">{#N/A,#N/A,FALSE,"TMCOMP96";#N/A,#N/A,FALSE,"MAT96";#N/A,#N/A,FALSE,"FANDA96";#N/A,#N/A,FALSE,"INTRAN96";#N/A,#N/A,FALSE,"NAA9697";#N/A,#N/A,FALSE,"ECWEBB";#N/A,#N/A,FALSE,"MFT96";#N/A,#N/A,FALSE,"CTrecon"}</definedName>
    <definedName name="asdas_1_1_3_1" hidden="1">{#N/A,#N/A,FALSE,"TMCOMP96";#N/A,#N/A,FALSE,"MAT96";#N/A,#N/A,FALSE,"FANDA96";#N/A,#N/A,FALSE,"INTRAN96";#N/A,#N/A,FALSE,"NAA9697";#N/A,#N/A,FALSE,"ECWEBB";#N/A,#N/A,FALSE,"MFT96";#N/A,#N/A,FALSE,"CTrecon"}</definedName>
    <definedName name="asdas_1_1_3_2" hidden="1">{#N/A,#N/A,FALSE,"TMCOMP96";#N/A,#N/A,FALSE,"MAT96";#N/A,#N/A,FALSE,"FANDA96";#N/A,#N/A,FALSE,"INTRAN96";#N/A,#N/A,FALSE,"NAA9697";#N/A,#N/A,FALSE,"ECWEBB";#N/A,#N/A,FALSE,"MFT96";#N/A,#N/A,FALSE,"CTrecon"}</definedName>
    <definedName name="asdas_1_1_3_3" hidden="1">{#N/A,#N/A,FALSE,"TMCOMP96";#N/A,#N/A,FALSE,"MAT96";#N/A,#N/A,FALSE,"FANDA96";#N/A,#N/A,FALSE,"INTRAN96";#N/A,#N/A,FALSE,"NAA9697";#N/A,#N/A,FALSE,"ECWEBB";#N/A,#N/A,FALSE,"MFT96";#N/A,#N/A,FALSE,"CTrecon"}</definedName>
    <definedName name="asdas_1_1_3_4" hidden="1">{#N/A,#N/A,FALSE,"TMCOMP96";#N/A,#N/A,FALSE,"MAT96";#N/A,#N/A,FALSE,"FANDA96";#N/A,#N/A,FALSE,"INTRAN96";#N/A,#N/A,FALSE,"NAA9697";#N/A,#N/A,FALSE,"ECWEBB";#N/A,#N/A,FALSE,"MFT96";#N/A,#N/A,FALSE,"CTrecon"}</definedName>
    <definedName name="asdas_1_1_3_5" hidden="1">{#N/A,#N/A,FALSE,"TMCOMP96";#N/A,#N/A,FALSE,"MAT96";#N/A,#N/A,FALSE,"FANDA96";#N/A,#N/A,FALSE,"INTRAN96";#N/A,#N/A,FALSE,"NAA9697";#N/A,#N/A,FALSE,"ECWEBB";#N/A,#N/A,FALSE,"MFT96";#N/A,#N/A,FALSE,"CTrecon"}</definedName>
    <definedName name="asdas_1_1_4" hidden="1">{#N/A,#N/A,FALSE,"TMCOMP96";#N/A,#N/A,FALSE,"MAT96";#N/A,#N/A,FALSE,"FANDA96";#N/A,#N/A,FALSE,"INTRAN96";#N/A,#N/A,FALSE,"NAA9697";#N/A,#N/A,FALSE,"ECWEBB";#N/A,#N/A,FALSE,"MFT96";#N/A,#N/A,FALSE,"CTrecon"}</definedName>
    <definedName name="asdas_1_1_4_1" hidden="1">{#N/A,#N/A,FALSE,"TMCOMP96";#N/A,#N/A,FALSE,"MAT96";#N/A,#N/A,FALSE,"FANDA96";#N/A,#N/A,FALSE,"INTRAN96";#N/A,#N/A,FALSE,"NAA9697";#N/A,#N/A,FALSE,"ECWEBB";#N/A,#N/A,FALSE,"MFT96";#N/A,#N/A,FALSE,"CTrecon"}</definedName>
    <definedName name="asdas_1_1_4_2" hidden="1">{#N/A,#N/A,FALSE,"TMCOMP96";#N/A,#N/A,FALSE,"MAT96";#N/A,#N/A,FALSE,"FANDA96";#N/A,#N/A,FALSE,"INTRAN96";#N/A,#N/A,FALSE,"NAA9697";#N/A,#N/A,FALSE,"ECWEBB";#N/A,#N/A,FALSE,"MFT96";#N/A,#N/A,FALSE,"CTrecon"}</definedName>
    <definedName name="asdas_1_1_4_3" hidden="1">{#N/A,#N/A,FALSE,"TMCOMP96";#N/A,#N/A,FALSE,"MAT96";#N/A,#N/A,FALSE,"FANDA96";#N/A,#N/A,FALSE,"INTRAN96";#N/A,#N/A,FALSE,"NAA9697";#N/A,#N/A,FALSE,"ECWEBB";#N/A,#N/A,FALSE,"MFT96";#N/A,#N/A,FALSE,"CTrecon"}</definedName>
    <definedName name="asdas_1_1_4_4" hidden="1">{#N/A,#N/A,FALSE,"TMCOMP96";#N/A,#N/A,FALSE,"MAT96";#N/A,#N/A,FALSE,"FANDA96";#N/A,#N/A,FALSE,"INTRAN96";#N/A,#N/A,FALSE,"NAA9697";#N/A,#N/A,FALSE,"ECWEBB";#N/A,#N/A,FALSE,"MFT96";#N/A,#N/A,FALSE,"CTrecon"}</definedName>
    <definedName name="asdas_1_1_4_5" hidden="1">{#N/A,#N/A,FALSE,"TMCOMP96";#N/A,#N/A,FALSE,"MAT96";#N/A,#N/A,FALSE,"FANDA96";#N/A,#N/A,FALSE,"INTRAN96";#N/A,#N/A,FALSE,"NAA9697";#N/A,#N/A,FALSE,"ECWEBB";#N/A,#N/A,FALSE,"MFT96";#N/A,#N/A,FALSE,"CTrecon"}</definedName>
    <definedName name="asdas_1_1_5" hidden="1">{#N/A,#N/A,FALSE,"TMCOMP96";#N/A,#N/A,FALSE,"MAT96";#N/A,#N/A,FALSE,"FANDA96";#N/A,#N/A,FALSE,"INTRAN96";#N/A,#N/A,FALSE,"NAA9697";#N/A,#N/A,FALSE,"ECWEBB";#N/A,#N/A,FALSE,"MFT96";#N/A,#N/A,FALSE,"CTrecon"}</definedName>
    <definedName name="asdas_1_1_5_1" hidden="1">{#N/A,#N/A,FALSE,"TMCOMP96";#N/A,#N/A,FALSE,"MAT96";#N/A,#N/A,FALSE,"FANDA96";#N/A,#N/A,FALSE,"INTRAN96";#N/A,#N/A,FALSE,"NAA9697";#N/A,#N/A,FALSE,"ECWEBB";#N/A,#N/A,FALSE,"MFT96";#N/A,#N/A,FALSE,"CTrecon"}</definedName>
    <definedName name="asdas_1_1_5_2" hidden="1">{#N/A,#N/A,FALSE,"TMCOMP96";#N/A,#N/A,FALSE,"MAT96";#N/A,#N/A,FALSE,"FANDA96";#N/A,#N/A,FALSE,"INTRAN96";#N/A,#N/A,FALSE,"NAA9697";#N/A,#N/A,FALSE,"ECWEBB";#N/A,#N/A,FALSE,"MFT96";#N/A,#N/A,FALSE,"CTrecon"}</definedName>
    <definedName name="asdas_1_1_5_3" hidden="1">{#N/A,#N/A,FALSE,"TMCOMP96";#N/A,#N/A,FALSE,"MAT96";#N/A,#N/A,FALSE,"FANDA96";#N/A,#N/A,FALSE,"INTRAN96";#N/A,#N/A,FALSE,"NAA9697";#N/A,#N/A,FALSE,"ECWEBB";#N/A,#N/A,FALSE,"MFT96";#N/A,#N/A,FALSE,"CTrecon"}</definedName>
    <definedName name="asdas_1_1_5_4" hidden="1">{#N/A,#N/A,FALSE,"TMCOMP96";#N/A,#N/A,FALSE,"MAT96";#N/A,#N/A,FALSE,"FANDA96";#N/A,#N/A,FALSE,"INTRAN96";#N/A,#N/A,FALSE,"NAA9697";#N/A,#N/A,FALSE,"ECWEBB";#N/A,#N/A,FALSE,"MFT96";#N/A,#N/A,FALSE,"CTrecon"}</definedName>
    <definedName name="asdas_1_1_5_5" hidden="1">{#N/A,#N/A,FALSE,"TMCOMP96";#N/A,#N/A,FALSE,"MAT96";#N/A,#N/A,FALSE,"FANDA96";#N/A,#N/A,FALSE,"INTRAN96";#N/A,#N/A,FALSE,"NAA9697";#N/A,#N/A,FALSE,"ECWEBB";#N/A,#N/A,FALSE,"MFT96";#N/A,#N/A,FALSE,"CTrecon"}</definedName>
    <definedName name="asdas_1_2" hidden="1">{#N/A,#N/A,FALSE,"TMCOMP96";#N/A,#N/A,FALSE,"MAT96";#N/A,#N/A,FALSE,"FANDA96";#N/A,#N/A,FALSE,"INTRAN96";#N/A,#N/A,FALSE,"NAA9697";#N/A,#N/A,FALSE,"ECWEBB";#N/A,#N/A,FALSE,"MFT96";#N/A,#N/A,FALSE,"CTrecon"}</definedName>
    <definedName name="asdas_1_2_1" hidden="1">{#N/A,#N/A,FALSE,"TMCOMP96";#N/A,#N/A,FALSE,"MAT96";#N/A,#N/A,FALSE,"FANDA96";#N/A,#N/A,FALSE,"INTRAN96";#N/A,#N/A,FALSE,"NAA9697";#N/A,#N/A,FALSE,"ECWEBB";#N/A,#N/A,FALSE,"MFT96";#N/A,#N/A,FALSE,"CTrecon"}</definedName>
    <definedName name="asdas_1_2_1_1" hidden="1">{#N/A,#N/A,FALSE,"TMCOMP96";#N/A,#N/A,FALSE,"MAT96";#N/A,#N/A,FALSE,"FANDA96";#N/A,#N/A,FALSE,"INTRAN96";#N/A,#N/A,FALSE,"NAA9697";#N/A,#N/A,FALSE,"ECWEBB";#N/A,#N/A,FALSE,"MFT96";#N/A,#N/A,FALSE,"CTrecon"}</definedName>
    <definedName name="asdas_1_2_1_1_1" hidden="1">{#N/A,#N/A,FALSE,"TMCOMP96";#N/A,#N/A,FALSE,"MAT96";#N/A,#N/A,FALSE,"FANDA96";#N/A,#N/A,FALSE,"INTRAN96";#N/A,#N/A,FALSE,"NAA9697";#N/A,#N/A,FALSE,"ECWEBB";#N/A,#N/A,FALSE,"MFT96";#N/A,#N/A,FALSE,"CTrecon"}</definedName>
    <definedName name="asdas_1_2_1_1_1_1" hidden="1">{#N/A,#N/A,FALSE,"TMCOMP96";#N/A,#N/A,FALSE,"MAT96";#N/A,#N/A,FALSE,"FANDA96";#N/A,#N/A,FALSE,"INTRAN96";#N/A,#N/A,FALSE,"NAA9697";#N/A,#N/A,FALSE,"ECWEBB";#N/A,#N/A,FALSE,"MFT96";#N/A,#N/A,FALSE,"CTrecon"}</definedName>
    <definedName name="asdas_1_2_1_1_1_2" hidden="1">{#N/A,#N/A,FALSE,"TMCOMP96";#N/A,#N/A,FALSE,"MAT96";#N/A,#N/A,FALSE,"FANDA96";#N/A,#N/A,FALSE,"INTRAN96";#N/A,#N/A,FALSE,"NAA9697";#N/A,#N/A,FALSE,"ECWEBB";#N/A,#N/A,FALSE,"MFT96";#N/A,#N/A,FALSE,"CTrecon"}</definedName>
    <definedName name="asdas_1_2_1_1_1_3" hidden="1">{#N/A,#N/A,FALSE,"TMCOMP96";#N/A,#N/A,FALSE,"MAT96";#N/A,#N/A,FALSE,"FANDA96";#N/A,#N/A,FALSE,"INTRAN96";#N/A,#N/A,FALSE,"NAA9697";#N/A,#N/A,FALSE,"ECWEBB";#N/A,#N/A,FALSE,"MFT96";#N/A,#N/A,FALSE,"CTrecon"}</definedName>
    <definedName name="asdas_1_2_1_1_1_4" hidden="1">{#N/A,#N/A,FALSE,"TMCOMP96";#N/A,#N/A,FALSE,"MAT96";#N/A,#N/A,FALSE,"FANDA96";#N/A,#N/A,FALSE,"INTRAN96";#N/A,#N/A,FALSE,"NAA9697";#N/A,#N/A,FALSE,"ECWEBB";#N/A,#N/A,FALSE,"MFT96";#N/A,#N/A,FALSE,"CTrecon"}</definedName>
    <definedName name="asdas_1_2_1_1_1_5" hidden="1">{#N/A,#N/A,FALSE,"TMCOMP96";#N/A,#N/A,FALSE,"MAT96";#N/A,#N/A,FALSE,"FANDA96";#N/A,#N/A,FALSE,"INTRAN96";#N/A,#N/A,FALSE,"NAA9697";#N/A,#N/A,FALSE,"ECWEBB";#N/A,#N/A,FALSE,"MFT96";#N/A,#N/A,FALSE,"CTrecon"}</definedName>
    <definedName name="asdas_1_2_1_1_2" hidden="1">{#N/A,#N/A,FALSE,"TMCOMP96";#N/A,#N/A,FALSE,"MAT96";#N/A,#N/A,FALSE,"FANDA96";#N/A,#N/A,FALSE,"INTRAN96";#N/A,#N/A,FALSE,"NAA9697";#N/A,#N/A,FALSE,"ECWEBB";#N/A,#N/A,FALSE,"MFT96";#N/A,#N/A,FALSE,"CTrecon"}</definedName>
    <definedName name="asdas_1_2_1_1_2_1" hidden="1">{#N/A,#N/A,FALSE,"TMCOMP96";#N/A,#N/A,FALSE,"MAT96";#N/A,#N/A,FALSE,"FANDA96";#N/A,#N/A,FALSE,"INTRAN96";#N/A,#N/A,FALSE,"NAA9697";#N/A,#N/A,FALSE,"ECWEBB";#N/A,#N/A,FALSE,"MFT96";#N/A,#N/A,FALSE,"CTrecon"}</definedName>
    <definedName name="asdas_1_2_1_1_2_2" hidden="1">{#N/A,#N/A,FALSE,"TMCOMP96";#N/A,#N/A,FALSE,"MAT96";#N/A,#N/A,FALSE,"FANDA96";#N/A,#N/A,FALSE,"INTRAN96";#N/A,#N/A,FALSE,"NAA9697";#N/A,#N/A,FALSE,"ECWEBB";#N/A,#N/A,FALSE,"MFT96";#N/A,#N/A,FALSE,"CTrecon"}</definedName>
    <definedName name="asdas_1_2_1_1_2_3" hidden="1">{#N/A,#N/A,FALSE,"TMCOMP96";#N/A,#N/A,FALSE,"MAT96";#N/A,#N/A,FALSE,"FANDA96";#N/A,#N/A,FALSE,"INTRAN96";#N/A,#N/A,FALSE,"NAA9697";#N/A,#N/A,FALSE,"ECWEBB";#N/A,#N/A,FALSE,"MFT96";#N/A,#N/A,FALSE,"CTrecon"}</definedName>
    <definedName name="asdas_1_2_1_1_2_4" hidden="1">{#N/A,#N/A,FALSE,"TMCOMP96";#N/A,#N/A,FALSE,"MAT96";#N/A,#N/A,FALSE,"FANDA96";#N/A,#N/A,FALSE,"INTRAN96";#N/A,#N/A,FALSE,"NAA9697";#N/A,#N/A,FALSE,"ECWEBB";#N/A,#N/A,FALSE,"MFT96";#N/A,#N/A,FALSE,"CTrecon"}</definedName>
    <definedName name="asdas_1_2_1_1_2_5" hidden="1">{#N/A,#N/A,FALSE,"TMCOMP96";#N/A,#N/A,FALSE,"MAT96";#N/A,#N/A,FALSE,"FANDA96";#N/A,#N/A,FALSE,"INTRAN96";#N/A,#N/A,FALSE,"NAA9697";#N/A,#N/A,FALSE,"ECWEBB";#N/A,#N/A,FALSE,"MFT96";#N/A,#N/A,FALSE,"CTrecon"}</definedName>
    <definedName name="asdas_1_2_1_1_3" hidden="1">{#N/A,#N/A,FALSE,"TMCOMP96";#N/A,#N/A,FALSE,"MAT96";#N/A,#N/A,FALSE,"FANDA96";#N/A,#N/A,FALSE,"INTRAN96";#N/A,#N/A,FALSE,"NAA9697";#N/A,#N/A,FALSE,"ECWEBB";#N/A,#N/A,FALSE,"MFT96";#N/A,#N/A,FALSE,"CTrecon"}</definedName>
    <definedName name="asdas_1_2_1_1_4" hidden="1">{#N/A,#N/A,FALSE,"TMCOMP96";#N/A,#N/A,FALSE,"MAT96";#N/A,#N/A,FALSE,"FANDA96";#N/A,#N/A,FALSE,"INTRAN96";#N/A,#N/A,FALSE,"NAA9697";#N/A,#N/A,FALSE,"ECWEBB";#N/A,#N/A,FALSE,"MFT96";#N/A,#N/A,FALSE,"CTrecon"}</definedName>
    <definedName name="asdas_1_2_1_1_5" hidden="1">{#N/A,#N/A,FALSE,"TMCOMP96";#N/A,#N/A,FALSE,"MAT96";#N/A,#N/A,FALSE,"FANDA96";#N/A,#N/A,FALSE,"INTRAN96";#N/A,#N/A,FALSE,"NAA9697";#N/A,#N/A,FALSE,"ECWEBB";#N/A,#N/A,FALSE,"MFT96";#N/A,#N/A,FALSE,"CTrecon"}</definedName>
    <definedName name="asdas_1_2_1_2" hidden="1">{#N/A,#N/A,FALSE,"TMCOMP96";#N/A,#N/A,FALSE,"MAT96";#N/A,#N/A,FALSE,"FANDA96";#N/A,#N/A,FALSE,"INTRAN96";#N/A,#N/A,FALSE,"NAA9697";#N/A,#N/A,FALSE,"ECWEBB";#N/A,#N/A,FALSE,"MFT96";#N/A,#N/A,FALSE,"CTrecon"}</definedName>
    <definedName name="asdas_1_2_1_2_1" hidden="1">{#N/A,#N/A,FALSE,"TMCOMP96";#N/A,#N/A,FALSE,"MAT96";#N/A,#N/A,FALSE,"FANDA96";#N/A,#N/A,FALSE,"INTRAN96";#N/A,#N/A,FALSE,"NAA9697";#N/A,#N/A,FALSE,"ECWEBB";#N/A,#N/A,FALSE,"MFT96";#N/A,#N/A,FALSE,"CTrecon"}</definedName>
    <definedName name="asdas_1_2_1_2_2" hidden="1">{#N/A,#N/A,FALSE,"TMCOMP96";#N/A,#N/A,FALSE,"MAT96";#N/A,#N/A,FALSE,"FANDA96";#N/A,#N/A,FALSE,"INTRAN96";#N/A,#N/A,FALSE,"NAA9697";#N/A,#N/A,FALSE,"ECWEBB";#N/A,#N/A,FALSE,"MFT96";#N/A,#N/A,FALSE,"CTrecon"}</definedName>
    <definedName name="asdas_1_2_1_2_3" hidden="1">{#N/A,#N/A,FALSE,"TMCOMP96";#N/A,#N/A,FALSE,"MAT96";#N/A,#N/A,FALSE,"FANDA96";#N/A,#N/A,FALSE,"INTRAN96";#N/A,#N/A,FALSE,"NAA9697";#N/A,#N/A,FALSE,"ECWEBB";#N/A,#N/A,FALSE,"MFT96";#N/A,#N/A,FALSE,"CTrecon"}</definedName>
    <definedName name="asdas_1_2_1_2_4" hidden="1">{#N/A,#N/A,FALSE,"TMCOMP96";#N/A,#N/A,FALSE,"MAT96";#N/A,#N/A,FALSE,"FANDA96";#N/A,#N/A,FALSE,"INTRAN96";#N/A,#N/A,FALSE,"NAA9697";#N/A,#N/A,FALSE,"ECWEBB";#N/A,#N/A,FALSE,"MFT96";#N/A,#N/A,FALSE,"CTrecon"}</definedName>
    <definedName name="asdas_1_2_1_2_5" hidden="1">{#N/A,#N/A,FALSE,"TMCOMP96";#N/A,#N/A,FALSE,"MAT96";#N/A,#N/A,FALSE,"FANDA96";#N/A,#N/A,FALSE,"INTRAN96";#N/A,#N/A,FALSE,"NAA9697";#N/A,#N/A,FALSE,"ECWEBB";#N/A,#N/A,FALSE,"MFT96";#N/A,#N/A,FALSE,"CTrecon"}</definedName>
    <definedName name="asdas_1_2_1_3" hidden="1">{#N/A,#N/A,FALSE,"TMCOMP96";#N/A,#N/A,FALSE,"MAT96";#N/A,#N/A,FALSE,"FANDA96";#N/A,#N/A,FALSE,"INTRAN96";#N/A,#N/A,FALSE,"NAA9697";#N/A,#N/A,FALSE,"ECWEBB";#N/A,#N/A,FALSE,"MFT96";#N/A,#N/A,FALSE,"CTrecon"}</definedName>
    <definedName name="asdas_1_2_1_3_1" hidden="1">{#N/A,#N/A,FALSE,"TMCOMP96";#N/A,#N/A,FALSE,"MAT96";#N/A,#N/A,FALSE,"FANDA96";#N/A,#N/A,FALSE,"INTRAN96";#N/A,#N/A,FALSE,"NAA9697";#N/A,#N/A,FALSE,"ECWEBB";#N/A,#N/A,FALSE,"MFT96";#N/A,#N/A,FALSE,"CTrecon"}</definedName>
    <definedName name="asdas_1_2_1_3_2" hidden="1">{#N/A,#N/A,FALSE,"TMCOMP96";#N/A,#N/A,FALSE,"MAT96";#N/A,#N/A,FALSE,"FANDA96";#N/A,#N/A,FALSE,"INTRAN96";#N/A,#N/A,FALSE,"NAA9697";#N/A,#N/A,FALSE,"ECWEBB";#N/A,#N/A,FALSE,"MFT96";#N/A,#N/A,FALSE,"CTrecon"}</definedName>
    <definedName name="asdas_1_2_1_3_3" hidden="1">{#N/A,#N/A,FALSE,"TMCOMP96";#N/A,#N/A,FALSE,"MAT96";#N/A,#N/A,FALSE,"FANDA96";#N/A,#N/A,FALSE,"INTRAN96";#N/A,#N/A,FALSE,"NAA9697";#N/A,#N/A,FALSE,"ECWEBB";#N/A,#N/A,FALSE,"MFT96";#N/A,#N/A,FALSE,"CTrecon"}</definedName>
    <definedName name="asdas_1_2_1_3_4" hidden="1">{#N/A,#N/A,FALSE,"TMCOMP96";#N/A,#N/A,FALSE,"MAT96";#N/A,#N/A,FALSE,"FANDA96";#N/A,#N/A,FALSE,"INTRAN96";#N/A,#N/A,FALSE,"NAA9697";#N/A,#N/A,FALSE,"ECWEBB";#N/A,#N/A,FALSE,"MFT96";#N/A,#N/A,FALSE,"CTrecon"}</definedName>
    <definedName name="asdas_1_2_1_3_5" hidden="1">{#N/A,#N/A,FALSE,"TMCOMP96";#N/A,#N/A,FALSE,"MAT96";#N/A,#N/A,FALSE,"FANDA96";#N/A,#N/A,FALSE,"INTRAN96";#N/A,#N/A,FALSE,"NAA9697";#N/A,#N/A,FALSE,"ECWEBB";#N/A,#N/A,FALSE,"MFT96";#N/A,#N/A,FALSE,"CTrecon"}</definedName>
    <definedName name="asdas_1_2_1_4" hidden="1">{#N/A,#N/A,FALSE,"TMCOMP96";#N/A,#N/A,FALSE,"MAT96";#N/A,#N/A,FALSE,"FANDA96";#N/A,#N/A,FALSE,"INTRAN96";#N/A,#N/A,FALSE,"NAA9697";#N/A,#N/A,FALSE,"ECWEBB";#N/A,#N/A,FALSE,"MFT96";#N/A,#N/A,FALSE,"CTrecon"}</definedName>
    <definedName name="asdas_1_2_1_4_1" hidden="1">{#N/A,#N/A,FALSE,"TMCOMP96";#N/A,#N/A,FALSE,"MAT96";#N/A,#N/A,FALSE,"FANDA96";#N/A,#N/A,FALSE,"INTRAN96";#N/A,#N/A,FALSE,"NAA9697";#N/A,#N/A,FALSE,"ECWEBB";#N/A,#N/A,FALSE,"MFT96";#N/A,#N/A,FALSE,"CTrecon"}</definedName>
    <definedName name="asdas_1_2_1_4_2" hidden="1">{#N/A,#N/A,FALSE,"TMCOMP96";#N/A,#N/A,FALSE,"MAT96";#N/A,#N/A,FALSE,"FANDA96";#N/A,#N/A,FALSE,"INTRAN96";#N/A,#N/A,FALSE,"NAA9697";#N/A,#N/A,FALSE,"ECWEBB";#N/A,#N/A,FALSE,"MFT96";#N/A,#N/A,FALSE,"CTrecon"}</definedName>
    <definedName name="asdas_1_2_1_4_3" hidden="1">{#N/A,#N/A,FALSE,"TMCOMP96";#N/A,#N/A,FALSE,"MAT96";#N/A,#N/A,FALSE,"FANDA96";#N/A,#N/A,FALSE,"INTRAN96";#N/A,#N/A,FALSE,"NAA9697";#N/A,#N/A,FALSE,"ECWEBB";#N/A,#N/A,FALSE,"MFT96";#N/A,#N/A,FALSE,"CTrecon"}</definedName>
    <definedName name="asdas_1_2_1_4_4" hidden="1">{#N/A,#N/A,FALSE,"TMCOMP96";#N/A,#N/A,FALSE,"MAT96";#N/A,#N/A,FALSE,"FANDA96";#N/A,#N/A,FALSE,"INTRAN96";#N/A,#N/A,FALSE,"NAA9697";#N/A,#N/A,FALSE,"ECWEBB";#N/A,#N/A,FALSE,"MFT96";#N/A,#N/A,FALSE,"CTrecon"}</definedName>
    <definedName name="asdas_1_2_1_4_5" hidden="1">{#N/A,#N/A,FALSE,"TMCOMP96";#N/A,#N/A,FALSE,"MAT96";#N/A,#N/A,FALSE,"FANDA96";#N/A,#N/A,FALSE,"INTRAN96";#N/A,#N/A,FALSE,"NAA9697";#N/A,#N/A,FALSE,"ECWEBB";#N/A,#N/A,FALSE,"MFT96";#N/A,#N/A,FALSE,"CTrecon"}</definedName>
    <definedName name="asdas_1_2_1_5" hidden="1">{#N/A,#N/A,FALSE,"TMCOMP96";#N/A,#N/A,FALSE,"MAT96";#N/A,#N/A,FALSE,"FANDA96";#N/A,#N/A,FALSE,"INTRAN96";#N/A,#N/A,FALSE,"NAA9697";#N/A,#N/A,FALSE,"ECWEBB";#N/A,#N/A,FALSE,"MFT96";#N/A,#N/A,FALSE,"CTrecon"}</definedName>
    <definedName name="asdas_1_2_1_5_1" hidden="1">{#N/A,#N/A,FALSE,"TMCOMP96";#N/A,#N/A,FALSE,"MAT96";#N/A,#N/A,FALSE,"FANDA96";#N/A,#N/A,FALSE,"INTRAN96";#N/A,#N/A,FALSE,"NAA9697";#N/A,#N/A,FALSE,"ECWEBB";#N/A,#N/A,FALSE,"MFT96";#N/A,#N/A,FALSE,"CTrecon"}</definedName>
    <definedName name="asdas_1_2_1_5_2" hidden="1">{#N/A,#N/A,FALSE,"TMCOMP96";#N/A,#N/A,FALSE,"MAT96";#N/A,#N/A,FALSE,"FANDA96";#N/A,#N/A,FALSE,"INTRAN96";#N/A,#N/A,FALSE,"NAA9697";#N/A,#N/A,FALSE,"ECWEBB";#N/A,#N/A,FALSE,"MFT96";#N/A,#N/A,FALSE,"CTrecon"}</definedName>
    <definedName name="asdas_1_2_1_5_3" hidden="1">{#N/A,#N/A,FALSE,"TMCOMP96";#N/A,#N/A,FALSE,"MAT96";#N/A,#N/A,FALSE,"FANDA96";#N/A,#N/A,FALSE,"INTRAN96";#N/A,#N/A,FALSE,"NAA9697";#N/A,#N/A,FALSE,"ECWEBB";#N/A,#N/A,FALSE,"MFT96";#N/A,#N/A,FALSE,"CTrecon"}</definedName>
    <definedName name="asdas_1_2_1_5_4" hidden="1">{#N/A,#N/A,FALSE,"TMCOMP96";#N/A,#N/A,FALSE,"MAT96";#N/A,#N/A,FALSE,"FANDA96";#N/A,#N/A,FALSE,"INTRAN96";#N/A,#N/A,FALSE,"NAA9697";#N/A,#N/A,FALSE,"ECWEBB";#N/A,#N/A,FALSE,"MFT96";#N/A,#N/A,FALSE,"CTrecon"}</definedName>
    <definedName name="asdas_1_2_1_5_5" hidden="1">{#N/A,#N/A,FALSE,"TMCOMP96";#N/A,#N/A,FALSE,"MAT96";#N/A,#N/A,FALSE,"FANDA96";#N/A,#N/A,FALSE,"INTRAN96";#N/A,#N/A,FALSE,"NAA9697";#N/A,#N/A,FALSE,"ECWEBB";#N/A,#N/A,FALSE,"MFT96";#N/A,#N/A,FALSE,"CTrecon"}</definedName>
    <definedName name="asdas_1_2_2" hidden="1">{#N/A,#N/A,FALSE,"TMCOMP96";#N/A,#N/A,FALSE,"MAT96";#N/A,#N/A,FALSE,"FANDA96";#N/A,#N/A,FALSE,"INTRAN96";#N/A,#N/A,FALSE,"NAA9697";#N/A,#N/A,FALSE,"ECWEBB";#N/A,#N/A,FALSE,"MFT96";#N/A,#N/A,FALSE,"CTrecon"}</definedName>
    <definedName name="asdas_1_2_2_1" hidden="1">{#N/A,#N/A,FALSE,"TMCOMP96";#N/A,#N/A,FALSE,"MAT96";#N/A,#N/A,FALSE,"FANDA96";#N/A,#N/A,FALSE,"INTRAN96";#N/A,#N/A,FALSE,"NAA9697";#N/A,#N/A,FALSE,"ECWEBB";#N/A,#N/A,FALSE,"MFT96";#N/A,#N/A,FALSE,"CTrecon"}</definedName>
    <definedName name="asdas_1_2_2_2" hidden="1">{#N/A,#N/A,FALSE,"TMCOMP96";#N/A,#N/A,FALSE,"MAT96";#N/A,#N/A,FALSE,"FANDA96";#N/A,#N/A,FALSE,"INTRAN96";#N/A,#N/A,FALSE,"NAA9697";#N/A,#N/A,FALSE,"ECWEBB";#N/A,#N/A,FALSE,"MFT96";#N/A,#N/A,FALSE,"CTrecon"}</definedName>
    <definedName name="asdas_1_2_2_3" hidden="1">{#N/A,#N/A,FALSE,"TMCOMP96";#N/A,#N/A,FALSE,"MAT96";#N/A,#N/A,FALSE,"FANDA96";#N/A,#N/A,FALSE,"INTRAN96";#N/A,#N/A,FALSE,"NAA9697";#N/A,#N/A,FALSE,"ECWEBB";#N/A,#N/A,FALSE,"MFT96";#N/A,#N/A,FALSE,"CTrecon"}</definedName>
    <definedName name="asdas_1_2_2_4" hidden="1">{#N/A,#N/A,FALSE,"TMCOMP96";#N/A,#N/A,FALSE,"MAT96";#N/A,#N/A,FALSE,"FANDA96";#N/A,#N/A,FALSE,"INTRAN96";#N/A,#N/A,FALSE,"NAA9697";#N/A,#N/A,FALSE,"ECWEBB";#N/A,#N/A,FALSE,"MFT96";#N/A,#N/A,FALSE,"CTrecon"}</definedName>
    <definedName name="asdas_1_2_2_5" hidden="1">{#N/A,#N/A,FALSE,"TMCOMP96";#N/A,#N/A,FALSE,"MAT96";#N/A,#N/A,FALSE,"FANDA96";#N/A,#N/A,FALSE,"INTRAN96";#N/A,#N/A,FALSE,"NAA9697";#N/A,#N/A,FALSE,"ECWEBB";#N/A,#N/A,FALSE,"MFT96";#N/A,#N/A,FALSE,"CTrecon"}</definedName>
    <definedName name="asdas_1_2_3" hidden="1">{#N/A,#N/A,FALSE,"TMCOMP96";#N/A,#N/A,FALSE,"MAT96";#N/A,#N/A,FALSE,"FANDA96";#N/A,#N/A,FALSE,"INTRAN96";#N/A,#N/A,FALSE,"NAA9697";#N/A,#N/A,FALSE,"ECWEBB";#N/A,#N/A,FALSE,"MFT96";#N/A,#N/A,FALSE,"CTrecon"}</definedName>
    <definedName name="asdas_1_2_3_1" hidden="1">{#N/A,#N/A,FALSE,"TMCOMP96";#N/A,#N/A,FALSE,"MAT96";#N/A,#N/A,FALSE,"FANDA96";#N/A,#N/A,FALSE,"INTRAN96";#N/A,#N/A,FALSE,"NAA9697";#N/A,#N/A,FALSE,"ECWEBB";#N/A,#N/A,FALSE,"MFT96";#N/A,#N/A,FALSE,"CTrecon"}</definedName>
    <definedName name="asdas_1_2_3_2" hidden="1">{#N/A,#N/A,FALSE,"TMCOMP96";#N/A,#N/A,FALSE,"MAT96";#N/A,#N/A,FALSE,"FANDA96";#N/A,#N/A,FALSE,"INTRAN96";#N/A,#N/A,FALSE,"NAA9697";#N/A,#N/A,FALSE,"ECWEBB";#N/A,#N/A,FALSE,"MFT96";#N/A,#N/A,FALSE,"CTrecon"}</definedName>
    <definedName name="asdas_1_2_3_3" hidden="1">{#N/A,#N/A,FALSE,"TMCOMP96";#N/A,#N/A,FALSE,"MAT96";#N/A,#N/A,FALSE,"FANDA96";#N/A,#N/A,FALSE,"INTRAN96";#N/A,#N/A,FALSE,"NAA9697";#N/A,#N/A,FALSE,"ECWEBB";#N/A,#N/A,FALSE,"MFT96";#N/A,#N/A,FALSE,"CTrecon"}</definedName>
    <definedName name="asdas_1_2_3_4" hidden="1">{#N/A,#N/A,FALSE,"TMCOMP96";#N/A,#N/A,FALSE,"MAT96";#N/A,#N/A,FALSE,"FANDA96";#N/A,#N/A,FALSE,"INTRAN96";#N/A,#N/A,FALSE,"NAA9697";#N/A,#N/A,FALSE,"ECWEBB";#N/A,#N/A,FALSE,"MFT96";#N/A,#N/A,FALSE,"CTrecon"}</definedName>
    <definedName name="asdas_1_2_3_5" hidden="1">{#N/A,#N/A,FALSE,"TMCOMP96";#N/A,#N/A,FALSE,"MAT96";#N/A,#N/A,FALSE,"FANDA96";#N/A,#N/A,FALSE,"INTRAN96";#N/A,#N/A,FALSE,"NAA9697";#N/A,#N/A,FALSE,"ECWEBB";#N/A,#N/A,FALSE,"MFT96";#N/A,#N/A,FALSE,"CTrecon"}</definedName>
    <definedName name="asdas_1_2_4" hidden="1">{#N/A,#N/A,FALSE,"TMCOMP96";#N/A,#N/A,FALSE,"MAT96";#N/A,#N/A,FALSE,"FANDA96";#N/A,#N/A,FALSE,"INTRAN96";#N/A,#N/A,FALSE,"NAA9697";#N/A,#N/A,FALSE,"ECWEBB";#N/A,#N/A,FALSE,"MFT96";#N/A,#N/A,FALSE,"CTrecon"}</definedName>
    <definedName name="asdas_1_2_4_1" hidden="1">{#N/A,#N/A,FALSE,"TMCOMP96";#N/A,#N/A,FALSE,"MAT96";#N/A,#N/A,FALSE,"FANDA96";#N/A,#N/A,FALSE,"INTRAN96";#N/A,#N/A,FALSE,"NAA9697";#N/A,#N/A,FALSE,"ECWEBB";#N/A,#N/A,FALSE,"MFT96";#N/A,#N/A,FALSE,"CTrecon"}</definedName>
    <definedName name="asdas_1_2_4_2" hidden="1">{#N/A,#N/A,FALSE,"TMCOMP96";#N/A,#N/A,FALSE,"MAT96";#N/A,#N/A,FALSE,"FANDA96";#N/A,#N/A,FALSE,"INTRAN96";#N/A,#N/A,FALSE,"NAA9697";#N/A,#N/A,FALSE,"ECWEBB";#N/A,#N/A,FALSE,"MFT96";#N/A,#N/A,FALSE,"CTrecon"}</definedName>
    <definedName name="asdas_1_2_4_3" hidden="1">{#N/A,#N/A,FALSE,"TMCOMP96";#N/A,#N/A,FALSE,"MAT96";#N/A,#N/A,FALSE,"FANDA96";#N/A,#N/A,FALSE,"INTRAN96";#N/A,#N/A,FALSE,"NAA9697";#N/A,#N/A,FALSE,"ECWEBB";#N/A,#N/A,FALSE,"MFT96";#N/A,#N/A,FALSE,"CTrecon"}</definedName>
    <definedName name="asdas_1_2_4_4" hidden="1">{#N/A,#N/A,FALSE,"TMCOMP96";#N/A,#N/A,FALSE,"MAT96";#N/A,#N/A,FALSE,"FANDA96";#N/A,#N/A,FALSE,"INTRAN96";#N/A,#N/A,FALSE,"NAA9697";#N/A,#N/A,FALSE,"ECWEBB";#N/A,#N/A,FALSE,"MFT96";#N/A,#N/A,FALSE,"CTrecon"}</definedName>
    <definedName name="asdas_1_2_4_5" hidden="1">{#N/A,#N/A,FALSE,"TMCOMP96";#N/A,#N/A,FALSE,"MAT96";#N/A,#N/A,FALSE,"FANDA96";#N/A,#N/A,FALSE,"INTRAN96";#N/A,#N/A,FALSE,"NAA9697";#N/A,#N/A,FALSE,"ECWEBB";#N/A,#N/A,FALSE,"MFT96";#N/A,#N/A,FALSE,"CTrecon"}</definedName>
    <definedName name="asdas_1_2_5" hidden="1">{#N/A,#N/A,FALSE,"TMCOMP96";#N/A,#N/A,FALSE,"MAT96";#N/A,#N/A,FALSE,"FANDA96";#N/A,#N/A,FALSE,"INTRAN96";#N/A,#N/A,FALSE,"NAA9697";#N/A,#N/A,FALSE,"ECWEBB";#N/A,#N/A,FALSE,"MFT96";#N/A,#N/A,FALSE,"CTrecon"}</definedName>
    <definedName name="asdas_1_2_5_1" hidden="1">{#N/A,#N/A,FALSE,"TMCOMP96";#N/A,#N/A,FALSE,"MAT96";#N/A,#N/A,FALSE,"FANDA96";#N/A,#N/A,FALSE,"INTRAN96";#N/A,#N/A,FALSE,"NAA9697";#N/A,#N/A,FALSE,"ECWEBB";#N/A,#N/A,FALSE,"MFT96";#N/A,#N/A,FALSE,"CTrecon"}</definedName>
    <definedName name="asdas_1_2_5_2" hidden="1">{#N/A,#N/A,FALSE,"TMCOMP96";#N/A,#N/A,FALSE,"MAT96";#N/A,#N/A,FALSE,"FANDA96";#N/A,#N/A,FALSE,"INTRAN96";#N/A,#N/A,FALSE,"NAA9697";#N/A,#N/A,FALSE,"ECWEBB";#N/A,#N/A,FALSE,"MFT96";#N/A,#N/A,FALSE,"CTrecon"}</definedName>
    <definedName name="asdas_1_2_5_3" hidden="1">{#N/A,#N/A,FALSE,"TMCOMP96";#N/A,#N/A,FALSE,"MAT96";#N/A,#N/A,FALSE,"FANDA96";#N/A,#N/A,FALSE,"INTRAN96";#N/A,#N/A,FALSE,"NAA9697";#N/A,#N/A,FALSE,"ECWEBB";#N/A,#N/A,FALSE,"MFT96";#N/A,#N/A,FALSE,"CTrecon"}</definedName>
    <definedName name="asdas_1_2_5_4" hidden="1">{#N/A,#N/A,FALSE,"TMCOMP96";#N/A,#N/A,FALSE,"MAT96";#N/A,#N/A,FALSE,"FANDA96";#N/A,#N/A,FALSE,"INTRAN96";#N/A,#N/A,FALSE,"NAA9697";#N/A,#N/A,FALSE,"ECWEBB";#N/A,#N/A,FALSE,"MFT96";#N/A,#N/A,FALSE,"CTrecon"}</definedName>
    <definedName name="asdas_1_2_5_5" hidden="1">{#N/A,#N/A,FALSE,"TMCOMP96";#N/A,#N/A,FALSE,"MAT96";#N/A,#N/A,FALSE,"FANDA96";#N/A,#N/A,FALSE,"INTRAN96";#N/A,#N/A,FALSE,"NAA9697";#N/A,#N/A,FALSE,"ECWEBB";#N/A,#N/A,FALSE,"MFT96";#N/A,#N/A,FALSE,"CTrecon"}</definedName>
    <definedName name="asdas_1_3" hidden="1">{#N/A,#N/A,FALSE,"TMCOMP96";#N/A,#N/A,FALSE,"MAT96";#N/A,#N/A,FALSE,"FANDA96";#N/A,#N/A,FALSE,"INTRAN96";#N/A,#N/A,FALSE,"NAA9697";#N/A,#N/A,FALSE,"ECWEBB";#N/A,#N/A,FALSE,"MFT96";#N/A,#N/A,FALSE,"CTrecon"}</definedName>
    <definedName name="asdas_1_3_1" hidden="1">{#N/A,#N/A,FALSE,"TMCOMP96";#N/A,#N/A,FALSE,"MAT96";#N/A,#N/A,FALSE,"FANDA96";#N/A,#N/A,FALSE,"INTRAN96";#N/A,#N/A,FALSE,"NAA9697";#N/A,#N/A,FALSE,"ECWEBB";#N/A,#N/A,FALSE,"MFT96";#N/A,#N/A,FALSE,"CTrecon"}</definedName>
    <definedName name="asdas_1_3_1_1" hidden="1">{#N/A,#N/A,FALSE,"TMCOMP96";#N/A,#N/A,FALSE,"MAT96";#N/A,#N/A,FALSE,"FANDA96";#N/A,#N/A,FALSE,"INTRAN96";#N/A,#N/A,FALSE,"NAA9697";#N/A,#N/A,FALSE,"ECWEBB";#N/A,#N/A,FALSE,"MFT96";#N/A,#N/A,FALSE,"CTrecon"}</definedName>
    <definedName name="asdas_1_3_1_1_1" hidden="1">{#N/A,#N/A,FALSE,"TMCOMP96";#N/A,#N/A,FALSE,"MAT96";#N/A,#N/A,FALSE,"FANDA96";#N/A,#N/A,FALSE,"INTRAN96";#N/A,#N/A,FALSE,"NAA9697";#N/A,#N/A,FALSE,"ECWEBB";#N/A,#N/A,FALSE,"MFT96";#N/A,#N/A,FALSE,"CTrecon"}</definedName>
    <definedName name="asdas_1_3_1_1_1_1" hidden="1">{#N/A,#N/A,FALSE,"TMCOMP96";#N/A,#N/A,FALSE,"MAT96";#N/A,#N/A,FALSE,"FANDA96";#N/A,#N/A,FALSE,"INTRAN96";#N/A,#N/A,FALSE,"NAA9697";#N/A,#N/A,FALSE,"ECWEBB";#N/A,#N/A,FALSE,"MFT96";#N/A,#N/A,FALSE,"CTrecon"}</definedName>
    <definedName name="asdas_1_3_1_1_1_2" hidden="1">{#N/A,#N/A,FALSE,"TMCOMP96";#N/A,#N/A,FALSE,"MAT96";#N/A,#N/A,FALSE,"FANDA96";#N/A,#N/A,FALSE,"INTRAN96";#N/A,#N/A,FALSE,"NAA9697";#N/A,#N/A,FALSE,"ECWEBB";#N/A,#N/A,FALSE,"MFT96";#N/A,#N/A,FALSE,"CTrecon"}</definedName>
    <definedName name="asdas_1_3_1_1_1_3" hidden="1">{#N/A,#N/A,FALSE,"TMCOMP96";#N/A,#N/A,FALSE,"MAT96";#N/A,#N/A,FALSE,"FANDA96";#N/A,#N/A,FALSE,"INTRAN96";#N/A,#N/A,FALSE,"NAA9697";#N/A,#N/A,FALSE,"ECWEBB";#N/A,#N/A,FALSE,"MFT96";#N/A,#N/A,FALSE,"CTrecon"}</definedName>
    <definedName name="asdas_1_3_1_1_1_4" hidden="1">{#N/A,#N/A,FALSE,"TMCOMP96";#N/A,#N/A,FALSE,"MAT96";#N/A,#N/A,FALSE,"FANDA96";#N/A,#N/A,FALSE,"INTRAN96";#N/A,#N/A,FALSE,"NAA9697";#N/A,#N/A,FALSE,"ECWEBB";#N/A,#N/A,FALSE,"MFT96";#N/A,#N/A,FALSE,"CTrecon"}</definedName>
    <definedName name="asdas_1_3_1_1_1_5" hidden="1">{#N/A,#N/A,FALSE,"TMCOMP96";#N/A,#N/A,FALSE,"MAT96";#N/A,#N/A,FALSE,"FANDA96";#N/A,#N/A,FALSE,"INTRAN96";#N/A,#N/A,FALSE,"NAA9697";#N/A,#N/A,FALSE,"ECWEBB";#N/A,#N/A,FALSE,"MFT96";#N/A,#N/A,FALSE,"CTrecon"}</definedName>
    <definedName name="asdas_1_3_1_1_2" hidden="1">{#N/A,#N/A,FALSE,"TMCOMP96";#N/A,#N/A,FALSE,"MAT96";#N/A,#N/A,FALSE,"FANDA96";#N/A,#N/A,FALSE,"INTRAN96";#N/A,#N/A,FALSE,"NAA9697";#N/A,#N/A,FALSE,"ECWEBB";#N/A,#N/A,FALSE,"MFT96";#N/A,#N/A,FALSE,"CTrecon"}</definedName>
    <definedName name="asdas_1_3_1_1_2_1" hidden="1">{#N/A,#N/A,FALSE,"TMCOMP96";#N/A,#N/A,FALSE,"MAT96";#N/A,#N/A,FALSE,"FANDA96";#N/A,#N/A,FALSE,"INTRAN96";#N/A,#N/A,FALSE,"NAA9697";#N/A,#N/A,FALSE,"ECWEBB";#N/A,#N/A,FALSE,"MFT96";#N/A,#N/A,FALSE,"CTrecon"}</definedName>
    <definedName name="asdas_1_3_1_1_2_2" hidden="1">{#N/A,#N/A,FALSE,"TMCOMP96";#N/A,#N/A,FALSE,"MAT96";#N/A,#N/A,FALSE,"FANDA96";#N/A,#N/A,FALSE,"INTRAN96";#N/A,#N/A,FALSE,"NAA9697";#N/A,#N/A,FALSE,"ECWEBB";#N/A,#N/A,FALSE,"MFT96";#N/A,#N/A,FALSE,"CTrecon"}</definedName>
    <definedName name="asdas_1_3_1_1_2_3" hidden="1">{#N/A,#N/A,FALSE,"TMCOMP96";#N/A,#N/A,FALSE,"MAT96";#N/A,#N/A,FALSE,"FANDA96";#N/A,#N/A,FALSE,"INTRAN96";#N/A,#N/A,FALSE,"NAA9697";#N/A,#N/A,FALSE,"ECWEBB";#N/A,#N/A,FALSE,"MFT96";#N/A,#N/A,FALSE,"CTrecon"}</definedName>
    <definedName name="asdas_1_3_1_1_2_4" hidden="1">{#N/A,#N/A,FALSE,"TMCOMP96";#N/A,#N/A,FALSE,"MAT96";#N/A,#N/A,FALSE,"FANDA96";#N/A,#N/A,FALSE,"INTRAN96";#N/A,#N/A,FALSE,"NAA9697";#N/A,#N/A,FALSE,"ECWEBB";#N/A,#N/A,FALSE,"MFT96";#N/A,#N/A,FALSE,"CTrecon"}</definedName>
    <definedName name="asdas_1_3_1_1_2_5" hidden="1">{#N/A,#N/A,FALSE,"TMCOMP96";#N/A,#N/A,FALSE,"MAT96";#N/A,#N/A,FALSE,"FANDA96";#N/A,#N/A,FALSE,"INTRAN96";#N/A,#N/A,FALSE,"NAA9697";#N/A,#N/A,FALSE,"ECWEBB";#N/A,#N/A,FALSE,"MFT96";#N/A,#N/A,FALSE,"CTrecon"}</definedName>
    <definedName name="asdas_1_3_1_1_3" hidden="1">{#N/A,#N/A,FALSE,"TMCOMP96";#N/A,#N/A,FALSE,"MAT96";#N/A,#N/A,FALSE,"FANDA96";#N/A,#N/A,FALSE,"INTRAN96";#N/A,#N/A,FALSE,"NAA9697";#N/A,#N/A,FALSE,"ECWEBB";#N/A,#N/A,FALSE,"MFT96";#N/A,#N/A,FALSE,"CTrecon"}</definedName>
    <definedName name="asdas_1_3_1_1_4" hidden="1">{#N/A,#N/A,FALSE,"TMCOMP96";#N/A,#N/A,FALSE,"MAT96";#N/A,#N/A,FALSE,"FANDA96";#N/A,#N/A,FALSE,"INTRAN96";#N/A,#N/A,FALSE,"NAA9697";#N/A,#N/A,FALSE,"ECWEBB";#N/A,#N/A,FALSE,"MFT96";#N/A,#N/A,FALSE,"CTrecon"}</definedName>
    <definedName name="asdas_1_3_1_1_5" hidden="1">{#N/A,#N/A,FALSE,"TMCOMP96";#N/A,#N/A,FALSE,"MAT96";#N/A,#N/A,FALSE,"FANDA96";#N/A,#N/A,FALSE,"INTRAN96";#N/A,#N/A,FALSE,"NAA9697";#N/A,#N/A,FALSE,"ECWEBB";#N/A,#N/A,FALSE,"MFT96";#N/A,#N/A,FALSE,"CTrecon"}</definedName>
    <definedName name="asdas_1_3_1_2" hidden="1">{#N/A,#N/A,FALSE,"TMCOMP96";#N/A,#N/A,FALSE,"MAT96";#N/A,#N/A,FALSE,"FANDA96";#N/A,#N/A,FALSE,"INTRAN96";#N/A,#N/A,FALSE,"NAA9697";#N/A,#N/A,FALSE,"ECWEBB";#N/A,#N/A,FALSE,"MFT96";#N/A,#N/A,FALSE,"CTrecon"}</definedName>
    <definedName name="asdas_1_3_1_2_1" hidden="1">{#N/A,#N/A,FALSE,"TMCOMP96";#N/A,#N/A,FALSE,"MAT96";#N/A,#N/A,FALSE,"FANDA96";#N/A,#N/A,FALSE,"INTRAN96";#N/A,#N/A,FALSE,"NAA9697";#N/A,#N/A,FALSE,"ECWEBB";#N/A,#N/A,FALSE,"MFT96";#N/A,#N/A,FALSE,"CTrecon"}</definedName>
    <definedName name="asdas_1_3_1_2_2" hidden="1">{#N/A,#N/A,FALSE,"TMCOMP96";#N/A,#N/A,FALSE,"MAT96";#N/A,#N/A,FALSE,"FANDA96";#N/A,#N/A,FALSE,"INTRAN96";#N/A,#N/A,FALSE,"NAA9697";#N/A,#N/A,FALSE,"ECWEBB";#N/A,#N/A,FALSE,"MFT96";#N/A,#N/A,FALSE,"CTrecon"}</definedName>
    <definedName name="asdas_1_3_1_2_3" hidden="1">{#N/A,#N/A,FALSE,"TMCOMP96";#N/A,#N/A,FALSE,"MAT96";#N/A,#N/A,FALSE,"FANDA96";#N/A,#N/A,FALSE,"INTRAN96";#N/A,#N/A,FALSE,"NAA9697";#N/A,#N/A,FALSE,"ECWEBB";#N/A,#N/A,FALSE,"MFT96";#N/A,#N/A,FALSE,"CTrecon"}</definedName>
    <definedName name="asdas_1_3_1_2_4" hidden="1">{#N/A,#N/A,FALSE,"TMCOMP96";#N/A,#N/A,FALSE,"MAT96";#N/A,#N/A,FALSE,"FANDA96";#N/A,#N/A,FALSE,"INTRAN96";#N/A,#N/A,FALSE,"NAA9697";#N/A,#N/A,FALSE,"ECWEBB";#N/A,#N/A,FALSE,"MFT96";#N/A,#N/A,FALSE,"CTrecon"}</definedName>
    <definedName name="asdas_1_3_1_2_5" hidden="1">{#N/A,#N/A,FALSE,"TMCOMP96";#N/A,#N/A,FALSE,"MAT96";#N/A,#N/A,FALSE,"FANDA96";#N/A,#N/A,FALSE,"INTRAN96";#N/A,#N/A,FALSE,"NAA9697";#N/A,#N/A,FALSE,"ECWEBB";#N/A,#N/A,FALSE,"MFT96";#N/A,#N/A,FALSE,"CTrecon"}</definedName>
    <definedName name="asdas_1_3_1_3" hidden="1">{#N/A,#N/A,FALSE,"TMCOMP96";#N/A,#N/A,FALSE,"MAT96";#N/A,#N/A,FALSE,"FANDA96";#N/A,#N/A,FALSE,"INTRAN96";#N/A,#N/A,FALSE,"NAA9697";#N/A,#N/A,FALSE,"ECWEBB";#N/A,#N/A,FALSE,"MFT96";#N/A,#N/A,FALSE,"CTrecon"}</definedName>
    <definedName name="asdas_1_3_1_3_1" hidden="1">{#N/A,#N/A,FALSE,"TMCOMP96";#N/A,#N/A,FALSE,"MAT96";#N/A,#N/A,FALSE,"FANDA96";#N/A,#N/A,FALSE,"INTRAN96";#N/A,#N/A,FALSE,"NAA9697";#N/A,#N/A,FALSE,"ECWEBB";#N/A,#N/A,FALSE,"MFT96";#N/A,#N/A,FALSE,"CTrecon"}</definedName>
    <definedName name="asdas_1_3_1_3_2" hidden="1">{#N/A,#N/A,FALSE,"TMCOMP96";#N/A,#N/A,FALSE,"MAT96";#N/A,#N/A,FALSE,"FANDA96";#N/A,#N/A,FALSE,"INTRAN96";#N/A,#N/A,FALSE,"NAA9697";#N/A,#N/A,FALSE,"ECWEBB";#N/A,#N/A,FALSE,"MFT96";#N/A,#N/A,FALSE,"CTrecon"}</definedName>
    <definedName name="asdas_1_3_1_3_3" hidden="1">{#N/A,#N/A,FALSE,"TMCOMP96";#N/A,#N/A,FALSE,"MAT96";#N/A,#N/A,FALSE,"FANDA96";#N/A,#N/A,FALSE,"INTRAN96";#N/A,#N/A,FALSE,"NAA9697";#N/A,#N/A,FALSE,"ECWEBB";#N/A,#N/A,FALSE,"MFT96";#N/A,#N/A,FALSE,"CTrecon"}</definedName>
    <definedName name="asdas_1_3_1_3_4" hidden="1">{#N/A,#N/A,FALSE,"TMCOMP96";#N/A,#N/A,FALSE,"MAT96";#N/A,#N/A,FALSE,"FANDA96";#N/A,#N/A,FALSE,"INTRAN96";#N/A,#N/A,FALSE,"NAA9697";#N/A,#N/A,FALSE,"ECWEBB";#N/A,#N/A,FALSE,"MFT96";#N/A,#N/A,FALSE,"CTrecon"}</definedName>
    <definedName name="asdas_1_3_1_3_5" hidden="1">{#N/A,#N/A,FALSE,"TMCOMP96";#N/A,#N/A,FALSE,"MAT96";#N/A,#N/A,FALSE,"FANDA96";#N/A,#N/A,FALSE,"INTRAN96";#N/A,#N/A,FALSE,"NAA9697";#N/A,#N/A,FALSE,"ECWEBB";#N/A,#N/A,FALSE,"MFT96";#N/A,#N/A,FALSE,"CTrecon"}</definedName>
    <definedName name="asdas_1_3_1_4" hidden="1">{#N/A,#N/A,FALSE,"TMCOMP96";#N/A,#N/A,FALSE,"MAT96";#N/A,#N/A,FALSE,"FANDA96";#N/A,#N/A,FALSE,"INTRAN96";#N/A,#N/A,FALSE,"NAA9697";#N/A,#N/A,FALSE,"ECWEBB";#N/A,#N/A,FALSE,"MFT96";#N/A,#N/A,FALSE,"CTrecon"}</definedName>
    <definedName name="asdas_1_3_1_4_1" hidden="1">{#N/A,#N/A,FALSE,"TMCOMP96";#N/A,#N/A,FALSE,"MAT96";#N/A,#N/A,FALSE,"FANDA96";#N/A,#N/A,FALSE,"INTRAN96";#N/A,#N/A,FALSE,"NAA9697";#N/A,#N/A,FALSE,"ECWEBB";#N/A,#N/A,FALSE,"MFT96";#N/A,#N/A,FALSE,"CTrecon"}</definedName>
    <definedName name="asdas_1_3_1_4_2" hidden="1">{#N/A,#N/A,FALSE,"TMCOMP96";#N/A,#N/A,FALSE,"MAT96";#N/A,#N/A,FALSE,"FANDA96";#N/A,#N/A,FALSE,"INTRAN96";#N/A,#N/A,FALSE,"NAA9697";#N/A,#N/A,FALSE,"ECWEBB";#N/A,#N/A,FALSE,"MFT96";#N/A,#N/A,FALSE,"CTrecon"}</definedName>
    <definedName name="asdas_1_3_1_4_3" hidden="1">{#N/A,#N/A,FALSE,"TMCOMP96";#N/A,#N/A,FALSE,"MAT96";#N/A,#N/A,FALSE,"FANDA96";#N/A,#N/A,FALSE,"INTRAN96";#N/A,#N/A,FALSE,"NAA9697";#N/A,#N/A,FALSE,"ECWEBB";#N/A,#N/A,FALSE,"MFT96";#N/A,#N/A,FALSE,"CTrecon"}</definedName>
    <definedName name="asdas_1_3_1_4_4" hidden="1">{#N/A,#N/A,FALSE,"TMCOMP96";#N/A,#N/A,FALSE,"MAT96";#N/A,#N/A,FALSE,"FANDA96";#N/A,#N/A,FALSE,"INTRAN96";#N/A,#N/A,FALSE,"NAA9697";#N/A,#N/A,FALSE,"ECWEBB";#N/A,#N/A,FALSE,"MFT96";#N/A,#N/A,FALSE,"CTrecon"}</definedName>
    <definedName name="asdas_1_3_1_4_5" hidden="1">{#N/A,#N/A,FALSE,"TMCOMP96";#N/A,#N/A,FALSE,"MAT96";#N/A,#N/A,FALSE,"FANDA96";#N/A,#N/A,FALSE,"INTRAN96";#N/A,#N/A,FALSE,"NAA9697";#N/A,#N/A,FALSE,"ECWEBB";#N/A,#N/A,FALSE,"MFT96";#N/A,#N/A,FALSE,"CTrecon"}</definedName>
    <definedName name="asdas_1_3_1_5" hidden="1">{#N/A,#N/A,FALSE,"TMCOMP96";#N/A,#N/A,FALSE,"MAT96";#N/A,#N/A,FALSE,"FANDA96";#N/A,#N/A,FALSE,"INTRAN96";#N/A,#N/A,FALSE,"NAA9697";#N/A,#N/A,FALSE,"ECWEBB";#N/A,#N/A,FALSE,"MFT96";#N/A,#N/A,FALSE,"CTrecon"}</definedName>
    <definedName name="asdas_1_3_1_5_1" hidden="1">{#N/A,#N/A,FALSE,"TMCOMP96";#N/A,#N/A,FALSE,"MAT96";#N/A,#N/A,FALSE,"FANDA96";#N/A,#N/A,FALSE,"INTRAN96";#N/A,#N/A,FALSE,"NAA9697";#N/A,#N/A,FALSE,"ECWEBB";#N/A,#N/A,FALSE,"MFT96";#N/A,#N/A,FALSE,"CTrecon"}</definedName>
    <definedName name="asdas_1_3_1_5_2" hidden="1">{#N/A,#N/A,FALSE,"TMCOMP96";#N/A,#N/A,FALSE,"MAT96";#N/A,#N/A,FALSE,"FANDA96";#N/A,#N/A,FALSE,"INTRAN96";#N/A,#N/A,FALSE,"NAA9697";#N/A,#N/A,FALSE,"ECWEBB";#N/A,#N/A,FALSE,"MFT96";#N/A,#N/A,FALSE,"CTrecon"}</definedName>
    <definedName name="asdas_1_3_1_5_3" hidden="1">{#N/A,#N/A,FALSE,"TMCOMP96";#N/A,#N/A,FALSE,"MAT96";#N/A,#N/A,FALSE,"FANDA96";#N/A,#N/A,FALSE,"INTRAN96";#N/A,#N/A,FALSE,"NAA9697";#N/A,#N/A,FALSE,"ECWEBB";#N/A,#N/A,FALSE,"MFT96";#N/A,#N/A,FALSE,"CTrecon"}</definedName>
    <definedName name="asdas_1_3_1_5_4" hidden="1">{#N/A,#N/A,FALSE,"TMCOMP96";#N/A,#N/A,FALSE,"MAT96";#N/A,#N/A,FALSE,"FANDA96";#N/A,#N/A,FALSE,"INTRAN96";#N/A,#N/A,FALSE,"NAA9697";#N/A,#N/A,FALSE,"ECWEBB";#N/A,#N/A,FALSE,"MFT96";#N/A,#N/A,FALSE,"CTrecon"}</definedName>
    <definedName name="asdas_1_3_1_5_5" hidden="1">{#N/A,#N/A,FALSE,"TMCOMP96";#N/A,#N/A,FALSE,"MAT96";#N/A,#N/A,FALSE,"FANDA96";#N/A,#N/A,FALSE,"INTRAN96";#N/A,#N/A,FALSE,"NAA9697";#N/A,#N/A,FALSE,"ECWEBB";#N/A,#N/A,FALSE,"MFT96";#N/A,#N/A,FALSE,"CTrecon"}</definedName>
    <definedName name="asdas_1_3_2" hidden="1">{#N/A,#N/A,FALSE,"TMCOMP96";#N/A,#N/A,FALSE,"MAT96";#N/A,#N/A,FALSE,"FANDA96";#N/A,#N/A,FALSE,"INTRAN96";#N/A,#N/A,FALSE,"NAA9697";#N/A,#N/A,FALSE,"ECWEBB";#N/A,#N/A,FALSE,"MFT96";#N/A,#N/A,FALSE,"CTrecon"}</definedName>
    <definedName name="asdas_1_3_2_1" hidden="1">{#N/A,#N/A,FALSE,"TMCOMP96";#N/A,#N/A,FALSE,"MAT96";#N/A,#N/A,FALSE,"FANDA96";#N/A,#N/A,FALSE,"INTRAN96";#N/A,#N/A,FALSE,"NAA9697";#N/A,#N/A,FALSE,"ECWEBB";#N/A,#N/A,FALSE,"MFT96";#N/A,#N/A,FALSE,"CTrecon"}</definedName>
    <definedName name="asdas_1_3_2_2" hidden="1">{#N/A,#N/A,FALSE,"TMCOMP96";#N/A,#N/A,FALSE,"MAT96";#N/A,#N/A,FALSE,"FANDA96";#N/A,#N/A,FALSE,"INTRAN96";#N/A,#N/A,FALSE,"NAA9697";#N/A,#N/A,FALSE,"ECWEBB";#N/A,#N/A,FALSE,"MFT96";#N/A,#N/A,FALSE,"CTrecon"}</definedName>
    <definedName name="asdas_1_3_2_3" hidden="1">{#N/A,#N/A,FALSE,"TMCOMP96";#N/A,#N/A,FALSE,"MAT96";#N/A,#N/A,FALSE,"FANDA96";#N/A,#N/A,FALSE,"INTRAN96";#N/A,#N/A,FALSE,"NAA9697";#N/A,#N/A,FALSE,"ECWEBB";#N/A,#N/A,FALSE,"MFT96";#N/A,#N/A,FALSE,"CTrecon"}</definedName>
    <definedName name="asdas_1_3_2_4" hidden="1">{#N/A,#N/A,FALSE,"TMCOMP96";#N/A,#N/A,FALSE,"MAT96";#N/A,#N/A,FALSE,"FANDA96";#N/A,#N/A,FALSE,"INTRAN96";#N/A,#N/A,FALSE,"NAA9697";#N/A,#N/A,FALSE,"ECWEBB";#N/A,#N/A,FALSE,"MFT96";#N/A,#N/A,FALSE,"CTrecon"}</definedName>
    <definedName name="asdas_1_3_2_5" hidden="1">{#N/A,#N/A,FALSE,"TMCOMP96";#N/A,#N/A,FALSE,"MAT96";#N/A,#N/A,FALSE,"FANDA96";#N/A,#N/A,FALSE,"INTRAN96";#N/A,#N/A,FALSE,"NAA9697";#N/A,#N/A,FALSE,"ECWEBB";#N/A,#N/A,FALSE,"MFT96";#N/A,#N/A,FALSE,"CTrecon"}</definedName>
    <definedName name="asdas_1_3_3" hidden="1">{#N/A,#N/A,FALSE,"TMCOMP96";#N/A,#N/A,FALSE,"MAT96";#N/A,#N/A,FALSE,"FANDA96";#N/A,#N/A,FALSE,"INTRAN96";#N/A,#N/A,FALSE,"NAA9697";#N/A,#N/A,FALSE,"ECWEBB";#N/A,#N/A,FALSE,"MFT96";#N/A,#N/A,FALSE,"CTrecon"}</definedName>
    <definedName name="asdas_1_3_3_1" hidden="1">{#N/A,#N/A,FALSE,"TMCOMP96";#N/A,#N/A,FALSE,"MAT96";#N/A,#N/A,FALSE,"FANDA96";#N/A,#N/A,FALSE,"INTRAN96";#N/A,#N/A,FALSE,"NAA9697";#N/A,#N/A,FALSE,"ECWEBB";#N/A,#N/A,FALSE,"MFT96";#N/A,#N/A,FALSE,"CTrecon"}</definedName>
    <definedName name="asdas_1_3_3_2" hidden="1">{#N/A,#N/A,FALSE,"TMCOMP96";#N/A,#N/A,FALSE,"MAT96";#N/A,#N/A,FALSE,"FANDA96";#N/A,#N/A,FALSE,"INTRAN96";#N/A,#N/A,FALSE,"NAA9697";#N/A,#N/A,FALSE,"ECWEBB";#N/A,#N/A,FALSE,"MFT96";#N/A,#N/A,FALSE,"CTrecon"}</definedName>
    <definedName name="asdas_1_3_3_3" hidden="1">{#N/A,#N/A,FALSE,"TMCOMP96";#N/A,#N/A,FALSE,"MAT96";#N/A,#N/A,FALSE,"FANDA96";#N/A,#N/A,FALSE,"INTRAN96";#N/A,#N/A,FALSE,"NAA9697";#N/A,#N/A,FALSE,"ECWEBB";#N/A,#N/A,FALSE,"MFT96";#N/A,#N/A,FALSE,"CTrecon"}</definedName>
    <definedName name="asdas_1_3_3_4" hidden="1">{#N/A,#N/A,FALSE,"TMCOMP96";#N/A,#N/A,FALSE,"MAT96";#N/A,#N/A,FALSE,"FANDA96";#N/A,#N/A,FALSE,"INTRAN96";#N/A,#N/A,FALSE,"NAA9697";#N/A,#N/A,FALSE,"ECWEBB";#N/A,#N/A,FALSE,"MFT96";#N/A,#N/A,FALSE,"CTrecon"}</definedName>
    <definedName name="asdas_1_3_3_5" hidden="1">{#N/A,#N/A,FALSE,"TMCOMP96";#N/A,#N/A,FALSE,"MAT96";#N/A,#N/A,FALSE,"FANDA96";#N/A,#N/A,FALSE,"INTRAN96";#N/A,#N/A,FALSE,"NAA9697";#N/A,#N/A,FALSE,"ECWEBB";#N/A,#N/A,FALSE,"MFT96";#N/A,#N/A,FALSE,"CTrecon"}</definedName>
    <definedName name="asdas_1_3_4" hidden="1">{#N/A,#N/A,FALSE,"TMCOMP96";#N/A,#N/A,FALSE,"MAT96";#N/A,#N/A,FALSE,"FANDA96";#N/A,#N/A,FALSE,"INTRAN96";#N/A,#N/A,FALSE,"NAA9697";#N/A,#N/A,FALSE,"ECWEBB";#N/A,#N/A,FALSE,"MFT96";#N/A,#N/A,FALSE,"CTrecon"}</definedName>
    <definedName name="asdas_1_3_4_1" hidden="1">{#N/A,#N/A,FALSE,"TMCOMP96";#N/A,#N/A,FALSE,"MAT96";#N/A,#N/A,FALSE,"FANDA96";#N/A,#N/A,FALSE,"INTRAN96";#N/A,#N/A,FALSE,"NAA9697";#N/A,#N/A,FALSE,"ECWEBB";#N/A,#N/A,FALSE,"MFT96";#N/A,#N/A,FALSE,"CTrecon"}</definedName>
    <definedName name="asdas_1_3_4_2" hidden="1">{#N/A,#N/A,FALSE,"TMCOMP96";#N/A,#N/A,FALSE,"MAT96";#N/A,#N/A,FALSE,"FANDA96";#N/A,#N/A,FALSE,"INTRAN96";#N/A,#N/A,FALSE,"NAA9697";#N/A,#N/A,FALSE,"ECWEBB";#N/A,#N/A,FALSE,"MFT96";#N/A,#N/A,FALSE,"CTrecon"}</definedName>
    <definedName name="asdas_1_3_4_3" hidden="1">{#N/A,#N/A,FALSE,"TMCOMP96";#N/A,#N/A,FALSE,"MAT96";#N/A,#N/A,FALSE,"FANDA96";#N/A,#N/A,FALSE,"INTRAN96";#N/A,#N/A,FALSE,"NAA9697";#N/A,#N/A,FALSE,"ECWEBB";#N/A,#N/A,FALSE,"MFT96";#N/A,#N/A,FALSE,"CTrecon"}</definedName>
    <definedName name="asdas_1_3_4_4" hidden="1">{#N/A,#N/A,FALSE,"TMCOMP96";#N/A,#N/A,FALSE,"MAT96";#N/A,#N/A,FALSE,"FANDA96";#N/A,#N/A,FALSE,"INTRAN96";#N/A,#N/A,FALSE,"NAA9697";#N/A,#N/A,FALSE,"ECWEBB";#N/A,#N/A,FALSE,"MFT96";#N/A,#N/A,FALSE,"CTrecon"}</definedName>
    <definedName name="asdas_1_3_4_5" hidden="1">{#N/A,#N/A,FALSE,"TMCOMP96";#N/A,#N/A,FALSE,"MAT96";#N/A,#N/A,FALSE,"FANDA96";#N/A,#N/A,FALSE,"INTRAN96";#N/A,#N/A,FALSE,"NAA9697";#N/A,#N/A,FALSE,"ECWEBB";#N/A,#N/A,FALSE,"MFT96";#N/A,#N/A,FALSE,"CTrecon"}</definedName>
    <definedName name="asdas_1_3_5" hidden="1">{#N/A,#N/A,FALSE,"TMCOMP96";#N/A,#N/A,FALSE,"MAT96";#N/A,#N/A,FALSE,"FANDA96";#N/A,#N/A,FALSE,"INTRAN96";#N/A,#N/A,FALSE,"NAA9697";#N/A,#N/A,FALSE,"ECWEBB";#N/A,#N/A,FALSE,"MFT96";#N/A,#N/A,FALSE,"CTrecon"}</definedName>
    <definedName name="asdas_1_3_5_1" hidden="1">{#N/A,#N/A,FALSE,"TMCOMP96";#N/A,#N/A,FALSE,"MAT96";#N/A,#N/A,FALSE,"FANDA96";#N/A,#N/A,FALSE,"INTRAN96";#N/A,#N/A,FALSE,"NAA9697";#N/A,#N/A,FALSE,"ECWEBB";#N/A,#N/A,FALSE,"MFT96";#N/A,#N/A,FALSE,"CTrecon"}</definedName>
    <definedName name="asdas_1_3_5_2" hidden="1">{#N/A,#N/A,FALSE,"TMCOMP96";#N/A,#N/A,FALSE,"MAT96";#N/A,#N/A,FALSE,"FANDA96";#N/A,#N/A,FALSE,"INTRAN96";#N/A,#N/A,FALSE,"NAA9697";#N/A,#N/A,FALSE,"ECWEBB";#N/A,#N/A,FALSE,"MFT96";#N/A,#N/A,FALSE,"CTrecon"}</definedName>
    <definedName name="asdas_1_3_5_3" hidden="1">{#N/A,#N/A,FALSE,"TMCOMP96";#N/A,#N/A,FALSE,"MAT96";#N/A,#N/A,FALSE,"FANDA96";#N/A,#N/A,FALSE,"INTRAN96";#N/A,#N/A,FALSE,"NAA9697";#N/A,#N/A,FALSE,"ECWEBB";#N/A,#N/A,FALSE,"MFT96";#N/A,#N/A,FALSE,"CTrecon"}</definedName>
    <definedName name="asdas_1_3_5_4" hidden="1">{#N/A,#N/A,FALSE,"TMCOMP96";#N/A,#N/A,FALSE,"MAT96";#N/A,#N/A,FALSE,"FANDA96";#N/A,#N/A,FALSE,"INTRAN96";#N/A,#N/A,FALSE,"NAA9697";#N/A,#N/A,FALSE,"ECWEBB";#N/A,#N/A,FALSE,"MFT96";#N/A,#N/A,FALSE,"CTrecon"}</definedName>
    <definedName name="asdas_1_3_5_5" hidden="1">{#N/A,#N/A,FALSE,"TMCOMP96";#N/A,#N/A,FALSE,"MAT96";#N/A,#N/A,FALSE,"FANDA96";#N/A,#N/A,FALSE,"INTRAN96";#N/A,#N/A,FALSE,"NAA9697";#N/A,#N/A,FALSE,"ECWEBB";#N/A,#N/A,FALSE,"MFT96";#N/A,#N/A,FALSE,"CTrecon"}</definedName>
    <definedName name="asdas_1_4" hidden="1">{#N/A,#N/A,FALSE,"TMCOMP96";#N/A,#N/A,FALSE,"MAT96";#N/A,#N/A,FALSE,"FANDA96";#N/A,#N/A,FALSE,"INTRAN96";#N/A,#N/A,FALSE,"NAA9697";#N/A,#N/A,FALSE,"ECWEBB";#N/A,#N/A,FALSE,"MFT96";#N/A,#N/A,FALSE,"CTrecon"}</definedName>
    <definedName name="asdas_1_4_1" hidden="1">{#N/A,#N/A,FALSE,"TMCOMP96";#N/A,#N/A,FALSE,"MAT96";#N/A,#N/A,FALSE,"FANDA96";#N/A,#N/A,FALSE,"INTRAN96";#N/A,#N/A,FALSE,"NAA9697";#N/A,#N/A,FALSE,"ECWEBB";#N/A,#N/A,FALSE,"MFT96";#N/A,#N/A,FALSE,"CTrecon"}</definedName>
    <definedName name="asdas_1_4_1_1" hidden="1">{#N/A,#N/A,FALSE,"TMCOMP96";#N/A,#N/A,FALSE,"MAT96";#N/A,#N/A,FALSE,"FANDA96";#N/A,#N/A,FALSE,"INTRAN96";#N/A,#N/A,FALSE,"NAA9697";#N/A,#N/A,FALSE,"ECWEBB";#N/A,#N/A,FALSE,"MFT96";#N/A,#N/A,FALSE,"CTrecon"}</definedName>
    <definedName name="asdas_1_4_1_1_1" hidden="1">{#N/A,#N/A,FALSE,"TMCOMP96";#N/A,#N/A,FALSE,"MAT96";#N/A,#N/A,FALSE,"FANDA96";#N/A,#N/A,FALSE,"INTRAN96";#N/A,#N/A,FALSE,"NAA9697";#N/A,#N/A,FALSE,"ECWEBB";#N/A,#N/A,FALSE,"MFT96";#N/A,#N/A,FALSE,"CTrecon"}</definedName>
    <definedName name="asdas_1_4_1_1_2" hidden="1">{#N/A,#N/A,FALSE,"TMCOMP96";#N/A,#N/A,FALSE,"MAT96";#N/A,#N/A,FALSE,"FANDA96";#N/A,#N/A,FALSE,"INTRAN96";#N/A,#N/A,FALSE,"NAA9697";#N/A,#N/A,FALSE,"ECWEBB";#N/A,#N/A,FALSE,"MFT96";#N/A,#N/A,FALSE,"CTrecon"}</definedName>
    <definedName name="asdas_1_4_1_1_3" hidden="1">{#N/A,#N/A,FALSE,"TMCOMP96";#N/A,#N/A,FALSE,"MAT96";#N/A,#N/A,FALSE,"FANDA96";#N/A,#N/A,FALSE,"INTRAN96";#N/A,#N/A,FALSE,"NAA9697";#N/A,#N/A,FALSE,"ECWEBB";#N/A,#N/A,FALSE,"MFT96";#N/A,#N/A,FALSE,"CTrecon"}</definedName>
    <definedName name="asdas_1_4_1_1_4" hidden="1">{#N/A,#N/A,FALSE,"TMCOMP96";#N/A,#N/A,FALSE,"MAT96";#N/A,#N/A,FALSE,"FANDA96";#N/A,#N/A,FALSE,"INTRAN96";#N/A,#N/A,FALSE,"NAA9697";#N/A,#N/A,FALSE,"ECWEBB";#N/A,#N/A,FALSE,"MFT96";#N/A,#N/A,FALSE,"CTrecon"}</definedName>
    <definedName name="asdas_1_4_1_1_5" hidden="1">{#N/A,#N/A,FALSE,"TMCOMP96";#N/A,#N/A,FALSE,"MAT96";#N/A,#N/A,FALSE,"FANDA96";#N/A,#N/A,FALSE,"INTRAN96";#N/A,#N/A,FALSE,"NAA9697";#N/A,#N/A,FALSE,"ECWEBB";#N/A,#N/A,FALSE,"MFT96";#N/A,#N/A,FALSE,"CTrecon"}</definedName>
    <definedName name="asdas_1_4_1_2" hidden="1">{#N/A,#N/A,FALSE,"TMCOMP96";#N/A,#N/A,FALSE,"MAT96";#N/A,#N/A,FALSE,"FANDA96";#N/A,#N/A,FALSE,"INTRAN96";#N/A,#N/A,FALSE,"NAA9697";#N/A,#N/A,FALSE,"ECWEBB";#N/A,#N/A,FALSE,"MFT96";#N/A,#N/A,FALSE,"CTrecon"}</definedName>
    <definedName name="asdas_1_4_1_2_1" hidden="1">{#N/A,#N/A,FALSE,"TMCOMP96";#N/A,#N/A,FALSE,"MAT96";#N/A,#N/A,FALSE,"FANDA96";#N/A,#N/A,FALSE,"INTRAN96";#N/A,#N/A,FALSE,"NAA9697";#N/A,#N/A,FALSE,"ECWEBB";#N/A,#N/A,FALSE,"MFT96";#N/A,#N/A,FALSE,"CTrecon"}</definedName>
    <definedName name="asdas_1_4_1_2_2" hidden="1">{#N/A,#N/A,FALSE,"TMCOMP96";#N/A,#N/A,FALSE,"MAT96";#N/A,#N/A,FALSE,"FANDA96";#N/A,#N/A,FALSE,"INTRAN96";#N/A,#N/A,FALSE,"NAA9697";#N/A,#N/A,FALSE,"ECWEBB";#N/A,#N/A,FALSE,"MFT96";#N/A,#N/A,FALSE,"CTrecon"}</definedName>
    <definedName name="asdas_1_4_1_2_3" hidden="1">{#N/A,#N/A,FALSE,"TMCOMP96";#N/A,#N/A,FALSE,"MAT96";#N/A,#N/A,FALSE,"FANDA96";#N/A,#N/A,FALSE,"INTRAN96";#N/A,#N/A,FALSE,"NAA9697";#N/A,#N/A,FALSE,"ECWEBB";#N/A,#N/A,FALSE,"MFT96";#N/A,#N/A,FALSE,"CTrecon"}</definedName>
    <definedName name="asdas_1_4_1_2_4" hidden="1">{#N/A,#N/A,FALSE,"TMCOMP96";#N/A,#N/A,FALSE,"MAT96";#N/A,#N/A,FALSE,"FANDA96";#N/A,#N/A,FALSE,"INTRAN96";#N/A,#N/A,FALSE,"NAA9697";#N/A,#N/A,FALSE,"ECWEBB";#N/A,#N/A,FALSE,"MFT96";#N/A,#N/A,FALSE,"CTrecon"}</definedName>
    <definedName name="asdas_1_4_1_2_5" hidden="1">{#N/A,#N/A,FALSE,"TMCOMP96";#N/A,#N/A,FALSE,"MAT96";#N/A,#N/A,FALSE,"FANDA96";#N/A,#N/A,FALSE,"INTRAN96";#N/A,#N/A,FALSE,"NAA9697";#N/A,#N/A,FALSE,"ECWEBB";#N/A,#N/A,FALSE,"MFT96";#N/A,#N/A,FALSE,"CTrecon"}</definedName>
    <definedName name="asdas_1_4_1_3" hidden="1">{#N/A,#N/A,FALSE,"TMCOMP96";#N/A,#N/A,FALSE,"MAT96";#N/A,#N/A,FALSE,"FANDA96";#N/A,#N/A,FALSE,"INTRAN96";#N/A,#N/A,FALSE,"NAA9697";#N/A,#N/A,FALSE,"ECWEBB";#N/A,#N/A,FALSE,"MFT96";#N/A,#N/A,FALSE,"CTrecon"}</definedName>
    <definedName name="asdas_1_4_1_3_1" hidden="1">{#N/A,#N/A,FALSE,"TMCOMP96";#N/A,#N/A,FALSE,"MAT96";#N/A,#N/A,FALSE,"FANDA96";#N/A,#N/A,FALSE,"INTRAN96";#N/A,#N/A,FALSE,"NAA9697";#N/A,#N/A,FALSE,"ECWEBB";#N/A,#N/A,FALSE,"MFT96";#N/A,#N/A,FALSE,"CTrecon"}</definedName>
    <definedName name="asdas_1_4_1_3_2" hidden="1">{#N/A,#N/A,FALSE,"TMCOMP96";#N/A,#N/A,FALSE,"MAT96";#N/A,#N/A,FALSE,"FANDA96";#N/A,#N/A,FALSE,"INTRAN96";#N/A,#N/A,FALSE,"NAA9697";#N/A,#N/A,FALSE,"ECWEBB";#N/A,#N/A,FALSE,"MFT96";#N/A,#N/A,FALSE,"CTrecon"}</definedName>
    <definedName name="asdas_1_4_1_3_3" hidden="1">{#N/A,#N/A,FALSE,"TMCOMP96";#N/A,#N/A,FALSE,"MAT96";#N/A,#N/A,FALSE,"FANDA96";#N/A,#N/A,FALSE,"INTRAN96";#N/A,#N/A,FALSE,"NAA9697";#N/A,#N/A,FALSE,"ECWEBB";#N/A,#N/A,FALSE,"MFT96";#N/A,#N/A,FALSE,"CTrecon"}</definedName>
    <definedName name="asdas_1_4_1_3_4" hidden="1">{#N/A,#N/A,FALSE,"TMCOMP96";#N/A,#N/A,FALSE,"MAT96";#N/A,#N/A,FALSE,"FANDA96";#N/A,#N/A,FALSE,"INTRAN96";#N/A,#N/A,FALSE,"NAA9697";#N/A,#N/A,FALSE,"ECWEBB";#N/A,#N/A,FALSE,"MFT96";#N/A,#N/A,FALSE,"CTrecon"}</definedName>
    <definedName name="asdas_1_4_1_3_5" hidden="1">{#N/A,#N/A,FALSE,"TMCOMP96";#N/A,#N/A,FALSE,"MAT96";#N/A,#N/A,FALSE,"FANDA96";#N/A,#N/A,FALSE,"INTRAN96";#N/A,#N/A,FALSE,"NAA9697";#N/A,#N/A,FALSE,"ECWEBB";#N/A,#N/A,FALSE,"MFT96";#N/A,#N/A,FALSE,"CTrecon"}</definedName>
    <definedName name="asdas_1_4_1_4" hidden="1">{#N/A,#N/A,FALSE,"TMCOMP96";#N/A,#N/A,FALSE,"MAT96";#N/A,#N/A,FALSE,"FANDA96";#N/A,#N/A,FALSE,"INTRAN96";#N/A,#N/A,FALSE,"NAA9697";#N/A,#N/A,FALSE,"ECWEBB";#N/A,#N/A,FALSE,"MFT96";#N/A,#N/A,FALSE,"CTrecon"}</definedName>
    <definedName name="asdas_1_4_1_4_1" hidden="1">{#N/A,#N/A,FALSE,"TMCOMP96";#N/A,#N/A,FALSE,"MAT96";#N/A,#N/A,FALSE,"FANDA96";#N/A,#N/A,FALSE,"INTRAN96";#N/A,#N/A,FALSE,"NAA9697";#N/A,#N/A,FALSE,"ECWEBB";#N/A,#N/A,FALSE,"MFT96";#N/A,#N/A,FALSE,"CTrecon"}</definedName>
    <definedName name="asdas_1_4_1_4_2" hidden="1">{#N/A,#N/A,FALSE,"TMCOMP96";#N/A,#N/A,FALSE,"MAT96";#N/A,#N/A,FALSE,"FANDA96";#N/A,#N/A,FALSE,"INTRAN96";#N/A,#N/A,FALSE,"NAA9697";#N/A,#N/A,FALSE,"ECWEBB";#N/A,#N/A,FALSE,"MFT96";#N/A,#N/A,FALSE,"CTrecon"}</definedName>
    <definedName name="asdas_1_4_1_4_3" hidden="1">{#N/A,#N/A,FALSE,"TMCOMP96";#N/A,#N/A,FALSE,"MAT96";#N/A,#N/A,FALSE,"FANDA96";#N/A,#N/A,FALSE,"INTRAN96";#N/A,#N/A,FALSE,"NAA9697";#N/A,#N/A,FALSE,"ECWEBB";#N/A,#N/A,FALSE,"MFT96";#N/A,#N/A,FALSE,"CTrecon"}</definedName>
    <definedName name="asdas_1_4_1_4_4" hidden="1">{#N/A,#N/A,FALSE,"TMCOMP96";#N/A,#N/A,FALSE,"MAT96";#N/A,#N/A,FALSE,"FANDA96";#N/A,#N/A,FALSE,"INTRAN96";#N/A,#N/A,FALSE,"NAA9697";#N/A,#N/A,FALSE,"ECWEBB";#N/A,#N/A,FALSE,"MFT96";#N/A,#N/A,FALSE,"CTrecon"}</definedName>
    <definedName name="asdas_1_4_1_4_5" hidden="1">{#N/A,#N/A,FALSE,"TMCOMP96";#N/A,#N/A,FALSE,"MAT96";#N/A,#N/A,FALSE,"FANDA96";#N/A,#N/A,FALSE,"INTRAN96";#N/A,#N/A,FALSE,"NAA9697";#N/A,#N/A,FALSE,"ECWEBB";#N/A,#N/A,FALSE,"MFT96";#N/A,#N/A,FALSE,"CTrecon"}</definedName>
    <definedName name="asdas_1_4_1_5" hidden="1">{#N/A,#N/A,FALSE,"TMCOMP96";#N/A,#N/A,FALSE,"MAT96";#N/A,#N/A,FALSE,"FANDA96";#N/A,#N/A,FALSE,"INTRAN96";#N/A,#N/A,FALSE,"NAA9697";#N/A,#N/A,FALSE,"ECWEBB";#N/A,#N/A,FALSE,"MFT96";#N/A,#N/A,FALSE,"CTrecon"}</definedName>
    <definedName name="asdas_1_4_1_5_1" hidden="1">{#N/A,#N/A,FALSE,"TMCOMP96";#N/A,#N/A,FALSE,"MAT96";#N/A,#N/A,FALSE,"FANDA96";#N/A,#N/A,FALSE,"INTRAN96";#N/A,#N/A,FALSE,"NAA9697";#N/A,#N/A,FALSE,"ECWEBB";#N/A,#N/A,FALSE,"MFT96";#N/A,#N/A,FALSE,"CTrecon"}</definedName>
    <definedName name="asdas_1_4_1_5_2" hidden="1">{#N/A,#N/A,FALSE,"TMCOMP96";#N/A,#N/A,FALSE,"MAT96";#N/A,#N/A,FALSE,"FANDA96";#N/A,#N/A,FALSE,"INTRAN96";#N/A,#N/A,FALSE,"NAA9697";#N/A,#N/A,FALSE,"ECWEBB";#N/A,#N/A,FALSE,"MFT96";#N/A,#N/A,FALSE,"CTrecon"}</definedName>
    <definedName name="asdas_1_4_1_5_3" hidden="1">{#N/A,#N/A,FALSE,"TMCOMP96";#N/A,#N/A,FALSE,"MAT96";#N/A,#N/A,FALSE,"FANDA96";#N/A,#N/A,FALSE,"INTRAN96";#N/A,#N/A,FALSE,"NAA9697";#N/A,#N/A,FALSE,"ECWEBB";#N/A,#N/A,FALSE,"MFT96";#N/A,#N/A,FALSE,"CTrecon"}</definedName>
    <definedName name="asdas_1_4_1_5_4" hidden="1">{#N/A,#N/A,FALSE,"TMCOMP96";#N/A,#N/A,FALSE,"MAT96";#N/A,#N/A,FALSE,"FANDA96";#N/A,#N/A,FALSE,"INTRAN96";#N/A,#N/A,FALSE,"NAA9697";#N/A,#N/A,FALSE,"ECWEBB";#N/A,#N/A,FALSE,"MFT96";#N/A,#N/A,FALSE,"CTrecon"}</definedName>
    <definedName name="asdas_1_4_1_5_5" hidden="1">{#N/A,#N/A,FALSE,"TMCOMP96";#N/A,#N/A,FALSE,"MAT96";#N/A,#N/A,FALSE,"FANDA96";#N/A,#N/A,FALSE,"INTRAN96";#N/A,#N/A,FALSE,"NAA9697";#N/A,#N/A,FALSE,"ECWEBB";#N/A,#N/A,FALSE,"MFT96";#N/A,#N/A,FALSE,"CTrecon"}</definedName>
    <definedName name="asdas_1_4_2" hidden="1">{#N/A,#N/A,FALSE,"TMCOMP96";#N/A,#N/A,FALSE,"MAT96";#N/A,#N/A,FALSE,"FANDA96";#N/A,#N/A,FALSE,"INTRAN96";#N/A,#N/A,FALSE,"NAA9697";#N/A,#N/A,FALSE,"ECWEBB";#N/A,#N/A,FALSE,"MFT96";#N/A,#N/A,FALSE,"CTrecon"}</definedName>
    <definedName name="asdas_1_4_2_1" hidden="1">{#N/A,#N/A,FALSE,"TMCOMP96";#N/A,#N/A,FALSE,"MAT96";#N/A,#N/A,FALSE,"FANDA96";#N/A,#N/A,FALSE,"INTRAN96";#N/A,#N/A,FALSE,"NAA9697";#N/A,#N/A,FALSE,"ECWEBB";#N/A,#N/A,FALSE,"MFT96";#N/A,#N/A,FALSE,"CTrecon"}</definedName>
    <definedName name="asdas_1_4_2_2" hidden="1">{#N/A,#N/A,FALSE,"TMCOMP96";#N/A,#N/A,FALSE,"MAT96";#N/A,#N/A,FALSE,"FANDA96";#N/A,#N/A,FALSE,"INTRAN96";#N/A,#N/A,FALSE,"NAA9697";#N/A,#N/A,FALSE,"ECWEBB";#N/A,#N/A,FALSE,"MFT96";#N/A,#N/A,FALSE,"CTrecon"}</definedName>
    <definedName name="asdas_1_4_2_3" hidden="1">{#N/A,#N/A,FALSE,"TMCOMP96";#N/A,#N/A,FALSE,"MAT96";#N/A,#N/A,FALSE,"FANDA96";#N/A,#N/A,FALSE,"INTRAN96";#N/A,#N/A,FALSE,"NAA9697";#N/A,#N/A,FALSE,"ECWEBB";#N/A,#N/A,FALSE,"MFT96";#N/A,#N/A,FALSE,"CTrecon"}</definedName>
    <definedName name="asdas_1_4_2_4" hidden="1">{#N/A,#N/A,FALSE,"TMCOMP96";#N/A,#N/A,FALSE,"MAT96";#N/A,#N/A,FALSE,"FANDA96";#N/A,#N/A,FALSE,"INTRAN96";#N/A,#N/A,FALSE,"NAA9697";#N/A,#N/A,FALSE,"ECWEBB";#N/A,#N/A,FALSE,"MFT96";#N/A,#N/A,FALSE,"CTrecon"}</definedName>
    <definedName name="asdas_1_4_2_5" hidden="1">{#N/A,#N/A,FALSE,"TMCOMP96";#N/A,#N/A,FALSE,"MAT96";#N/A,#N/A,FALSE,"FANDA96";#N/A,#N/A,FALSE,"INTRAN96";#N/A,#N/A,FALSE,"NAA9697";#N/A,#N/A,FALSE,"ECWEBB";#N/A,#N/A,FALSE,"MFT96";#N/A,#N/A,FALSE,"CTrecon"}</definedName>
    <definedName name="asdas_1_4_3" hidden="1">{#N/A,#N/A,FALSE,"TMCOMP96";#N/A,#N/A,FALSE,"MAT96";#N/A,#N/A,FALSE,"FANDA96";#N/A,#N/A,FALSE,"INTRAN96";#N/A,#N/A,FALSE,"NAA9697";#N/A,#N/A,FALSE,"ECWEBB";#N/A,#N/A,FALSE,"MFT96";#N/A,#N/A,FALSE,"CTrecon"}</definedName>
    <definedName name="asdas_1_4_3_1" hidden="1">{#N/A,#N/A,FALSE,"TMCOMP96";#N/A,#N/A,FALSE,"MAT96";#N/A,#N/A,FALSE,"FANDA96";#N/A,#N/A,FALSE,"INTRAN96";#N/A,#N/A,FALSE,"NAA9697";#N/A,#N/A,FALSE,"ECWEBB";#N/A,#N/A,FALSE,"MFT96";#N/A,#N/A,FALSE,"CTrecon"}</definedName>
    <definedName name="asdas_1_4_3_2" hidden="1">{#N/A,#N/A,FALSE,"TMCOMP96";#N/A,#N/A,FALSE,"MAT96";#N/A,#N/A,FALSE,"FANDA96";#N/A,#N/A,FALSE,"INTRAN96";#N/A,#N/A,FALSE,"NAA9697";#N/A,#N/A,FALSE,"ECWEBB";#N/A,#N/A,FALSE,"MFT96";#N/A,#N/A,FALSE,"CTrecon"}</definedName>
    <definedName name="asdas_1_4_3_3" hidden="1">{#N/A,#N/A,FALSE,"TMCOMP96";#N/A,#N/A,FALSE,"MAT96";#N/A,#N/A,FALSE,"FANDA96";#N/A,#N/A,FALSE,"INTRAN96";#N/A,#N/A,FALSE,"NAA9697";#N/A,#N/A,FALSE,"ECWEBB";#N/A,#N/A,FALSE,"MFT96";#N/A,#N/A,FALSE,"CTrecon"}</definedName>
    <definedName name="asdas_1_4_3_4" hidden="1">{#N/A,#N/A,FALSE,"TMCOMP96";#N/A,#N/A,FALSE,"MAT96";#N/A,#N/A,FALSE,"FANDA96";#N/A,#N/A,FALSE,"INTRAN96";#N/A,#N/A,FALSE,"NAA9697";#N/A,#N/A,FALSE,"ECWEBB";#N/A,#N/A,FALSE,"MFT96";#N/A,#N/A,FALSE,"CTrecon"}</definedName>
    <definedName name="asdas_1_4_3_5" hidden="1">{#N/A,#N/A,FALSE,"TMCOMP96";#N/A,#N/A,FALSE,"MAT96";#N/A,#N/A,FALSE,"FANDA96";#N/A,#N/A,FALSE,"INTRAN96";#N/A,#N/A,FALSE,"NAA9697";#N/A,#N/A,FALSE,"ECWEBB";#N/A,#N/A,FALSE,"MFT96";#N/A,#N/A,FALSE,"CTrecon"}</definedName>
    <definedName name="asdas_1_4_4" hidden="1">{#N/A,#N/A,FALSE,"TMCOMP96";#N/A,#N/A,FALSE,"MAT96";#N/A,#N/A,FALSE,"FANDA96";#N/A,#N/A,FALSE,"INTRAN96";#N/A,#N/A,FALSE,"NAA9697";#N/A,#N/A,FALSE,"ECWEBB";#N/A,#N/A,FALSE,"MFT96";#N/A,#N/A,FALSE,"CTrecon"}</definedName>
    <definedName name="asdas_1_4_4_1" hidden="1">{#N/A,#N/A,FALSE,"TMCOMP96";#N/A,#N/A,FALSE,"MAT96";#N/A,#N/A,FALSE,"FANDA96";#N/A,#N/A,FALSE,"INTRAN96";#N/A,#N/A,FALSE,"NAA9697";#N/A,#N/A,FALSE,"ECWEBB";#N/A,#N/A,FALSE,"MFT96";#N/A,#N/A,FALSE,"CTrecon"}</definedName>
    <definedName name="asdas_1_4_4_2" hidden="1">{#N/A,#N/A,FALSE,"TMCOMP96";#N/A,#N/A,FALSE,"MAT96";#N/A,#N/A,FALSE,"FANDA96";#N/A,#N/A,FALSE,"INTRAN96";#N/A,#N/A,FALSE,"NAA9697";#N/A,#N/A,FALSE,"ECWEBB";#N/A,#N/A,FALSE,"MFT96";#N/A,#N/A,FALSE,"CTrecon"}</definedName>
    <definedName name="asdas_1_4_4_3" hidden="1">{#N/A,#N/A,FALSE,"TMCOMP96";#N/A,#N/A,FALSE,"MAT96";#N/A,#N/A,FALSE,"FANDA96";#N/A,#N/A,FALSE,"INTRAN96";#N/A,#N/A,FALSE,"NAA9697";#N/A,#N/A,FALSE,"ECWEBB";#N/A,#N/A,FALSE,"MFT96";#N/A,#N/A,FALSE,"CTrecon"}</definedName>
    <definedName name="asdas_1_4_4_4" hidden="1">{#N/A,#N/A,FALSE,"TMCOMP96";#N/A,#N/A,FALSE,"MAT96";#N/A,#N/A,FALSE,"FANDA96";#N/A,#N/A,FALSE,"INTRAN96";#N/A,#N/A,FALSE,"NAA9697";#N/A,#N/A,FALSE,"ECWEBB";#N/A,#N/A,FALSE,"MFT96";#N/A,#N/A,FALSE,"CTrecon"}</definedName>
    <definedName name="asdas_1_4_4_5" hidden="1">{#N/A,#N/A,FALSE,"TMCOMP96";#N/A,#N/A,FALSE,"MAT96";#N/A,#N/A,FALSE,"FANDA96";#N/A,#N/A,FALSE,"INTRAN96";#N/A,#N/A,FALSE,"NAA9697";#N/A,#N/A,FALSE,"ECWEBB";#N/A,#N/A,FALSE,"MFT96";#N/A,#N/A,FALSE,"CTrecon"}</definedName>
    <definedName name="asdas_1_4_5" hidden="1">{#N/A,#N/A,FALSE,"TMCOMP96";#N/A,#N/A,FALSE,"MAT96";#N/A,#N/A,FALSE,"FANDA96";#N/A,#N/A,FALSE,"INTRAN96";#N/A,#N/A,FALSE,"NAA9697";#N/A,#N/A,FALSE,"ECWEBB";#N/A,#N/A,FALSE,"MFT96";#N/A,#N/A,FALSE,"CTrecon"}</definedName>
    <definedName name="asdas_1_4_5_1" hidden="1">{#N/A,#N/A,FALSE,"TMCOMP96";#N/A,#N/A,FALSE,"MAT96";#N/A,#N/A,FALSE,"FANDA96";#N/A,#N/A,FALSE,"INTRAN96";#N/A,#N/A,FALSE,"NAA9697";#N/A,#N/A,FALSE,"ECWEBB";#N/A,#N/A,FALSE,"MFT96";#N/A,#N/A,FALSE,"CTrecon"}</definedName>
    <definedName name="asdas_1_4_5_2" hidden="1">{#N/A,#N/A,FALSE,"TMCOMP96";#N/A,#N/A,FALSE,"MAT96";#N/A,#N/A,FALSE,"FANDA96";#N/A,#N/A,FALSE,"INTRAN96";#N/A,#N/A,FALSE,"NAA9697";#N/A,#N/A,FALSE,"ECWEBB";#N/A,#N/A,FALSE,"MFT96";#N/A,#N/A,FALSE,"CTrecon"}</definedName>
    <definedName name="asdas_1_4_5_3" hidden="1">{#N/A,#N/A,FALSE,"TMCOMP96";#N/A,#N/A,FALSE,"MAT96";#N/A,#N/A,FALSE,"FANDA96";#N/A,#N/A,FALSE,"INTRAN96";#N/A,#N/A,FALSE,"NAA9697";#N/A,#N/A,FALSE,"ECWEBB";#N/A,#N/A,FALSE,"MFT96";#N/A,#N/A,FALSE,"CTrecon"}</definedName>
    <definedName name="asdas_1_4_5_4" hidden="1">{#N/A,#N/A,FALSE,"TMCOMP96";#N/A,#N/A,FALSE,"MAT96";#N/A,#N/A,FALSE,"FANDA96";#N/A,#N/A,FALSE,"INTRAN96";#N/A,#N/A,FALSE,"NAA9697";#N/A,#N/A,FALSE,"ECWEBB";#N/A,#N/A,FALSE,"MFT96";#N/A,#N/A,FALSE,"CTrecon"}</definedName>
    <definedName name="asdas_1_4_5_5" hidden="1">{#N/A,#N/A,FALSE,"TMCOMP96";#N/A,#N/A,FALSE,"MAT96";#N/A,#N/A,FALSE,"FANDA96";#N/A,#N/A,FALSE,"INTRAN96";#N/A,#N/A,FALSE,"NAA9697";#N/A,#N/A,FALSE,"ECWEBB";#N/A,#N/A,FALSE,"MFT96";#N/A,#N/A,FALSE,"CTrecon"}</definedName>
    <definedName name="asdas_1_5" hidden="1">{#N/A,#N/A,FALSE,"TMCOMP96";#N/A,#N/A,FALSE,"MAT96";#N/A,#N/A,FALSE,"FANDA96";#N/A,#N/A,FALSE,"INTRAN96";#N/A,#N/A,FALSE,"NAA9697";#N/A,#N/A,FALSE,"ECWEBB";#N/A,#N/A,FALSE,"MFT96";#N/A,#N/A,FALSE,"CTrecon"}</definedName>
    <definedName name="asdas_1_5_1" hidden="1">{#N/A,#N/A,FALSE,"TMCOMP96";#N/A,#N/A,FALSE,"MAT96";#N/A,#N/A,FALSE,"FANDA96";#N/A,#N/A,FALSE,"INTRAN96";#N/A,#N/A,FALSE,"NAA9697";#N/A,#N/A,FALSE,"ECWEBB";#N/A,#N/A,FALSE,"MFT96";#N/A,#N/A,FALSE,"CTrecon"}</definedName>
    <definedName name="asdas_1_5_1_1" hidden="1">{#N/A,#N/A,FALSE,"TMCOMP96";#N/A,#N/A,FALSE,"MAT96";#N/A,#N/A,FALSE,"FANDA96";#N/A,#N/A,FALSE,"INTRAN96";#N/A,#N/A,FALSE,"NAA9697";#N/A,#N/A,FALSE,"ECWEBB";#N/A,#N/A,FALSE,"MFT96";#N/A,#N/A,FALSE,"CTrecon"}</definedName>
    <definedName name="asdas_1_5_1_2" hidden="1">{#N/A,#N/A,FALSE,"TMCOMP96";#N/A,#N/A,FALSE,"MAT96";#N/A,#N/A,FALSE,"FANDA96";#N/A,#N/A,FALSE,"INTRAN96";#N/A,#N/A,FALSE,"NAA9697";#N/A,#N/A,FALSE,"ECWEBB";#N/A,#N/A,FALSE,"MFT96";#N/A,#N/A,FALSE,"CTrecon"}</definedName>
    <definedName name="asdas_1_5_1_3" hidden="1">{#N/A,#N/A,FALSE,"TMCOMP96";#N/A,#N/A,FALSE,"MAT96";#N/A,#N/A,FALSE,"FANDA96";#N/A,#N/A,FALSE,"INTRAN96";#N/A,#N/A,FALSE,"NAA9697";#N/A,#N/A,FALSE,"ECWEBB";#N/A,#N/A,FALSE,"MFT96";#N/A,#N/A,FALSE,"CTrecon"}</definedName>
    <definedName name="asdas_1_5_1_4" hidden="1">{#N/A,#N/A,FALSE,"TMCOMP96";#N/A,#N/A,FALSE,"MAT96";#N/A,#N/A,FALSE,"FANDA96";#N/A,#N/A,FALSE,"INTRAN96";#N/A,#N/A,FALSE,"NAA9697";#N/A,#N/A,FALSE,"ECWEBB";#N/A,#N/A,FALSE,"MFT96";#N/A,#N/A,FALSE,"CTrecon"}</definedName>
    <definedName name="asdas_1_5_1_5" hidden="1">{#N/A,#N/A,FALSE,"TMCOMP96";#N/A,#N/A,FALSE,"MAT96";#N/A,#N/A,FALSE,"FANDA96";#N/A,#N/A,FALSE,"INTRAN96";#N/A,#N/A,FALSE,"NAA9697";#N/A,#N/A,FALSE,"ECWEBB";#N/A,#N/A,FALSE,"MFT96";#N/A,#N/A,FALSE,"CTrecon"}</definedName>
    <definedName name="asdas_1_5_2" hidden="1">{#N/A,#N/A,FALSE,"TMCOMP96";#N/A,#N/A,FALSE,"MAT96";#N/A,#N/A,FALSE,"FANDA96";#N/A,#N/A,FALSE,"INTRAN96";#N/A,#N/A,FALSE,"NAA9697";#N/A,#N/A,FALSE,"ECWEBB";#N/A,#N/A,FALSE,"MFT96";#N/A,#N/A,FALSE,"CTrecon"}</definedName>
    <definedName name="asdas_1_5_2_1" hidden="1">{#N/A,#N/A,FALSE,"TMCOMP96";#N/A,#N/A,FALSE,"MAT96";#N/A,#N/A,FALSE,"FANDA96";#N/A,#N/A,FALSE,"INTRAN96";#N/A,#N/A,FALSE,"NAA9697";#N/A,#N/A,FALSE,"ECWEBB";#N/A,#N/A,FALSE,"MFT96";#N/A,#N/A,FALSE,"CTrecon"}</definedName>
    <definedName name="asdas_1_5_2_2" hidden="1">{#N/A,#N/A,FALSE,"TMCOMP96";#N/A,#N/A,FALSE,"MAT96";#N/A,#N/A,FALSE,"FANDA96";#N/A,#N/A,FALSE,"INTRAN96";#N/A,#N/A,FALSE,"NAA9697";#N/A,#N/A,FALSE,"ECWEBB";#N/A,#N/A,FALSE,"MFT96";#N/A,#N/A,FALSE,"CTrecon"}</definedName>
    <definedName name="asdas_1_5_2_3" hidden="1">{#N/A,#N/A,FALSE,"TMCOMP96";#N/A,#N/A,FALSE,"MAT96";#N/A,#N/A,FALSE,"FANDA96";#N/A,#N/A,FALSE,"INTRAN96";#N/A,#N/A,FALSE,"NAA9697";#N/A,#N/A,FALSE,"ECWEBB";#N/A,#N/A,FALSE,"MFT96";#N/A,#N/A,FALSE,"CTrecon"}</definedName>
    <definedName name="asdas_1_5_2_4" hidden="1">{#N/A,#N/A,FALSE,"TMCOMP96";#N/A,#N/A,FALSE,"MAT96";#N/A,#N/A,FALSE,"FANDA96";#N/A,#N/A,FALSE,"INTRAN96";#N/A,#N/A,FALSE,"NAA9697";#N/A,#N/A,FALSE,"ECWEBB";#N/A,#N/A,FALSE,"MFT96";#N/A,#N/A,FALSE,"CTrecon"}</definedName>
    <definedName name="asdas_1_5_2_5" hidden="1">{#N/A,#N/A,FALSE,"TMCOMP96";#N/A,#N/A,FALSE,"MAT96";#N/A,#N/A,FALSE,"FANDA96";#N/A,#N/A,FALSE,"INTRAN96";#N/A,#N/A,FALSE,"NAA9697";#N/A,#N/A,FALSE,"ECWEBB";#N/A,#N/A,FALSE,"MFT96";#N/A,#N/A,FALSE,"CTrecon"}</definedName>
    <definedName name="asdas_1_5_3" hidden="1">{#N/A,#N/A,FALSE,"TMCOMP96";#N/A,#N/A,FALSE,"MAT96";#N/A,#N/A,FALSE,"FANDA96";#N/A,#N/A,FALSE,"INTRAN96";#N/A,#N/A,FALSE,"NAA9697";#N/A,#N/A,FALSE,"ECWEBB";#N/A,#N/A,FALSE,"MFT96";#N/A,#N/A,FALSE,"CTrecon"}</definedName>
    <definedName name="asdas_1_5_3_1" hidden="1">{#N/A,#N/A,FALSE,"TMCOMP96";#N/A,#N/A,FALSE,"MAT96";#N/A,#N/A,FALSE,"FANDA96";#N/A,#N/A,FALSE,"INTRAN96";#N/A,#N/A,FALSE,"NAA9697";#N/A,#N/A,FALSE,"ECWEBB";#N/A,#N/A,FALSE,"MFT96";#N/A,#N/A,FALSE,"CTrecon"}</definedName>
    <definedName name="asdas_1_5_3_2" hidden="1">{#N/A,#N/A,FALSE,"TMCOMP96";#N/A,#N/A,FALSE,"MAT96";#N/A,#N/A,FALSE,"FANDA96";#N/A,#N/A,FALSE,"INTRAN96";#N/A,#N/A,FALSE,"NAA9697";#N/A,#N/A,FALSE,"ECWEBB";#N/A,#N/A,FALSE,"MFT96";#N/A,#N/A,FALSE,"CTrecon"}</definedName>
    <definedName name="asdas_1_5_3_3" hidden="1">{#N/A,#N/A,FALSE,"TMCOMP96";#N/A,#N/A,FALSE,"MAT96";#N/A,#N/A,FALSE,"FANDA96";#N/A,#N/A,FALSE,"INTRAN96";#N/A,#N/A,FALSE,"NAA9697";#N/A,#N/A,FALSE,"ECWEBB";#N/A,#N/A,FALSE,"MFT96";#N/A,#N/A,FALSE,"CTrecon"}</definedName>
    <definedName name="asdas_1_5_3_4" hidden="1">{#N/A,#N/A,FALSE,"TMCOMP96";#N/A,#N/A,FALSE,"MAT96";#N/A,#N/A,FALSE,"FANDA96";#N/A,#N/A,FALSE,"INTRAN96";#N/A,#N/A,FALSE,"NAA9697";#N/A,#N/A,FALSE,"ECWEBB";#N/A,#N/A,FALSE,"MFT96";#N/A,#N/A,FALSE,"CTrecon"}</definedName>
    <definedName name="asdas_1_5_3_5" hidden="1">{#N/A,#N/A,FALSE,"TMCOMP96";#N/A,#N/A,FALSE,"MAT96";#N/A,#N/A,FALSE,"FANDA96";#N/A,#N/A,FALSE,"INTRAN96";#N/A,#N/A,FALSE,"NAA9697";#N/A,#N/A,FALSE,"ECWEBB";#N/A,#N/A,FALSE,"MFT96";#N/A,#N/A,FALSE,"CTrecon"}</definedName>
    <definedName name="asdas_1_5_4" hidden="1">{#N/A,#N/A,FALSE,"TMCOMP96";#N/A,#N/A,FALSE,"MAT96";#N/A,#N/A,FALSE,"FANDA96";#N/A,#N/A,FALSE,"INTRAN96";#N/A,#N/A,FALSE,"NAA9697";#N/A,#N/A,FALSE,"ECWEBB";#N/A,#N/A,FALSE,"MFT96";#N/A,#N/A,FALSE,"CTrecon"}</definedName>
    <definedName name="asdas_1_5_4_1" hidden="1">{#N/A,#N/A,FALSE,"TMCOMP96";#N/A,#N/A,FALSE,"MAT96";#N/A,#N/A,FALSE,"FANDA96";#N/A,#N/A,FALSE,"INTRAN96";#N/A,#N/A,FALSE,"NAA9697";#N/A,#N/A,FALSE,"ECWEBB";#N/A,#N/A,FALSE,"MFT96";#N/A,#N/A,FALSE,"CTrecon"}</definedName>
    <definedName name="asdas_1_5_4_2" hidden="1">{#N/A,#N/A,FALSE,"TMCOMP96";#N/A,#N/A,FALSE,"MAT96";#N/A,#N/A,FALSE,"FANDA96";#N/A,#N/A,FALSE,"INTRAN96";#N/A,#N/A,FALSE,"NAA9697";#N/A,#N/A,FALSE,"ECWEBB";#N/A,#N/A,FALSE,"MFT96";#N/A,#N/A,FALSE,"CTrecon"}</definedName>
    <definedName name="asdas_1_5_4_3" hidden="1">{#N/A,#N/A,FALSE,"TMCOMP96";#N/A,#N/A,FALSE,"MAT96";#N/A,#N/A,FALSE,"FANDA96";#N/A,#N/A,FALSE,"INTRAN96";#N/A,#N/A,FALSE,"NAA9697";#N/A,#N/A,FALSE,"ECWEBB";#N/A,#N/A,FALSE,"MFT96";#N/A,#N/A,FALSE,"CTrecon"}</definedName>
    <definedName name="asdas_1_5_4_4" hidden="1">{#N/A,#N/A,FALSE,"TMCOMP96";#N/A,#N/A,FALSE,"MAT96";#N/A,#N/A,FALSE,"FANDA96";#N/A,#N/A,FALSE,"INTRAN96";#N/A,#N/A,FALSE,"NAA9697";#N/A,#N/A,FALSE,"ECWEBB";#N/A,#N/A,FALSE,"MFT96";#N/A,#N/A,FALSE,"CTrecon"}</definedName>
    <definedName name="asdas_1_5_4_5" hidden="1">{#N/A,#N/A,FALSE,"TMCOMP96";#N/A,#N/A,FALSE,"MAT96";#N/A,#N/A,FALSE,"FANDA96";#N/A,#N/A,FALSE,"INTRAN96";#N/A,#N/A,FALSE,"NAA9697";#N/A,#N/A,FALSE,"ECWEBB";#N/A,#N/A,FALSE,"MFT96";#N/A,#N/A,FALSE,"CTrecon"}</definedName>
    <definedName name="asdas_1_5_5" hidden="1">{#N/A,#N/A,FALSE,"TMCOMP96";#N/A,#N/A,FALSE,"MAT96";#N/A,#N/A,FALSE,"FANDA96";#N/A,#N/A,FALSE,"INTRAN96";#N/A,#N/A,FALSE,"NAA9697";#N/A,#N/A,FALSE,"ECWEBB";#N/A,#N/A,FALSE,"MFT96";#N/A,#N/A,FALSE,"CTrecon"}</definedName>
    <definedName name="asdas_1_5_5_1" hidden="1">{#N/A,#N/A,FALSE,"TMCOMP96";#N/A,#N/A,FALSE,"MAT96";#N/A,#N/A,FALSE,"FANDA96";#N/A,#N/A,FALSE,"INTRAN96";#N/A,#N/A,FALSE,"NAA9697";#N/A,#N/A,FALSE,"ECWEBB";#N/A,#N/A,FALSE,"MFT96";#N/A,#N/A,FALSE,"CTrecon"}</definedName>
    <definedName name="asdas_1_5_5_2" hidden="1">{#N/A,#N/A,FALSE,"TMCOMP96";#N/A,#N/A,FALSE,"MAT96";#N/A,#N/A,FALSE,"FANDA96";#N/A,#N/A,FALSE,"INTRAN96";#N/A,#N/A,FALSE,"NAA9697";#N/A,#N/A,FALSE,"ECWEBB";#N/A,#N/A,FALSE,"MFT96";#N/A,#N/A,FALSE,"CTrecon"}</definedName>
    <definedName name="asdas_1_5_5_3" hidden="1">{#N/A,#N/A,FALSE,"TMCOMP96";#N/A,#N/A,FALSE,"MAT96";#N/A,#N/A,FALSE,"FANDA96";#N/A,#N/A,FALSE,"INTRAN96";#N/A,#N/A,FALSE,"NAA9697";#N/A,#N/A,FALSE,"ECWEBB";#N/A,#N/A,FALSE,"MFT96";#N/A,#N/A,FALSE,"CTrecon"}</definedName>
    <definedName name="asdas_1_5_5_4" hidden="1">{#N/A,#N/A,FALSE,"TMCOMP96";#N/A,#N/A,FALSE,"MAT96";#N/A,#N/A,FALSE,"FANDA96";#N/A,#N/A,FALSE,"INTRAN96";#N/A,#N/A,FALSE,"NAA9697";#N/A,#N/A,FALSE,"ECWEBB";#N/A,#N/A,FALSE,"MFT96";#N/A,#N/A,FALSE,"CTrecon"}</definedName>
    <definedName name="asdas_1_5_5_5" hidden="1">{#N/A,#N/A,FALSE,"TMCOMP96";#N/A,#N/A,FALSE,"MAT96";#N/A,#N/A,FALSE,"FANDA96";#N/A,#N/A,FALSE,"INTRAN96";#N/A,#N/A,FALSE,"NAA9697";#N/A,#N/A,FALSE,"ECWEBB";#N/A,#N/A,FALSE,"MFT96";#N/A,#N/A,FALSE,"CTrecon"}</definedName>
    <definedName name="asdas_2" hidden="1">{#N/A,#N/A,FALSE,"TMCOMP96";#N/A,#N/A,FALSE,"MAT96";#N/A,#N/A,FALSE,"FANDA96";#N/A,#N/A,FALSE,"INTRAN96";#N/A,#N/A,FALSE,"NAA9697";#N/A,#N/A,FALSE,"ECWEBB";#N/A,#N/A,FALSE,"MFT96";#N/A,#N/A,FALSE,"CTrecon"}</definedName>
    <definedName name="asdas_2_1" hidden="1">{#N/A,#N/A,FALSE,"TMCOMP96";#N/A,#N/A,FALSE,"MAT96";#N/A,#N/A,FALSE,"FANDA96";#N/A,#N/A,FALSE,"INTRAN96";#N/A,#N/A,FALSE,"NAA9697";#N/A,#N/A,FALSE,"ECWEBB";#N/A,#N/A,FALSE,"MFT96";#N/A,#N/A,FALSE,"CTrecon"}</definedName>
    <definedName name="asdas_2_1_1" hidden="1">{#N/A,#N/A,FALSE,"TMCOMP96";#N/A,#N/A,FALSE,"MAT96";#N/A,#N/A,FALSE,"FANDA96";#N/A,#N/A,FALSE,"INTRAN96";#N/A,#N/A,FALSE,"NAA9697";#N/A,#N/A,FALSE,"ECWEBB";#N/A,#N/A,FALSE,"MFT96";#N/A,#N/A,FALSE,"CTrecon"}</definedName>
    <definedName name="asdas_2_1_1_1" hidden="1">{#N/A,#N/A,FALSE,"TMCOMP96";#N/A,#N/A,FALSE,"MAT96";#N/A,#N/A,FALSE,"FANDA96";#N/A,#N/A,FALSE,"INTRAN96";#N/A,#N/A,FALSE,"NAA9697";#N/A,#N/A,FALSE,"ECWEBB";#N/A,#N/A,FALSE,"MFT96";#N/A,#N/A,FALSE,"CTrecon"}</definedName>
    <definedName name="asdas_2_1_1_1_1" hidden="1">{#N/A,#N/A,FALSE,"TMCOMP96";#N/A,#N/A,FALSE,"MAT96";#N/A,#N/A,FALSE,"FANDA96";#N/A,#N/A,FALSE,"INTRAN96";#N/A,#N/A,FALSE,"NAA9697";#N/A,#N/A,FALSE,"ECWEBB";#N/A,#N/A,FALSE,"MFT96";#N/A,#N/A,FALSE,"CTrecon"}</definedName>
    <definedName name="asdas_2_1_1_1_2" hidden="1">{#N/A,#N/A,FALSE,"TMCOMP96";#N/A,#N/A,FALSE,"MAT96";#N/A,#N/A,FALSE,"FANDA96";#N/A,#N/A,FALSE,"INTRAN96";#N/A,#N/A,FALSE,"NAA9697";#N/A,#N/A,FALSE,"ECWEBB";#N/A,#N/A,FALSE,"MFT96";#N/A,#N/A,FALSE,"CTrecon"}</definedName>
    <definedName name="asdas_2_1_1_1_3" hidden="1">{#N/A,#N/A,FALSE,"TMCOMP96";#N/A,#N/A,FALSE,"MAT96";#N/A,#N/A,FALSE,"FANDA96";#N/A,#N/A,FALSE,"INTRAN96";#N/A,#N/A,FALSE,"NAA9697";#N/A,#N/A,FALSE,"ECWEBB";#N/A,#N/A,FALSE,"MFT96";#N/A,#N/A,FALSE,"CTrecon"}</definedName>
    <definedName name="asdas_2_1_1_1_4" hidden="1">{#N/A,#N/A,FALSE,"TMCOMP96";#N/A,#N/A,FALSE,"MAT96";#N/A,#N/A,FALSE,"FANDA96";#N/A,#N/A,FALSE,"INTRAN96";#N/A,#N/A,FALSE,"NAA9697";#N/A,#N/A,FALSE,"ECWEBB";#N/A,#N/A,FALSE,"MFT96";#N/A,#N/A,FALSE,"CTrecon"}</definedName>
    <definedName name="asdas_2_1_1_1_5" hidden="1">{#N/A,#N/A,FALSE,"TMCOMP96";#N/A,#N/A,FALSE,"MAT96";#N/A,#N/A,FALSE,"FANDA96";#N/A,#N/A,FALSE,"INTRAN96";#N/A,#N/A,FALSE,"NAA9697";#N/A,#N/A,FALSE,"ECWEBB";#N/A,#N/A,FALSE,"MFT96";#N/A,#N/A,FALSE,"CTrecon"}</definedName>
    <definedName name="asdas_2_1_1_2" hidden="1">{#N/A,#N/A,FALSE,"TMCOMP96";#N/A,#N/A,FALSE,"MAT96";#N/A,#N/A,FALSE,"FANDA96";#N/A,#N/A,FALSE,"INTRAN96";#N/A,#N/A,FALSE,"NAA9697";#N/A,#N/A,FALSE,"ECWEBB";#N/A,#N/A,FALSE,"MFT96";#N/A,#N/A,FALSE,"CTrecon"}</definedName>
    <definedName name="asdas_2_1_1_2_1" hidden="1">{#N/A,#N/A,FALSE,"TMCOMP96";#N/A,#N/A,FALSE,"MAT96";#N/A,#N/A,FALSE,"FANDA96";#N/A,#N/A,FALSE,"INTRAN96";#N/A,#N/A,FALSE,"NAA9697";#N/A,#N/A,FALSE,"ECWEBB";#N/A,#N/A,FALSE,"MFT96";#N/A,#N/A,FALSE,"CTrecon"}</definedName>
    <definedName name="asdas_2_1_1_2_2" hidden="1">{#N/A,#N/A,FALSE,"TMCOMP96";#N/A,#N/A,FALSE,"MAT96";#N/A,#N/A,FALSE,"FANDA96";#N/A,#N/A,FALSE,"INTRAN96";#N/A,#N/A,FALSE,"NAA9697";#N/A,#N/A,FALSE,"ECWEBB";#N/A,#N/A,FALSE,"MFT96";#N/A,#N/A,FALSE,"CTrecon"}</definedName>
    <definedName name="asdas_2_1_1_2_3" hidden="1">{#N/A,#N/A,FALSE,"TMCOMP96";#N/A,#N/A,FALSE,"MAT96";#N/A,#N/A,FALSE,"FANDA96";#N/A,#N/A,FALSE,"INTRAN96";#N/A,#N/A,FALSE,"NAA9697";#N/A,#N/A,FALSE,"ECWEBB";#N/A,#N/A,FALSE,"MFT96";#N/A,#N/A,FALSE,"CTrecon"}</definedName>
    <definedName name="asdas_2_1_1_2_4" hidden="1">{#N/A,#N/A,FALSE,"TMCOMP96";#N/A,#N/A,FALSE,"MAT96";#N/A,#N/A,FALSE,"FANDA96";#N/A,#N/A,FALSE,"INTRAN96";#N/A,#N/A,FALSE,"NAA9697";#N/A,#N/A,FALSE,"ECWEBB";#N/A,#N/A,FALSE,"MFT96";#N/A,#N/A,FALSE,"CTrecon"}</definedName>
    <definedName name="asdas_2_1_1_2_5" hidden="1">{#N/A,#N/A,FALSE,"TMCOMP96";#N/A,#N/A,FALSE,"MAT96";#N/A,#N/A,FALSE,"FANDA96";#N/A,#N/A,FALSE,"INTRAN96";#N/A,#N/A,FALSE,"NAA9697";#N/A,#N/A,FALSE,"ECWEBB";#N/A,#N/A,FALSE,"MFT96";#N/A,#N/A,FALSE,"CTrecon"}</definedName>
    <definedName name="asdas_2_1_1_3" hidden="1">{#N/A,#N/A,FALSE,"TMCOMP96";#N/A,#N/A,FALSE,"MAT96";#N/A,#N/A,FALSE,"FANDA96";#N/A,#N/A,FALSE,"INTRAN96";#N/A,#N/A,FALSE,"NAA9697";#N/A,#N/A,FALSE,"ECWEBB";#N/A,#N/A,FALSE,"MFT96";#N/A,#N/A,FALSE,"CTrecon"}</definedName>
    <definedName name="asdas_2_1_1_4" hidden="1">{#N/A,#N/A,FALSE,"TMCOMP96";#N/A,#N/A,FALSE,"MAT96";#N/A,#N/A,FALSE,"FANDA96";#N/A,#N/A,FALSE,"INTRAN96";#N/A,#N/A,FALSE,"NAA9697";#N/A,#N/A,FALSE,"ECWEBB";#N/A,#N/A,FALSE,"MFT96";#N/A,#N/A,FALSE,"CTrecon"}</definedName>
    <definedName name="asdas_2_1_1_5" hidden="1">{#N/A,#N/A,FALSE,"TMCOMP96";#N/A,#N/A,FALSE,"MAT96";#N/A,#N/A,FALSE,"FANDA96";#N/A,#N/A,FALSE,"INTRAN96";#N/A,#N/A,FALSE,"NAA9697";#N/A,#N/A,FALSE,"ECWEBB";#N/A,#N/A,FALSE,"MFT96";#N/A,#N/A,FALSE,"CTrecon"}</definedName>
    <definedName name="asdas_2_1_2" hidden="1">{#N/A,#N/A,FALSE,"TMCOMP96";#N/A,#N/A,FALSE,"MAT96";#N/A,#N/A,FALSE,"FANDA96";#N/A,#N/A,FALSE,"INTRAN96";#N/A,#N/A,FALSE,"NAA9697";#N/A,#N/A,FALSE,"ECWEBB";#N/A,#N/A,FALSE,"MFT96";#N/A,#N/A,FALSE,"CTrecon"}</definedName>
    <definedName name="asdas_2_1_2_1" hidden="1">{#N/A,#N/A,FALSE,"TMCOMP96";#N/A,#N/A,FALSE,"MAT96";#N/A,#N/A,FALSE,"FANDA96";#N/A,#N/A,FALSE,"INTRAN96";#N/A,#N/A,FALSE,"NAA9697";#N/A,#N/A,FALSE,"ECWEBB";#N/A,#N/A,FALSE,"MFT96";#N/A,#N/A,FALSE,"CTrecon"}</definedName>
    <definedName name="asdas_2_1_2_2" hidden="1">{#N/A,#N/A,FALSE,"TMCOMP96";#N/A,#N/A,FALSE,"MAT96";#N/A,#N/A,FALSE,"FANDA96";#N/A,#N/A,FALSE,"INTRAN96";#N/A,#N/A,FALSE,"NAA9697";#N/A,#N/A,FALSE,"ECWEBB";#N/A,#N/A,FALSE,"MFT96";#N/A,#N/A,FALSE,"CTrecon"}</definedName>
    <definedName name="asdas_2_1_2_3" hidden="1">{#N/A,#N/A,FALSE,"TMCOMP96";#N/A,#N/A,FALSE,"MAT96";#N/A,#N/A,FALSE,"FANDA96";#N/A,#N/A,FALSE,"INTRAN96";#N/A,#N/A,FALSE,"NAA9697";#N/A,#N/A,FALSE,"ECWEBB";#N/A,#N/A,FALSE,"MFT96";#N/A,#N/A,FALSE,"CTrecon"}</definedName>
    <definedName name="asdas_2_1_2_4" hidden="1">{#N/A,#N/A,FALSE,"TMCOMP96";#N/A,#N/A,FALSE,"MAT96";#N/A,#N/A,FALSE,"FANDA96";#N/A,#N/A,FALSE,"INTRAN96";#N/A,#N/A,FALSE,"NAA9697";#N/A,#N/A,FALSE,"ECWEBB";#N/A,#N/A,FALSE,"MFT96";#N/A,#N/A,FALSE,"CTrecon"}</definedName>
    <definedName name="asdas_2_1_2_5" hidden="1">{#N/A,#N/A,FALSE,"TMCOMP96";#N/A,#N/A,FALSE,"MAT96";#N/A,#N/A,FALSE,"FANDA96";#N/A,#N/A,FALSE,"INTRAN96";#N/A,#N/A,FALSE,"NAA9697";#N/A,#N/A,FALSE,"ECWEBB";#N/A,#N/A,FALSE,"MFT96";#N/A,#N/A,FALSE,"CTrecon"}</definedName>
    <definedName name="asdas_2_1_3" hidden="1">{#N/A,#N/A,FALSE,"TMCOMP96";#N/A,#N/A,FALSE,"MAT96";#N/A,#N/A,FALSE,"FANDA96";#N/A,#N/A,FALSE,"INTRAN96";#N/A,#N/A,FALSE,"NAA9697";#N/A,#N/A,FALSE,"ECWEBB";#N/A,#N/A,FALSE,"MFT96";#N/A,#N/A,FALSE,"CTrecon"}</definedName>
    <definedName name="asdas_2_1_3_1" hidden="1">{#N/A,#N/A,FALSE,"TMCOMP96";#N/A,#N/A,FALSE,"MAT96";#N/A,#N/A,FALSE,"FANDA96";#N/A,#N/A,FALSE,"INTRAN96";#N/A,#N/A,FALSE,"NAA9697";#N/A,#N/A,FALSE,"ECWEBB";#N/A,#N/A,FALSE,"MFT96";#N/A,#N/A,FALSE,"CTrecon"}</definedName>
    <definedName name="asdas_2_1_3_2" hidden="1">{#N/A,#N/A,FALSE,"TMCOMP96";#N/A,#N/A,FALSE,"MAT96";#N/A,#N/A,FALSE,"FANDA96";#N/A,#N/A,FALSE,"INTRAN96";#N/A,#N/A,FALSE,"NAA9697";#N/A,#N/A,FALSE,"ECWEBB";#N/A,#N/A,FALSE,"MFT96";#N/A,#N/A,FALSE,"CTrecon"}</definedName>
    <definedName name="asdas_2_1_3_3" hidden="1">{#N/A,#N/A,FALSE,"TMCOMP96";#N/A,#N/A,FALSE,"MAT96";#N/A,#N/A,FALSE,"FANDA96";#N/A,#N/A,FALSE,"INTRAN96";#N/A,#N/A,FALSE,"NAA9697";#N/A,#N/A,FALSE,"ECWEBB";#N/A,#N/A,FALSE,"MFT96";#N/A,#N/A,FALSE,"CTrecon"}</definedName>
    <definedName name="asdas_2_1_3_4" hidden="1">{#N/A,#N/A,FALSE,"TMCOMP96";#N/A,#N/A,FALSE,"MAT96";#N/A,#N/A,FALSE,"FANDA96";#N/A,#N/A,FALSE,"INTRAN96";#N/A,#N/A,FALSE,"NAA9697";#N/A,#N/A,FALSE,"ECWEBB";#N/A,#N/A,FALSE,"MFT96";#N/A,#N/A,FALSE,"CTrecon"}</definedName>
    <definedName name="asdas_2_1_3_5" hidden="1">{#N/A,#N/A,FALSE,"TMCOMP96";#N/A,#N/A,FALSE,"MAT96";#N/A,#N/A,FALSE,"FANDA96";#N/A,#N/A,FALSE,"INTRAN96";#N/A,#N/A,FALSE,"NAA9697";#N/A,#N/A,FALSE,"ECWEBB";#N/A,#N/A,FALSE,"MFT96";#N/A,#N/A,FALSE,"CTrecon"}</definedName>
    <definedName name="asdas_2_1_4" hidden="1">{#N/A,#N/A,FALSE,"TMCOMP96";#N/A,#N/A,FALSE,"MAT96";#N/A,#N/A,FALSE,"FANDA96";#N/A,#N/A,FALSE,"INTRAN96";#N/A,#N/A,FALSE,"NAA9697";#N/A,#N/A,FALSE,"ECWEBB";#N/A,#N/A,FALSE,"MFT96";#N/A,#N/A,FALSE,"CTrecon"}</definedName>
    <definedName name="asdas_2_1_4_1" hidden="1">{#N/A,#N/A,FALSE,"TMCOMP96";#N/A,#N/A,FALSE,"MAT96";#N/A,#N/A,FALSE,"FANDA96";#N/A,#N/A,FALSE,"INTRAN96";#N/A,#N/A,FALSE,"NAA9697";#N/A,#N/A,FALSE,"ECWEBB";#N/A,#N/A,FALSE,"MFT96";#N/A,#N/A,FALSE,"CTrecon"}</definedName>
    <definedName name="asdas_2_1_4_2" hidden="1">{#N/A,#N/A,FALSE,"TMCOMP96";#N/A,#N/A,FALSE,"MAT96";#N/A,#N/A,FALSE,"FANDA96";#N/A,#N/A,FALSE,"INTRAN96";#N/A,#N/A,FALSE,"NAA9697";#N/A,#N/A,FALSE,"ECWEBB";#N/A,#N/A,FALSE,"MFT96";#N/A,#N/A,FALSE,"CTrecon"}</definedName>
    <definedName name="asdas_2_1_4_3" hidden="1">{#N/A,#N/A,FALSE,"TMCOMP96";#N/A,#N/A,FALSE,"MAT96";#N/A,#N/A,FALSE,"FANDA96";#N/A,#N/A,FALSE,"INTRAN96";#N/A,#N/A,FALSE,"NAA9697";#N/A,#N/A,FALSE,"ECWEBB";#N/A,#N/A,FALSE,"MFT96";#N/A,#N/A,FALSE,"CTrecon"}</definedName>
    <definedName name="asdas_2_1_4_4" hidden="1">{#N/A,#N/A,FALSE,"TMCOMP96";#N/A,#N/A,FALSE,"MAT96";#N/A,#N/A,FALSE,"FANDA96";#N/A,#N/A,FALSE,"INTRAN96";#N/A,#N/A,FALSE,"NAA9697";#N/A,#N/A,FALSE,"ECWEBB";#N/A,#N/A,FALSE,"MFT96";#N/A,#N/A,FALSE,"CTrecon"}</definedName>
    <definedName name="asdas_2_1_4_5" hidden="1">{#N/A,#N/A,FALSE,"TMCOMP96";#N/A,#N/A,FALSE,"MAT96";#N/A,#N/A,FALSE,"FANDA96";#N/A,#N/A,FALSE,"INTRAN96";#N/A,#N/A,FALSE,"NAA9697";#N/A,#N/A,FALSE,"ECWEBB";#N/A,#N/A,FALSE,"MFT96";#N/A,#N/A,FALSE,"CTrecon"}</definedName>
    <definedName name="asdas_2_1_5" hidden="1">{#N/A,#N/A,FALSE,"TMCOMP96";#N/A,#N/A,FALSE,"MAT96";#N/A,#N/A,FALSE,"FANDA96";#N/A,#N/A,FALSE,"INTRAN96";#N/A,#N/A,FALSE,"NAA9697";#N/A,#N/A,FALSE,"ECWEBB";#N/A,#N/A,FALSE,"MFT96";#N/A,#N/A,FALSE,"CTrecon"}</definedName>
    <definedName name="asdas_2_1_5_1" hidden="1">{#N/A,#N/A,FALSE,"TMCOMP96";#N/A,#N/A,FALSE,"MAT96";#N/A,#N/A,FALSE,"FANDA96";#N/A,#N/A,FALSE,"INTRAN96";#N/A,#N/A,FALSE,"NAA9697";#N/A,#N/A,FALSE,"ECWEBB";#N/A,#N/A,FALSE,"MFT96";#N/A,#N/A,FALSE,"CTrecon"}</definedName>
    <definedName name="asdas_2_1_5_2" hidden="1">{#N/A,#N/A,FALSE,"TMCOMP96";#N/A,#N/A,FALSE,"MAT96";#N/A,#N/A,FALSE,"FANDA96";#N/A,#N/A,FALSE,"INTRAN96";#N/A,#N/A,FALSE,"NAA9697";#N/A,#N/A,FALSE,"ECWEBB";#N/A,#N/A,FALSE,"MFT96";#N/A,#N/A,FALSE,"CTrecon"}</definedName>
    <definedName name="asdas_2_1_5_3" hidden="1">{#N/A,#N/A,FALSE,"TMCOMP96";#N/A,#N/A,FALSE,"MAT96";#N/A,#N/A,FALSE,"FANDA96";#N/A,#N/A,FALSE,"INTRAN96";#N/A,#N/A,FALSE,"NAA9697";#N/A,#N/A,FALSE,"ECWEBB";#N/A,#N/A,FALSE,"MFT96";#N/A,#N/A,FALSE,"CTrecon"}</definedName>
    <definedName name="asdas_2_1_5_4" hidden="1">{#N/A,#N/A,FALSE,"TMCOMP96";#N/A,#N/A,FALSE,"MAT96";#N/A,#N/A,FALSE,"FANDA96";#N/A,#N/A,FALSE,"INTRAN96";#N/A,#N/A,FALSE,"NAA9697";#N/A,#N/A,FALSE,"ECWEBB";#N/A,#N/A,FALSE,"MFT96";#N/A,#N/A,FALSE,"CTrecon"}</definedName>
    <definedName name="asdas_2_1_5_5" hidden="1">{#N/A,#N/A,FALSE,"TMCOMP96";#N/A,#N/A,FALSE,"MAT96";#N/A,#N/A,FALSE,"FANDA96";#N/A,#N/A,FALSE,"INTRAN96";#N/A,#N/A,FALSE,"NAA9697";#N/A,#N/A,FALSE,"ECWEBB";#N/A,#N/A,FALSE,"MFT96";#N/A,#N/A,FALSE,"CTrecon"}</definedName>
    <definedName name="asdas_2_2" hidden="1">{#N/A,#N/A,FALSE,"TMCOMP96";#N/A,#N/A,FALSE,"MAT96";#N/A,#N/A,FALSE,"FANDA96";#N/A,#N/A,FALSE,"INTRAN96";#N/A,#N/A,FALSE,"NAA9697";#N/A,#N/A,FALSE,"ECWEBB";#N/A,#N/A,FALSE,"MFT96";#N/A,#N/A,FALSE,"CTrecon"}</definedName>
    <definedName name="asdas_2_2_1" hidden="1">{#N/A,#N/A,FALSE,"TMCOMP96";#N/A,#N/A,FALSE,"MAT96";#N/A,#N/A,FALSE,"FANDA96";#N/A,#N/A,FALSE,"INTRAN96";#N/A,#N/A,FALSE,"NAA9697";#N/A,#N/A,FALSE,"ECWEBB";#N/A,#N/A,FALSE,"MFT96";#N/A,#N/A,FALSE,"CTrecon"}</definedName>
    <definedName name="asdas_2_2_2" hidden="1">{#N/A,#N/A,FALSE,"TMCOMP96";#N/A,#N/A,FALSE,"MAT96";#N/A,#N/A,FALSE,"FANDA96";#N/A,#N/A,FALSE,"INTRAN96";#N/A,#N/A,FALSE,"NAA9697";#N/A,#N/A,FALSE,"ECWEBB";#N/A,#N/A,FALSE,"MFT96";#N/A,#N/A,FALSE,"CTrecon"}</definedName>
    <definedName name="asdas_2_2_3" hidden="1">{#N/A,#N/A,FALSE,"TMCOMP96";#N/A,#N/A,FALSE,"MAT96";#N/A,#N/A,FALSE,"FANDA96";#N/A,#N/A,FALSE,"INTRAN96";#N/A,#N/A,FALSE,"NAA9697";#N/A,#N/A,FALSE,"ECWEBB";#N/A,#N/A,FALSE,"MFT96";#N/A,#N/A,FALSE,"CTrecon"}</definedName>
    <definedName name="asdas_2_2_4" hidden="1">{#N/A,#N/A,FALSE,"TMCOMP96";#N/A,#N/A,FALSE,"MAT96";#N/A,#N/A,FALSE,"FANDA96";#N/A,#N/A,FALSE,"INTRAN96";#N/A,#N/A,FALSE,"NAA9697";#N/A,#N/A,FALSE,"ECWEBB";#N/A,#N/A,FALSE,"MFT96";#N/A,#N/A,FALSE,"CTrecon"}</definedName>
    <definedName name="asdas_2_2_5" hidden="1">{#N/A,#N/A,FALSE,"TMCOMP96";#N/A,#N/A,FALSE,"MAT96";#N/A,#N/A,FALSE,"FANDA96";#N/A,#N/A,FALSE,"INTRAN96";#N/A,#N/A,FALSE,"NAA9697";#N/A,#N/A,FALSE,"ECWEBB";#N/A,#N/A,FALSE,"MFT96";#N/A,#N/A,FALSE,"CTrecon"}</definedName>
    <definedName name="asdas_2_3" hidden="1">{#N/A,#N/A,FALSE,"TMCOMP96";#N/A,#N/A,FALSE,"MAT96";#N/A,#N/A,FALSE,"FANDA96";#N/A,#N/A,FALSE,"INTRAN96";#N/A,#N/A,FALSE,"NAA9697";#N/A,#N/A,FALSE,"ECWEBB";#N/A,#N/A,FALSE,"MFT96";#N/A,#N/A,FALSE,"CTrecon"}</definedName>
    <definedName name="asdas_2_3_1" hidden="1">{#N/A,#N/A,FALSE,"TMCOMP96";#N/A,#N/A,FALSE,"MAT96";#N/A,#N/A,FALSE,"FANDA96";#N/A,#N/A,FALSE,"INTRAN96";#N/A,#N/A,FALSE,"NAA9697";#N/A,#N/A,FALSE,"ECWEBB";#N/A,#N/A,FALSE,"MFT96";#N/A,#N/A,FALSE,"CTrecon"}</definedName>
    <definedName name="asdas_2_3_2" hidden="1">{#N/A,#N/A,FALSE,"TMCOMP96";#N/A,#N/A,FALSE,"MAT96";#N/A,#N/A,FALSE,"FANDA96";#N/A,#N/A,FALSE,"INTRAN96";#N/A,#N/A,FALSE,"NAA9697";#N/A,#N/A,FALSE,"ECWEBB";#N/A,#N/A,FALSE,"MFT96";#N/A,#N/A,FALSE,"CTrecon"}</definedName>
    <definedName name="asdas_2_3_3" hidden="1">{#N/A,#N/A,FALSE,"TMCOMP96";#N/A,#N/A,FALSE,"MAT96";#N/A,#N/A,FALSE,"FANDA96";#N/A,#N/A,FALSE,"INTRAN96";#N/A,#N/A,FALSE,"NAA9697";#N/A,#N/A,FALSE,"ECWEBB";#N/A,#N/A,FALSE,"MFT96";#N/A,#N/A,FALSE,"CTrecon"}</definedName>
    <definedName name="asdas_2_3_4" hidden="1">{#N/A,#N/A,FALSE,"TMCOMP96";#N/A,#N/A,FALSE,"MAT96";#N/A,#N/A,FALSE,"FANDA96";#N/A,#N/A,FALSE,"INTRAN96";#N/A,#N/A,FALSE,"NAA9697";#N/A,#N/A,FALSE,"ECWEBB";#N/A,#N/A,FALSE,"MFT96";#N/A,#N/A,FALSE,"CTrecon"}</definedName>
    <definedName name="asdas_2_3_5" hidden="1">{#N/A,#N/A,FALSE,"TMCOMP96";#N/A,#N/A,FALSE,"MAT96";#N/A,#N/A,FALSE,"FANDA96";#N/A,#N/A,FALSE,"INTRAN96";#N/A,#N/A,FALSE,"NAA9697";#N/A,#N/A,FALSE,"ECWEBB";#N/A,#N/A,FALSE,"MFT96";#N/A,#N/A,FALSE,"CTrecon"}</definedName>
    <definedName name="asdas_2_4" hidden="1">{#N/A,#N/A,FALSE,"TMCOMP96";#N/A,#N/A,FALSE,"MAT96";#N/A,#N/A,FALSE,"FANDA96";#N/A,#N/A,FALSE,"INTRAN96";#N/A,#N/A,FALSE,"NAA9697";#N/A,#N/A,FALSE,"ECWEBB";#N/A,#N/A,FALSE,"MFT96";#N/A,#N/A,FALSE,"CTrecon"}</definedName>
    <definedName name="asdas_2_4_1" hidden="1">{#N/A,#N/A,FALSE,"TMCOMP96";#N/A,#N/A,FALSE,"MAT96";#N/A,#N/A,FALSE,"FANDA96";#N/A,#N/A,FALSE,"INTRAN96";#N/A,#N/A,FALSE,"NAA9697";#N/A,#N/A,FALSE,"ECWEBB";#N/A,#N/A,FALSE,"MFT96";#N/A,#N/A,FALSE,"CTrecon"}</definedName>
    <definedName name="asdas_2_4_2" hidden="1">{#N/A,#N/A,FALSE,"TMCOMP96";#N/A,#N/A,FALSE,"MAT96";#N/A,#N/A,FALSE,"FANDA96";#N/A,#N/A,FALSE,"INTRAN96";#N/A,#N/A,FALSE,"NAA9697";#N/A,#N/A,FALSE,"ECWEBB";#N/A,#N/A,FALSE,"MFT96";#N/A,#N/A,FALSE,"CTrecon"}</definedName>
    <definedName name="asdas_2_4_3" hidden="1">{#N/A,#N/A,FALSE,"TMCOMP96";#N/A,#N/A,FALSE,"MAT96";#N/A,#N/A,FALSE,"FANDA96";#N/A,#N/A,FALSE,"INTRAN96";#N/A,#N/A,FALSE,"NAA9697";#N/A,#N/A,FALSE,"ECWEBB";#N/A,#N/A,FALSE,"MFT96";#N/A,#N/A,FALSE,"CTrecon"}</definedName>
    <definedName name="asdas_2_4_4" hidden="1">{#N/A,#N/A,FALSE,"TMCOMP96";#N/A,#N/A,FALSE,"MAT96";#N/A,#N/A,FALSE,"FANDA96";#N/A,#N/A,FALSE,"INTRAN96";#N/A,#N/A,FALSE,"NAA9697";#N/A,#N/A,FALSE,"ECWEBB";#N/A,#N/A,FALSE,"MFT96";#N/A,#N/A,FALSE,"CTrecon"}</definedName>
    <definedName name="asdas_2_4_5" hidden="1">{#N/A,#N/A,FALSE,"TMCOMP96";#N/A,#N/A,FALSE,"MAT96";#N/A,#N/A,FALSE,"FANDA96";#N/A,#N/A,FALSE,"INTRAN96";#N/A,#N/A,FALSE,"NAA9697";#N/A,#N/A,FALSE,"ECWEBB";#N/A,#N/A,FALSE,"MFT96";#N/A,#N/A,FALSE,"CTrecon"}</definedName>
    <definedName name="asdas_2_5" hidden="1">{#N/A,#N/A,FALSE,"TMCOMP96";#N/A,#N/A,FALSE,"MAT96";#N/A,#N/A,FALSE,"FANDA96";#N/A,#N/A,FALSE,"INTRAN96";#N/A,#N/A,FALSE,"NAA9697";#N/A,#N/A,FALSE,"ECWEBB";#N/A,#N/A,FALSE,"MFT96";#N/A,#N/A,FALSE,"CTrecon"}</definedName>
    <definedName name="asdas_2_5_1" hidden="1">{#N/A,#N/A,FALSE,"TMCOMP96";#N/A,#N/A,FALSE,"MAT96";#N/A,#N/A,FALSE,"FANDA96";#N/A,#N/A,FALSE,"INTRAN96";#N/A,#N/A,FALSE,"NAA9697";#N/A,#N/A,FALSE,"ECWEBB";#N/A,#N/A,FALSE,"MFT96";#N/A,#N/A,FALSE,"CTrecon"}</definedName>
    <definedName name="asdas_2_5_2" hidden="1">{#N/A,#N/A,FALSE,"TMCOMP96";#N/A,#N/A,FALSE,"MAT96";#N/A,#N/A,FALSE,"FANDA96";#N/A,#N/A,FALSE,"INTRAN96";#N/A,#N/A,FALSE,"NAA9697";#N/A,#N/A,FALSE,"ECWEBB";#N/A,#N/A,FALSE,"MFT96";#N/A,#N/A,FALSE,"CTrecon"}</definedName>
    <definedName name="asdas_2_5_3" hidden="1">{#N/A,#N/A,FALSE,"TMCOMP96";#N/A,#N/A,FALSE,"MAT96";#N/A,#N/A,FALSE,"FANDA96";#N/A,#N/A,FALSE,"INTRAN96";#N/A,#N/A,FALSE,"NAA9697";#N/A,#N/A,FALSE,"ECWEBB";#N/A,#N/A,FALSE,"MFT96";#N/A,#N/A,FALSE,"CTrecon"}</definedName>
    <definedName name="asdas_2_5_4" hidden="1">{#N/A,#N/A,FALSE,"TMCOMP96";#N/A,#N/A,FALSE,"MAT96";#N/A,#N/A,FALSE,"FANDA96";#N/A,#N/A,FALSE,"INTRAN96";#N/A,#N/A,FALSE,"NAA9697";#N/A,#N/A,FALSE,"ECWEBB";#N/A,#N/A,FALSE,"MFT96";#N/A,#N/A,FALSE,"CTrecon"}</definedName>
    <definedName name="asdas_2_5_5" hidden="1">{#N/A,#N/A,FALSE,"TMCOMP96";#N/A,#N/A,FALSE,"MAT96";#N/A,#N/A,FALSE,"FANDA96";#N/A,#N/A,FALSE,"INTRAN96";#N/A,#N/A,FALSE,"NAA9697";#N/A,#N/A,FALSE,"ECWEBB";#N/A,#N/A,FALSE,"MFT96";#N/A,#N/A,FALSE,"CTrecon"}</definedName>
    <definedName name="asdas_3" hidden="1">{#N/A,#N/A,FALSE,"TMCOMP96";#N/A,#N/A,FALSE,"MAT96";#N/A,#N/A,FALSE,"FANDA96";#N/A,#N/A,FALSE,"INTRAN96";#N/A,#N/A,FALSE,"NAA9697";#N/A,#N/A,FALSE,"ECWEBB";#N/A,#N/A,FALSE,"MFT96";#N/A,#N/A,FALSE,"CTrecon"}</definedName>
    <definedName name="asdas_3_1" hidden="1">{#N/A,#N/A,FALSE,"TMCOMP96";#N/A,#N/A,FALSE,"MAT96";#N/A,#N/A,FALSE,"FANDA96";#N/A,#N/A,FALSE,"INTRAN96";#N/A,#N/A,FALSE,"NAA9697";#N/A,#N/A,FALSE,"ECWEBB";#N/A,#N/A,FALSE,"MFT96";#N/A,#N/A,FALSE,"CTrecon"}</definedName>
    <definedName name="asdas_3_1_1" hidden="1">{#N/A,#N/A,FALSE,"TMCOMP96";#N/A,#N/A,FALSE,"MAT96";#N/A,#N/A,FALSE,"FANDA96";#N/A,#N/A,FALSE,"INTRAN96";#N/A,#N/A,FALSE,"NAA9697";#N/A,#N/A,FALSE,"ECWEBB";#N/A,#N/A,FALSE,"MFT96";#N/A,#N/A,FALSE,"CTrecon"}</definedName>
    <definedName name="asdas_3_1_1_1" hidden="1">{#N/A,#N/A,FALSE,"TMCOMP96";#N/A,#N/A,FALSE,"MAT96";#N/A,#N/A,FALSE,"FANDA96";#N/A,#N/A,FALSE,"INTRAN96";#N/A,#N/A,FALSE,"NAA9697";#N/A,#N/A,FALSE,"ECWEBB";#N/A,#N/A,FALSE,"MFT96";#N/A,#N/A,FALSE,"CTrecon"}</definedName>
    <definedName name="asdas_3_1_1_1_1" hidden="1">{#N/A,#N/A,FALSE,"TMCOMP96";#N/A,#N/A,FALSE,"MAT96";#N/A,#N/A,FALSE,"FANDA96";#N/A,#N/A,FALSE,"INTRAN96";#N/A,#N/A,FALSE,"NAA9697";#N/A,#N/A,FALSE,"ECWEBB";#N/A,#N/A,FALSE,"MFT96";#N/A,#N/A,FALSE,"CTrecon"}</definedName>
    <definedName name="asdas_3_1_1_1_2" hidden="1">{#N/A,#N/A,FALSE,"TMCOMP96";#N/A,#N/A,FALSE,"MAT96";#N/A,#N/A,FALSE,"FANDA96";#N/A,#N/A,FALSE,"INTRAN96";#N/A,#N/A,FALSE,"NAA9697";#N/A,#N/A,FALSE,"ECWEBB";#N/A,#N/A,FALSE,"MFT96";#N/A,#N/A,FALSE,"CTrecon"}</definedName>
    <definedName name="asdas_3_1_1_1_3" hidden="1">{#N/A,#N/A,FALSE,"TMCOMP96";#N/A,#N/A,FALSE,"MAT96";#N/A,#N/A,FALSE,"FANDA96";#N/A,#N/A,FALSE,"INTRAN96";#N/A,#N/A,FALSE,"NAA9697";#N/A,#N/A,FALSE,"ECWEBB";#N/A,#N/A,FALSE,"MFT96";#N/A,#N/A,FALSE,"CTrecon"}</definedName>
    <definedName name="asdas_3_1_1_1_4" hidden="1">{#N/A,#N/A,FALSE,"TMCOMP96";#N/A,#N/A,FALSE,"MAT96";#N/A,#N/A,FALSE,"FANDA96";#N/A,#N/A,FALSE,"INTRAN96";#N/A,#N/A,FALSE,"NAA9697";#N/A,#N/A,FALSE,"ECWEBB";#N/A,#N/A,FALSE,"MFT96";#N/A,#N/A,FALSE,"CTrecon"}</definedName>
    <definedName name="asdas_3_1_1_1_5" hidden="1">{#N/A,#N/A,FALSE,"TMCOMP96";#N/A,#N/A,FALSE,"MAT96";#N/A,#N/A,FALSE,"FANDA96";#N/A,#N/A,FALSE,"INTRAN96";#N/A,#N/A,FALSE,"NAA9697";#N/A,#N/A,FALSE,"ECWEBB";#N/A,#N/A,FALSE,"MFT96";#N/A,#N/A,FALSE,"CTrecon"}</definedName>
    <definedName name="asdas_3_1_1_2" hidden="1">{#N/A,#N/A,FALSE,"TMCOMP96";#N/A,#N/A,FALSE,"MAT96";#N/A,#N/A,FALSE,"FANDA96";#N/A,#N/A,FALSE,"INTRAN96";#N/A,#N/A,FALSE,"NAA9697";#N/A,#N/A,FALSE,"ECWEBB";#N/A,#N/A,FALSE,"MFT96";#N/A,#N/A,FALSE,"CTrecon"}</definedName>
    <definedName name="asdas_3_1_1_2_1" hidden="1">{#N/A,#N/A,FALSE,"TMCOMP96";#N/A,#N/A,FALSE,"MAT96";#N/A,#N/A,FALSE,"FANDA96";#N/A,#N/A,FALSE,"INTRAN96";#N/A,#N/A,FALSE,"NAA9697";#N/A,#N/A,FALSE,"ECWEBB";#N/A,#N/A,FALSE,"MFT96";#N/A,#N/A,FALSE,"CTrecon"}</definedName>
    <definedName name="asdas_3_1_1_2_2" hidden="1">{#N/A,#N/A,FALSE,"TMCOMP96";#N/A,#N/A,FALSE,"MAT96";#N/A,#N/A,FALSE,"FANDA96";#N/A,#N/A,FALSE,"INTRAN96";#N/A,#N/A,FALSE,"NAA9697";#N/A,#N/A,FALSE,"ECWEBB";#N/A,#N/A,FALSE,"MFT96";#N/A,#N/A,FALSE,"CTrecon"}</definedName>
    <definedName name="asdas_3_1_1_2_3" hidden="1">{#N/A,#N/A,FALSE,"TMCOMP96";#N/A,#N/A,FALSE,"MAT96";#N/A,#N/A,FALSE,"FANDA96";#N/A,#N/A,FALSE,"INTRAN96";#N/A,#N/A,FALSE,"NAA9697";#N/A,#N/A,FALSE,"ECWEBB";#N/A,#N/A,FALSE,"MFT96";#N/A,#N/A,FALSE,"CTrecon"}</definedName>
    <definedName name="asdas_3_1_1_2_4" hidden="1">{#N/A,#N/A,FALSE,"TMCOMP96";#N/A,#N/A,FALSE,"MAT96";#N/A,#N/A,FALSE,"FANDA96";#N/A,#N/A,FALSE,"INTRAN96";#N/A,#N/A,FALSE,"NAA9697";#N/A,#N/A,FALSE,"ECWEBB";#N/A,#N/A,FALSE,"MFT96";#N/A,#N/A,FALSE,"CTrecon"}</definedName>
    <definedName name="asdas_3_1_1_2_5" hidden="1">{#N/A,#N/A,FALSE,"TMCOMP96";#N/A,#N/A,FALSE,"MAT96";#N/A,#N/A,FALSE,"FANDA96";#N/A,#N/A,FALSE,"INTRAN96";#N/A,#N/A,FALSE,"NAA9697";#N/A,#N/A,FALSE,"ECWEBB";#N/A,#N/A,FALSE,"MFT96";#N/A,#N/A,FALSE,"CTrecon"}</definedName>
    <definedName name="asdas_3_1_1_3" hidden="1">{#N/A,#N/A,FALSE,"TMCOMP96";#N/A,#N/A,FALSE,"MAT96";#N/A,#N/A,FALSE,"FANDA96";#N/A,#N/A,FALSE,"INTRAN96";#N/A,#N/A,FALSE,"NAA9697";#N/A,#N/A,FALSE,"ECWEBB";#N/A,#N/A,FALSE,"MFT96";#N/A,#N/A,FALSE,"CTrecon"}</definedName>
    <definedName name="asdas_3_1_1_4" hidden="1">{#N/A,#N/A,FALSE,"TMCOMP96";#N/A,#N/A,FALSE,"MAT96";#N/A,#N/A,FALSE,"FANDA96";#N/A,#N/A,FALSE,"INTRAN96";#N/A,#N/A,FALSE,"NAA9697";#N/A,#N/A,FALSE,"ECWEBB";#N/A,#N/A,FALSE,"MFT96";#N/A,#N/A,FALSE,"CTrecon"}</definedName>
    <definedName name="asdas_3_1_1_5" hidden="1">{#N/A,#N/A,FALSE,"TMCOMP96";#N/A,#N/A,FALSE,"MAT96";#N/A,#N/A,FALSE,"FANDA96";#N/A,#N/A,FALSE,"INTRAN96";#N/A,#N/A,FALSE,"NAA9697";#N/A,#N/A,FALSE,"ECWEBB";#N/A,#N/A,FALSE,"MFT96";#N/A,#N/A,FALSE,"CTrecon"}</definedName>
    <definedName name="asdas_3_1_2" hidden="1">{#N/A,#N/A,FALSE,"TMCOMP96";#N/A,#N/A,FALSE,"MAT96";#N/A,#N/A,FALSE,"FANDA96";#N/A,#N/A,FALSE,"INTRAN96";#N/A,#N/A,FALSE,"NAA9697";#N/A,#N/A,FALSE,"ECWEBB";#N/A,#N/A,FALSE,"MFT96";#N/A,#N/A,FALSE,"CTrecon"}</definedName>
    <definedName name="asdas_3_1_2_1" hidden="1">{#N/A,#N/A,FALSE,"TMCOMP96";#N/A,#N/A,FALSE,"MAT96";#N/A,#N/A,FALSE,"FANDA96";#N/A,#N/A,FALSE,"INTRAN96";#N/A,#N/A,FALSE,"NAA9697";#N/A,#N/A,FALSE,"ECWEBB";#N/A,#N/A,FALSE,"MFT96";#N/A,#N/A,FALSE,"CTrecon"}</definedName>
    <definedName name="asdas_3_1_2_2" hidden="1">{#N/A,#N/A,FALSE,"TMCOMP96";#N/A,#N/A,FALSE,"MAT96";#N/A,#N/A,FALSE,"FANDA96";#N/A,#N/A,FALSE,"INTRAN96";#N/A,#N/A,FALSE,"NAA9697";#N/A,#N/A,FALSE,"ECWEBB";#N/A,#N/A,FALSE,"MFT96";#N/A,#N/A,FALSE,"CTrecon"}</definedName>
    <definedName name="asdas_3_1_2_3" hidden="1">{#N/A,#N/A,FALSE,"TMCOMP96";#N/A,#N/A,FALSE,"MAT96";#N/A,#N/A,FALSE,"FANDA96";#N/A,#N/A,FALSE,"INTRAN96";#N/A,#N/A,FALSE,"NAA9697";#N/A,#N/A,FALSE,"ECWEBB";#N/A,#N/A,FALSE,"MFT96";#N/A,#N/A,FALSE,"CTrecon"}</definedName>
    <definedName name="asdas_3_1_2_4" hidden="1">{#N/A,#N/A,FALSE,"TMCOMP96";#N/A,#N/A,FALSE,"MAT96";#N/A,#N/A,FALSE,"FANDA96";#N/A,#N/A,FALSE,"INTRAN96";#N/A,#N/A,FALSE,"NAA9697";#N/A,#N/A,FALSE,"ECWEBB";#N/A,#N/A,FALSE,"MFT96";#N/A,#N/A,FALSE,"CTrecon"}</definedName>
    <definedName name="asdas_3_1_2_5" hidden="1">{#N/A,#N/A,FALSE,"TMCOMP96";#N/A,#N/A,FALSE,"MAT96";#N/A,#N/A,FALSE,"FANDA96";#N/A,#N/A,FALSE,"INTRAN96";#N/A,#N/A,FALSE,"NAA9697";#N/A,#N/A,FALSE,"ECWEBB";#N/A,#N/A,FALSE,"MFT96";#N/A,#N/A,FALSE,"CTrecon"}</definedName>
    <definedName name="asdas_3_1_3" hidden="1">{#N/A,#N/A,FALSE,"TMCOMP96";#N/A,#N/A,FALSE,"MAT96";#N/A,#N/A,FALSE,"FANDA96";#N/A,#N/A,FALSE,"INTRAN96";#N/A,#N/A,FALSE,"NAA9697";#N/A,#N/A,FALSE,"ECWEBB";#N/A,#N/A,FALSE,"MFT96";#N/A,#N/A,FALSE,"CTrecon"}</definedName>
    <definedName name="asdas_3_1_3_1" hidden="1">{#N/A,#N/A,FALSE,"TMCOMP96";#N/A,#N/A,FALSE,"MAT96";#N/A,#N/A,FALSE,"FANDA96";#N/A,#N/A,FALSE,"INTRAN96";#N/A,#N/A,FALSE,"NAA9697";#N/A,#N/A,FALSE,"ECWEBB";#N/A,#N/A,FALSE,"MFT96";#N/A,#N/A,FALSE,"CTrecon"}</definedName>
    <definedName name="asdas_3_1_3_2" hidden="1">{#N/A,#N/A,FALSE,"TMCOMP96";#N/A,#N/A,FALSE,"MAT96";#N/A,#N/A,FALSE,"FANDA96";#N/A,#N/A,FALSE,"INTRAN96";#N/A,#N/A,FALSE,"NAA9697";#N/A,#N/A,FALSE,"ECWEBB";#N/A,#N/A,FALSE,"MFT96";#N/A,#N/A,FALSE,"CTrecon"}</definedName>
    <definedName name="asdas_3_1_3_3" hidden="1">{#N/A,#N/A,FALSE,"TMCOMP96";#N/A,#N/A,FALSE,"MAT96";#N/A,#N/A,FALSE,"FANDA96";#N/A,#N/A,FALSE,"INTRAN96";#N/A,#N/A,FALSE,"NAA9697";#N/A,#N/A,FALSE,"ECWEBB";#N/A,#N/A,FALSE,"MFT96";#N/A,#N/A,FALSE,"CTrecon"}</definedName>
    <definedName name="asdas_3_1_3_4" hidden="1">{#N/A,#N/A,FALSE,"TMCOMP96";#N/A,#N/A,FALSE,"MAT96";#N/A,#N/A,FALSE,"FANDA96";#N/A,#N/A,FALSE,"INTRAN96";#N/A,#N/A,FALSE,"NAA9697";#N/A,#N/A,FALSE,"ECWEBB";#N/A,#N/A,FALSE,"MFT96";#N/A,#N/A,FALSE,"CTrecon"}</definedName>
    <definedName name="asdas_3_1_3_5" hidden="1">{#N/A,#N/A,FALSE,"TMCOMP96";#N/A,#N/A,FALSE,"MAT96";#N/A,#N/A,FALSE,"FANDA96";#N/A,#N/A,FALSE,"INTRAN96";#N/A,#N/A,FALSE,"NAA9697";#N/A,#N/A,FALSE,"ECWEBB";#N/A,#N/A,FALSE,"MFT96";#N/A,#N/A,FALSE,"CTrecon"}</definedName>
    <definedName name="asdas_3_1_4" hidden="1">{#N/A,#N/A,FALSE,"TMCOMP96";#N/A,#N/A,FALSE,"MAT96";#N/A,#N/A,FALSE,"FANDA96";#N/A,#N/A,FALSE,"INTRAN96";#N/A,#N/A,FALSE,"NAA9697";#N/A,#N/A,FALSE,"ECWEBB";#N/A,#N/A,FALSE,"MFT96";#N/A,#N/A,FALSE,"CTrecon"}</definedName>
    <definedName name="asdas_3_1_4_1" hidden="1">{#N/A,#N/A,FALSE,"TMCOMP96";#N/A,#N/A,FALSE,"MAT96";#N/A,#N/A,FALSE,"FANDA96";#N/A,#N/A,FALSE,"INTRAN96";#N/A,#N/A,FALSE,"NAA9697";#N/A,#N/A,FALSE,"ECWEBB";#N/A,#N/A,FALSE,"MFT96";#N/A,#N/A,FALSE,"CTrecon"}</definedName>
    <definedName name="asdas_3_1_4_2" hidden="1">{#N/A,#N/A,FALSE,"TMCOMP96";#N/A,#N/A,FALSE,"MAT96";#N/A,#N/A,FALSE,"FANDA96";#N/A,#N/A,FALSE,"INTRAN96";#N/A,#N/A,FALSE,"NAA9697";#N/A,#N/A,FALSE,"ECWEBB";#N/A,#N/A,FALSE,"MFT96";#N/A,#N/A,FALSE,"CTrecon"}</definedName>
    <definedName name="asdas_3_1_4_3" hidden="1">{#N/A,#N/A,FALSE,"TMCOMP96";#N/A,#N/A,FALSE,"MAT96";#N/A,#N/A,FALSE,"FANDA96";#N/A,#N/A,FALSE,"INTRAN96";#N/A,#N/A,FALSE,"NAA9697";#N/A,#N/A,FALSE,"ECWEBB";#N/A,#N/A,FALSE,"MFT96";#N/A,#N/A,FALSE,"CTrecon"}</definedName>
    <definedName name="asdas_3_1_4_4" hidden="1">{#N/A,#N/A,FALSE,"TMCOMP96";#N/A,#N/A,FALSE,"MAT96";#N/A,#N/A,FALSE,"FANDA96";#N/A,#N/A,FALSE,"INTRAN96";#N/A,#N/A,FALSE,"NAA9697";#N/A,#N/A,FALSE,"ECWEBB";#N/A,#N/A,FALSE,"MFT96";#N/A,#N/A,FALSE,"CTrecon"}</definedName>
    <definedName name="asdas_3_1_4_5" hidden="1">{#N/A,#N/A,FALSE,"TMCOMP96";#N/A,#N/A,FALSE,"MAT96";#N/A,#N/A,FALSE,"FANDA96";#N/A,#N/A,FALSE,"INTRAN96";#N/A,#N/A,FALSE,"NAA9697";#N/A,#N/A,FALSE,"ECWEBB";#N/A,#N/A,FALSE,"MFT96";#N/A,#N/A,FALSE,"CTrecon"}</definedName>
    <definedName name="asdas_3_1_5" hidden="1">{#N/A,#N/A,FALSE,"TMCOMP96";#N/A,#N/A,FALSE,"MAT96";#N/A,#N/A,FALSE,"FANDA96";#N/A,#N/A,FALSE,"INTRAN96";#N/A,#N/A,FALSE,"NAA9697";#N/A,#N/A,FALSE,"ECWEBB";#N/A,#N/A,FALSE,"MFT96";#N/A,#N/A,FALSE,"CTrecon"}</definedName>
    <definedName name="asdas_3_1_5_1" hidden="1">{#N/A,#N/A,FALSE,"TMCOMP96";#N/A,#N/A,FALSE,"MAT96";#N/A,#N/A,FALSE,"FANDA96";#N/A,#N/A,FALSE,"INTRAN96";#N/A,#N/A,FALSE,"NAA9697";#N/A,#N/A,FALSE,"ECWEBB";#N/A,#N/A,FALSE,"MFT96";#N/A,#N/A,FALSE,"CTrecon"}</definedName>
    <definedName name="asdas_3_1_5_2" hidden="1">{#N/A,#N/A,FALSE,"TMCOMP96";#N/A,#N/A,FALSE,"MAT96";#N/A,#N/A,FALSE,"FANDA96";#N/A,#N/A,FALSE,"INTRAN96";#N/A,#N/A,FALSE,"NAA9697";#N/A,#N/A,FALSE,"ECWEBB";#N/A,#N/A,FALSE,"MFT96";#N/A,#N/A,FALSE,"CTrecon"}</definedName>
    <definedName name="asdas_3_1_5_3" hidden="1">{#N/A,#N/A,FALSE,"TMCOMP96";#N/A,#N/A,FALSE,"MAT96";#N/A,#N/A,FALSE,"FANDA96";#N/A,#N/A,FALSE,"INTRAN96";#N/A,#N/A,FALSE,"NAA9697";#N/A,#N/A,FALSE,"ECWEBB";#N/A,#N/A,FALSE,"MFT96";#N/A,#N/A,FALSE,"CTrecon"}</definedName>
    <definedName name="asdas_3_1_5_4" hidden="1">{#N/A,#N/A,FALSE,"TMCOMP96";#N/A,#N/A,FALSE,"MAT96";#N/A,#N/A,FALSE,"FANDA96";#N/A,#N/A,FALSE,"INTRAN96";#N/A,#N/A,FALSE,"NAA9697";#N/A,#N/A,FALSE,"ECWEBB";#N/A,#N/A,FALSE,"MFT96";#N/A,#N/A,FALSE,"CTrecon"}</definedName>
    <definedName name="asdas_3_1_5_5" hidden="1">{#N/A,#N/A,FALSE,"TMCOMP96";#N/A,#N/A,FALSE,"MAT96";#N/A,#N/A,FALSE,"FANDA96";#N/A,#N/A,FALSE,"INTRAN96";#N/A,#N/A,FALSE,"NAA9697";#N/A,#N/A,FALSE,"ECWEBB";#N/A,#N/A,FALSE,"MFT96";#N/A,#N/A,FALSE,"CTrecon"}</definedName>
    <definedName name="asdas_3_2" hidden="1">{#N/A,#N/A,FALSE,"TMCOMP96";#N/A,#N/A,FALSE,"MAT96";#N/A,#N/A,FALSE,"FANDA96";#N/A,#N/A,FALSE,"INTRAN96";#N/A,#N/A,FALSE,"NAA9697";#N/A,#N/A,FALSE,"ECWEBB";#N/A,#N/A,FALSE,"MFT96";#N/A,#N/A,FALSE,"CTrecon"}</definedName>
    <definedName name="asdas_3_2_1" hidden="1">{#N/A,#N/A,FALSE,"TMCOMP96";#N/A,#N/A,FALSE,"MAT96";#N/A,#N/A,FALSE,"FANDA96";#N/A,#N/A,FALSE,"INTRAN96";#N/A,#N/A,FALSE,"NAA9697";#N/A,#N/A,FALSE,"ECWEBB";#N/A,#N/A,FALSE,"MFT96";#N/A,#N/A,FALSE,"CTrecon"}</definedName>
    <definedName name="asdas_3_2_2" hidden="1">{#N/A,#N/A,FALSE,"TMCOMP96";#N/A,#N/A,FALSE,"MAT96";#N/A,#N/A,FALSE,"FANDA96";#N/A,#N/A,FALSE,"INTRAN96";#N/A,#N/A,FALSE,"NAA9697";#N/A,#N/A,FALSE,"ECWEBB";#N/A,#N/A,FALSE,"MFT96";#N/A,#N/A,FALSE,"CTrecon"}</definedName>
    <definedName name="asdas_3_2_3" hidden="1">{#N/A,#N/A,FALSE,"TMCOMP96";#N/A,#N/A,FALSE,"MAT96";#N/A,#N/A,FALSE,"FANDA96";#N/A,#N/A,FALSE,"INTRAN96";#N/A,#N/A,FALSE,"NAA9697";#N/A,#N/A,FALSE,"ECWEBB";#N/A,#N/A,FALSE,"MFT96";#N/A,#N/A,FALSE,"CTrecon"}</definedName>
    <definedName name="asdas_3_2_4" hidden="1">{#N/A,#N/A,FALSE,"TMCOMP96";#N/A,#N/A,FALSE,"MAT96";#N/A,#N/A,FALSE,"FANDA96";#N/A,#N/A,FALSE,"INTRAN96";#N/A,#N/A,FALSE,"NAA9697";#N/A,#N/A,FALSE,"ECWEBB";#N/A,#N/A,FALSE,"MFT96";#N/A,#N/A,FALSE,"CTrecon"}</definedName>
    <definedName name="asdas_3_2_5" hidden="1">{#N/A,#N/A,FALSE,"TMCOMP96";#N/A,#N/A,FALSE,"MAT96";#N/A,#N/A,FALSE,"FANDA96";#N/A,#N/A,FALSE,"INTRAN96";#N/A,#N/A,FALSE,"NAA9697";#N/A,#N/A,FALSE,"ECWEBB";#N/A,#N/A,FALSE,"MFT96";#N/A,#N/A,FALSE,"CTrecon"}</definedName>
    <definedName name="asdas_3_3" hidden="1">{#N/A,#N/A,FALSE,"TMCOMP96";#N/A,#N/A,FALSE,"MAT96";#N/A,#N/A,FALSE,"FANDA96";#N/A,#N/A,FALSE,"INTRAN96";#N/A,#N/A,FALSE,"NAA9697";#N/A,#N/A,FALSE,"ECWEBB";#N/A,#N/A,FALSE,"MFT96";#N/A,#N/A,FALSE,"CTrecon"}</definedName>
    <definedName name="asdas_3_3_1" hidden="1">{#N/A,#N/A,FALSE,"TMCOMP96";#N/A,#N/A,FALSE,"MAT96";#N/A,#N/A,FALSE,"FANDA96";#N/A,#N/A,FALSE,"INTRAN96";#N/A,#N/A,FALSE,"NAA9697";#N/A,#N/A,FALSE,"ECWEBB";#N/A,#N/A,FALSE,"MFT96";#N/A,#N/A,FALSE,"CTrecon"}</definedName>
    <definedName name="asdas_3_3_2" hidden="1">{#N/A,#N/A,FALSE,"TMCOMP96";#N/A,#N/A,FALSE,"MAT96";#N/A,#N/A,FALSE,"FANDA96";#N/A,#N/A,FALSE,"INTRAN96";#N/A,#N/A,FALSE,"NAA9697";#N/A,#N/A,FALSE,"ECWEBB";#N/A,#N/A,FALSE,"MFT96";#N/A,#N/A,FALSE,"CTrecon"}</definedName>
    <definedName name="asdas_3_3_3" hidden="1">{#N/A,#N/A,FALSE,"TMCOMP96";#N/A,#N/A,FALSE,"MAT96";#N/A,#N/A,FALSE,"FANDA96";#N/A,#N/A,FALSE,"INTRAN96";#N/A,#N/A,FALSE,"NAA9697";#N/A,#N/A,FALSE,"ECWEBB";#N/A,#N/A,FALSE,"MFT96";#N/A,#N/A,FALSE,"CTrecon"}</definedName>
    <definedName name="asdas_3_3_4" hidden="1">{#N/A,#N/A,FALSE,"TMCOMP96";#N/A,#N/A,FALSE,"MAT96";#N/A,#N/A,FALSE,"FANDA96";#N/A,#N/A,FALSE,"INTRAN96";#N/A,#N/A,FALSE,"NAA9697";#N/A,#N/A,FALSE,"ECWEBB";#N/A,#N/A,FALSE,"MFT96";#N/A,#N/A,FALSE,"CTrecon"}</definedName>
    <definedName name="asdas_3_3_5" hidden="1">{#N/A,#N/A,FALSE,"TMCOMP96";#N/A,#N/A,FALSE,"MAT96";#N/A,#N/A,FALSE,"FANDA96";#N/A,#N/A,FALSE,"INTRAN96";#N/A,#N/A,FALSE,"NAA9697";#N/A,#N/A,FALSE,"ECWEBB";#N/A,#N/A,FALSE,"MFT96";#N/A,#N/A,FALSE,"CTrecon"}</definedName>
    <definedName name="asdas_3_4" hidden="1">{#N/A,#N/A,FALSE,"TMCOMP96";#N/A,#N/A,FALSE,"MAT96";#N/A,#N/A,FALSE,"FANDA96";#N/A,#N/A,FALSE,"INTRAN96";#N/A,#N/A,FALSE,"NAA9697";#N/A,#N/A,FALSE,"ECWEBB";#N/A,#N/A,FALSE,"MFT96";#N/A,#N/A,FALSE,"CTrecon"}</definedName>
    <definedName name="asdas_3_4_1" hidden="1">{#N/A,#N/A,FALSE,"TMCOMP96";#N/A,#N/A,FALSE,"MAT96";#N/A,#N/A,FALSE,"FANDA96";#N/A,#N/A,FALSE,"INTRAN96";#N/A,#N/A,FALSE,"NAA9697";#N/A,#N/A,FALSE,"ECWEBB";#N/A,#N/A,FALSE,"MFT96";#N/A,#N/A,FALSE,"CTrecon"}</definedName>
    <definedName name="asdas_3_4_2" hidden="1">{#N/A,#N/A,FALSE,"TMCOMP96";#N/A,#N/A,FALSE,"MAT96";#N/A,#N/A,FALSE,"FANDA96";#N/A,#N/A,FALSE,"INTRAN96";#N/A,#N/A,FALSE,"NAA9697";#N/A,#N/A,FALSE,"ECWEBB";#N/A,#N/A,FALSE,"MFT96";#N/A,#N/A,FALSE,"CTrecon"}</definedName>
    <definedName name="asdas_3_4_3" hidden="1">{#N/A,#N/A,FALSE,"TMCOMP96";#N/A,#N/A,FALSE,"MAT96";#N/A,#N/A,FALSE,"FANDA96";#N/A,#N/A,FALSE,"INTRAN96";#N/A,#N/A,FALSE,"NAA9697";#N/A,#N/A,FALSE,"ECWEBB";#N/A,#N/A,FALSE,"MFT96";#N/A,#N/A,FALSE,"CTrecon"}</definedName>
    <definedName name="asdas_3_4_4" hidden="1">{#N/A,#N/A,FALSE,"TMCOMP96";#N/A,#N/A,FALSE,"MAT96";#N/A,#N/A,FALSE,"FANDA96";#N/A,#N/A,FALSE,"INTRAN96";#N/A,#N/A,FALSE,"NAA9697";#N/A,#N/A,FALSE,"ECWEBB";#N/A,#N/A,FALSE,"MFT96";#N/A,#N/A,FALSE,"CTrecon"}</definedName>
    <definedName name="asdas_3_4_5" hidden="1">{#N/A,#N/A,FALSE,"TMCOMP96";#N/A,#N/A,FALSE,"MAT96";#N/A,#N/A,FALSE,"FANDA96";#N/A,#N/A,FALSE,"INTRAN96";#N/A,#N/A,FALSE,"NAA9697";#N/A,#N/A,FALSE,"ECWEBB";#N/A,#N/A,FALSE,"MFT96";#N/A,#N/A,FALSE,"CTrecon"}</definedName>
    <definedName name="asdas_3_5" hidden="1">{#N/A,#N/A,FALSE,"TMCOMP96";#N/A,#N/A,FALSE,"MAT96";#N/A,#N/A,FALSE,"FANDA96";#N/A,#N/A,FALSE,"INTRAN96";#N/A,#N/A,FALSE,"NAA9697";#N/A,#N/A,FALSE,"ECWEBB";#N/A,#N/A,FALSE,"MFT96";#N/A,#N/A,FALSE,"CTrecon"}</definedName>
    <definedName name="asdas_3_5_1" hidden="1">{#N/A,#N/A,FALSE,"TMCOMP96";#N/A,#N/A,FALSE,"MAT96";#N/A,#N/A,FALSE,"FANDA96";#N/A,#N/A,FALSE,"INTRAN96";#N/A,#N/A,FALSE,"NAA9697";#N/A,#N/A,FALSE,"ECWEBB";#N/A,#N/A,FALSE,"MFT96";#N/A,#N/A,FALSE,"CTrecon"}</definedName>
    <definedName name="asdas_3_5_2" hidden="1">{#N/A,#N/A,FALSE,"TMCOMP96";#N/A,#N/A,FALSE,"MAT96";#N/A,#N/A,FALSE,"FANDA96";#N/A,#N/A,FALSE,"INTRAN96";#N/A,#N/A,FALSE,"NAA9697";#N/A,#N/A,FALSE,"ECWEBB";#N/A,#N/A,FALSE,"MFT96";#N/A,#N/A,FALSE,"CTrecon"}</definedName>
    <definedName name="asdas_3_5_3" hidden="1">{#N/A,#N/A,FALSE,"TMCOMP96";#N/A,#N/A,FALSE,"MAT96";#N/A,#N/A,FALSE,"FANDA96";#N/A,#N/A,FALSE,"INTRAN96";#N/A,#N/A,FALSE,"NAA9697";#N/A,#N/A,FALSE,"ECWEBB";#N/A,#N/A,FALSE,"MFT96";#N/A,#N/A,FALSE,"CTrecon"}</definedName>
    <definedName name="asdas_3_5_4" hidden="1">{#N/A,#N/A,FALSE,"TMCOMP96";#N/A,#N/A,FALSE,"MAT96";#N/A,#N/A,FALSE,"FANDA96";#N/A,#N/A,FALSE,"INTRAN96";#N/A,#N/A,FALSE,"NAA9697";#N/A,#N/A,FALSE,"ECWEBB";#N/A,#N/A,FALSE,"MFT96";#N/A,#N/A,FALSE,"CTrecon"}</definedName>
    <definedName name="asdas_3_5_5" hidden="1">{#N/A,#N/A,FALSE,"TMCOMP96";#N/A,#N/A,FALSE,"MAT96";#N/A,#N/A,FALSE,"FANDA96";#N/A,#N/A,FALSE,"INTRAN96";#N/A,#N/A,FALSE,"NAA9697";#N/A,#N/A,FALSE,"ECWEBB";#N/A,#N/A,FALSE,"MFT96";#N/A,#N/A,FALSE,"CTrecon"}</definedName>
    <definedName name="asdas_4" hidden="1">{#N/A,#N/A,FALSE,"TMCOMP96";#N/A,#N/A,FALSE,"MAT96";#N/A,#N/A,FALSE,"FANDA96";#N/A,#N/A,FALSE,"INTRAN96";#N/A,#N/A,FALSE,"NAA9697";#N/A,#N/A,FALSE,"ECWEBB";#N/A,#N/A,FALSE,"MFT96";#N/A,#N/A,FALSE,"CTrecon"}</definedName>
    <definedName name="asdas_4_1" hidden="1">{#N/A,#N/A,FALSE,"TMCOMP96";#N/A,#N/A,FALSE,"MAT96";#N/A,#N/A,FALSE,"FANDA96";#N/A,#N/A,FALSE,"INTRAN96";#N/A,#N/A,FALSE,"NAA9697";#N/A,#N/A,FALSE,"ECWEBB";#N/A,#N/A,FALSE,"MFT96";#N/A,#N/A,FALSE,"CTrecon"}</definedName>
    <definedName name="asdas_4_1_1" hidden="1">{#N/A,#N/A,FALSE,"TMCOMP96";#N/A,#N/A,FALSE,"MAT96";#N/A,#N/A,FALSE,"FANDA96";#N/A,#N/A,FALSE,"INTRAN96";#N/A,#N/A,FALSE,"NAA9697";#N/A,#N/A,FALSE,"ECWEBB";#N/A,#N/A,FALSE,"MFT96";#N/A,#N/A,FALSE,"CTrecon"}</definedName>
    <definedName name="asdas_4_1_1_1" hidden="1">{#N/A,#N/A,FALSE,"TMCOMP96";#N/A,#N/A,FALSE,"MAT96";#N/A,#N/A,FALSE,"FANDA96";#N/A,#N/A,FALSE,"INTRAN96";#N/A,#N/A,FALSE,"NAA9697";#N/A,#N/A,FALSE,"ECWEBB";#N/A,#N/A,FALSE,"MFT96";#N/A,#N/A,FALSE,"CTrecon"}</definedName>
    <definedName name="asdas_4_1_1_1_1" hidden="1">{#N/A,#N/A,FALSE,"TMCOMP96";#N/A,#N/A,FALSE,"MAT96";#N/A,#N/A,FALSE,"FANDA96";#N/A,#N/A,FALSE,"INTRAN96";#N/A,#N/A,FALSE,"NAA9697";#N/A,#N/A,FALSE,"ECWEBB";#N/A,#N/A,FALSE,"MFT96";#N/A,#N/A,FALSE,"CTrecon"}</definedName>
    <definedName name="asdas_4_1_1_1_2" hidden="1">{#N/A,#N/A,FALSE,"TMCOMP96";#N/A,#N/A,FALSE,"MAT96";#N/A,#N/A,FALSE,"FANDA96";#N/A,#N/A,FALSE,"INTRAN96";#N/A,#N/A,FALSE,"NAA9697";#N/A,#N/A,FALSE,"ECWEBB";#N/A,#N/A,FALSE,"MFT96";#N/A,#N/A,FALSE,"CTrecon"}</definedName>
    <definedName name="asdas_4_1_1_1_3" hidden="1">{#N/A,#N/A,FALSE,"TMCOMP96";#N/A,#N/A,FALSE,"MAT96";#N/A,#N/A,FALSE,"FANDA96";#N/A,#N/A,FALSE,"INTRAN96";#N/A,#N/A,FALSE,"NAA9697";#N/A,#N/A,FALSE,"ECWEBB";#N/A,#N/A,FALSE,"MFT96";#N/A,#N/A,FALSE,"CTrecon"}</definedName>
    <definedName name="asdas_4_1_1_1_4" hidden="1">{#N/A,#N/A,FALSE,"TMCOMP96";#N/A,#N/A,FALSE,"MAT96";#N/A,#N/A,FALSE,"FANDA96";#N/A,#N/A,FALSE,"INTRAN96";#N/A,#N/A,FALSE,"NAA9697";#N/A,#N/A,FALSE,"ECWEBB";#N/A,#N/A,FALSE,"MFT96";#N/A,#N/A,FALSE,"CTrecon"}</definedName>
    <definedName name="asdas_4_1_1_1_5" hidden="1">{#N/A,#N/A,FALSE,"TMCOMP96";#N/A,#N/A,FALSE,"MAT96";#N/A,#N/A,FALSE,"FANDA96";#N/A,#N/A,FALSE,"INTRAN96";#N/A,#N/A,FALSE,"NAA9697";#N/A,#N/A,FALSE,"ECWEBB";#N/A,#N/A,FALSE,"MFT96";#N/A,#N/A,FALSE,"CTrecon"}</definedName>
    <definedName name="asdas_4_1_1_2" hidden="1">{#N/A,#N/A,FALSE,"TMCOMP96";#N/A,#N/A,FALSE,"MAT96";#N/A,#N/A,FALSE,"FANDA96";#N/A,#N/A,FALSE,"INTRAN96";#N/A,#N/A,FALSE,"NAA9697";#N/A,#N/A,FALSE,"ECWEBB";#N/A,#N/A,FALSE,"MFT96";#N/A,#N/A,FALSE,"CTrecon"}</definedName>
    <definedName name="asdas_4_1_1_2_1" hidden="1">{#N/A,#N/A,FALSE,"TMCOMP96";#N/A,#N/A,FALSE,"MAT96";#N/A,#N/A,FALSE,"FANDA96";#N/A,#N/A,FALSE,"INTRAN96";#N/A,#N/A,FALSE,"NAA9697";#N/A,#N/A,FALSE,"ECWEBB";#N/A,#N/A,FALSE,"MFT96";#N/A,#N/A,FALSE,"CTrecon"}</definedName>
    <definedName name="asdas_4_1_1_2_2" hidden="1">{#N/A,#N/A,FALSE,"TMCOMP96";#N/A,#N/A,FALSE,"MAT96";#N/A,#N/A,FALSE,"FANDA96";#N/A,#N/A,FALSE,"INTRAN96";#N/A,#N/A,FALSE,"NAA9697";#N/A,#N/A,FALSE,"ECWEBB";#N/A,#N/A,FALSE,"MFT96";#N/A,#N/A,FALSE,"CTrecon"}</definedName>
    <definedName name="asdas_4_1_1_2_3" hidden="1">{#N/A,#N/A,FALSE,"TMCOMP96";#N/A,#N/A,FALSE,"MAT96";#N/A,#N/A,FALSE,"FANDA96";#N/A,#N/A,FALSE,"INTRAN96";#N/A,#N/A,FALSE,"NAA9697";#N/A,#N/A,FALSE,"ECWEBB";#N/A,#N/A,FALSE,"MFT96";#N/A,#N/A,FALSE,"CTrecon"}</definedName>
    <definedName name="asdas_4_1_1_2_4" hidden="1">{#N/A,#N/A,FALSE,"TMCOMP96";#N/A,#N/A,FALSE,"MAT96";#N/A,#N/A,FALSE,"FANDA96";#N/A,#N/A,FALSE,"INTRAN96";#N/A,#N/A,FALSE,"NAA9697";#N/A,#N/A,FALSE,"ECWEBB";#N/A,#N/A,FALSE,"MFT96";#N/A,#N/A,FALSE,"CTrecon"}</definedName>
    <definedName name="asdas_4_1_1_2_5" hidden="1">{#N/A,#N/A,FALSE,"TMCOMP96";#N/A,#N/A,FALSE,"MAT96";#N/A,#N/A,FALSE,"FANDA96";#N/A,#N/A,FALSE,"INTRAN96";#N/A,#N/A,FALSE,"NAA9697";#N/A,#N/A,FALSE,"ECWEBB";#N/A,#N/A,FALSE,"MFT96";#N/A,#N/A,FALSE,"CTrecon"}</definedName>
    <definedName name="asdas_4_1_1_3" hidden="1">{#N/A,#N/A,FALSE,"TMCOMP96";#N/A,#N/A,FALSE,"MAT96";#N/A,#N/A,FALSE,"FANDA96";#N/A,#N/A,FALSE,"INTRAN96";#N/A,#N/A,FALSE,"NAA9697";#N/A,#N/A,FALSE,"ECWEBB";#N/A,#N/A,FALSE,"MFT96";#N/A,#N/A,FALSE,"CTrecon"}</definedName>
    <definedName name="asdas_4_1_1_4" hidden="1">{#N/A,#N/A,FALSE,"TMCOMP96";#N/A,#N/A,FALSE,"MAT96";#N/A,#N/A,FALSE,"FANDA96";#N/A,#N/A,FALSE,"INTRAN96";#N/A,#N/A,FALSE,"NAA9697";#N/A,#N/A,FALSE,"ECWEBB";#N/A,#N/A,FALSE,"MFT96";#N/A,#N/A,FALSE,"CTrecon"}</definedName>
    <definedName name="asdas_4_1_1_5" hidden="1">{#N/A,#N/A,FALSE,"TMCOMP96";#N/A,#N/A,FALSE,"MAT96";#N/A,#N/A,FALSE,"FANDA96";#N/A,#N/A,FALSE,"INTRAN96";#N/A,#N/A,FALSE,"NAA9697";#N/A,#N/A,FALSE,"ECWEBB";#N/A,#N/A,FALSE,"MFT96";#N/A,#N/A,FALSE,"CTrecon"}</definedName>
    <definedName name="asdas_4_1_2" hidden="1">{#N/A,#N/A,FALSE,"TMCOMP96";#N/A,#N/A,FALSE,"MAT96";#N/A,#N/A,FALSE,"FANDA96";#N/A,#N/A,FALSE,"INTRAN96";#N/A,#N/A,FALSE,"NAA9697";#N/A,#N/A,FALSE,"ECWEBB";#N/A,#N/A,FALSE,"MFT96";#N/A,#N/A,FALSE,"CTrecon"}</definedName>
    <definedName name="asdas_4_1_2_1" hidden="1">{#N/A,#N/A,FALSE,"TMCOMP96";#N/A,#N/A,FALSE,"MAT96";#N/A,#N/A,FALSE,"FANDA96";#N/A,#N/A,FALSE,"INTRAN96";#N/A,#N/A,FALSE,"NAA9697";#N/A,#N/A,FALSE,"ECWEBB";#N/A,#N/A,FALSE,"MFT96";#N/A,#N/A,FALSE,"CTrecon"}</definedName>
    <definedName name="asdas_4_1_2_2" hidden="1">{#N/A,#N/A,FALSE,"TMCOMP96";#N/A,#N/A,FALSE,"MAT96";#N/A,#N/A,FALSE,"FANDA96";#N/A,#N/A,FALSE,"INTRAN96";#N/A,#N/A,FALSE,"NAA9697";#N/A,#N/A,FALSE,"ECWEBB";#N/A,#N/A,FALSE,"MFT96";#N/A,#N/A,FALSE,"CTrecon"}</definedName>
    <definedName name="asdas_4_1_2_3" hidden="1">{#N/A,#N/A,FALSE,"TMCOMP96";#N/A,#N/A,FALSE,"MAT96";#N/A,#N/A,FALSE,"FANDA96";#N/A,#N/A,FALSE,"INTRAN96";#N/A,#N/A,FALSE,"NAA9697";#N/A,#N/A,FALSE,"ECWEBB";#N/A,#N/A,FALSE,"MFT96";#N/A,#N/A,FALSE,"CTrecon"}</definedName>
    <definedName name="asdas_4_1_2_4" hidden="1">{#N/A,#N/A,FALSE,"TMCOMP96";#N/A,#N/A,FALSE,"MAT96";#N/A,#N/A,FALSE,"FANDA96";#N/A,#N/A,FALSE,"INTRAN96";#N/A,#N/A,FALSE,"NAA9697";#N/A,#N/A,FALSE,"ECWEBB";#N/A,#N/A,FALSE,"MFT96";#N/A,#N/A,FALSE,"CTrecon"}</definedName>
    <definedName name="asdas_4_1_2_5" hidden="1">{#N/A,#N/A,FALSE,"TMCOMP96";#N/A,#N/A,FALSE,"MAT96";#N/A,#N/A,FALSE,"FANDA96";#N/A,#N/A,FALSE,"INTRAN96";#N/A,#N/A,FALSE,"NAA9697";#N/A,#N/A,FALSE,"ECWEBB";#N/A,#N/A,FALSE,"MFT96";#N/A,#N/A,FALSE,"CTrecon"}</definedName>
    <definedName name="asdas_4_1_3" hidden="1">{#N/A,#N/A,FALSE,"TMCOMP96";#N/A,#N/A,FALSE,"MAT96";#N/A,#N/A,FALSE,"FANDA96";#N/A,#N/A,FALSE,"INTRAN96";#N/A,#N/A,FALSE,"NAA9697";#N/A,#N/A,FALSE,"ECWEBB";#N/A,#N/A,FALSE,"MFT96";#N/A,#N/A,FALSE,"CTrecon"}</definedName>
    <definedName name="asdas_4_1_3_1" hidden="1">{#N/A,#N/A,FALSE,"TMCOMP96";#N/A,#N/A,FALSE,"MAT96";#N/A,#N/A,FALSE,"FANDA96";#N/A,#N/A,FALSE,"INTRAN96";#N/A,#N/A,FALSE,"NAA9697";#N/A,#N/A,FALSE,"ECWEBB";#N/A,#N/A,FALSE,"MFT96";#N/A,#N/A,FALSE,"CTrecon"}</definedName>
    <definedName name="asdas_4_1_3_2" hidden="1">{#N/A,#N/A,FALSE,"TMCOMP96";#N/A,#N/A,FALSE,"MAT96";#N/A,#N/A,FALSE,"FANDA96";#N/A,#N/A,FALSE,"INTRAN96";#N/A,#N/A,FALSE,"NAA9697";#N/A,#N/A,FALSE,"ECWEBB";#N/A,#N/A,FALSE,"MFT96";#N/A,#N/A,FALSE,"CTrecon"}</definedName>
    <definedName name="asdas_4_1_3_3" hidden="1">{#N/A,#N/A,FALSE,"TMCOMP96";#N/A,#N/A,FALSE,"MAT96";#N/A,#N/A,FALSE,"FANDA96";#N/A,#N/A,FALSE,"INTRAN96";#N/A,#N/A,FALSE,"NAA9697";#N/A,#N/A,FALSE,"ECWEBB";#N/A,#N/A,FALSE,"MFT96";#N/A,#N/A,FALSE,"CTrecon"}</definedName>
    <definedName name="asdas_4_1_3_4" hidden="1">{#N/A,#N/A,FALSE,"TMCOMP96";#N/A,#N/A,FALSE,"MAT96";#N/A,#N/A,FALSE,"FANDA96";#N/A,#N/A,FALSE,"INTRAN96";#N/A,#N/A,FALSE,"NAA9697";#N/A,#N/A,FALSE,"ECWEBB";#N/A,#N/A,FALSE,"MFT96";#N/A,#N/A,FALSE,"CTrecon"}</definedName>
    <definedName name="asdas_4_1_3_5" hidden="1">{#N/A,#N/A,FALSE,"TMCOMP96";#N/A,#N/A,FALSE,"MAT96";#N/A,#N/A,FALSE,"FANDA96";#N/A,#N/A,FALSE,"INTRAN96";#N/A,#N/A,FALSE,"NAA9697";#N/A,#N/A,FALSE,"ECWEBB";#N/A,#N/A,FALSE,"MFT96";#N/A,#N/A,FALSE,"CTrecon"}</definedName>
    <definedName name="asdas_4_1_4" hidden="1">{#N/A,#N/A,FALSE,"TMCOMP96";#N/A,#N/A,FALSE,"MAT96";#N/A,#N/A,FALSE,"FANDA96";#N/A,#N/A,FALSE,"INTRAN96";#N/A,#N/A,FALSE,"NAA9697";#N/A,#N/A,FALSE,"ECWEBB";#N/A,#N/A,FALSE,"MFT96";#N/A,#N/A,FALSE,"CTrecon"}</definedName>
    <definedName name="asdas_4_1_4_1" hidden="1">{#N/A,#N/A,FALSE,"TMCOMP96";#N/A,#N/A,FALSE,"MAT96";#N/A,#N/A,FALSE,"FANDA96";#N/A,#N/A,FALSE,"INTRAN96";#N/A,#N/A,FALSE,"NAA9697";#N/A,#N/A,FALSE,"ECWEBB";#N/A,#N/A,FALSE,"MFT96";#N/A,#N/A,FALSE,"CTrecon"}</definedName>
    <definedName name="asdas_4_1_4_2" hidden="1">{#N/A,#N/A,FALSE,"TMCOMP96";#N/A,#N/A,FALSE,"MAT96";#N/A,#N/A,FALSE,"FANDA96";#N/A,#N/A,FALSE,"INTRAN96";#N/A,#N/A,FALSE,"NAA9697";#N/A,#N/A,FALSE,"ECWEBB";#N/A,#N/A,FALSE,"MFT96";#N/A,#N/A,FALSE,"CTrecon"}</definedName>
    <definedName name="asdas_4_1_4_3" hidden="1">{#N/A,#N/A,FALSE,"TMCOMP96";#N/A,#N/A,FALSE,"MAT96";#N/A,#N/A,FALSE,"FANDA96";#N/A,#N/A,FALSE,"INTRAN96";#N/A,#N/A,FALSE,"NAA9697";#N/A,#N/A,FALSE,"ECWEBB";#N/A,#N/A,FALSE,"MFT96";#N/A,#N/A,FALSE,"CTrecon"}</definedName>
    <definedName name="asdas_4_1_4_4" hidden="1">{#N/A,#N/A,FALSE,"TMCOMP96";#N/A,#N/A,FALSE,"MAT96";#N/A,#N/A,FALSE,"FANDA96";#N/A,#N/A,FALSE,"INTRAN96";#N/A,#N/A,FALSE,"NAA9697";#N/A,#N/A,FALSE,"ECWEBB";#N/A,#N/A,FALSE,"MFT96";#N/A,#N/A,FALSE,"CTrecon"}</definedName>
    <definedName name="asdas_4_1_4_5" hidden="1">{#N/A,#N/A,FALSE,"TMCOMP96";#N/A,#N/A,FALSE,"MAT96";#N/A,#N/A,FALSE,"FANDA96";#N/A,#N/A,FALSE,"INTRAN96";#N/A,#N/A,FALSE,"NAA9697";#N/A,#N/A,FALSE,"ECWEBB";#N/A,#N/A,FALSE,"MFT96";#N/A,#N/A,FALSE,"CTrecon"}</definedName>
    <definedName name="asdas_4_1_5" hidden="1">{#N/A,#N/A,FALSE,"TMCOMP96";#N/A,#N/A,FALSE,"MAT96";#N/A,#N/A,FALSE,"FANDA96";#N/A,#N/A,FALSE,"INTRAN96";#N/A,#N/A,FALSE,"NAA9697";#N/A,#N/A,FALSE,"ECWEBB";#N/A,#N/A,FALSE,"MFT96";#N/A,#N/A,FALSE,"CTrecon"}</definedName>
    <definedName name="asdas_4_1_5_1" hidden="1">{#N/A,#N/A,FALSE,"TMCOMP96";#N/A,#N/A,FALSE,"MAT96";#N/A,#N/A,FALSE,"FANDA96";#N/A,#N/A,FALSE,"INTRAN96";#N/A,#N/A,FALSE,"NAA9697";#N/A,#N/A,FALSE,"ECWEBB";#N/A,#N/A,FALSE,"MFT96";#N/A,#N/A,FALSE,"CTrecon"}</definedName>
    <definedName name="asdas_4_1_5_2" hidden="1">{#N/A,#N/A,FALSE,"TMCOMP96";#N/A,#N/A,FALSE,"MAT96";#N/A,#N/A,FALSE,"FANDA96";#N/A,#N/A,FALSE,"INTRAN96";#N/A,#N/A,FALSE,"NAA9697";#N/A,#N/A,FALSE,"ECWEBB";#N/A,#N/A,FALSE,"MFT96";#N/A,#N/A,FALSE,"CTrecon"}</definedName>
    <definedName name="asdas_4_1_5_3" hidden="1">{#N/A,#N/A,FALSE,"TMCOMP96";#N/A,#N/A,FALSE,"MAT96";#N/A,#N/A,FALSE,"FANDA96";#N/A,#N/A,FALSE,"INTRAN96";#N/A,#N/A,FALSE,"NAA9697";#N/A,#N/A,FALSE,"ECWEBB";#N/A,#N/A,FALSE,"MFT96";#N/A,#N/A,FALSE,"CTrecon"}</definedName>
    <definedName name="asdas_4_1_5_4" hidden="1">{#N/A,#N/A,FALSE,"TMCOMP96";#N/A,#N/A,FALSE,"MAT96";#N/A,#N/A,FALSE,"FANDA96";#N/A,#N/A,FALSE,"INTRAN96";#N/A,#N/A,FALSE,"NAA9697";#N/A,#N/A,FALSE,"ECWEBB";#N/A,#N/A,FALSE,"MFT96";#N/A,#N/A,FALSE,"CTrecon"}</definedName>
    <definedName name="asdas_4_1_5_5" hidden="1">{#N/A,#N/A,FALSE,"TMCOMP96";#N/A,#N/A,FALSE,"MAT96";#N/A,#N/A,FALSE,"FANDA96";#N/A,#N/A,FALSE,"INTRAN96";#N/A,#N/A,FALSE,"NAA9697";#N/A,#N/A,FALSE,"ECWEBB";#N/A,#N/A,FALSE,"MFT96";#N/A,#N/A,FALSE,"CTrecon"}</definedName>
    <definedName name="asdas_4_2" hidden="1">{#N/A,#N/A,FALSE,"TMCOMP96";#N/A,#N/A,FALSE,"MAT96";#N/A,#N/A,FALSE,"FANDA96";#N/A,#N/A,FALSE,"INTRAN96";#N/A,#N/A,FALSE,"NAA9697";#N/A,#N/A,FALSE,"ECWEBB";#N/A,#N/A,FALSE,"MFT96";#N/A,#N/A,FALSE,"CTrecon"}</definedName>
    <definedName name="asdas_4_2_1" hidden="1">{#N/A,#N/A,FALSE,"TMCOMP96";#N/A,#N/A,FALSE,"MAT96";#N/A,#N/A,FALSE,"FANDA96";#N/A,#N/A,FALSE,"INTRAN96";#N/A,#N/A,FALSE,"NAA9697";#N/A,#N/A,FALSE,"ECWEBB";#N/A,#N/A,FALSE,"MFT96";#N/A,#N/A,FALSE,"CTrecon"}</definedName>
    <definedName name="asdas_4_2_2" hidden="1">{#N/A,#N/A,FALSE,"TMCOMP96";#N/A,#N/A,FALSE,"MAT96";#N/A,#N/A,FALSE,"FANDA96";#N/A,#N/A,FALSE,"INTRAN96";#N/A,#N/A,FALSE,"NAA9697";#N/A,#N/A,FALSE,"ECWEBB";#N/A,#N/A,FALSE,"MFT96";#N/A,#N/A,FALSE,"CTrecon"}</definedName>
    <definedName name="asdas_4_2_3" hidden="1">{#N/A,#N/A,FALSE,"TMCOMP96";#N/A,#N/A,FALSE,"MAT96";#N/A,#N/A,FALSE,"FANDA96";#N/A,#N/A,FALSE,"INTRAN96";#N/A,#N/A,FALSE,"NAA9697";#N/A,#N/A,FALSE,"ECWEBB";#N/A,#N/A,FALSE,"MFT96";#N/A,#N/A,FALSE,"CTrecon"}</definedName>
    <definedName name="asdas_4_2_4" hidden="1">{#N/A,#N/A,FALSE,"TMCOMP96";#N/A,#N/A,FALSE,"MAT96";#N/A,#N/A,FALSE,"FANDA96";#N/A,#N/A,FALSE,"INTRAN96";#N/A,#N/A,FALSE,"NAA9697";#N/A,#N/A,FALSE,"ECWEBB";#N/A,#N/A,FALSE,"MFT96";#N/A,#N/A,FALSE,"CTrecon"}</definedName>
    <definedName name="asdas_4_2_5" hidden="1">{#N/A,#N/A,FALSE,"TMCOMP96";#N/A,#N/A,FALSE,"MAT96";#N/A,#N/A,FALSE,"FANDA96";#N/A,#N/A,FALSE,"INTRAN96";#N/A,#N/A,FALSE,"NAA9697";#N/A,#N/A,FALSE,"ECWEBB";#N/A,#N/A,FALSE,"MFT96";#N/A,#N/A,FALSE,"CTrecon"}</definedName>
    <definedName name="asdas_4_3" hidden="1">{#N/A,#N/A,FALSE,"TMCOMP96";#N/A,#N/A,FALSE,"MAT96";#N/A,#N/A,FALSE,"FANDA96";#N/A,#N/A,FALSE,"INTRAN96";#N/A,#N/A,FALSE,"NAA9697";#N/A,#N/A,FALSE,"ECWEBB";#N/A,#N/A,FALSE,"MFT96";#N/A,#N/A,FALSE,"CTrecon"}</definedName>
    <definedName name="asdas_4_3_1" hidden="1">{#N/A,#N/A,FALSE,"TMCOMP96";#N/A,#N/A,FALSE,"MAT96";#N/A,#N/A,FALSE,"FANDA96";#N/A,#N/A,FALSE,"INTRAN96";#N/A,#N/A,FALSE,"NAA9697";#N/A,#N/A,FALSE,"ECWEBB";#N/A,#N/A,FALSE,"MFT96";#N/A,#N/A,FALSE,"CTrecon"}</definedName>
    <definedName name="asdas_4_3_2" hidden="1">{#N/A,#N/A,FALSE,"TMCOMP96";#N/A,#N/A,FALSE,"MAT96";#N/A,#N/A,FALSE,"FANDA96";#N/A,#N/A,FALSE,"INTRAN96";#N/A,#N/A,FALSE,"NAA9697";#N/A,#N/A,FALSE,"ECWEBB";#N/A,#N/A,FALSE,"MFT96";#N/A,#N/A,FALSE,"CTrecon"}</definedName>
    <definedName name="asdas_4_3_3" hidden="1">{#N/A,#N/A,FALSE,"TMCOMP96";#N/A,#N/A,FALSE,"MAT96";#N/A,#N/A,FALSE,"FANDA96";#N/A,#N/A,FALSE,"INTRAN96";#N/A,#N/A,FALSE,"NAA9697";#N/A,#N/A,FALSE,"ECWEBB";#N/A,#N/A,FALSE,"MFT96";#N/A,#N/A,FALSE,"CTrecon"}</definedName>
    <definedName name="asdas_4_3_4" hidden="1">{#N/A,#N/A,FALSE,"TMCOMP96";#N/A,#N/A,FALSE,"MAT96";#N/A,#N/A,FALSE,"FANDA96";#N/A,#N/A,FALSE,"INTRAN96";#N/A,#N/A,FALSE,"NAA9697";#N/A,#N/A,FALSE,"ECWEBB";#N/A,#N/A,FALSE,"MFT96";#N/A,#N/A,FALSE,"CTrecon"}</definedName>
    <definedName name="asdas_4_3_5" hidden="1">{#N/A,#N/A,FALSE,"TMCOMP96";#N/A,#N/A,FALSE,"MAT96";#N/A,#N/A,FALSE,"FANDA96";#N/A,#N/A,FALSE,"INTRAN96";#N/A,#N/A,FALSE,"NAA9697";#N/A,#N/A,FALSE,"ECWEBB";#N/A,#N/A,FALSE,"MFT96";#N/A,#N/A,FALSE,"CTrecon"}</definedName>
    <definedName name="asdas_4_4" hidden="1">{#N/A,#N/A,FALSE,"TMCOMP96";#N/A,#N/A,FALSE,"MAT96";#N/A,#N/A,FALSE,"FANDA96";#N/A,#N/A,FALSE,"INTRAN96";#N/A,#N/A,FALSE,"NAA9697";#N/A,#N/A,FALSE,"ECWEBB";#N/A,#N/A,FALSE,"MFT96";#N/A,#N/A,FALSE,"CTrecon"}</definedName>
    <definedName name="asdas_4_4_1" hidden="1">{#N/A,#N/A,FALSE,"TMCOMP96";#N/A,#N/A,FALSE,"MAT96";#N/A,#N/A,FALSE,"FANDA96";#N/A,#N/A,FALSE,"INTRAN96";#N/A,#N/A,FALSE,"NAA9697";#N/A,#N/A,FALSE,"ECWEBB";#N/A,#N/A,FALSE,"MFT96";#N/A,#N/A,FALSE,"CTrecon"}</definedName>
    <definedName name="asdas_4_4_2" hidden="1">{#N/A,#N/A,FALSE,"TMCOMP96";#N/A,#N/A,FALSE,"MAT96";#N/A,#N/A,FALSE,"FANDA96";#N/A,#N/A,FALSE,"INTRAN96";#N/A,#N/A,FALSE,"NAA9697";#N/A,#N/A,FALSE,"ECWEBB";#N/A,#N/A,FALSE,"MFT96";#N/A,#N/A,FALSE,"CTrecon"}</definedName>
    <definedName name="asdas_4_4_3" hidden="1">{#N/A,#N/A,FALSE,"TMCOMP96";#N/A,#N/A,FALSE,"MAT96";#N/A,#N/A,FALSE,"FANDA96";#N/A,#N/A,FALSE,"INTRAN96";#N/A,#N/A,FALSE,"NAA9697";#N/A,#N/A,FALSE,"ECWEBB";#N/A,#N/A,FALSE,"MFT96";#N/A,#N/A,FALSE,"CTrecon"}</definedName>
    <definedName name="asdas_4_4_4" hidden="1">{#N/A,#N/A,FALSE,"TMCOMP96";#N/A,#N/A,FALSE,"MAT96";#N/A,#N/A,FALSE,"FANDA96";#N/A,#N/A,FALSE,"INTRAN96";#N/A,#N/A,FALSE,"NAA9697";#N/A,#N/A,FALSE,"ECWEBB";#N/A,#N/A,FALSE,"MFT96";#N/A,#N/A,FALSE,"CTrecon"}</definedName>
    <definedName name="asdas_4_4_5" hidden="1">{#N/A,#N/A,FALSE,"TMCOMP96";#N/A,#N/A,FALSE,"MAT96";#N/A,#N/A,FALSE,"FANDA96";#N/A,#N/A,FALSE,"INTRAN96";#N/A,#N/A,FALSE,"NAA9697";#N/A,#N/A,FALSE,"ECWEBB";#N/A,#N/A,FALSE,"MFT96";#N/A,#N/A,FALSE,"CTrecon"}</definedName>
    <definedName name="asdas_4_5" hidden="1">{#N/A,#N/A,FALSE,"TMCOMP96";#N/A,#N/A,FALSE,"MAT96";#N/A,#N/A,FALSE,"FANDA96";#N/A,#N/A,FALSE,"INTRAN96";#N/A,#N/A,FALSE,"NAA9697";#N/A,#N/A,FALSE,"ECWEBB";#N/A,#N/A,FALSE,"MFT96";#N/A,#N/A,FALSE,"CTrecon"}</definedName>
    <definedName name="asdas_4_5_1" hidden="1">{#N/A,#N/A,FALSE,"TMCOMP96";#N/A,#N/A,FALSE,"MAT96";#N/A,#N/A,FALSE,"FANDA96";#N/A,#N/A,FALSE,"INTRAN96";#N/A,#N/A,FALSE,"NAA9697";#N/A,#N/A,FALSE,"ECWEBB";#N/A,#N/A,FALSE,"MFT96";#N/A,#N/A,FALSE,"CTrecon"}</definedName>
    <definedName name="asdas_4_5_2" hidden="1">{#N/A,#N/A,FALSE,"TMCOMP96";#N/A,#N/A,FALSE,"MAT96";#N/A,#N/A,FALSE,"FANDA96";#N/A,#N/A,FALSE,"INTRAN96";#N/A,#N/A,FALSE,"NAA9697";#N/A,#N/A,FALSE,"ECWEBB";#N/A,#N/A,FALSE,"MFT96";#N/A,#N/A,FALSE,"CTrecon"}</definedName>
    <definedName name="asdas_4_5_3" hidden="1">{#N/A,#N/A,FALSE,"TMCOMP96";#N/A,#N/A,FALSE,"MAT96";#N/A,#N/A,FALSE,"FANDA96";#N/A,#N/A,FALSE,"INTRAN96";#N/A,#N/A,FALSE,"NAA9697";#N/A,#N/A,FALSE,"ECWEBB";#N/A,#N/A,FALSE,"MFT96";#N/A,#N/A,FALSE,"CTrecon"}</definedName>
    <definedName name="asdas_4_5_4" hidden="1">{#N/A,#N/A,FALSE,"TMCOMP96";#N/A,#N/A,FALSE,"MAT96";#N/A,#N/A,FALSE,"FANDA96";#N/A,#N/A,FALSE,"INTRAN96";#N/A,#N/A,FALSE,"NAA9697";#N/A,#N/A,FALSE,"ECWEBB";#N/A,#N/A,FALSE,"MFT96";#N/A,#N/A,FALSE,"CTrecon"}</definedName>
    <definedName name="asdas_4_5_5" hidden="1">{#N/A,#N/A,FALSE,"TMCOMP96";#N/A,#N/A,FALSE,"MAT96";#N/A,#N/A,FALSE,"FANDA96";#N/A,#N/A,FALSE,"INTRAN96";#N/A,#N/A,FALSE,"NAA9697";#N/A,#N/A,FALSE,"ECWEBB";#N/A,#N/A,FALSE,"MFT96";#N/A,#N/A,FALSE,"CTrecon"}</definedName>
    <definedName name="asdas_5" hidden="1">{#N/A,#N/A,FALSE,"TMCOMP96";#N/A,#N/A,FALSE,"MAT96";#N/A,#N/A,FALSE,"FANDA96";#N/A,#N/A,FALSE,"INTRAN96";#N/A,#N/A,FALSE,"NAA9697";#N/A,#N/A,FALSE,"ECWEBB";#N/A,#N/A,FALSE,"MFT96";#N/A,#N/A,FALSE,"CTrecon"}</definedName>
    <definedName name="asdas_5_1" hidden="1">{#N/A,#N/A,FALSE,"TMCOMP96";#N/A,#N/A,FALSE,"MAT96";#N/A,#N/A,FALSE,"FANDA96";#N/A,#N/A,FALSE,"INTRAN96";#N/A,#N/A,FALSE,"NAA9697";#N/A,#N/A,FALSE,"ECWEBB";#N/A,#N/A,FALSE,"MFT96";#N/A,#N/A,FALSE,"CTrecon"}</definedName>
    <definedName name="asdas_5_1_1" hidden="1">{#N/A,#N/A,FALSE,"TMCOMP96";#N/A,#N/A,FALSE,"MAT96";#N/A,#N/A,FALSE,"FANDA96";#N/A,#N/A,FALSE,"INTRAN96";#N/A,#N/A,FALSE,"NAA9697";#N/A,#N/A,FALSE,"ECWEBB";#N/A,#N/A,FALSE,"MFT96";#N/A,#N/A,FALSE,"CTrecon"}</definedName>
    <definedName name="asdas_5_1_1_1" hidden="1">{#N/A,#N/A,FALSE,"TMCOMP96";#N/A,#N/A,FALSE,"MAT96";#N/A,#N/A,FALSE,"FANDA96";#N/A,#N/A,FALSE,"INTRAN96";#N/A,#N/A,FALSE,"NAA9697";#N/A,#N/A,FALSE,"ECWEBB";#N/A,#N/A,FALSE,"MFT96";#N/A,#N/A,FALSE,"CTrecon"}</definedName>
    <definedName name="asdas_5_1_1_1_1" hidden="1">{#N/A,#N/A,FALSE,"TMCOMP96";#N/A,#N/A,FALSE,"MAT96";#N/A,#N/A,FALSE,"FANDA96";#N/A,#N/A,FALSE,"INTRAN96";#N/A,#N/A,FALSE,"NAA9697";#N/A,#N/A,FALSE,"ECWEBB";#N/A,#N/A,FALSE,"MFT96";#N/A,#N/A,FALSE,"CTrecon"}</definedName>
    <definedName name="asdas_5_1_1_1_2" hidden="1">{#N/A,#N/A,FALSE,"TMCOMP96";#N/A,#N/A,FALSE,"MAT96";#N/A,#N/A,FALSE,"FANDA96";#N/A,#N/A,FALSE,"INTRAN96";#N/A,#N/A,FALSE,"NAA9697";#N/A,#N/A,FALSE,"ECWEBB";#N/A,#N/A,FALSE,"MFT96";#N/A,#N/A,FALSE,"CTrecon"}</definedName>
    <definedName name="asdas_5_1_1_1_3" hidden="1">{#N/A,#N/A,FALSE,"TMCOMP96";#N/A,#N/A,FALSE,"MAT96";#N/A,#N/A,FALSE,"FANDA96";#N/A,#N/A,FALSE,"INTRAN96";#N/A,#N/A,FALSE,"NAA9697";#N/A,#N/A,FALSE,"ECWEBB";#N/A,#N/A,FALSE,"MFT96";#N/A,#N/A,FALSE,"CTrecon"}</definedName>
    <definedName name="asdas_5_1_1_1_4" hidden="1">{#N/A,#N/A,FALSE,"TMCOMP96";#N/A,#N/A,FALSE,"MAT96";#N/A,#N/A,FALSE,"FANDA96";#N/A,#N/A,FALSE,"INTRAN96";#N/A,#N/A,FALSE,"NAA9697";#N/A,#N/A,FALSE,"ECWEBB";#N/A,#N/A,FALSE,"MFT96";#N/A,#N/A,FALSE,"CTrecon"}</definedName>
    <definedName name="asdas_5_1_1_1_5" hidden="1">{#N/A,#N/A,FALSE,"TMCOMP96";#N/A,#N/A,FALSE,"MAT96";#N/A,#N/A,FALSE,"FANDA96";#N/A,#N/A,FALSE,"INTRAN96";#N/A,#N/A,FALSE,"NAA9697";#N/A,#N/A,FALSE,"ECWEBB";#N/A,#N/A,FALSE,"MFT96";#N/A,#N/A,FALSE,"CTrecon"}</definedName>
    <definedName name="asdas_5_1_1_2" hidden="1">{#N/A,#N/A,FALSE,"TMCOMP96";#N/A,#N/A,FALSE,"MAT96";#N/A,#N/A,FALSE,"FANDA96";#N/A,#N/A,FALSE,"INTRAN96";#N/A,#N/A,FALSE,"NAA9697";#N/A,#N/A,FALSE,"ECWEBB";#N/A,#N/A,FALSE,"MFT96";#N/A,#N/A,FALSE,"CTrecon"}</definedName>
    <definedName name="asdas_5_1_1_2_1" hidden="1">{#N/A,#N/A,FALSE,"TMCOMP96";#N/A,#N/A,FALSE,"MAT96";#N/A,#N/A,FALSE,"FANDA96";#N/A,#N/A,FALSE,"INTRAN96";#N/A,#N/A,FALSE,"NAA9697";#N/A,#N/A,FALSE,"ECWEBB";#N/A,#N/A,FALSE,"MFT96";#N/A,#N/A,FALSE,"CTrecon"}</definedName>
    <definedName name="asdas_5_1_1_2_2" hidden="1">{#N/A,#N/A,FALSE,"TMCOMP96";#N/A,#N/A,FALSE,"MAT96";#N/A,#N/A,FALSE,"FANDA96";#N/A,#N/A,FALSE,"INTRAN96";#N/A,#N/A,FALSE,"NAA9697";#N/A,#N/A,FALSE,"ECWEBB";#N/A,#N/A,FALSE,"MFT96";#N/A,#N/A,FALSE,"CTrecon"}</definedName>
    <definedName name="asdas_5_1_1_2_3" hidden="1">{#N/A,#N/A,FALSE,"TMCOMP96";#N/A,#N/A,FALSE,"MAT96";#N/A,#N/A,FALSE,"FANDA96";#N/A,#N/A,FALSE,"INTRAN96";#N/A,#N/A,FALSE,"NAA9697";#N/A,#N/A,FALSE,"ECWEBB";#N/A,#N/A,FALSE,"MFT96";#N/A,#N/A,FALSE,"CTrecon"}</definedName>
    <definedName name="asdas_5_1_1_2_4" hidden="1">{#N/A,#N/A,FALSE,"TMCOMP96";#N/A,#N/A,FALSE,"MAT96";#N/A,#N/A,FALSE,"FANDA96";#N/A,#N/A,FALSE,"INTRAN96";#N/A,#N/A,FALSE,"NAA9697";#N/A,#N/A,FALSE,"ECWEBB";#N/A,#N/A,FALSE,"MFT96";#N/A,#N/A,FALSE,"CTrecon"}</definedName>
    <definedName name="asdas_5_1_1_2_5" hidden="1">{#N/A,#N/A,FALSE,"TMCOMP96";#N/A,#N/A,FALSE,"MAT96";#N/A,#N/A,FALSE,"FANDA96";#N/A,#N/A,FALSE,"INTRAN96";#N/A,#N/A,FALSE,"NAA9697";#N/A,#N/A,FALSE,"ECWEBB";#N/A,#N/A,FALSE,"MFT96";#N/A,#N/A,FALSE,"CTrecon"}</definedName>
    <definedName name="asdas_5_1_1_3" hidden="1">{#N/A,#N/A,FALSE,"TMCOMP96";#N/A,#N/A,FALSE,"MAT96";#N/A,#N/A,FALSE,"FANDA96";#N/A,#N/A,FALSE,"INTRAN96";#N/A,#N/A,FALSE,"NAA9697";#N/A,#N/A,FALSE,"ECWEBB";#N/A,#N/A,FALSE,"MFT96";#N/A,#N/A,FALSE,"CTrecon"}</definedName>
    <definedName name="asdas_5_1_1_4" hidden="1">{#N/A,#N/A,FALSE,"TMCOMP96";#N/A,#N/A,FALSE,"MAT96";#N/A,#N/A,FALSE,"FANDA96";#N/A,#N/A,FALSE,"INTRAN96";#N/A,#N/A,FALSE,"NAA9697";#N/A,#N/A,FALSE,"ECWEBB";#N/A,#N/A,FALSE,"MFT96";#N/A,#N/A,FALSE,"CTrecon"}</definedName>
    <definedName name="asdas_5_1_1_5" hidden="1">{#N/A,#N/A,FALSE,"TMCOMP96";#N/A,#N/A,FALSE,"MAT96";#N/A,#N/A,FALSE,"FANDA96";#N/A,#N/A,FALSE,"INTRAN96";#N/A,#N/A,FALSE,"NAA9697";#N/A,#N/A,FALSE,"ECWEBB";#N/A,#N/A,FALSE,"MFT96";#N/A,#N/A,FALSE,"CTrecon"}</definedName>
    <definedName name="asdas_5_1_2" hidden="1">{#N/A,#N/A,FALSE,"TMCOMP96";#N/A,#N/A,FALSE,"MAT96";#N/A,#N/A,FALSE,"FANDA96";#N/A,#N/A,FALSE,"INTRAN96";#N/A,#N/A,FALSE,"NAA9697";#N/A,#N/A,FALSE,"ECWEBB";#N/A,#N/A,FALSE,"MFT96";#N/A,#N/A,FALSE,"CTrecon"}</definedName>
    <definedName name="asdas_5_1_2_1" hidden="1">{#N/A,#N/A,FALSE,"TMCOMP96";#N/A,#N/A,FALSE,"MAT96";#N/A,#N/A,FALSE,"FANDA96";#N/A,#N/A,FALSE,"INTRAN96";#N/A,#N/A,FALSE,"NAA9697";#N/A,#N/A,FALSE,"ECWEBB";#N/A,#N/A,FALSE,"MFT96";#N/A,#N/A,FALSE,"CTrecon"}</definedName>
    <definedName name="asdas_5_1_2_2" hidden="1">{#N/A,#N/A,FALSE,"TMCOMP96";#N/A,#N/A,FALSE,"MAT96";#N/A,#N/A,FALSE,"FANDA96";#N/A,#N/A,FALSE,"INTRAN96";#N/A,#N/A,FALSE,"NAA9697";#N/A,#N/A,FALSE,"ECWEBB";#N/A,#N/A,FALSE,"MFT96";#N/A,#N/A,FALSE,"CTrecon"}</definedName>
    <definedName name="asdas_5_1_2_3" hidden="1">{#N/A,#N/A,FALSE,"TMCOMP96";#N/A,#N/A,FALSE,"MAT96";#N/A,#N/A,FALSE,"FANDA96";#N/A,#N/A,FALSE,"INTRAN96";#N/A,#N/A,FALSE,"NAA9697";#N/A,#N/A,FALSE,"ECWEBB";#N/A,#N/A,FALSE,"MFT96";#N/A,#N/A,FALSE,"CTrecon"}</definedName>
    <definedName name="asdas_5_1_2_4" hidden="1">{#N/A,#N/A,FALSE,"TMCOMP96";#N/A,#N/A,FALSE,"MAT96";#N/A,#N/A,FALSE,"FANDA96";#N/A,#N/A,FALSE,"INTRAN96";#N/A,#N/A,FALSE,"NAA9697";#N/A,#N/A,FALSE,"ECWEBB";#N/A,#N/A,FALSE,"MFT96";#N/A,#N/A,FALSE,"CTrecon"}</definedName>
    <definedName name="asdas_5_1_2_5" hidden="1">{#N/A,#N/A,FALSE,"TMCOMP96";#N/A,#N/A,FALSE,"MAT96";#N/A,#N/A,FALSE,"FANDA96";#N/A,#N/A,FALSE,"INTRAN96";#N/A,#N/A,FALSE,"NAA9697";#N/A,#N/A,FALSE,"ECWEBB";#N/A,#N/A,FALSE,"MFT96";#N/A,#N/A,FALSE,"CTrecon"}</definedName>
    <definedName name="asdas_5_1_3" hidden="1">{#N/A,#N/A,FALSE,"TMCOMP96";#N/A,#N/A,FALSE,"MAT96";#N/A,#N/A,FALSE,"FANDA96";#N/A,#N/A,FALSE,"INTRAN96";#N/A,#N/A,FALSE,"NAA9697";#N/A,#N/A,FALSE,"ECWEBB";#N/A,#N/A,FALSE,"MFT96";#N/A,#N/A,FALSE,"CTrecon"}</definedName>
    <definedName name="asdas_5_1_3_1" hidden="1">{#N/A,#N/A,FALSE,"TMCOMP96";#N/A,#N/A,FALSE,"MAT96";#N/A,#N/A,FALSE,"FANDA96";#N/A,#N/A,FALSE,"INTRAN96";#N/A,#N/A,FALSE,"NAA9697";#N/A,#N/A,FALSE,"ECWEBB";#N/A,#N/A,FALSE,"MFT96";#N/A,#N/A,FALSE,"CTrecon"}</definedName>
    <definedName name="asdas_5_1_3_2" hidden="1">{#N/A,#N/A,FALSE,"TMCOMP96";#N/A,#N/A,FALSE,"MAT96";#N/A,#N/A,FALSE,"FANDA96";#N/A,#N/A,FALSE,"INTRAN96";#N/A,#N/A,FALSE,"NAA9697";#N/A,#N/A,FALSE,"ECWEBB";#N/A,#N/A,FALSE,"MFT96";#N/A,#N/A,FALSE,"CTrecon"}</definedName>
    <definedName name="asdas_5_1_3_3" hidden="1">{#N/A,#N/A,FALSE,"TMCOMP96";#N/A,#N/A,FALSE,"MAT96";#N/A,#N/A,FALSE,"FANDA96";#N/A,#N/A,FALSE,"INTRAN96";#N/A,#N/A,FALSE,"NAA9697";#N/A,#N/A,FALSE,"ECWEBB";#N/A,#N/A,FALSE,"MFT96";#N/A,#N/A,FALSE,"CTrecon"}</definedName>
    <definedName name="asdas_5_1_3_4" hidden="1">{#N/A,#N/A,FALSE,"TMCOMP96";#N/A,#N/A,FALSE,"MAT96";#N/A,#N/A,FALSE,"FANDA96";#N/A,#N/A,FALSE,"INTRAN96";#N/A,#N/A,FALSE,"NAA9697";#N/A,#N/A,FALSE,"ECWEBB";#N/A,#N/A,FALSE,"MFT96";#N/A,#N/A,FALSE,"CTrecon"}</definedName>
    <definedName name="asdas_5_1_3_5" hidden="1">{#N/A,#N/A,FALSE,"TMCOMP96";#N/A,#N/A,FALSE,"MAT96";#N/A,#N/A,FALSE,"FANDA96";#N/A,#N/A,FALSE,"INTRAN96";#N/A,#N/A,FALSE,"NAA9697";#N/A,#N/A,FALSE,"ECWEBB";#N/A,#N/A,FALSE,"MFT96";#N/A,#N/A,FALSE,"CTrecon"}</definedName>
    <definedName name="asdas_5_1_4" hidden="1">{#N/A,#N/A,FALSE,"TMCOMP96";#N/A,#N/A,FALSE,"MAT96";#N/A,#N/A,FALSE,"FANDA96";#N/A,#N/A,FALSE,"INTRAN96";#N/A,#N/A,FALSE,"NAA9697";#N/A,#N/A,FALSE,"ECWEBB";#N/A,#N/A,FALSE,"MFT96";#N/A,#N/A,FALSE,"CTrecon"}</definedName>
    <definedName name="asdas_5_1_4_1" hidden="1">{#N/A,#N/A,FALSE,"TMCOMP96";#N/A,#N/A,FALSE,"MAT96";#N/A,#N/A,FALSE,"FANDA96";#N/A,#N/A,FALSE,"INTRAN96";#N/A,#N/A,FALSE,"NAA9697";#N/A,#N/A,FALSE,"ECWEBB";#N/A,#N/A,FALSE,"MFT96";#N/A,#N/A,FALSE,"CTrecon"}</definedName>
    <definedName name="asdas_5_1_4_2" hidden="1">{#N/A,#N/A,FALSE,"TMCOMP96";#N/A,#N/A,FALSE,"MAT96";#N/A,#N/A,FALSE,"FANDA96";#N/A,#N/A,FALSE,"INTRAN96";#N/A,#N/A,FALSE,"NAA9697";#N/A,#N/A,FALSE,"ECWEBB";#N/A,#N/A,FALSE,"MFT96";#N/A,#N/A,FALSE,"CTrecon"}</definedName>
    <definedName name="asdas_5_1_4_3" hidden="1">{#N/A,#N/A,FALSE,"TMCOMP96";#N/A,#N/A,FALSE,"MAT96";#N/A,#N/A,FALSE,"FANDA96";#N/A,#N/A,FALSE,"INTRAN96";#N/A,#N/A,FALSE,"NAA9697";#N/A,#N/A,FALSE,"ECWEBB";#N/A,#N/A,FALSE,"MFT96";#N/A,#N/A,FALSE,"CTrecon"}</definedName>
    <definedName name="asdas_5_1_4_4" hidden="1">{#N/A,#N/A,FALSE,"TMCOMP96";#N/A,#N/A,FALSE,"MAT96";#N/A,#N/A,FALSE,"FANDA96";#N/A,#N/A,FALSE,"INTRAN96";#N/A,#N/A,FALSE,"NAA9697";#N/A,#N/A,FALSE,"ECWEBB";#N/A,#N/A,FALSE,"MFT96";#N/A,#N/A,FALSE,"CTrecon"}</definedName>
    <definedName name="asdas_5_1_4_5" hidden="1">{#N/A,#N/A,FALSE,"TMCOMP96";#N/A,#N/A,FALSE,"MAT96";#N/A,#N/A,FALSE,"FANDA96";#N/A,#N/A,FALSE,"INTRAN96";#N/A,#N/A,FALSE,"NAA9697";#N/A,#N/A,FALSE,"ECWEBB";#N/A,#N/A,FALSE,"MFT96";#N/A,#N/A,FALSE,"CTrecon"}</definedName>
    <definedName name="asdas_5_1_5" hidden="1">{#N/A,#N/A,FALSE,"TMCOMP96";#N/A,#N/A,FALSE,"MAT96";#N/A,#N/A,FALSE,"FANDA96";#N/A,#N/A,FALSE,"INTRAN96";#N/A,#N/A,FALSE,"NAA9697";#N/A,#N/A,FALSE,"ECWEBB";#N/A,#N/A,FALSE,"MFT96";#N/A,#N/A,FALSE,"CTrecon"}</definedName>
    <definedName name="asdas_5_1_5_1" hidden="1">{#N/A,#N/A,FALSE,"TMCOMP96";#N/A,#N/A,FALSE,"MAT96";#N/A,#N/A,FALSE,"FANDA96";#N/A,#N/A,FALSE,"INTRAN96";#N/A,#N/A,FALSE,"NAA9697";#N/A,#N/A,FALSE,"ECWEBB";#N/A,#N/A,FALSE,"MFT96";#N/A,#N/A,FALSE,"CTrecon"}</definedName>
    <definedName name="asdas_5_1_5_2" hidden="1">{#N/A,#N/A,FALSE,"TMCOMP96";#N/A,#N/A,FALSE,"MAT96";#N/A,#N/A,FALSE,"FANDA96";#N/A,#N/A,FALSE,"INTRAN96";#N/A,#N/A,FALSE,"NAA9697";#N/A,#N/A,FALSE,"ECWEBB";#N/A,#N/A,FALSE,"MFT96";#N/A,#N/A,FALSE,"CTrecon"}</definedName>
    <definedName name="asdas_5_1_5_3" hidden="1">{#N/A,#N/A,FALSE,"TMCOMP96";#N/A,#N/A,FALSE,"MAT96";#N/A,#N/A,FALSE,"FANDA96";#N/A,#N/A,FALSE,"INTRAN96";#N/A,#N/A,FALSE,"NAA9697";#N/A,#N/A,FALSE,"ECWEBB";#N/A,#N/A,FALSE,"MFT96";#N/A,#N/A,FALSE,"CTrecon"}</definedName>
    <definedName name="asdas_5_1_5_4" hidden="1">{#N/A,#N/A,FALSE,"TMCOMP96";#N/A,#N/A,FALSE,"MAT96";#N/A,#N/A,FALSE,"FANDA96";#N/A,#N/A,FALSE,"INTRAN96";#N/A,#N/A,FALSE,"NAA9697";#N/A,#N/A,FALSE,"ECWEBB";#N/A,#N/A,FALSE,"MFT96";#N/A,#N/A,FALSE,"CTrecon"}</definedName>
    <definedName name="asdas_5_1_5_5" hidden="1">{#N/A,#N/A,FALSE,"TMCOMP96";#N/A,#N/A,FALSE,"MAT96";#N/A,#N/A,FALSE,"FANDA96";#N/A,#N/A,FALSE,"INTRAN96";#N/A,#N/A,FALSE,"NAA9697";#N/A,#N/A,FALSE,"ECWEBB";#N/A,#N/A,FALSE,"MFT96";#N/A,#N/A,FALSE,"CTrecon"}</definedName>
    <definedName name="asdas_5_2" hidden="1">{#N/A,#N/A,FALSE,"TMCOMP96";#N/A,#N/A,FALSE,"MAT96";#N/A,#N/A,FALSE,"FANDA96";#N/A,#N/A,FALSE,"INTRAN96";#N/A,#N/A,FALSE,"NAA9697";#N/A,#N/A,FALSE,"ECWEBB";#N/A,#N/A,FALSE,"MFT96";#N/A,#N/A,FALSE,"CTrecon"}</definedName>
    <definedName name="asdas_5_2_1" hidden="1">{#N/A,#N/A,FALSE,"TMCOMP96";#N/A,#N/A,FALSE,"MAT96";#N/A,#N/A,FALSE,"FANDA96";#N/A,#N/A,FALSE,"INTRAN96";#N/A,#N/A,FALSE,"NAA9697";#N/A,#N/A,FALSE,"ECWEBB";#N/A,#N/A,FALSE,"MFT96";#N/A,#N/A,FALSE,"CTrecon"}</definedName>
    <definedName name="asdas_5_2_2" hidden="1">{#N/A,#N/A,FALSE,"TMCOMP96";#N/A,#N/A,FALSE,"MAT96";#N/A,#N/A,FALSE,"FANDA96";#N/A,#N/A,FALSE,"INTRAN96";#N/A,#N/A,FALSE,"NAA9697";#N/A,#N/A,FALSE,"ECWEBB";#N/A,#N/A,FALSE,"MFT96";#N/A,#N/A,FALSE,"CTrecon"}</definedName>
    <definedName name="asdas_5_2_3" hidden="1">{#N/A,#N/A,FALSE,"TMCOMP96";#N/A,#N/A,FALSE,"MAT96";#N/A,#N/A,FALSE,"FANDA96";#N/A,#N/A,FALSE,"INTRAN96";#N/A,#N/A,FALSE,"NAA9697";#N/A,#N/A,FALSE,"ECWEBB";#N/A,#N/A,FALSE,"MFT96";#N/A,#N/A,FALSE,"CTrecon"}</definedName>
    <definedName name="asdas_5_2_4" hidden="1">{#N/A,#N/A,FALSE,"TMCOMP96";#N/A,#N/A,FALSE,"MAT96";#N/A,#N/A,FALSE,"FANDA96";#N/A,#N/A,FALSE,"INTRAN96";#N/A,#N/A,FALSE,"NAA9697";#N/A,#N/A,FALSE,"ECWEBB";#N/A,#N/A,FALSE,"MFT96";#N/A,#N/A,FALSE,"CTrecon"}</definedName>
    <definedName name="asdas_5_2_5" hidden="1">{#N/A,#N/A,FALSE,"TMCOMP96";#N/A,#N/A,FALSE,"MAT96";#N/A,#N/A,FALSE,"FANDA96";#N/A,#N/A,FALSE,"INTRAN96";#N/A,#N/A,FALSE,"NAA9697";#N/A,#N/A,FALSE,"ECWEBB";#N/A,#N/A,FALSE,"MFT96";#N/A,#N/A,FALSE,"CTrecon"}</definedName>
    <definedName name="asdas_5_3" hidden="1">{#N/A,#N/A,FALSE,"TMCOMP96";#N/A,#N/A,FALSE,"MAT96";#N/A,#N/A,FALSE,"FANDA96";#N/A,#N/A,FALSE,"INTRAN96";#N/A,#N/A,FALSE,"NAA9697";#N/A,#N/A,FALSE,"ECWEBB";#N/A,#N/A,FALSE,"MFT96";#N/A,#N/A,FALSE,"CTrecon"}</definedName>
    <definedName name="asdas_5_3_1" hidden="1">{#N/A,#N/A,FALSE,"TMCOMP96";#N/A,#N/A,FALSE,"MAT96";#N/A,#N/A,FALSE,"FANDA96";#N/A,#N/A,FALSE,"INTRAN96";#N/A,#N/A,FALSE,"NAA9697";#N/A,#N/A,FALSE,"ECWEBB";#N/A,#N/A,FALSE,"MFT96";#N/A,#N/A,FALSE,"CTrecon"}</definedName>
    <definedName name="asdas_5_3_2" hidden="1">{#N/A,#N/A,FALSE,"TMCOMP96";#N/A,#N/A,FALSE,"MAT96";#N/A,#N/A,FALSE,"FANDA96";#N/A,#N/A,FALSE,"INTRAN96";#N/A,#N/A,FALSE,"NAA9697";#N/A,#N/A,FALSE,"ECWEBB";#N/A,#N/A,FALSE,"MFT96";#N/A,#N/A,FALSE,"CTrecon"}</definedName>
    <definedName name="asdas_5_3_3" hidden="1">{#N/A,#N/A,FALSE,"TMCOMP96";#N/A,#N/A,FALSE,"MAT96";#N/A,#N/A,FALSE,"FANDA96";#N/A,#N/A,FALSE,"INTRAN96";#N/A,#N/A,FALSE,"NAA9697";#N/A,#N/A,FALSE,"ECWEBB";#N/A,#N/A,FALSE,"MFT96";#N/A,#N/A,FALSE,"CTrecon"}</definedName>
    <definedName name="asdas_5_3_4" hidden="1">{#N/A,#N/A,FALSE,"TMCOMP96";#N/A,#N/A,FALSE,"MAT96";#N/A,#N/A,FALSE,"FANDA96";#N/A,#N/A,FALSE,"INTRAN96";#N/A,#N/A,FALSE,"NAA9697";#N/A,#N/A,FALSE,"ECWEBB";#N/A,#N/A,FALSE,"MFT96";#N/A,#N/A,FALSE,"CTrecon"}</definedName>
    <definedName name="asdas_5_3_5" hidden="1">{#N/A,#N/A,FALSE,"TMCOMP96";#N/A,#N/A,FALSE,"MAT96";#N/A,#N/A,FALSE,"FANDA96";#N/A,#N/A,FALSE,"INTRAN96";#N/A,#N/A,FALSE,"NAA9697";#N/A,#N/A,FALSE,"ECWEBB";#N/A,#N/A,FALSE,"MFT96";#N/A,#N/A,FALSE,"CTrecon"}</definedName>
    <definedName name="asdas_5_4" hidden="1">{#N/A,#N/A,FALSE,"TMCOMP96";#N/A,#N/A,FALSE,"MAT96";#N/A,#N/A,FALSE,"FANDA96";#N/A,#N/A,FALSE,"INTRAN96";#N/A,#N/A,FALSE,"NAA9697";#N/A,#N/A,FALSE,"ECWEBB";#N/A,#N/A,FALSE,"MFT96";#N/A,#N/A,FALSE,"CTrecon"}</definedName>
    <definedName name="asdas_5_4_1" hidden="1">{#N/A,#N/A,FALSE,"TMCOMP96";#N/A,#N/A,FALSE,"MAT96";#N/A,#N/A,FALSE,"FANDA96";#N/A,#N/A,FALSE,"INTRAN96";#N/A,#N/A,FALSE,"NAA9697";#N/A,#N/A,FALSE,"ECWEBB";#N/A,#N/A,FALSE,"MFT96";#N/A,#N/A,FALSE,"CTrecon"}</definedName>
    <definedName name="asdas_5_4_2" hidden="1">{#N/A,#N/A,FALSE,"TMCOMP96";#N/A,#N/A,FALSE,"MAT96";#N/A,#N/A,FALSE,"FANDA96";#N/A,#N/A,FALSE,"INTRAN96";#N/A,#N/A,FALSE,"NAA9697";#N/A,#N/A,FALSE,"ECWEBB";#N/A,#N/A,FALSE,"MFT96";#N/A,#N/A,FALSE,"CTrecon"}</definedName>
    <definedName name="asdas_5_4_3" hidden="1">{#N/A,#N/A,FALSE,"TMCOMP96";#N/A,#N/A,FALSE,"MAT96";#N/A,#N/A,FALSE,"FANDA96";#N/A,#N/A,FALSE,"INTRAN96";#N/A,#N/A,FALSE,"NAA9697";#N/A,#N/A,FALSE,"ECWEBB";#N/A,#N/A,FALSE,"MFT96";#N/A,#N/A,FALSE,"CTrecon"}</definedName>
    <definedName name="asdas_5_4_4" hidden="1">{#N/A,#N/A,FALSE,"TMCOMP96";#N/A,#N/A,FALSE,"MAT96";#N/A,#N/A,FALSE,"FANDA96";#N/A,#N/A,FALSE,"INTRAN96";#N/A,#N/A,FALSE,"NAA9697";#N/A,#N/A,FALSE,"ECWEBB";#N/A,#N/A,FALSE,"MFT96";#N/A,#N/A,FALSE,"CTrecon"}</definedName>
    <definedName name="asdas_5_4_5" hidden="1">{#N/A,#N/A,FALSE,"TMCOMP96";#N/A,#N/A,FALSE,"MAT96";#N/A,#N/A,FALSE,"FANDA96";#N/A,#N/A,FALSE,"INTRAN96";#N/A,#N/A,FALSE,"NAA9697";#N/A,#N/A,FALSE,"ECWEBB";#N/A,#N/A,FALSE,"MFT96";#N/A,#N/A,FALSE,"CTrecon"}</definedName>
    <definedName name="asdas_5_5" hidden="1">{#N/A,#N/A,FALSE,"TMCOMP96";#N/A,#N/A,FALSE,"MAT96";#N/A,#N/A,FALSE,"FANDA96";#N/A,#N/A,FALSE,"INTRAN96";#N/A,#N/A,FALSE,"NAA9697";#N/A,#N/A,FALSE,"ECWEBB";#N/A,#N/A,FALSE,"MFT96";#N/A,#N/A,FALSE,"CTrecon"}</definedName>
    <definedName name="asdas_5_5_1" hidden="1">{#N/A,#N/A,FALSE,"TMCOMP96";#N/A,#N/A,FALSE,"MAT96";#N/A,#N/A,FALSE,"FANDA96";#N/A,#N/A,FALSE,"INTRAN96";#N/A,#N/A,FALSE,"NAA9697";#N/A,#N/A,FALSE,"ECWEBB";#N/A,#N/A,FALSE,"MFT96";#N/A,#N/A,FALSE,"CTrecon"}</definedName>
    <definedName name="asdas_5_5_2" hidden="1">{#N/A,#N/A,FALSE,"TMCOMP96";#N/A,#N/A,FALSE,"MAT96";#N/A,#N/A,FALSE,"FANDA96";#N/A,#N/A,FALSE,"INTRAN96";#N/A,#N/A,FALSE,"NAA9697";#N/A,#N/A,FALSE,"ECWEBB";#N/A,#N/A,FALSE,"MFT96";#N/A,#N/A,FALSE,"CTrecon"}</definedName>
    <definedName name="asdas_5_5_3" hidden="1">{#N/A,#N/A,FALSE,"TMCOMP96";#N/A,#N/A,FALSE,"MAT96";#N/A,#N/A,FALSE,"FANDA96";#N/A,#N/A,FALSE,"INTRAN96";#N/A,#N/A,FALSE,"NAA9697";#N/A,#N/A,FALSE,"ECWEBB";#N/A,#N/A,FALSE,"MFT96";#N/A,#N/A,FALSE,"CTrecon"}</definedName>
    <definedName name="asdas_5_5_4" hidden="1">{#N/A,#N/A,FALSE,"TMCOMP96";#N/A,#N/A,FALSE,"MAT96";#N/A,#N/A,FALSE,"FANDA96";#N/A,#N/A,FALSE,"INTRAN96";#N/A,#N/A,FALSE,"NAA9697";#N/A,#N/A,FALSE,"ECWEBB";#N/A,#N/A,FALSE,"MFT96";#N/A,#N/A,FALSE,"CTrecon"}</definedName>
    <definedName name="asdas_5_5_5" hidden="1">{#N/A,#N/A,FALSE,"TMCOMP96";#N/A,#N/A,FALSE,"MAT96";#N/A,#N/A,FALSE,"FANDA96";#N/A,#N/A,FALSE,"INTRAN96";#N/A,#N/A,FALSE,"NAA9697";#N/A,#N/A,FALSE,"ECWEBB";#N/A,#N/A,FALSE,"MFT96";#N/A,#N/A,FALSE,"CTrecon"}</definedName>
    <definedName name="asdas17aug" hidden="1">{#N/A,#N/A,FALSE,"TMCOMP96";#N/A,#N/A,FALSE,"MAT96";#N/A,#N/A,FALSE,"FANDA96";#N/A,#N/A,FALSE,"INTRAN96";#N/A,#N/A,FALSE,"NAA9697";#N/A,#N/A,FALSE,"ECWEBB";#N/A,#N/A,FALSE,"MFT96";#N/A,#N/A,FALSE,"CTrecon"}</definedName>
    <definedName name="asdas17aug_1" hidden="1">{#N/A,#N/A,FALSE,"TMCOMP96";#N/A,#N/A,FALSE,"MAT96";#N/A,#N/A,FALSE,"FANDA96";#N/A,#N/A,FALSE,"INTRAN96";#N/A,#N/A,FALSE,"NAA9697";#N/A,#N/A,FALSE,"ECWEBB";#N/A,#N/A,FALSE,"MFT96";#N/A,#N/A,FALSE,"CTrecon"}</definedName>
    <definedName name="asdas17aug_1_1" hidden="1">{#N/A,#N/A,FALSE,"TMCOMP96";#N/A,#N/A,FALSE,"MAT96";#N/A,#N/A,FALSE,"FANDA96";#N/A,#N/A,FALSE,"INTRAN96";#N/A,#N/A,FALSE,"NAA9697";#N/A,#N/A,FALSE,"ECWEBB";#N/A,#N/A,FALSE,"MFT96";#N/A,#N/A,FALSE,"CTrecon"}</definedName>
    <definedName name="asdas17aug_1_1_1" hidden="1">{#N/A,#N/A,FALSE,"TMCOMP96";#N/A,#N/A,FALSE,"MAT96";#N/A,#N/A,FALSE,"FANDA96";#N/A,#N/A,FALSE,"INTRAN96";#N/A,#N/A,FALSE,"NAA9697";#N/A,#N/A,FALSE,"ECWEBB";#N/A,#N/A,FALSE,"MFT96";#N/A,#N/A,FALSE,"CTrecon"}</definedName>
    <definedName name="asdas17aug_1_1_1_1" hidden="1">{#N/A,#N/A,FALSE,"TMCOMP96";#N/A,#N/A,FALSE,"MAT96";#N/A,#N/A,FALSE,"FANDA96";#N/A,#N/A,FALSE,"INTRAN96";#N/A,#N/A,FALSE,"NAA9697";#N/A,#N/A,FALSE,"ECWEBB";#N/A,#N/A,FALSE,"MFT96";#N/A,#N/A,FALSE,"CTrecon"}</definedName>
    <definedName name="asdas17aug_1_1_1_1_1" hidden="1">{#N/A,#N/A,FALSE,"TMCOMP96";#N/A,#N/A,FALSE,"MAT96";#N/A,#N/A,FALSE,"FANDA96";#N/A,#N/A,FALSE,"INTRAN96";#N/A,#N/A,FALSE,"NAA9697";#N/A,#N/A,FALSE,"ECWEBB";#N/A,#N/A,FALSE,"MFT96";#N/A,#N/A,FALSE,"CTrecon"}</definedName>
    <definedName name="asdas17aug_1_1_1_1_1_1" hidden="1">{#N/A,#N/A,FALSE,"TMCOMP96";#N/A,#N/A,FALSE,"MAT96";#N/A,#N/A,FALSE,"FANDA96";#N/A,#N/A,FALSE,"INTRAN96";#N/A,#N/A,FALSE,"NAA9697";#N/A,#N/A,FALSE,"ECWEBB";#N/A,#N/A,FALSE,"MFT96";#N/A,#N/A,FALSE,"CTrecon"}</definedName>
    <definedName name="asdas17aug_1_1_1_1_1_2" hidden="1">{#N/A,#N/A,FALSE,"TMCOMP96";#N/A,#N/A,FALSE,"MAT96";#N/A,#N/A,FALSE,"FANDA96";#N/A,#N/A,FALSE,"INTRAN96";#N/A,#N/A,FALSE,"NAA9697";#N/A,#N/A,FALSE,"ECWEBB";#N/A,#N/A,FALSE,"MFT96";#N/A,#N/A,FALSE,"CTrecon"}</definedName>
    <definedName name="asdas17aug_1_1_1_1_1_3" hidden="1">{#N/A,#N/A,FALSE,"TMCOMP96";#N/A,#N/A,FALSE,"MAT96";#N/A,#N/A,FALSE,"FANDA96";#N/A,#N/A,FALSE,"INTRAN96";#N/A,#N/A,FALSE,"NAA9697";#N/A,#N/A,FALSE,"ECWEBB";#N/A,#N/A,FALSE,"MFT96";#N/A,#N/A,FALSE,"CTrecon"}</definedName>
    <definedName name="asdas17aug_1_1_1_1_1_4" hidden="1">{#N/A,#N/A,FALSE,"TMCOMP96";#N/A,#N/A,FALSE,"MAT96";#N/A,#N/A,FALSE,"FANDA96";#N/A,#N/A,FALSE,"INTRAN96";#N/A,#N/A,FALSE,"NAA9697";#N/A,#N/A,FALSE,"ECWEBB";#N/A,#N/A,FALSE,"MFT96";#N/A,#N/A,FALSE,"CTrecon"}</definedName>
    <definedName name="asdas17aug_1_1_1_1_1_5" hidden="1">{#N/A,#N/A,FALSE,"TMCOMP96";#N/A,#N/A,FALSE,"MAT96";#N/A,#N/A,FALSE,"FANDA96";#N/A,#N/A,FALSE,"INTRAN96";#N/A,#N/A,FALSE,"NAA9697";#N/A,#N/A,FALSE,"ECWEBB";#N/A,#N/A,FALSE,"MFT96";#N/A,#N/A,FALSE,"CTrecon"}</definedName>
    <definedName name="asdas17aug_1_1_1_1_2" hidden="1">{#N/A,#N/A,FALSE,"TMCOMP96";#N/A,#N/A,FALSE,"MAT96";#N/A,#N/A,FALSE,"FANDA96";#N/A,#N/A,FALSE,"INTRAN96";#N/A,#N/A,FALSE,"NAA9697";#N/A,#N/A,FALSE,"ECWEBB";#N/A,#N/A,FALSE,"MFT96";#N/A,#N/A,FALSE,"CTrecon"}</definedName>
    <definedName name="asdas17aug_1_1_1_1_2_1" hidden="1">{#N/A,#N/A,FALSE,"TMCOMP96";#N/A,#N/A,FALSE,"MAT96";#N/A,#N/A,FALSE,"FANDA96";#N/A,#N/A,FALSE,"INTRAN96";#N/A,#N/A,FALSE,"NAA9697";#N/A,#N/A,FALSE,"ECWEBB";#N/A,#N/A,FALSE,"MFT96";#N/A,#N/A,FALSE,"CTrecon"}</definedName>
    <definedName name="asdas17aug_1_1_1_1_2_2" hidden="1">{#N/A,#N/A,FALSE,"TMCOMP96";#N/A,#N/A,FALSE,"MAT96";#N/A,#N/A,FALSE,"FANDA96";#N/A,#N/A,FALSE,"INTRAN96";#N/A,#N/A,FALSE,"NAA9697";#N/A,#N/A,FALSE,"ECWEBB";#N/A,#N/A,FALSE,"MFT96";#N/A,#N/A,FALSE,"CTrecon"}</definedName>
    <definedName name="asdas17aug_1_1_1_1_2_3" hidden="1">{#N/A,#N/A,FALSE,"TMCOMP96";#N/A,#N/A,FALSE,"MAT96";#N/A,#N/A,FALSE,"FANDA96";#N/A,#N/A,FALSE,"INTRAN96";#N/A,#N/A,FALSE,"NAA9697";#N/A,#N/A,FALSE,"ECWEBB";#N/A,#N/A,FALSE,"MFT96";#N/A,#N/A,FALSE,"CTrecon"}</definedName>
    <definedName name="asdas17aug_1_1_1_1_2_4" hidden="1">{#N/A,#N/A,FALSE,"TMCOMP96";#N/A,#N/A,FALSE,"MAT96";#N/A,#N/A,FALSE,"FANDA96";#N/A,#N/A,FALSE,"INTRAN96";#N/A,#N/A,FALSE,"NAA9697";#N/A,#N/A,FALSE,"ECWEBB";#N/A,#N/A,FALSE,"MFT96";#N/A,#N/A,FALSE,"CTrecon"}</definedName>
    <definedName name="asdas17aug_1_1_1_1_2_5" hidden="1">{#N/A,#N/A,FALSE,"TMCOMP96";#N/A,#N/A,FALSE,"MAT96";#N/A,#N/A,FALSE,"FANDA96";#N/A,#N/A,FALSE,"INTRAN96";#N/A,#N/A,FALSE,"NAA9697";#N/A,#N/A,FALSE,"ECWEBB";#N/A,#N/A,FALSE,"MFT96";#N/A,#N/A,FALSE,"CTrecon"}</definedName>
    <definedName name="asdas17aug_1_1_1_1_3" hidden="1">{#N/A,#N/A,FALSE,"TMCOMP96";#N/A,#N/A,FALSE,"MAT96";#N/A,#N/A,FALSE,"FANDA96";#N/A,#N/A,FALSE,"INTRAN96";#N/A,#N/A,FALSE,"NAA9697";#N/A,#N/A,FALSE,"ECWEBB";#N/A,#N/A,FALSE,"MFT96";#N/A,#N/A,FALSE,"CTrecon"}</definedName>
    <definedName name="asdas17aug_1_1_1_1_4" hidden="1">{#N/A,#N/A,FALSE,"TMCOMP96";#N/A,#N/A,FALSE,"MAT96";#N/A,#N/A,FALSE,"FANDA96";#N/A,#N/A,FALSE,"INTRAN96";#N/A,#N/A,FALSE,"NAA9697";#N/A,#N/A,FALSE,"ECWEBB";#N/A,#N/A,FALSE,"MFT96";#N/A,#N/A,FALSE,"CTrecon"}</definedName>
    <definedName name="asdas17aug_1_1_1_1_5" hidden="1">{#N/A,#N/A,FALSE,"TMCOMP96";#N/A,#N/A,FALSE,"MAT96";#N/A,#N/A,FALSE,"FANDA96";#N/A,#N/A,FALSE,"INTRAN96";#N/A,#N/A,FALSE,"NAA9697";#N/A,#N/A,FALSE,"ECWEBB";#N/A,#N/A,FALSE,"MFT96";#N/A,#N/A,FALSE,"CTrecon"}</definedName>
    <definedName name="asdas17aug_1_1_1_2" hidden="1">{#N/A,#N/A,FALSE,"TMCOMP96";#N/A,#N/A,FALSE,"MAT96";#N/A,#N/A,FALSE,"FANDA96";#N/A,#N/A,FALSE,"INTRAN96";#N/A,#N/A,FALSE,"NAA9697";#N/A,#N/A,FALSE,"ECWEBB";#N/A,#N/A,FALSE,"MFT96";#N/A,#N/A,FALSE,"CTrecon"}</definedName>
    <definedName name="asdas17aug_1_1_1_2_1" hidden="1">{#N/A,#N/A,FALSE,"TMCOMP96";#N/A,#N/A,FALSE,"MAT96";#N/A,#N/A,FALSE,"FANDA96";#N/A,#N/A,FALSE,"INTRAN96";#N/A,#N/A,FALSE,"NAA9697";#N/A,#N/A,FALSE,"ECWEBB";#N/A,#N/A,FALSE,"MFT96";#N/A,#N/A,FALSE,"CTrecon"}</definedName>
    <definedName name="asdas17aug_1_1_1_2_2" hidden="1">{#N/A,#N/A,FALSE,"TMCOMP96";#N/A,#N/A,FALSE,"MAT96";#N/A,#N/A,FALSE,"FANDA96";#N/A,#N/A,FALSE,"INTRAN96";#N/A,#N/A,FALSE,"NAA9697";#N/A,#N/A,FALSE,"ECWEBB";#N/A,#N/A,FALSE,"MFT96";#N/A,#N/A,FALSE,"CTrecon"}</definedName>
    <definedName name="asdas17aug_1_1_1_2_3" hidden="1">{#N/A,#N/A,FALSE,"TMCOMP96";#N/A,#N/A,FALSE,"MAT96";#N/A,#N/A,FALSE,"FANDA96";#N/A,#N/A,FALSE,"INTRAN96";#N/A,#N/A,FALSE,"NAA9697";#N/A,#N/A,FALSE,"ECWEBB";#N/A,#N/A,FALSE,"MFT96";#N/A,#N/A,FALSE,"CTrecon"}</definedName>
    <definedName name="asdas17aug_1_1_1_2_4" hidden="1">{#N/A,#N/A,FALSE,"TMCOMP96";#N/A,#N/A,FALSE,"MAT96";#N/A,#N/A,FALSE,"FANDA96";#N/A,#N/A,FALSE,"INTRAN96";#N/A,#N/A,FALSE,"NAA9697";#N/A,#N/A,FALSE,"ECWEBB";#N/A,#N/A,FALSE,"MFT96";#N/A,#N/A,FALSE,"CTrecon"}</definedName>
    <definedName name="asdas17aug_1_1_1_2_5" hidden="1">{#N/A,#N/A,FALSE,"TMCOMP96";#N/A,#N/A,FALSE,"MAT96";#N/A,#N/A,FALSE,"FANDA96";#N/A,#N/A,FALSE,"INTRAN96";#N/A,#N/A,FALSE,"NAA9697";#N/A,#N/A,FALSE,"ECWEBB";#N/A,#N/A,FALSE,"MFT96";#N/A,#N/A,FALSE,"CTrecon"}</definedName>
    <definedName name="asdas17aug_1_1_1_3" hidden="1">{#N/A,#N/A,FALSE,"TMCOMP96";#N/A,#N/A,FALSE,"MAT96";#N/A,#N/A,FALSE,"FANDA96";#N/A,#N/A,FALSE,"INTRAN96";#N/A,#N/A,FALSE,"NAA9697";#N/A,#N/A,FALSE,"ECWEBB";#N/A,#N/A,FALSE,"MFT96";#N/A,#N/A,FALSE,"CTrecon"}</definedName>
    <definedName name="asdas17aug_1_1_1_3_1" hidden="1">{#N/A,#N/A,FALSE,"TMCOMP96";#N/A,#N/A,FALSE,"MAT96";#N/A,#N/A,FALSE,"FANDA96";#N/A,#N/A,FALSE,"INTRAN96";#N/A,#N/A,FALSE,"NAA9697";#N/A,#N/A,FALSE,"ECWEBB";#N/A,#N/A,FALSE,"MFT96";#N/A,#N/A,FALSE,"CTrecon"}</definedName>
    <definedName name="asdas17aug_1_1_1_3_2" hidden="1">{#N/A,#N/A,FALSE,"TMCOMP96";#N/A,#N/A,FALSE,"MAT96";#N/A,#N/A,FALSE,"FANDA96";#N/A,#N/A,FALSE,"INTRAN96";#N/A,#N/A,FALSE,"NAA9697";#N/A,#N/A,FALSE,"ECWEBB";#N/A,#N/A,FALSE,"MFT96";#N/A,#N/A,FALSE,"CTrecon"}</definedName>
    <definedName name="asdas17aug_1_1_1_3_3" hidden="1">{#N/A,#N/A,FALSE,"TMCOMP96";#N/A,#N/A,FALSE,"MAT96";#N/A,#N/A,FALSE,"FANDA96";#N/A,#N/A,FALSE,"INTRAN96";#N/A,#N/A,FALSE,"NAA9697";#N/A,#N/A,FALSE,"ECWEBB";#N/A,#N/A,FALSE,"MFT96";#N/A,#N/A,FALSE,"CTrecon"}</definedName>
    <definedName name="asdas17aug_1_1_1_3_4" hidden="1">{#N/A,#N/A,FALSE,"TMCOMP96";#N/A,#N/A,FALSE,"MAT96";#N/A,#N/A,FALSE,"FANDA96";#N/A,#N/A,FALSE,"INTRAN96";#N/A,#N/A,FALSE,"NAA9697";#N/A,#N/A,FALSE,"ECWEBB";#N/A,#N/A,FALSE,"MFT96";#N/A,#N/A,FALSE,"CTrecon"}</definedName>
    <definedName name="asdas17aug_1_1_1_3_5" hidden="1">{#N/A,#N/A,FALSE,"TMCOMP96";#N/A,#N/A,FALSE,"MAT96";#N/A,#N/A,FALSE,"FANDA96";#N/A,#N/A,FALSE,"INTRAN96";#N/A,#N/A,FALSE,"NAA9697";#N/A,#N/A,FALSE,"ECWEBB";#N/A,#N/A,FALSE,"MFT96";#N/A,#N/A,FALSE,"CTrecon"}</definedName>
    <definedName name="asdas17aug_1_1_1_4" hidden="1">{#N/A,#N/A,FALSE,"TMCOMP96";#N/A,#N/A,FALSE,"MAT96";#N/A,#N/A,FALSE,"FANDA96";#N/A,#N/A,FALSE,"INTRAN96";#N/A,#N/A,FALSE,"NAA9697";#N/A,#N/A,FALSE,"ECWEBB";#N/A,#N/A,FALSE,"MFT96";#N/A,#N/A,FALSE,"CTrecon"}</definedName>
    <definedName name="asdas17aug_1_1_1_4_1" hidden="1">{#N/A,#N/A,FALSE,"TMCOMP96";#N/A,#N/A,FALSE,"MAT96";#N/A,#N/A,FALSE,"FANDA96";#N/A,#N/A,FALSE,"INTRAN96";#N/A,#N/A,FALSE,"NAA9697";#N/A,#N/A,FALSE,"ECWEBB";#N/A,#N/A,FALSE,"MFT96";#N/A,#N/A,FALSE,"CTrecon"}</definedName>
    <definedName name="asdas17aug_1_1_1_4_2" hidden="1">{#N/A,#N/A,FALSE,"TMCOMP96";#N/A,#N/A,FALSE,"MAT96";#N/A,#N/A,FALSE,"FANDA96";#N/A,#N/A,FALSE,"INTRAN96";#N/A,#N/A,FALSE,"NAA9697";#N/A,#N/A,FALSE,"ECWEBB";#N/A,#N/A,FALSE,"MFT96";#N/A,#N/A,FALSE,"CTrecon"}</definedName>
    <definedName name="asdas17aug_1_1_1_4_3" hidden="1">{#N/A,#N/A,FALSE,"TMCOMP96";#N/A,#N/A,FALSE,"MAT96";#N/A,#N/A,FALSE,"FANDA96";#N/A,#N/A,FALSE,"INTRAN96";#N/A,#N/A,FALSE,"NAA9697";#N/A,#N/A,FALSE,"ECWEBB";#N/A,#N/A,FALSE,"MFT96";#N/A,#N/A,FALSE,"CTrecon"}</definedName>
    <definedName name="asdas17aug_1_1_1_4_4" hidden="1">{#N/A,#N/A,FALSE,"TMCOMP96";#N/A,#N/A,FALSE,"MAT96";#N/A,#N/A,FALSE,"FANDA96";#N/A,#N/A,FALSE,"INTRAN96";#N/A,#N/A,FALSE,"NAA9697";#N/A,#N/A,FALSE,"ECWEBB";#N/A,#N/A,FALSE,"MFT96";#N/A,#N/A,FALSE,"CTrecon"}</definedName>
    <definedName name="asdas17aug_1_1_1_4_5" hidden="1">{#N/A,#N/A,FALSE,"TMCOMP96";#N/A,#N/A,FALSE,"MAT96";#N/A,#N/A,FALSE,"FANDA96";#N/A,#N/A,FALSE,"INTRAN96";#N/A,#N/A,FALSE,"NAA9697";#N/A,#N/A,FALSE,"ECWEBB";#N/A,#N/A,FALSE,"MFT96";#N/A,#N/A,FALSE,"CTrecon"}</definedName>
    <definedName name="asdas17aug_1_1_1_5" hidden="1">{#N/A,#N/A,FALSE,"TMCOMP96";#N/A,#N/A,FALSE,"MAT96";#N/A,#N/A,FALSE,"FANDA96";#N/A,#N/A,FALSE,"INTRAN96";#N/A,#N/A,FALSE,"NAA9697";#N/A,#N/A,FALSE,"ECWEBB";#N/A,#N/A,FALSE,"MFT96";#N/A,#N/A,FALSE,"CTrecon"}</definedName>
    <definedName name="asdas17aug_1_1_1_5_1" hidden="1">{#N/A,#N/A,FALSE,"TMCOMP96";#N/A,#N/A,FALSE,"MAT96";#N/A,#N/A,FALSE,"FANDA96";#N/A,#N/A,FALSE,"INTRAN96";#N/A,#N/A,FALSE,"NAA9697";#N/A,#N/A,FALSE,"ECWEBB";#N/A,#N/A,FALSE,"MFT96";#N/A,#N/A,FALSE,"CTrecon"}</definedName>
    <definedName name="asdas17aug_1_1_1_5_2" hidden="1">{#N/A,#N/A,FALSE,"TMCOMP96";#N/A,#N/A,FALSE,"MAT96";#N/A,#N/A,FALSE,"FANDA96";#N/A,#N/A,FALSE,"INTRAN96";#N/A,#N/A,FALSE,"NAA9697";#N/A,#N/A,FALSE,"ECWEBB";#N/A,#N/A,FALSE,"MFT96";#N/A,#N/A,FALSE,"CTrecon"}</definedName>
    <definedName name="asdas17aug_1_1_1_5_3" hidden="1">{#N/A,#N/A,FALSE,"TMCOMP96";#N/A,#N/A,FALSE,"MAT96";#N/A,#N/A,FALSE,"FANDA96";#N/A,#N/A,FALSE,"INTRAN96";#N/A,#N/A,FALSE,"NAA9697";#N/A,#N/A,FALSE,"ECWEBB";#N/A,#N/A,FALSE,"MFT96";#N/A,#N/A,FALSE,"CTrecon"}</definedName>
    <definedName name="asdas17aug_1_1_1_5_4" hidden="1">{#N/A,#N/A,FALSE,"TMCOMP96";#N/A,#N/A,FALSE,"MAT96";#N/A,#N/A,FALSE,"FANDA96";#N/A,#N/A,FALSE,"INTRAN96";#N/A,#N/A,FALSE,"NAA9697";#N/A,#N/A,FALSE,"ECWEBB";#N/A,#N/A,FALSE,"MFT96";#N/A,#N/A,FALSE,"CTrecon"}</definedName>
    <definedName name="asdas17aug_1_1_1_5_5" hidden="1">{#N/A,#N/A,FALSE,"TMCOMP96";#N/A,#N/A,FALSE,"MAT96";#N/A,#N/A,FALSE,"FANDA96";#N/A,#N/A,FALSE,"INTRAN96";#N/A,#N/A,FALSE,"NAA9697";#N/A,#N/A,FALSE,"ECWEBB";#N/A,#N/A,FALSE,"MFT96";#N/A,#N/A,FALSE,"CTrecon"}</definedName>
    <definedName name="asdas17aug_1_1_2" hidden="1">{#N/A,#N/A,FALSE,"TMCOMP96";#N/A,#N/A,FALSE,"MAT96";#N/A,#N/A,FALSE,"FANDA96";#N/A,#N/A,FALSE,"INTRAN96";#N/A,#N/A,FALSE,"NAA9697";#N/A,#N/A,FALSE,"ECWEBB";#N/A,#N/A,FALSE,"MFT96";#N/A,#N/A,FALSE,"CTrecon"}</definedName>
    <definedName name="asdas17aug_1_1_2_1" hidden="1">{#N/A,#N/A,FALSE,"TMCOMP96";#N/A,#N/A,FALSE,"MAT96";#N/A,#N/A,FALSE,"FANDA96";#N/A,#N/A,FALSE,"INTRAN96";#N/A,#N/A,FALSE,"NAA9697";#N/A,#N/A,FALSE,"ECWEBB";#N/A,#N/A,FALSE,"MFT96";#N/A,#N/A,FALSE,"CTrecon"}</definedName>
    <definedName name="asdas17aug_1_1_2_2" hidden="1">{#N/A,#N/A,FALSE,"TMCOMP96";#N/A,#N/A,FALSE,"MAT96";#N/A,#N/A,FALSE,"FANDA96";#N/A,#N/A,FALSE,"INTRAN96";#N/A,#N/A,FALSE,"NAA9697";#N/A,#N/A,FALSE,"ECWEBB";#N/A,#N/A,FALSE,"MFT96";#N/A,#N/A,FALSE,"CTrecon"}</definedName>
    <definedName name="asdas17aug_1_1_2_3" hidden="1">{#N/A,#N/A,FALSE,"TMCOMP96";#N/A,#N/A,FALSE,"MAT96";#N/A,#N/A,FALSE,"FANDA96";#N/A,#N/A,FALSE,"INTRAN96";#N/A,#N/A,FALSE,"NAA9697";#N/A,#N/A,FALSE,"ECWEBB";#N/A,#N/A,FALSE,"MFT96";#N/A,#N/A,FALSE,"CTrecon"}</definedName>
    <definedName name="asdas17aug_1_1_2_4" hidden="1">{#N/A,#N/A,FALSE,"TMCOMP96";#N/A,#N/A,FALSE,"MAT96";#N/A,#N/A,FALSE,"FANDA96";#N/A,#N/A,FALSE,"INTRAN96";#N/A,#N/A,FALSE,"NAA9697";#N/A,#N/A,FALSE,"ECWEBB";#N/A,#N/A,FALSE,"MFT96";#N/A,#N/A,FALSE,"CTrecon"}</definedName>
    <definedName name="asdas17aug_1_1_2_5" hidden="1">{#N/A,#N/A,FALSE,"TMCOMP96";#N/A,#N/A,FALSE,"MAT96";#N/A,#N/A,FALSE,"FANDA96";#N/A,#N/A,FALSE,"INTRAN96";#N/A,#N/A,FALSE,"NAA9697";#N/A,#N/A,FALSE,"ECWEBB";#N/A,#N/A,FALSE,"MFT96";#N/A,#N/A,FALSE,"CTrecon"}</definedName>
    <definedName name="asdas17aug_1_1_3" hidden="1">{#N/A,#N/A,FALSE,"TMCOMP96";#N/A,#N/A,FALSE,"MAT96";#N/A,#N/A,FALSE,"FANDA96";#N/A,#N/A,FALSE,"INTRAN96";#N/A,#N/A,FALSE,"NAA9697";#N/A,#N/A,FALSE,"ECWEBB";#N/A,#N/A,FALSE,"MFT96";#N/A,#N/A,FALSE,"CTrecon"}</definedName>
    <definedName name="asdas17aug_1_1_3_1" hidden="1">{#N/A,#N/A,FALSE,"TMCOMP96";#N/A,#N/A,FALSE,"MAT96";#N/A,#N/A,FALSE,"FANDA96";#N/A,#N/A,FALSE,"INTRAN96";#N/A,#N/A,FALSE,"NAA9697";#N/A,#N/A,FALSE,"ECWEBB";#N/A,#N/A,FALSE,"MFT96";#N/A,#N/A,FALSE,"CTrecon"}</definedName>
    <definedName name="asdas17aug_1_1_3_2" hidden="1">{#N/A,#N/A,FALSE,"TMCOMP96";#N/A,#N/A,FALSE,"MAT96";#N/A,#N/A,FALSE,"FANDA96";#N/A,#N/A,FALSE,"INTRAN96";#N/A,#N/A,FALSE,"NAA9697";#N/A,#N/A,FALSE,"ECWEBB";#N/A,#N/A,FALSE,"MFT96";#N/A,#N/A,FALSE,"CTrecon"}</definedName>
    <definedName name="asdas17aug_1_1_3_3" hidden="1">{#N/A,#N/A,FALSE,"TMCOMP96";#N/A,#N/A,FALSE,"MAT96";#N/A,#N/A,FALSE,"FANDA96";#N/A,#N/A,FALSE,"INTRAN96";#N/A,#N/A,FALSE,"NAA9697";#N/A,#N/A,FALSE,"ECWEBB";#N/A,#N/A,FALSE,"MFT96";#N/A,#N/A,FALSE,"CTrecon"}</definedName>
    <definedName name="asdas17aug_1_1_3_4" hidden="1">{#N/A,#N/A,FALSE,"TMCOMP96";#N/A,#N/A,FALSE,"MAT96";#N/A,#N/A,FALSE,"FANDA96";#N/A,#N/A,FALSE,"INTRAN96";#N/A,#N/A,FALSE,"NAA9697";#N/A,#N/A,FALSE,"ECWEBB";#N/A,#N/A,FALSE,"MFT96";#N/A,#N/A,FALSE,"CTrecon"}</definedName>
    <definedName name="asdas17aug_1_1_3_5" hidden="1">{#N/A,#N/A,FALSE,"TMCOMP96";#N/A,#N/A,FALSE,"MAT96";#N/A,#N/A,FALSE,"FANDA96";#N/A,#N/A,FALSE,"INTRAN96";#N/A,#N/A,FALSE,"NAA9697";#N/A,#N/A,FALSE,"ECWEBB";#N/A,#N/A,FALSE,"MFT96";#N/A,#N/A,FALSE,"CTrecon"}</definedName>
    <definedName name="asdas17aug_1_1_4" hidden="1">{#N/A,#N/A,FALSE,"TMCOMP96";#N/A,#N/A,FALSE,"MAT96";#N/A,#N/A,FALSE,"FANDA96";#N/A,#N/A,FALSE,"INTRAN96";#N/A,#N/A,FALSE,"NAA9697";#N/A,#N/A,FALSE,"ECWEBB";#N/A,#N/A,FALSE,"MFT96";#N/A,#N/A,FALSE,"CTrecon"}</definedName>
    <definedName name="asdas17aug_1_1_4_1" hidden="1">{#N/A,#N/A,FALSE,"TMCOMP96";#N/A,#N/A,FALSE,"MAT96";#N/A,#N/A,FALSE,"FANDA96";#N/A,#N/A,FALSE,"INTRAN96";#N/A,#N/A,FALSE,"NAA9697";#N/A,#N/A,FALSE,"ECWEBB";#N/A,#N/A,FALSE,"MFT96";#N/A,#N/A,FALSE,"CTrecon"}</definedName>
    <definedName name="asdas17aug_1_1_4_2" hidden="1">{#N/A,#N/A,FALSE,"TMCOMP96";#N/A,#N/A,FALSE,"MAT96";#N/A,#N/A,FALSE,"FANDA96";#N/A,#N/A,FALSE,"INTRAN96";#N/A,#N/A,FALSE,"NAA9697";#N/A,#N/A,FALSE,"ECWEBB";#N/A,#N/A,FALSE,"MFT96";#N/A,#N/A,FALSE,"CTrecon"}</definedName>
    <definedName name="asdas17aug_1_1_4_3" hidden="1">{#N/A,#N/A,FALSE,"TMCOMP96";#N/A,#N/A,FALSE,"MAT96";#N/A,#N/A,FALSE,"FANDA96";#N/A,#N/A,FALSE,"INTRAN96";#N/A,#N/A,FALSE,"NAA9697";#N/A,#N/A,FALSE,"ECWEBB";#N/A,#N/A,FALSE,"MFT96";#N/A,#N/A,FALSE,"CTrecon"}</definedName>
    <definedName name="asdas17aug_1_1_4_4" hidden="1">{#N/A,#N/A,FALSE,"TMCOMP96";#N/A,#N/A,FALSE,"MAT96";#N/A,#N/A,FALSE,"FANDA96";#N/A,#N/A,FALSE,"INTRAN96";#N/A,#N/A,FALSE,"NAA9697";#N/A,#N/A,FALSE,"ECWEBB";#N/A,#N/A,FALSE,"MFT96";#N/A,#N/A,FALSE,"CTrecon"}</definedName>
    <definedName name="asdas17aug_1_1_4_5" hidden="1">{#N/A,#N/A,FALSE,"TMCOMP96";#N/A,#N/A,FALSE,"MAT96";#N/A,#N/A,FALSE,"FANDA96";#N/A,#N/A,FALSE,"INTRAN96";#N/A,#N/A,FALSE,"NAA9697";#N/A,#N/A,FALSE,"ECWEBB";#N/A,#N/A,FALSE,"MFT96";#N/A,#N/A,FALSE,"CTrecon"}</definedName>
    <definedName name="asdas17aug_1_1_5" hidden="1">{#N/A,#N/A,FALSE,"TMCOMP96";#N/A,#N/A,FALSE,"MAT96";#N/A,#N/A,FALSE,"FANDA96";#N/A,#N/A,FALSE,"INTRAN96";#N/A,#N/A,FALSE,"NAA9697";#N/A,#N/A,FALSE,"ECWEBB";#N/A,#N/A,FALSE,"MFT96";#N/A,#N/A,FALSE,"CTrecon"}</definedName>
    <definedName name="asdas17aug_1_1_5_1" hidden="1">{#N/A,#N/A,FALSE,"TMCOMP96";#N/A,#N/A,FALSE,"MAT96";#N/A,#N/A,FALSE,"FANDA96";#N/A,#N/A,FALSE,"INTRAN96";#N/A,#N/A,FALSE,"NAA9697";#N/A,#N/A,FALSE,"ECWEBB";#N/A,#N/A,FALSE,"MFT96";#N/A,#N/A,FALSE,"CTrecon"}</definedName>
    <definedName name="asdas17aug_1_1_5_2" hidden="1">{#N/A,#N/A,FALSE,"TMCOMP96";#N/A,#N/A,FALSE,"MAT96";#N/A,#N/A,FALSE,"FANDA96";#N/A,#N/A,FALSE,"INTRAN96";#N/A,#N/A,FALSE,"NAA9697";#N/A,#N/A,FALSE,"ECWEBB";#N/A,#N/A,FALSE,"MFT96";#N/A,#N/A,FALSE,"CTrecon"}</definedName>
    <definedName name="asdas17aug_1_1_5_3" hidden="1">{#N/A,#N/A,FALSE,"TMCOMP96";#N/A,#N/A,FALSE,"MAT96";#N/A,#N/A,FALSE,"FANDA96";#N/A,#N/A,FALSE,"INTRAN96";#N/A,#N/A,FALSE,"NAA9697";#N/A,#N/A,FALSE,"ECWEBB";#N/A,#N/A,FALSE,"MFT96";#N/A,#N/A,FALSE,"CTrecon"}</definedName>
    <definedName name="asdas17aug_1_1_5_4" hidden="1">{#N/A,#N/A,FALSE,"TMCOMP96";#N/A,#N/A,FALSE,"MAT96";#N/A,#N/A,FALSE,"FANDA96";#N/A,#N/A,FALSE,"INTRAN96";#N/A,#N/A,FALSE,"NAA9697";#N/A,#N/A,FALSE,"ECWEBB";#N/A,#N/A,FALSE,"MFT96";#N/A,#N/A,FALSE,"CTrecon"}</definedName>
    <definedName name="asdas17aug_1_1_5_5" hidden="1">{#N/A,#N/A,FALSE,"TMCOMP96";#N/A,#N/A,FALSE,"MAT96";#N/A,#N/A,FALSE,"FANDA96";#N/A,#N/A,FALSE,"INTRAN96";#N/A,#N/A,FALSE,"NAA9697";#N/A,#N/A,FALSE,"ECWEBB";#N/A,#N/A,FALSE,"MFT96";#N/A,#N/A,FALSE,"CTrecon"}</definedName>
    <definedName name="asdas17aug_1_2" hidden="1">{#N/A,#N/A,FALSE,"TMCOMP96";#N/A,#N/A,FALSE,"MAT96";#N/A,#N/A,FALSE,"FANDA96";#N/A,#N/A,FALSE,"INTRAN96";#N/A,#N/A,FALSE,"NAA9697";#N/A,#N/A,FALSE,"ECWEBB";#N/A,#N/A,FALSE,"MFT96";#N/A,#N/A,FALSE,"CTrecon"}</definedName>
    <definedName name="asdas17aug_1_2_1" hidden="1">{#N/A,#N/A,FALSE,"TMCOMP96";#N/A,#N/A,FALSE,"MAT96";#N/A,#N/A,FALSE,"FANDA96";#N/A,#N/A,FALSE,"INTRAN96";#N/A,#N/A,FALSE,"NAA9697";#N/A,#N/A,FALSE,"ECWEBB";#N/A,#N/A,FALSE,"MFT96";#N/A,#N/A,FALSE,"CTrecon"}</definedName>
    <definedName name="asdas17aug_1_2_1_1" hidden="1">{#N/A,#N/A,FALSE,"TMCOMP96";#N/A,#N/A,FALSE,"MAT96";#N/A,#N/A,FALSE,"FANDA96";#N/A,#N/A,FALSE,"INTRAN96";#N/A,#N/A,FALSE,"NAA9697";#N/A,#N/A,FALSE,"ECWEBB";#N/A,#N/A,FALSE,"MFT96";#N/A,#N/A,FALSE,"CTrecon"}</definedName>
    <definedName name="asdas17aug_1_2_1_1_1" hidden="1">{#N/A,#N/A,FALSE,"TMCOMP96";#N/A,#N/A,FALSE,"MAT96";#N/A,#N/A,FALSE,"FANDA96";#N/A,#N/A,FALSE,"INTRAN96";#N/A,#N/A,FALSE,"NAA9697";#N/A,#N/A,FALSE,"ECWEBB";#N/A,#N/A,FALSE,"MFT96";#N/A,#N/A,FALSE,"CTrecon"}</definedName>
    <definedName name="asdas17aug_1_2_1_1_1_1" hidden="1">{#N/A,#N/A,FALSE,"TMCOMP96";#N/A,#N/A,FALSE,"MAT96";#N/A,#N/A,FALSE,"FANDA96";#N/A,#N/A,FALSE,"INTRAN96";#N/A,#N/A,FALSE,"NAA9697";#N/A,#N/A,FALSE,"ECWEBB";#N/A,#N/A,FALSE,"MFT96";#N/A,#N/A,FALSE,"CTrecon"}</definedName>
    <definedName name="asdas17aug_1_2_1_1_1_2" hidden="1">{#N/A,#N/A,FALSE,"TMCOMP96";#N/A,#N/A,FALSE,"MAT96";#N/A,#N/A,FALSE,"FANDA96";#N/A,#N/A,FALSE,"INTRAN96";#N/A,#N/A,FALSE,"NAA9697";#N/A,#N/A,FALSE,"ECWEBB";#N/A,#N/A,FALSE,"MFT96";#N/A,#N/A,FALSE,"CTrecon"}</definedName>
    <definedName name="asdas17aug_1_2_1_1_1_3" hidden="1">{#N/A,#N/A,FALSE,"TMCOMP96";#N/A,#N/A,FALSE,"MAT96";#N/A,#N/A,FALSE,"FANDA96";#N/A,#N/A,FALSE,"INTRAN96";#N/A,#N/A,FALSE,"NAA9697";#N/A,#N/A,FALSE,"ECWEBB";#N/A,#N/A,FALSE,"MFT96";#N/A,#N/A,FALSE,"CTrecon"}</definedName>
    <definedName name="asdas17aug_1_2_1_1_1_4" hidden="1">{#N/A,#N/A,FALSE,"TMCOMP96";#N/A,#N/A,FALSE,"MAT96";#N/A,#N/A,FALSE,"FANDA96";#N/A,#N/A,FALSE,"INTRAN96";#N/A,#N/A,FALSE,"NAA9697";#N/A,#N/A,FALSE,"ECWEBB";#N/A,#N/A,FALSE,"MFT96";#N/A,#N/A,FALSE,"CTrecon"}</definedName>
    <definedName name="asdas17aug_1_2_1_1_1_5" hidden="1">{#N/A,#N/A,FALSE,"TMCOMP96";#N/A,#N/A,FALSE,"MAT96";#N/A,#N/A,FALSE,"FANDA96";#N/A,#N/A,FALSE,"INTRAN96";#N/A,#N/A,FALSE,"NAA9697";#N/A,#N/A,FALSE,"ECWEBB";#N/A,#N/A,FALSE,"MFT96";#N/A,#N/A,FALSE,"CTrecon"}</definedName>
    <definedName name="asdas17aug_1_2_1_1_2" hidden="1">{#N/A,#N/A,FALSE,"TMCOMP96";#N/A,#N/A,FALSE,"MAT96";#N/A,#N/A,FALSE,"FANDA96";#N/A,#N/A,FALSE,"INTRAN96";#N/A,#N/A,FALSE,"NAA9697";#N/A,#N/A,FALSE,"ECWEBB";#N/A,#N/A,FALSE,"MFT96";#N/A,#N/A,FALSE,"CTrecon"}</definedName>
    <definedName name="asdas17aug_1_2_1_1_2_1" hidden="1">{#N/A,#N/A,FALSE,"TMCOMP96";#N/A,#N/A,FALSE,"MAT96";#N/A,#N/A,FALSE,"FANDA96";#N/A,#N/A,FALSE,"INTRAN96";#N/A,#N/A,FALSE,"NAA9697";#N/A,#N/A,FALSE,"ECWEBB";#N/A,#N/A,FALSE,"MFT96";#N/A,#N/A,FALSE,"CTrecon"}</definedName>
    <definedName name="asdas17aug_1_2_1_1_2_2" hidden="1">{#N/A,#N/A,FALSE,"TMCOMP96";#N/A,#N/A,FALSE,"MAT96";#N/A,#N/A,FALSE,"FANDA96";#N/A,#N/A,FALSE,"INTRAN96";#N/A,#N/A,FALSE,"NAA9697";#N/A,#N/A,FALSE,"ECWEBB";#N/A,#N/A,FALSE,"MFT96";#N/A,#N/A,FALSE,"CTrecon"}</definedName>
    <definedName name="asdas17aug_1_2_1_1_2_3" hidden="1">{#N/A,#N/A,FALSE,"TMCOMP96";#N/A,#N/A,FALSE,"MAT96";#N/A,#N/A,FALSE,"FANDA96";#N/A,#N/A,FALSE,"INTRAN96";#N/A,#N/A,FALSE,"NAA9697";#N/A,#N/A,FALSE,"ECWEBB";#N/A,#N/A,FALSE,"MFT96";#N/A,#N/A,FALSE,"CTrecon"}</definedName>
    <definedName name="asdas17aug_1_2_1_1_2_4" hidden="1">{#N/A,#N/A,FALSE,"TMCOMP96";#N/A,#N/A,FALSE,"MAT96";#N/A,#N/A,FALSE,"FANDA96";#N/A,#N/A,FALSE,"INTRAN96";#N/A,#N/A,FALSE,"NAA9697";#N/A,#N/A,FALSE,"ECWEBB";#N/A,#N/A,FALSE,"MFT96";#N/A,#N/A,FALSE,"CTrecon"}</definedName>
    <definedName name="asdas17aug_1_2_1_1_2_5" hidden="1">{#N/A,#N/A,FALSE,"TMCOMP96";#N/A,#N/A,FALSE,"MAT96";#N/A,#N/A,FALSE,"FANDA96";#N/A,#N/A,FALSE,"INTRAN96";#N/A,#N/A,FALSE,"NAA9697";#N/A,#N/A,FALSE,"ECWEBB";#N/A,#N/A,FALSE,"MFT96";#N/A,#N/A,FALSE,"CTrecon"}</definedName>
    <definedName name="asdas17aug_1_2_1_1_3" hidden="1">{#N/A,#N/A,FALSE,"TMCOMP96";#N/A,#N/A,FALSE,"MAT96";#N/A,#N/A,FALSE,"FANDA96";#N/A,#N/A,FALSE,"INTRAN96";#N/A,#N/A,FALSE,"NAA9697";#N/A,#N/A,FALSE,"ECWEBB";#N/A,#N/A,FALSE,"MFT96";#N/A,#N/A,FALSE,"CTrecon"}</definedName>
    <definedName name="asdas17aug_1_2_1_1_4" hidden="1">{#N/A,#N/A,FALSE,"TMCOMP96";#N/A,#N/A,FALSE,"MAT96";#N/A,#N/A,FALSE,"FANDA96";#N/A,#N/A,FALSE,"INTRAN96";#N/A,#N/A,FALSE,"NAA9697";#N/A,#N/A,FALSE,"ECWEBB";#N/A,#N/A,FALSE,"MFT96";#N/A,#N/A,FALSE,"CTrecon"}</definedName>
    <definedName name="asdas17aug_1_2_1_1_5" hidden="1">{#N/A,#N/A,FALSE,"TMCOMP96";#N/A,#N/A,FALSE,"MAT96";#N/A,#N/A,FALSE,"FANDA96";#N/A,#N/A,FALSE,"INTRAN96";#N/A,#N/A,FALSE,"NAA9697";#N/A,#N/A,FALSE,"ECWEBB";#N/A,#N/A,FALSE,"MFT96";#N/A,#N/A,FALSE,"CTrecon"}</definedName>
    <definedName name="asdas17aug_1_2_1_2" hidden="1">{#N/A,#N/A,FALSE,"TMCOMP96";#N/A,#N/A,FALSE,"MAT96";#N/A,#N/A,FALSE,"FANDA96";#N/A,#N/A,FALSE,"INTRAN96";#N/A,#N/A,FALSE,"NAA9697";#N/A,#N/A,FALSE,"ECWEBB";#N/A,#N/A,FALSE,"MFT96";#N/A,#N/A,FALSE,"CTrecon"}</definedName>
    <definedName name="asdas17aug_1_2_1_2_1" hidden="1">{#N/A,#N/A,FALSE,"TMCOMP96";#N/A,#N/A,FALSE,"MAT96";#N/A,#N/A,FALSE,"FANDA96";#N/A,#N/A,FALSE,"INTRAN96";#N/A,#N/A,FALSE,"NAA9697";#N/A,#N/A,FALSE,"ECWEBB";#N/A,#N/A,FALSE,"MFT96";#N/A,#N/A,FALSE,"CTrecon"}</definedName>
    <definedName name="asdas17aug_1_2_1_2_2" hidden="1">{#N/A,#N/A,FALSE,"TMCOMP96";#N/A,#N/A,FALSE,"MAT96";#N/A,#N/A,FALSE,"FANDA96";#N/A,#N/A,FALSE,"INTRAN96";#N/A,#N/A,FALSE,"NAA9697";#N/A,#N/A,FALSE,"ECWEBB";#N/A,#N/A,FALSE,"MFT96";#N/A,#N/A,FALSE,"CTrecon"}</definedName>
    <definedName name="asdas17aug_1_2_1_2_3" hidden="1">{#N/A,#N/A,FALSE,"TMCOMP96";#N/A,#N/A,FALSE,"MAT96";#N/A,#N/A,FALSE,"FANDA96";#N/A,#N/A,FALSE,"INTRAN96";#N/A,#N/A,FALSE,"NAA9697";#N/A,#N/A,FALSE,"ECWEBB";#N/A,#N/A,FALSE,"MFT96";#N/A,#N/A,FALSE,"CTrecon"}</definedName>
    <definedName name="asdas17aug_1_2_1_2_4" hidden="1">{#N/A,#N/A,FALSE,"TMCOMP96";#N/A,#N/A,FALSE,"MAT96";#N/A,#N/A,FALSE,"FANDA96";#N/A,#N/A,FALSE,"INTRAN96";#N/A,#N/A,FALSE,"NAA9697";#N/A,#N/A,FALSE,"ECWEBB";#N/A,#N/A,FALSE,"MFT96";#N/A,#N/A,FALSE,"CTrecon"}</definedName>
    <definedName name="asdas17aug_1_2_1_2_5" hidden="1">{#N/A,#N/A,FALSE,"TMCOMP96";#N/A,#N/A,FALSE,"MAT96";#N/A,#N/A,FALSE,"FANDA96";#N/A,#N/A,FALSE,"INTRAN96";#N/A,#N/A,FALSE,"NAA9697";#N/A,#N/A,FALSE,"ECWEBB";#N/A,#N/A,FALSE,"MFT96";#N/A,#N/A,FALSE,"CTrecon"}</definedName>
    <definedName name="asdas17aug_1_2_1_3" hidden="1">{#N/A,#N/A,FALSE,"TMCOMP96";#N/A,#N/A,FALSE,"MAT96";#N/A,#N/A,FALSE,"FANDA96";#N/A,#N/A,FALSE,"INTRAN96";#N/A,#N/A,FALSE,"NAA9697";#N/A,#N/A,FALSE,"ECWEBB";#N/A,#N/A,FALSE,"MFT96";#N/A,#N/A,FALSE,"CTrecon"}</definedName>
    <definedName name="asdas17aug_1_2_1_3_1" hidden="1">{#N/A,#N/A,FALSE,"TMCOMP96";#N/A,#N/A,FALSE,"MAT96";#N/A,#N/A,FALSE,"FANDA96";#N/A,#N/A,FALSE,"INTRAN96";#N/A,#N/A,FALSE,"NAA9697";#N/A,#N/A,FALSE,"ECWEBB";#N/A,#N/A,FALSE,"MFT96";#N/A,#N/A,FALSE,"CTrecon"}</definedName>
    <definedName name="asdas17aug_1_2_1_3_2" hidden="1">{#N/A,#N/A,FALSE,"TMCOMP96";#N/A,#N/A,FALSE,"MAT96";#N/A,#N/A,FALSE,"FANDA96";#N/A,#N/A,FALSE,"INTRAN96";#N/A,#N/A,FALSE,"NAA9697";#N/A,#N/A,FALSE,"ECWEBB";#N/A,#N/A,FALSE,"MFT96";#N/A,#N/A,FALSE,"CTrecon"}</definedName>
    <definedName name="asdas17aug_1_2_1_3_3" hidden="1">{#N/A,#N/A,FALSE,"TMCOMP96";#N/A,#N/A,FALSE,"MAT96";#N/A,#N/A,FALSE,"FANDA96";#N/A,#N/A,FALSE,"INTRAN96";#N/A,#N/A,FALSE,"NAA9697";#N/A,#N/A,FALSE,"ECWEBB";#N/A,#N/A,FALSE,"MFT96";#N/A,#N/A,FALSE,"CTrecon"}</definedName>
    <definedName name="asdas17aug_1_2_1_3_4" hidden="1">{#N/A,#N/A,FALSE,"TMCOMP96";#N/A,#N/A,FALSE,"MAT96";#N/A,#N/A,FALSE,"FANDA96";#N/A,#N/A,FALSE,"INTRAN96";#N/A,#N/A,FALSE,"NAA9697";#N/A,#N/A,FALSE,"ECWEBB";#N/A,#N/A,FALSE,"MFT96";#N/A,#N/A,FALSE,"CTrecon"}</definedName>
    <definedName name="asdas17aug_1_2_1_3_5" hidden="1">{#N/A,#N/A,FALSE,"TMCOMP96";#N/A,#N/A,FALSE,"MAT96";#N/A,#N/A,FALSE,"FANDA96";#N/A,#N/A,FALSE,"INTRAN96";#N/A,#N/A,FALSE,"NAA9697";#N/A,#N/A,FALSE,"ECWEBB";#N/A,#N/A,FALSE,"MFT96";#N/A,#N/A,FALSE,"CTrecon"}</definedName>
    <definedName name="asdas17aug_1_2_1_4" hidden="1">{#N/A,#N/A,FALSE,"TMCOMP96";#N/A,#N/A,FALSE,"MAT96";#N/A,#N/A,FALSE,"FANDA96";#N/A,#N/A,FALSE,"INTRAN96";#N/A,#N/A,FALSE,"NAA9697";#N/A,#N/A,FALSE,"ECWEBB";#N/A,#N/A,FALSE,"MFT96";#N/A,#N/A,FALSE,"CTrecon"}</definedName>
    <definedName name="asdas17aug_1_2_1_4_1" hidden="1">{#N/A,#N/A,FALSE,"TMCOMP96";#N/A,#N/A,FALSE,"MAT96";#N/A,#N/A,FALSE,"FANDA96";#N/A,#N/A,FALSE,"INTRAN96";#N/A,#N/A,FALSE,"NAA9697";#N/A,#N/A,FALSE,"ECWEBB";#N/A,#N/A,FALSE,"MFT96";#N/A,#N/A,FALSE,"CTrecon"}</definedName>
    <definedName name="asdas17aug_1_2_1_4_2" hidden="1">{#N/A,#N/A,FALSE,"TMCOMP96";#N/A,#N/A,FALSE,"MAT96";#N/A,#N/A,FALSE,"FANDA96";#N/A,#N/A,FALSE,"INTRAN96";#N/A,#N/A,FALSE,"NAA9697";#N/A,#N/A,FALSE,"ECWEBB";#N/A,#N/A,FALSE,"MFT96";#N/A,#N/A,FALSE,"CTrecon"}</definedName>
    <definedName name="asdas17aug_1_2_1_4_3" hidden="1">{#N/A,#N/A,FALSE,"TMCOMP96";#N/A,#N/A,FALSE,"MAT96";#N/A,#N/A,FALSE,"FANDA96";#N/A,#N/A,FALSE,"INTRAN96";#N/A,#N/A,FALSE,"NAA9697";#N/A,#N/A,FALSE,"ECWEBB";#N/A,#N/A,FALSE,"MFT96";#N/A,#N/A,FALSE,"CTrecon"}</definedName>
    <definedName name="asdas17aug_1_2_1_4_4" hidden="1">{#N/A,#N/A,FALSE,"TMCOMP96";#N/A,#N/A,FALSE,"MAT96";#N/A,#N/A,FALSE,"FANDA96";#N/A,#N/A,FALSE,"INTRAN96";#N/A,#N/A,FALSE,"NAA9697";#N/A,#N/A,FALSE,"ECWEBB";#N/A,#N/A,FALSE,"MFT96";#N/A,#N/A,FALSE,"CTrecon"}</definedName>
    <definedName name="asdas17aug_1_2_1_4_5" hidden="1">{#N/A,#N/A,FALSE,"TMCOMP96";#N/A,#N/A,FALSE,"MAT96";#N/A,#N/A,FALSE,"FANDA96";#N/A,#N/A,FALSE,"INTRAN96";#N/A,#N/A,FALSE,"NAA9697";#N/A,#N/A,FALSE,"ECWEBB";#N/A,#N/A,FALSE,"MFT96";#N/A,#N/A,FALSE,"CTrecon"}</definedName>
    <definedName name="asdas17aug_1_2_1_5" hidden="1">{#N/A,#N/A,FALSE,"TMCOMP96";#N/A,#N/A,FALSE,"MAT96";#N/A,#N/A,FALSE,"FANDA96";#N/A,#N/A,FALSE,"INTRAN96";#N/A,#N/A,FALSE,"NAA9697";#N/A,#N/A,FALSE,"ECWEBB";#N/A,#N/A,FALSE,"MFT96";#N/A,#N/A,FALSE,"CTrecon"}</definedName>
    <definedName name="asdas17aug_1_2_1_5_1" hidden="1">{#N/A,#N/A,FALSE,"TMCOMP96";#N/A,#N/A,FALSE,"MAT96";#N/A,#N/A,FALSE,"FANDA96";#N/A,#N/A,FALSE,"INTRAN96";#N/A,#N/A,FALSE,"NAA9697";#N/A,#N/A,FALSE,"ECWEBB";#N/A,#N/A,FALSE,"MFT96";#N/A,#N/A,FALSE,"CTrecon"}</definedName>
    <definedName name="asdas17aug_1_2_1_5_2" hidden="1">{#N/A,#N/A,FALSE,"TMCOMP96";#N/A,#N/A,FALSE,"MAT96";#N/A,#N/A,FALSE,"FANDA96";#N/A,#N/A,FALSE,"INTRAN96";#N/A,#N/A,FALSE,"NAA9697";#N/A,#N/A,FALSE,"ECWEBB";#N/A,#N/A,FALSE,"MFT96";#N/A,#N/A,FALSE,"CTrecon"}</definedName>
    <definedName name="asdas17aug_1_2_1_5_3" hidden="1">{#N/A,#N/A,FALSE,"TMCOMP96";#N/A,#N/A,FALSE,"MAT96";#N/A,#N/A,FALSE,"FANDA96";#N/A,#N/A,FALSE,"INTRAN96";#N/A,#N/A,FALSE,"NAA9697";#N/A,#N/A,FALSE,"ECWEBB";#N/A,#N/A,FALSE,"MFT96";#N/A,#N/A,FALSE,"CTrecon"}</definedName>
    <definedName name="asdas17aug_1_2_1_5_4" hidden="1">{#N/A,#N/A,FALSE,"TMCOMP96";#N/A,#N/A,FALSE,"MAT96";#N/A,#N/A,FALSE,"FANDA96";#N/A,#N/A,FALSE,"INTRAN96";#N/A,#N/A,FALSE,"NAA9697";#N/A,#N/A,FALSE,"ECWEBB";#N/A,#N/A,FALSE,"MFT96";#N/A,#N/A,FALSE,"CTrecon"}</definedName>
    <definedName name="asdas17aug_1_2_1_5_5" hidden="1">{#N/A,#N/A,FALSE,"TMCOMP96";#N/A,#N/A,FALSE,"MAT96";#N/A,#N/A,FALSE,"FANDA96";#N/A,#N/A,FALSE,"INTRAN96";#N/A,#N/A,FALSE,"NAA9697";#N/A,#N/A,FALSE,"ECWEBB";#N/A,#N/A,FALSE,"MFT96";#N/A,#N/A,FALSE,"CTrecon"}</definedName>
    <definedName name="asdas17aug_1_2_2" hidden="1">{#N/A,#N/A,FALSE,"TMCOMP96";#N/A,#N/A,FALSE,"MAT96";#N/A,#N/A,FALSE,"FANDA96";#N/A,#N/A,FALSE,"INTRAN96";#N/A,#N/A,FALSE,"NAA9697";#N/A,#N/A,FALSE,"ECWEBB";#N/A,#N/A,FALSE,"MFT96";#N/A,#N/A,FALSE,"CTrecon"}</definedName>
    <definedName name="asdas17aug_1_2_2_1" hidden="1">{#N/A,#N/A,FALSE,"TMCOMP96";#N/A,#N/A,FALSE,"MAT96";#N/A,#N/A,FALSE,"FANDA96";#N/A,#N/A,FALSE,"INTRAN96";#N/A,#N/A,FALSE,"NAA9697";#N/A,#N/A,FALSE,"ECWEBB";#N/A,#N/A,FALSE,"MFT96";#N/A,#N/A,FALSE,"CTrecon"}</definedName>
    <definedName name="asdas17aug_1_2_2_2" hidden="1">{#N/A,#N/A,FALSE,"TMCOMP96";#N/A,#N/A,FALSE,"MAT96";#N/A,#N/A,FALSE,"FANDA96";#N/A,#N/A,FALSE,"INTRAN96";#N/A,#N/A,FALSE,"NAA9697";#N/A,#N/A,FALSE,"ECWEBB";#N/A,#N/A,FALSE,"MFT96";#N/A,#N/A,FALSE,"CTrecon"}</definedName>
    <definedName name="asdas17aug_1_2_2_3" hidden="1">{#N/A,#N/A,FALSE,"TMCOMP96";#N/A,#N/A,FALSE,"MAT96";#N/A,#N/A,FALSE,"FANDA96";#N/A,#N/A,FALSE,"INTRAN96";#N/A,#N/A,FALSE,"NAA9697";#N/A,#N/A,FALSE,"ECWEBB";#N/A,#N/A,FALSE,"MFT96";#N/A,#N/A,FALSE,"CTrecon"}</definedName>
    <definedName name="asdas17aug_1_2_2_4" hidden="1">{#N/A,#N/A,FALSE,"TMCOMP96";#N/A,#N/A,FALSE,"MAT96";#N/A,#N/A,FALSE,"FANDA96";#N/A,#N/A,FALSE,"INTRAN96";#N/A,#N/A,FALSE,"NAA9697";#N/A,#N/A,FALSE,"ECWEBB";#N/A,#N/A,FALSE,"MFT96";#N/A,#N/A,FALSE,"CTrecon"}</definedName>
    <definedName name="asdas17aug_1_2_2_5" hidden="1">{#N/A,#N/A,FALSE,"TMCOMP96";#N/A,#N/A,FALSE,"MAT96";#N/A,#N/A,FALSE,"FANDA96";#N/A,#N/A,FALSE,"INTRAN96";#N/A,#N/A,FALSE,"NAA9697";#N/A,#N/A,FALSE,"ECWEBB";#N/A,#N/A,FALSE,"MFT96";#N/A,#N/A,FALSE,"CTrecon"}</definedName>
    <definedName name="asdas17aug_1_2_3" hidden="1">{#N/A,#N/A,FALSE,"TMCOMP96";#N/A,#N/A,FALSE,"MAT96";#N/A,#N/A,FALSE,"FANDA96";#N/A,#N/A,FALSE,"INTRAN96";#N/A,#N/A,FALSE,"NAA9697";#N/A,#N/A,FALSE,"ECWEBB";#N/A,#N/A,FALSE,"MFT96";#N/A,#N/A,FALSE,"CTrecon"}</definedName>
    <definedName name="asdas17aug_1_2_3_1" hidden="1">{#N/A,#N/A,FALSE,"TMCOMP96";#N/A,#N/A,FALSE,"MAT96";#N/A,#N/A,FALSE,"FANDA96";#N/A,#N/A,FALSE,"INTRAN96";#N/A,#N/A,FALSE,"NAA9697";#N/A,#N/A,FALSE,"ECWEBB";#N/A,#N/A,FALSE,"MFT96";#N/A,#N/A,FALSE,"CTrecon"}</definedName>
    <definedName name="asdas17aug_1_2_3_2" hidden="1">{#N/A,#N/A,FALSE,"TMCOMP96";#N/A,#N/A,FALSE,"MAT96";#N/A,#N/A,FALSE,"FANDA96";#N/A,#N/A,FALSE,"INTRAN96";#N/A,#N/A,FALSE,"NAA9697";#N/A,#N/A,FALSE,"ECWEBB";#N/A,#N/A,FALSE,"MFT96";#N/A,#N/A,FALSE,"CTrecon"}</definedName>
    <definedName name="asdas17aug_1_2_3_3" hidden="1">{#N/A,#N/A,FALSE,"TMCOMP96";#N/A,#N/A,FALSE,"MAT96";#N/A,#N/A,FALSE,"FANDA96";#N/A,#N/A,FALSE,"INTRAN96";#N/A,#N/A,FALSE,"NAA9697";#N/A,#N/A,FALSE,"ECWEBB";#N/A,#N/A,FALSE,"MFT96";#N/A,#N/A,FALSE,"CTrecon"}</definedName>
    <definedName name="asdas17aug_1_2_3_4" hidden="1">{#N/A,#N/A,FALSE,"TMCOMP96";#N/A,#N/A,FALSE,"MAT96";#N/A,#N/A,FALSE,"FANDA96";#N/A,#N/A,FALSE,"INTRAN96";#N/A,#N/A,FALSE,"NAA9697";#N/A,#N/A,FALSE,"ECWEBB";#N/A,#N/A,FALSE,"MFT96";#N/A,#N/A,FALSE,"CTrecon"}</definedName>
    <definedName name="asdas17aug_1_2_3_5" hidden="1">{#N/A,#N/A,FALSE,"TMCOMP96";#N/A,#N/A,FALSE,"MAT96";#N/A,#N/A,FALSE,"FANDA96";#N/A,#N/A,FALSE,"INTRAN96";#N/A,#N/A,FALSE,"NAA9697";#N/A,#N/A,FALSE,"ECWEBB";#N/A,#N/A,FALSE,"MFT96";#N/A,#N/A,FALSE,"CTrecon"}</definedName>
    <definedName name="asdas17aug_1_2_4" hidden="1">{#N/A,#N/A,FALSE,"TMCOMP96";#N/A,#N/A,FALSE,"MAT96";#N/A,#N/A,FALSE,"FANDA96";#N/A,#N/A,FALSE,"INTRAN96";#N/A,#N/A,FALSE,"NAA9697";#N/A,#N/A,FALSE,"ECWEBB";#N/A,#N/A,FALSE,"MFT96";#N/A,#N/A,FALSE,"CTrecon"}</definedName>
    <definedName name="asdas17aug_1_2_4_1" hidden="1">{#N/A,#N/A,FALSE,"TMCOMP96";#N/A,#N/A,FALSE,"MAT96";#N/A,#N/A,FALSE,"FANDA96";#N/A,#N/A,FALSE,"INTRAN96";#N/A,#N/A,FALSE,"NAA9697";#N/A,#N/A,FALSE,"ECWEBB";#N/A,#N/A,FALSE,"MFT96";#N/A,#N/A,FALSE,"CTrecon"}</definedName>
    <definedName name="asdas17aug_1_2_4_2" hidden="1">{#N/A,#N/A,FALSE,"TMCOMP96";#N/A,#N/A,FALSE,"MAT96";#N/A,#N/A,FALSE,"FANDA96";#N/A,#N/A,FALSE,"INTRAN96";#N/A,#N/A,FALSE,"NAA9697";#N/A,#N/A,FALSE,"ECWEBB";#N/A,#N/A,FALSE,"MFT96";#N/A,#N/A,FALSE,"CTrecon"}</definedName>
    <definedName name="asdas17aug_1_2_4_3" hidden="1">{#N/A,#N/A,FALSE,"TMCOMP96";#N/A,#N/A,FALSE,"MAT96";#N/A,#N/A,FALSE,"FANDA96";#N/A,#N/A,FALSE,"INTRAN96";#N/A,#N/A,FALSE,"NAA9697";#N/A,#N/A,FALSE,"ECWEBB";#N/A,#N/A,FALSE,"MFT96";#N/A,#N/A,FALSE,"CTrecon"}</definedName>
    <definedName name="asdas17aug_1_2_4_4" hidden="1">{#N/A,#N/A,FALSE,"TMCOMP96";#N/A,#N/A,FALSE,"MAT96";#N/A,#N/A,FALSE,"FANDA96";#N/A,#N/A,FALSE,"INTRAN96";#N/A,#N/A,FALSE,"NAA9697";#N/A,#N/A,FALSE,"ECWEBB";#N/A,#N/A,FALSE,"MFT96";#N/A,#N/A,FALSE,"CTrecon"}</definedName>
    <definedName name="asdas17aug_1_2_4_5" hidden="1">{#N/A,#N/A,FALSE,"TMCOMP96";#N/A,#N/A,FALSE,"MAT96";#N/A,#N/A,FALSE,"FANDA96";#N/A,#N/A,FALSE,"INTRAN96";#N/A,#N/A,FALSE,"NAA9697";#N/A,#N/A,FALSE,"ECWEBB";#N/A,#N/A,FALSE,"MFT96";#N/A,#N/A,FALSE,"CTrecon"}</definedName>
    <definedName name="asdas17aug_1_2_5" hidden="1">{#N/A,#N/A,FALSE,"TMCOMP96";#N/A,#N/A,FALSE,"MAT96";#N/A,#N/A,FALSE,"FANDA96";#N/A,#N/A,FALSE,"INTRAN96";#N/A,#N/A,FALSE,"NAA9697";#N/A,#N/A,FALSE,"ECWEBB";#N/A,#N/A,FALSE,"MFT96";#N/A,#N/A,FALSE,"CTrecon"}</definedName>
    <definedName name="asdas17aug_1_2_5_1" hidden="1">{#N/A,#N/A,FALSE,"TMCOMP96";#N/A,#N/A,FALSE,"MAT96";#N/A,#N/A,FALSE,"FANDA96";#N/A,#N/A,FALSE,"INTRAN96";#N/A,#N/A,FALSE,"NAA9697";#N/A,#N/A,FALSE,"ECWEBB";#N/A,#N/A,FALSE,"MFT96";#N/A,#N/A,FALSE,"CTrecon"}</definedName>
    <definedName name="asdas17aug_1_2_5_2" hidden="1">{#N/A,#N/A,FALSE,"TMCOMP96";#N/A,#N/A,FALSE,"MAT96";#N/A,#N/A,FALSE,"FANDA96";#N/A,#N/A,FALSE,"INTRAN96";#N/A,#N/A,FALSE,"NAA9697";#N/A,#N/A,FALSE,"ECWEBB";#N/A,#N/A,FALSE,"MFT96";#N/A,#N/A,FALSE,"CTrecon"}</definedName>
    <definedName name="asdas17aug_1_2_5_3" hidden="1">{#N/A,#N/A,FALSE,"TMCOMP96";#N/A,#N/A,FALSE,"MAT96";#N/A,#N/A,FALSE,"FANDA96";#N/A,#N/A,FALSE,"INTRAN96";#N/A,#N/A,FALSE,"NAA9697";#N/A,#N/A,FALSE,"ECWEBB";#N/A,#N/A,FALSE,"MFT96";#N/A,#N/A,FALSE,"CTrecon"}</definedName>
    <definedName name="asdas17aug_1_2_5_4" hidden="1">{#N/A,#N/A,FALSE,"TMCOMP96";#N/A,#N/A,FALSE,"MAT96";#N/A,#N/A,FALSE,"FANDA96";#N/A,#N/A,FALSE,"INTRAN96";#N/A,#N/A,FALSE,"NAA9697";#N/A,#N/A,FALSE,"ECWEBB";#N/A,#N/A,FALSE,"MFT96";#N/A,#N/A,FALSE,"CTrecon"}</definedName>
    <definedName name="asdas17aug_1_2_5_5" hidden="1">{#N/A,#N/A,FALSE,"TMCOMP96";#N/A,#N/A,FALSE,"MAT96";#N/A,#N/A,FALSE,"FANDA96";#N/A,#N/A,FALSE,"INTRAN96";#N/A,#N/A,FALSE,"NAA9697";#N/A,#N/A,FALSE,"ECWEBB";#N/A,#N/A,FALSE,"MFT96";#N/A,#N/A,FALSE,"CTrecon"}</definedName>
    <definedName name="asdas17aug_1_3" hidden="1">{#N/A,#N/A,FALSE,"TMCOMP96";#N/A,#N/A,FALSE,"MAT96";#N/A,#N/A,FALSE,"FANDA96";#N/A,#N/A,FALSE,"INTRAN96";#N/A,#N/A,FALSE,"NAA9697";#N/A,#N/A,FALSE,"ECWEBB";#N/A,#N/A,FALSE,"MFT96";#N/A,#N/A,FALSE,"CTrecon"}</definedName>
    <definedName name="asdas17aug_1_3_1" hidden="1">{#N/A,#N/A,FALSE,"TMCOMP96";#N/A,#N/A,FALSE,"MAT96";#N/A,#N/A,FALSE,"FANDA96";#N/A,#N/A,FALSE,"INTRAN96";#N/A,#N/A,FALSE,"NAA9697";#N/A,#N/A,FALSE,"ECWEBB";#N/A,#N/A,FALSE,"MFT96";#N/A,#N/A,FALSE,"CTrecon"}</definedName>
    <definedName name="asdas17aug_1_3_1_1" hidden="1">{#N/A,#N/A,FALSE,"TMCOMP96";#N/A,#N/A,FALSE,"MAT96";#N/A,#N/A,FALSE,"FANDA96";#N/A,#N/A,FALSE,"INTRAN96";#N/A,#N/A,FALSE,"NAA9697";#N/A,#N/A,FALSE,"ECWEBB";#N/A,#N/A,FALSE,"MFT96";#N/A,#N/A,FALSE,"CTrecon"}</definedName>
    <definedName name="asdas17aug_1_3_1_1_1" hidden="1">{#N/A,#N/A,FALSE,"TMCOMP96";#N/A,#N/A,FALSE,"MAT96";#N/A,#N/A,FALSE,"FANDA96";#N/A,#N/A,FALSE,"INTRAN96";#N/A,#N/A,FALSE,"NAA9697";#N/A,#N/A,FALSE,"ECWEBB";#N/A,#N/A,FALSE,"MFT96";#N/A,#N/A,FALSE,"CTrecon"}</definedName>
    <definedName name="asdas17aug_1_3_1_1_1_1" hidden="1">{#N/A,#N/A,FALSE,"TMCOMP96";#N/A,#N/A,FALSE,"MAT96";#N/A,#N/A,FALSE,"FANDA96";#N/A,#N/A,FALSE,"INTRAN96";#N/A,#N/A,FALSE,"NAA9697";#N/A,#N/A,FALSE,"ECWEBB";#N/A,#N/A,FALSE,"MFT96";#N/A,#N/A,FALSE,"CTrecon"}</definedName>
    <definedName name="asdas17aug_1_3_1_1_1_2" hidden="1">{#N/A,#N/A,FALSE,"TMCOMP96";#N/A,#N/A,FALSE,"MAT96";#N/A,#N/A,FALSE,"FANDA96";#N/A,#N/A,FALSE,"INTRAN96";#N/A,#N/A,FALSE,"NAA9697";#N/A,#N/A,FALSE,"ECWEBB";#N/A,#N/A,FALSE,"MFT96";#N/A,#N/A,FALSE,"CTrecon"}</definedName>
    <definedName name="asdas17aug_1_3_1_1_1_3" hidden="1">{#N/A,#N/A,FALSE,"TMCOMP96";#N/A,#N/A,FALSE,"MAT96";#N/A,#N/A,FALSE,"FANDA96";#N/A,#N/A,FALSE,"INTRAN96";#N/A,#N/A,FALSE,"NAA9697";#N/A,#N/A,FALSE,"ECWEBB";#N/A,#N/A,FALSE,"MFT96";#N/A,#N/A,FALSE,"CTrecon"}</definedName>
    <definedName name="asdas17aug_1_3_1_1_1_4" hidden="1">{#N/A,#N/A,FALSE,"TMCOMP96";#N/A,#N/A,FALSE,"MAT96";#N/A,#N/A,FALSE,"FANDA96";#N/A,#N/A,FALSE,"INTRAN96";#N/A,#N/A,FALSE,"NAA9697";#N/A,#N/A,FALSE,"ECWEBB";#N/A,#N/A,FALSE,"MFT96";#N/A,#N/A,FALSE,"CTrecon"}</definedName>
    <definedName name="asdas17aug_1_3_1_1_1_5" hidden="1">{#N/A,#N/A,FALSE,"TMCOMP96";#N/A,#N/A,FALSE,"MAT96";#N/A,#N/A,FALSE,"FANDA96";#N/A,#N/A,FALSE,"INTRAN96";#N/A,#N/A,FALSE,"NAA9697";#N/A,#N/A,FALSE,"ECWEBB";#N/A,#N/A,FALSE,"MFT96";#N/A,#N/A,FALSE,"CTrecon"}</definedName>
    <definedName name="asdas17aug_1_3_1_1_2" hidden="1">{#N/A,#N/A,FALSE,"TMCOMP96";#N/A,#N/A,FALSE,"MAT96";#N/A,#N/A,FALSE,"FANDA96";#N/A,#N/A,FALSE,"INTRAN96";#N/A,#N/A,FALSE,"NAA9697";#N/A,#N/A,FALSE,"ECWEBB";#N/A,#N/A,FALSE,"MFT96";#N/A,#N/A,FALSE,"CTrecon"}</definedName>
    <definedName name="asdas17aug_1_3_1_1_2_1" hidden="1">{#N/A,#N/A,FALSE,"TMCOMP96";#N/A,#N/A,FALSE,"MAT96";#N/A,#N/A,FALSE,"FANDA96";#N/A,#N/A,FALSE,"INTRAN96";#N/A,#N/A,FALSE,"NAA9697";#N/A,#N/A,FALSE,"ECWEBB";#N/A,#N/A,FALSE,"MFT96";#N/A,#N/A,FALSE,"CTrecon"}</definedName>
    <definedName name="asdas17aug_1_3_1_1_2_2" hidden="1">{#N/A,#N/A,FALSE,"TMCOMP96";#N/A,#N/A,FALSE,"MAT96";#N/A,#N/A,FALSE,"FANDA96";#N/A,#N/A,FALSE,"INTRAN96";#N/A,#N/A,FALSE,"NAA9697";#N/A,#N/A,FALSE,"ECWEBB";#N/A,#N/A,FALSE,"MFT96";#N/A,#N/A,FALSE,"CTrecon"}</definedName>
    <definedName name="asdas17aug_1_3_1_1_2_3" hidden="1">{#N/A,#N/A,FALSE,"TMCOMP96";#N/A,#N/A,FALSE,"MAT96";#N/A,#N/A,FALSE,"FANDA96";#N/A,#N/A,FALSE,"INTRAN96";#N/A,#N/A,FALSE,"NAA9697";#N/A,#N/A,FALSE,"ECWEBB";#N/A,#N/A,FALSE,"MFT96";#N/A,#N/A,FALSE,"CTrecon"}</definedName>
    <definedName name="asdas17aug_1_3_1_1_2_4" hidden="1">{#N/A,#N/A,FALSE,"TMCOMP96";#N/A,#N/A,FALSE,"MAT96";#N/A,#N/A,FALSE,"FANDA96";#N/A,#N/A,FALSE,"INTRAN96";#N/A,#N/A,FALSE,"NAA9697";#N/A,#N/A,FALSE,"ECWEBB";#N/A,#N/A,FALSE,"MFT96";#N/A,#N/A,FALSE,"CTrecon"}</definedName>
    <definedName name="asdas17aug_1_3_1_1_2_5" hidden="1">{#N/A,#N/A,FALSE,"TMCOMP96";#N/A,#N/A,FALSE,"MAT96";#N/A,#N/A,FALSE,"FANDA96";#N/A,#N/A,FALSE,"INTRAN96";#N/A,#N/A,FALSE,"NAA9697";#N/A,#N/A,FALSE,"ECWEBB";#N/A,#N/A,FALSE,"MFT96";#N/A,#N/A,FALSE,"CTrecon"}</definedName>
    <definedName name="asdas17aug_1_3_1_1_3" hidden="1">{#N/A,#N/A,FALSE,"TMCOMP96";#N/A,#N/A,FALSE,"MAT96";#N/A,#N/A,FALSE,"FANDA96";#N/A,#N/A,FALSE,"INTRAN96";#N/A,#N/A,FALSE,"NAA9697";#N/A,#N/A,FALSE,"ECWEBB";#N/A,#N/A,FALSE,"MFT96";#N/A,#N/A,FALSE,"CTrecon"}</definedName>
    <definedName name="asdas17aug_1_3_1_1_4" hidden="1">{#N/A,#N/A,FALSE,"TMCOMP96";#N/A,#N/A,FALSE,"MAT96";#N/A,#N/A,FALSE,"FANDA96";#N/A,#N/A,FALSE,"INTRAN96";#N/A,#N/A,FALSE,"NAA9697";#N/A,#N/A,FALSE,"ECWEBB";#N/A,#N/A,FALSE,"MFT96";#N/A,#N/A,FALSE,"CTrecon"}</definedName>
    <definedName name="asdas17aug_1_3_1_1_5" hidden="1">{#N/A,#N/A,FALSE,"TMCOMP96";#N/A,#N/A,FALSE,"MAT96";#N/A,#N/A,FALSE,"FANDA96";#N/A,#N/A,FALSE,"INTRAN96";#N/A,#N/A,FALSE,"NAA9697";#N/A,#N/A,FALSE,"ECWEBB";#N/A,#N/A,FALSE,"MFT96";#N/A,#N/A,FALSE,"CTrecon"}</definedName>
    <definedName name="asdas17aug_1_3_1_2" hidden="1">{#N/A,#N/A,FALSE,"TMCOMP96";#N/A,#N/A,FALSE,"MAT96";#N/A,#N/A,FALSE,"FANDA96";#N/A,#N/A,FALSE,"INTRAN96";#N/A,#N/A,FALSE,"NAA9697";#N/A,#N/A,FALSE,"ECWEBB";#N/A,#N/A,FALSE,"MFT96";#N/A,#N/A,FALSE,"CTrecon"}</definedName>
    <definedName name="asdas17aug_1_3_1_2_1" hidden="1">{#N/A,#N/A,FALSE,"TMCOMP96";#N/A,#N/A,FALSE,"MAT96";#N/A,#N/A,FALSE,"FANDA96";#N/A,#N/A,FALSE,"INTRAN96";#N/A,#N/A,FALSE,"NAA9697";#N/A,#N/A,FALSE,"ECWEBB";#N/A,#N/A,FALSE,"MFT96";#N/A,#N/A,FALSE,"CTrecon"}</definedName>
    <definedName name="asdas17aug_1_3_1_2_2" hidden="1">{#N/A,#N/A,FALSE,"TMCOMP96";#N/A,#N/A,FALSE,"MAT96";#N/A,#N/A,FALSE,"FANDA96";#N/A,#N/A,FALSE,"INTRAN96";#N/A,#N/A,FALSE,"NAA9697";#N/A,#N/A,FALSE,"ECWEBB";#N/A,#N/A,FALSE,"MFT96";#N/A,#N/A,FALSE,"CTrecon"}</definedName>
    <definedName name="asdas17aug_1_3_1_2_3" hidden="1">{#N/A,#N/A,FALSE,"TMCOMP96";#N/A,#N/A,FALSE,"MAT96";#N/A,#N/A,FALSE,"FANDA96";#N/A,#N/A,FALSE,"INTRAN96";#N/A,#N/A,FALSE,"NAA9697";#N/A,#N/A,FALSE,"ECWEBB";#N/A,#N/A,FALSE,"MFT96";#N/A,#N/A,FALSE,"CTrecon"}</definedName>
    <definedName name="asdas17aug_1_3_1_2_4" hidden="1">{#N/A,#N/A,FALSE,"TMCOMP96";#N/A,#N/A,FALSE,"MAT96";#N/A,#N/A,FALSE,"FANDA96";#N/A,#N/A,FALSE,"INTRAN96";#N/A,#N/A,FALSE,"NAA9697";#N/A,#N/A,FALSE,"ECWEBB";#N/A,#N/A,FALSE,"MFT96";#N/A,#N/A,FALSE,"CTrecon"}</definedName>
    <definedName name="asdas17aug_1_3_1_2_5" hidden="1">{#N/A,#N/A,FALSE,"TMCOMP96";#N/A,#N/A,FALSE,"MAT96";#N/A,#N/A,FALSE,"FANDA96";#N/A,#N/A,FALSE,"INTRAN96";#N/A,#N/A,FALSE,"NAA9697";#N/A,#N/A,FALSE,"ECWEBB";#N/A,#N/A,FALSE,"MFT96";#N/A,#N/A,FALSE,"CTrecon"}</definedName>
    <definedName name="asdas17aug_1_3_1_3" hidden="1">{#N/A,#N/A,FALSE,"TMCOMP96";#N/A,#N/A,FALSE,"MAT96";#N/A,#N/A,FALSE,"FANDA96";#N/A,#N/A,FALSE,"INTRAN96";#N/A,#N/A,FALSE,"NAA9697";#N/A,#N/A,FALSE,"ECWEBB";#N/A,#N/A,FALSE,"MFT96";#N/A,#N/A,FALSE,"CTrecon"}</definedName>
    <definedName name="asdas17aug_1_3_1_3_1" hidden="1">{#N/A,#N/A,FALSE,"TMCOMP96";#N/A,#N/A,FALSE,"MAT96";#N/A,#N/A,FALSE,"FANDA96";#N/A,#N/A,FALSE,"INTRAN96";#N/A,#N/A,FALSE,"NAA9697";#N/A,#N/A,FALSE,"ECWEBB";#N/A,#N/A,FALSE,"MFT96";#N/A,#N/A,FALSE,"CTrecon"}</definedName>
    <definedName name="asdas17aug_1_3_1_3_2" hidden="1">{#N/A,#N/A,FALSE,"TMCOMP96";#N/A,#N/A,FALSE,"MAT96";#N/A,#N/A,FALSE,"FANDA96";#N/A,#N/A,FALSE,"INTRAN96";#N/A,#N/A,FALSE,"NAA9697";#N/A,#N/A,FALSE,"ECWEBB";#N/A,#N/A,FALSE,"MFT96";#N/A,#N/A,FALSE,"CTrecon"}</definedName>
    <definedName name="asdas17aug_1_3_1_3_3" hidden="1">{#N/A,#N/A,FALSE,"TMCOMP96";#N/A,#N/A,FALSE,"MAT96";#N/A,#N/A,FALSE,"FANDA96";#N/A,#N/A,FALSE,"INTRAN96";#N/A,#N/A,FALSE,"NAA9697";#N/A,#N/A,FALSE,"ECWEBB";#N/A,#N/A,FALSE,"MFT96";#N/A,#N/A,FALSE,"CTrecon"}</definedName>
    <definedName name="asdas17aug_1_3_1_3_4" hidden="1">{#N/A,#N/A,FALSE,"TMCOMP96";#N/A,#N/A,FALSE,"MAT96";#N/A,#N/A,FALSE,"FANDA96";#N/A,#N/A,FALSE,"INTRAN96";#N/A,#N/A,FALSE,"NAA9697";#N/A,#N/A,FALSE,"ECWEBB";#N/A,#N/A,FALSE,"MFT96";#N/A,#N/A,FALSE,"CTrecon"}</definedName>
    <definedName name="asdas17aug_1_3_1_3_5" hidden="1">{#N/A,#N/A,FALSE,"TMCOMP96";#N/A,#N/A,FALSE,"MAT96";#N/A,#N/A,FALSE,"FANDA96";#N/A,#N/A,FALSE,"INTRAN96";#N/A,#N/A,FALSE,"NAA9697";#N/A,#N/A,FALSE,"ECWEBB";#N/A,#N/A,FALSE,"MFT96";#N/A,#N/A,FALSE,"CTrecon"}</definedName>
    <definedName name="asdas17aug_1_3_1_4" hidden="1">{#N/A,#N/A,FALSE,"TMCOMP96";#N/A,#N/A,FALSE,"MAT96";#N/A,#N/A,FALSE,"FANDA96";#N/A,#N/A,FALSE,"INTRAN96";#N/A,#N/A,FALSE,"NAA9697";#N/A,#N/A,FALSE,"ECWEBB";#N/A,#N/A,FALSE,"MFT96";#N/A,#N/A,FALSE,"CTrecon"}</definedName>
    <definedName name="asdas17aug_1_3_1_4_1" hidden="1">{#N/A,#N/A,FALSE,"TMCOMP96";#N/A,#N/A,FALSE,"MAT96";#N/A,#N/A,FALSE,"FANDA96";#N/A,#N/A,FALSE,"INTRAN96";#N/A,#N/A,FALSE,"NAA9697";#N/A,#N/A,FALSE,"ECWEBB";#N/A,#N/A,FALSE,"MFT96";#N/A,#N/A,FALSE,"CTrecon"}</definedName>
    <definedName name="asdas17aug_1_3_1_4_2" hidden="1">{#N/A,#N/A,FALSE,"TMCOMP96";#N/A,#N/A,FALSE,"MAT96";#N/A,#N/A,FALSE,"FANDA96";#N/A,#N/A,FALSE,"INTRAN96";#N/A,#N/A,FALSE,"NAA9697";#N/A,#N/A,FALSE,"ECWEBB";#N/A,#N/A,FALSE,"MFT96";#N/A,#N/A,FALSE,"CTrecon"}</definedName>
    <definedName name="asdas17aug_1_3_1_4_3" hidden="1">{#N/A,#N/A,FALSE,"TMCOMP96";#N/A,#N/A,FALSE,"MAT96";#N/A,#N/A,FALSE,"FANDA96";#N/A,#N/A,FALSE,"INTRAN96";#N/A,#N/A,FALSE,"NAA9697";#N/A,#N/A,FALSE,"ECWEBB";#N/A,#N/A,FALSE,"MFT96";#N/A,#N/A,FALSE,"CTrecon"}</definedName>
    <definedName name="asdas17aug_1_3_1_4_4" hidden="1">{#N/A,#N/A,FALSE,"TMCOMP96";#N/A,#N/A,FALSE,"MAT96";#N/A,#N/A,FALSE,"FANDA96";#N/A,#N/A,FALSE,"INTRAN96";#N/A,#N/A,FALSE,"NAA9697";#N/A,#N/A,FALSE,"ECWEBB";#N/A,#N/A,FALSE,"MFT96";#N/A,#N/A,FALSE,"CTrecon"}</definedName>
    <definedName name="asdas17aug_1_3_1_4_5" hidden="1">{#N/A,#N/A,FALSE,"TMCOMP96";#N/A,#N/A,FALSE,"MAT96";#N/A,#N/A,FALSE,"FANDA96";#N/A,#N/A,FALSE,"INTRAN96";#N/A,#N/A,FALSE,"NAA9697";#N/A,#N/A,FALSE,"ECWEBB";#N/A,#N/A,FALSE,"MFT96";#N/A,#N/A,FALSE,"CTrecon"}</definedName>
    <definedName name="asdas17aug_1_3_1_5" hidden="1">{#N/A,#N/A,FALSE,"TMCOMP96";#N/A,#N/A,FALSE,"MAT96";#N/A,#N/A,FALSE,"FANDA96";#N/A,#N/A,FALSE,"INTRAN96";#N/A,#N/A,FALSE,"NAA9697";#N/A,#N/A,FALSE,"ECWEBB";#N/A,#N/A,FALSE,"MFT96";#N/A,#N/A,FALSE,"CTrecon"}</definedName>
    <definedName name="asdas17aug_1_3_1_5_1" hidden="1">{#N/A,#N/A,FALSE,"TMCOMP96";#N/A,#N/A,FALSE,"MAT96";#N/A,#N/A,FALSE,"FANDA96";#N/A,#N/A,FALSE,"INTRAN96";#N/A,#N/A,FALSE,"NAA9697";#N/A,#N/A,FALSE,"ECWEBB";#N/A,#N/A,FALSE,"MFT96";#N/A,#N/A,FALSE,"CTrecon"}</definedName>
    <definedName name="asdas17aug_1_3_1_5_2" hidden="1">{#N/A,#N/A,FALSE,"TMCOMP96";#N/A,#N/A,FALSE,"MAT96";#N/A,#N/A,FALSE,"FANDA96";#N/A,#N/A,FALSE,"INTRAN96";#N/A,#N/A,FALSE,"NAA9697";#N/A,#N/A,FALSE,"ECWEBB";#N/A,#N/A,FALSE,"MFT96";#N/A,#N/A,FALSE,"CTrecon"}</definedName>
    <definedName name="asdas17aug_1_3_1_5_3" hidden="1">{#N/A,#N/A,FALSE,"TMCOMP96";#N/A,#N/A,FALSE,"MAT96";#N/A,#N/A,FALSE,"FANDA96";#N/A,#N/A,FALSE,"INTRAN96";#N/A,#N/A,FALSE,"NAA9697";#N/A,#N/A,FALSE,"ECWEBB";#N/A,#N/A,FALSE,"MFT96";#N/A,#N/A,FALSE,"CTrecon"}</definedName>
    <definedName name="asdas17aug_1_3_1_5_4" hidden="1">{#N/A,#N/A,FALSE,"TMCOMP96";#N/A,#N/A,FALSE,"MAT96";#N/A,#N/A,FALSE,"FANDA96";#N/A,#N/A,FALSE,"INTRAN96";#N/A,#N/A,FALSE,"NAA9697";#N/A,#N/A,FALSE,"ECWEBB";#N/A,#N/A,FALSE,"MFT96";#N/A,#N/A,FALSE,"CTrecon"}</definedName>
    <definedName name="asdas17aug_1_3_1_5_5" hidden="1">{#N/A,#N/A,FALSE,"TMCOMP96";#N/A,#N/A,FALSE,"MAT96";#N/A,#N/A,FALSE,"FANDA96";#N/A,#N/A,FALSE,"INTRAN96";#N/A,#N/A,FALSE,"NAA9697";#N/A,#N/A,FALSE,"ECWEBB";#N/A,#N/A,FALSE,"MFT96";#N/A,#N/A,FALSE,"CTrecon"}</definedName>
    <definedName name="asdas17aug_1_3_2" hidden="1">{#N/A,#N/A,FALSE,"TMCOMP96";#N/A,#N/A,FALSE,"MAT96";#N/A,#N/A,FALSE,"FANDA96";#N/A,#N/A,FALSE,"INTRAN96";#N/A,#N/A,FALSE,"NAA9697";#N/A,#N/A,FALSE,"ECWEBB";#N/A,#N/A,FALSE,"MFT96";#N/A,#N/A,FALSE,"CTrecon"}</definedName>
    <definedName name="asdas17aug_1_3_2_1" hidden="1">{#N/A,#N/A,FALSE,"TMCOMP96";#N/A,#N/A,FALSE,"MAT96";#N/A,#N/A,FALSE,"FANDA96";#N/A,#N/A,FALSE,"INTRAN96";#N/A,#N/A,FALSE,"NAA9697";#N/A,#N/A,FALSE,"ECWEBB";#N/A,#N/A,FALSE,"MFT96";#N/A,#N/A,FALSE,"CTrecon"}</definedName>
    <definedName name="asdas17aug_1_3_2_2" hidden="1">{#N/A,#N/A,FALSE,"TMCOMP96";#N/A,#N/A,FALSE,"MAT96";#N/A,#N/A,FALSE,"FANDA96";#N/A,#N/A,FALSE,"INTRAN96";#N/A,#N/A,FALSE,"NAA9697";#N/A,#N/A,FALSE,"ECWEBB";#N/A,#N/A,FALSE,"MFT96";#N/A,#N/A,FALSE,"CTrecon"}</definedName>
    <definedName name="asdas17aug_1_3_2_3" hidden="1">{#N/A,#N/A,FALSE,"TMCOMP96";#N/A,#N/A,FALSE,"MAT96";#N/A,#N/A,FALSE,"FANDA96";#N/A,#N/A,FALSE,"INTRAN96";#N/A,#N/A,FALSE,"NAA9697";#N/A,#N/A,FALSE,"ECWEBB";#N/A,#N/A,FALSE,"MFT96";#N/A,#N/A,FALSE,"CTrecon"}</definedName>
    <definedName name="asdas17aug_1_3_2_4" hidden="1">{#N/A,#N/A,FALSE,"TMCOMP96";#N/A,#N/A,FALSE,"MAT96";#N/A,#N/A,FALSE,"FANDA96";#N/A,#N/A,FALSE,"INTRAN96";#N/A,#N/A,FALSE,"NAA9697";#N/A,#N/A,FALSE,"ECWEBB";#N/A,#N/A,FALSE,"MFT96";#N/A,#N/A,FALSE,"CTrecon"}</definedName>
    <definedName name="asdas17aug_1_3_2_5" hidden="1">{#N/A,#N/A,FALSE,"TMCOMP96";#N/A,#N/A,FALSE,"MAT96";#N/A,#N/A,FALSE,"FANDA96";#N/A,#N/A,FALSE,"INTRAN96";#N/A,#N/A,FALSE,"NAA9697";#N/A,#N/A,FALSE,"ECWEBB";#N/A,#N/A,FALSE,"MFT96";#N/A,#N/A,FALSE,"CTrecon"}</definedName>
    <definedName name="asdas17aug_1_3_3" hidden="1">{#N/A,#N/A,FALSE,"TMCOMP96";#N/A,#N/A,FALSE,"MAT96";#N/A,#N/A,FALSE,"FANDA96";#N/A,#N/A,FALSE,"INTRAN96";#N/A,#N/A,FALSE,"NAA9697";#N/A,#N/A,FALSE,"ECWEBB";#N/A,#N/A,FALSE,"MFT96";#N/A,#N/A,FALSE,"CTrecon"}</definedName>
    <definedName name="asdas17aug_1_3_3_1" hidden="1">{#N/A,#N/A,FALSE,"TMCOMP96";#N/A,#N/A,FALSE,"MAT96";#N/A,#N/A,FALSE,"FANDA96";#N/A,#N/A,FALSE,"INTRAN96";#N/A,#N/A,FALSE,"NAA9697";#N/A,#N/A,FALSE,"ECWEBB";#N/A,#N/A,FALSE,"MFT96";#N/A,#N/A,FALSE,"CTrecon"}</definedName>
    <definedName name="asdas17aug_1_3_3_2" hidden="1">{#N/A,#N/A,FALSE,"TMCOMP96";#N/A,#N/A,FALSE,"MAT96";#N/A,#N/A,FALSE,"FANDA96";#N/A,#N/A,FALSE,"INTRAN96";#N/A,#N/A,FALSE,"NAA9697";#N/A,#N/A,FALSE,"ECWEBB";#N/A,#N/A,FALSE,"MFT96";#N/A,#N/A,FALSE,"CTrecon"}</definedName>
    <definedName name="asdas17aug_1_3_3_3" hidden="1">{#N/A,#N/A,FALSE,"TMCOMP96";#N/A,#N/A,FALSE,"MAT96";#N/A,#N/A,FALSE,"FANDA96";#N/A,#N/A,FALSE,"INTRAN96";#N/A,#N/A,FALSE,"NAA9697";#N/A,#N/A,FALSE,"ECWEBB";#N/A,#N/A,FALSE,"MFT96";#N/A,#N/A,FALSE,"CTrecon"}</definedName>
    <definedName name="asdas17aug_1_3_3_4" hidden="1">{#N/A,#N/A,FALSE,"TMCOMP96";#N/A,#N/A,FALSE,"MAT96";#N/A,#N/A,FALSE,"FANDA96";#N/A,#N/A,FALSE,"INTRAN96";#N/A,#N/A,FALSE,"NAA9697";#N/A,#N/A,FALSE,"ECWEBB";#N/A,#N/A,FALSE,"MFT96";#N/A,#N/A,FALSE,"CTrecon"}</definedName>
    <definedName name="asdas17aug_1_3_3_5" hidden="1">{#N/A,#N/A,FALSE,"TMCOMP96";#N/A,#N/A,FALSE,"MAT96";#N/A,#N/A,FALSE,"FANDA96";#N/A,#N/A,FALSE,"INTRAN96";#N/A,#N/A,FALSE,"NAA9697";#N/A,#N/A,FALSE,"ECWEBB";#N/A,#N/A,FALSE,"MFT96";#N/A,#N/A,FALSE,"CTrecon"}</definedName>
    <definedName name="asdas17aug_1_3_4" hidden="1">{#N/A,#N/A,FALSE,"TMCOMP96";#N/A,#N/A,FALSE,"MAT96";#N/A,#N/A,FALSE,"FANDA96";#N/A,#N/A,FALSE,"INTRAN96";#N/A,#N/A,FALSE,"NAA9697";#N/A,#N/A,FALSE,"ECWEBB";#N/A,#N/A,FALSE,"MFT96";#N/A,#N/A,FALSE,"CTrecon"}</definedName>
    <definedName name="asdas17aug_1_3_4_1" hidden="1">{#N/A,#N/A,FALSE,"TMCOMP96";#N/A,#N/A,FALSE,"MAT96";#N/A,#N/A,FALSE,"FANDA96";#N/A,#N/A,FALSE,"INTRAN96";#N/A,#N/A,FALSE,"NAA9697";#N/A,#N/A,FALSE,"ECWEBB";#N/A,#N/A,FALSE,"MFT96";#N/A,#N/A,FALSE,"CTrecon"}</definedName>
    <definedName name="asdas17aug_1_3_4_2" hidden="1">{#N/A,#N/A,FALSE,"TMCOMP96";#N/A,#N/A,FALSE,"MAT96";#N/A,#N/A,FALSE,"FANDA96";#N/A,#N/A,FALSE,"INTRAN96";#N/A,#N/A,FALSE,"NAA9697";#N/A,#N/A,FALSE,"ECWEBB";#N/A,#N/A,FALSE,"MFT96";#N/A,#N/A,FALSE,"CTrecon"}</definedName>
    <definedName name="asdas17aug_1_3_4_3" hidden="1">{#N/A,#N/A,FALSE,"TMCOMP96";#N/A,#N/A,FALSE,"MAT96";#N/A,#N/A,FALSE,"FANDA96";#N/A,#N/A,FALSE,"INTRAN96";#N/A,#N/A,FALSE,"NAA9697";#N/A,#N/A,FALSE,"ECWEBB";#N/A,#N/A,FALSE,"MFT96";#N/A,#N/A,FALSE,"CTrecon"}</definedName>
    <definedName name="asdas17aug_1_3_4_4" hidden="1">{#N/A,#N/A,FALSE,"TMCOMP96";#N/A,#N/A,FALSE,"MAT96";#N/A,#N/A,FALSE,"FANDA96";#N/A,#N/A,FALSE,"INTRAN96";#N/A,#N/A,FALSE,"NAA9697";#N/A,#N/A,FALSE,"ECWEBB";#N/A,#N/A,FALSE,"MFT96";#N/A,#N/A,FALSE,"CTrecon"}</definedName>
    <definedName name="asdas17aug_1_3_4_5" hidden="1">{#N/A,#N/A,FALSE,"TMCOMP96";#N/A,#N/A,FALSE,"MAT96";#N/A,#N/A,FALSE,"FANDA96";#N/A,#N/A,FALSE,"INTRAN96";#N/A,#N/A,FALSE,"NAA9697";#N/A,#N/A,FALSE,"ECWEBB";#N/A,#N/A,FALSE,"MFT96";#N/A,#N/A,FALSE,"CTrecon"}</definedName>
    <definedName name="asdas17aug_1_3_5" hidden="1">{#N/A,#N/A,FALSE,"TMCOMP96";#N/A,#N/A,FALSE,"MAT96";#N/A,#N/A,FALSE,"FANDA96";#N/A,#N/A,FALSE,"INTRAN96";#N/A,#N/A,FALSE,"NAA9697";#N/A,#N/A,FALSE,"ECWEBB";#N/A,#N/A,FALSE,"MFT96";#N/A,#N/A,FALSE,"CTrecon"}</definedName>
    <definedName name="asdas17aug_1_3_5_1" hidden="1">{#N/A,#N/A,FALSE,"TMCOMP96";#N/A,#N/A,FALSE,"MAT96";#N/A,#N/A,FALSE,"FANDA96";#N/A,#N/A,FALSE,"INTRAN96";#N/A,#N/A,FALSE,"NAA9697";#N/A,#N/A,FALSE,"ECWEBB";#N/A,#N/A,FALSE,"MFT96";#N/A,#N/A,FALSE,"CTrecon"}</definedName>
    <definedName name="asdas17aug_1_3_5_2" hidden="1">{#N/A,#N/A,FALSE,"TMCOMP96";#N/A,#N/A,FALSE,"MAT96";#N/A,#N/A,FALSE,"FANDA96";#N/A,#N/A,FALSE,"INTRAN96";#N/A,#N/A,FALSE,"NAA9697";#N/A,#N/A,FALSE,"ECWEBB";#N/A,#N/A,FALSE,"MFT96";#N/A,#N/A,FALSE,"CTrecon"}</definedName>
    <definedName name="asdas17aug_1_3_5_3" hidden="1">{#N/A,#N/A,FALSE,"TMCOMP96";#N/A,#N/A,FALSE,"MAT96";#N/A,#N/A,FALSE,"FANDA96";#N/A,#N/A,FALSE,"INTRAN96";#N/A,#N/A,FALSE,"NAA9697";#N/A,#N/A,FALSE,"ECWEBB";#N/A,#N/A,FALSE,"MFT96";#N/A,#N/A,FALSE,"CTrecon"}</definedName>
    <definedName name="asdas17aug_1_3_5_4" hidden="1">{#N/A,#N/A,FALSE,"TMCOMP96";#N/A,#N/A,FALSE,"MAT96";#N/A,#N/A,FALSE,"FANDA96";#N/A,#N/A,FALSE,"INTRAN96";#N/A,#N/A,FALSE,"NAA9697";#N/A,#N/A,FALSE,"ECWEBB";#N/A,#N/A,FALSE,"MFT96";#N/A,#N/A,FALSE,"CTrecon"}</definedName>
    <definedName name="asdas17aug_1_3_5_5" hidden="1">{#N/A,#N/A,FALSE,"TMCOMP96";#N/A,#N/A,FALSE,"MAT96";#N/A,#N/A,FALSE,"FANDA96";#N/A,#N/A,FALSE,"INTRAN96";#N/A,#N/A,FALSE,"NAA9697";#N/A,#N/A,FALSE,"ECWEBB";#N/A,#N/A,FALSE,"MFT96";#N/A,#N/A,FALSE,"CTrecon"}</definedName>
    <definedName name="asdas17aug_1_4" hidden="1">{#N/A,#N/A,FALSE,"TMCOMP96";#N/A,#N/A,FALSE,"MAT96";#N/A,#N/A,FALSE,"FANDA96";#N/A,#N/A,FALSE,"INTRAN96";#N/A,#N/A,FALSE,"NAA9697";#N/A,#N/A,FALSE,"ECWEBB";#N/A,#N/A,FALSE,"MFT96";#N/A,#N/A,FALSE,"CTrecon"}</definedName>
    <definedName name="asdas17aug_1_4_1" hidden="1">{#N/A,#N/A,FALSE,"TMCOMP96";#N/A,#N/A,FALSE,"MAT96";#N/A,#N/A,FALSE,"FANDA96";#N/A,#N/A,FALSE,"INTRAN96";#N/A,#N/A,FALSE,"NAA9697";#N/A,#N/A,FALSE,"ECWEBB";#N/A,#N/A,FALSE,"MFT96";#N/A,#N/A,FALSE,"CTrecon"}</definedName>
    <definedName name="asdas17aug_1_4_1_1" hidden="1">{#N/A,#N/A,FALSE,"TMCOMP96";#N/A,#N/A,FALSE,"MAT96";#N/A,#N/A,FALSE,"FANDA96";#N/A,#N/A,FALSE,"INTRAN96";#N/A,#N/A,FALSE,"NAA9697";#N/A,#N/A,FALSE,"ECWEBB";#N/A,#N/A,FALSE,"MFT96";#N/A,#N/A,FALSE,"CTrecon"}</definedName>
    <definedName name="asdas17aug_1_4_1_1_1" hidden="1">{#N/A,#N/A,FALSE,"TMCOMP96";#N/A,#N/A,FALSE,"MAT96";#N/A,#N/A,FALSE,"FANDA96";#N/A,#N/A,FALSE,"INTRAN96";#N/A,#N/A,FALSE,"NAA9697";#N/A,#N/A,FALSE,"ECWEBB";#N/A,#N/A,FALSE,"MFT96";#N/A,#N/A,FALSE,"CTrecon"}</definedName>
    <definedName name="asdas17aug_1_4_1_1_2" hidden="1">{#N/A,#N/A,FALSE,"TMCOMP96";#N/A,#N/A,FALSE,"MAT96";#N/A,#N/A,FALSE,"FANDA96";#N/A,#N/A,FALSE,"INTRAN96";#N/A,#N/A,FALSE,"NAA9697";#N/A,#N/A,FALSE,"ECWEBB";#N/A,#N/A,FALSE,"MFT96";#N/A,#N/A,FALSE,"CTrecon"}</definedName>
    <definedName name="asdas17aug_1_4_1_1_3" hidden="1">{#N/A,#N/A,FALSE,"TMCOMP96";#N/A,#N/A,FALSE,"MAT96";#N/A,#N/A,FALSE,"FANDA96";#N/A,#N/A,FALSE,"INTRAN96";#N/A,#N/A,FALSE,"NAA9697";#N/A,#N/A,FALSE,"ECWEBB";#N/A,#N/A,FALSE,"MFT96";#N/A,#N/A,FALSE,"CTrecon"}</definedName>
    <definedName name="asdas17aug_1_4_1_1_4" hidden="1">{#N/A,#N/A,FALSE,"TMCOMP96";#N/A,#N/A,FALSE,"MAT96";#N/A,#N/A,FALSE,"FANDA96";#N/A,#N/A,FALSE,"INTRAN96";#N/A,#N/A,FALSE,"NAA9697";#N/A,#N/A,FALSE,"ECWEBB";#N/A,#N/A,FALSE,"MFT96";#N/A,#N/A,FALSE,"CTrecon"}</definedName>
    <definedName name="asdas17aug_1_4_1_1_5" hidden="1">{#N/A,#N/A,FALSE,"TMCOMP96";#N/A,#N/A,FALSE,"MAT96";#N/A,#N/A,FALSE,"FANDA96";#N/A,#N/A,FALSE,"INTRAN96";#N/A,#N/A,FALSE,"NAA9697";#N/A,#N/A,FALSE,"ECWEBB";#N/A,#N/A,FALSE,"MFT96";#N/A,#N/A,FALSE,"CTrecon"}</definedName>
    <definedName name="asdas17aug_1_4_1_2" hidden="1">{#N/A,#N/A,FALSE,"TMCOMP96";#N/A,#N/A,FALSE,"MAT96";#N/A,#N/A,FALSE,"FANDA96";#N/A,#N/A,FALSE,"INTRAN96";#N/A,#N/A,FALSE,"NAA9697";#N/A,#N/A,FALSE,"ECWEBB";#N/A,#N/A,FALSE,"MFT96";#N/A,#N/A,FALSE,"CTrecon"}</definedName>
    <definedName name="asdas17aug_1_4_1_2_1" hidden="1">{#N/A,#N/A,FALSE,"TMCOMP96";#N/A,#N/A,FALSE,"MAT96";#N/A,#N/A,FALSE,"FANDA96";#N/A,#N/A,FALSE,"INTRAN96";#N/A,#N/A,FALSE,"NAA9697";#N/A,#N/A,FALSE,"ECWEBB";#N/A,#N/A,FALSE,"MFT96";#N/A,#N/A,FALSE,"CTrecon"}</definedName>
    <definedName name="asdas17aug_1_4_1_2_2" hidden="1">{#N/A,#N/A,FALSE,"TMCOMP96";#N/A,#N/A,FALSE,"MAT96";#N/A,#N/A,FALSE,"FANDA96";#N/A,#N/A,FALSE,"INTRAN96";#N/A,#N/A,FALSE,"NAA9697";#N/A,#N/A,FALSE,"ECWEBB";#N/A,#N/A,FALSE,"MFT96";#N/A,#N/A,FALSE,"CTrecon"}</definedName>
    <definedName name="asdas17aug_1_4_1_2_3" hidden="1">{#N/A,#N/A,FALSE,"TMCOMP96";#N/A,#N/A,FALSE,"MAT96";#N/A,#N/A,FALSE,"FANDA96";#N/A,#N/A,FALSE,"INTRAN96";#N/A,#N/A,FALSE,"NAA9697";#N/A,#N/A,FALSE,"ECWEBB";#N/A,#N/A,FALSE,"MFT96";#N/A,#N/A,FALSE,"CTrecon"}</definedName>
    <definedName name="asdas17aug_1_4_1_2_4" hidden="1">{#N/A,#N/A,FALSE,"TMCOMP96";#N/A,#N/A,FALSE,"MAT96";#N/A,#N/A,FALSE,"FANDA96";#N/A,#N/A,FALSE,"INTRAN96";#N/A,#N/A,FALSE,"NAA9697";#N/A,#N/A,FALSE,"ECWEBB";#N/A,#N/A,FALSE,"MFT96";#N/A,#N/A,FALSE,"CTrecon"}</definedName>
    <definedName name="asdas17aug_1_4_1_2_5" hidden="1">{#N/A,#N/A,FALSE,"TMCOMP96";#N/A,#N/A,FALSE,"MAT96";#N/A,#N/A,FALSE,"FANDA96";#N/A,#N/A,FALSE,"INTRAN96";#N/A,#N/A,FALSE,"NAA9697";#N/A,#N/A,FALSE,"ECWEBB";#N/A,#N/A,FALSE,"MFT96";#N/A,#N/A,FALSE,"CTrecon"}</definedName>
    <definedName name="asdas17aug_1_4_1_3" hidden="1">{#N/A,#N/A,FALSE,"TMCOMP96";#N/A,#N/A,FALSE,"MAT96";#N/A,#N/A,FALSE,"FANDA96";#N/A,#N/A,FALSE,"INTRAN96";#N/A,#N/A,FALSE,"NAA9697";#N/A,#N/A,FALSE,"ECWEBB";#N/A,#N/A,FALSE,"MFT96";#N/A,#N/A,FALSE,"CTrecon"}</definedName>
    <definedName name="asdas17aug_1_4_1_3_1" hidden="1">{#N/A,#N/A,FALSE,"TMCOMP96";#N/A,#N/A,FALSE,"MAT96";#N/A,#N/A,FALSE,"FANDA96";#N/A,#N/A,FALSE,"INTRAN96";#N/A,#N/A,FALSE,"NAA9697";#N/A,#N/A,FALSE,"ECWEBB";#N/A,#N/A,FALSE,"MFT96";#N/A,#N/A,FALSE,"CTrecon"}</definedName>
    <definedName name="asdas17aug_1_4_1_3_2" hidden="1">{#N/A,#N/A,FALSE,"TMCOMP96";#N/A,#N/A,FALSE,"MAT96";#N/A,#N/A,FALSE,"FANDA96";#N/A,#N/A,FALSE,"INTRAN96";#N/A,#N/A,FALSE,"NAA9697";#N/A,#N/A,FALSE,"ECWEBB";#N/A,#N/A,FALSE,"MFT96";#N/A,#N/A,FALSE,"CTrecon"}</definedName>
    <definedName name="asdas17aug_1_4_1_3_3" hidden="1">{#N/A,#N/A,FALSE,"TMCOMP96";#N/A,#N/A,FALSE,"MAT96";#N/A,#N/A,FALSE,"FANDA96";#N/A,#N/A,FALSE,"INTRAN96";#N/A,#N/A,FALSE,"NAA9697";#N/A,#N/A,FALSE,"ECWEBB";#N/A,#N/A,FALSE,"MFT96";#N/A,#N/A,FALSE,"CTrecon"}</definedName>
    <definedName name="asdas17aug_1_4_1_3_4" hidden="1">{#N/A,#N/A,FALSE,"TMCOMP96";#N/A,#N/A,FALSE,"MAT96";#N/A,#N/A,FALSE,"FANDA96";#N/A,#N/A,FALSE,"INTRAN96";#N/A,#N/A,FALSE,"NAA9697";#N/A,#N/A,FALSE,"ECWEBB";#N/A,#N/A,FALSE,"MFT96";#N/A,#N/A,FALSE,"CTrecon"}</definedName>
    <definedName name="asdas17aug_1_4_1_3_5" hidden="1">{#N/A,#N/A,FALSE,"TMCOMP96";#N/A,#N/A,FALSE,"MAT96";#N/A,#N/A,FALSE,"FANDA96";#N/A,#N/A,FALSE,"INTRAN96";#N/A,#N/A,FALSE,"NAA9697";#N/A,#N/A,FALSE,"ECWEBB";#N/A,#N/A,FALSE,"MFT96";#N/A,#N/A,FALSE,"CTrecon"}</definedName>
    <definedName name="asdas17aug_1_4_1_4" hidden="1">{#N/A,#N/A,FALSE,"TMCOMP96";#N/A,#N/A,FALSE,"MAT96";#N/A,#N/A,FALSE,"FANDA96";#N/A,#N/A,FALSE,"INTRAN96";#N/A,#N/A,FALSE,"NAA9697";#N/A,#N/A,FALSE,"ECWEBB";#N/A,#N/A,FALSE,"MFT96";#N/A,#N/A,FALSE,"CTrecon"}</definedName>
    <definedName name="asdas17aug_1_4_1_4_1" hidden="1">{#N/A,#N/A,FALSE,"TMCOMP96";#N/A,#N/A,FALSE,"MAT96";#N/A,#N/A,FALSE,"FANDA96";#N/A,#N/A,FALSE,"INTRAN96";#N/A,#N/A,FALSE,"NAA9697";#N/A,#N/A,FALSE,"ECWEBB";#N/A,#N/A,FALSE,"MFT96";#N/A,#N/A,FALSE,"CTrecon"}</definedName>
    <definedName name="asdas17aug_1_4_1_4_2" hidden="1">{#N/A,#N/A,FALSE,"TMCOMP96";#N/A,#N/A,FALSE,"MAT96";#N/A,#N/A,FALSE,"FANDA96";#N/A,#N/A,FALSE,"INTRAN96";#N/A,#N/A,FALSE,"NAA9697";#N/A,#N/A,FALSE,"ECWEBB";#N/A,#N/A,FALSE,"MFT96";#N/A,#N/A,FALSE,"CTrecon"}</definedName>
    <definedName name="asdas17aug_1_4_1_4_3" hidden="1">{#N/A,#N/A,FALSE,"TMCOMP96";#N/A,#N/A,FALSE,"MAT96";#N/A,#N/A,FALSE,"FANDA96";#N/A,#N/A,FALSE,"INTRAN96";#N/A,#N/A,FALSE,"NAA9697";#N/A,#N/A,FALSE,"ECWEBB";#N/A,#N/A,FALSE,"MFT96";#N/A,#N/A,FALSE,"CTrecon"}</definedName>
    <definedName name="asdas17aug_1_4_1_4_4" hidden="1">{#N/A,#N/A,FALSE,"TMCOMP96";#N/A,#N/A,FALSE,"MAT96";#N/A,#N/A,FALSE,"FANDA96";#N/A,#N/A,FALSE,"INTRAN96";#N/A,#N/A,FALSE,"NAA9697";#N/A,#N/A,FALSE,"ECWEBB";#N/A,#N/A,FALSE,"MFT96";#N/A,#N/A,FALSE,"CTrecon"}</definedName>
    <definedName name="asdas17aug_1_4_1_4_5" hidden="1">{#N/A,#N/A,FALSE,"TMCOMP96";#N/A,#N/A,FALSE,"MAT96";#N/A,#N/A,FALSE,"FANDA96";#N/A,#N/A,FALSE,"INTRAN96";#N/A,#N/A,FALSE,"NAA9697";#N/A,#N/A,FALSE,"ECWEBB";#N/A,#N/A,FALSE,"MFT96";#N/A,#N/A,FALSE,"CTrecon"}</definedName>
    <definedName name="asdas17aug_1_4_1_5" hidden="1">{#N/A,#N/A,FALSE,"TMCOMP96";#N/A,#N/A,FALSE,"MAT96";#N/A,#N/A,FALSE,"FANDA96";#N/A,#N/A,FALSE,"INTRAN96";#N/A,#N/A,FALSE,"NAA9697";#N/A,#N/A,FALSE,"ECWEBB";#N/A,#N/A,FALSE,"MFT96";#N/A,#N/A,FALSE,"CTrecon"}</definedName>
    <definedName name="asdas17aug_1_4_1_5_1" hidden="1">{#N/A,#N/A,FALSE,"TMCOMP96";#N/A,#N/A,FALSE,"MAT96";#N/A,#N/A,FALSE,"FANDA96";#N/A,#N/A,FALSE,"INTRAN96";#N/A,#N/A,FALSE,"NAA9697";#N/A,#N/A,FALSE,"ECWEBB";#N/A,#N/A,FALSE,"MFT96";#N/A,#N/A,FALSE,"CTrecon"}</definedName>
    <definedName name="asdas17aug_1_4_1_5_2" hidden="1">{#N/A,#N/A,FALSE,"TMCOMP96";#N/A,#N/A,FALSE,"MAT96";#N/A,#N/A,FALSE,"FANDA96";#N/A,#N/A,FALSE,"INTRAN96";#N/A,#N/A,FALSE,"NAA9697";#N/A,#N/A,FALSE,"ECWEBB";#N/A,#N/A,FALSE,"MFT96";#N/A,#N/A,FALSE,"CTrecon"}</definedName>
    <definedName name="asdas17aug_1_4_1_5_3" hidden="1">{#N/A,#N/A,FALSE,"TMCOMP96";#N/A,#N/A,FALSE,"MAT96";#N/A,#N/A,FALSE,"FANDA96";#N/A,#N/A,FALSE,"INTRAN96";#N/A,#N/A,FALSE,"NAA9697";#N/A,#N/A,FALSE,"ECWEBB";#N/A,#N/A,FALSE,"MFT96";#N/A,#N/A,FALSE,"CTrecon"}</definedName>
    <definedName name="asdas17aug_1_4_1_5_4" hidden="1">{#N/A,#N/A,FALSE,"TMCOMP96";#N/A,#N/A,FALSE,"MAT96";#N/A,#N/A,FALSE,"FANDA96";#N/A,#N/A,FALSE,"INTRAN96";#N/A,#N/A,FALSE,"NAA9697";#N/A,#N/A,FALSE,"ECWEBB";#N/A,#N/A,FALSE,"MFT96";#N/A,#N/A,FALSE,"CTrecon"}</definedName>
    <definedName name="asdas17aug_1_4_1_5_5" hidden="1">{#N/A,#N/A,FALSE,"TMCOMP96";#N/A,#N/A,FALSE,"MAT96";#N/A,#N/A,FALSE,"FANDA96";#N/A,#N/A,FALSE,"INTRAN96";#N/A,#N/A,FALSE,"NAA9697";#N/A,#N/A,FALSE,"ECWEBB";#N/A,#N/A,FALSE,"MFT96";#N/A,#N/A,FALSE,"CTrecon"}</definedName>
    <definedName name="asdas17aug_1_4_2" hidden="1">{#N/A,#N/A,FALSE,"TMCOMP96";#N/A,#N/A,FALSE,"MAT96";#N/A,#N/A,FALSE,"FANDA96";#N/A,#N/A,FALSE,"INTRAN96";#N/A,#N/A,FALSE,"NAA9697";#N/A,#N/A,FALSE,"ECWEBB";#N/A,#N/A,FALSE,"MFT96";#N/A,#N/A,FALSE,"CTrecon"}</definedName>
    <definedName name="asdas17aug_1_4_2_1" hidden="1">{#N/A,#N/A,FALSE,"TMCOMP96";#N/A,#N/A,FALSE,"MAT96";#N/A,#N/A,FALSE,"FANDA96";#N/A,#N/A,FALSE,"INTRAN96";#N/A,#N/A,FALSE,"NAA9697";#N/A,#N/A,FALSE,"ECWEBB";#N/A,#N/A,FALSE,"MFT96";#N/A,#N/A,FALSE,"CTrecon"}</definedName>
    <definedName name="asdas17aug_1_4_2_2" hidden="1">{#N/A,#N/A,FALSE,"TMCOMP96";#N/A,#N/A,FALSE,"MAT96";#N/A,#N/A,FALSE,"FANDA96";#N/A,#N/A,FALSE,"INTRAN96";#N/A,#N/A,FALSE,"NAA9697";#N/A,#N/A,FALSE,"ECWEBB";#N/A,#N/A,FALSE,"MFT96";#N/A,#N/A,FALSE,"CTrecon"}</definedName>
    <definedName name="asdas17aug_1_4_2_3" hidden="1">{#N/A,#N/A,FALSE,"TMCOMP96";#N/A,#N/A,FALSE,"MAT96";#N/A,#N/A,FALSE,"FANDA96";#N/A,#N/A,FALSE,"INTRAN96";#N/A,#N/A,FALSE,"NAA9697";#N/A,#N/A,FALSE,"ECWEBB";#N/A,#N/A,FALSE,"MFT96";#N/A,#N/A,FALSE,"CTrecon"}</definedName>
    <definedName name="asdas17aug_1_4_2_4" hidden="1">{#N/A,#N/A,FALSE,"TMCOMP96";#N/A,#N/A,FALSE,"MAT96";#N/A,#N/A,FALSE,"FANDA96";#N/A,#N/A,FALSE,"INTRAN96";#N/A,#N/A,FALSE,"NAA9697";#N/A,#N/A,FALSE,"ECWEBB";#N/A,#N/A,FALSE,"MFT96";#N/A,#N/A,FALSE,"CTrecon"}</definedName>
    <definedName name="asdas17aug_1_4_2_5" hidden="1">{#N/A,#N/A,FALSE,"TMCOMP96";#N/A,#N/A,FALSE,"MAT96";#N/A,#N/A,FALSE,"FANDA96";#N/A,#N/A,FALSE,"INTRAN96";#N/A,#N/A,FALSE,"NAA9697";#N/A,#N/A,FALSE,"ECWEBB";#N/A,#N/A,FALSE,"MFT96";#N/A,#N/A,FALSE,"CTrecon"}</definedName>
    <definedName name="asdas17aug_1_4_3" hidden="1">{#N/A,#N/A,FALSE,"TMCOMP96";#N/A,#N/A,FALSE,"MAT96";#N/A,#N/A,FALSE,"FANDA96";#N/A,#N/A,FALSE,"INTRAN96";#N/A,#N/A,FALSE,"NAA9697";#N/A,#N/A,FALSE,"ECWEBB";#N/A,#N/A,FALSE,"MFT96";#N/A,#N/A,FALSE,"CTrecon"}</definedName>
    <definedName name="asdas17aug_1_4_3_1" hidden="1">{#N/A,#N/A,FALSE,"TMCOMP96";#N/A,#N/A,FALSE,"MAT96";#N/A,#N/A,FALSE,"FANDA96";#N/A,#N/A,FALSE,"INTRAN96";#N/A,#N/A,FALSE,"NAA9697";#N/A,#N/A,FALSE,"ECWEBB";#N/A,#N/A,FALSE,"MFT96";#N/A,#N/A,FALSE,"CTrecon"}</definedName>
    <definedName name="asdas17aug_1_4_3_2" hidden="1">{#N/A,#N/A,FALSE,"TMCOMP96";#N/A,#N/A,FALSE,"MAT96";#N/A,#N/A,FALSE,"FANDA96";#N/A,#N/A,FALSE,"INTRAN96";#N/A,#N/A,FALSE,"NAA9697";#N/A,#N/A,FALSE,"ECWEBB";#N/A,#N/A,FALSE,"MFT96";#N/A,#N/A,FALSE,"CTrecon"}</definedName>
    <definedName name="asdas17aug_1_4_3_3" hidden="1">{#N/A,#N/A,FALSE,"TMCOMP96";#N/A,#N/A,FALSE,"MAT96";#N/A,#N/A,FALSE,"FANDA96";#N/A,#N/A,FALSE,"INTRAN96";#N/A,#N/A,FALSE,"NAA9697";#N/A,#N/A,FALSE,"ECWEBB";#N/A,#N/A,FALSE,"MFT96";#N/A,#N/A,FALSE,"CTrecon"}</definedName>
    <definedName name="asdas17aug_1_4_3_4" hidden="1">{#N/A,#N/A,FALSE,"TMCOMP96";#N/A,#N/A,FALSE,"MAT96";#N/A,#N/A,FALSE,"FANDA96";#N/A,#N/A,FALSE,"INTRAN96";#N/A,#N/A,FALSE,"NAA9697";#N/A,#N/A,FALSE,"ECWEBB";#N/A,#N/A,FALSE,"MFT96";#N/A,#N/A,FALSE,"CTrecon"}</definedName>
    <definedName name="asdas17aug_1_4_3_5" hidden="1">{#N/A,#N/A,FALSE,"TMCOMP96";#N/A,#N/A,FALSE,"MAT96";#N/A,#N/A,FALSE,"FANDA96";#N/A,#N/A,FALSE,"INTRAN96";#N/A,#N/A,FALSE,"NAA9697";#N/A,#N/A,FALSE,"ECWEBB";#N/A,#N/A,FALSE,"MFT96";#N/A,#N/A,FALSE,"CTrecon"}</definedName>
    <definedName name="asdas17aug_1_4_4" hidden="1">{#N/A,#N/A,FALSE,"TMCOMP96";#N/A,#N/A,FALSE,"MAT96";#N/A,#N/A,FALSE,"FANDA96";#N/A,#N/A,FALSE,"INTRAN96";#N/A,#N/A,FALSE,"NAA9697";#N/A,#N/A,FALSE,"ECWEBB";#N/A,#N/A,FALSE,"MFT96";#N/A,#N/A,FALSE,"CTrecon"}</definedName>
    <definedName name="asdas17aug_1_4_4_1" hidden="1">{#N/A,#N/A,FALSE,"TMCOMP96";#N/A,#N/A,FALSE,"MAT96";#N/A,#N/A,FALSE,"FANDA96";#N/A,#N/A,FALSE,"INTRAN96";#N/A,#N/A,FALSE,"NAA9697";#N/A,#N/A,FALSE,"ECWEBB";#N/A,#N/A,FALSE,"MFT96";#N/A,#N/A,FALSE,"CTrecon"}</definedName>
    <definedName name="asdas17aug_1_4_4_2" hidden="1">{#N/A,#N/A,FALSE,"TMCOMP96";#N/A,#N/A,FALSE,"MAT96";#N/A,#N/A,FALSE,"FANDA96";#N/A,#N/A,FALSE,"INTRAN96";#N/A,#N/A,FALSE,"NAA9697";#N/A,#N/A,FALSE,"ECWEBB";#N/A,#N/A,FALSE,"MFT96";#N/A,#N/A,FALSE,"CTrecon"}</definedName>
    <definedName name="asdas17aug_1_4_4_3" hidden="1">{#N/A,#N/A,FALSE,"TMCOMP96";#N/A,#N/A,FALSE,"MAT96";#N/A,#N/A,FALSE,"FANDA96";#N/A,#N/A,FALSE,"INTRAN96";#N/A,#N/A,FALSE,"NAA9697";#N/A,#N/A,FALSE,"ECWEBB";#N/A,#N/A,FALSE,"MFT96";#N/A,#N/A,FALSE,"CTrecon"}</definedName>
    <definedName name="asdas17aug_1_4_4_4" hidden="1">{#N/A,#N/A,FALSE,"TMCOMP96";#N/A,#N/A,FALSE,"MAT96";#N/A,#N/A,FALSE,"FANDA96";#N/A,#N/A,FALSE,"INTRAN96";#N/A,#N/A,FALSE,"NAA9697";#N/A,#N/A,FALSE,"ECWEBB";#N/A,#N/A,FALSE,"MFT96";#N/A,#N/A,FALSE,"CTrecon"}</definedName>
    <definedName name="asdas17aug_1_4_4_5" hidden="1">{#N/A,#N/A,FALSE,"TMCOMP96";#N/A,#N/A,FALSE,"MAT96";#N/A,#N/A,FALSE,"FANDA96";#N/A,#N/A,FALSE,"INTRAN96";#N/A,#N/A,FALSE,"NAA9697";#N/A,#N/A,FALSE,"ECWEBB";#N/A,#N/A,FALSE,"MFT96";#N/A,#N/A,FALSE,"CTrecon"}</definedName>
    <definedName name="asdas17aug_1_4_5" hidden="1">{#N/A,#N/A,FALSE,"TMCOMP96";#N/A,#N/A,FALSE,"MAT96";#N/A,#N/A,FALSE,"FANDA96";#N/A,#N/A,FALSE,"INTRAN96";#N/A,#N/A,FALSE,"NAA9697";#N/A,#N/A,FALSE,"ECWEBB";#N/A,#N/A,FALSE,"MFT96";#N/A,#N/A,FALSE,"CTrecon"}</definedName>
    <definedName name="asdas17aug_1_4_5_1" hidden="1">{#N/A,#N/A,FALSE,"TMCOMP96";#N/A,#N/A,FALSE,"MAT96";#N/A,#N/A,FALSE,"FANDA96";#N/A,#N/A,FALSE,"INTRAN96";#N/A,#N/A,FALSE,"NAA9697";#N/A,#N/A,FALSE,"ECWEBB";#N/A,#N/A,FALSE,"MFT96";#N/A,#N/A,FALSE,"CTrecon"}</definedName>
    <definedName name="asdas17aug_1_4_5_2" hidden="1">{#N/A,#N/A,FALSE,"TMCOMP96";#N/A,#N/A,FALSE,"MAT96";#N/A,#N/A,FALSE,"FANDA96";#N/A,#N/A,FALSE,"INTRAN96";#N/A,#N/A,FALSE,"NAA9697";#N/A,#N/A,FALSE,"ECWEBB";#N/A,#N/A,FALSE,"MFT96";#N/A,#N/A,FALSE,"CTrecon"}</definedName>
    <definedName name="asdas17aug_1_4_5_3" hidden="1">{#N/A,#N/A,FALSE,"TMCOMP96";#N/A,#N/A,FALSE,"MAT96";#N/A,#N/A,FALSE,"FANDA96";#N/A,#N/A,FALSE,"INTRAN96";#N/A,#N/A,FALSE,"NAA9697";#N/A,#N/A,FALSE,"ECWEBB";#N/A,#N/A,FALSE,"MFT96";#N/A,#N/A,FALSE,"CTrecon"}</definedName>
    <definedName name="asdas17aug_1_4_5_4" hidden="1">{#N/A,#N/A,FALSE,"TMCOMP96";#N/A,#N/A,FALSE,"MAT96";#N/A,#N/A,FALSE,"FANDA96";#N/A,#N/A,FALSE,"INTRAN96";#N/A,#N/A,FALSE,"NAA9697";#N/A,#N/A,FALSE,"ECWEBB";#N/A,#N/A,FALSE,"MFT96";#N/A,#N/A,FALSE,"CTrecon"}</definedName>
    <definedName name="asdas17aug_1_4_5_5" hidden="1">{#N/A,#N/A,FALSE,"TMCOMP96";#N/A,#N/A,FALSE,"MAT96";#N/A,#N/A,FALSE,"FANDA96";#N/A,#N/A,FALSE,"INTRAN96";#N/A,#N/A,FALSE,"NAA9697";#N/A,#N/A,FALSE,"ECWEBB";#N/A,#N/A,FALSE,"MFT96";#N/A,#N/A,FALSE,"CTrecon"}</definedName>
    <definedName name="asdas17aug_1_5" hidden="1">{#N/A,#N/A,FALSE,"TMCOMP96";#N/A,#N/A,FALSE,"MAT96";#N/A,#N/A,FALSE,"FANDA96";#N/A,#N/A,FALSE,"INTRAN96";#N/A,#N/A,FALSE,"NAA9697";#N/A,#N/A,FALSE,"ECWEBB";#N/A,#N/A,FALSE,"MFT96";#N/A,#N/A,FALSE,"CTrecon"}</definedName>
    <definedName name="asdas17aug_1_5_1" hidden="1">{#N/A,#N/A,FALSE,"TMCOMP96";#N/A,#N/A,FALSE,"MAT96";#N/A,#N/A,FALSE,"FANDA96";#N/A,#N/A,FALSE,"INTRAN96";#N/A,#N/A,FALSE,"NAA9697";#N/A,#N/A,FALSE,"ECWEBB";#N/A,#N/A,FALSE,"MFT96";#N/A,#N/A,FALSE,"CTrecon"}</definedName>
    <definedName name="asdas17aug_1_5_1_1" hidden="1">{#N/A,#N/A,FALSE,"TMCOMP96";#N/A,#N/A,FALSE,"MAT96";#N/A,#N/A,FALSE,"FANDA96";#N/A,#N/A,FALSE,"INTRAN96";#N/A,#N/A,FALSE,"NAA9697";#N/A,#N/A,FALSE,"ECWEBB";#N/A,#N/A,FALSE,"MFT96";#N/A,#N/A,FALSE,"CTrecon"}</definedName>
    <definedName name="asdas17aug_1_5_1_2" hidden="1">{#N/A,#N/A,FALSE,"TMCOMP96";#N/A,#N/A,FALSE,"MAT96";#N/A,#N/A,FALSE,"FANDA96";#N/A,#N/A,FALSE,"INTRAN96";#N/A,#N/A,FALSE,"NAA9697";#N/A,#N/A,FALSE,"ECWEBB";#N/A,#N/A,FALSE,"MFT96";#N/A,#N/A,FALSE,"CTrecon"}</definedName>
    <definedName name="asdas17aug_1_5_1_3" hidden="1">{#N/A,#N/A,FALSE,"TMCOMP96";#N/A,#N/A,FALSE,"MAT96";#N/A,#N/A,FALSE,"FANDA96";#N/A,#N/A,FALSE,"INTRAN96";#N/A,#N/A,FALSE,"NAA9697";#N/A,#N/A,FALSE,"ECWEBB";#N/A,#N/A,FALSE,"MFT96";#N/A,#N/A,FALSE,"CTrecon"}</definedName>
    <definedName name="asdas17aug_1_5_1_4" hidden="1">{#N/A,#N/A,FALSE,"TMCOMP96";#N/A,#N/A,FALSE,"MAT96";#N/A,#N/A,FALSE,"FANDA96";#N/A,#N/A,FALSE,"INTRAN96";#N/A,#N/A,FALSE,"NAA9697";#N/A,#N/A,FALSE,"ECWEBB";#N/A,#N/A,FALSE,"MFT96";#N/A,#N/A,FALSE,"CTrecon"}</definedName>
    <definedName name="asdas17aug_1_5_1_5" hidden="1">{#N/A,#N/A,FALSE,"TMCOMP96";#N/A,#N/A,FALSE,"MAT96";#N/A,#N/A,FALSE,"FANDA96";#N/A,#N/A,FALSE,"INTRAN96";#N/A,#N/A,FALSE,"NAA9697";#N/A,#N/A,FALSE,"ECWEBB";#N/A,#N/A,FALSE,"MFT96";#N/A,#N/A,FALSE,"CTrecon"}</definedName>
    <definedName name="asdas17aug_1_5_2" hidden="1">{#N/A,#N/A,FALSE,"TMCOMP96";#N/A,#N/A,FALSE,"MAT96";#N/A,#N/A,FALSE,"FANDA96";#N/A,#N/A,FALSE,"INTRAN96";#N/A,#N/A,FALSE,"NAA9697";#N/A,#N/A,FALSE,"ECWEBB";#N/A,#N/A,FALSE,"MFT96";#N/A,#N/A,FALSE,"CTrecon"}</definedName>
    <definedName name="asdas17aug_1_5_2_1" hidden="1">{#N/A,#N/A,FALSE,"TMCOMP96";#N/A,#N/A,FALSE,"MAT96";#N/A,#N/A,FALSE,"FANDA96";#N/A,#N/A,FALSE,"INTRAN96";#N/A,#N/A,FALSE,"NAA9697";#N/A,#N/A,FALSE,"ECWEBB";#N/A,#N/A,FALSE,"MFT96";#N/A,#N/A,FALSE,"CTrecon"}</definedName>
    <definedName name="asdas17aug_1_5_2_2" hidden="1">{#N/A,#N/A,FALSE,"TMCOMP96";#N/A,#N/A,FALSE,"MAT96";#N/A,#N/A,FALSE,"FANDA96";#N/A,#N/A,FALSE,"INTRAN96";#N/A,#N/A,FALSE,"NAA9697";#N/A,#N/A,FALSE,"ECWEBB";#N/A,#N/A,FALSE,"MFT96";#N/A,#N/A,FALSE,"CTrecon"}</definedName>
    <definedName name="asdas17aug_1_5_2_3" hidden="1">{#N/A,#N/A,FALSE,"TMCOMP96";#N/A,#N/A,FALSE,"MAT96";#N/A,#N/A,FALSE,"FANDA96";#N/A,#N/A,FALSE,"INTRAN96";#N/A,#N/A,FALSE,"NAA9697";#N/A,#N/A,FALSE,"ECWEBB";#N/A,#N/A,FALSE,"MFT96";#N/A,#N/A,FALSE,"CTrecon"}</definedName>
    <definedName name="asdas17aug_1_5_2_4" hidden="1">{#N/A,#N/A,FALSE,"TMCOMP96";#N/A,#N/A,FALSE,"MAT96";#N/A,#N/A,FALSE,"FANDA96";#N/A,#N/A,FALSE,"INTRAN96";#N/A,#N/A,FALSE,"NAA9697";#N/A,#N/A,FALSE,"ECWEBB";#N/A,#N/A,FALSE,"MFT96";#N/A,#N/A,FALSE,"CTrecon"}</definedName>
    <definedName name="asdas17aug_1_5_2_5" hidden="1">{#N/A,#N/A,FALSE,"TMCOMP96";#N/A,#N/A,FALSE,"MAT96";#N/A,#N/A,FALSE,"FANDA96";#N/A,#N/A,FALSE,"INTRAN96";#N/A,#N/A,FALSE,"NAA9697";#N/A,#N/A,FALSE,"ECWEBB";#N/A,#N/A,FALSE,"MFT96";#N/A,#N/A,FALSE,"CTrecon"}</definedName>
    <definedName name="asdas17aug_1_5_3" hidden="1">{#N/A,#N/A,FALSE,"TMCOMP96";#N/A,#N/A,FALSE,"MAT96";#N/A,#N/A,FALSE,"FANDA96";#N/A,#N/A,FALSE,"INTRAN96";#N/A,#N/A,FALSE,"NAA9697";#N/A,#N/A,FALSE,"ECWEBB";#N/A,#N/A,FALSE,"MFT96";#N/A,#N/A,FALSE,"CTrecon"}</definedName>
    <definedName name="asdas17aug_1_5_3_1" hidden="1">{#N/A,#N/A,FALSE,"TMCOMP96";#N/A,#N/A,FALSE,"MAT96";#N/A,#N/A,FALSE,"FANDA96";#N/A,#N/A,FALSE,"INTRAN96";#N/A,#N/A,FALSE,"NAA9697";#N/A,#N/A,FALSE,"ECWEBB";#N/A,#N/A,FALSE,"MFT96";#N/A,#N/A,FALSE,"CTrecon"}</definedName>
    <definedName name="asdas17aug_1_5_3_2" hidden="1">{#N/A,#N/A,FALSE,"TMCOMP96";#N/A,#N/A,FALSE,"MAT96";#N/A,#N/A,FALSE,"FANDA96";#N/A,#N/A,FALSE,"INTRAN96";#N/A,#N/A,FALSE,"NAA9697";#N/A,#N/A,FALSE,"ECWEBB";#N/A,#N/A,FALSE,"MFT96";#N/A,#N/A,FALSE,"CTrecon"}</definedName>
    <definedName name="asdas17aug_1_5_3_3" hidden="1">{#N/A,#N/A,FALSE,"TMCOMP96";#N/A,#N/A,FALSE,"MAT96";#N/A,#N/A,FALSE,"FANDA96";#N/A,#N/A,FALSE,"INTRAN96";#N/A,#N/A,FALSE,"NAA9697";#N/A,#N/A,FALSE,"ECWEBB";#N/A,#N/A,FALSE,"MFT96";#N/A,#N/A,FALSE,"CTrecon"}</definedName>
    <definedName name="asdas17aug_1_5_3_4" hidden="1">{#N/A,#N/A,FALSE,"TMCOMP96";#N/A,#N/A,FALSE,"MAT96";#N/A,#N/A,FALSE,"FANDA96";#N/A,#N/A,FALSE,"INTRAN96";#N/A,#N/A,FALSE,"NAA9697";#N/A,#N/A,FALSE,"ECWEBB";#N/A,#N/A,FALSE,"MFT96";#N/A,#N/A,FALSE,"CTrecon"}</definedName>
    <definedName name="asdas17aug_1_5_3_5" hidden="1">{#N/A,#N/A,FALSE,"TMCOMP96";#N/A,#N/A,FALSE,"MAT96";#N/A,#N/A,FALSE,"FANDA96";#N/A,#N/A,FALSE,"INTRAN96";#N/A,#N/A,FALSE,"NAA9697";#N/A,#N/A,FALSE,"ECWEBB";#N/A,#N/A,FALSE,"MFT96";#N/A,#N/A,FALSE,"CTrecon"}</definedName>
    <definedName name="asdas17aug_1_5_4" hidden="1">{#N/A,#N/A,FALSE,"TMCOMP96";#N/A,#N/A,FALSE,"MAT96";#N/A,#N/A,FALSE,"FANDA96";#N/A,#N/A,FALSE,"INTRAN96";#N/A,#N/A,FALSE,"NAA9697";#N/A,#N/A,FALSE,"ECWEBB";#N/A,#N/A,FALSE,"MFT96";#N/A,#N/A,FALSE,"CTrecon"}</definedName>
    <definedName name="asdas17aug_1_5_4_1" hidden="1">{#N/A,#N/A,FALSE,"TMCOMP96";#N/A,#N/A,FALSE,"MAT96";#N/A,#N/A,FALSE,"FANDA96";#N/A,#N/A,FALSE,"INTRAN96";#N/A,#N/A,FALSE,"NAA9697";#N/A,#N/A,FALSE,"ECWEBB";#N/A,#N/A,FALSE,"MFT96";#N/A,#N/A,FALSE,"CTrecon"}</definedName>
    <definedName name="asdas17aug_1_5_4_2" hidden="1">{#N/A,#N/A,FALSE,"TMCOMP96";#N/A,#N/A,FALSE,"MAT96";#N/A,#N/A,FALSE,"FANDA96";#N/A,#N/A,FALSE,"INTRAN96";#N/A,#N/A,FALSE,"NAA9697";#N/A,#N/A,FALSE,"ECWEBB";#N/A,#N/A,FALSE,"MFT96";#N/A,#N/A,FALSE,"CTrecon"}</definedName>
    <definedName name="asdas17aug_1_5_4_3" hidden="1">{#N/A,#N/A,FALSE,"TMCOMP96";#N/A,#N/A,FALSE,"MAT96";#N/A,#N/A,FALSE,"FANDA96";#N/A,#N/A,FALSE,"INTRAN96";#N/A,#N/A,FALSE,"NAA9697";#N/A,#N/A,FALSE,"ECWEBB";#N/A,#N/A,FALSE,"MFT96";#N/A,#N/A,FALSE,"CTrecon"}</definedName>
    <definedName name="asdas17aug_1_5_4_4" hidden="1">{#N/A,#N/A,FALSE,"TMCOMP96";#N/A,#N/A,FALSE,"MAT96";#N/A,#N/A,FALSE,"FANDA96";#N/A,#N/A,FALSE,"INTRAN96";#N/A,#N/A,FALSE,"NAA9697";#N/A,#N/A,FALSE,"ECWEBB";#N/A,#N/A,FALSE,"MFT96";#N/A,#N/A,FALSE,"CTrecon"}</definedName>
    <definedName name="asdas17aug_1_5_4_5" hidden="1">{#N/A,#N/A,FALSE,"TMCOMP96";#N/A,#N/A,FALSE,"MAT96";#N/A,#N/A,FALSE,"FANDA96";#N/A,#N/A,FALSE,"INTRAN96";#N/A,#N/A,FALSE,"NAA9697";#N/A,#N/A,FALSE,"ECWEBB";#N/A,#N/A,FALSE,"MFT96";#N/A,#N/A,FALSE,"CTrecon"}</definedName>
    <definedName name="asdas17aug_1_5_5" hidden="1">{#N/A,#N/A,FALSE,"TMCOMP96";#N/A,#N/A,FALSE,"MAT96";#N/A,#N/A,FALSE,"FANDA96";#N/A,#N/A,FALSE,"INTRAN96";#N/A,#N/A,FALSE,"NAA9697";#N/A,#N/A,FALSE,"ECWEBB";#N/A,#N/A,FALSE,"MFT96";#N/A,#N/A,FALSE,"CTrecon"}</definedName>
    <definedName name="asdas17aug_1_5_5_1" hidden="1">{#N/A,#N/A,FALSE,"TMCOMP96";#N/A,#N/A,FALSE,"MAT96";#N/A,#N/A,FALSE,"FANDA96";#N/A,#N/A,FALSE,"INTRAN96";#N/A,#N/A,FALSE,"NAA9697";#N/A,#N/A,FALSE,"ECWEBB";#N/A,#N/A,FALSE,"MFT96";#N/A,#N/A,FALSE,"CTrecon"}</definedName>
    <definedName name="asdas17aug_1_5_5_2" hidden="1">{#N/A,#N/A,FALSE,"TMCOMP96";#N/A,#N/A,FALSE,"MAT96";#N/A,#N/A,FALSE,"FANDA96";#N/A,#N/A,FALSE,"INTRAN96";#N/A,#N/A,FALSE,"NAA9697";#N/A,#N/A,FALSE,"ECWEBB";#N/A,#N/A,FALSE,"MFT96";#N/A,#N/A,FALSE,"CTrecon"}</definedName>
    <definedName name="asdas17aug_1_5_5_3" hidden="1">{#N/A,#N/A,FALSE,"TMCOMP96";#N/A,#N/A,FALSE,"MAT96";#N/A,#N/A,FALSE,"FANDA96";#N/A,#N/A,FALSE,"INTRAN96";#N/A,#N/A,FALSE,"NAA9697";#N/A,#N/A,FALSE,"ECWEBB";#N/A,#N/A,FALSE,"MFT96";#N/A,#N/A,FALSE,"CTrecon"}</definedName>
    <definedName name="asdas17aug_1_5_5_4" hidden="1">{#N/A,#N/A,FALSE,"TMCOMP96";#N/A,#N/A,FALSE,"MAT96";#N/A,#N/A,FALSE,"FANDA96";#N/A,#N/A,FALSE,"INTRAN96";#N/A,#N/A,FALSE,"NAA9697";#N/A,#N/A,FALSE,"ECWEBB";#N/A,#N/A,FALSE,"MFT96";#N/A,#N/A,FALSE,"CTrecon"}</definedName>
    <definedName name="asdas17aug_1_5_5_5" hidden="1">{#N/A,#N/A,FALSE,"TMCOMP96";#N/A,#N/A,FALSE,"MAT96";#N/A,#N/A,FALSE,"FANDA96";#N/A,#N/A,FALSE,"INTRAN96";#N/A,#N/A,FALSE,"NAA9697";#N/A,#N/A,FALSE,"ECWEBB";#N/A,#N/A,FALSE,"MFT96";#N/A,#N/A,FALSE,"CTrecon"}</definedName>
    <definedName name="asdas17aug_2" hidden="1">{#N/A,#N/A,FALSE,"TMCOMP96";#N/A,#N/A,FALSE,"MAT96";#N/A,#N/A,FALSE,"FANDA96";#N/A,#N/A,FALSE,"INTRAN96";#N/A,#N/A,FALSE,"NAA9697";#N/A,#N/A,FALSE,"ECWEBB";#N/A,#N/A,FALSE,"MFT96";#N/A,#N/A,FALSE,"CTrecon"}</definedName>
    <definedName name="asdas17aug_2_1" hidden="1">{#N/A,#N/A,FALSE,"TMCOMP96";#N/A,#N/A,FALSE,"MAT96";#N/A,#N/A,FALSE,"FANDA96";#N/A,#N/A,FALSE,"INTRAN96";#N/A,#N/A,FALSE,"NAA9697";#N/A,#N/A,FALSE,"ECWEBB";#N/A,#N/A,FALSE,"MFT96";#N/A,#N/A,FALSE,"CTrecon"}</definedName>
    <definedName name="asdas17aug_2_1_1" hidden="1">{#N/A,#N/A,FALSE,"TMCOMP96";#N/A,#N/A,FALSE,"MAT96";#N/A,#N/A,FALSE,"FANDA96";#N/A,#N/A,FALSE,"INTRAN96";#N/A,#N/A,FALSE,"NAA9697";#N/A,#N/A,FALSE,"ECWEBB";#N/A,#N/A,FALSE,"MFT96";#N/A,#N/A,FALSE,"CTrecon"}</definedName>
    <definedName name="asdas17aug_2_1_1_1" hidden="1">{#N/A,#N/A,FALSE,"TMCOMP96";#N/A,#N/A,FALSE,"MAT96";#N/A,#N/A,FALSE,"FANDA96";#N/A,#N/A,FALSE,"INTRAN96";#N/A,#N/A,FALSE,"NAA9697";#N/A,#N/A,FALSE,"ECWEBB";#N/A,#N/A,FALSE,"MFT96";#N/A,#N/A,FALSE,"CTrecon"}</definedName>
    <definedName name="asdas17aug_2_1_1_1_1" hidden="1">{#N/A,#N/A,FALSE,"TMCOMP96";#N/A,#N/A,FALSE,"MAT96";#N/A,#N/A,FALSE,"FANDA96";#N/A,#N/A,FALSE,"INTRAN96";#N/A,#N/A,FALSE,"NAA9697";#N/A,#N/A,FALSE,"ECWEBB";#N/A,#N/A,FALSE,"MFT96";#N/A,#N/A,FALSE,"CTrecon"}</definedName>
    <definedName name="asdas17aug_2_1_1_1_2" hidden="1">{#N/A,#N/A,FALSE,"TMCOMP96";#N/A,#N/A,FALSE,"MAT96";#N/A,#N/A,FALSE,"FANDA96";#N/A,#N/A,FALSE,"INTRAN96";#N/A,#N/A,FALSE,"NAA9697";#N/A,#N/A,FALSE,"ECWEBB";#N/A,#N/A,FALSE,"MFT96";#N/A,#N/A,FALSE,"CTrecon"}</definedName>
    <definedName name="asdas17aug_2_1_1_1_3" hidden="1">{#N/A,#N/A,FALSE,"TMCOMP96";#N/A,#N/A,FALSE,"MAT96";#N/A,#N/A,FALSE,"FANDA96";#N/A,#N/A,FALSE,"INTRAN96";#N/A,#N/A,FALSE,"NAA9697";#N/A,#N/A,FALSE,"ECWEBB";#N/A,#N/A,FALSE,"MFT96";#N/A,#N/A,FALSE,"CTrecon"}</definedName>
    <definedName name="asdas17aug_2_1_1_1_4" hidden="1">{#N/A,#N/A,FALSE,"TMCOMP96";#N/A,#N/A,FALSE,"MAT96";#N/A,#N/A,FALSE,"FANDA96";#N/A,#N/A,FALSE,"INTRAN96";#N/A,#N/A,FALSE,"NAA9697";#N/A,#N/A,FALSE,"ECWEBB";#N/A,#N/A,FALSE,"MFT96";#N/A,#N/A,FALSE,"CTrecon"}</definedName>
    <definedName name="asdas17aug_2_1_1_1_5" hidden="1">{#N/A,#N/A,FALSE,"TMCOMP96";#N/A,#N/A,FALSE,"MAT96";#N/A,#N/A,FALSE,"FANDA96";#N/A,#N/A,FALSE,"INTRAN96";#N/A,#N/A,FALSE,"NAA9697";#N/A,#N/A,FALSE,"ECWEBB";#N/A,#N/A,FALSE,"MFT96";#N/A,#N/A,FALSE,"CTrecon"}</definedName>
    <definedName name="asdas17aug_2_1_1_2" hidden="1">{#N/A,#N/A,FALSE,"TMCOMP96";#N/A,#N/A,FALSE,"MAT96";#N/A,#N/A,FALSE,"FANDA96";#N/A,#N/A,FALSE,"INTRAN96";#N/A,#N/A,FALSE,"NAA9697";#N/A,#N/A,FALSE,"ECWEBB";#N/A,#N/A,FALSE,"MFT96";#N/A,#N/A,FALSE,"CTrecon"}</definedName>
    <definedName name="asdas17aug_2_1_1_2_1" hidden="1">{#N/A,#N/A,FALSE,"TMCOMP96";#N/A,#N/A,FALSE,"MAT96";#N/A,#N/A,FALSE,"FANDA96";#N/A,#N/A,FALSE,"INTRAN96";#N/A,#N/A,FALSE,"NAA9697";#N/A,#N/A,FALSE,"ECWEBB";#N/A,#N/A,FALSE,"MFT96";#N/A,#N/A,FALSE,"CTrecon"}</definedName>
    <definedName name="asdas17aug_2_1_1_2_2" hidden="1">{#N/A,#N/A,FALSE,"TMCOMP96";#N/A,#N/A,FALSE,"MAT96";#N/A,#N/A,FALSE,"FANDA96";#N/A,#N/A,FALSE,"INTRAN96";#N/A,#N/A,FALSE,"NAA9697";#N/A,#N/A,FALSE,"ECWEBB";#N/A,#N/A,FALSE,"MFT96";#N/A,#N/A,FALSE,"CTrecon"}</definedName>
    <definedName name="asdas17aug_2_1_1_2_3" hidden="1">{#N/A,#N/A,FALSE,"TMCOMP96";#N/A,#N/A,FALSE,"MAT96";#N/A,#N/A,FALSE,"FANDA96";#N/A,#N/A,FALSE,"INTRAN96";#N/A,#N/A,FALSE,"NAA9697";#N/A,#N/A,FALSE,"ECWEBB";#N/A,#N/A,FALSE,"MFT96";#N/A,#N/A,FALSE,"CTrecon"}</definedName>
    <definedName name="asdas17aug_2_1_1_2_4" hidden="1">{#N/A,#N/A,FALSE,"TMCOMP96";#N/A,#N/A,FALSE,"MAT96";#N/A,#N/A,FALSE,"FANDA96";#N/A,#N/A,FALSE,"INTRAN96";#N/A,#N/A,FALSE,"NAA9697";#N/A,#N/A,FALSE,"ECWEBB";#N/A,#N/A,FALSE,"MFT96";#N/A,#N/A,FALSE,"CTrecon"}</definedName>
    <definedName name="asdas17aug_2_1_1_2_5" hidden="1">{#N/A,#N/A,FALSE,"TMCOMP96";#N/A,#N/A,FALSE,"MAT96";#N/A,#N/A,FALSE,"FANDA96";#N/A,#N/A,FALSE,"INTRAN96";#N/A,#N/A,FALSE,"NAA9697";#N/A,#N/A,FALSE,"ECWEBB";#N/A,#N/A,FALSE,"MFT96";#N/A,#N/A,FALSE,"CTrecon"}</definedName>
    <definedName name="asdas17aug_2_1_1_3" hidden="1">{#N/A,#N/A,FALSE,"TMCOMP96";#N/A,#N/A,FALSE,"MAT96";#N/A,#N/A,FALSE,"FANDA96";#N/A,#N/A,FALSE,"INTRAN96";#N/A,#N/A,FALSE,"NAA9697";#N/A,#N/A,FALSE,"ECWEBB";#N/A,#N/A,FALSE,"MFT96";#N/A,#N/A,FALSE,"CTrecon"}</definedName>
    <definedName name="asdas17aug_2_1_1_4" hidden="1">{#N/A,#N/A,FALSE,"TMCOMP96";#N/A,#N/A,FALSE,"MAT96";#N/A,#N/A,FALSE,"FANDA96";#N/A,#N/A,FALSE,"INTRAN96";#N/A,#N/A,FALSE,"NAA9697";#N/A,#N/A,FALSE,"ECWEBB";#N/A,#N/A,FALSE,"MFT96";#N/A,#N/A,FALSE,"CTrecon"}</definedName>
    <definedName name="asdas17aug_2_1_1_5" hidden="1">{#N/A,#N/A,FALSE,"TMCOMP96";#N/A,#N/A,FALSE,"MAT96";#N/A,#N/A,FALSE,"FANDA96";#N/A,#N/A,FALSE,"INTRAN96";#N/A,#N/A,FALSE,"NAA9697";#N/A,#N/A,FALSE,"ECWEBB";#N/A,#N/A,FALSE,"MFT96";#N/A,#N/A,FALSE,"CTrecon"}</definedName>
    <definedName name="asdas17aug_2_1_2" hidden="1">{#N/A,#N/A,FALSE,"TMCOMP96";#N/A,#N/A,FALSE,"MAT96";#N/A,#N/A,FALSE,"FANDA96";#N/A,#N/A,FALSE,"INTRAN96";#N/A,#N/A,FALSE,"NAA9697";#N/A,#N/A,FALSE,"ECWEBB";#N/A,#N/A,FALSE,"MFT96";#N/A,#N/A,FALSE,"CTrecon"}</definedName>
    <definedName name="asdas17aug_2_1_2_1" hidden="1">{#N/A,#N/A,FALSE,"TMCOMP96";#N/A,#N/A,FALSE,"MAT96";#N/A,#N/A,FALSE,"FANDA96";#N/A,#N/A,FALSE,"INTRAN96";#N/A,#N/A,FALSE,"NAA9697";#N/A,#N/A,FALSE,"ECWEBB";#N/A,#N/A,FALSE,"MFT96";#N/A,#N/A,FALSE,"CTrecon"}</definedName>
    <definedName name="asdas17aug_2_1_2_2" hidden="1">{#N/A,#N/A,FALSE,"TMCOMP96";#N/A,#N/A,FALSE,"MAT96";#N/A,#N/A,FALSE,"FANDA96";#N/A,#N/A,FALSE,"INTRAN96";#N/A,#N/A,FALSE,"NAA9697";#N/A,#N/A,FALSE,"ECWEBB";#N/A,#N/A,FALSE,"MFT96";#N/A,#N/A,FALSE,"CTrecon"}</definedName>
    <definedName name="asdas17aug_2_1_2_3" hidden="1">{#N/A,#N/A,FALSE,"TMCOMP96";#N/A,#N/A,FALSE,"MAT96";#N/A,#N/A,FALSE,"FANDA96";#N/A,#N/A,FALSE,"INTRAN96";#N/A,#N/A,FALSE,"NAA9697";#N/A,#N/A,FALSE,"ECWEBB";#N/A,#N/A,FALSE,"MFT96";#N/A,#N/A,FALSE,"CTrecon"}</definedName>
    <definedName name="asdas17aug_2_1_2_4" hidden="1">{#N/A,#N/A,FALSE,"TMCOMP96";#N/A,#N/A,FALSE,"MAT96";#N/A,#N/A,FALSE,"FANDA96";#N/A,#N/A,FALSE,"INTRAN96";#N/A,#N/A,FALSE,"NAA9697";#N/A,#N/A,FALSE,"ECWEBB";#N/A,#N/A,FALSE,"MFT96";#N/A,#N/A,FALSE,"CTrecon"}</definedName>
    <definedName name="asdas17aug_2_1_2_5" hidden="1">{#N/A,#N/A,FALSE,"TMCOMP96";#N/A,#N/A,FALSE,"MAT96";#N/A,#N/A,FALSE,"FANDA96";#N/A,#N/A,FALSE,"INTRAN96";#N/A,#N/A,FALSE,"NAA9697";#N/A,#N/A,FALSE,"ECWEBB";#N/A,#N/A,FALSE,"MFT96";#N/A,#N/A,FALSE,"CTrecon"}</definedName>
    <definedName name="asdas17aug_2_1_3" hidden="1">{#N/A,#N/A,FALSE,"TMCOMP96";#N/A,#N/A,FALSE,"MAT96";#N/A,#N/A,FALSE,"FANDA96";#N/A,#N/A,FALSE,"INTRAN96";#N/A,#N/A,FALSE,"NAA9697";#N/A,#N/A,FALSE,"ECWEBB";#N/A,#N/A,FALSE,"MFT96";#N/A,#N/A,FALSE,"CTrecon"}</definedName>
    <definedName name="asdas17aug_2_1_3_1" hidden="1">{#N/A,#N/A,FALSE,"TMCOMP96";#N/A,#N/A,FALSE,"MAT96";#N/A,#N/A,FALSE,"FANDA96";#N/A,#N/A,FALSE,"INTRAN96";#N/A,#N/A,FALSE,"NAA9697";#N/A,#N/A,FALSE,"ECWEBB";#N/A,#N/A,FALSE,"MFT96";#N/A,#N/A,FALSE,"CTrecon"}</definedName>
    <definedName name="asdas17aug_2_1_3_2" hidden="1">{#N/A,#N/A,FALSE,"TMCOMP96";#N/A,#N/A,FALSE,"MAT96";#N/A,#N/A,FALSE,"FANDA96";#N/A,#N/A,FALSE,"INTRAN96";#N/A,#N/A,FALSE,"NAA9697";#N/A,#N/A,FALSE,"ECWEBB";#N/A,#N/A,FALSE,"MFT96";#N/A,#N/A,FALSE,"CTrecon"}</definedName>
    <definedName name="asdas17aug_2_1_3_3" hidden="1">{#N/A,#N/A,FALSE,"TMCOMP96";#N/A,#N/A,FALSE,"MAT96";#N/A,#N/A,FALSE,"FANDA96";#N/A,#N/A,FALSE,"INTRAN96";#N/A,#N/A,FALSE,"NAA9697";#N/A,#N/A,FALSE,"ECWEBB";#N/A,#N/A,FALSE,"MFT96";#N/A,#N/A,FALSE,"CTrecon"}</definedName>
    <definedName name="asdas17aug_2_1_3_4" hidden="1">{#N/A,#N/A,FALSE,"TMCOMP96";#N/A,#N/A,FALSE,"MAT96";#N/A,#N/A,FALSE,"FANDA96";#N/A,#N/A,FALSE,"INTRAN96";#N/A,#N/A,FALSE,"NAA9697";#N/A,#N/A,FALSE,"ECWEBB";#N/A,#N/A,FALSE,"MFT96";#N/A,#N/A,FALSE,"CTrecon"}</definedName>
    <definedName name="asdas17aug_2_1_3_5" hidden="1">{#N/A,#N/A,FALSE,"TMCOMP96";#N/A,#N/A,FALSE,"MAT96";#N/A,#N/A,FALSE,"FANDA96";#N/A,#N/A,FALSE,"INTRAN96";#N/A,#N/A,FALSE,"NAA9697";#N/A,#N/A,FALSE,"ECWEBB";#N/A,#N/A,FALSE,"MFT96";#N/A,#N/A,FALSE,"CTrecon"}</definedName>
    <definedName name="asdas17aug_2_1_4" hidden="1">{#N/A,#N/A,FALSE,"TMCOMP96";#N/A,#N/A,FALSE,"MAT96";#N/A,#N/A,FALSE,"FANDA96";#N/A,#N/A,FALSE,"INTRAN96";#N/A,#N/A,FALSE,"NAA9697";#N/A,#N/A,FALSE,"ECWEBB";#N/A,#N/A,FALSE,"MFT96";#N/A,#N/A,FALSE,"CTrecon"}</definedName>
    <definedName name="asdas17aug_2_1_4_1" hidden="1">{#N/A,#N/A,FALSE,"TMCOMP96";#N/A,#N/A,FALSE,"MAT96";#N/A,#N/A,FALSE,"FANDA96";#N/A,#N/A,FALSE,"INTRAN96";#N/A,#N/A,FALSE,"NAA9697";#N/A,#N/A,FALSE,"ECWEBB";#N/A,#N/A,FALSE,"MFT96";#N/A,#N/A,FALSE,"CTrecon"}</definedName>
    <definedName name="asdas17aug_2_1_4_2" hidden="1">{#N/A,#N/A,FALSE,"TMCOMP96";#N/A,#N/A,FALSE,"MAT96";#N/A,#N/A,FALSE,"FANDA96";#N/A,#N/A,FALSE,"INTRAN96";#N/A,#N/A,FALSE,"NAA9697";#N/A,#N/A,FALSE,"ECWEBB";#N/A,#N/A,FALSE,"MFT96";#N/A,#N/A,FALSE,"CTrecon"}</definedName>
    <definedName name="asdas17aug_2_1_4_3" hidden="1">{#N/A,#N/A,FALSE,"TMCOMP96";#N/A,#N/A,FALSE,"MAT96";#N/A,#N/A,FALSE,"FANDA96";#N/A,#N/A,FALSE,"INTRAN96";#N/A,#N/A,FALSE,"NAA9697";#N/A,#N/A,FALSE,"ECWEBB";#N/A,#N/A,FALSE,"MFT96";#N/A,#N/A,FALSE,"CTrecon"}</definedName>
    <definedName name="asdas17aug_2_1_4_4" hidden="1">{#N/A,#N/A,FALSE,"TMCOMP96";#N/A,#N/A,FALSE,"MAT96";#N/A,#N/A,FALSE,"FANDA96";#N/A,#N/A,FALSE,"INTRAN96";#N/A,#N/A,FALSE,"NAA9697";#N/A,#N/A,FALSE,"ECWEBB";#N/A,#N/A,FALSE,"MFT96";#N/A,#N/A,FALSE,"CTrecon"}</definedName>
    <definedName name="asdas17aug_2_1_4_5" hidden="1">{#N/A,#N/A,FALSE,"TMCOMP96";#N/A,#N/A,FALSE,"MAT96";#N/A,#N/A,FALSE,"FANDA96";#N/A,#N/A,FALSE,"INTRAN96";#N/A,#N/A,FALSE,"NAA9697";#N/A,#N/A,FALSE,"ECWEBB";#N/A,#N/A,FALSE,"MFT96";#N/A,#N/A,FALSE,"CTrecon"}</definedName>
    <definedName name="asdas17aug_2_1_5" hidden="1">{#N/A,#N/A,FALSE,"TMCOMP96";#N/A,#N/A,FALSE,"MAT96";#N/A,#N/A,FALSE,"FANDA96";#N/A,#N/A,FALSE,"INTRAN96";#N/A,#N/A,FALSE,"NAA9697";#N/A,#N/A,FALSE,"ECWEBB";#N/A,#N/A,FALSE,"MFT96";#N/A,#N/A,FALSE,"CTrecon"}</definedName>
    <definedName name="asdas17aug_2_1_5_1" hidden="1">{#N/A,#N/A,FALSE,"TMCOMP96";#N/A,#N/A,FALSE,"MAT96";#N/A,#N/A,FALSE,"FANDA96";#N/A,#N/A,FALSE,"INTRAN96";#N/A,#N/A,FALSE,"NAA9697";#N/A,#N/A,FALSE,"ECWEBB";#N/A,#N/A,FALSE,"MFT96";#N/A,#N/A,FALSE,"CTrecon"}</definedName>
    <definedName name="asdas17aug_2_1_5_2" hidden="1">{#N/A,#N/A,FALSE,"TMCOMP96";#N/A,#N/A,FALSE,"MAT96";#N/A,#N/A,FALSE,"FANDA96";#N/A,#N/A,FALSE,"INTRAN96";#N/A,#N/A,FALSE,"NAA9697";#N/A,#N/A,FALSE,"ECWEBB";#N/A,#N/A,FALSE,"MFT96";#N/A,#N/A,FALSE,"CTrecon"}</definedName>
    <definedName name="asdas17aug_2_1_5_3" hidden="1">{#N/A,#N/A,FALSE,"TMCOMP96";#N/A,#N/A,FALSE,"MAT96";#N/A,#N/A,FALSE,"FANDA96";#N/A,#N/A,FALSE,"INTRAN96";#N/A,#N/A,FALSE,"NAA9697";#N/A,#N/A,FALSE,"ECWEBB";#N/A,#N/A,FALSE,"MFT96";#N/A,#N/A,FALSE,"CTrecon"}</definedName>
    <definedName name="asdas17aug_2_1_5_4" hidden="1">{#N/A,#N/A,FALSE,"TMCOMP96";#N/A,#N/A,FALSE,"MAT96";#N/A,#N/A,FALSE,"FANDA96";#N/A,#N/A,FALSE,"INTRAN96";#N/A,#N/A,FALSE,"NAA9697";#N/A,#N/A,FALSE,"ECWEBB";#N/A,#N/A,FALSE,"MFT96";#N/A,#N/A,FALSE,"CTrecon"}</definedName>
    <definedName name="asdas17aug_2_1_5_5" hidden="1">{#N/A,#N/A,FALSE,"TMCOMP96";#N/A,#N/A,FALSE,"MAT96";#N/A,#N/A,FALSE,"FANDA96";#N/A,#N/A,FALSE,"INTRAN96";#N/A,#N/A,FALSE,"NAA9697";#N/A,#N/A,FALSE,"ECWEBB";#N/A,#N/A,FALSE,"MFT96";#N/A,#N/A,FALSE,"CTrecon"}</definedName>
    <definedName name="asdas17aug_2_2" hidden="1">{#N/A,#N/A,FALSE,"TMCOMP96";#N/A,#N/A,FALSE,"MAT96";#N/A,#N/A,FALSE,"FANDA96";#N/A,#N/A,FALSE,"INTRAN96";#N/A,#N/A,FALSE,"NAA9697";#N/A,#N/A,FALSE,"ECWEBB";#N/A,#N/A,FALSE,"MFT96";#N/A,#N/A,FALSE,"CTrecon"}</definedName>
    <definedName name="asdas17aug_2_2_1" hidden="1">{#N/A,#N/A,FALSE,"TMCOMP96";#N/A,#N/A,FALSE,"MAT96";#N/A,#N/A,FALSE,"FANDA96";#N/A,#N/A,FALSE,"INTRAN96";#N/A,#N/A,FALSE,"NAA9697";#N/A,#N/A,FALSE,"ECWEBB";#N/A,#N/A,FALSE,"MFT96";#N/A,#N/A,FALSE,"CTrecon"}</definedName>
    <definedName name="asdas17aug_2_2_2" hidden="1">{#N/A,#N/A,FALSE,"TMCOMP96";#N/A,#N/A,FALSE,"MAT96";#N/A,#N/A,FALSE,"FANDA96";#N/A,#N/A,FALSE,"INTRAN96";#N/A,#N/A,FALSE,"NAA9697";#N/A,#N/A,FALSE,"ECWEBB";#N/A,#N/A,FALSE,"MFT96";#N/A,#N/A,FALSE,"CTrecon"}</definedName>
    <definedName name="asdas17aug_2_2_3" hidden="1">{#N/A,#N/A,FALSE,"TMCOMP96";#N/A,#N/A,FALSE,"MAT96";#N/A,#N/A,FALSE,"FANDA96";#N/A,#N/A,FALSE,"INTRAN96";#N/A,#N/A,FALSE,"NAA9697";#N/A,#N/A,FALSE,"ECWEBB";#N/A,#N/A,FALSE,"MFT96";#N/A,#N/A,FALSE,"CTrecon"}</definedName>
    <definedName name="asdas17aug_2_2_4" hidden="1">{#N/A,#N/A,FALSE,"TMCOMP96";#N/A,#N/A,FALSE,"MAT96";#N/A,#N/A,FALSE,"FANDA96";#N/A,#N/A,FALSE,"INTRAN96";#N/A,#N/A,FALSE,"NAA9697";#N/A,#N/A,FALSE,"ECWEBB";#N/A,#N/A,FALSE,"MFT96";#N/A,#N/A,FALSE,"CTrecon"}</definedName>
    <definedName name="asdas17aug_2_2_5" hidden="1">{#N/A,#N/A,FALSE,"TMCOMP96";#N/A,#N/A,FALSE,"MAT96";#N/A,#N/A,FALSE,"FANDA96";#N/A,#N/A,FALSE,"INTRAN96";#N/A,#N/A,FALSE,"NAA9697";#N/A,#N/A,FALSE,"ECWEBB";#N/A,#N/A,FALSE,"MFT96";#N/A,#N/A,FALSE,"CTrecon"}</definedName>
    <definedName name="asdas17aug_2_3" hidden="1">{#N/A,#N/A,FALSE,"TMCOMP96";#N/A,#N/A,FALSE,"MAT96";#N/A,#N/A,FALSE,"FANDA96";#N/A,#N/A,FALSE,"INTRAN96";#N/A,#N/A,FALSE,"NAA9697";#N/A,#N/A,FALSE,"ECWEBB";#N/A,#N/A,FALSE,"MFT96";#N/A,#N/A,FALSE,"CTrecon"}</definedName>
    <definedName name="asdas17aug_2_3_1" hidden="1">{#N/A,#N/A,FALSE,"TMCOMP96";#N/A,#N/A,FALSE,"MAT96";#N/A,#N/A,FALSE,"FANDA96";#N/A,#N/A,FALSE,"INTRAN96";#N/A,#N/A,FALSE,"NAA9697";#N/A,#N/A,FALSE,"ECWEBB";#N/A,#N/A,FALSE,"MFT96";#N/A,#N/A,FALSE,"CTrecon"}</definedName>
    <definedName name="asdas17aug_2_3_2" hidden="1">{#N/A,#N/A,FALSE,"TMCOMP96";#N/A,#N/A,FALSE,"MAT96";#N/A,#N/A,FALSE,"FANDA96";#N/A,#N/A,FALSE,"INTRAN96";#N/A,#N/A,FALSE,"NAA9697";#N/A,#N/A,FALSE,"ECWEBB";#N/A,#N/A,FALSE,"MFT96";#N/A,#N/A,FALSE,"CTrecon"}</definedName>
    <definedName name="asdas17aug_2_3_3" hidden="1">{#N/A,#N/A,FALSE,"TMCOMP96";#N/A,#N/A,FALSE,"MAT96";#N/A,#N/A,FALSE,"FANDA96";#N/A,#N/A,FALSE,"INTRAN96";#N/A,#N/A,FALSE,"NAA9697";#N/A,#N/A,FALSE,"ECWEBB";#N/A,#N/A,FALSE,"MFT96";#N/A,#N/A,FALSE,"CTrecon"}</definedName>
    <definedName name="asdas17aug_2_3_4" hidden="1">{#N/A,#N/A,FALSE,"TMCOMP96";#N/A,#N/A,FALSE,"MAT96";#N/A,#N/A,FALSE,"FANDA96";#N/A,#N/A,FALSE,"INTRAN96";#N/A,#N/A,FALSE,"NAA9697";#N/A,#N/A,FALSE,"ECWEBB";#N/A,#N/A,FALSE,"MFT96";#N/A,#N/A,FALSE,"CTrecon"}</definedName>
    <definedName name="asdas17aug_2_3_5" hidden="1">{#N/A,#N/A,FALSE,"TMCOMP96";#N/A,#N/A,FALSE,"MAT96";#N/A,#N/A,FALSE,"FANDA96";#N/A,#N/A,FALSE,"INTRAN96";#N/A,#N/A,FALSE,"NAA9697";#N/A,#N/A,FALSE,"ECWEBB";#N/A,#N/A,FALSE,"MFT96";#N/A,#N/A,FALSE,"CTrecon"}</definedName>
    <definedName name="asdas17aug_2_4" hidden="1">{#N/A,#N/A,FALSE,"TMCOMP96";#N/A,#N/A,FALSE,"MAT96";#N/A,#N/A,FALSE,"FANDA96";#N/A,#N/A,FALSE,"INTRAN96";#N/A,#N/A,FALSE,"NAA9697";#N/A,#N/A,FALSE,"ECWEBB";#N/A,#N/A,FALSE,"MFT96";#N/A,#N/A,FALSE,"CTrecon"}</definedName>
    <definedName name="asdas17aug_2_4_1" hidden="1">{#N/A,#N/A,FALSE,"TMCOMP96";#N/A,#N/A,FALSE,"MAT96";#N/A,#N/A,FALSE,"FANDA96";#N/A,#N/A,FALSE,"INTRAN96";#N/A,#N/A,FALSE,"NAA9697";#N/A,#N/A,FALSE,"ECWEBB";#N/A,#N/A,FALSE,"MFT96";#N/A,#N/A,FALSE,"CTrecon"}</definedName>
    <definedName name="asdas17aug_2_4_2" hidden="1">{#N/A,#N/A,FALSE,"TMCOMP96";#N/A,#N/A,FALSE,"MAT96";#N/A,#N/A,FALSE,"FANDA96";#N/A,#N/A,FALSE,"INTRAN96";#N/A,#N/A,FALSE,"NAA9697";#N/A,#N/A,FALSE,"ECWEBB";#N/A,#N/A,FALSE,"MFT96";#N/A,#N/A,FALSE,"CTrecon"}</definedName>
    <definedName name="asdas17aug_2_4_3" hidden="1">{#N/A,#N/A,FALSE,"TMCOMP96";#N/A,#N/A,FALSE,"MAT96";#N/A,#N/A,FALSE,"FANDA96";#N/A,#N/A,FALSE,"INTRAN96";#N/A,#N/A,FALSE,"NAA9697";#N/A,#N/A,FALSE,"ECWEBB";#N/A,#N/A,FALSE,"MFT96";#N/A,#N/A,FALSE,"CTrecon"}</definedName>
    <definedName name="asdas17aug_2_4_4" hidden="1">{#N/A,#N/A,FALSE,"TMCOMP96";#N/A,#N/A,FALSE,"MAT96";#N/A,#N/A,FALSE,"FANDA96";#N/A,#N/A,FALSE,"INTRAN96";#N/A,#N/A,FALSE,"NAA9697";#N/A,#N/A,FALSE,"ECWEBB";#N/A,#N/A,FALSE,"MFT96";#N/A,#N/A,FALSE,"CTrecon"}</definedName>
    <definedName name="asdas17aug_2_4_5" hidden="1">{#N/A,#N/A,FALSE,"TMCOMP96";#N/A,#N/A,FALSE,"MAT96";#N/A,#N/A,FALSE,"FANDA96";#N/A,#N/A,FALSE,"INTRAN96";#N/A,#N/A,FALSE,"NAA9697";#N/A,#N/A,FALSE,"ECWEBB";#N/A,#N/A,FALSE,"MFT96";#N/A,#N/A,FALSE,"CTrecon"}</definedName>
    <definedName name="asdas17aug_2_5" hidden="1">{#N/A,#N/A,FALSE,"TMCOMP96";#N/A,#N/A,FALSE,"MAT96";#N/A,#N/A,FALSE,"FANDA96";#N/A,#N/A,FALSE,"INTRAN96";#N/A,#N/A,FALSE,"NAA9697";#N/A,#N/A,FALSE,"ECWEBB";#N/A,#N/A,FALSE,"MFT96";#N/A,#N/A,FALSE,"CTrecon"}</definedName>
    <definedName name="asdas17aug_2_5_1" hidden="1">{#N/A,#N/A,FALSE,"TMCOMP96";#N/A,#N/A,FALSE,"MAT96";#N/A,#N/A,FALSE,"FANDA96";#N/A,#N/A,FALSE,"INTRAN96";#N/A,#N/A,FALSE,"NAA9697";#N/A,#N/A,FALSE,"ECWEBB";#N/A,#N/A,FALSE,"MFT96";#N/A,#N/A,FALSE,"CTrecon"}</definedName>
    <definedName name="asdas17aug_2_5_2" hidden="1">{#N/A,#N/A,FALSE,"TMCOMP96";#N/A,#N/A,FALSE,"MAT96";#N/A,#N/A,FALSE,"FANDA96";#N/A,#N/A,FALSE,"INTRAN96";#N/A,#N/A,FALSE,"NAA9697";#N/A,#N/A,FALSE,"ECWEBB";#N/A,#N/A,FALSE,"MFT96";#N/A,#N/A,FALSE,"CTrecon"}</definedName>
    <definedName name="asdas17aug_2_5_3" hidden="1">{#N/A,#N/A,FALSE,"TMCOMP96";#N/A,#N/A,FALSE,"MAT96";#N/A,#N/A,FALSE,"FANDA96";#N/A,#N/A,FALSE,"INTRAN96";#N/A,#N/A,FALSE,"NAA9697";#N/A,#N/A,FALSE,"ECWEBB";#N/A,#N/A,FALSE,"MFT96";#N/A,#N/A,FALSE,"CTrecon"}</definedName>
    <definedName name="asdas17aug_2_5_4" hidden="1">{#N/A,#N/A,FALSE,"TMCOMP96";#N/A,#N/A,FALSE,"MAT96";#N/A,#N/A,FALSE,"FANDA96";#N/A,#N/A,FALSE,"INTRAN96";#N/A,#N/A,FALSE,"NAA9697";#N/A,#N/A,FALSE,"ECWEBB";#N/A,#N/A,FALSE,"MFT96";#N/A,#N/A,FALSE,"CTrecon"}</definedName>
    <definedName name="asdas17aug_2_5_5" hidden="1">{#N/A,#N/A,FALSE,"TMCOMP96";#N/A,#N/A,FALSE,"MAT96";#N/A,#N/A,FALSE,"FANDA96";#N/A,#N/A,FALSE,"INTRAN96";#N/A,#N/A,FALSE,"NAA9697";#N/A,#N/A,FALSE,"ECWEBB";#N/A,#N/A,FALSE,"MFT96";#N/A,#N/A,FALSE,"CTrecon"}</definedName>
    <definedName name="asdas17aug_3" hidden="1">{#N/A,#N/A,FALSE,"TMCOMP96";#N/A,#N/A,FALSE,"MAT96";#N/A,#N/A,FALSE,"FANDA96";#N/A,#N/A,FALSE,"INTRAN96";#N/A,#N/A,FALSE,"NAA9697";#N/A,#N/A,FALSE,"ECWEBB";#N/A,#N/A,FALSE,"MFT96";#N/A,#N/A,FALSE,"CTrecon"}</definedName>
    <definedName name="asdas17aug_3_1" hidden="1">{#N/A,#N/A,FALSE,"TMCOMP96";#N/A,#N/A,FALSE,"MAT96";#N/A,#N/A,FALSE,"FANDA96";#N/A,#N/A,FALSE,"INTRAN96";#N/A,#N/A,FALSE,"NAA9697";#N/A,#N/A,FALSE,"ECWEBB";#N/A,#N/A,FALSE,"MFT96";#N/A,#N/A,FALSE,"CTrecon"}</definedName>
    <definedName name="asdas17aug_3_1_1" hidden="1">{#N/A,#N/A,FALSE,"TMCOMP96";#N/A,#N/A,FALSE,"MAT96";#N/A,#N/A,FALSE,"FANDA96";#N/A,#N/A,FALSE,"INTRAN96";#N/A,#N/A,FALSE,"NAA9697";#N/A,#N/A,FALSE,"ECWEBB";#N/A,#N/A,FALSE,"MFT96";#N/A,#N/A,FALSE,"CTrecon"}</definedName>
    <definedName name="asdas17aug_3_1_1_1" hidden="1">{#N/A,#N/A,FALSE,"TMCOMP96";#N/A,#N/A,FALSE,"MAT96";#N/A,#N/A,FALSE,"FANDA96";#N/A,#N/A,FALSE,"INTRAN96";#N/A,#N/A,FALSE,"NAA9697";#N/A,#N/A,FALSE,"ECWEBB";#N/A,#N/A,FALSE,"MFT96";#N/A,#N/A,FALSE,"CTrecon"}</definedName>
    <definedName name="asdas17aug_3_1_1_1_1" hidden="1">{#N/A,#N/A,FALSE,"TMCOMP96";#N/A,#N/A,FALSE,"MAT96";#N/A,#N/A,FALSE,"FANDA96";#N/A,#N/A,FALSE,"INTRAN96";#N/A,#N/A,FALSE,"NAA9697";#N/A,#N/A,FALSE,"ECWEBB";#N/A,#N/A,FALSE,"MFT96";#N/A,#N/A,FALSE,"CTrecon"}</definedName>
    <definedName name="asdas17aug_3_1_1_1_2" hidden="1">{#N/A,#N/A,FALSE,"TMCOMP96";#N/A,#N/A,FALSE,"MAT96";#N/A,#N/A,FALSE,"FANDA96";#N/A,#N/A,FALSE,"INTRAN96";#N/A,#N/A,FALSE,"NAA9697";#N/A,#N/A,FALSE,"ECWEBB";#N/A,#N/A,FALSE,"MFT96";#N/A,#N/A,FALSE,"CTrecon"}</definedName>
    <definedName name="asdas17aug_3_1_1_1_3" hidden="1">{#N/A,#N/A,FALSE,"TMCOMP96";#N/A,#N/A,FALSE,"MAT96";#N/A,#N/A,FALSE,"FANDA96";#N/A,#N/A,FALSE,"INTRAN96";#N/A,#N/A,FALSE,"NAA9697";#N/A,#N/A,FALSE,"ECWEBB";#N/A,#N/A,FALSE,"MFT96";#N/A,#N/A,FALSE,"CTrecon"}</definedName>
    <definedName name="asdas17aug_3_1_1_1_4" hidden="1">{#N/A,#N/A,FALSE,"TMCOMP96";#N/A,#N/A,FALSE,"MAT96";#N/A,#N/A,FALSE,"FANDA96";#N/A,#N/A,FALSE,"INTRAN96";#N/A,#N/A,FALSE,"NAA9697";#N/A,#N/A,FALSE,"ECWEBB";#N/A,#N/A,FALSE,"MFT96";#N/A,#N/A,FALSE,"CTrecon"}</definedName>
    <definedName name="asdas17aug_3_1_1_1_5" hidden="1">{#N/A,#N/A,FALSE,"TMCOMP96";#N/A,#N/A,FALSE,"MAT96";#N/A,#N/A,FALSE,"FANDA96";#N/A,#N/A,FALSE,"INTRAN96";#N/A,#N/A,FALSE,"NAA9697";#N/A,#N/A,FALSE,"ECWEBB";#N/A,#N/A,FALSE,"MFT96";#N/A,#N/A,FALSE,"CTrecon"}</definedName>
    <definedName name="asdas17aug_3_1_1_2" hidden="1">{#N/A,#N/A,FALSE,"TMCOMP96";#N/A,#N/A,FALSE,"MAT96";#N/A,#N/A,FALSE,"FANDA96";#N/A,#N/A,FALSE,"INTRAN96";#N/A,#N/A,FALSE,"NAA9697";#N/A,#N/A,FALSE,"ECWEBB";#N/A,#N/A,FALSE,"MFT96";#N/A,#N/A,FALSE,"CTrecon"}</definedName>
    <definedName name="asdas17aug_3_1_1_2_1" hidden="1">{#N/A,#N/A,FALSE,"TMCOMP96";#N/A,#N/A,FALSE,"MAT96";#N/A,#N/A,FALSE,"FANDA96";#N/A,#N/A,FALSE,"INTRAN96";#N/A,#N/A,FALSE,"NAA9697";#N/A,#N/A,FALSE,"ECWEBB";#N/A,#N/A,FALSE,"MFT96";#N/A,#N/A,FALSE,"CTrecon"}</definedName>
    <definedName name="asdas17aug_3_1_1_2_2" hidden="1">{#N/A,#N/A,FALSE,"TMCOMP96";#N/A,#N/A,FALSE,"MAT96";#N/A,#N/A,FALSE,"FANDA96";#N/A,#N/A,FALSE,"INTRAN96";#N/A,#N/A,FALSE,"NAA9697";#N/A,#N/A,FALSE,"ECWEBB";#N/A,#N/A,FALSE,"MFT96";#N/A,#N/A,FALSE,"CTrecon"}</definedName>
    <definedName name="asdas17aug_3_1_1_2_3" hidden="1">{#N/A,#N/A,FALSE,"TMCOMP96";#N/A,#N/A,FALSE,"MAT96";#N/A,#N/A,FALSE,"FANDA96";#N/A,#N/A,FALSE,"INTRAN96";#N/A,#N/A,FALSE,"NAA9697";#N/A,#N/A,FALSE,"ECWEBB";#N/A,#N/A,FALSE,"MFT96";#N/A,#N/A,FALSE,"CTrecon"}</definedName>
    <definedName name="asdas17aug_3_1_1_2_4" hidden="1">{#N/A,#N/A,FALSE,"TMCOMP96";#N/A,#N/A,FALSE,"MAT96";#N/A,#N/A,FALSE,"FANDA96";#N/A,#N/A,FALSE,"INTRAN96";#N/A,#N/A,FALSE,"NAA9697";#N/A,#N/A,FALSE,"ECWEBB";#N/A,#N/A,FALSE,"MFT96";#N/A,#N/A,FALSE,"CTrecon"}</definedName>
    <definedName name="asdas17aug_3_1_1_2_5" hidden="1">{#N/A,#N/A,FALSE,"TMCOMP96";#N/A,#N/A,FALSE,"MAT96";#N/A,#N/A,FALSE,"FANDA96";#N/A,#N/A,FALSE,"INTRAN96";#N/A,#N/A,FALSE,"NAA9697";#N/A,#N/A,FALSE,"ECWEBB";#N/A,#N/A,FALSE,"MFT96";#N/A,#N/A,FALSE,"CTrecon"}</definedName>
    <definedName name="asdas17aug_3_1_1_3" hidden="1">{#N/A,#N/A,FALSE,"TMCOMP96";#N/A,#N/A,FALSE,"MAT96";#N/A,#N/A,FALSE,"FANDA96";#N/A,#N/A,FALSE,"INTRAN96";#N/A,#N/A,FALSE,"NAA9697";#N/A,#N/A,FALSE,"ECWEBB";#N/A,#N/A,FALSE,"MFT96";#N/A,#N/A,FALSE,"CTrecon"}</definedName>
    <definedName name="asdas17aug_3_1_1_4" hidden="1">{#N/A,#N/A,FALSE,"TMCOMP96";#N/A,#N/A,FALSE,"MAT96";#N/A,#N/A,FALSE,"FANDA96";#N/A,#N/A,FALSE,"INTRAN96";#N/A,#N/A,FALSE,"NAA9697";#N/A,#N/A,FALSE,"ECWEBB";#N/A,#N/A,FALSE,"MFT96";#N/A,#N/A,FALSE,"CTrecon"}</definedName>
    <definedName name="asdas17aug_3_1_1_5" hidden="1">{#N/A,#N/A,FALSE,"TMCOMP96";#N/A,#N/A,FALSE,"MAT96";#N/A,#N/A,FALSE,"FANDA96";#N/A,#N/A,FALSE,"INTRAN96";#N/A,#N/A,FALSE,"NAA9697";#N/A,#N/A,FALSE,"ECWEBB";#N/A,#N/A,FALSE,"MFT96";#N/A,#N/A,FALSE,"CTrecon"}</definedName>
    <definedName name="asdas17aug_3_1_2" hidden="1">{#N/A,#N/A,FALSE,"TMCOMP96";#N/A,#N/A,FALSE,"MAT96";#N/A,#N/A,FALSE,"FANDA96";#N/A,#N/A,FALSE,"INTRAN96";#N/A,#N/A,FALSE,"NAA9697";#N/A,#N/A,FALSE,"ECWEBB";#N/A,#N/A,FALSE,"MFT96";#N/A,#N/A,FALSE,"CTrecon"}</definedName>
    <definedName name="asdas17aug_3_1_2_1" hidden="1">{#N/A,#N/A,FALSE,"TMCOMP96";#N/A,#N/A,FALSE,"MAT96";#N/A,#N/A,FALSE,"FANDA96";#N/A,#N/A,FALSE,"INTRAN96";#N/A,#N/A,FALSE,"NAA9697";#N/A,#N/A,FALSE,"ECWEBB";#N/A,#N/A,FALSE,"MFT96";#N/A,#N/A,FALSE,"CTrecon"}</definedName>
    <definedName name="asdas17aug_3_1_2_2" hidden="1">{#N/A,#N/A,FALSE,"TMCOMP96";#N/A,#N/A,FALSE,"MAT96";#N/A,#N/A,FALSE,"FANDA96";#N/A,#N/A,FALSE,"INTRAN96";#N/A,#N/A,FALSE,"NAA9697";#N/A,#N/A,FALSE,"ECWEBB";#N/A,#N/A,FALSE,"MFT96";#N/A,#N/A,FALSE,"CTrecon"}</definedName>
    <definedName name="asdas17aug_3_1_2_3" hidden="1">{#N/A,#N/A,FALSE,"TMCOMP96";#N/A,#N/A,FALSE,"MAT96";#N/A,#N/A,FALSE,"FANDA96";#N/A,#N/A,FALSE,"INTRAN96";#N/A,#N/A,FALSE,"NAA9697";#N/A,#N/A,FALSE,"ECWEBB";#N/A,#N/A,FALSE,"MFT96";#N/A,#N/A,FALSE,"CTrecon"}</definedName>
    <definedName name="asdas17aug_3_1_2_4" hidden="1">{#N/A,#N/A,FALSE,"TMCOMP96";#N/A,#N/A,FALSE,"MAT96";#N/A,#N/A,FALSE,"FANDA96";#N/A,#N/A,FALSE,"INTRAN96";#N/A,#N/A,FALSE,"NAA9697";#N/A,#N/A,FALSE,"ECWEBB";#N/A,#N/A,FALSE,"MFT96";#N/A,#N/A,FALSE,"CTrecon"}</definedName>
    <definedName name="asdas17aug_3_1_2_5" hidden="1">{#N/A,#N/A,FALSE,"TMCOMP96";#N/A,#N/A,FALSE,"MAT96";#N/A,#N/A,FALSE,"FANDA96";#N/A,#N/A,FALSE,"INTRAN96";#N/A,#N/A,FALSE,"NAA9697";#N/A,#N/A,FALSE,"ECWEBB";#N/A,#N/A,FALSE,"MFT96";#N/A,#N/A,FALSE,"CTrecon"}</definedName>
    <definedName name="asdas17aug_3_1_3" hidden="1">{#N/A,#N/A,FALSE,"TMCOMP96";#N/A,#N/A,FALSE,"MAT96";#N/A,#N/A,FALSE,"FANDA96";#N/A,#N/A,FALSE,"INTRAN96";#N/A,#N/A,FALSE,"NAA9697";#N/A,#N/A,FALSE,"ECWEBB";#N/A,#N/A,FALSE,"MFT96";#N/A,#N/A,FALSE,"CTrecon"}</definedName>
    <definedName name="asdas17aug_3_1_3_1" hidden="1">{#N/A,#N/A,FALSE,"TMCOMP96";#N/A,#N/A,FALSE,"MAT96";#N/A,#N/A,FALSE,"FANDA96";#N/A,#N/A,FALSE,"INTRAN96";#N/A,#N/A,FALSE,"NAA9697";#N/A,#N/A,FALSE,"ECWEBB";#N/A,#N/A,FALSE,"MFT96";#N/A,#N/A,FALSE,"CTrecon"}</definedName>
    <definedName name="asdas17aug_3_1_3_2" hidden="1">{#N/A,#N/A,FALSE,"TMCOMP96";#N/A,#N/A,FALSE,"MAT96";#N/A,#N/A,FALSE,"FANDA96";#N/A,#N/A,FALSE,"INTRAN96";#N/A,#N/A,FALSE,"NAA9697";#N/A,#N/A,FALSE,"ECWEBB";#N/A,#N/A,FALSE,"MFT96";#N/A,#N/A,FALSE,"CTrecon"}</definedName>
    <definedName name="asdas17aug_3_1_3_3" hidden="1">{#N/A,#N/A,FALSE,"TMCOMP96";#N/A,#N/A,FALSE,"MAT96";#N/A,#N/A,FALSE,"FANDA96";#N/A,#N/A,FALSE,"INTRAN96";#N/A,#N/A,FALSE,"NAA9697";#N/A,#N/A,FALSE,"ECWEBB";#N/A,#N/A,FALSE,"MFT96";#N/A,#N/A,FALSE,"CTrecon"}</definedName>
    <definedName name="asdas17aug_3_1_3_4" hidden="1">{#N/A,#N/A,FALSE,"TMCOMP96";#N/A,#N/A,FALSE,"MAT96";#N/A,#N/A,FALSE,"FANDA96";#N/A,#N/A,FALSE,"INTRAN96";#N/A,#N/A,FALSE,"NAA9697";#N/A,#N/A,FALSE,"ECWEBB";#N/A,#N/A,FALSE,"MFT96";#N/A,#N/A,FALSE,"CTrecon"}</definedName>
    <definedName name="asdas17aug_3_1_3_5" hidden="1">{#N/A,#N/A,FALSE,"TMCOMP96";#N/A,#N/A,FALSE,"MAT96";#N/A,#N/A,FALSE,"FANDA96";#N/A,#N/A,FALSE,"INTRAN96";#N/A,#N/A,FALSE,"NAA9697";#N/A,#N/A,FALSE,"ECWEBB";#N/A,#N/A,FALSE,"MFT96";#N/A,#N/A,FALSE,"CTrecon"}</definedName>
    <definedName name="asdas17aug_3_1_4" hidden="1">{#N/A,#N/A,FALSE,"TMCOMP96";#N/A,#N/A,FALSE,"MAT96";#N/A,#N/A,FALSE,"FANDA96";#N/A,#N/A,FALSE,"INTRAN96";#N/A,#N/A,FALSE,"NAA9697";#N/A,#N/A,FALSE,"ECWEBB";#N/A,#N/A,FALSE,"MFT96";#N/A,#N/A,FALSE,"CTrecon"}</definedName>
    <definedName name="asdas17aug_3_1_4_1" hidden="1">{#N/A,#N/A,FALSE,"TMCOMP96";#N/A,#N/A,FALSE,"MAT96";#N/A,#N/A,FALSE,"FANDA96";#N/A,#N/A,FALSE,"INTRAN96";#N/A,#N/A,FALSE,"NAA9697";#N/A,#N/A,FALSE,"ECWEBB";#N/A,#N/A,FALSE,"MFT96";#N/A,#N/A,FALSE,"CTrecon"}</definedName>
    <definedName name="asdas17aug_3_1_4_2" hidden="1">{#N/A,#N/A,FALSE,"TMCOMP96";#N/A,#N/A,FALSE,"MAT96";#N/A,#N/A,FALSE,"FANDA96";#N/A,#N/A,FALSE,"INTRAN96";#N/A,#N/A,FALSE,"NAA9697";#N/A,#N/A,FALSE,"ECWEBB";#N/A,#N/A,FALSE,"MFT96";#N/A,#N/A,FALSE,"CTrecon"}</definedName>
    <definedName name="asdas17aug_3_1_4_3" hidden="1">{#N/A,#N/A,FALSE,"TMCOMP96";#N/A,#N/A,FALSE,"MAT96";#N/A,#N/A,FALSE,"FANDA96";#N/A,#N/A,FALSE,"INTRAN96";#N/A,#N/A,FALSE,"NAA9697";#N/A,#N/A,FALSE,"ECWEBB";#N/A,#N/A,FALSE,"MFT96";#N/A,#N/A,FALSE,"CTrecon"}</definedName>
    <definedName name="asdas17aug_3_1_4_4" hidden="1">{#N/A,#N/A,FALSE,"TMCOMP96";#N/A,#N/A,FALSE,"MAT96";#N/A,#N/A,FALSE,"FANDA96";#N/A,#N/A,FALSE,"INTRAN96";#N/A,#N/A,FALSE,"NAA9697";#N/A,#N/A,FALSE,"ECWEBB";#N/A,#N/A,FALSE,"MFT96";#N/A,#N/A,FALSE,"CTrecon"}</definedName>
    <definedName name="asdas17aug_3_1_4_5" hidden="1">{#N/A,#N/A,FALSE,"TMCOMP96";#N/A,#N/A,FALSE,"MAT96";#N/A,#N/A,FALSE,"FANDA96";#N/A,#N/A,FALSE,"INTRAN96";#N/A,#N/A,FALSE,"NAA9697";#N/A,#N/A,FALSE,"ECWEBB";#N/A,#N/A,FALSE,"MFT96";#N/A,#N/A,FALSE,"CTrecon"}</definedName>
    <definedName name="asdas17aug_3_1_5" hidden="1">{#N/A,#N/A,FALSE,"TMCOMP96";#N/A,#N/A,FALSE,"MAT96";#N/A,#N/A,FALSE,"FANDA96";#N/A,#N/A,FALSE,"INTRAN96";#N/A,#N/A,FALSE,"NAA9697";#N/A,#N/A,FALSE,"ECWEBB";#N/A,#N/A,FALSE,"MFT96";#N/A,#N/A,FALSE,"CTrecon"}</definedName>
    <definedName name="asdas17aug_3_1_5_1" hidden="1">{#N/A,#N/A,FALSE,"TMCOMP96";#N/A,#N/A,FALSE,"MAT96";#N/A,#N/A,FALSE,"FANDA96";#N/A,#N/A,FALSE,"INTRAN96";#N/A,#N/A,FALSE,"NAA9697";#N/A,#N/A,FALSE,"ECWEBB";#N/A,#N/A,FALSE,"MFT96";#N/A,#N/A,FALSE,"CTrecon"}</definedName>
    <definedName name="asdas17aug_3_1_5_2" hidden="1">{#N/A,#N/A,FALSE,"TMCOMP96";#N/A,#N/A,FALSE,"MAT96";#N/A,#N/A,FALSE,"FANDA96";#N/A,#N/A,FALSE,"INTRAN96";#N/A,#N/A,FALSE,"NAA9697";#N/A,#N/A,FALSE,"ECWEBB";#N/A,#N/A,FALSE,"MFT96";#N/A,#N/A,FALSE,"CTrecon"}</definedName>
    <definedName name="asdas17aug_3_1_5_3" hidden="1">{#N/A,#N/A,FALSE,"TMCOMP96";#N/A,#N/A,FALSE,"MAT96";#N/A,#N/A,FALSE,"FANDA96";#N/A,#N/A,FALSE,"INTRAN96";#N/A,#N/A,FALSE,"NAA9697";#N/A,#N/A,FALSE,"ECWEBB";#N/A,#N/A,FALSE,"MFT96";#N/A,#N/A,FALSE,"CTrecon"}</definedName>
    <definedName name="asdas17aug_3_1_5_4" hidden="1">{#N/A,#N/A,FALSE,"TMCOMP96";#N/A,#N/A,FALSE,"MAT96";#N/A,#N/A,FALSE,"FANDA96";#N/A,#N/A,FALSE,"INTRAN96";#N/A,#N/A,FALSE,"NAA9697";#N/A,#N/A,FALSE,"ECWEBB";#N/A,#N/A,FALSE,"MFT96";#N/A,#N/A,FALSE,"CTrecon"}</definedName>
    <definedName name="asdas17aug_3_1_5_5" hidden="1">{#N/A,#N/A,FALSE,"TMCOMP96";#N/A,#N/A,FALSE,"MAT96";#N/A,#N/A,FALSE,"FANDA96";#N/A,#N/A,FALSE,"INTRAN96";#N/A,#N/A,FALSE,"NAA9697";#N/A,#N/A,FALSE,"ECWEBB";#N/A,#N/A,FALSE,"MFT96";#N/A,#N/A,FALSE,"CTrecon"}</definedName>
    <definedName name="asdas17aug_3_2" hidden="1">{#N/A,#N/A,FALSE,"TMCOMP96";#N/A,#N/A,FALSE,"MAT96";#N/A,#N/A,FALSE,"FANDA96";#N/A,#N/A,FALSE,"INTRAN96";#N/A,#N/A,FALSE,"NAA9697";#N/A,#N/A,FALSE,"ECWEBB";#N/A,#N/A,FALSE,"MFT96";#N/A,#N/A,FALSE,"CTrecon"}</definedName>
    <definedName name="asdas17aug_3_2_1" hidden="1">{#N/A,#N/A,FALSE,"TMCOMP96";#N/A,#N/A,FALSE,"MAT96";#N/A,#N/A,FALSE,"FANDA96";#N/A,#N/A,FALSE,"INTRAN96";#N/A,#N/A,FALSE,"NAA9697";#N/A,#N/A,FALSE,"ECWEBB";#N/A,#N/A,FALSE,"MFT96";#N/A,#N/A,FALSE,"CTrecon"}</definedName>
    <definedName name="asdas17aug_3_2_2" hidden="1">{#N/A,#N/A,FALSE,"TMCOMP96";#N/A,#N/A,FALSE,"MAT96";#N/A,#N/A,FALSE,"FANDA96";#N/A,#N/A,FALSE,"INTRAN96";#N/A,#N/A,FALSE,"NAA9697";#N/A,#N/A,FALSE,"ECWEBB";#N/A,#N/A,FALSE,"MFT96";#N/A,#N/A,FALSE,"CTrecon"}</definedName>
    <definedName name="asdas17aug_3_2_3" hidden="1">{#N/A,#N/A,FALSE,"TMCOMP96";#N/A,#N/A,FALSE,"MAT96";#N/A,#N/A,FALSE,"FANDA96";#N/A,#N/A,FALSE,"INTRAN96";#N/A,#N/A,FALSE,"NAA9697";#N/A,#N/A,FALSE,"ECWEBB";#N/A,#N/A,FALSE,"MFT96";#N/A,#N/A,FALSE,"CTrecon"}</definedName>
    <definedName name="asdas17aug_3_2_4" hidden="1">{#N/A,#N/A,FALSE,"TMCOMP96";#N/A,#N/A,FALSE,"MAT96";#N/A,#N/A,FALSE,"FANDA96";#N/A,#N/A,FALSE,"INTRAN96";#N/A,#N/A,FALSE,"NAA9697";#N/A,#N/A,FALSE,"ECWEBB";#N/A,#N/A,FALSE,"MFT96";#N/A,#N/A,FALSE,"CTrecon"}</definedName>
    <definedName name="asdas17aug_3_2_5" hidden="1">{#N/A,#N/A,FALSE,"TMCOMP96";#N/A,#N/A,FALSE,"MAT96";#N/A,#N/A,FALSE,"FANDA96";#N/A,#N/A,FALSE,"INTRAN96";#N/A,#N/A,FALSE,"NAA9697";#N/A,#N/A,FALSE,"ECWEBB";#N/A,#N/A,FALSE,"MFT96";#N/A,#N/A,FALSE,"CTrecon"}</definedName>
    <definedName name="asdas17aug_3_3" hidden="1">{#N/A,#N/A,FALSE,"TMCOMP96";#N/A,#N/A,FALSE,"MAT96";#N/A,#N/A,FALSE,"FANDA96";#N/A,#N/A,FALSE,"INTRAN96";#N/A,#N/A,FALSE,"NAA9697";#N/A,#N/A,FALSE,"ECWEBB";#N/A,#N/A,FALSE,"MFT96";#N/A,#N/A,FALSE,"CTrecon"}</definedName>
    <definedName name="asdas17aug_3_3_1" hidden="1">{#N/A,#N/A,FALSE,"TMCOMP96";#N/A,#N/A,FALSE,"MAT96";#N/A,#N/A,FALSE,"FANDA96";#N/A,#N/A,FALSE,"INTRAN96";#N/A,#N/A,FALSE,"NAA9697";#N/A,#N/A,FALSE,"ECWEBB";#N/A,#N/A,FALSE,"MFT96";#N/A,#N/A,FALSE,"CTrecon"}</definedName>
    <definedName name="asdas17aug_3_3_2" hidden="1">{#N/A,#N/A,FALSE,"TMCOMP96";#N/A,#N/A,FALSE,"MAT96";#N/A,#N/A,FALSE,"FANDA96";#N/A,#N/A,FALSE,"INTRAN96";#N/A,#N/A,FALSE,"NAA9697";#N/A,#N/A,FALSE,"ECWEBB";#N/A,#N/A,FALSE,"MFT96";#N/A,#N/A,FALSE,"CTrecon"}</definedName>
    <definedName name="asdas17aug_3_3_3" hidden="1">{#N/A,#N/A,FALSE,"TMCOMP96";#N/A,#N/A,FALSE,"MAT96";#N/A,#N/A,FALSE,"FANDA96";#N/A,#N/A,FALSE,"INTRAN96";#N/A,#N/A,FALSE,"NAA9697";#N/A,#N/A,FALSE,"ECWEBB";#N/A,#N/A,FALSE,"MFT96";#N/A,#N/A,FALSE,"CTrecon"}</definedName>
    <definedName name="asdas17aug_3_3_4" hidden="1">{#N/A,#N/A,FALSE,"TMCOMP96";#N/A,#N/A,FALSE,"MAT96";#N/A,#N/A,FALSE,"FANDA96";#N/A,#N/A,FALSE,"INTRAN96";#N/A,#N/A,FALSE,"NAA9697";#N/A,#N/A,FALSE,"ECWEBB";#N/A,#N/A,FALSE,"MFT96";#N/A,#N/A,FALSE,"CTrecon"}</definedName>
    <definedName name="asdas17aug_3_3_5" hidden="1">{#N/A,#N/A,FALSE,"TMCOMP96";#N/A,#N/A,FALSE,"MAT96";#N/A,#N/A,FALSE,"FANDA96";#N/A,#N/A,FALSE,"INTRAN96";#N/A,#N/A,FALSE,"NAA9697";#N/A,#N/A,FALSE,"ECWEBB";#N/A,#N/A,FALSE,"MFT96";#N/A,#N/A,FALSE,"CTrecon"}</definedName>
    <definedName name="asdas17aug_3_4" hidden="1">{#N/A,#N/A,FALSE,"TMCOMP96";#N/A,#N/A,FALSE,"MAT96";#N/A,#N/A,FALSE,"FANDA96";#N/A,#N/A,FALSE,"INTRAN96";#N/A,#N/A,FALSE,"NAA9697";#N/A,#N/A,FALSE,"ECWEBB";#N/A,#N/A,FALSE,"MFT96";#N/A,#N/A,FALSE,"CTrecon"}</definedName>
    <definedName name="asdas17aug_3_4_1" hidden="1">{#N/A,#N/A,FALSE,"TMCOMP96";#N/A,#N/A,FALSE,"MAT96";#N/A,#N/A,FALSE,"FANDA96";#N/A,#N/A,FALSE,"INTRAN96";#N/A,#N/A,FALSE,"NAA9697";#N/A,#N/A,FALSE,"ECWEBB";#N/A,#N/A,FALSE,"MFT96";#N/A,#N/A,FALSE,"CTrecon"}</definedName>
    <definedName name="asdas17aug_3_4_2" hidden="1">{#N/A,#N/A,FALSE,"TMCOMP96";#N/A,#N/A,FALSE,"MAT96";#N/A,#N/A,FALSE,"FANDA96";#N/A,#N/A,FALSE,"INTRAN96";#N/A,#N/A,FALSE,"NAA9697";#N/A,#N/A,FALSE,"ECWEBB";#N/A,#N/A,FALSE,"MFT96";#N/A,#N/A,FALSE,"CTrecon"}</definedName>
    <definedName name="asdas17aug_3_4_3" hidden="1">{#N/A,#N/A,FALSE,"TMCOMP96";#N/A,#N/A,FALSE,"MAT96";#N/A,#N/A,FALSE,"FANDA96";#N/A,#N/A,FALSE,"INTRAN96";#N/A,#N/A,FALSE,"NAA9697";#N/A,#N/A,FALSE,"ECWEBB";#N/A,#N/A,FALSE,"MFT96";#N/A,#N/A,FALSE,"CTrecon"}</definedName>
    <definedName name="asdas17aug_3_4_4" hidden="1">{#N/A,#N/A,FALSE,"TMCOMP96";#N/A,#N/A,FALSE,"MAT96";#N/A,#N/A,FALSE,"FANDA96";#N/A,#N/A,FALSE,"INTRAN96";#N/A,#N/A,FALSE,"NAA9697";#N/A,#N/A,FALSE,"ECWEBB";#N/A,#N/A,FALSE,"MFT96";#N/A,#N/A,FALSE,"CTrecon"}</definedName>
    <definedName name="asdas17aug_3_4_5" hidden="1">{#N/A,#N/A,FALSE,"TMCOMP96";#N/A,#N/A,FALSE,"MAT96";#N/A,#N/A,FALSE,"FANDA96";#N/A,#N/A,FALSE,"INTRAN96";#N/A,#N/A,FALSE,"NAA9697";#N/A,#N/A,FALSE,"ECWEBB";#N/A,#N/A,FALSE,"MFT96";#N/A,#N/A,FALSE,"CTrecon"}</definedName>
    <definedName name="asdas17aug_3_5" hidden="1">{#N/A,#N/A,FALSE,"TMCOMP96";#N/A,#N/A,FALSE,"MAT96";#N/A,#N/A,FALSE,"FANDA96";#N/A,#N/A,FALSE,"INTRAN96";#N/A,#N/A,FALSE,"NAA9697";#N/A,#N/A,FALSE,"ECWEBB";#N/A,#N/A,FALSE,"MFT96";#N/A,#N/A,FALSE,"CTrecon"}</definedName>
    <definedName name="asdas17aug_3_5_1" hidden="1">{#N/A,#N/A,FALSE,"TMCOMP96";#N/A,#N/A,FALSE,"MAT96";#N/A,#N/A,FALSE,"FANDA96";#N/A,#N/A,FALSE,"INTRAN96";#N/A,#N/A,FALSE,"NAA9697";#N/A,#N/A,FALSE,"ECWEBB";#N/A,#N/A,FALSE,"MFT96";#N/A,#N/A,FALSE,"CTrecon"}</definedName>
    <definedName name="asdas17aug_3_5_2" hidden="1">{#N/A,#N/A,FALSE,"TMCOMP96";#N/A,#N/A,FALSE,"MAT96";#N/A,#N/A,FALSE,"FANDA96";#N/A,#N/A,FALSE,"INTRAN96";#N/A,#N/A,FALSE,"NAA9697";#N/A,#N/A,FALSE,"ECWEBB";#N/A,#N/A,FALSE,"MFT96";#N/A,#N/A,FALSE,"CTrecon"}</definedName>
    <definedName name="asdas17aug_3_5_3" hidden="1">{#N/A,#N/A,FALSE,"TMCOMP96";#N/A,#N/A,FALSE,"MAT96";#N/A,#N/A,FALSE,"FANDA96";#N/A,#N/A,FALSE,"INTRAN96";#N/A,#N/A,FALSE,"NAA9697";#N/A,#N/A,FALSE,"ECWEBB";#N/A,#N/A,FALSE,"MFT96";#N/A,#N/A,FALSE,"CTrecon"}</definedName>
    <definedName name="asdas17aug_3_5_4" hidden="1">{#N/A,#N/A,FALSE,"TMCOMP96";#N/A,#N/A,FALSE,"MAT96";#N/A,#N/A,FALSE,"FANDA96";#N/A,#N/A,FALSE,"INTRAN96";#N/A,#N/A,FALSE,"NAA9697";#N/A,#N/A,FALSE,"ECWEBB";#N/A,#N/A,FALSE,"MFT96";#N/A,#N/A,FALSE,"CTrecon"}</definedName>
    <definedName name="asdas17aug_3_5_5" hidden="1">{#N/A,#N/A,FALSE,"TMCOMP96";#N/A,#N/A,FALSE,"MAT96";#N/A,#N/A,FALSE,"FANDA96";#N/A,#N/A,FALSE,"INTRAN96";#N/A,#N/A,FALSE,"NAA9697";#N/A,#N/A,FALSE,"ECWEBB";#N/A,#N/A,FALSE,"MFT96";#N/A,#N/A,FALSE,"CTrecon"}</definedName>
    <definedName name="asdas17aug_4" hidden="1">{#N/A,#N/A,FALSE,"TMCOMP96";#N/A,#N/A,FALSE,"MAT96";#N/A,#N/A,FALSE,"FANDA96";#N/A,#N/A,FALSE,"INTRAN96";#N/A,#N/A,FALSE,"NAA9697";#N/A,#N/A,FALSE,"ECWEBB";#N/A,#N/A,FALSE,"MFT96";#N/A,#N/A,FALSE,"CTrecon"}</definedName>
    <definedName name="asdas17aug_4_1" hidden="1">{#N/A,#N/A,FALSE,"TMCOMP96";#N/A,#N/A,FALSE,"MAT96";#N/A,#N/A,FALSE,"FANDA96";#N/A,#N/A,FALSE,"INTRAN96";#N/A,#N/A,FALSE,"NAA9697";#N/A,#N/A,FALSE,"ECWEBB";#N/A,#N/A,FALSE,"MFT96";#N/A,#N/A,FALSE,"CTrecon"}</definedName>
    <definedName name="asdas17aug_4_1_1" hidden="1">{#N/A,#N/A,FALSE,"TMCOMP96";#N/A,#N/A,FALSE,"MAT96";#N/A,#N/A,FALSE,"FANDA96";#N/A,#N/A,FALSE,"INTRAN96";#N/A,#N/A,FALSE,"NAA9697";#N/A,#N/A,FALSE,"ECWEBB";#N/A,#N/A,FALSE,"MFT96";#N/A,#N/A,FALSE,"CTrecon"}</definedName>
    <definedName name="asdas17aug_4_1_1_1" hidden="1">{#N/A,#N/A,FALSE,"TMCOMP96";#N/A,#N/A,FALSE,"MAT96";#N/A,#N/A,FALSE,"FANDA96";#N/A,#N/A,FALSE,"INTRAN96";#N/A,#N/A,FALSE,"NAA9697";#N/A,#N/A,FALSE,"ECWEBB";#N/A,#N/A,FALSE,"MFT96";#N/A,#N/A,FALSE,"CTrecon"}</definedName>
    <definedName name="asdas17aug_4_1_1_1_1" hidden="1">{#N/A,#N/A,FALSE,"TMCOMP96";#N/A,#N/A,FALSE,"MAT96";#N/A,#N/A,FALSE,"FANDA96";#N/A,#N/A,FALSE,"INTRAN96";#N/A,#N/A,FALSE,"NAA9697";#N/A,#N/A,FALSE,"ECWEBB";#N/A,#N/A,FALSE,"MFT96";#N/A,#N/A,FALSE,"CTrecon"}</definedName>
    <definedName name="asdas17aug_4_1_1_1_2" hidden="1">{#N/A,#N/A,FALSE,"TMCOMP96";#N/A,#N/A,FALSE,"MAT96";#N/A,#N/A,FALSE,"FANDA96";#N/A,#N/A,FALSE,"INTRAN96";#N/A,#N/A,FALSE,"NAA9697";#N/A,#N/A,FALSE,"ECWEBB";#N/A,#N/A,FALSE,"MFT96";#N/A,#N/A,FALSE,"CTrecon"}</definedName>
    <definedName name="asdas17aug_4_1_1_1_3" hidden="1">{#N/A,#N/A,FALSE,"TMCOMP96";#N/A,#N/A,FALSE,"MAT96";#N/A,#N/A,FALSE,"FANDA96";#N/A,#N/A,FALSE,"INTRAN96";#N/A,#N/A,FALSE,"NAA9697";#N/A,#N/A,FALSE,"ECWEBB";#N/A,#N/A,FALSE,"MFT96";#N/A,#N/A,FALSE,"CTrecon"}</definedName>
    <definedName name="asdas17aug_4_1_1_1_4" hidden="1">{#N/A,#N/A,FALSE,"TMCOMP96";#N/A,#N/A,FALSE,"MAT96";#N/A,#N/A,FALSE,"FANDA96";#N/A,#N/A,FALSE,"INTRAN96";#N/A,#N/A,FALSE,"NAA9697";#N/A,#N/A,FALSE,"ECWEBB";#N/A,#N/A,FALSE,"MFT96";#N/A,#N/A,FALSE,"CTrecon"}</definedName>
    <definedName name="asdas17aug_4_1_1_1_5" hidden="1">{#N/A,#N/A,FALSE,"TMCOMP96";#N/A,#N/A,FALSE,"MAT96";#N/A,#N/A,FALSE,"FANDA96";#N/A,#N/A,FALSE,"INTRAN96";#N/A,#N/A,FALSE,"NAA9697";#N/A,#N/A,FALSE,"ECWEBB";#N/A,#N/A,FALSE,"MFT96";#N/A,#N/A,FALSE,"CTrecon"}</definedName>
    <definedName name="asdas17aug_4_1_1_2" hidden="1">{#N/A,#N/A,FALSE,"TMCOMP96";#N/A,#N/A,FALSE,"MAT96";#N/A,#N/A,FALSE,"FANDA96";#N/A,#N/A,FALSE,"INTRAN96";#N/A,#N/A,FALSE,"NAA9697";#N/A,#N/A,FALSE,"ECWEBB";#N/A,#N/A,FALSE,"MFT96";#N/A,#N/A,FALSE,"CTrecon"}</definedName>
    <definedName name="asdas17aug_4_1_1_2_1" hidden="1">{#N/A,#N/A,FALSE,"TMCOMP96";#N/A,#N/A,FALSE,"MAT96";#N/A,#N/A,FALSE,"FANDA96";#N/A,#N/A,FALSE,"INTRAN96";#N/A,#N/A,FALSE,"NAA9697";#N/A,#N/A,FALSE,"ECWEBB";#N/A,#N/A,FALSE,"MFT96";#N/A,#N/A,FALSE,"CTrecon"}</definedName>
    <definedName name="asdas17aug_4_1_1_2_2" hidden="1">{#N/A,#N/A,FALSE,"TMCOMP96";#N/A,#N/A,FALSE,"MAT96";#N/A,#N/A,FALSE,"FANDA96";#N/A,#N/A,FALSE,"INTRAN96";#N/A,#N/A,FALSE,"NAA9697";#N/A,#N/A,FALSE,"ECWEBB";#N/A,#N/A,FALSE,"MFT96";#N/A,#N/A,FALSE,"CTrecon"}</definedName>
    <definedName name="asdas17aug_4_1_1_2_3" hidden="1">{#N/A,#N/A,FALSE,"TMCOMP96";#N/A,#N/A,FALSE,"MAT96";#N/A,#N/A,FALSE,"FANDA96";#N/A,#N/A,FALSE,"INTRAN96";#N/A,#N/A,FALSE,"NAA9697";#N/A,#N/A,FALSE,"ECWEBB";#N/A,#N/A,FALSE,"MFT96";#N/A,#N/A,FALSE,"CTrecon"}</definedName>
    <definedName name="asdas17aug_4_1_1_2_4" hidden="1">{#N/A,#N/A,FALSE,"TMCOMP96";#N/A,#N/A,FALSE,"MAT96";#N/A,#N/A,FALSE,"FANDA96";#N/A,#N/A,FALSE,"INTRAN96";#N/A,#N/A,FALSE,"NAA9697";#N/A,#N/A,FALSE,"ECWEBB";#N/A,#N/A,FALSE,"MFT96";#N/A,#N/A,FALSE,"CTrecon"}</definedName>
    <definedName name="asdas17aug_4_1_1_2_5" hidden="1">{#N/A,#N/A,FALSE,"TMCOMP96";#N/A,#N/A,FALSE,"MAT96";#N/A,#N/A,FALSE,"FANDA96";#N/A,#N/A,FALSE,"INTRAN96";#N/A,#N/A,FALSE,"NAA9697";#N/A,#N/A,FALSE,"ECWEBB";#N/A,#N/A,FALSE,"MFT96";#N/A,#N/A,FALSE,"CTrecon"}</definedName>
    <definedName name="asdas17aug_4_1_1_3" hidden="1">{#N/A,#N/A,FALSE,"TMCOMP96";#N/A,#N/A,FALSE,"MAT96";#N/A,#N/A,FALSE,"FANDA96";#N/A,#N/A,FALSE,"INTRAN96";#N/A,#N/A,FALSE,"NAA9697";#N/A,#N/A,FALSE,"ECWEBB";#N/A,#N/A,FALSE,"MFT96";#N/A,#N/A,FALSE,"CTrecon"}</definedName>
    <definedName name="asdas17aug_4_1_1_4" hidden="1">{#N/A,#N/A,FALSE,"TMCOMP96";#N/A,#N/A,FALSE,"MAT96";#N/A,#N/A,FALSE,"FANDA96";#N/A,#N/A,FALSE,"INTRAN96";#N/A,#N/A,FALSE,"NAA9697";#N/A,#N/A,FALSE,"ECWEBB";#N/A,#N/A,FALSE,"MFT96";#N/A,#N/A,FALSE,"CTrecon"}</definedName>
    <definedName name="asdas17aug_4_1_1_5" hidden="1">{#N/A,#N/A,FALSE,"TMCOMP96";#N/A,#N/A,FALSE,"MAT96";#N/A,#N/A,FALSE,"FANDA96";#N/A,#N/A,FALSE,"INTRAN96";#N/A,#N/A,FALSE,"NAA9697";#N/A,#N/A,FALSE,"ECWEBB";#N/A,#N/A,FALSE,"MFT96";#N/A,#N/A,FALSE,"CTrecon"}</definedName>
    <definedName name="asdas17aug_4_1_2" hidden="1">{#N/A,#N/A,FALSE,"TMCOMP96";#N/A,#N/A,FALSE,"MAT96";#N/A,#N/A,FALSE,"FANDA96";#N/A,#N/A,FALSE,"INTRAN96";#N/A,#N/A,FALSE,"NAA9697";#N/A,#N/A,FALSE,"ECWEBB";#N/A,#N/A,FALSE,"MFT96";#N/A,#N/A,FALSE,"CTrecon"}</definedName>
    <definedName name="asdas17aug_4_1_2_1" hidden="1">{#N/A,#N/A,FALSE,"TMCOMP96";#N/A,#N/A,FALSE,"MAT96";#N/A,#N/A,FALSE,"FANDA96";#N/A,#N/A,FALSE,"INTRAN96";#N/A,#N/A,FALSE,"NAA9697";#N/A,#N/A,FALSE,"ECWEBB";#N/A,#N/A,FALSE,"MFT96";#N/A,#N/A,FALSE,"CTrecon"}</definedName>
    <definedName name="asdas17aug_4_1_2_2" hidden="1">{#N/A,#N/A,FALSE,"TMCOMP96";#N/A,#N/A,FALSE,"MAT96";#N/A,#N/A,FALSE,"FANDA96";#N/A,#N/A,FALSE,"INTRAN96";#N/A,#N/A,FALSE,"NAA9697";#N/A,#N/A,FALSE,"ECWEBB";#N/A,#N/A,FALSE,"MFT96";#N/A,#N/A,FALSE,"CTrecon"}</definedName>
    <definedName name="asdas17aug_4_1_2_3" hidden="1">{#N/A,#N/A,FALSE,"TMCOMP96";#N/A,#N/A,FALSE,"MAT96";#N/A,#N/A,FALSE,"FANDA96";#N/A,#N/A,FALSE,"INTRAN96";#N/A,#N/A,FALSE,"NAA9697";#N/A,#N/A,FALSE,"ECWEBB";#N/A,#N/A,FALSE,"MFT96";#N/A,#N/A,FALSE,"CTrecon"}</definedName>
    <definedName name="asdas17aug_4_1_2_4" hidden="1">{#N/A,#N/A,FALSE,"TMCOMP96";#N/A,#N/A,FALSE,"MAT96";#N/A,#N/A,FALSE,"FANDA96";#N/A,#N/A,FALSE,"INTRAN96";#N/A,#N/A,FALSE,"NAA9697";#N/A,#N/A,FALSE,"ECWEBB";#N/A,#N/A,FALSE,"MFT96";#N/A,#N/A,FALSE,"CTrecon"}</definedName>
    <definedName name="asdas17aug_4_1_2_5" hidden="1">{#N/A,#N/A,FALSE,"TMCOMP96";#N/A,#N/A,FALSE,"MAT96";#N/A,#N/A,FALSE,"FANDA96";#N/A,#N/A,FALSE,"INTRAN96";#N/A,#N/A,FALSE,"NAA9697";#N/A,#N/A,FALSE,"ECWEBB";#N/A,#N/A,FALSE,"MFT96";#N/A,#N/A,FALSE,"CTrecon"}</definedName>
    <definedName name="asdas17aug_4_1_3" hidden="1">{#N/A,#N/A,FALSE,"TMCOMP96";#N/A,#N/A,FALSE,"MAT96";#N/A,#N/A,FALSE,"FANDA96";#N/A,#N/A,FALSE,"INTRAN96";#N/A,#N/A,FALSE,"NAA9697";#N/A,#N/A,FALSE,"ECWEBB";#N/A,#N/A,FALSE,"MFT96";#N/A,#N/A,FALSE,"CTrecon"}</definedName>
    <definedName name="asdas17aug_4_1_3_1" hidden="1">{#N/A,#N/A,FALSE,"TMCOMP96";#N/A,#N/A,FALSE,"MAT96";#N/A,#N/A,FALSE,"FANDA96";#N/A,#N/A,FALSE,"INTRAN96";#N/A,#N/A,FALSE,"NAA9697";#N/A,#N/A,FALSE,"ECWEBB";#N/A,#N/A,FALSE,"MFT96";#N/A,#N/A,FALSE,"CTrecon"}</definedName>
    <definedName name="asdas17aug_4_1_3_2" hidden="1">{#N/A,#N/A,FALSE,"TMCOMP96";#N/A,#N/A,FALSE,"MAT96";#N/A,#N/A,FALSE,"FANDA96";#N/A,#N/A,FALSE,"INTRAN96";#N/A,#N/A,FALSE,"NAA9697";#N/A,#N/A,FALSE,"ECWEBB";#N/A,#N/A,FALSE,"MFT96";#N/A,#N/A,FALSE,"CTrecon"}</definedName>
    <definedName name="asdas17aug_4_1_3_3" hidden="1">{#N/A,#N/A,FALSE,"TMCOMP96";#N/A,#N/A,FALSE,"MAT96";#N/A,#N/A,FALSE,"FANDA96";#N/A,#N/A,FALSE,"INTRAN96";#N/A,#N/A,FALSE,"NAA9697";#N/A,#N/A,FALSE,"ECWEBB";#N/A,#N/A,FALSE,"MFT96";#N/A,#N/A,FALSE,"CTrecon"}</definedName>
    <definedName name="asdas17aug_4_1_3_4" hidden="1">{#N/A,#N/A,FALSE,"TMCOMP96";#N/A,#N/A,FALSE,"MAT96";#N/A,#N/A,FALSE,"FANDA96";#N/A,#N/A,FALSE,"INTRAN96";#N/A,#N/A,FALSE,"NAA9697";#N/A,#N/A,FALSE,"ECWEBB";#N/A,#N/A,FALSE,"MFT96";#N/A,#N/A,FALSE,"CTrecon"}</definedName>
    <definedName name="asdas17aug_4_1_3_5" hidden="1">{#N/A,#N/A,FALSE,"TMCOMP96";#N/A,#N/A,FALSE,"MAT96";#N/A,#N/A,FALSE,"FANDA96";#N/A,#N/A,FALSE,"INTRAN96";#N/A,#N/A,FALSE,"NAA9697";#N/A,#N/A,FALSE,"ECWEBB";#N/A,#N/A,FALSE,"MFT96";#N/A,#N/A,FALSE,"CTrecon"}</definedName>
    <definedName name="asdas17aug_4_1_4" hidden="1">{#N/A,#N/A,FALSE,"TMCOMP96";#N/A,#N/A,FALSE,"MAT96";#N/A,#N/A,FALSE,"FANDA96";#N/A,#N/A,FALSE,"INTRAN96";#N/A,#N/A,FALSE,"NAA9697";#N/A,#N/A,FALSE,"ECWEBB";#N/A,#N/A,FALSE,"MFT96";#N/A,#N/A,FALSE,"CTrecon"}</definedName>
    <definedName name="asdas17aug_4_1_4_1" hidden="1">{#N/A,#N/A,FALSE,"TMCOMP96";#N/A,#N/A,FALSE,"MAT96";#N/A,#N/A,FALSE,"FANDA96";#N/A,#N/A,FALSE,"INTRAN96";#N/A,#N/A,FALSE,"NAA9697";#N/A,#N/A,FALSE,"ECWEBB";#N/A,#N/A,FALSE,"MFT96";#N/A,#N/A,FALSE,"CTrecon"}</definedName>
    <definedName name="asdas17aug_4_1_4_2" hidden="1">{#N/A,#N/A,FALSE,"TMCOMP96";#N/A,#N/A,FALSE,"MAT96";#N/A,#N/A,FALSE,"FANDA96";#N/A,#N/A,FALSE,"INTRAN96";#N/A,#N/A,FALSE,"NAA9697";#N/A,#N/A,FALSE,"ECWEBB";#N/A,#N/A,FALSE,"MFT96";#N/A,#N/A,FALSE,"CTrecon"}</definedName>
    <definedName name="asdas17aug_4_1_4_3" hidden="1">{#N/A,#N/A,FALSE,"TMCOMP96";#N/A,#N/A,FALSE,"MAT96";#N/A,#N/A,FALSE,"FANDA96";#N/A,#N/A,FALSE,"INTRAN96";#N/A,#N/A,FALSE,"NAA9697";#N/A,#N/A,FALSE,"ECWEBB";#N/A,#N/A,FALSE,"MFT96";#N/A,#N/A,FALSE,"CTrecon"}</definedName>
    <definedName name="asdas17aug_4_1_4_4" hidden="1">{#N/A,#N/A,FALSE,"TMCOMP96";#N/A,#N/A,FALSE,"MAT96";#N/A,#N/A,FALSE,"FANDA96";#N/A,#N/A,FALSE,"INTRAN96";#N/A,#N/A,FALSE,"NAA9697";#N/A,#N/A,FALSE,"ECWEBB";#N/A,#N/A,FALSE,"MFT96";#N/A,#N/A,FALSE,"CTrecon"}</definedName>
    <definedName name="asdas17aug_4_1_4_5" hidden="1">{#N/A,#N/A,FALSE,"TMCOMP96";#N/A,#N/A,FALSE,"MAT96";#N/A,#N/A,FALSE,"FANDA96";#N/A,#N/A,FALSE,"INTRAN96";#N/A,#N/A,FALSE,"NAA9697";#N/A,#N/A,FALSE,"ECWEBB";#N/A,#N/A,FALSE,"MFT96";#N/A,#N/A,FALSE,"CTrecon"}</definedName>
    <definedName name="asdas17aug_4_1_5" hidden="1">{#N/A,#N/A,FALSE,"TMCOMP96";#N/A,#N/A,FALSE,"MAT96";#N/A,#N/A,FALSE,"FANDA96";#N/A,#N/A,FALSE,"INTRAN96";#N/A,#N/A,FALSE,"NAA9697";#N/A,#N/A,FALSE,"ECWEBB";#N/A,#N/A,FALSE,"MFT96";#N/A,#N/A,FALSE,"CTrecon"}</definedName>
    <definedName name="asdas17aug_4_1_5_1" hidden="1">{#N/A,#N/A,FALSE,"TMCOMP96";#N/A,#N/A,FALSE,"MAT96";#N/A,#N/A,FALSE,"FANDA96";#N/A,#N/A,FALSE,"INTRAN96";#N/A,#N/A,FALSE,"NAA9697";#N/A,#N/A,FALSE,"ECWEBB";#N/A,#N/A,FALSE,"MFT96";#N/A,#N/A,FALSE,"CTrecon"}</definedName>
    <definedName name="asdas17aug_4_1_5_2" hidden="1">{#N/A,#N/A,FALSE,"TMCOMP96";#N/A,#N/A,FALSE,"MAT96";#N/A,#N/A,FALSE,"FANDA96";#N/A,#N/A,FALSE,"INTRAN96";#N/A,#N/A,FALSE,"NAA9697";#N/A,#N/A,FALSE,"ECWEBB";#N/A,#N/A,FALSE,"MFT96";#N/A,#N/A,FALSE,"CTrecon"}</definedName>
    <definedName name="asdas17aug_4_1_5_3" hidden="1">{#N/A,#N/A,FALSE,"TMCOMP96";#N/A,#N/A,FALSE,"MAT96";#N/A,#N/A,FALSE,"FANDA96";#N/A,#N/A,FALSE,"INTRAN96";#N/A,#N/A,FALSE,"NAA9697";#N/A,#N/A,FALSE,"ECWEBB";#N/A,#N/A,FALSE,"MFT96";#N/A,#N/A,FALSE,"CTrecon"}</definedName>
    <definedName name="asdas17aug_4_1_5_4" hidden="1">{#N/A,#N/A,FALSE,"TMCOMP96";#N/A,#N/A,FALSE,"MAT96";#N/A,#N/A,FALSE,"FANDA96";#N/A,#N/A,FALSE,"INTRAN96";#N/A,#N/A,FALSE,"NAA9697";#N/A,#N/A,FALSE,"ECWEBB";#N/A,#N/A,FALSE,"MFT96";#N/A,#N/A,FALSE,"CTrecon"}</definedName>
    <definedName name="asdas17aug_4_1_5_5" hidden="1">{#N/A,#N/A,FALSE,"TMCOMP96";#N/A,#N/A,FALSE,"MAT96";#N/A,#N/A,FALSE,"FANDA96";#N/A,#N/A,FALSE,"INTRAN96";#N/A,#N/A,FALSE,"NAA9697";#N/A,#N/A,FALSE,"ECWEBB";#N/A,#N/A,FALSE,"MFT96";#N/A,#N/A,FALSE,"CTrecon"}</definedName>
    <definedName name="asdas17aug_4_2" hidden="1">{#N/A,#N/A,FALSE,"TMCOMP96";#N/A,#N/A,FALSE,"MAT96";#N/A,#N/A,FALSE,"FANDA96";#N/A,#N/A,FALSE,"INTRAN96";#N/A,#N/A,FALSE,"NAA9697";#N/A,#N/A,FALSE,"ECWEBB";#N/A,#N/A,FALSE,"MFT96";#N/A,#N/A,FALSE,"CTrecon"}</definedName>
    <definedName name="asdas17aug_4_2_1" hidden="1">{#N/A,#N/A,FALSE,"TMCOMP96";#N/A,#N/A,FALSE,"MAT96";#N/A,#N/A,FALSE,"FANDA96";#N/A,#N/A,FALSE,"INTRAN96";#N/A,#N/A,FALSE,"NAA9697";#N/A,#N/A,FALSE,"ECWEBB";#N/A,#N/A,FALSE,"MFT96";#N/A,#N/A,FALSE,"CTrecon"}</definedName>
    <definedName name="asdas17aug_4_2_2" hidden="1">{#N/A,#N/A,FALSE,"TMCOMP96";#N/A,#N/A,FALSE,"MAT96";#N/A,#N/A,FALSE,"FANDA96";#N/A,#N/A,FALSE,"INTRAN96";#N/A,#N/A,FALSE,"NAA9697";#N/A,#N/A,FALSE,"ECWEBB";#N/A,#N/A,FALSE,"MFT96";#N/A,#N/A,FALSE,"CTrecon"}</definedName>
    <definedName name="asdas17aug_4_2_3" hidden="1">{#N/A,#N/A,FALSE,"TMCOMP96";#N/A,#N/A,FALSE,"MAT96";#N/A,#N/A,FALSE,"FANDA96";#N/A,#N/A,FALSE,"INTRAN96";#N/A,#N/A,FALSE,"NAA9697";#N/A,#N/A,FALSE,"ECWEBB";#N/A,#N/A,FALSE,"MFT96";#N/A,#N/A,FALSE,"CTrecon"}</definedName>
    <definedName name="asdas17aug_4_2_4" hidden="1">{#N/A,#N/A,FALSE,"TMCOMP96";#N/A,#N/A,FALSE,"MAT96";#N/A,#N/A,FALSE,"FANDA96";#N/A,#N/A,FALSE,"INTRAN96";#N/A,#N/A,FALSE,"NAA9697";#N/A,#N/A,FALSE,"ECWEBB";#N/A,#N/A,FALSE,"MFT96";#N/A,#N/A,FALSE,"CTrecon"}</definedName>
    <definedName name="asdas17aug_4_2_5" hidden="1">{#N/A,#N/A,FALSE,"TMCOMP96";#N/A,#N/A,FALSE,"MAT96";#N/A,#N/A,FALSE,"FANDA96";#N/A,#N/A,FALSE,"INTRAN96";#N/A,#N/A,FALSE,"NAA9697";#N/A,#N/A,FALSE,"ECWEBB";#N/A,#N/A,FALSE,"MFT96";#N/A,#N/A,FALSE,"CTrecon"}</definedName>
    <definedName name="asdas17aug_4_3" hidden="1">{#N/A,#N/A,FALSE,"TMCOMP96";#N/A,#N/A,FALSE,"MAT96";#N/A,#N/A,FALSE,"FANDA96";#N/A,#N/A,FALSE,"INTRAN96";#N/A,#N/A,FALSE,"NAA9697";#N/A,#N/A,FALSE,"ECWEBB";#N/A,#N/A,FALSE,"MFT96";#N/A,#N/A,FALSE,"CTrecon"}</definedName>
    <definedName name="asdas17aug_4_3_1" hidden="1">{#N/A,#N/A,FALSE,"TMCOMP96";#N/A,#N/A,FALSE,"MAT96";#N/A,#N/A,FALSE,"FANDA96";#N/A,#N/A,FALSE,"INTRAN96";#N/A,#N/A,FALSE,"NAA9697";#N/A,#N/A,FALSE,"ECWEBB";#N/A,#N/A,FALSE,"MFT96";#N/A,#N/A,FALSE,"CTrecon"}</definedName>
    <definedName name="asdas17aug_4_3_2" hidden="1">{#N/A,#N/A,FALSE,"TMCOMP96";#N/A,#N/A,FALSE,"MAT96";#N/A,#N/A,FALSE,"FANDA96";#N/A,#N/A,FALSE,"INTRAN96";#N/A,#N/A,FALSE,"NAA9697";#N/A,#N/A,FALSE,"ECWEBB";#N/A,#N/A,FALSE,"MFT96";#N/A,#N/A,FALSE,"CTrecon"}</definedName>
    <definedName name="asdas17aug_4_3_3" hidden="1">{#N/A,#N/A,FALSE,"TMCOMP96";#N/A,#N/A,FALSE,"MAT96";#N/A,#N/A,FALSE,"FANDA96";#N/A,#N/A,FALSE,"INTRAN96";#N/A,#N/A,FALSE,"NAA9697";#N/A,#N/A,FALSE,"ECWEBB";#N/A,#N/A,FALSE,"MFT96";#N/A,#N/A,FALSE,"CTrecon"}</definedName>
    <definedName name="asdas17aug_4_3_4" hidden="1">{#N/A,#N/A,FALSE,"TMCOMP96";#N/A,#N/A,FALSE,"MAT96";#N/A,#N/A,FALSE,"FANDA96";#N/A,#N/A,FALSE,"INTRAN96";#N/A,#N/A,FALSE,"NAA9697";#N/A,#N/A,FALSE,"ECWEBB";#N/A,#N/A,FALSE,"MFT96";#N/A,#N/A,FALSE,"CTrecon"}</definedName>
    <definedName name="asdas17aug_4_3_5" hidden="1">{#N/A,#N/A,FALSE,"TMCOMP96";#N/A,#N/A,FALSE,"MAT96";#N/A,#N/A,FALSE,"FANDA96";#N/A,#N/A,FALSE,"INTRAN96";#N/A,#N/A,FALSE,"NAA9697";#N/A,#N/A,FALSE,"ECWEBB";#N/A,#N/A,FALSE,"MFT96";#N/A,#N/A,FALSE,"CTrecon"}</definedName>
    <definedName name="asdas17aug_4_4" hidden="1">{#N/A,#N/A,FALSE,"TMCOMP96";#N/A,#N/A,FALSE,"MAT96";#N/A,#N/A,FALSE,"FANDA96";#N/A,#N/A,FALSE,"INTRAN96";#N/A,#N/A,FALSE,"NAA9697";#N/A,#N/A,FALSE,"ECWEBB";#N/A,#N/A,FALSE,"MFT96";#N/A,#N/A,FALSE,"CTrecon"}</definedName>
    <definedName name="asdas17aug_4_4_1" hidden="1">{#N/A,#N/A,FALSE,"TMCOMP96";#N/A,#N/A,FALSE,"MAT96";#N/A,#N/A,FALSE,"FANDA96";#N/A,#N/A,FALSE,"INTRAN96";#N/A,#N/A,FALSE,"NAA9697";#N/A,#N/A,FALSE,"ECWEBB";#N/A,#N/A,FALSE,"MFT96";#N/A,#N/A,FALSE,"CTrecon"}</definedName>
    <definedName name="asdas17aug_4_4_2" hidden="1">{#N/A,#N/A,FALSE,"TMCOMP96";#N/A,#N/A,FALSE,"MAT96";#N/A,#N/A,FALSE,"FANDA96";#N/A,#N/A,FALSE,"INTRAN96";#N/A,#N/A,FALSE,"NAA9697";#N/A,#N/A,FALSE,"ECWEBB";#N/A,#N/A,FALSE,"MFT96";#N/A,#N/A,FALSE,"CTrecon"}</definedName>
    <definedName name="asdas17aug_4_4_3" hidden="1">{#N/A,#N/A,FALSE,"TMCOMP96";#N/A,#N/A,FALSE,"MAT96";#N/A,#N/A,FALSE,"FANDA96";#N/A,#N/A,FALSE,"INTRAN96";#N/A,#N/A,FALSE,"NAA9697";#N/A,#N/A,FALSE,"ECWEBB";#N/A,#N/A,FALSE,"MFT96";#N/A,#N/A,FALSE,"CTrecon"}</definedName>
    <definedName name="asdas17aug_4_4_4" hidden="1">{#N/A,#N/A,FALSE,"TMCOMP96";#N/A,#N/A,FALSE,"MAT96";#N/A,#N/A,FALSE,"FANDA96";#N/A,#N/A,FALSE,"INTRAN96";#N/A,#N/A,FALSE,"NAA9697";#N/A,#N/A,FALSE,"ECWEBB";#N/A,#N/A,FALSE,"MFT96";#N/A,#N/A,FALSE,"CTrecon"}</definedName>
    <definedName name="asdas17aug_4_4_5" hidden="1">{#N/A,#N/A,FALSE,"TMCOMP96";#N/A,#N/A,FALSE,"MAT96";#N/A,#N/A,FALSE,"FANDA96";#N/A,#N/A,FALSE,"INTRAN96";#N/A,#N/A,FALSE,"NAA9697";#N/A,#N/A,FALSE,"ECWEBB";#N/A,#N/A,FALSE,"MFT96";#N/A,#N/A,FALSE,"CTrecon"}</definedName>
    <definedName name="asdas17aug_4_5" hidden="1">{#N/A,#N/A,FALSE,"TMCOMP96";#N/A,#N/A,FALSE,"MAT96";#N/A,#N/A,FALSE,"FANDA96";#N/A,#N/A,FALSE,"INTRAN96";#N/A,#N/A,FALSE,"NAA9697";#N/A,#N/A,FALSE,"ECWEBB";#N/A,#N/A,FALSE,"MFT96";#N/A,#N/A,FALSE,"CTrecon"}</definedName>
    <definedName name="asdas17aug_4_5_1" hidden="1">{#N/A,#N/A,FALSE,"TMCOMP96";#N/A,#N/A,FALSE,"MAT96";#N/A,#N/A,FALSE,"FANDA96";#N/A,#N/A,FALSE,"INTRAN96";#N/A,#N/A,FALSE,"NAA9697";#N/A,#N/A,FALSE,"ECWEBB";#N/A,#N/A,FALSE,"MFT96";#N/A,#N/A,FALSE,"CTrecon"}</definedName>
    <definedName name="asdas17aug_4_5_2" hidden="1">{#N/A,#N/A,FALSE,"TMCOMP96";#N/A,#N/A,FALSE,"MAT96";#N/A,#N/A,FALSE,"FANDA96";#N/A,#N/A,FALSE,"INTRAN96";#N/A,#N/A,FALSE,"NAA9697";#N/A,#N/A,FALSE,"ECWEBB";#N/A,#N/A,FALSE,"MFT96";#N/A,#N/A,FALSE,"CTrecon"}</definedName>
    <definedName name="asdas17aug_4_5_3" hidden="1">{#N/A,#N/A,FALSE,"TMCOMP96";#N/A,#N/A,FALSE,"MAT96";#N/A,#N/A,FALSE,"FANDA96";#N/A,#N/A,FALSE,"INTRAN96";#N/A,#N/A,FALSE,"NAA9697";#N/A,#N/A,FALSE,"ECWEBB";#N/A,#N/A,FALSE,"MFT96";#N/A,#N/A,FALSE,"CTrecon"}</definedName>
    <definedName name="asdas17aug_4_5_4" hidden="1">{#N/A,#N/A,FALSE,"TMCOMP96";#N/A,#N/A,FALSE,"MAT96";#N/A,#N/A,FALSE,"FANDA96";#N/A,#N/A,FALSE,"INTRAN96";#N/A,#N/A,FALSE,"NAA9697";#N/A,#N/A,FALSE,"ECWEBB";#N/A,#N/A,FALSE,"MFT96";#N/A,#N/A,FALSE,"CTrecon"}</definedName>
    <definedName name="asdas17aug_4_5_5" hidden="1">{#N/A,#N/A,FALSE,"TMCOMP96";#N/A,#N/A,FALSE,"MAT96";#N/A,#N/A,FALSE,"FANDA96";#N/A,#N/A,FALSE,"INTRAN96";#N/A,#N/A,FALSE,"NAA9697";#N/A,#N/A,FALSE,"ECWEBB";#N/A,#N/A,FALSE,"MFT96";#N/A,#N/A,FALSE,"CTrecon"}</definedName>
    <definedName name="asdas17aug_5" hidden="1">{#N/A,#N/A,FALSE,"TMCOMP96";#N/A,#N/A,FALSE,"MAT96";#N/A,#N/A,FALSE,"FANDA96";#N/A,#N/A,FALSE,"INTRAN96";#N/A,#N/A,FALSE,"NAA9697";#N/A,#N/A,FALSE,"ECWEBB";#N/A,#N/A,FALSE,"MFT96";#N/A,#N/A,FALSE,"CTrecon"}</definedName>
    <definedName name="asdas17aug_5_1" hidden="1">{#N/A,#N/A,FALSE,"TMCOMP96";#N/A,#N/A,FALSE,"MAT96";#N/A,#N/A,FALSE,"FANDA96";#N/A,#N/A,FALSE,"INTRAN96";#N/A,#N/A,FALSE,"NAA9697";#N/A,#N/A,FALSE,"ECWEBB";#N/A,#N/A,FALSE,"MFT96";#N/A,#N/A,FALSE,"CTrecon"}</definedName>
    <definedName name="asdas17aug_5_1_1" hidden="1">{#N/A,#N/A,FALSE,"TMCOMP96";#N/A,#N/A,FALSE,"MAT96";#N/A,#N/A,FALSE,"FANDA96";#N/A,#N/A,FALSE,"INTRAN96";#N/A,#N/A,FALSE,"NAA9697";#N/A,#N/A,FALSE,"ECWEBB";#N/A,#N/A,FALSE,"MFT96";#N/A,#N/A,FALSE,"CTrecon"}</definedName>
    <definedName name="asdas17aug_5_1_1_1" hidden="1">{#N/A,#N/A,FALSE,"TMCOMP96";#N/A,#N/A,FALSE,"MAT96";#N/A,#N/A,FALSE,"FANDA96";#N/A,#N/A,FALSE,"INTRAN96";#N/A,#N/A,FALSE,"NAA9697";#N/A,#N/A,FALSE,"ECWEBB";#N/A,#N/A,FALSE,"MFT96";#N/A,#N/A,FALSE,"CTrecon"}</definedName>
    <definedName name="asdas17aug_5_1_1_1_1" hidden="1">{#N/A,#N/A,FALSE,"TMCOMP96";#N/A,#N/A,FALSE,"MAT96";#N/A,#N/A,FALSE,"FANDA96";#N/A,#N/A,FALSE,"INTRAN96";#N/A,#N/A,FALSE,"NAA9697";#N/A,#N/A,FALSE,"ECWEBB";#N/A,#N/A,FALSE,"MFT96";#N/A,#N/A,FALSE,"CTrecon"}</definedName>
    <definedName name="asdas17aug_5_1_1_1_2" hidden="1">{#N/A,#N/A,FALSE,"TMCOMP96";#N/A,#N/A,FALSE,"MAT96";#N/A,#N/A,FALSE,"FANDA96";#N/A,#N/A,FALSE,"INTRAN96";#N/A,#N/A,FALSE,"NAA9697";#N/A,#N/A,FALSE,"ECWEBB";#N/A,#N/A,FALSE,"MFT96";#N/A,#N/A,FALSE,"CTrecon"}</definedName>
    <definedName name="asdas17aug_5_1_1_1_3" hidden="1">{#N/A,#N/A,FALSE,"TMCOMP96";#N/A,#N/A,FALSE,"MAT96";#N/A,#N/A,FALSE,"FANDA96";#N/A,#N/A,FALSE,"INTRAN96";#N/A,#N/A,FALSE,"NAA9697";#N/A,#N/A,FALSE,"ECWEBB";#N/A,#N/A,FALSE,"MFT96";#N/A,#N/A,FALSE,"CTrecon"}</definedName>
    <definedName name="asdas17aug_5_1_1_1_4" hidden="1">{#N/A,#N/A,FALSE,"TMCOMP96";#N/A,#N/A,FALSE,"MAT96";#N/A,#N/A,FALSE,"FANDA96";#N/A,#N/A,FALSE,"INTRAN96";#N/A,#N/A,FALSE,"NAA9697";#N/A,#N/A,FALSE,"ECWEBB";#N/A,#N/A,FALSE,"MFT96";#N/A,#N/A,FALSE,"CTrecon"}</definedName>
    <definedName name="asdas17aug_5_1_1_1_5" hidden="1">{#N/A,#N/A,FALSE,"TMCOMP96";#N/A,#N/A,FALSE,"MAT96";#N/A,#N/A,FALSE,"FANDA96";#N/A,#N/A,FALSE,"INTRAN96";#N/A,#N/A,FALSE,"NAA9697";#N/A,#N/A,FALSE,"ECWEBB";#N/A,#N/A,FALSE,"MFT96";#N/A,#N/A,FALSE,"CTrecon"}</definedName>
    <definedName name="asdas17aug_5_1_1_2" hidden="1">{#N/A,#N/A,FALSE,"TMCOMP96";#N/A,#N/A,FALSE,"MAT96";#N/A,#N/A,FALSE,"FANDA96";#N/A,#N/A,FALSE,"INTRAN96";#N/A,#N/A,FALSE,"NAA9697";#N/A,#N/A,FALSE,"ECWEBB";#N/A,#N/A,FALSE,"MFT96";#N/A,#N/A,FALSE,"CTrecon"}</definedName>
    <definedName name="asdas17aug_5_1_1_2_1" hidden="1">{#N/A,#N/A,FALSE,"TMCOMP96";#N/A,#N/A,FALSE,"MAT96";#N/A,#N/A,FALSE,"FANDA96";#N/A,#N/A,FALSE,"INTRAN96";#N/A,#N/A,FALSE,"NAA9697";#N/A,#N/A,FALSE,"ECWEBB";#N/A,#N/A,FALSE,"MFT96";#N/A,#N/A,FALSE,"CTrecon"}</definedName>
    <definedName name="asdas17aug_5_1_1_2_2" hidden="1">{#N/A,#N/A,FALSE,"TMCOMP96";#N/A,#N/A,FALSE,"MAT96";#N/A,#N/A,FALSE,"FANDA96";#N/A,#N/A,FALSE,"INTRAN96";#N/A,#N/A,FALSE,"NAA9697";#N/A,#N/A,FALSE,"ECWEBB";#N/A,#N/A,FALSE,"MFT96";#N/A,#N/A,FALSE,"CTrecon"}</definedName>
    <definedName name="asdas17aug_5_1_1_2_3" hidden="1">{#N/A,#N/A,FALSE,"TMCOMP96";#N/A,#N/A,FALSE,"MAT96";#N/A,#N/A,FALSE,"FANDA96";#N/A,#N/A,FALSE,"INTRAN96";#N/A,#N/A,FALSE,"NAA9697";#N/A,#N/A,FALSE,"ECWEBB";#N/A,#N/A,FALSE,"MFT96";#N/A,#N/A,FALSE,"CTrecon"}</definedName>
    <definedName name="asdas17aug_5_1_1_2_4" hidden="1">{#N/A,#N/A,FALSE,"TMCOMP96";#N/A,#N/A,FALSE,"MAT96";#N/A,#N/A,FALSE,"FANDA96";#N/A,#N/A,FALSE,"INTRAN96";#N/A,#N/A,FALSE,"NAA9697";#N/A,#N/A,FALSE,"ECWEBB";#N/A,#N/A,FALSE,"MFT96";#N/A,#N/A,FALSE,"CTrecon"}</definedName>
    <definedName name="asdas17aug_5_1_1_2_5" hidden="1">{#N/A,#N/A,FALSE,"TMCOMP96";#N/A,#N/A,FALSE,"MAT96";#N/A,#N/A,FALSE,"FANDA96";#N/A,#N/A,FALSE,"INTRAN96";#N/A,#N/A,FALSE,"NAA9697";#N/A,#N/A,FALSE,"ECWEBB";#N/A,#N/A,FALSE,"MFT96";#N/A,#N/A,FALSE,"CTrecon"}</definedName>
    <definedName name="asdas17aug_5_1_1_3" hidden="1">{#N/A,#N/A,FALSE,"TMCOMP96";#N/A,#N/A,FALSE,"MAT96";#N/A,#N/A,FALSE,"FANDA96";#N/A,#N/A,FALSE,"INTRAN96";#N/A,#N/A,FALSE,"NAA9697";#N/A,#N/A,FALSE,"ECWEBB";#N/A,#N/A,FALSE,"MFT96";#N/A,#N/A,FALSE,"CTrecon"}</definedName>
    <definedName name="asdas17aug_5_1_1_4" hidden="1">{#N/A,#N/A,FALSE,"TMCOMP96";#N/A,#N/A,FALSE,"MAT96";#N/A,#N/A,FALSE,"FANDA96";#N/A,#N/A,FALSE,"INTRAN96";#N/A,#N/A,FALSE,"NAA9697";#N/A,#N/A,FALSE,"ECWEBB";#N/A,#N/A,FALSE,"MFT96";#N/A,#N/A,FALSE,"CTrecon"}</definedName>
    <definedName name="asdas17aug_5_1_1_5" hidden="1">{#N/A,#N/A,FALSE,"TMCOMP96";#N/A,#N/A,FALSE,"MAT96";#N/A,#N/A,FALSE,"FANDA96";#N/A,#N/A,FALSE,"INTRAN96";#N/A,#N/A,FALSE,"NAA9697";#N/A,#N/A,FALSE,"ECWEBB";#N/A,#N/A,FALSE,"MFT96";#N/A,#N/A,FALSE,"CTrecon"}</definedName>
    <definedName name="asdas17aug_5_1_2" hidden="1">{#N/A,#N/A,FALSE,"TMCOMP96";#N/A,#N/A,FALSE,"MAT96";#N/A,#N/A,FALSE,"FANDA96";#N/A,#N/A,FALSE,"INTRAN96";#N/A,#N/A,FALSE,"NAA9697";#N/A,#N/A,FALSE,"ECWEBB";#N/A,#N/A,FALSE,"MFT96";#N/A,#N/A,FALSE,"CTrecon"}</definedName>
    <definedName name="asdas17aug_5_1_2_1" hidden="1">{#N/A,#N/A,FALSE,"TMCOMP96";#N/A,#N/A,FALSE,"MAT96";#N/A,#N/A,FALSE,"FANDA96";#N/A,#N/A,FALSE,"INTRAN96";#N/A,#N/A,FALSE,"NAA9697";#N/A,#N/A,FALSE,"ECWEBB";#N/A,#N/A,FALSE,"MFT96";#N/A,#N/A,FALSE,"CTrecon"}</definedName>
    <definedName name="asdas17aug_5_1_2_2" hidden="1">{#N/A,#N/A,FALSE,"TMCOMP96";#N/A,#N/A,FALSE,"MAT96";#N/A,#N/A,FALSE,"FANDA96";#N/A,#N/A,FALSE,"INTRAN96";#N/A,#N/A,FALSE,"NAA9697";#N/A,#N/A,FALSE,"ECWEBB";#N/A,#N/A,FALSE,"MFT96";#N/A,#N/A,FALSE,"CTrecon"}</definedName>
    <definedName name="asdas17aug_5_1_2_3" hidden="1">{#N/A,#N/A,FALSE,"TMCOMP96";#N/A,#N/A,FALSE,"MAT96";#N/A,#N/A,FALSE,"FANDA96";#N/A,#N/A,FALSE,"INTRAN96";#N/A,#N/A,FALSE,"NAA9697";#N/A,#N/A,FALSE,"ECWEBB";#N/A,#N/A,FALSE,"MFT96";#N/A,#N/A,FALSE,"CTrecon"}</definedName>
    <definedName name="asdas17aug_5_1_2_4" hidden="1">{#N/A,#N/A,FALSE,"TMCOMP96";#N/A,#N/A,FALSE,"MAT96";#N/A,#N/A,FALSE,"FANDA96";#N/A,#N/A,FALSE,"INTRAN96";#N/A,#N/A,FALSE,"NAA9697";#N/A,#N/A,FALSE,"ECWEBB";#N/A,#N/A,FALSE,"MFT96";#N/A,#N/A,FALSE,"CTrecon"}</definedName>
    <definedName name="asdas17aug_5_1_2_5" hidden="1">{#N/A,#N/A,FALSE,"TMCOMP96";#N/A,#N/A,FALSE,"MAT96";#N/A,#N/A,FALSE,"FANDA96";#N/A,#N/A,FALSE,"INTRAN96";#N/A,#N/A,FALSE,"NAA9697";#N/A,#N/A,FALSE,"ECWEBB";#N/A,#N/A,FALSE,"MFT96";#N/A,#N/A,FALSE,"CTrecon"}</definedName>
    <definedName name="asdas17aug_5_1_3" hidden="1">{#N/A,#N/A,FALSE,"TMCOMP96";#N/A,#N/A,FALSE,"MAT96";#N/A,#N/A,FALSE,"FANDA96";#N/A,#N/A,FALSE,"INTRAN96";#N/A,#N/A,FALSE,"NAA9697";#N/A,#N/A,FALSE,"ECWEBB";#N/A,#N/A,FALSE,"MFT96";#N/A,#N/A,FALSE,"CTrecon"}</definedName>
    <definedName name="asdas17aug_5_1_3_1" hidden="1">{#N/A,#N/A,FALSE,"TMCOMP96";#N/A,#N/A,FALSE,"MAT96";#N/A,#N/A,FALSE,"FANDA96";#N/A,#N/A,FALSE,"INTRAN96";#N/A,#N/A,FALSE,"NAA9697";#N/A,#N/A,FALSE,"ECWEBB";#N/A,#N/A,FALSE,"MFT96";#N/A,#N/A,FALSE,"CTrecon"}</definedName>
    <definedName name="asdas17aug_5_1_3_2" hidden="1">{#N/A,#N/A,FALSE,"TMCOMP96";#N/A,#N/A,FALSE,"MAT96";#N/A,#N/A,FALSE,"FANDA96";#N/A,#N/A,FALSE,"INTRAN96";#N/A,#N/A,FALSE,"NAA9697";#N/A,#N/A,FALSE,"ECWEBB";#N/A,#N/A,FALSE,"MFT96";#N/A,#N/A,FALSE,"CTrecon"}</definedName>
    <definedName name="asdas17aug_5_1_3_3" hidden="1">{#N/A,#N/A,FALSE,"TMCOMP96";#N/A,#N/A,FALSE,"MAT96";#N/A,#N/A,FALSE,"FANDA96";#N/A,#N/A,FALSE,"INTRAN96";#N/A,#N/A,FALSE,"NAA9697";#N/A,#N/A,FALSE,"ECWEBB";#N/A,#N/A,FALSE,"MFT96";#N/A,#N/A,FALSE,"CTrecon"}</definedName>
    <definedName name="asdas17aug_5_1_3_4" hidden="1">{#N/A,#N/A,FALSE,"TMCOMP96";#N/A,#N/A,FALSE,"MAT96";#N/A,#N/A,FALSE,"FANDA96";#N/A,#N/A,FALSE,"INTRAN96";#N/A,#N/A,FALSE,"NAA9697";#N/A,#N/A,FALSE,"ECWEBB";#N/A,#N/A,FALSE,"MFT96";#N/A,#N/A,FALSE,"CTrecon"}</definedName>
    <definedName name="asdas17aug_5_1_3_5" hidden="1">{#N/A,#N/A,FALSE,"TMCOMP96";#N/A,#N/A,FALSE,"MAT96";#N/A,#N/A,FALSE,"FANDA96";#N/A,#N/A,FALSE,"INTRAN96";#N/A,#N/A,FALSE,"NAA9697";#N/A,#N/A,FALSE,"ECWEBB";#N/A,#N/A,FALSE,"MFT96";#N/A,#N/A,FALSE,"CTrecon"}</definedName>
    <definedName name="asdas17aug_5_1_4" hidden="1">{#N/A,#N/A,FALSE,"TMCOMP96";#N/A,#N/A,FALSE,"MAT96";#N/A,#N/A,FALSE,"FANDA96";#N/A,#N/A,FALSE,"INTRAN96";#N/A,#N/A,FALSE,"NAA9697";#N/A,#N/A,FALSE,"ECWEBB";#N/A,#N/A,FALSE,"MFT96";#N/A,#N/A,FALSE,"CTrecon"}</definedName>
    <definedName name="asdas17aug_5_1_4_1" hidden="1">{#N/A,#N/A,FALSE,"TMCOMP96";#N/A,#N/A,FALSE,"MAT96";#N/A,#N/A,FALSE,"FANDA96";#N/A,#N/A,FALSE,"INTRAN96";#N/A,#N/A,FALSE,"NAA9697";#N/A,#N/A,FALSE,"ECWEBB";#N/A,#N/A,FALSE,"MFT96";#N/A,#N/A,FALSE,"CTrecon"}</definedName>
    <definedName name="asdas17aug_5_1_4_2" hidden="1">{#N/A,#N/A,FALSE,"TMCOMP96";#N/A,#N/A,FALSE,"MAT96";#N/A,#N/A,FALSE,"FANDA96";#N/A,#N/A,FALSE,"INTRAN96";#N/A,#N/A,FALSE,"NAA9697";#N/A,#N/A,FALSE,"ECWEBB";#N/A,#N/A,FALSE,"MFT96";#N/A,#N/A,FALSE,"CTrecon"}</definedName>
    <definedName name="asdas17aug_5_1_4_3" hidden="1">{#N/A,#N/A,FALSE,"TMCOMP96";#N/A,#N/A,FALSE,"MAT96";#N/A,#N/A,FALSE,"FANDA96";#N/A,#N/A,FALSE,"INTRAN96";#N/A,#N/A,FALSE,"NAA9697";#N/A,#N/A,FALSE,"ECWEBB";#N/A,#N/A,FALSE,"MFT96";#N/A,#N/A,FALSE,"CTrecon"}</definedName>
    <definedName name="asdas17aug_5_1_4_4" hidden="1">{#N/A,#N/A,FALSE,"TMCOMP96";#N/A,#N/A,FALSE,"MAT96";#N/A,#N/A,FALSE,"FANDA96";#N/A,#N/A,FALSE,"INTRAN96";#N/A,#N/A,FALSE,"NAA9697";#N/A,#N/A,FALSE,"ECWEBB";#N/A,#N/A,FALSE,"MFT96";#N/A,#N/A,FALSE,"CTrecon"}</definedName>
    <definedName name="asdas17aug_5_1_4_5" hidden="1">{#N/A,#N/A,FALSE,"TMCOMP96";#N/A,#N/A,FALSE,"MAT96";#N/A,#N/A,FALSE,"FANDA96";#N/A,#N/A,FALSE,"INTRAN96";#N/A,#N/A,FALSE,"NAA9697";#N/A,#N/A,FALSE,"ECWEBB";#N/A,#N/A,FALSE,"MFT96";#N/A,#N/A,FALSE,"CTrecon"}</definedName>
    <definedName name="asdas17aug_5_1_5" hidden="1">{#N/A,#N/A,FALSE,"TMCOMP96";#N/A,#N/A,FALSE,"MAT96";#N/A,#N/A,FALSE,"FANDA96";#N/A,#N/A,FALSE,"INTRAN96";#N/A,#N/A,FALSE,"NAA9697";#N/A,#N/A,FALSE,"ECWEBB";#N/A,#N/A,FALSE,"MFT96";#N/A,#N/A,FALSE,"CTrecon"}</definedName>
    <definedName name="asdas17aug_5_1_5_1" hidden="1">{#N/A,#N/A,FALSE,"TMCOMP96";#N/A,#N/A,FALSE,"MAT96";#N/A,#N/A,FALSE,"FANDA96";#N/A,#N/A,FALSE,"INTRAN96";#N/A,#N/A,FALSE,"NAA9697";#N/A,#N/A,FALSE,"ECWEBB";#N/A,#N/A,FALSE,"MFT96";#N/A,#N/A,FALSE,"CTrecon"}</definedName>
    <definedName name="asdas17aug_5_1_5_2" hidden="1">{#N/A,#N/A,FALSE,"TMCOMP96";#N/A,#N/A,FALSE,"MAT96";#N/A,#N/A,FALSE,"FANDA96";#N/A,#N/A,FALSE,"INTRAN96";#N/A,#N/A,FALSE,"NAA9697";#N/A,#N/A,FALSE,"ECWEBB";#N/A,#N/A,FALSE,"MFT96";#N/A,#N/A,FALSE,"CTrecon"}</definedName>
    <definedName name="asdas17aug_5_1_5_3" hidden="1">{#N/A,#N/A,FALSE,"TMCOMP96";#N/A,#N/A,FALSE,"MAT96";#N/A,#N/A,FALSE,"FANDA96";#N/A,#N/A,FALSE,"INTRAN96";#N/A,#N/A,FALSE,"NAA9697";#N/A,#N/A,FALSE,"ECWEBB";#N/A,#N/A,FALSE,"MFT96";#N/A,#N/A,FALSE,"CTrecon"}</definedName>
    <definedName name="asdas17aug_5_1_5_4" hidden="1">{#N/A,#N/A,FALSE,"TMCOMP96";#N/A,#N/A,FALSE,"MAT96";#N/A,#N/A,FALSE,"FANDA96";#N/A,#N/A,FALSE,"INTRAN96";#N/A,#N/A,FALSE,"NAA9697";#N/A,#N/A,FALSE,"ECWEBB";#N/A,#N/A,FALSE,"MFT96";#N/A,#N/A,FALSE,"CTrecon"}</definedName>
    <definedName name="asdas17aug_5_1_5_5" hidden="1">{#N/A,#N/A,FALSE,"TMCOMP96";#N/A,#N/A,FALSE,"MAT96";#N/A,#N/A,FALSE,"FANDA96";#N/A,#N/A,FALSE,"INTRAN96";#N/A,#N/A,FALSE,"NAA9697";#N/A,#N/A,FALSE,"ECWEBB";#N/A,#N/A,FALSE,"MFT96";#N/A,#N/A,FALSE,"CTrecon"}</definedName>
    <definedName name="asdas17aug_5_2" hidden="1">{#N/A,#N/A,FALSE,"TMCOMP96";#N/A,#N/A,FALSE,"MAT96";#N/A,#N/A,FALSE,"FANDA96";#N/A,#N/A,FALSE,"INTRAN96";#N/A,#N/A,FALSE,"NAA9697";#N/A,#N/A,FALSE,"ECWEBB";#N/A,#N/A,FALSE,"MFT96";#N/A,#N/A,FALSE,"CTrecon"}</definedName>
    <definedName name="asdas17aug_5_2_1" hidden="1">{#N/A,#N/A,FALSE,"TMCOMP96";#N/A,#N/A,FALSE,"MAT96";#N/A,#N/A,FALSE,"FANDA96";#N/A,#N/A,FALSE,"INTRAN96";#N/A,#N/A,FALSE,"NAA9697";#N/A,#N/A,FALSE,"ECWEBB";#N/A,#N/A,FALSE,"MFT96";#N/A,#N/A,FALSE,"CTrecon"}</definedName>
    <definedName name="asdas17aug_5_2_2" hidden="1">{#N/A,#N/A,FALSE,"TMCOMP96";#N/A,#N/A,FALSE,"MAT96";#N/A,#N/A,FALSE,"FANDA96";#N/A,#N/A,FALSE,"INTRAN96";#N/A,#N/A,FALSE,"NAA9697";#N/A,#N/A,FALSE,"ECWEBB";#N/A,#N/A,FALSE,"MFT96";#N/A,#N/A,FALSE,"CTrecon"}</definedName>
    <definedName name="asdas17aug_5_2_3" hidden="1">{#N/A,#N/A,FALSE,"TMCOMP96";#N/A,#N/A,FALSE,"MAT96";#N/A,#N/A,FALSE,"FANDA96";#N/A,#N/A,FALSE,"INTRAN96";#N/A,#N/A,FALSE,"NAA9697";#N/A,#N/A,FALSE,"ECWEBB";#N/A,#N/A,FALSE,"MFT96";#N/A,#N/A,FALSE,"CTrecon"}</definedName>
    <definedName name="asdas17aug_5_2_4" hidden="1">{#N/A,#N/A,FALSE,"TMCOMP96";#N/A,#N/A,FALSE,"MAT96";#N/A,#N/A,FALSE,"FANDA96";#N/A,#N/A,FALSE,"INTRAN96";#N/A,#N/A,FALSE,"NAA9697";#N/A,#N/A,FALSE,"ECWEBB";#N/A,#N/A,FALSE,"MFT96";#N/A,#N/A,FALSE,"CTrecon"}</definedName>
    <definedName name="asdas17aug_5_2_5" hidden="1">{#N/A,#N/A,FALSE,"TMCOMP96";#N/A,#N/A,FALSE,"MAT96";#N/A,#N/A,FALSE,"FANDA96";#N/A,#N/A,FALSE,"INTRAN96";#N/A,#N/A,FALSE,"NAA9697";#N/A,#N/A,FALSE,"ECWEBB";#N/A,#N/A,FALSE,"MFT96";#N/A,#N/A,FALSE,"CTrecon"}</definedName>
    <definedName name="asdas17aug_5_3" hidden="1">{#N/A,#N/A,FALSE,"TMCOMP96";#N/A,#N/A,FALSE,"MAT96";#N/A,#N/A,FALSE,"FANDA96";#N/A,#N/A,FALSE,"INTRAN96";#N/A,#N/A,FALSE,"NAA9697";#N/A,#N/A,FALSE,"ECWEBB";#N/A,#N/A,FALSE,"MFT96";#N/A,#N/A,FALSE,"CTrecon"}</definedName>
    <definedName name="asdas17aug_5_3_1" hidden="1">{#N/A,#N/A,FALSE,"TMCOMP96";#N/A,#N/A,FALSE,"MAT96";#N/A,#N/A,FALSE,"FANDA96";#N/A,#N/A,FALSE,"INTRAN96";#N/A,#N/A,FALSE,"NAA9697";#N/A,#N/A,FALSE,"ECWEBB";#N/A,#N/A,FALSE,"MFT96";#N/A,#N/A,FALSE,"CTrecon"}</definedName>
    <definedName name="asdas17aug_5_3_2" hidden="1">{#N/A,#N/A,FALSE,"TMCOMP96";#N/A,#N/A,FALSE,"MAT96";#N/A,#N/A,FALSE,"FANDA96";#N/A,#N/A,FALSE,"INTRAN96";#N/A,#N/A,FALSE,"NAA9697";#N/A,#N/A,FALSE,"ECWEBB";#N/A,#N/A,FALSE,"MFT96";#N/A,#N/A,FALSE,"CTrecon"}</definedName>
    <definedName name="asdas17aug_5_3_3" hidden="1">{#N/A,#N/A,FALSE,"TMCOMP96";#N/A,#N/A,FALSE,"MAT96";#N/A,#N/A,FALSE,"FANDA96";#N/A,#N/A,FALSE,"INTRAN96";#N/A,#N/A,FALSE,"NAA9697";#N/A,#N/A,FALSE,"ECWEBB";#N/A,#N/A,FALSE,"MFT96";#N/A,#N/A,FALSE,"CTrecon"}</definedName>
    <definedName name="asdas17aug_5_3_4" hidden="1">{#N/A,#N/A,FALSE,"TMCOMP96";#N/A,#N/A,FALSE,"MAT96";#N/A,#N/A,FALSE,"FANDA96";#N/A,#N/A,FALSE,"INTRAN96";#N/A,#N/A,FALSE,"NAA9697";#N/A,#N/A,FALSE,"ECWEBB";#N/A,#N/A,FALSE,"MFT96";#N/A,#N/A,FALSE,"CTrecon"}</definedName>
    <definedName name="asdas17aug_5_3_5" hidden="1">{#N/A,#N/A,FALSE,"TMCOMP96";#N/A,#N/A,FALSE,"MAT96";#N/A,#N/A,FALSE,"FANDA96";#N/A,#N/A,FALSE,"INTRAN96";#N/A,#N/A,FALSE,"NAA9697";#N/A,#N/A,FALSE,"ECWEBB";#N/A,#N/A,FALSE,"MFT96";#N/A,#N/A,FALSE,"CTrecon"}</definedName>
    <definedName name="asdas17aug_5_4" hidden="1">{#N/A,#N/A,FALSE,"TMCOMP96";#N/A,#N/A,FALSE,"MAT96";#N/A,#N/A,FALSE,"FANDA96";#N/A,#N/A,FALSE,"INTRAN96";#N/A,#N/A,FALSE,"NAA9697";#N/A,#N/A,FALSE,"ECWEBB";#N/A,#N/A,FALSE,"MFT96";#N/A,#N/A,FALSE,"CTrecon"}</definedName>
    <definedName name="asdas17aug_5_4_1" hidden="1">{#N/A,#N/A,FALSE,"TMCOMP96";#N/A,#N/A,FALSE,"MAT96";#N/A,#N/A,FALSE,"FANDA96";#N/A,#N/A,FALSE,"INTRAN96";#N/A,#N/A,FALSE,"NAA9697";#N/A,#N/A,FALSE,"ECWEBB";#N/A,#N/A,FALSE,"MFT96";#N/A,#N/A,FALSE,"CTrecon"}</definedName>
    <definedName name="asdas17aug_5_4_2" hidden="1">{#N/A,#N/A,FALSE,"TMCOMP96";#N/A,#N/A,FALSE,"MAT96";#N/A,#N/A,FALSE,"FANDA96";#N/A,#N/A,FALSE,"INTRAN96";#N/A,#N/A,FALSE,"NAA9697";#N/A,#N/A,FALSE,"ECWEBB";#N/A,#N/A,FALSE,"MFT96";#N/A,#N/A,FALSE,"CTrecon"}</definedName>
    <definedName name="asdas17aug_5_4_3" hidden="1">{#N/A,#N/A,FALSE,"TMCOMP96";#N/A,#N/A,FALSE,"MAT96";#N/A,#N/A,FALSE,"FANDA96";#N/A,#N/A,FALSE,"INTRAN96";#N/A,#N/A,FALSE,"NAA9697";#N/A,#N/A,FALSE,"ECWEBB";#N/A,#N/A,FALSE,"MFT96";#N/A,#N/A,FALSE,"CTrecon"}</definedName>
    <definedName name="asdas17aug_5_4_4" hidden="1">{#N/A,#N/A,FALSE,"TMCOMP96";#N/A,#N/A,FALSE,"MAT96";#N/A,#N/A,FALSE,"FANDA96";#N/A,#N/A,FALSE,"INTRAN96";#N/A,#N/A,FALSE,"NAA9697";#N/A,#N/A,FALSE,"ECWEBB";#N/A,#N/A,FALSE,"MFT96";#N/A,#N/A,FALSE,"CTrecon"}</definedName>
    <definedName name="asdas17aug_5_4_5" hidden="1">{#N/A,#N/A,FALSE,"TMCOMP96";#N/A,#N/A,FALSE,"MAT96";#N/A,#N/A,FALSE,"FANDA96";#N/A,#N/A,FALSE,"INTRAN96";#N/A,#N/A,FALSE,"NAA9697";#N/A,#N/A,FALSE,"ECWEBB";#N/A,#N/A,FALSE,"MFT96";#N/A,#N/A,FALSE,"CTrecon"}</definedName>
    <definedName name="asdas17aug_5_5" hidden="1">{#N/A,#N/A,FALSE,"TMCOMP96";#N/A,#N/A,FALSE,"MAT96";#N/A,#N/A,FALSE,"FANDA96";#N/A,#N/A,FALSE,"INTRAN96";#N/A,#N/A,FALSE,"NAA9697";#N/A,#N/A,FALSE,"ECWEBB";#N/A,#N/A,FALSE,"MFT96";#N/A,#N/A,FALSE,"CTrecon"}</definedName>
    <definedName name="asdas17aug_5_5_1" hidden="1">{#N/A,#N/A,FALSE,"TMCOMP96";#N/A,#N/A,FALSE,"MAT96";#N/A,#N/A,FALSE,"FANDA96";#N/A,#N/A,FALSE,"INTRAN96";#N/A,#N/A,FALSE,"NAA9697";#N/A,#N/A,FALSE,"ECWEBB";#N/A,#N/A,FALSE,"MFT96";#N/A,#N/A,FALSE,"CTrecon"}</definedName>
    <definedName name="asdas17aug_5_5_2" hidden="1">{#N/A,#N/A,FALSE,"TMCOMP96";#N/A,#N/A,FALSE,"MAT96";#N/A,#N/A,FALSE,"FANDA96";#N/A,#N/A,FALSE,"INTRAN96";#N/A,#N/A,FALSE,"NAA9697";#N/A,#N/A,FALSE,"ECWEBB";#N/A,#N/A,FALSE,"MFT96";#N/A,#N/A,FALSE,"CTrecon"}</definedName>
    <definedName name="asdas17aug_5_5_3" hidden="1">{#N/A,#N/A,FALSE,"TMCOMP96";#N/A,#N/A,FALSE,"MAT96";#N/A,#N/A,FALSE,"FANDA96";#N/A,#N/A,FALSE,"INTRAN96";#N/A,#N/A,FALSE,"NAA9697";#N/A,#N/A,FALSE,"ECWEBB";#N/A,#N/A,FALSE,"MFT96";#N/A,#N/A,FALSE,"CTrecon"}</definedName>
    <definedName name="asdas17aug_5_5_4" hidden="1">{#N/A,#N/A,FALSE,"TMCOMP96";#N/A,#N/A,FALSE,"MAT96";#N/A,#N/A,FALSE,"FANDA96";#N/A,#N/A,FALSE,"INTRAN96";#N/A,#N/A,FALSE,"NAA9697";#N/A,#N/A,FALSE,"ECWEBB";#N/A,#N/A,FALSE,"MFT96";#N/A,#N/A,FALSE,"CTrecon"}</definedName>
    <definedName name="asdas17aug_5_5_5"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FD_1" hidden="1">{#N/A,#N/A,FALSE,"TMCOMP96";#N/A,#N/A,FALSE,"MAT96";#N/A,#N/A,FALSE,"FANDA96";#N/A,#N/A,FALSE,"INTRAN96";#N/A,#N/A,FALSE,"NAA9697";#N/A,#N/A,FALSE,"ECWEBB";#N/A,#N/A,FALSE,"MFT96";#N/A,#N/A,FALSE,"CTrecon"}</definedName>
    <definedName name="ASDASFD_1_1" hidden="1">{#N/A,#N/A,FALSE,"TMCOMP96";#N/A,#N/A,FALSE,"MAT96";#N/A,#N/A,FALSE,"FANDA96";#N/A,#N/A,FALSE,"INTRAN96";#N/A,#N/A,FALSE,"NAA9697";#N/A,#N/A,FALSE,"ECWEBB";#N/A,#N/A,FALSE,"MFT96";#N/A,#N/A,FALSE,"CTrecon"}</definedName>
    <definedName name="ASDASFD_1_1_1" hidden="1">{#N/A,#N/A,FALSE,"TMCOMP96";#N/A,#N/A,FALSE,"MAT96";#N/A,#N/A,FALSE,"FANDA96";#N/A,#N/A,FALSE,"INTRAN96";#N/A,#N/A,FALSE,"NAA9697";#N/A,#N/A,FALSE,"ECWEBB";#N/A,#N/A,FALSE,"MFT96";#N/A,#N/A,FALSE,"CTrecon"}</definedName>
    <definedName name="ASDASFD_1_1_1_1" hidden="1">{#N/A,#N/A,FALSE,"TMCOMP96";#N/A,#N/A,FALSE,"MAT96";#N/A,#N/A,FALSE,"FANDA96";#N/A,#N/A,FALSE,"INTRAN96";#N/A,#N/A,FALSE,"NAA9697";#N/A,#N/A,FALSE,"ECWEBB";#N/A,#N/A,FALSE,"MFT96";#N/A,#N/A,FALSE,"CTrecon"}</definedName>
    <definedName name="ASDASFD_1_1_1_1_1" hidden="1">{#N/A,#N/A,FALSE,"TMCOMP96";#N/A,#N/A,FALSE,"MAT96";#N/A,#N/A,FALSE,"FANDA96";#N/A,#N/A,FALSE,"INTRAN96";#N/A,#N/A,FALSE,"NAA9697";#N/A,#N/A,FALSE,"ECWEBB";#N/A,#N/A,FALSE,"MFT96";#N/A,#N/A,FALSE,"CTrecon"}</definedName>
    <definedName name="ASDASFD_1_1_1_1_1_1" hidden="1">{#N/A,#N/A,FALSE,"TMCOMP96";#N/A,#N/A,FALSE,"MAT96";#N/A,#N/A,FALSE,"FANDA96";#N/A,#N/A,FALSE,"INTRAN96";#N/A,#N/A,FALSE,"NAA9697";#N/A,#N/A,FALSE,"ECWEBB";#N/A,#N/A,FALSE,"MFT96";#N/A,#N/A,FALSE,"CTrecon"}</definedName>
    <definedName name="ASDASFD_1_1_1_1_1_2" hidden="1">{#N/A,#N/A,FALSE,"TMCOMP96";#N/A,#N/A,FALSE,"MAT96";#N/A,#N/A,FALSE,"FANDA96";#N/A,#N/A,FALSE,"INTRAN96";#N/A,#N/A,FALSE,"NAA9697";#N/A,#N/A,FALSE,"ECWEBB";#N/A,#N/A,FALSE,"MFT96";#N/A,#N/A,FALSE,"CTrecon"}</definedName>
    <definedName name="ASDASFD_1_1_1_1_1_3" hidden="1">{#N/A,#N/A,FALSE,"TMCOMP96";#N/A,#N/A,FALSE,"MAT96";#N/A,#N/A,FALSE,"FANDA96";#N/A,#N/A,FALSE,"INTRAN96";#N/A,#N/A,FALSE,"NAA9697";#N/A,#N/A,FALSE,"ECWEBB";#N/A,#N/A,FALSE,"MFT96";#N/A,#N/A,FALSE,"CTrecon"}</definedName>
    <definedName name="ASDASFD_1_1_1_1_1_4" hidden="1">{#N/A,#N/A,FALSE,"TMCOMP96";#N/A,#N/A,FALSE,"MAT96";#N/A,#N/A,FALSE,"FANDA96";#N/A,#N/A,FALSE,"INTRAN96";#N/A,#N/A,FALSE,"NAA9697";#N/A,#N/A,FALSE,"ECWEBB";#N/A,#N/A,FALSE,"MFT96";#N/A,#N/A,FALSE,"CTrecon"}</definedName>
    <definedName name="ASDASFD_1_1_1_1_1_5" hidden="1">{#N/A,#N/A,FALSE,"TMCOMP96";#N/A,#N/A,FALSE,"MAT96";#N/A,#N/A,FALSE,"FANDA96";#N/A,#N/A,FALSE,"INTRAN96";#N/A,#N/A,FALSE,"NAA9697";#N/A,#N/A,FALSE,"ECWEBB";#N/A,#N/A,FALSE,"MFT96";#N/A,#N/A,FALSE,"CTrecon"}</definedName>
    <definedName name="ASDASFD_1_1_1_1_2" hidden="1">{#N/A,#N/A,FALSE,"TMCOMP96";#N/A,#N/A,FALSE,"MAT96";#N/A,#N/A,FALSE,"FANDA96";#N/A,#N/A,FALSE,"INTRAN96";#N/A,#N/A,FALSE,"NAA9697";#N/A,#N/A,FALSE,"ECWEBB";#N/A,#N/A,FALSE,"MFT96";#N/A,#N/A,FALSE,"CTrecon"}</definedName>
    <definedName name="ASDASFD_1_1_1_1_2_1" hidden="1">{#N/A,#N/A,FALSE,"TMCOMP96";#N/A,#N/A,FALSE,"MAT96";#N/A,#N/A,FALSE,"FANDA96";#N/A,#N/A,FALSE,"INTRAN96";#N/A,#N/A,FALSE,"NAA9697";#N/A,#N/A,FALSE,"ECWEBB";#N/A,#N/A,FALSE,"MFT96";#N/A,#N/A,FALSE,"CTrecon"}</definedName>
    <definedName name="ASDASFD_1_1_1_1_2_2" hidden="1">{#N/A,#N/A,FALSE,"TMCOMP96";#N/A,#N/A,FALSE,"MAT96";#N/A,#N/A,FALSE,"FANDA96";#N/A,#N/A,FALSE,"INTRAN96";#N/A,#N/A,FALSE,"NAA9697";#N/A,#N/A,FALSE,"ECWEBB";#N/A,#N/A,FALSE,"MFT96";#N/A,#N/A,FALSE,"CTrecon"}</definedName>
    <definedName name="ASDASFD_1_1_1_1_2_3" hidden="1">{#N/A,#N/A,FALSE,"TMCOMP96";#N/A,#N/A,FALSE,"MAT96";#N/A,#N/A,FALSE,"FANDA96";#N/A,#N/A,FALSE,"INTRAN96";#N/A,#N/A,FALSE,"NAA9697";#N/A,#N/A,FALSE,"ECWEBB";#N/A,#N/A,FALSE,"MFT96";#N/A,#N/A,FALSE,"CTrecon"}</definedName>
    <definedName name="ASDASFD_1_1_1_1_2_4" hidden="1">{#N/A,#N/A,FALSE,"TMCOMP96";#N/A,#N/A,FALSE,"MAT96";#N/A,#N/A,FALSE,"FANDA96";#N/A,#N/A,FALSE,"INTRAN96";#N/A,#N/A,FALSE,"NAA9697";#N/A,#N/A,FALSE,"ECWEBB";#N/A,#N/A,FALSE,"MFT96";#N/A,#N/A,FALSE,"CTrecon"}</definedName>
    <definedName name="ASDASFD_1_1_1_1_2_5" hidden="1">{#N/A,#N/A,FALSE,"TMCOMP96";#N/A,#N/A,FALSE,"MAT96";#N/A,#N/A,FALSE,"FANDA96";#N/A,#N/A,FALSE,"INTRAN96";#N/A,#N/A,FALSE,"NAA9697";#N/A,#N/A,FALSE,"ECWEBB";#N/A,#N/A,FALSE,"MFT96";#N/A,#N/A,FALSE,"CTrecon"}</definedName>
    <definedName name="ASDASFD_1_1_1_1_3" hidden="1">{#N/A,#N/A,FALSE,"TMCOMP96";#N/A,#N/A,FALSE,"MAT96";#N/A,#N/A,FALSE,"FANDA96";#N/A,#N/A,FALSE,"INTRAN96";#N/A,#N/A,FALSE,"NAA9697";#N/A,#N/A,FALSE,"ECWEBB";#N/A,#N/A,FALSE,"MFT96";#N/A,#N/A,FALSE,"CTrecon"}</definedName>
    <definedName name="ASDASFD_1_1_1_1_4" hidden="1">{#N/A,#N/A,FALSE,"TMCOMP96";#N/A,#N/A,FALSE,"MAT96";#N/A,#N/A,FALSE,"FANDA96";#N/A,#N/A,FALSE,"INTRAN96";#N/A,#N/A,FALSE,"NAA9697";#N/A,#N/A,FALSE,"ECWEBB";#N/A,#N/A,FALSE,"MFT96";#N/A,#N/A,FALSE,"CTrecon"}</definedName>
    <definedName name="ASDASFD_1_1_1_1_5" hidden="1">{#N/A,#N/A,FALSE,"TMCOMP96";#N/A,#N/A,FALSE,"MAT96";#N/A,#N/A,FALSE,"FANDA96";#N/A,#N/A,FALSE,"INTRAN96";#N/A,#N/A,FALSE,"NAA9697";#N/A,#N/A,FALSE,"ECWEBB";#N/A,#N/A,FALSE,"MFT96";#N/A,#N/A,FALSE,"CTrecon"}</definedName>
    <definedName name="ASDASFD_1_1_1_2" hidden="1">{#N/A,#N/A,FALSE,"TMCOMP96";#N/A,#N/A,FALSE,"MAT96";#N/A,#N/A,FALSE,"FANDA96";#N/A,#N/A,FALSE,"INTRAN96";#N/A,#N/A,FALSE,"NAA9697";#N/A,#N/A,FALSE,"ECWEBB";#N/A,#N/A,FALSE,"MFT96";#N/A,#N/A,FALSE,"CTrecon"}</definedName>
    <definedName name="ASDASFD_1_1_1_2_1" hidden="1">{#N/A,#N/A,FALSE,"TMCOMP96";#N/A,#N/A,FALSE,"MAT96";#N/A,#N/A,FALSE,"FANDA96";#N/A,#N/A,FALSE,"INTRAN96";#N/A,#N/A,FALSE,"NAA9697";#N/A,#N/A,FALSE,"ECWEBB";#N/A,#N/A,FALSE,"MFT96";#N/A,#N/A,FALSE,"CTrecon"}</definedName>
    <definedName name="ASDASFD_1_1_1_2_2" hidden="1">{#N/A,#N/A,FALSE,"TMCOMP96";#N/A,#N/A,FALSE,"MAT96";#N/A,#N/A,FALSE,"FANDA96";#N/A,#N/A,FALSE,"INTRAN96";#N/A,#N/A,FALSE,"NAA9697";#N/A,#N/A,FALSE,"ECWEBB";#N/A,#N/A,FALSE,"MFT96";#N/A,#N/A,FALSE,"CTrecon"}</definedName>
    <definedName name="ASDASFD_1_1_1_2_3" hidden="1">{#N/A,#N/A,FALSE,"TMCOMP96";#N/A,#N/A,FALSE,"MAT96";#N/A,#N/A,FALSE,"FANDA96";#N/A,#N/A,FALSE,"INTRAN96";#N/A,#N/A,FALSE,"NAA9697";#N/A,#N/A,FALSE,"ECWEBB";#N/A,#N/A,FALSE,"MFT96";#N/A,#N/A,FALSE,"CTrecon"}</definedName>
    <definedName name="ASDASFD_1_1_1_2_4" hidden="1">{#N/A,#N/A,FALSE,"TMCOMP96";#N/A,#N/A,FALSE,"MAT96";#N/A,#N/A,FALSE,"FANDA96";#N/A,#N/A,FALSE,"INTRAN96";#N/A,#N/A,FALSE,"NAA9697";#N/A,#N/A,FALSE,"ECWEBB";#N/A,#N/A,FALSE,"MFT96";#N/A,#N/A,FALSE,"CTrecon"}</definedName>
    <definedName name="ASDASFD_1_1_1_2_5" hidden="1">{#N/A,#N/A,FALSE,"TMCOMP96";#N/A,#N/A,FALSE,"MAT96";#N/A,#N/A,FALSE,"FANDA96";#N/A,#N/A,FALSE,"INTRAN96";#N/A,#N/A,FALSE,"NAA9697";#N/A,#N/A,FALSE,"ECWEBB";#N/A,#N/A,FALSE,"MFT96";#N/A,#N/A,FALSE,"CTrecon"}</definedName>
    <definedName name="ASDASFD_1_1_1_3" hidden="1">{#N/A,#N/A,FALSE,"TMCOMP96";#N/A,#N/A,FALSE,"MAT96";#N/A,#N/A,FALSE,"FANDA96";#N/A,#N/A,FALSE,"INTRAN96";#N/A,#N/A,FALSE,"NAA9697";#N/A,#N/A,FALSE,"ECWEBB";#N/A,#N/A,FALSE,"MFT96";#N/A,#N/A,FALSE,"CTrecon"}</definedName>
    <definedName name="ASDASFD_1_1_1_3_1" hidden="1">{#N/A,#N/A,FALSE,"TMCOMP96";#N/A,#N/A,FALSE,"MAT96";#N/A,#N/A,FALSE,"FANDA96";#N/A,#N/A,FALSE,"INTRAN96";#N/A,#N/A,FALSE,"NAA9697";#N/A,#N/A,FALSE,"ECWEBB";#N/A,#N/A,FALSE,"MFT96";#N/A,#N/A,FALSE,"CTrecon"}</definedName>
    <definedName name="ASDASFD_1_1_1_3_2" hidden="1">{#N/A,#N/A,FALSE,"TMCOMP96";#N/A,#N/A,FALSE,"MAT96";#N/A,#N/A,FALSE,"FANDA96";#N/A,#N/A,FALSE,"INTRAN96";#N/A,#N/A,FALSE,"NAA9697";#N/A,#N/A,FALSE,"ECWEBB";#N/A,#N/A,FALSE,"MFT96";#N/A,#N/A,FALSE,"CTrecon"}</definedName>
    <definedName name="ASDASFD_1_1_1_3_3" hidden="1">{#N/A,#N/A,FALSE,"TMCOMP96";#N/A,#N/A,FALSE,"MAT96";#N/A,#N/A,FALSE,"FANDA96";#N/A,#N/A,FALSE,"INTRAN96";#N/A,#N/A,FALSE,"NAA9697";#N/A,#N/A,FALSE,"ECWEBB";#N/A,#N/A,FALSE,"MFT96";#N/A,#N/A,FALSE,"CTrecon"}</definedName>
    <definedName name="ASDASFD_1_1_1_3_4" hidden="1">{#N/A,#N/A,FALSE,"TMCOMP96";#N/A,#N/A,FALSE,"MAT96";#N/A,#N/A,FALSE,"FANDA96";#N/A,#N/A,FALSE,"INTRAN96";#N/A,#N/A,FALSE,"NAA9697";#N/A,#N/A,FALSE,"ECWEBB";#N/A,#N/A,FALSE,"MFT96";#N/A,#N/A,FALSE,"CTrecon"}</definedName>
    <definedName name="ASDASFD_1_1_1_3_5" hidden="1">{#N/A,#N/A,FALSE,"TMCOMP96";#N/A,#N/A,FALSE,"MAT96";#N/A,#N/A,FALSE,"FANDA96";#N/A,#N/A,FALSE,"INTRAN96";#N/A,#N/A,FALSE,"NAA9697";#N/A,#N/A,FALSE,"ECWEBB";#N/A,#N/A,FALSE,"MFT96";#N/A,#N/A,FALSE,"CTrecon"}</definedName>
    <definedName name="ASDASFD_1_1_1_4" hidden="1">{#N/A,#N/A,FALSE,"TMCOMP96";#N/A,#N/A,FALSE,"MAT96";#N/A,#N/A,FALSE,"FANDA96";#N/A,#N/A,FALSE,"INTRAN96";#N/A,#N/A,FALSE,"NAA9697";#N/A,#N/A,FALSE,"ECWEBB";#N/A,#N/A,FALSE,"MFT96";#N/A,#N/A,FALSE,"CTrecon"}</definedName>
    <definedName name="ASDASFD_1_1_1_4_1" hidden="1">{#N/A,#N/A,FALSE,"TMCOMP96";#N/A,#N/A,FALSE,"MAT96";#N/A,#N/A,FALSE,"FANDA96";#N/A,#N/A,FALSE,"INTRAN96";#N/A,#N/A,FALSE,"NAA9697";#N/A,#N/A,FALSE,"ECWEBB";#N/A,#N/A,FALSE,"MFT96";#N/A,#N/A,FALSE,"CTrecon"}</definedName>
    <definedName name="ASDASFD_1_1_1_4_2" hidden="1">{#N/A,#N/A,FALSE,"TMCOMP96";#N/A,#N/A,FALSE,"MAT96";#N/A,#N/A,FALSE,"FANDA96";#N/A,#N/A,FALSE,"INTRAN96";#N/A,#N/A,FALSE,"NAA9697";#N/A,#N/A,FALSE,"ECWEBB";#N/A,#N/A,FALSE,"MFT96";#N/A,#N/A,FALSE,"CTrecon"}</definedName>
    <definedName name="ASDASFD_1_1_1_4_3" hidden="1">{#N/A,#N/A,FALSE,"TMCOMP96";#N/A,#N/A,FALSE,"MAT96";#N/A,#N/A,FALSE,"FANDA96";#N/A,#N/A,FALSE,"INTRAN96";#N/A,#N/A,FALSE,"NAA9697";#N/A,#N/A,FALSE,"ECWEBB";#N/A,#N/A,FALSE,"MFT96";#N/A,#N/A,FALSE,"CTrecon"}</definedName>
    <definedName name="ASDASFD_1_1_1_4_4" hidden="1">{#N/A,#N/A,FALSE,"TMCOMP96";#N/A,#N/A,FALSE,"MAT96";#N/A,#N/A,FALSE,"FANDA96";#N/A,#N/A,FALSE,"INTRAN96";#N/A,#N/A,FALSE,"NAA9697";#N/A,#N/A,FALSE,"ECWEBB";#N/A,#N/A,FALSE,"MFT96";#N/A,#N/A,FALSE,"CTrecon"}</definedName>
    <definedName name="ASDASFD_1_1_1_4_5" hidden="1">{#N/A,#N/A,FALSE,"TMCOMP96";#N/A,#N/A,FALSE,"MAT96";#N/A,#N/A,FALSE,"FANDA96";#N/A,#N/A,FALSE,"INTRAN96";#N/A,#N/A,FALSE,"NAA9697";#N/A,#N/A,FALSE,"ECWEBB";#N/A,#N/A,FALSE,"MFT96";#N/A,#N/A,FALSE,"CTrecon"}</definedName>
    <definedName name="ASDASFD_1_1_1_5" hidden="1">{#N/A,#N/A,FALSE,"TMCOMP96";#N/A,#N/A,FALSE,"MAT96";#N/A,#N/A,FALSE,"FANDA96";#N/A,#N/A,FALSE,"INTRAN96";#N/A,#N/A,FALSE,"NAA9697";#N/A,#N/A,FALSE,"ECWEBB";#N/A,#N/A,FALSE,"MFT96";#N/A,#N/A,FALSE,"CTrecon"}</definedName>
    <definedName name="ASDASFD_1_1_1_5_1" hidden="1">{#N/A,#N/A,FALSE,"TMCOMP96";#N/A,#N/A,FALSE,"MAT96";#N/A,#N/A,FALSE,"FANDA96";#N/A,#N/A,FALSE,"INTRAN96";#N/A,#N/A,FALSE,"NAA9697";#N/A,#N/A,FALSE,"ECWEBB";#N/A,#N/A,FALSE,"MFT96";#N/A,#N/A,FALSE,"CTrecon"}</definedName>
    <definedName name="ASDASFD_1_1_1_5_2" hidden="1">{#N/A,#N/A,FALSE,"TMCOMP96";#N/A,#N/A,FALSE,"MAT96";#N/A,#N/A,FALSE,"FANDA96";#N/A,#N/A,FALSE,"INTRAN96";#N/A,#N/A,FALSE,"NAA9697";#N/A,#N/A,FALSE,"ECWEBB";#N/A,#N/A,FALSE,"MFT96";#N/A,#N/A,FALSE,"CTrecon"}</definedName>
    <definedName name="ASDASFD_1_1_1_5_3" hidden="1">{#N/A,#N/A,FALSE,"TMCOMP96";#N/A,#N/A,FALSE,"MAT96";#N/A,#N/A,FALSE,"FANDA96";#N/A,#N/A,FALSE,"INTRAN96";#N/A,#N/A,FALSE,"NAA9697";#N/A,#N/A,FALSE,"ECWEBB";#N/A,#N/A,FALSE,"MFT96";#N/A,#N/A,FALSE,"CTrecon"}</definedName>
    <definedName name="ASDASFD_1_1_1_5_4" hidden="1">{#N/A,#N/A,FALSE,"TMCOMP96";#N/A,#N/A,FALSE,"MAT96";#N/A,#N/A,FALSE,"FANDA96";#N/A,#N/A,FALSE,"INTRAN96";#N/A,#N/A,FALSE,"NAA9697";#N/A,#N/A,FALSE,"ECWEBB";#N/A,#N/A,FALSE,"MFT96";#N/A,#N/A,FALSE,"CTrecon"}</definedName>
    <definedName name="ASDASFD_1_1_1_5_5" hidden="1">{#N/A,#N/A,FALSE,"TMCOMP96";#N/A,#N/A,FALSE,"MAT96";#N/A,#N/A,FALSE,"FANDA96";#N/A,#N/A,FALSE,"INTRAN96";#N/A,#N/A,FALSE,"NAA9697";#N/A,#N/A,FALSE,"ECWEBB";#N/A,#N/A,FALSE,"MFT96";#N/A,#N/A,FALSE,"CTrecon"}</definedName>
    <definedName name="ASDASFD_1_1_2" hidden="1">{#N/A,#N/A,FALSE,"TMCOMP96";#N/A,#N/A,FALSE,"MAT96";#N/A,#N/A,FALSE,"FANDA96";#N/A,#N/A,FALSE,"INTRAN96";#N/A,#N/A,FALSE,"NAA9697";#N/A,#N/A,FALSE,"ECWEBB";#N/A,#N/A,FALSE,"MFT96";#N/A,#N/A,FALSE,"CTrecon"}</definedName>
    <definedName name="ASDASFD_1_1_2_1" hidden="1">{#N/A,#N/A,FALSE,"TMCOMP96";#N/A,#N/A,FALSE,"MAT96";#N/A,#N/A,FALSE,"FANDA96";#N/A,#N/A,FALSE,"INTRAN96";#N/A,#N/A,FALSE,"NAA9697";#N/A,#N/A,FALSE,"ECWEBB";#N/A,#N/A,FALSE,"MFT96";#N/A,#N/A,FALSE,"CTrecon"}</definedName>
    <definedName name="ASDASFD_1_1_2_2" hidden="1">{#N/A,#N/A,FALSE,"TMCOMP96";#N/A,#N/A,FALSE,"MAT96";#N/A,#N/A,FALSE,"FANDA96";#N/A,#N/A,FALSE,"INTRAN96";#N/A,#N/A,FALSE,"NAA9697";#N/A,#N/A,FALSE,"ECWEBB";#N/A,#N/A,FALSE,"MFT96";#N/A,#N/A,FALSE,"CTrecon"}</definedName>
    <definedName name="ASDASFD_1_1_2_3" hidden="1">{#N/A,#N/A,FALSE,"TMCOMP96";#N/A,#N/A,FALSE,"MAT96";#N/A,#N/A,FALSE,"FANDA96";#N/A,#N/A,FALSE,"INTRAN96";#N/A,#N/A,FALSE,"NAA9697";#N/A,#N/A,FALSE,"ECWEBB";#N/A,#N/A,FALSE,"MFT96";#N/A,#N/A,FALSE,"CTrecon"}</definedName>
    <definedName name="ASDASFD_1_1_2_4" hidden="1">{#N/A,#N/A,FALSE,"TMCOMP96";#N/A,#N/A,FALSE,"MAT96";#N/A,#N/A,FALSE,"FANDA96";#N/A,#N/A,FALSE,"INTRAN96";#N/A,#N/A,FALSE,"NAA9697";#N/A,#N/A,FALSE,"ECWEBB";#N/A,#N/A,FALSE,"MFT96";#N/A,#N/A,FALSE,"CTrecon"}</definedName>
    <definedName name="ASDASFD_1_1_2_5" hidden="1">{#N/A,#N/A,FALSE,"TMCOMP96";#N/A,#N/A,FALSE,"MAT96";#N/A,#N/A,FALSE,"FANDA96";#N/A,#N/A,FALSE,"INTRAN96";#N/A,#N/A,FALSE,"NAA9697";#N/A,#N/A,FALSE,"ECWEBB";#N/A,#N/A,FALSE,"MFT96";#N/A,#N/A,FALSE,"CTrecon"}</definedName>
    <definedName name="ASDASFD_1_1_3" hidden="1">{#N/A,#N/A,FALSE,"TMCOMP96";#N/A,#N/A,FALSE,"MAT96";#N/A,#N/A,FALSE,"FANDA96";#N/A,#N/A,FALSE,"INTRAN96";#N/A,#N/A,FALSE,"NAA9697";#N/A,#N/A,FALSE,"ECWEBB";#N/A,#N/A,FALSE,"MFT96";#N/A,#N/A,FALSE,"CTrecon"}</definedName>
    <definedName name="ASDASFD_1_1_3_1" hidden="1">{#N/A,#N/A,FALSE,"TMCOMP96";#N/A,#N/A,FALSE,"MAT96";#N/A,#N/A,FALSE,"FANDA96";#N/A,#N/A,FALSE,"INTRAN96";#N/A,#N/A,FALSE,"NAA9697";#N/A,#N/A,FALSE,"ECWEBB";#N/A,#N/A,FALSE,"MFT96";#N/A,#N/A,FALSE,"CTrecon"}</definedName>
    <definedName name="ASDASFD_1_1_3_2" hidden="1">{#N/A,#N/A,FALSE,"TMCOMP96";#N/A,#N/A,FALSE,"MAT96";#N/A,#N/A,FALSE,"FANDA96";#N/A,#N/A,FALSE,"INTRAN96";#N/A,#N/A,FALSE,"NAA9697";#N/A,#N/A,FALSE,"ECWEBB";#N/A,#N/A,FALSE,"MFT96";#N/A,#N/A,FALSE,"CTrecon"}</definedName>
    <definedName name="ASDASFD_1_1_3_3" hidden="1">{#N/A,#N/A,FALSE,"TMCOMP96";#N/A,#N/A,FALSE,"MAT96";#N/A,#N/A,FALSE,"FANDA96";#N/A,#N/A,FALSE,"INTRAN96";#N/A,#N/A,FALSE,"NAA9697";#N/A,#N/A,FALSE,"ECWEBB";#N/A,#N/A,FALSE,"MFT96";#N/A,#N/A,FALSE,"CTrecon"}</definedName>
    <definedName name="ASDASFD_1_1_3_4" hidden="1">{#N/A,#N/A,FALSE,"TMCOMP96";#N/A,#N/A,FALSE,"MAT96";#N/A,#N/A,FALSE,"FANDA96";#N/A,#N/A,FALSE,"INTRAN96";#N/A,#N/A,FALSE,"NAA9697";#N/A,#N/A,FALSE,"ECWEBB";#N/A,#N/A,FALSE,"MFT96";#N/A,#N/A,FALSE,"CTrecon"}</definedName>
    <definedName name="ASDASFD_1_1_3_5" hidden="1">{#N/A,#N/A,FALSE,"TMCOMP96";#N/A,#N/A,FALSE,"MAT96";#N/A,#N/A,FALSE,"FANDA96";#N/A,#N/A,FALSE,"INTRAN96";#N/A,#N/A,FALSE,"NAA9697";#N/A,#N/A,FALSE,"ECWEBB";#N/A,#N/A,FALSE,"MFT96";#N/A,#N/A,FALSE,"CTrecon"}</definedName>
    <definedName name="ASDASFD_1_1_4" hidden="1">{#N/A,#N/A,FALSE,"TMCOMP96";#N/A,#N/A,FALSE,"MAT96";#N/A,#N/A,FALSE,"FANDA96";#N/A,#N/A,FALSE,"INTRAN96";#N/A,#N/A,FALSE,"NAA9697";#N/A,#N/A,FALSE,"ECWEBB";#N/A,#N/A,FALSE,"MFT96";#N/A,#N/A,FALSE,"CTrecon"}</definedName>
    <definedName name="ASDASFD_1_1_4_1" hidden="1">{#N/A,#N/A,FALSE,"TMCOMP96";#N/A,#N/A,FALSE,"MAT96";#N/A,#N/A,FALSE,"FANDA96";#N/A,#N/A,FALSE,"INTRAN96";#N/A,#N/A,FALSE,"NAA9697";#N/A,#N/A,FALSE,"ECWEBB";#N/A,#N/A,FALSE,"MFT96";#N/A,#N/A,FALSE,"CTrecon"}</definedName>
    <definedName name="ASDASFD_1_1_4_2" hidden="1">{#N/A,#N/A,FALSE,"TMCOMP96";#N/A,#N/A,FALSE,"MAT96";#N/A,#N/A,FALSE,"FANDA96";#N/A,#N/A,FALSE,"INTRAN96";#N/A,#N/A,FALSE,"NAA9697";#N/A,#N/A,FALSE,"ECWEBB";#N/A,#N/A,FALSE,"MFT96";#N/A,#N/A,FALSE,"CTrecon"}</definedName>
    <definedName name="ASDASFD_1_1_4_3" hidden="1">{#N/A,#N/A,FALSE,"TMCOMP96";#N/A,#N/A,FALSE,"MAT96";#N/A,#N/A,FALSE,"FANDA96";#N/A,#N/A,FALSE,"INTRAN96";#N/A,#N/A,FALSE,"NAA9697";#N/A,#N/A,FALSE,"ECWEBB";#N/A,#N/A,FALSE,"MFT96";#N/A,#N/A,FALSE,"CTrecon"}</definedName>
    <definedName name="ASDASFD_1_1_4_4" hidden="1">{#N/A,#N/A,FALSE,"TMCOMP96";#N/A,#N/A,FALSE,"MAT96";#N/A,#N/A,FALSE,"FANDA96";#N/A,#N/A,FALSE,"INTRAN96";#N/A,#N/A,FALSE,"NAA9697";#N/A,#N/A,FALSE,"ECWEBB";#N/A,#N/A,FALSE,"MFT96";#N/A,#N/A,FALSE,"CTrecon"}</definedName>
    <definedName name="ASDASFD_1_1_4_5" hidden="1">{#N/A,#N/A,FALSE,"TMCOMP96";#N/A,#N/A,FALSE,"MAT96";#N/A,#N/A,FALSE,"FANDA96";#N/A,#N/A,FALSE,"INTRAN96";#N/A,#N/A,FALSE,"NAA9697";#N/A,#N/A,FALSE,"ECWEBB";#N/A,#N/A,FALSE,"MFT96";#N/A,#N/A,FALSE,"CTrecon"}</definedName>
    <definedName name="ASDASFD_1_1_5" hidden="1">{#N/A,#N/A,FALSE,"TMCOMP96";#N/A,#N/A,FALSE,"MAT96";#N/A,#N/A,FALSE,"FANDA96";#N/A,#N/A,FALSE,"INTRAN96";#N/A,#N/A,FALSE,"NAA9697";#N/A,#N/A,FALSE,"ECWEBB";#N/A,#N/A,FALSE,"MFT96";#N/A,#N/A,FALSE,"CTrecon"}</definedName>
    <definedName name="ASDASFD_1_1_5_1" hidden="1">{#N/A,#N/A,FALSE,"TMCOMP96";#N/A,#N/A,FALSE,"MAT96";#N/A,#N/A,FALSE,"FANDA96";#N/A,#N/A,FALSE,"INTRAN96";#N/A,#N/A,FALSE,"NAA9697";#N/A,#N/A,FALSE,"ECWEBB";#N/A,#N/A,FALSE,"MFT96";#N/A,#N/A,FALSE,"CTrecon"}</definedName>
    <definedName name="ASDASFD_1_1_5_2" hidden="1">{#N/A,#N/A,FALSE,"TMCOMP96";#N/A,#N/A,FALSE,"MAT96";#N/A,#N/A,FALSE,"FANDA96";#N/A,#N/A,FALSE,"INTRAN96";#N/A,#N/A,FALSE,"NAA9697";#N/A,#N/A,FALSE,"ECWEBB";#N/A,#N/A,FALSE,"MFT96";#N/A,#N/A,FALSE,"CTrecon"}</definedName>
    <definedName name="ASDASFD_1_1_5_3" hidden="1">{#N/A,#N/A,FALSE,"TMCOMP96";#N/A,#N/A,FALSE,"MAT96";#N/A,#N/A,FALSE,"FANDA96";#N/A,#N/A,FALSE,"INTRAN96";#N/A,#N/A,FALSE,"NAA9697";#N/A,#N/A,FALSE,"ECWEBB";#N/A,#N/A,FALSE,"MFT96";#N/A,#N/A,FALSE,"CTrecon"}</definedName>
    <definedName name="ASDASFD_1_1_5_4" hidden="1">{#N/A,#N/A,FALSE,"TMCOMP96";#N/A,#N/A,FALSE,"MAT96";#N/A,#N/A,FALSE,"FANDA96";#N/A,#N/A,FALSE,"INTRAN96";#N/A,#N/A,FALSE,"NAA9697";#N/A,#N/A,FALSE,"ECWEBB";#N/A,#N/A,FALSE,"MFT96";#N/A,#N/A,FALSE,"CTrecon"}</definedName>
    <definedName name="ASDASFD_1_1_5_5" hidden="1">{#N/A,#N/A,FALSE,"TMCOMP96";#N/A,#N/A,FALSE,"MAT96";#N/A,#N/A,FALSE,"FANDA96";#N/A,#N/A,FALSE,"INTRAN96";#N/A,#N/A,FALSE,"NAA9697";#N/A,#N/A,FALSE,"ECWEBB";#N/A,#N/A,FALSE,"MFT96";#N/A,#N/A,FALSE,"CTrecon"}</definedName>
    <definedName name="ASDASFD_1_2" hidden="1">{#N/A,#N/A,FALSE,"TMCOMP96";#N/A,#N/A,FALSE,"MAT96";#N/A,#N/A,FALSE,"FANDA96";#N/A,#N/A,FALSE,"INTRAN96";#N/A,#N/A,FALSE,"NAA9697";#N/A,#N/A,FALSE,"ECWEBB";#N/A,#N/A,FALSE,"MFT96";#N/A,#N/A,FALSE,"CTrecon"}</definedName>
    <definedName name="ASDASFD_1_2_1" hidden="1">{#N/A,#N/A,FALSE,"TMCOMP96";#N/A,#N/A,FALSE,"MAT96";#N/A,#N/A,FALSE,"FANDA96";#N/A,#N/A,FALSE,"INTRAN96";#N/A,#N/A,FALSE,"NAA9697";#N/A,#N/A,FALSE,"ECWEBB";#N/A,#N/A,FALSE,"MFT96";#N/A,#N/A,FALSE,"CTrecon"}</definedName>
    <definedName name="ASDASFD_1_2_1_1" hidden="1">{#N/A,#N/A,FALSE,"TMCOMP96";#N/A,#N/A,FALSE,"MAT96";#N/A,#N/A,FALSE,"FANDA96";#N/A,#N/A,FALSE,"INTRAN96";#N/A,#N/A,FALSE,"NAA9697";#N/A,#N/A,FALSE,"ECWEBB";#N/A,#N/A,FALSE,"MFT96";#N/A,#N/A,FALSE,"CTrecon"}</definedName>
    <definedName name="ASDASFD_1_2_1_1_1" hidden="1">{#N/A,#N/A,FALSE,"TMCOMP96";#N/A,#N/A,FALSE,"MAT96";#N/A,#N/A,FALSE,"FANDA96";#N/A,#N/A,FALSE,"INTRAN96";#N/A,#N/A,FALSE,"NAA9697";#N/A,#N/A,FALSE,"ECWEBB";#N/A,#N/A,FALSE,"MFT96";#N/A,#N/A,FALSE,"CTrecon"}</definedName>
    <definedName name="ASDASFD_1_2_1_1_1_1" hidden="1">{#N/A,#N/A,FALSE,"TMCOMP96";#N/A,#N/A,FALSE,"MAT96";#N/A,#N/A,FALSE,"FANDA96";#N/A,#N/A,FALSE,"INTRAN96";#N/A,#N/A,FALSE,"NAA9697";#N/A,#N/A,FALSE,"ECWEBB";#N/A,#N/A,FALSE,"MFT96";#N/A,#N/A,FALSE,"CTrecon"}</definedName>
    <definedName name="ASDASFD_1_2_1_1_1_2" hidden="1">{#N/A,#N/A,FALSE,"TMCOMP96";#N/A,#N/A,FALSE,"MAT96";#N/A,#N/A,FALSE,"FANDA96";#N/A,#N/A,FALSE,"INTRAN96";#N/A,#N/A,FALSE,"NAA9697";#N/A,#N/A,FALSE,"ECWEBB";#N/A,#N/A,FALSE,"MFT96";#N/A,#N/A,FALSE,"CTrecon"}</definedName>
    <definedName name="ASDASFD_1_2_1_1_1_3" hidden="1">{#N/A,#N/A,FALSE,"TMCOMP96";#N/A,#N/A,FALSE,"MAT96";#N/A,#N/A,FALSE,"FANDA96";#N/A,#N/A,FALSE,"INTRAN96";#N/A,#N/A,FALSE,"NAA9697";#N/A,#N/A,FALSE,"ECWEBB";#N/A,#N/A,FALSE,"MFT96";#N/A,#N/A,FALSE,"CTrecon"}</definedName>
    <definedName name="ASDASFD_1_2_1_1_1_4" hidden="1">{#N/A,#N/A,FALSE,"TMCOMP96";#N/A,#N/A,FALSE,"MAT96";#N/A,#N/A,FALSE,"FANDA96";#N/A,#N/A,FALSE,"INTRAN96";#N/A,#N/A,FALSE,"NAA9697";#N/A,#N/A,FALSE,"ECWEBB";#N/A,#N/A,FALSE,"MFT96";#N/A,#N/A,FALSE,"CTrecon"}</definedName>
    <definedName name="ASDASFD_1_2_1_1_1_5" hidden="1">{#N/A,#N/A,FALSE,"TMCOMP96";#N/A,#N/A,FALSE,"MAT96";#N/A,#N/A,FALSE,"FANDA96";#N/A,#N/A,FALSE,"INTRAN96";#N/A,#N/A,FALSE,"NAA9697";#N/A,#N/A,FALSE,"ECWEBB";#N/A,#N/A,FALSE,"MFT96";#N/A,#N/A,FALSE,"CTrecon"}</definedName>
    <definedName name="ASDASFD_1_2_1_1_2" hidden="1">{#N/A,#N/A,FALSE,"TMCOMP96";#N/A,#N/A,FALSE,"MAT96";#N/A,#N/A,FALSE,"FANDA96";#N/A,#N/A,FALSE,"INTRAN96";#N/A,#N/A,FALSE,"NAA9697";#N/A,#N/A,FALSE,"ECWEBB";#N/A,#N/A,FALSE,"MFT96";#N/A,#N/A,FALSE,"CTrecon"}</definedName>
    <definedName name="ASDASFD_1_2_1_1_2_1" hidden="1">{#N/A,#N/A,FALSE,"TMCOMP96";#N/A,#N/A,FALSE,"MAT96";#N/A,#N/A,FALSE,"FANDA96";#N/A,#N/A,FALSE,"INTRAN96";#N/A,#N/A,FALSE,"NAA9697";#N/A,#N/A,FALSE,"ECWEBB";#N/A,#N/A,FALSE,"MFT96";#N/A,#N/A,FALSE,"CTrecon"}</definedName>
    <definedName name="ASDASFD_1_2_1_1_2_2" hidden="1">{#N/A,#N/A,FALSE,"TMCOMP96";#N/A,#N/A,FALSE,"MAT96";#N/A,#N/A,FALSE,"FANDA96";#N/A,#N/A,FALSE,"INTRAN96";#N/A,#N/A,FALSE,"NAA9697";#N/A,#N/A,FALSE,"ECWEBB";#N/A,#N/A,FALSE,"MFT96";#N/A,#N/A,FALSE,"CTrecon"}</definedName>
    <definedName name="ASDASFD_1_2_1_1_2_3" hidden="1">{#N/A,#N/A,FALSE,"TMCOMP96";#N/A,#N/A,FALSE,"MAT96";#N/A,#N/A,FALSE,"FANDA96";#N/A,#N/A,FALSE,"INTRAN96";#N/A,#N/A,FALSE,"NAA9697";#N/A,#N/A,FALSE,"ECWEBB";#N/A,#N/A,FALSE,"MFT96";#N/A,#N/A,FALSE,"CTrecon"}</definedName>
    <definedName name="ASDASFD_1_2_1_1_2_4" hidden="1">{#N/A,#N/A,FALSE,"TMCOMP96";#N/A,#N/A,FALSE,"MAT96";#N/A,#N/A,FALSE,"FANDA96";#N/A,#N/A,FALSE,"INTRAN96";#N/A,#N/A,FALSE,"NAA9697";#N/A,#N/A,FALSE,"ECWEBB";#N/A,#N/A,FALSE,"MFT96";#N/A,#N/A,FALSE,"CTrecon"}</definedName>
    <definedName name="ASDASFD_1_2_1_1_2_5" hidden="1">{#N/A,#N/A,FALSE,"TMCOMP96";#N/A,#N/A,FALSE,"MAT96";#N/A,#N/A,FALSE,"FANDA96";#N/A,#N/A,FALSE,"INTRAN96";#N/A,#N/A,FALSE,"NAA9697";#N/A,#N/A,FALSE,"ECWEBB";#N/A,#N/A,FALSE,"MFT96";#N/A,#N/A,FALSE,"CTrecon"}</definedName>
    <definedName name="ASDASFD_1_2_1_1_3" hidden="1">{#N/A,#N/A,FALSE,"TMCOMP96";#N/A,#N/A,FALSE,"MAT96";#N/A,#N/A,FALSE,"FANDA96";#N/A,#N/A,FALSE,"INTRAN96";#N/A,#N/A,FALSE,"NAA9697";#N/A,#N/A,FALSE,"ECWEBB";#N/A,#N/A,FALSE,"MFT96";#N/A,#N/A,FALSE,"CTrecon"}</definedName>
    <definedName name="ASDASFD_1_2_1_1_4" hidden="1">{#N/A,#N/A,FALSE,"TMCOMP96";#N/A,#N/A,FALSE,"MAT96";#N/A,#N/A,FALSE,"FANDA96";#N/A,#N/A,FALSE,"INTRAN96";#N/A,#N/A,FALSE,"NAA9697";#N/A,#N/A,FALSE,"ECWEBB";#N/A,#N/A,FALSE,"MFT96";#N/A,#N/A,FALSE,"CTrecon"}</definedName>
    <definedName name="ASDASFD_1_2_1_1_5" hidden="1">{#N/A,#N/A,FALSE,"TMCOMP96";#N/A,#N/A,FALSE,"MAT96";#N/A,#N/A,FALSE,"FANDA96";#N/A,#N/A,FALSE,"INTRAN96";#N/A,#N/A,FALSE,"NAA9697";#N/A,#N/A,FALSE,"ECWEBB";#N/A,#N/A,FALSE,"MFT96";#N/A,#N/A,FALSE,"CTrecon"}</definedName>
    <definedName name="ASDASFD_1_2_1_2" hidden="1">{#N/A,#N/A,FALSE,"TMCOMP96";#N/A,#N/A,FALSE,"MAT96";#N/A,#N/A,FALSE,"FANDA96";#N/A,#N/A,FALSE,"INTRAN96";#N/A,#N/A,FALSE,"NAA9697";#N/A,#N/A,FALSE,"ECWEBB";#N/A,#N/A,FALSE,"MFT96";#N/A,#N/A,FALSE,"CTrecon"}</definedName>
    <definedName name="ASDASFD_1_2_1_2_1" hidden="1">{#N/A,#N/A,FALSE,"TMCOMP96";#N/A,#N/A,FALSE,"MAT96";#N/A,#N/A,FALSE,"FANDA96";#N/A,#N/A,FALSE,"INTRAN96";#N/A,#N/A,FALSE,"NAA9697";#N/A,#N/A,FALSE,"ECWEBB";#N/A,#N/A,FALSE,"MFT96";#N/A,#N/A,FALSE,"CTrecon"}</definedName>
    <definedName name="ASDASFD_1_2_1_2_2" hidden="1">{#N/A,#N/A,FALSE,"TMCOMP96";#N/A,#N/A,FALSE,"MAT96";#N/A,#N/A,FALSE,"FANDA96";#N/A,#N/A,FALSE,"INTRAN96";#N/A,#N/A,FALSE,"NAA9697";#N/A,#N/A,FALSE,"ECWEBB";#N/A,#N/A,FALSE,"MFT96";#N/A,#N/A,FALSE,"CTrecon"}</definedName>
    <definedName name="ASDASFD_1_2_1_2_3" hidden="1">{#N/A,#N/A,FALSE,"TMCOMP96";#N/A,#N/A,FALSE,"MAT96";#N/A,#N/A,FALSE,"FANDA96";#N/A,#N/A,FALSE,"INTRAN96";#N/A,#N/A,FALSE,"NAA9697";#N/A,#N/A,FALSE,"ECWEBB";#N/A,#N/A,FALSE,"MFT96";#N/A,#N/A,FALSE,"CTrecon"}</definedName>
    <definedName name="ASDASFD_1_2_1_2_4" hidden="1">{#N/A,#N/A,FALSE,"TMCOMP96";#N/A,#N/A,FALSE,"MAT96";#N/A,#N/A,FALSE,"FANDA96";#N/A,#N/A,FALSE,"INTRAN96";#N/A,#N/A,FALSE,"NAA9697";#N/A,#N/A,FALSE,"ECWEBB";#N/A,#N/A,FALSE,"MFT96";#N/A,#N/A,FALSE,"CTrecon"}</definedName>
    <definedName name="ASDASFD_1_2_1_2_5" hidden="1">{#N/A,#N/A,FALSE,"TMCOMP96";#N/A,#N/A,FALSE,"MAT96";#N/A,#N/A,FALSE,"FANDA96";#N/A,#N/A,FALSE,"INTRAN96";#N/A,#N/A,FALSE,"NAA9697";#N/A,#N/A,FALSE,"ECWEBB";#N/A,#N/A,FALSE,"MFT96";#N/A,#N/A,FALSE,"CTrecon"}</definedName>
    <definedName name="ASDASFD_1_2_1_3" hidden="1">{#N/A,#N/A,FALSE,"TMCOMP96";#N/A,#N/A,FALSE,"MAT96";#N/A,#N/A,FALSE,"FANDA96";#N/A,#N/A,FALSE,"INTRAN96";#N/A,#N/A,FALSE,"NAA9697";#N/A,#N/A,FALSE,"ECWEBB";#N/A,#N/A,FALSE,"MFT96";#N/A,#N/A,FALSE,"CTrecon"}</definedName>
    <definedName name="ASDASFD_1_2_1_3_1" hidden="1">{#N/A,#N/A,FALSE,"TMCOMP96";#N/A,#N/A,FALSE,"MAT96";#N/A,#N/A,FALSE,"FANDA96";#N/A,#N/A,FALSE,"INTRAN96";#N/A,#N/A,FALSE,"NAA9697";#N/A,#N/A,FALSE,"ECWEBB";#N/A,#N/A,FALSE,"MFT96";#N/A,#N/A,FALSE,"CTrecon"}</definedName>
    <definedName name="ASDASFD_1_2_1_3_2" hidden="1">{#N/A,#N/A,FALSE,"TMCOMP96";#N/A,#N/A,FALSE,"MAT96";#N/A,#N/A,FALSE,"FANDA96";#N/A,#N/A,FALSE,"INTRAN96";#N/A,#N/A,FALSE,"NAA9697";#N/A,#N/A,FALSE,"ECWEBB";#N/A,#N/A,FALSE,"MFT96";#N/A,#N/A,FALSE,"CTrecon"}</definedName>
    <definedName name="ASDASFD_1_2_1_3_3" hidden="1">{#N/A,#N/A,FALSE,"TMCOMP96";#N/A,#N/A,FALSE,"MAT96";#N/A,#N/A,FALSE,"FANDA96";#N/A,#N/A,FALSE,"INTRAN96";#N/A,#N/A,FALSE,"NAA9697";#N/A,#N/A,FALSE,"ECWEBB";#N/A,#N/A,FALSE,"MFT96";#N/A,#N/A,FALSE,"CTrecon"}</definedName>
    <definedName name="ASDASFD_1_2_1_3_4" hidden="1">{#N/A,#N/A,FALSE,"TMCOMP96";#N/A,#N/A,FALSE,"MAT96";#N/A,#N/A,FALSE,"FANDA96";#N/A,#N/A,FALSE,"INTRAN96";#N/A,#N/A,FALSE,"NAA9697";#N/A,#N/A,FALSE,"ECWEBB";#N/A,#N/A,FALSE,"MFT96";#N/A,#N/A,FALSE,"CTrecon"}</definedName>
    <definedName name="ASDASFD_1_2_1_3_5" hidden="1">{#N/A,#N/A,FALSE,"TMCOMP96";#N/A,#N/A,FALSE,"MAT96";#N/A,#N/A,FALSE,"FANDA96";#N/A,#N/A,FALSE,"INTRAN96";#N/A,#N/A,FALSE,"NAA9697";#N/A,#N/A,FALSE,"ECWEBB";#N/A,#N/A,FALSE,"MFT96";#N/A,#N/A,FALSE,"CTrecon"}</definedName>
    <definedName name="ASDASFD_1_2_1_4" hidden="1">{#N/A,#N/A,FALSE,"TMCOMP96";#N/A,#N/A,FALSE,"MAT96";#N/A,#N/A,FALSE,"FANDA96";#N/A,#N/A,FALSE,"INTRAN96";#N/A,#N/A,FALSE,"NAA9697";#N/A,#N/A,FALSE,"ECWEBB";#N/A,#N/A,FALSE,"MFT96";#N/A,#N/A,FALSE,"CTrecon"}</definedName>
    <definedName name="ASDASFD_1_2_1_4_1" hidden="1">{#N/A,#N/A,FALSE,"TMCOMP96";#N/A,#N/A,FALSE,"MAT96";#N/A,#N/A,FALSE,"FANDA96";#N/A,#N/A,FALSE,"INTRAN96";#N/A,#N/A,FALSE,"NAA9697";#N/A,#N/A,FALSE,"ECWEBB";#N/A,#N/A,FALSE,"MFT96";#N/A,#N/A,FALSE,"CTrecon"}</definedName>
    <definedName name="ASDASFD_1_2_1_4_2" hidden="1">{#N/A,#N/A,FALSE,"TMCOMP96";#N/A,#N/A,FALSE,"MAT96";#N/A,#N/A,FALSE,"FANDA96";#N/A,#N/A,FALSE,"INTRAN96";#N/A,#N/A,FALSE,"NAA9697";#N/A,#N/A,FALSE,"ECWEBB";#N/A,#N/A,FALSE,"MFT96";#N/A,#N/A,FALSE,"CTrecon"}</definedName>
    <definedName name="ASDASFD_1_2_1_4_3" hidden="1">{#N/A,#N/A,FALSE,"TMCOMP96";#N/A,#N/A,FALSE,"MAT96";#N/A,#N/A,FALSE,"FANDA96";#N/A,#N/A,FALSE,"INTRAN96";#N/A,#N/A,FALSE,"NAA9697";#N/A,#N/A,FALSE,"ECWEBB";#N/A,#N/A,FALSE,"MFT96";#N/A,#N/A,FALSE,"CTrecon"}</definedName>
    <definedName name="ASDASFD_1_2_1_4_4" hidden="1">{#N/A,#N/A,FALSE,"TMCOMP96";#N/A,#N/A,FALSE,"MAT96";#N/A,#N/A,FALSE,"FANDA96";#N/A,#N/A,FALSE,"INTRAN96";#N/A,#N/A,FALSE,"NAA9697";#N/A,#N/A,FALSE,"ECWEBB";#N/A,#N/A,FALSE,"MFT96";#N/A,#N/A,FALSE,"CTrecon"}</definedName>
    <definedName name="ASDASFD_1_2_1_4_5" hidden="1">{#N/A,#N/A,FALSE,"TMCOMP96";#N/A,#N/A,FALSE,"MAT96";#N/A,#N/A,FALSE,"FANDA96";#N/A,#N/A,FALSE,"INTRAN96";#N/A,#N/A,FALSE,"NAA9697";#N/A,#N/A,FALSE,"ECWEBB";#N/A,#N/A,FALSE,"MFT96";#N/A,#N/A,FALSE,"CTrecon"}</definedName>
    <definedName name="ASDASFD_1_2_1_5" hidden="1">{#N/A,#N/A,FALSE,"TMCOMP96";#N/A,#N/A,FALSE,"MAT96";#N/A,#N/A,FALSE,"FANDA96";#N/A,#N/A,FALSE,"INTRAN96";#N/A,#N/A,FALSE,"NAA9697";#N/A,#N/A,FALSE,"ECWEBB";#N/A,#N/A,FALSE,"MFT96";#N/A,#N/A,FALSE,"CTrecon"}</definedName>
    <definedName name="ASDASFD_1_2_1_5_1" hidden="1">{#N/A,#N/A,FALSE,"TMCOMP96";#N/A,#N/A,FALSE,"MAT96";#N/A,#N/A,FALSE,"FANDA96";#N/A,#N/A,FALSE,"INTRAN96";#N/A,#N/A,FALSE,"NAA9697";#N/A,#N/A,FALSE,"ECWEBB";#N/A,#N/A,FALSE,"MFT96";#N/A,#N/A,FALSE,"CTrecon"}</definedName>
    <definedName name="ASDASFD_1_2_1_5_2" hidden="1">{#N/A,#N/A,FALSE,"TMCOMP96";#N/A,#N/A,FALSE,"MAT96";#N/A,#N/A,FALSE,"FANDA96";#N/A,#N/A,FALSE,"INTRAN96";#N/A,#N/A,FALSE,"NAA9697";#N/A,#N/A,FALSE,"ECWEBB";#N/A,#N/A,FALSE,"MFT96";#N/A,#N/A,FALSE,"CTrecon"}</definedName>
    <definedName name="ASDASFD_1_2_1_5_3" hidden="1">{#N/A,#N/A,FALSE,"TMCOMP96";#N/A,#N/A,FALSE,"MAT96";#N/A,#N/A,FALSE,"FANDA96";#N/A,#N/A,FALSE,"INTRAN96";#N/A,#N/A,FALSE,"NAA9697";#N/A,#N/A,FALSE,"ECWEBB";#N/A,#N/A,FALSE,"MFT96";#N/A,#N/A,FALSE,"CTrecon"}</definedName>
    <definedName name="ASDASFD_1_2_1_5_4" hidden="1">{#N/A,#N/A,FALSE,"TMCOMP96";#N/A,#N/A,FALSE,"MAT96";#N/A,#N/A,FALSE,"FANDA96";#N/A,#N/A,FALSE,"INTRAN96";#N/A,#N/A,FALSE,"NAA9697";#N/A,#N/A,FALSE,"ECWEBB";#N/A,#N/A,FALSE,"MFT96";#N/A,#N/A,FALSE,"CTrecon"}</definedName>
    <definedName name="ASDASFD_1_2_1_5_5" hidden="1">{#N/A,#N/A,FALSE,"TMCOMP96";#N/A,#N/A,FALSE,"MAT96";#N/A,#N/A,FALSE,"FANDA96";#N/A,#N/A,FALSE,"INTRAN96";#N/A,#N/A,FALSE,"NAA9697";#N/A,#N/A,FALSE,"ECWEBB";#N/A,#N/A,FALSE,"MFT96";#N/A,#N/A,FALSE,"CTrecon"}</definedName>
    <definedName name="ASDASFD_1_2_2" hidden="1">{#N/A,#N/A,FALSE,"TMCOMP96";#N/A,#N/A,FALSE,"MAT96";#N/A,#N/A,FALSE,"FANDA96";#N/A,#N/A,FALSE,"INTRAN96";#N/A,#N/A,FALSE,"NAA9697";#N/A,#N/A,FALSE,"ECWEBB";#N/A,#N/A,FALSE,"MFT96";#N/A,#N/A,FALSE,"CTrecon"}</definedName>
    <definedName name="ASDASFD_1_2_2_1" hidden="1">{#N/A,#N/A,FALSE,"TMCOMP96";#N/A,#N/A,FALSE,"MAT96";#N/A,#N/A,FALSE,"FANDA96";#N/A,#N/A,FALSE,"INTRAN96";#N/A,#N/A,FALSE,"NAA9697";#N/A,#N/A,FALSE,"ECWEBB";#N/A,#N/A,FALSE,"MFT96";#N/A,#N/A,FALSE,"CTrecon"}</definedName>
    <definedName name="ASDASFD_1_2_2_2" hidden="1">{#N/A,#N/A,FALSE,"TMCOMP96";#N/A,#N/A,FALSE,"MAT96";#N/A,#N/A,FALSE,"FANDA96";#N/A,#N/A,FALSE,"INTRAN96";#N/A,#N/A,FALSE,"NAA9697";#N/A,#N/A,FALSE,"ECWEBB";#N/A,#N/A,FALSE,"MFT96";#N/A,#N/A,FALSE,"CTrecon"}</definedName>
    <definedName name="ASDASFD_1_2_2_3" hidden="1">{#N/A,#N/A,FALSE,"TMCOMP96";#N/A,#N/A,FALSE,"MAT96";#N/A,#N/A,FALSE,"FANDA96";#N/A,#N/A,FALSE,"INTRAN96";#N/A,#N/A,FALSE,"NAA9697";#N/A,#N/A,FALSE,"ECWEBB";#N/A,#N/A,FALSE,"MFT96";#N/A,#N/A,FALSE,"CTrecon"}</definedName>
    <definedName name="ASDASFD_1_2_2_4" hidden="1">{#N/A,#N/A,FALSE,"TMCOMP96";#N/A,#N/A,FALSE,"MAT96";#N/A,#N/A,FALSE,"FANDA96";#N/A,#N/A,FALSE,"INTRAN96";#N/A,#N/A,FALSE,"NAA9697";#N/A,#N/A,FALSE,"ECWEBB";#N/A,#N/A,FALSE,"MFT96";#N/A,#N/A,FALSE,"CTrecon"}</definedName>
    <definedName name="ASDASFD_1_2_2_5" hidden="1">{#N/A,#N/A,FALSE,"TMCOMP96";#N/A,#N/A,FALSE,"MAT96";#N/A,#N/A,FALSE,"FANDA96";#N/A,#N/A,FALSE,"INTRAN96";#N/A,#N/A,FALSE,"NAA9697";#N/A,#N/A,FALSE,"ECWEBB";#N/A,#N/A,FALSE,"MFT96";#N/A,#N/A,FALSE,"CTrecon"}</definedName>
    <definedName name="ASDASFD_1_2_3" hidden="1">{#N/A,#N/A,FALSE,"TMCOMP96";#N/A,#N/A,FALSE,"MAT96";#N/A,#N/A,FALSE,"FANDA96";#N/A,#N/A,FALSE,"INTRAN96";#N/A,#N/A,FALSE,"NAA9697";#N/A,#N/A,FALSE,"ECWEBB";#N/A,#N/A,FALSE,"MFT96";#N/A,#N/A,FALSE,"CTrecon"}</definedName>
    <definedName name="ASDASFD_1_2_3_1" hidden="1">{#N/A,#N/A,FALSE,"TMCOMP96";#N/A,#N/A,FALSE,"MAT96";#N/A,#N/A,FALSE,"FANDA96";#N/A,#N/A,FALSE,"INTRAN96";#N/A,#N/A,FALSE,"NAA9697";#N/A,#N/A,FALSE,"ECWEBB";#N/A,#N/A,FALSE,"MFT96";#N/A,#N/A,FALSE,"CTrecon"}</definedName>
    <definedName name="ASDASFD_1_2_3_2" hidden="1">{#N/A,#N/A,FALSE,"TMCOMP96";#N/A,#N/A,FALSE,"MAT96";#N/A,#N/A,FALSE,"FANDA96";#N/A,#N/A,FALSE,"INTRAN96";#N/A,#N/A,FALSE,"NAA9697";#N/A,#N/A,FALSE,"ECWEBB";#N/A,#N/A,FALSE,"MFT96";#N/A,#N/A,FALSE,"CTrecon"}</definedName>
    <definedName name="ASDASFD_1_2_3_3" hidden="1">{#N/A,#N/A,FALSE,"TMCOMP96";#N/A,#N/A,FALSE,"MAT96";#N/A,#N/A,FALSE,"FANDA96";#N/A,#N/A,FALSE,"INTRAN96";#N/A,#N/A,FALSE,"NAA9697";#N/A,#N/A,FALSE,"ECWEBB";#N/A,#N/A,FALSE,"MFT96";#N/A,#N/A,FALSE,"CTrecon"}</definedName>
    <definedName name="ASDASFD_1_2_3_4" hidden="1">{#N/A,#N/A,FALSE,"TMCOMP96";#N/A,#N/A,FALSE,"MAT96";#N/A,#N/A,FALSE,"FANDA96";#N/A,#N/A,FALSE,"INTRAN96";#N/A,#N/A,FALSE,"NAA9697";#N/A,#N/A,FALSE,"ECWEBB";#N/A,#N/A,FALSE,"MFT96";#N/A,#N/A,FALSE,"CTrecon"}</definedName>
    <definedName name="ASDASFD_1_2_3_5" hidden="1">{#N/A,#N/A,FALSE,"TMCOMP96";#N/A,#N/A,FALSE,"MAT96";#N/A,#N/A,FALSE,"FANDA96";#N/A,#N/A,FALSE,"INTRAN96";#N/A,#N/A,FALSE,"NAA9697";#N/A,#N/A,FALSE,"ECWEBB";#N/A,#N/A,FALSE,"MFT96";#N/A,#N/A,FALSE,"CTrecon"}</definedName>
    <definedName name="ASDASFD_1_2_4" hidden="1">{#N/A,#N/A,FALSE,"TMCOMP96";#N/A,#N/A,FALSE,"MAT96";#N/A,#N/A,FALSE,"FANDA96";#N/A,#N/A,FALSE,"INTRAN96";#N/A,#N/A,FALSE,"NAA9697";#N/A,#N/A,FALSE,"ECWEBB";#N/A,#N/A,FALSE,"MFT96";#N/A,#N/A,FALSE,"CTrecon"}</definedName>
    <definedName name="ASDASFD_1_2_4_1" hidden="1">{#N/A,#N/A,FALSE,"TMCOMP96";#N/A,#N/A,FALSE,"MAT96";#N/A,#N/A,FALSE,"FANDA96";#N/A,#N/A,FALSE,"INTRAN96";#N/A,#N/A,FALSE,"NAA9697";#N/A,#N/A,FALSE,"ECWEBB";#N/A,#N/A,FALSE,"MFT96";#N/A,#N/A,FALSE,"CTrecon"}</definedName>
    <definedName name="ASDASFD_1_2_4_2" hidden="1">{#N/A,#N/A,FALSE,"TMCOMP96";#N/A,#N/A,FALSE,"MAT96";#N/A,#N/A,FALSE,"FANDA96";#N/A,#N/A,FALSE,"INTRAN96";#N/A,#N/A,FALSE,"NAA9697";#N/A,#N/A,FALSE,"ECWEBB";#N/A,#N/A,FALSE,"MFT96";#N/A,#N/A,FALSE,"CTrecon"}</definedName>
    <definedName name="ASDASFD_1_2_4_3" hidden="1">{#N/A,#N/A,FALSE,"TMCOMP96";#N/A,#N/A,FALSE,"MAT96";#N/A,#N/A,FALSE,"FANDA96";#N/A,#N/A,FALSE,"INTRAN96";#N/A,#N/A,FALSE,"NAA9697";#N/A,#N/A,FALSE,"ECWEBB";#N/A,#N/A,FALSE,"MFT96";#N/A,#N/A,FALSE,"CTrecon"}</definedName>
    <definedName name="ASDASFD_1_2_4_4" hidden="1">{#N/A,#N/A,FALSE,"TMCOMP96";#N/A,#N/A,FALSE,"MAT96";#N/A,#N/A,FALSE,"FANDA96";#N/A,#N/A,FALSE,"INTRAN96";#N/A,#N/A,FALSE,"NAA9697";#N/A,#N/A,FALSE,"ECWEBB";#N/A,#N/A,FALSE,"MFT96";#N/A,#N/A,FALSE,"CTrecon"}</definedName>
    <definedName name="ASDASFD_1_2_4_5" hidden="1">{#N/A,#N/A,FALSE,"TMCOMP96";#N/A,#N/A,FALSE,"MAT96";#N/A,#N/A,FALSE,"FANDA96";#N/A,#N/A,FALSE,"INTRAN96";#N/A,#N/A,FALSE,"NAA9697";#N/A,#N/A,FALSE,"ECWEBB";#N/A,#N/A,FALSE,"MFT96";#N/A,#N/A,FALSE,"CTrecon"}</definedName>
    <definedName name="ASDASFD_1_2_5" hidden="1">{#N/A,#N/A,FALSE,"TMCOMP96";#N/A,#N/A,FALSE,"MAT96";#N/A,#N/A,FALSE,"FANDA96";#N/A,#N/A,FALSE,"INTRAN96";#N/A,#N/A,FALSE,"NAA9697";#N/A,#N/A,FALSE,"ECWEBB";#N/A,#N/A,FALSE,"MFT96";#N/A,#N/A,FALSE,"CTrecon"}</definedName>
    <definedName name="ASDASFD_1_2_5_1" hidden="1">{#N/A,#N/A,FALSE,"TMCOMP96";#N/A,#N/A,FALSE,"MAT96";#N/A,#N/A,FALSE,"FANDA96";#N/A,#N/A,FALSE,"INTRAN96";#N/A,#N/A,FALSE,"NAA9697";#N/A,#N/A,FALSE,"ECWEBB";#N/A,#N/A,FALSE,"MFT96";#N/A,#N/A,FALSE,"CTrecon"}</definedName>
    <definedName name="ASDASFD_1_2_5_2" hidden="1">{#N/A,#N/A,FALSE,"TMCOMP96";#N/A,#N/A,FALSE,"MAT96";#N/A,#N/A,FALSE,"FANDA96";#N/A,#N/A,FALSE,"INTRAN96";#N/A,#N/A,FALSE,"NAA9697";#N/A,#N/A,FALSE,"ECWEBB";#N/A,#N/A,FALSE,"MFT96";#N/A,#N/A,FALSE,"CTrecon"}</definedName>
    <definedName name="ASDASFD_1_2_5_3" hidden="1">{#N/A,#N/A,FALSE,"TMCOMP96";#N/A,#N/A,FALSE,"MAT96";#N/A,#N/A,FALSE,"FANDA96";#N/A,#N/A,FALSE,"INTRAN96";#N/A,#N/A,FALSE,"NAA9697";#N/A,#N/A,FALSE,"ECWEBB";#N/A,#N/A,FALSE,"MFT96";#N/A,#N/A,FALSE,"CTrecon"}</definedName>
    <definedName name="ASDASFD_1_2_5_4" hidden="1">{#N/A,#N/A,FALSE,"TMCOMP96";#N/A,#N/A,FALSE,"MAT96";#N/A,#N/A,FALSE,"FANDA96";#N/A,#N/A,FALSE,"INTRAN96";#N/A,#N/A,FALSE,"NAA9697";#N/A,#N/A,FALSE,"ECWEBB";#N/A,#N/A,FALSE,"MFT96";#N/A,#N/A,FALSE,"CTrecon"}</definedName>
    <definedName name="ASDASFD_1_2_5_5" hidden="1">{#N/A,#N/A,FALSE,"TMCOMP96";#N/A,#N/A,FALSE,"MAT96";#N/A,#N/A,FALSE,"FANDA96";#N/A,#N/A,FALSE,"INTRAN96";#N/A,#N/A,FALSE,"NAA9697";#N/A,#N/A,FALSE,"ECWEBB";#N/A,#N/A,FALSE,"MFT96";#N/A,#N/A,FALSE,"CTrecon"}</definedName>
    <definedName name="ASDASFD_1_3" hidden="1">{#N/A,#N/A,FALSE,"TMCOMP96";#N/A,#N/A,FALSE,"MAT96";#N/A,#N/A,FALSE,"FANDA96";#N/A,#N/A,FALSE,"INTRAN96";#N/A,#N/A,FALSE,"NAA9697";#N/A,#N/A,FALSE,"ECWEBB";#N/A,#N/A,FALSE,"MFT96";#N/A,#N/A,FALSE,"CTrecon"}</definedName>
    <definedName name="ASDASFD_1_3_1" hidden="1">{#N/A,#N/A,FALSE,"TMCOMP96";#N/A,#N/A,FALSE,"MAT96";#N/A,#N/A,FALSE,"FANDA96";#N/A,#N/A,FALSE,"INTRAN96";#N/A,#N/A,FALSE,"NAA9697";#N/A,#N/A,FALSE,"ECWEBB";#N/A,#N/A,FALSE,"MFT96";#N/A,#N/A,FALSE,"CTrecon"}</definedName>
    <definedName name="ASDASFD_1_3_1_1" hidden="1">{#N/A,#N/A,FALSE,"TMCOMP96";#N/A,#N/A,FALSE,"MAT96";#N/A,#N/A,FALSE,"FANDA96";#N/A,#N/A,FALSE,"INTRAN96";#N/A,#N/A,FALSE,"NAA9697";#N/A,#N/A,FALSE,"ECWEBB";#N/A,#N/A,FALSE,"MFT96";#N/A,#N/A,FALSE,"CTrecon"}</definedName>
    <definedName name="ASDASFD_1_3_1_1_1" hidden="1">{#N/A,#N/A,FALSE,"TMCOMP96";#N/A,#N/A,FALSE,"MAT96";#N/A,#N/A,FALSE,"FANDA96";#N/A,#N/A,FALSE,"INTRAN96";#N/A,#N/A,FALSE,"NAA9697";#N/A,#N/A,FALSE,"ECWEBB";#N/A,#N/A,FALSE,"MFT96";#N/A,#N/A,FALSE,"CTrecon"}</definedName>
    <definedName name="ASDASFD_1_3_1_1_1_1" hidden="1">{#N/A,#N/A,FALSE,"TMCOMP96";#N/A,#N/A,FALSE,"MAT96";#N/A,#N/A,FALSE,"FANDA96";#N/A,#N/A,FALSE,"INTRAN96";#N/A,#N/A,FALSE,"NAA9697";#N/A,#N/A,FALSE,"ECWEBB";#N/A,#N/A,FALSE,"MFT96";#N/A,#N/A,FALSE,"CTrecon"}</definedName>
    <definedName name="ASDASFD_1_3_1_1_1_2" hidden="1">{#N/A,#N/A,FALSE,"TMCOMP96";#N/A,#N/A,FALSE,"MAT96";#N/A,#N/A,FALSE,"FANDA96";#N/A,#N/A,FALSE,"INTRAN96";#N/A,#N/A,FALSE,"NAA9697";#N/A,#N/A,FALSE,"ECWEBB";#N/A,#N/A,FALSE,"MFT96";#N/A,#N/A,FALSE,"CTrecon"}</definedName>
    <definedName name="ASDASFD_1_3_1_1_1_3" hidden="1">{#N/A,#N/A,FALSE,"TMCOMP96";#N/A,#N/A,FALSE,"MAT96";#N/A,#N/A,FALSE,"FANDA96";#N/A,#N/A,FALSE,"INTRAN96";#N/A,#N/A,FALSE,"NAA9697";#N/A,#N/A,FALSE,"ECWEBB";#N/A,#N/A,FALSE,"MFT96";#N/A,#N/A,FALSE,"CTrecon"}</definedName>
    <definedName name="ASDASFD_1_3_1_1_1_4" hidden="1">{#N/A,#N/A,FALSE,"TMCOMP96";#N/A,#N/A,FALSE,"MAT96";#N/A,#N/A,FALSE,"FANDA96";#N/A,#N/A,FALSE,"INTRAN96";#N/A,#N/A,FALSE,"NAA9697";#N/A,#N/A,FALSE,"ECWEBB";#N/A,#N/A,FALSE,"MFT96";#N/A,#N/A,FALSE,"CTrecon"}</definedName>
    <definedName name="ASDASFD_1_3_1_1_1_5" hidden="1">{#N/A,#N/A,FALSE,"TMCOMP96";#N/A,#N/A,FALSE,"MAT96";#N/A,#N/A,FALSE,"FANDA96";#N/A,#N/A,FALSE,"INTRAN96";#N/A,#N/A,FALSE,"NAA9697";#N/A,#N/A,FALSE,"ECWEBB";#N/A,#N/A,FALSE,"MFT96";#N/A,#N/A,FALSE,"CTrecon"}</definedName>
    <definedName name="ASDASFD_1_3_1_1_2" hidden="1">{#N/A,#N/A,FALSE,"TMCOMP96";#N/A,#N/A,FALSE,"MAT96";#N/A,#N/A,FALSE,"FANDA96";#N/A,#N/A,FALSE,"INTRAN96";#N/A,#N/A,FALSE,"NAA9697";#N/A,#N/A,FALSE,"ECWEBB";#N/A,#N/A,FALSE,"MFT96";#N/A,#N/A,FALSE,"CTrecon"}</definedName>
    <definedName name="ASDASFD_1_3_1_1_2_1" hidden="1">{#N/A,#N/A,FALSE,"TMCOMP96";#N/A,#N/A,FALSE,"MAT96";#N/A,#N/A,FALSE,"FANDA96";#N/A,#N/A,FALSE,"INTRAN96";#N/A,#N/A,FALSE,"NAA9697";#N/A,#N/A,FALSE,"ECWEBB";#N/A,#N/A,FALSE,"MFT96";#N/A,#N/A,FALSE,"CTrecon"}</definedName>
    <definedName name="ASDASFD_1_3_1_1_2_2" hidden="1">{#N/A,#N/A,FALSE,"TMCOMP96";#N/A,#N/A,FALSE,"MAT96";#N/A,#N/A,FALSE,"FANDA96";#N/A,#N/A,FALSE,"INTRAN96";#N/A,#N/A,FALSE,"NAA9697";#N/A,#N/A,FALSE,"ECWEBB";#N/A,#N/A,FALSE,"MFT96";#N/A,#N/A,FALSE,"CTrecon"}</definedName>
    <definedName name="ASDASFD_1_3_1_1_2_3" hidden="1">{#N/A,#N/A,FALSE,"TMCOMP96";#N/A,#N/A,FALSE,"MAT96";#N/A,#N/A,FALSE,"FANDA96";#N/A,#N/A,FALSE,"INTRAN96";#N/A,#N/A,FALSE,"NAA9697";#N/A,#N/A,FALSE,"ECWEBB";#N/A,#N/A,FALSE,"MFT96";#N/A,#N/A,FALSE,"CTrecon"}</definedName>
    <definedName name="ASDASFD_1_3_1_1_2_4" hidden="1">{#N/A,#N/A,FALSE,"TMCOMP96";#N/A,#N/A,FALSE,"MAT96";#N/A,#N/A,FALSE,"FANDA96";#N/A,#N/A,FALSE,"INTRAN96";#N/A,#N/A,FALSE,"NAA9697";#N/A,#N/A,FALSE,"ECWEBB";#N/A,#N/A,FALSE,"MFT96";#N/A,#N/A,FALSE,"CTrecon"}</definedName>
    <definedName name="ASDASFD_1_3_1_1_2_5" hidden="1">{#N/A,#N/A,FALSE,"TMCOMP96";#N/A,#N/A,FALSE,"MAT96";#N/A,#N/A,FALSE,"FANDA96";#N/A,#N/A,FALSE,"INTRAN96";#N/A,#N/A,FALSE,"NAA9697";#N/A,#N/A,FALSE,"ECWEBB";#N/A,#N/A,FALSE,"MFT96";#N/A,#N/A,FALSE,"CTrecon"}</definedName>
    <definedName name="ASDASFD_1_3_1_1_3" hidden="1">{#N/A,#N/A,FALSE,"TMCOMP96";#N/A,#N/A,FALSE,"MAT96";#N/A,#N/A,FALSE,"FANDA96";#N/A,#N/A,FALSE,"INTRAN96";#N/A,#N/A,FALSE,"NAA9697";#N/A,#N/A,FALSE,"ECWEBB";#N/A,#N/A,FALSE,"MFT96";#N/A,#N/A,FALSE,"CTrecon"}</definedName>
    <definedName name="ASDASFD_1_3_1_1_4" hidden="1">{#N/A,#N/A,FALSE,"TMCOMP96";#N/A,#N/A,FALSE,"MAT96";#N/A,#N/A,FALSE,"FANDA96";#N/A,#N/A,FALSE,"INTRAN96";#N/A,#N/A,FALSE,"NAA9697";#N/A,#N/A,FALSE,"ECWEBB";#N/A,#N/A,FALSE,"MFT96";#N/A,#N/A,FALSE,"CTrecon"}</definedName>
    <definedName name="ASDASFD_1_3_1_1_5" hidden="1">{#N/A,#N/A,FALSE,"TMCOMP96";#N/A,#N/A,FALSE,"MAT96";#N/A,#N/A,FALSE,"FANDA96";#N/A,#N/A,FALSE,"INTRAN96";#N/A,#N/A,FALSE,"NAA9697";#N/A,#N/A,FALSE,"ECWEBB";#N/A,#N/A,FALSE,"MFT96";#N/A,#N/A,FALSE,"CTrecon"}</definedName>
    <definedName name="ASDASFD_1_3_1_2" hidden="1">{#N/A,#N/A,FALSE,"TMCOMP96";#N/A,#N/A,FALSE,"MAT96";#N/A,#N/A,FALSE,"FANDA96";#N/A,#N/A,FALSE,"INTRAN96";#N/A,#N/A,FALSE,"NAA9697";#N/A,#N/A,FALSE,"ECWEBB";#N/A,#N/A,FALSE,"MFT96";#N/A,#N/A,FALSE,"CTrecon"}</definedName>
    <definedName name="ASDASFD_1_3_1_2_1" hidden="1">{#N/A,#N/A,FALSE,"TMCOMP96";#N/A,#N/A,FALSE,"MAT96";#N/A,#N/A,FALSE,"FANDA96";#N/A,#N/A,FALSE,"INTRAN96";#N/A,#N/A,FALSE,"NAA9697";#N/A,#N/A,FALSE,"ECWEBB";#N/A,#N/A,FALSE,"MFT96";#N/A,#N/A,FALSE,"CTrecon"}</definedName>
    <definedName name="ASDASFD_1_3_1_2_2" hidden="1">{#N/A,#N/A,FALSE,"TMCOMP96";#N/A,#N/A,FALSE,"MAT96";#N/A,#N/A,FALSE,"FANDA96";#N/A,#N/A,FALSE,"INTRAN96";#N/A,#N/A,FALSE,"NAA9697";#N/A,#N/A,FALSE,"ECWEBB";#N/A,#N/A,FALSE,"MFT96";#N/A,#N/A,FALSE,"CTrecon"}</definedName>
    <definedName name="ASDASFD_1_3_1_2_3" hidden="1">{#N/A,#N/A,FALSE,"TMCOMP96";#N/A,#N/A,FALSE,"MAT96";#N/A,#N/A,FALSE,"FANDA96";#N/A,#N/A,FALSE,"INTRAN96";#N/A,#N/A,FALSE,"NAA9697";#N/A,#N/A,FALSE,"ECWEBB";#N/A,#N/A,FALSE,"MFT96";#N/A,#N/A,FALSE,"CTrecon"}</definedName>
    <definedName name="ASDASFD_1_3_1_2_4" hidden="1">{#N/A,#N/A,FALSE,"TMCOMP96";#N/A,#N/A,FALSE,"MAT96";#N/A,#N/A,FALSE,"FANDA96";#N/A,#N/A,FALSE,"INTRAN96";#N/A,#N/A,FALSE,"NAA9697";#N/A,#N/A,FALSE,"ECWEBB";#N/A,#N/A,FALSE,"MFT96";#N/A,#N/A,FALSE,"CTrecon"}</definedName>
    <definedName name="ASDASFD_1_3_1_2_5" hidden="1">{#N/A,#N/A,FALSE,"TMCOMP96";#N/A,#N/A,FALSE,"MAT96";#N/A,#N/A,FALSE,"FANDA96";#N/A,#N/A,FALSE,"INTRAN96";#N/A,#N/A,FALSE,"NAA9697";#N/A,#N/A,FALSE,"ECWEBB";#N/A,#N/A,FALSE,"MFT96";#N/A,#N/A,FALSE,"CTrecon"}</definedName>
    <definedName name="ASDASFD_1_3_1_3" hidden="1">{#N/A,#N/A,FALSE,"TMCOMP96";#N/A,#N/A,FALSE,"MAT96";#N/A,#N/A,FALSE,"FANDA96";#N/A,#N/A,FALSE,"INTRAN96";#N/A,#N/A,FALSE,"NAA9697";#N/A,#N/A,FALSE,"ECWEBB";#N/A,#N/A,FALSE,"MFT96";#N/A,#N/A,FALSE,"CTrecon"}</definedName>
    <definedName name="ASDASFD_1_3_1_3_1" hidden="1">{#N/A,#N/A,FALSE,"TMCOMP96";#N/A,#N/A,FALSE,"MAT96";#N/A,#N/A,FALSE,"FANDA96";#N/A,#N/A,FALSE,"INTRAN96";#N/A,#N/A,FALSE,"NAA9697";#N/A,#N/A,FALSE,"ECWEBB";#N/A,#N/A,FALSE,"MFT96";#N/A,#N/A,FALSE,"CTrecon"}</definedName>
    <definedName name="ASDASFD_1_3_1_3_2" hidden="1">{#N/A,#N/A,FALSE,"TMCOMP96";#N/A,#N/A,FALSE,"MAT96";#N/A,#N/A,FALSE,"FANDA96";#N/A,#N/A,FALSE,"INTRAN96";#N/A,#N/A,FALSE,"NAA9697";#N/A,#N/A,FALSE,"ECWEBB";#N/A,#N/A,FALSE,"MFT96";#N/A,#N/A,FALSE,"CTrecon"}</definedName>
    <definedName name="ASDASFD_1_3_1_3_3" hidden="1">{#N/A,#N/A,FALSE,"TMCOMP96";#N/A,#N/A,FALSE,"MAT96";#N/A,#N/A,FALSE,"FANDA96";#N/A,#N/A,FALSE,"INTRAN96";#N/A,#N/A,FALSE,"NAA9697";#N/A,#N/A,FALSE,"ECWEBB";#N/A,#N/A,FALSE,"MFT96";#N/A,#N/A,FALSE,"CTrecon"}</definedName>
    <definedName name="ASDASFD_1_3_1_3_4" hidden="1">{#N/A,#N/A,FALSE,"TMCOMP96";#N/A,#N/A,FALSE,"MAT96";#N/A,#N/A,FALSE,"FANDA96";#N/A,#N/A,FALSE,"INTRAN96";#N/A,#N/A,FALSE,"NAA9697";#N/A,#N/A,FALSE,"ECWEBB";#N/A,#N/A,FALSE,"MFT96";#N/A,#N/A,FALSE,"CTrecon"}</definedName>
    <definedName name="ASDASFD_1_3_1_3_5" hidden="1">{#N/A,#N/A,FALSE,"TMCOMP96";#N/A,#N/A,FALSE,"MAT96";#N/A,#N/A,FALSE,"FANDA96";#N/A,#N/A,FALSE,"INTRAN96";#N/A,#N/A,FALSE,"NAA9697";#N/A,#N/A,FALSE,"ECWEBB";#N/A,#N/A,FALSE,"MFT96";#N/A,#N/A,FALSE,"CTrecon"}</definedName>
    <definedName name="ASDASFD_1_3_1_4" hidden="1">{#N/A,#N/A,FALSE,"TMCOMP96";#N/A,#N/A,FALSE,"MAT96";#N/A,#N/A,FALSE,"FANDA96";#N/A,#N/A,FALSE,"INTRAN96";#N/A,#N/A,FALSE,"NAA9697";#N/A,#N/A,FALSE,"ECWEBB";#N/A,#N/A,FALSE,"MFT96";#N/A,#N/A,FALSE,"CTrecon"}</definedName>
    <definedName name="ASDASFD_1_3_1_4_1" hidden="1">{#N/A,#N/A,FALSE,"TMCOMP96";#N/A,#N/A,FALSE,"MAT96";#N/A,#N/A,FALSE,"FANDA96";#N/A,#N/A,FALSE,"INTRAN96";#N/A,#N/A,FALSE,"NAA9697";#N/A,#N/A,FALSE,"ECWEBB";#N/A,#N/A,FALSE,"MFT96";#N/A,#N/A,FALSE,"CTrecon"}</definedName>
    <definedName name="ASDASFD_1_3_1_4_2" hidden="1">{#N/A,#N/A,FALSE,"TMCOMP96";#N/A,#N/A,FALSE,"MAT96";#N/A,#N/A,FALSE,"FANDA96";#N/A,#N/A,FALSE,"INTRAN96";#N/A,#N/A,FALSE,"NAA9697";#N/A,#N/A,FALSE,"ECWEBB";#N/A,#N/A,FALSE,"MFT96";#N/A,#N/A,FALSE,"CTrecon"}</definedName>
    <definedName name="ASDASFD_1_3_1_4_3" hidden="1">{#N/A,#N/A,FALSE,"TMCOMP96";#N/A,#N/A,FALSE,"MAT96";#N/A,#N/A,FALSE,"FANDA96";#N/A,#N/A,FALSE,"INTRAN96";#N/A,#N/A,FALSE,"NAA9697";#N/A,#N/A,FALSE,"ECWEBB";#N/A,#N/A,FALSE,"MFT96";#N/A,#N/A,FALSE,"CTrecon"}</definedName>
    <definedName name="ASDASFD_1_3_1_4_4" hidden="1">{#N/A,#N/A,FALSE,"TMCOMP96";#N/A,#N/A,FALSE,"MAT96";#N/A,#N/A,FALSE,"FANDA96";#N/A,#N/A,FALSE,"INTRAN96";#N/A,#N/A,FALSE,"NAA9697";#N/A,#N/A,FALSE,"ECWEBB";#N/A,#N/A,FALSE,"MFT96";#N/A,#N/A,FALSE,"CTrecon"}</definedName>
    <definedName name="ASDASFD_1_3_1_4_5" hidden="1">{#N/A,#N/A,FALSE,"TMCOMP96";#N/A,#N/A,FALSE,"MAT96";#N/A,#N/A,FALSE,"FANDA96";#N/A,#N/A,FALSE,"INTRAN96";#N/A,#N/A,FALSE,"NAA9697";#N/A,#N/A,FALSE,"ECWEBB";#N/A,#N/A,FALSE,"MFT96";#N/A,#N/A,FALSE,"CTrecon"}</definedName>
    <definedName name="ASDASFD_1_3_1_5" hidden="1">{#N/A,#N/A,FALSE,"TMCOMP96";#N/A,#N/A,FALSE,"MAT96";#N/A,#N/A,FALSE,"FANDA96";#N/A,#N/A,FALSE,"INTRAN96";#N/A,#N/A,FALSE,"NAA9697";#N/A,#N/A,FALSE,"ECWEBB";#N/A,#N/A,FALSE,"MFT96";#N/A,#N/A,FALSE,"CTrecon"}</definedName>
    <definedName name="ASDASFD_1_3_1_5_1" hidden="1">{#N/A,#N/A,FALSE,"TMCOMP96";#N/A,#N/A,FALSE,"MAT96";#N/A,#N/A,FALSE,"FANDA96";#N/A,#N/A,FALSE,"INTRAN96";#N/A,#N/A,FALSE,"NAA9697";#N/A,#N/A,FALSE,"ECWEBB";#N/A,#N/A,FALSE,"MFT96";#N/A,#N/A,FALSE,"CTrecon"}</definedName>
    <definedName name="ASDASFD_1_3_1_5_2" hidden="1">{#N/A,#N/A,FALSE,"TMCOMP96";#N/A,#N/A,FALSE,"MAT96";#N/A,#N/A,FALSE,"FANDA96";#N/A,#N/A,FALSE,"INTRAN96";#N/A,#N/A,FALSE,"NAA9697";#N/A,#N/A,FALSE,"ECWEBB";#N/A,#N/A,FALSE,"MFT96";#N/A,#N/A,FALSE,"CTrecon"}</definedName>
    <definedName name="ASDASFD_1_3_1_5_3" hidden="1">{#N/A,#N/A,FALSE,"TMCOMP96";#N/A,#N/A,FALSE,"MAT96";#N/A,#N/A,FALSE,"FANDA96";#N/A,#N/A,FALSE,"INTRAN96";#N/A,#N/A,FALSE,"NAA9697";#N/A,#N/A,FALSE,"ECWEBB";#N/A,#N/A,FALSE,"MFT96";#N/A,#N/A,FALSE,"CTrecon"}</definedName>
    <definedName name="ASDASFD_1_3_1_5_4" hidden="1">{#N/A,#N/A,FALSE,"TMCOMP96";#N/A,#N/A,FALSE,"MAT96";#N/A,#N/A,FALSE,"FANDA96";#N/A,#N/A,FALSE,"INTRAN96";#N/A,#N/A,FALSE,"NAA9697";#N/A,#N/A,FALSE,"ECWEBB";#N/A,#N/A,FALSE,"MFT96";#N/A,#N/A,FALSE,"CTrecon"}</definedName>
    <definedName name="ASDASFD_1_3_1_5_5" hidden="1">{#N/A,#N/A,FALSE,"TMCOMP96";#N/A,#N/A,FALSE,"MAT96";#N/A,#N/A,FALSE,"FANDA96";#N/A,#N/A,FALSE,"INTRAN96";#N/A,#N/A,FALSE,"NAA9697";#N/A,#N/A,FALSE,"ECWEBB";#N/A,#N/A,FALSE,"MFT96";#N/A,#N/A,FALSE,"CTrecon"}</definedName>
    <definedName name="ASDASFD_1_3_2" hidden="1">{#N/A,#N/A,FALSE,"TMCOMP96";#N/A,#N/A,FALSE,"MAT96";#N/A,#N/A,FALSE,"FANDA96";#N/A,#N/A,FALSE,"INTRAN96";#N/A,#N/A,FALSE,"NAA9697";#N/A,#N/A,FALSE,"ECWEBB";#N/A,#N/A,FALSE,"MFT96";#N/A,#N/A,FALSE,"CTrecon"}</definedName>
    <definedName name="ASDASFD_1_3_2_1" hidden="1">{#N/A,#N/A,FALSE,"TMCOMP96";#N/A,#N/A,FALSE,"MAT96";#N/A,#N/A,FALSE,"FANDA96";#N/A,#N/A,FALSE,"INTRAN96";#N/A,#N/A,FALSE,"NAA9697";#N/A,#N/A,FALSE,"ECWEBB";#N/A,#N/A,FALSE,"MFT96";#N/A,#N/A,FALSE,"CTrecon"}</definedName>
    <definedName name="ASDASFD_1_3_2_2" hidden="1">{#N/A,#N/A,FALSE,"TMCOMP96";#N/A,#N/A,FALSE,"MAT96";#N/A,#N/A,FALSE,"FANDA96";#N/A,#N/A,FALSE,"INTRAN96";#N/A,#N/A,FALSE,"NAA9697";#N/A,#N/A,FALSE,"ECWEBB";#N/A,#N/A,FALSE,"MFT96";#N/A,#N/A,FALSE,"CTrecon"}</definedName>
    <definedName name="ASDASFD_1_3_2_3" hidden="1">{#N/A,#N/A,FALSE,"TMCOMP96";#N/A,#N/A,FALSE,"MAT96";#N/A,#N/A,FALSE,"FANDA96";#N/A,#N/A,FALSE,"INTRAN96";#N/A,#N/A,FALSE,"NAA9697";#N/A,#N/A,FALSE,"ECWEBB";#N/A,#N/A,FALSE,"MFT96";#N/A,#N/A,FALSE,"CTrecon"}</definedName>
    <definedName name="ASDASFD_1_3_2_4" hidden="1">{#N/A,#N/A,FALSE,"TMCOMP96";#N/A,#N/A,FALSE,"MAT96";#N/A,#N/A,FALSE,"FANDA96";#N/A,#N/A,FALSE,"INTRAN96";#N/A,#N/A,FALSE,"NAA9697";#N/A,#N/A,FALSE,"ECWEBB";#N/A,#N/A,FALSE,"MFT96";#N/A,#N/A,FALSE,"CTrecon"}</definedName>
    <definedName name="ASDASFD_1_3_2_5" hidden="1">{#N/A,#N/A,FALSE,"TMCOMP96";#N/A,#N/A,FALSE,"MAT96";#N/A,#N/A,FALSE,"FANDA96";#N/A,#N/A,FALSE,"INTRAN96";#N/A,#N/A,FALSE,"NAA9697";#N/A,#N/A,FALSE,"ECWEBB";#N/A,#N/A,FALSE,"MFT96";#N/A,#N/A,FALSE,"CTrecon"}</definedName>
    <definedName name="ASDASFD_1_3_3" hidden="1">{#N/A,#N/A,FALSE,"TMCOMP96";#N/A,#N/A,FALSE,"MAT96";#N/A,#N/A,FALSE,"FANDA96";#N/A,#N/A,FALSE,"INTRAN96";#N/A,#N/A,FALSE,"NAA9697";#N/A,#N/A,FALSE,"ECWEBB";#N/A,#N/A,FALSE,"MFT96";#N/A,#N/A,FALSE,"CTrecon"}</definedName>
    <definedName name="ASDASFD_1_3_3_1" hidden="1">{#N/A,#N/A,FALSE,"TMCOMP96";#N/A,#N/A,FALSE,"MAT96";#N/A,#N/A,FALSE,"FANDA96";#N/A,#N/A,FALSE,"INTRAN96";#N/A,#N/A,FALSE,"NAA9697";#N/A,#N/A,FALSE,"ECWEBB";#N/A,#N/A,FALSE,"MFT96";#N/A,#N/A,FALSE,"CTrecon"}</definedName>
    <definedName name="ASDASFD_1_3_3_2" hidden="1">{#N/A,#N/A,FALSE,"TMCOMP96";#N/A,#N/A,FALSE,"MAT96";#N/A,#N/A,FALSE,"FANDA96";#N/A,#N/A,FALSE,"INTRAN96";#N/A,#N/A,FALSE,"NAA9697";#N/A,#N/A,FALSE,"ECWEBB";#N/A,#N/A,FALSE,"MFT96";#N/A,#N/A,FALSE,"CTrecon"}</definedName>
    <definedName name="ASDASFD_1_3_3_3" hidden="1">{#N/A,#N/A,FALSE,"TMCOMP96";#N/A,#N/A,FALSE,"MAT96";#N/A,#N/A,FALSE,"FANDA96";#N/A,#N/A,FALSE,"INTRAN96";#N/A,#N/A,FALSE,"NAA9697";#N/A,#N/A,FALSE,"ECWEBB";#N/A,#N/A,FALSE,"MFT96";#N/A,#N/A,FALSE,"CTrecon"}</definedName>
    <definedName name="ASDASFD_1_3_3_4" hidden="1">{#N/A,#N/A,FALSE,"TMCOMP96";#N/A,#N/A,FALSE,"MAT96";#N/A,#N/A,FALSE,"FANDA96";#N/A,#N/A,FALSE,"INTRAN96";#N/A,#N/A,FALSE,"NAA9697";#N/A,#N/A,FALSE,"ECWEBB";#N/A,#N/A,FALSE,"MFT96";#N/A,#N/A,FALSE,"CTrecon"}</definedName>
    <definedName name="ASDASFD_1_3_3_5" hidden="1">{#N/A,#N/A,FALSE,"TMCOMP96";#N/A,#N/A,FALSE,"MAT96";#N/A,#N/A,FALSE,"FANDA96";#N/A,#N/A,FALSE,"INTRAN96";#N/A,#N/A,FALSE,"NAA9697";#N/A,#N/A,FALSE,"ECWEBB";#N/A,#N/A,FALSE,"MFT96";#N/A,#N/A,FALSE,"CTrecon"}</definedName>
    <definedName name="ASDASFD_1_3_4" hidden="1">{#N/A,#N/A,FALSE,"TMCOMP96";#N/A,#N/A,FALSE,"MAT96";#N/A,#N/A,FALSE,"FANDA96";#N/A,#N/A,FALSE,"INTRAN96";#N/A,#N/A,FALSE,"NAA9697";#N/A,#N/A,FALSE,"ECWEBB";#N/A,#N/A,FALSE,"MFT96";#N/A,#N/A,FALSE,"CTrecon"}</definedName>
    <definedName name="ASDASFD_1_3_4_1" hidden="1">{#N/A,#N/A,FALSE,"TMCOMP96";#N/A,#N/A,FALSE,"MAT96";#N/A,#N/A,FALSE,"FANDA96";#N/A,#N/A,FALSE,"INTRAN96";#N/A,#N/A,FALSE,"NAA9697";#N/A,#N/A,FALSE,"ECWEBB";#N/A,#N/A,FALSE,"MFT96";#N/A,#N/A,FALSE,"CTrecon"}</definedName>
    <definedName name="ASDASFD_1_3_4_2" hidden="1">{#N/A,#N/A,FALSE,"TMCOMP96";#N/A,#N/A,FALSE,"MAT96";#N/A,#N/A,FALSE,"FANDA96";#N/A,#N/A,FALSE,"INTRAN96";#N/A,#N/A,FALSE,"NAA9697";#N/A,#N/A,FALSE,"ECWEBB";#N/A,#N/A,FALSE,"MFT96";#N/A,#N/A,FALSE,"CTrecon"}</definedName>
    <definedName name="ASDASFD_1_3_4_3" hidden="1">{#N/A,#N/A,FALSE,"TMCOMP96";#N/A,#N/A,FALSE,"MAT96";#N/A,#N/A,FALSE,"FANDA96";#N/A,#N/A,FALSE,"INTRAN96";#N/A,#N/A,FALSE,"NAA9697";#N/A,#N/A,FALSE,"ECWEBB";#N/A,#N/A,FALSE,"MFT96";#N/A,#N/A,FALSE,"CTrecon"}</definedName>
    <definedName name="ASDASFD_1_3_4_4" hidden="1">{#N/A,#N/A,FALSE,"TMCOMP96";#N/A,#N/A,FALSE,"MAT96";#N/A,#N/A,FALSE,"FANDA96";#N/A,#N/A,FALSE,"INTRAN96";#N/A,#N/A,FALSE,"NAA9697";#N/A,#N/A,FALSE,"ECWEBB";#N/A,#N/A,FALSE,"MFT96";#N/A,#N/A,FALSE,"CTrecon"}</definedName>
    <definedName name="ASDASFD_1_3_4_5" hidden="1">{#N/A,#N/A,FALSE,"TMCOMP96";#N/A,#N/A,FALSE,"MAT96";#N/A,#N/A,FALSE,"FANDA96";#N/A,#N/A,FALSE,"INTRAN96";#N/A,#N/A,FALSE,"NAA9697";#N/A,#N/A,FALSE,"ECWEBB";#N/A,#N/A,FALSE,"MFT96";#N/A,#N/A,FALSE,"CTrecon"}</definedName>
    <definedName name="ASDASFD_1_3_5" hidden="1">{#N/A,#N/A,FALSE,"TMCOMP96";#N/A,#N/A,FALSE,"MAT96";#N/A,#N/A,FALSE,"FANDA96";#N/A,#N/A,FALSE,"INTRAN96";#N/A,#N/A,FALSE,"NAA9697";#N/A,#N/A,FALSE,"ECWEBB";#N/A,#N/A,FALSE,"MFT96";#N/A,#N/A,FALSE,"CTrecon"}</definedName>
    <definedName name="ASDASFD_1_3_5_1" hidden="1">{#N/A,#N/A,FALSE,"TMCOMP96";#N/A,#N/A,FALSE,"MAT96";#N/A,#N/A,FALSE,"FANDA96";#N/A,#N/A,FALSE,"INTRAN96";#N/A,#N/A,FALSE,"NAA9697";#N/A,#N/A,FALSE,"ECWEBB";#N/A,#N/A,FALSE,"MFT96";#N/A,#N/A,FALSE,"CTrecon"}</definedName>
    <definedName name="ASDASFD_1_3_5_2" hidden="1">{#N/A,#N/A,FALSE,"TMCOMP96";#N/A,#N/A,FALSE,"MAT96";#N/A,#N/A,FALSE,"FANDA96";#N/A,#N/A,FALSE,"INTRAN96";#N/A,#N/A,FALSE,"NAA9697";#N/A,#N/A,FALSE,"ECWEBB";#N/A,#N/A,FALSE,"MFT96";#N/A,#N/A,FALSE,"CTrecon"}</definedName>
    <definedName name="ASDASFD_1_3_5_3" hidden="1">{#N/A,#N/A,FALSE,"TMCOMP96";#N/A,#N/A,FALSE,"MAT96";#N/A,#N/A,FALSE,"FANDA96";#N/A,#N/A,FALSE,"INTRAN96";#N/A,#N/A,FALSE,"NAA9697";#N/A,#N/A,FALSE,"ECWEBB";#N/A,#N/A,FALSE,"MFT96";#N/A,#N/A,FALSE,"CTrecon"}</definedName>
    <definedName name="ASDASFD_1_3_5_4" hidden="1">{#N/A,#N/A,FALSE,"TMCOMP96";#N/A,#N/A,FALSE,"MAT96";#N/A,#N/A,FALSE,"FANDA96";#N/A,#N/A,FALSE,"INTRAN96";#N/A,#N/A,FALSE,"NAA9697";#N/A,#N/A,FALSE,"ECWEBB";#N/A,#N/A,FALSE,"MFT96";#N/A,#N/A,FALSE,"CTrecon"}</definedName>
    <definedName name="ASDASFD_1_3_5_5" hidden="1">{#N/A,#N/A,FALSE,"TMCOMP96";#N/A,#N/A,FALSE,"MAT96";#N/A,#N/A,FALSE,"FANDA96";#N/A,#N/A,FALSE,"INTRAN96";#N/A,#N/A,FALSE,"NAA9697";#N/A,#N/A,FALSE,"ECWEBB";#N/A,#N/A,FALSE,"MFT96";#N/A,#N/A,FALSE,"CTrecon"}</definedName>
    <definedName name="ASDASFD_1_4" hidden="1">{#N/A,#N/A,FALSE,"TMCOMP96";#N/A,#N/A,FALSE,"MAT96";#N/A,#N/A,FALSE,"FANDA96";#N/A,#N/A,FALSE,"INTRAN96";#N/A,#N/A,FALSE,"NAA9697";#N/A,#N/A,FALSE,"ECWEBB";#N/A,#N/A,FALSE,"MFT96";#N/A,#N/A,FALSE,"CTrecon"}</definedName>
    <definedName name="ASDASFD_1_4_1" hidden="1">{#N/A,#N/A,FALSE,"TMCOMP96";#N/A,#N/A,FALSE,"MAT96";#N/A,#N/A,FALSE,"FANDA96";#N/A,#N/A,FALSE,"INTRAN96";#N/A,#N/A,FALSE,"NAA9697";#N/A,#N/A,FALSE,"ECWEBB";#N/A,#N/A,FALSE,"MFT96";#N/A,#N/A,FALSE,"CTrecon"}</definedName>
    <definedName name="ASDASFD_1_4_1_1" hidden="1">{#N/A,#N/A,FALSE,"TMCOMP96";#N/A,#N/A,FALSE,"MAT96";#N/A,#N/A,FALSE,"FANDA96";#N/A,#N/A,FALSE,"INTRAN96";#N/A,#N/A,FALSE,"NAA9697";#N/A,#N/A,FALSE,"ECWEBB";#N/A,#N/A,FALSE,"MFT96";#N/A,#N/A,FALSE,"CTrecon"}</definedName>
    <definedName name="ASDASFD_1_4_1_1_1" hidden="1">{#N/A,#N/A,FALSE,"TMCOMP96";#N/A,#N/A,FALSE,"MAT96";#N/A,#N/A,FALSE,"FANDA96";#N/A,#N/A,FALSE,"INTRAN96";#N/A,#N/A,FALSE,"NAA9697";#N/A,#N/A,FALSE,"ECWEBB";#N/A,#N/A,FALSE,"MFT96";#N/A,#N/A,FALSE,"CTrecon"}</definedName>
    <definedName name="ASDASFD_1_4_1_1_2" hidden="1">{#N/A,#N/A,FALSE,"TMCOMP96";#N/A,#N/A,FALSE,"MAT96";#N/A,#N/A,FALSE,"FANDA96";#N/A,#N/A,FALSE,"INTRAN96";#N/A,#N/A,FALSE,"NAA9697";#N/A,#N/A,FALSE,"ECWEBB";#N/A,#N/A,FALSE,"MFT96";#N/A,#N/A,FALSE,"CTrecon"}</definedName>
    <definedName name="ASDASFD_1_4_1_1_3" hidden="1">{#N/A,#N/A,FALSE,"TMCOMP96";#N/A,#N/A,FALSE,"MAT96";#N/A,#N/A,FALSE,"FANDA96";#N/A,#N/A,FALSE,"INTRAN96";#N/A,#N/A,FALSE,"NAA9697";#N/A,#N/A,FALSE,"ECWEBB";#N/A,#N/A,FALSE,"MFT96";#N/A,#N/A,FALSE,"CTrecon"}</definedName>
    <definedName name="ASDASFD_1_4_1_1_4" hidden="1">{#N/A,#N/A,FALSE,"TMCOMP96";#N/A,#N/A,FALSE,"MAT96";#N/A,#N/A,FALSE,"FANDA96";#N/A,#N/A,FALSE,"INTRAN96";#N/A,#N/A,FALSE,"NAA9697";#N/A,#N/A,FALSE,"ECWEBB";#N/A,#N/A,FALSE,"MFT96";#N/A,#N/A,FALSE,"CTrecon"}</definedName>
    <definedName name="ASDASFD_1_4_1_1_5" hidden="1">{#N/A,#N/A,FALSE,"TMCOMP96";#N/A,#N/A,FALSE,"MAT96";#N/A,#N/A,FALSE,"FANDA96";#N/A,#N/A,FALSE,"INTRAN96";#N/A,#N/A,FALSE,"NAA9697";#N/A,#N/A,FALSE,"ECWEBB";#N/A,#N/A,FALSE,"MFT96";#N/A,#N/A,FALSE,"CTrecon"}</definedName>
    <definedName name="ASDASFD_1_4_1_2" hidden="1">{#N/A,#N/A,FALSE,"TMCOMP96";#N/A,#N/A,FALSE,"MAT96";#N/A,#N/A,FALSE,"FANDA96";#N/A,#N/A,FALSE,"INTRAN96";#N/A,#N/A,FALSE,"NAA9697";#N/A,#N/A,FALSE,"ECWEBB";#N/A,#N/A,FALSE,"MFT96";#N/A,#N/A,FALSE,"CTrecon"}</definedName>
    <definedName name="ASDASFD_1_4_1_2_1" hidden="1">{#N/A,#N/A,FALSE,"TMCOMP96";#N/A,#N/A,FALSE,"MAT96";#N/A,#N/A,FALSE,"FANDA96";#N/A,#N/A,FALSE,"INTRAN96";#N/A,#N/A,FALSE,"NAA9697";#N/A,#N/A,FALSE,"ECWEBB";#N/A,#N/A,FALSE,"MFT96";#N/A,#N/A,FALSE,"CTrecon"}</definedName>
    <definedName name="ASDASFD_1_4_1_2_2" hidden="1">{#N/A,#N/A,FALSE,"TMCOMP96";#N/A,#N/A,FALSE,"MAT96";#N/A,#N/A,FALSE,"FANDA96";#N/A,#N/A,FALSE,"INTRAN96";#N/A,#N/A,FALSE,"NAA9697";#N/A,#N/A,FALSE,"ECWEBB";#N/A,#N/A,FALSE,"MFT96";#N/A,#N/A,FALSE,"CTrecon"}</definedName>
    <definedName name="ASDASFD_1_4_1_2_3" hidden="1">{#N/A,#N/A,FALSE,"TMCOMP96";#N/A,#N/A,FALSE,"MAT96";#N/A,#N/A,FALSE,"FANDA96";#N/A,#N/A,FALSE,"INTRAN96";#N/A,#N/A,FALSE,"NAA9697";#N/A,#N/A,FALSE,"ECWEBB";#N/A,#N/A,FALSE,"MFT96";#N/A,#N/A,FALSE,"CTrecon"}</definedName>
    <definedName name="ASDASFD_1_4_1_2_4" hidden="1">{#N/A,#N/A,FALSE,"TMCOMP96";#N/A,#N/A,FALSE,"MAT96";#N/A,#N/A,FALSE,"FANDA96";#N/A,#N/A,FALSE,"INTRAN96";#N/A,#N/A,FALSE,"NAA9697";#N/A,#N/A,FALSE,"ECWEBB";#N/A,#N/A,FALSE,"MFT96";#N/A,#N/A,FALSE,"CTrecon"}</definedName>
    <definedName name="ASDASFD_1_4_1_2_5" hidden="1">{#N/A,#N/A,FALSE,"TMCOMP96";#N/A,#N/A,FALSE,"MAT96";#N/A,#N/A,FALSE,"FANDA96";#N/A,#N/A,FALSE,"INTRAN96";#N/A,#N/A,FALSE,"NAA9697";#N/A,#N/A,FALSE,"ECWEBB";#N/A,#N/A,FALSE,"MFT96";#N/A,#N/A,FALSE,"CTrecon"}</definedName>
    <definedName name="ASDASFD_1_4_1_3" hidden="1">{#N/A,#N/A,FALSE,"TMCOMP96";#N/A,#N/A,FALSE,"MAT96";#N/A,#N/A,FALSE,"FANDA96";#N/A,#N/A,FALSE,"INTRAN96";#N/A,#N/A,FALSE,"NAA9697";#N/A,#N/A,FALSE,"ECWEBB";#N/A,#N/A,FALSE,"MFT96";#N/A,#N/A,FALSE,"CTrecon"}</definedName>
    <definedName name="ASDASFD_1_4_1_3_1" hidden="1">{#N/A,#N/A,FALSE,"TMCOMP96";#N/A,#N/A,FALSE,"MAT96";#N/A,#N/A,FALSE,"FANDA96";#N/A,#N/A,FALSE,"INTRAN96";#N/A,#N/A,FALSE,"NAA9697";#N/A,#N/A,FALSE,"ECWEBB";#N/A,#N/A,FALSE,"MFT96";#N/A,#N/A,FALSE,"CTrecon"}</definedName>
    <definedName name="ASDASFD_1_4_1_3_2" hidden="1">{#N/A,#N/A,FALSE,"TMCOMP96";#N/A,#N/A,FALSE,"MAT96";#N/A,#N/A,FALSE,"FANDA96";#N/A,#N/A,FALSE,"INTRAN96";#N/A,#N/A,FALSE,"NAA9697";#N/A,#N/A,FALSE,"ECWEBB";#N/A,#N/A,FALSE,"MFT96";#N/A,#N/A,FALSE,"CTrecon"}</definedName>
    <definedName name="ASDASFD_1_4_1_3_3" hidden="1">{#N/A,#N/A,FALSE,"TMCOMP96";#N/A,#N/A,FALSE,"MAT96";#N/A,#N/A,FALSE,"FANDA96";#N/A,#N/A,FALSE,"INTRAN96";#N/A,#N/A,FALSE,"NAA9697";#N/A,#N/A,FALSE,"ECWEBB";#N/A,#N/A,FALSE,"MFT96";#N/A,#N/A,FALSE,"CTrecon"}</definedName>
    <definedName name="ASDASFD_1_4_1_3_4" hidden="1">{#N/A,#N/A,FALSE,"TMCOMP96";#N/A,#N/A,FALSE,"MAT96";#N/A,#N/A,FALSE,"FANDA96";#N/A,#N/A,FALSE,"INTRAN96";#N/A,#N/A,FALSE,"NAA9697";#N/A,#N/A,FALSE,"ECWEBB";#N/A,#N/A,FALSE,"MFT96";#N/A,#N/A,FALSE,"CTrecon"}</definedName>
    <definedName name="ASDASFD_1_4_1_3_5" hidden="1">{#N/A,#N/A,FALSE,"TMCOMP96";#N/A,#N/A,FALSE,"MAT96";#N/A,#N/A,FALSE,"FANDA96";#N/A,#N/A,FALSE,"INTRAN96";#N/A,#N/A,FALSE,"NAA9697";#N/A,#N/A,FALSE,"ECWEBB";#N/A,#N/A,FALSE,"MFT96";#N/A,#N/A,FALSE,"CTrecon"}</definedName>
    <definedName name="ASDASFD_1_4_1_4" hidden="1">{#N/A,#N/A,FALSE,"TMCOMP96";#N/A,#N/A,FALSE,"MAT96";#N/A,#N/A,FALSE,"FANDA96";#N/A,#N/A,FALSE,"INTRAN96";#N/A,#N/A,FALSE,"NAA9697";#N/A,#N/A,FALSE,"ECWEBB";#N/A,#N/A,FALSE,"MFT96";#N/A,#N/A,FALSE,"CTrecon"}</definedName>
    <definedName name="ASDASFD_1_4_1_4_1" hidden="1">{#N/A,#N/A,FALSE,"TMCOMP96";#N/A,#N/A,FALSE,"MAT96";#N/A,#N/A,FALSE,"FANDA96";#N/A,#N/A,FALSE,"INTRAN96";#N/A,#N/A,FALSE,"NAA9697";#N/A,#N/A,FALSE,"ECWEBB";#N/A,#N/A,FALSE,"MFT96";#N/A,#N/A,FALSE,"CTrecon"}</definedName>
    <definedName name="ASDASFD_1_4_1_4_2" hidden="1">{#N/A,#N/A,FALSE,"TMCOMP96";#N/A,#N/A,FALSE,"MAT96";#N/A,#N/A,FALSE,"FANDA96";#N/A,#N/A,FALSE,"INTRAN96";#N/A,#N/A,FALSE,"NAA9697";#N/A,#N/A,FALSE,"ECWEBB";#N/A,#N/A,FALSE,"MFT96";#N/A,#N/A,FALSE,"CTrecon"}</definedName>
    <definedName name="ASDASFD_1_4_1_4_3" hidden="1">{#N/A,#N/A,FALSE,"TMCOMP96";#N/A,#N/A,FALSE,"MAT96";#N/A,#N/A,FALSE,"FANDA96";#N/A,#N/A,FALSE,"INTRAN96";#N/A,#N/A,FALSE,"NAA9697";#N/A,#N/A,FALSE,"ECWEBB";#N/A,#N/A,FALSE,"MFT96";#N/A,#N/A,FALSE,"CTrecon"}</definedName>
    <definedName name="ASDASFD_1_4_1_4_4" hidden="1">{#N/A,#N/A,FALSE,"TMCOMP96";#N/A,#N/A,FALSE,"MAT96";#N/A,#N/A,FALSE,"FANDA96";#N/A,#N/A,FALSE,"INTRAN96";#N/A,#N/A,FALSE,"NAA9697";#N/A,#N/A,FALSE,"ECWEBB";#N/A,#N/A,FALSE,"MFT96";#N/A,#N/A,FALSE,"CTrecon"}</definedName>
    <definedName name="ASDASFD_1_4_1_4_5" hidden="1">{#N/A,#N/A,FALSE,"TMCOMP96";#N/A,#N/A,FALSE,"MAT96";#N/A,#N/A,FALSE,"FANDA96";#N/A,#N/A,FALSE,"INTRAN96";#N/A,#N/A,FALSE,"NAA9697";#N/A,#N/A,FALSE,"ECWEBB";#N/A,#N/A,FALSE,"MFT96";#N/A,#N/A,FALSE,"CTrecon"}</definedName>
    <definedName name="ASDASFD_1_4_1_5" hidden="1">{#N/A,#N/A,FALSE,"TMCOMP96";#N/A,#N/A,FALSE,"MAT96";#N/A,#N/A,FALSE,"FANDA96";#N/A,#N/A,FALSE,"INTRAN96";#N/A,#N/A,FALSE,"NAA9697";#N/A,#N/A,FALSE,"ECWEBB";#N/A,#N/A,FALSE,"MFT96";#N/A,#N/A,FALSE,"CTrecon"}</definedName>
    <definedName name="ASDASFD_1_4_1_5_1" hidden="1">{#N/A,#N/A,FALSE,"TMCOMP96";#N/A,#N/A,FALSE,"MAT96";#N/A,#N/A,FALSE,"FANDA96";#N/A,#N/A,FALSE,"INTRAN96";#N/A,#N/A,FALSE,"NAA9697";#N/A,#N/A,FALSE,"ECWEBB";#N/A,#N/A,FALSE,"MFT96";#N/A,#N/A,FALSE,"CTrecon"}</definedName>
    <definedName name="ASDASFD_1_4_1_5_2" hidden="1">{#N/A,#N/A,FALSE,"TMCOMP96";#N/A,#N/A,FALSE,"MAT96";#N/A,#N/A,FALSE,"FANDA96";#N/A,#N/A,FALSE,"INTRAN96";#N/A,#N/A,FALSE,"NAA9697";#N/A,#N/A,FALSE,"ECWEBB";#N/A,#N/A,FALSE,"MFT96";#N/A,#N/A,FALSE,"CTrecon"}</definedName>
    <definedName name="ASDASFD_1_4_1_5_3" hidden="1">{#N/A,#N/A,FALSE,"TMCOMP96";#N/A,#N/A,FALSE,"MAT96";#N/A,#N/A,FALSE,"FANDA96";#N/A,#N/A,FALSE,"INTRAN96";#N/A,#N/A,FALSE,"NAA9697";#N/A,#N/A,FALSE,"ECWEBB";#N/A,#N/A,FALSE,"MFT96";#N/A,#N/A,FALSE,"CTrecon"}</definedName>
    <definedName name="ASDASFD_1_4_1_5_4" hidden="1">{#N/A,#N/A,FALSE,"TMCOMP96";#N/A,#N/A,FALSE,"MAT96";#N/A,#N/A,FALSE,"FANDA96";#N/A,#N/A,FALSE,"INTRAN96";#N/A,#N/A,FALSE,"NAA9697";#N/A,#N/A,FALSE,"ECWEBB";#N/A,#N/A,FALSE,"MFT96";#N/A,#N/A,FALSE,"CTrecon"}</definedName>
    <definedName name="ASDASFD_1_4_1_5_5" hidden="1">{#N/A,#N/A,FALSE,"TMCOMP96";#N/A,#N/A,FALSE,"MAT96";#N/A,#N/A,FALSE,"FANDA96";#N/A,#N/A,FALSE,"INTRAN96";#N/A,#N/A,FALSE,"NAA9697";#N/A,#N/A,FALSE,"ECWEBB";#N/A,#N/A,FALSE,"MFT96";#N/A,#N/A,FALSE,"CTrecon"}</definedName>
    <definedName name="ASDASFD_1_4_2" hidden="1">{#N/A,#N/A,FALSE,"TMCOMP96";#N/A,#N/A,FALSE,"MAT96";#N/A,#N/A,FALSE,"FANDA96";#N/A,#N/A,FALSE,"INTRAN96";#N/A,#N/A,FALSE,"NAA9697";#N/A,#N/A,FALSE,"ECWEBB";#N/A,#N/A,FALSE,"MFT96";#N/A,#N/A,FALSE,"CTrecon"}</definedName>
    <definedName name="ASDASFD_1_4_2_1" hidden="1">{#N/A,#N/A,FALSE,"TMCOMP96";#N/A,#N/A,FALSE,"MAT96";#N/A,#N/A,FALSE,"FANDA96";#N/A,#N/A,FALSE,"INTRAN96";#N/A,#N/A,FALSE,"NAA9697";#N/A,#N/A,FALSE,"ECWEBB";#N/A,#N/A,FALSE,"MFT96";#N/A,#N/A,FALSE,"CTrecon"}</definedName>
    <definedName name="ASDASFD_1_4_2_2" hidden="1">{#N/A,#N/A,FALSE,"TMCOMP96";#N/A,#N/A,FALSE,"MAT96";#N/A,#N/A,FALSE,"FANDA96";#N/A,#N/A,FALSE,"INTRAN96";#N/A,#N/A,FALSE,"NAA9697";#N/A,#N/A,FALSE,"ECWEBB";#N/A,#N/A,FALSE,"MFT96";#N/A,#N/A,FALSE,"CTrecon"}</definedName>
    <definedName name="ASDASFD_1_4_2_3" hidden="1">{#N/A,#N/A,FALSE,"TMCOMP96";#N/A,#N/A,FALSE,"MAT96";#N/A,#N/A,FALSE,"FANDA96";#N/A,#N/A,FALSE,"INTRAN96";#N/A,#N/A,FALSE,"NAA9697";#N/A,#N/A,FALSE,"ECWEBB";#N/A,#N/A,FALSE,"MFT96";#N/A,#N/A,FALSE,"CTrecon"}</definedName>
    <definedName name="ASDASFD_1_4_2_4" hidden="1">{#N/A,#N/A,FALSE,"TMCOMP96";#N/A,#N/A,FALSE,"MAT96";#N/A,#N/A,FALSE,"FANDA96";#N/A,#N/A,FALSE,"INTRAN96";#N/A,#N/A,FALSE,"NAA9697";#N/A,#N/A,FALSE,"ECWEBB";#N/A,#N/A,FALSE,"MFT96";#N/A,#N/A,FALSE,"CTrecon"}</definedName>
    <definedName name="ASDASFD_1_4_2_5" hidden="1">{#N/A,#N/A,FALSE,"TMCOMP96";#N/A,#N/A,FALSE,"MAT96";#N/A,#N/A,FALSE,"FANDA96";#N/A,#N/A,FALSE,"INTRAN96";#N/A,#N/A,FALSE,"NAA9697";#N/A,#N/A,FALSE,"ECWEBB";#N/A,#N/A,FALSE,"MFT96";#N/A,#N/A,FALSE,"CTrecon"}</definedName>
    <definedName name="ASDASFD_1_4_3" hidden="1">{#N/A,#N/A,FALSE,"TMCOMP96";#N/A,#N/A,FALSE,"MAT96";#N/A,#N/A,FALSE,"FANDA96";#N/A,#N/A,FALSE,"INTRAN96";#N/A,#N/A,FALSE,"NAA9697";#N/A,#N/A,FALSE,"ECWEBB";#N/A,#N/A,FALSE,"MFT96";#N/A,#N/A,FALSE,"CTrecon"}</definedName>
    <definedName name="ASDASFD_1_4_3_1" hidden="1">{#N/A,#N/A,FALSE,"TMCOMP96";#N/A,#N/A,FALSE,"MAT96";#N/A,#N/A,FALSE,"FANDA96";#N/A,#N/A,FALSE,"INTRAN96";#N/A,#N/A,FALSE,"NAA9697";#N/A,#N/A,FALSE,"ECWEBB";#N/A,#N/A,FALSE,"MFT96";#N/A,#N/A,FALSE,"CTrecon"}</definedName>
    <definedName name="ASDASFD_1_4_3_2" hidden="1">{#N/A,#N/A,FALSE,"TMCOMP96";#N/A,#N/A,FALSE,"MAT96";#N/A,#N/A,FALSE,"FANDA96";#N/A,#N/A,FALSE,"INTRAN96";#N/A,#N/A,FALSE,"NAA9697";#N/A,#N/A,FALSE,"ECWEBB";#N/A,#N/A,FALSE,"MFT96";#N/A,#N/A,FALSE,"CTrecon"}</definedName>
    <definedName name="ASDASFD_1_4_3_3" hidden="1">{#N/A,#N/A,FALSE,"TMCOMP96";#N/A,#N/A,FALSE,"MAT96";#N/A,#N/A,FALSE,"FANDA96";#N/A,#N/A,FALSE,"INTRAN96";#N/A,#N/A,FALSE,"NAA9697";#N/A,#N/A,FALSE,"ECWEBB";#N/A,#N/A,FALSE,"MFT96";#N/A,#N/A,FALSE,"CTrecon"}</definedName>
    <definedName name="ASDASFD_1_4_3_4" hidden="1">{#N/A,#N/A,FALSE,"TMCOMP96";#N/A,#N/A,FALSE,"MAT96";#N/A,#N/A,FALSE,"FANDA96";#N/A,#N/A,FALSE,"INTRAN96";#N/A,#N/A,FALSE,"NAA9697";#N/A,#N/A,FALSE,"ECWEBB";#N/A,#N/A,FALSE,"MFT96";#N/A,#N/A,FALSE,"CTrecon"}</definedName>
    <definedName name="ASDASFD_1_4_3_5" hidden="1">{#N/A,#N/A,FALSE,"TMCOMP96";#N/A,#N/A,FALSE,"MAT96";#N/A,#N/A,FALSE,"FANDA96";#N/A,#N/A,FALSE,"INTRAN96";#N/A,#N/A,FALSE,"NAA9697";#N/A,#N/A,FALSE,"ECWEBB";#N/A,#N/A,FALSE,"MFT96";#N/A,#N/A,FALSE,"CTrecon"}</definedName>
    <definedName name="ASDASFD_1_4_4" hidden="1">{#N/A,#N/A,FALSE,"TMCOMP96";#N/A,#N/A,FALSE,"MAT96";#N/A,#N/A,FALSE,"FANDA96";#N/A,#N/A,FALSE,"INTRAN96";#N/A,#N/A,FALSE,"NAA9697";#N/A,#N/A,FALSE,"ECWEBB";#N/A,#N/A,FALSE,"MFT96";#N/A,#N/A,FALSE,"CTrecon"}</definedName>
    <definedName name="ASDASFD_1_4_4_1" hidden="1">{#N/A,#N/A,FALSE,"TMCOMP96";#N/A,#N/A,FALSE,"MAT96";#N/A,#N/A,FALSE,"FANDA96";#N/A,#N/A,FALSE,"INTRAN96";#N/A,#N/A,FALSE,"NAA9697";#N/A,#N/A,FALSE,"ECWEBB";#N/A,#N/A,FALSE,"MFT96";#N/A,#N/A,FALSE,"CTrecon"}</definedName>
    <definedName name="ASDASFD_1_4_4_2" hidden="1">{#N/A,#N/A,FALSE,"TMCOMP96";#N/A,#N/A,FALSE,"MAT96";#N/A,#N/A,FALSE,"FANDA96";#N/A,#N/A,FALSE,"INTRAN96";#N/A,#N/A,FALSE,"NAA9697";#N/A,#N/A,FALSE,"ECWEBB";#N/A,#N/A,FALSE,"MFT96";#N/A,#N/A,FALSE,"CTrecon"}</definedName>
    <definedName name="ASDASFD_1_4_4_3" hidden="1">{#N/A,#N/A,FALSE,"TMCOMP96";#N/A,#N/A,FALSE,"MAT96";#N/A,#N/A,FALSE,"FANDA96";#N/A,#N/A,FALSE,"INTRAN96";#N/A,#N/A,FALSE,"NAA9697";#N/A,#N/A,FALSE,"ECWEBB";#N/A,#N/A,FALSE,"MFT96";#N/A,#N/A,FALSE,"CTrecon"}</definedName>
    <definedName name="ASDASFD_1_4_4_4" hidden="1">{#N/A,#N/A,FALSE,"TMCOMP96";#N/A,#N/A,FALSE,"MAT96";#N/A,#N/A,FALSE,"FANDA96";#N/A,#N/A,FALSE,"INTRAN96";#N/A,#N/A,FALSE,"NAA9697";#N/A,#N/A,FALSE,"ECWEBB";#N/A,#N/A,FALSE,"MFT96";#N/A,#N/A,FALSE,"CTrecon"}</definedName>
    <definedName name="ASDASFD_1_4_4_5" hidden="1">{#N/A,#N/A,FALSE,"TMCOMP96";#N/A,#N/A,FALSE,"MAT96";#N/A,#N/A,FALSE,"FANDA96";#N/A,#N/A,FALSE,"INTRAN96";#N/A,#N/A,FALSE,"NAA9697";#N/A,#N/A,FALSE,"ECWEBB";#N/A,#N/A,FALSE,"MFT96";#N/A,#N/A,FALSE,"CTrecon"}</definedName>
    <definedName name="ASDASFD_1_4_5" hidden="1">{#N/A,#N/A,FALSE,"TMCOMP96";#N/A,#N/A,FALSE,"MAT96";#N/A,#N/A,FALSE,"FANDA96";#N/A,#N/A,FALSE,"INTRAN96";#N/A,#N/A,FALSE,"NAA9697";#N/A,#N/A,FALSE,"ECWEBB";#N/A,#N/A,FALSE,"MFT96";#N/A,#N/A,FALSE,"CTrecon"}</definedName>
    <definedName name="ASDASFD_1_4_5_1" hidden="1">{#N/A,#N/A,FALSE,"TMCOMP96";#N/A,#N/A,FALSE,"MAT96";#N/A,#N/A,FALSE,"FANDA96";#N/A,#N/A,FALSE,"INTRAN96";#N/A,#N/A,FALSE,"NAA9697";#N/A,#N/A,FALSE,"ECWEBB";#N/A,#N/A,FALSE,"MFT96";#N/A,#N/A,FALSE,"CTrecon"}</definedName>
    <definedName name="ASDASFD_1_4_5_2" hidden="1">{#N/A,#N/A,FALSE,"TMCOMP96";#N/A,#N/A,FALSE,"MAT96";#N/A,#N/A,FALSE,"FANDA96";#N/A,#N/A,FALSE,"INTRAN96";#N/A,#N/A,FALSE,"NAA9697";#N/A,#N/A,FALSE,"ECWEBB";#N/A,#N/A,FALSE,"MFT96";#N/A,#N/A,FALSE,"CTrecon"}</definedName>
    <definedName name="ASDASFD_1_4_5_3" hidden="1">{#N/A,#N/A,FALSE,"TMCOMP96";#N/A,#N/A,FALSE,"MAT96";#N/A,#N/A,FALSE,"FANDA96";#N/A,#N/A,FALSE,"INTRAN96";#N/A,#N/A,FALSE,"NAA9697";#N/A,#N/A,FALSE,"ECWEBB";#N/A,#N/A,FALSE,"MFT96";#N/A,#N/A,FALSE,"CTrecon"}</definedName>
    <definedName name="ASDASFD_1_4_5_4" hidden="1">{#N/A,#N/A,FALSE,"TMCOMP96";#N/A,#N/A,FALSE,"MAT96";#N/A,#N/A,FALSE,"FANDA96";#N/A,#N/A,FALSE,"INTRAN96";#N/A,#N/A,FALSE,"NAA9697";#N/A,#N/A,FALSE,"ECWEBB";#N/A,#N/A,FALSE,"MFT96";#N/A,#N/A,FALSE,"CTrecon"}</definedName>
    <definedName name="ASDASFD_1_4_5_5" hidden="1">{#N/A,#N/A,FALSE,"TMCOMP96";#N/A,#N/A,FALSE,"MAT96";#N/A,#N/A,FALSE,"FANDA96";#N/A,#N/A,FALSE,"INTRAN96";#N/A,#N/A,FALSE,"NAA9697";#N/A,#N/A,FALSE,"ECWEBB";#N/A,#N/A,FALSE,"MFT96";#N/A,#N/A,FALSE,"CTrecon"}</definedName>
    <definedName name="ASDASFD_1_5" hidden="1">{#N/A,#N/A,FALSE,"TMCOMP96";#N/A,#N/A,FALSE,"MAT96";#N/A,#N/A,FALSE,"FANDA96";#N/A,#N/A,FALSE,"INTRAN96";#N/A,#N/A,FALSE,"NAA9697";#N/A,#N/A,FALSE,"ECWEBB";#N/A,#N/A,FALSE,"MFT96";#N/A,#N/A,FALSE,"CTrecon"}</definedName>
    <definedName name="ASDASFD_1_5_1" hidden="1">{#N/A,#N/A,FALSE,"TMCOMP96";#N/A,#N/A,FALSE,"MAT96";#N/A,#N/A,FALSE,"FANDA96";#N/A,#N/A,FALSE,"INTRAN96";#N/A,#N/A,FALSE,"NAA9697";#N/A,#N/A,FALSE,"ECWEBB";#N/A,#N/A,FALSE,"MFT96";#N/A,#N/A,FALSE,"CTrecon"}</definedName>
    <definedName name="ASDASFD_1_5_1_1" hidden="1">{#N/A,#N/A,FALSE,"TMCOMP96";#N/A,#N/A,FALSE,"MAT96";#N/A,#N/A,FALSE,"FANDA96";#N/A,#N/A,FALSE,"INTRAN96";#N/A,#N/A,FALSE,"NAA9697";#N/A,#N/A,FALSE,"ECWEBB";#N/A,#N/A,FALSE,"MFT96";#N/A,#N/A,FALSE,"CTrecon"}</definedName>
    <definedName name="ASDASFD_1_5_1_2" hidden="1">{#N/A,#N/A,FALSE,"TMCOMP96";#N/A,#N/A,FALSE,"MAT96";#N/A,#N/A,FALSE,"FANDA96";#N/A,#N/A,FALSE,"INTRAN96";#N/A,#N/A,FALSE,"NAA9697";#N/A,#N/A,FALSE,"ECWEBB";#N/A,#N/A,FALSE,"MFT96";#N/A,#N/A,FALSE,"CTrecon"}</definedName>
    <definedName name="ASDASFD_1_5_1_3" hidden="1">{#N/A,#N/A,FALSE,"TMCOMP96";#N/A,#N/A,FALSE,"MAT96";#N/A,#N/A,FALSE,"FANDA96";#N/A,#N/A,FALSE,"INTRAN96";#N/A,#N/A,FALSE,"NAA9697";#N/A,#N/A,FALSE,"ECWEBB";#N/A,#N/A,FALSE,"MFT96";#N/A,#N/A,FALSE,"CTrecon"}</definedName>
    <definedName name="ASDASFD_1_5_1_4" hidden="1">{#N/A,#N/A,FALSE,"TMCOMP96";#N/A,#N/A,FALSE,"MAT96";#N/A,#N/A,FALSE,"FANDA96";#N/A,#N/A,FALSE,"INTRAN96";#N/A,#N/A,FALSE,"NAA9697";#N/A,#N/A,FALSE,"ECWEBB";#N/A,#N/A,FALSE,"MFT96";#N/A,#N/A,FALSE,"CTrecon"}</definedName>
    <definedName name="ASDASFD_1_5_1_5" hidden="1">{#N/A,#N/A,FALSE,"TMCOMP96";#N/A,#N/A,FALSE,"MAT96";#N/A,#N/A,FALSE,"FANDA96";#N/A,#N/A,FALSE,"INTRAN96";#N/A,#N/A,FALSE,"NAA9697";#N/A,#N/A,FALSE,"ECWEBB";#N/A,#N/A,FALSE,"MFT96";#N/A,#N/A,FALSE,"CTrecon"}</definedName>
    <definedName name="ASDASFD_1_5_2" hidden="1">{#N/A,#N/A,FALSE,"TMCOMP96";#N/A,#N/A,FALSE,"MAT96";#N/A,#N/A,FALSE,"FANDA96";#N/A,#N/A,FALSE,"INTRAN96";#N/A,#N/A,FALSE,"NAA9697";#N/A,#N/A,FALSE,"ECWEBB";#N/A,#N/A,FALSE,"MFT96";#N/A,#N/A,FALSE,"CTrecon"}</definedName>
    <definedName name="ASDASFD_1_5_2_1" hidden="1">{#N/A,#N/A,FALSE,"TMCOMP96";#N/A,#N/A,FALSE,"MAT96";#N/A,#N/A,FALSE,"FANDA96";#N/A,#N/A,FALSE,"INTRAN96";#N/A,#N/A,FALSE,"NAA9697";#N/A,#N/A,FALSE,"ECWEBB";#N/A,#N/A,FALSE,"MFT96";#N/A,#N/A,FALSE,"CTrecon"}</definedName>
    <definedName name="ASDASFD_1_5_2_2" hidden="1">{#N/A,#N/A,FALSE,"TMCOMP96";#N/A,#N/A,FALSE,"MAT96";#N/A,#N/A,FALSE,"FANDA96";#N/A,#N/A,FALSE,"INTRAN96";#N/A,#N/A,FALSE,"NAA9697";#N/A,#N/A,FALSE,"ECWEBB";#N/A,#N/A,FALSE,"MFT96";#N/A,#N/A,FALSE,"CTrecon"}</definedName>
    <definedName name="ASDASFD_1_5_2_3" hidden="1">{#N/A,#N/A,FALSE,"TMCOMP96";#N/A,#N/A,FALSE,"MAT96";#N/A,#N/A,FALSE,"FANDA96";#N/A,#N/A,FALSE,"INTRAN96";#N/A,#N/A,FALSE,"NAA9697";#N/A,#N/A,FALSE,"ECWEBB";#N/A,#N/A,FALSE,"MFT96";#N/A,#N/A,FALSE,"CTrecon"}</definedName>
    <definedName name="ASDASFD_1_5_2_4" hidden="1">{#N/A,#N/A,FALSE,"TMCOMP96";#N/A,#N/A,FALSE,"MAT96";#N/A,#N/A,FALSE,"FANDA96";#N/A,#N/A,FALSE,"INTRAN96";#N/A,#N/A,FALSE,"NAA9697";#N/A,#N/A,FALSE,"ECWEBB";#N/A,#N/A,FALSE,"MFT96";#N/A,#N/A,FALSE,"CTrecon"}</definedName>
    <definedName name="ASDASFD_1_5_2_5" hidden="1">{#N/A,#N/A,FALSE,"TMCOMP96";#N/A,#N/A,FALSE,"MAT96";#N/A,#N/A,FALSE,"FANDA96";#N/A,#N/A,FALSE,"INTRAN96";#N/A,#N/A,FALSE,"NAA9697";#N/A,#N/A,FALSE,"ECWEBB";#N/A,#N/A,FALSE,"MFT96";#N/A,#N/A,FALSE,"CTrecon"}</definedName>
    <definedName name="ASDASFD_1_5_3" hidden="1">{#N/A,#N/A,FALSE,"TMCOMP96";#N/A,#N/A,FALSE,"MAT96";#N/A,#N/A,FALSE,"FANDA96";#N/A,#N/A,FALSE,"INTRAN96";#N/A,#N/A,FALSE,"NAA9697";#N/A,#N/A,FALSE,"ECWEBB";#N/A,#N/A,FALSE,"MFT96";#N/A,#N/A,FALSE,"CTrecon"}</definedName>
    <definedName name="ASDASFD_1_5_3_1" hidden="1">{#N/A,#N/A,FALSE,"TMCOMP96";#N/A,#N/A,FALSE,"MAT96";#N/A,#N/A,FALSE,"FANDA96";#N/A,#N/A,FALSE,"INTRAN96";#N/A,#N/A,FALSE,"NAA9697";#N/A,#N/A,FALSE,"ECWEBB";#N/A,#N/A,FALSE,"MFT96";#N/A,#N/A,FALSE,"CTrecon"}</definedName>
    <definedName name="ASDASFD_1_5_3_2" hidden="1">{#N/A,#N/A,FALSE,"TMCOMP96";#N/A,#N/A,FALSE,"MAT96";#N/A,#N/A,FALSE,"FANDA96";#N/A,#N/A,FALSE,"INTRAN96";#N/A,#N/A,FALSE,"NAA9697";#N/A,#N/A,FALSE,"ECWEBB";#N/A,#N/A,FALSE,"MFT96";#N/A,#N/A,FALSE,"CTrecon"}</definedName>
    <definedName name="ASDASFD_1_5_3_3" hidden="1">{#N/A,#N/A,FALSE,"TMCOMP96";#N/A,#N/A,FALSE,"MAT96";#N/A,#N/A,FALSE,"FANDA96";#N/A,#N/A,FALSE,"INTRAN96";#N/A,#N/A,FALSE,"NAA9697";#N/A,#N/A,FALSE,"ECWEBB";#N/A,#N/A,FALSE,"MFT96";#N/A,#N/A,FALSE,"CTrecon"}</definedName>
    <definedName name="ASDASFD_1_5_3_4" hidden="1">{#N/A,#N/A,FALSE,"TMCOMP96";#N/A,#N/A,FALSE,"MAT96";#N/A,#N/A,FALSE,"FANDA96";#N/A,#N/A,FALSE,"INTRAN96";#N/A,#N/A,FALSE,"NAA9697";#N/A,#N/A,FALSE,"ECWEBB";#N/A,#N/A,FALSE,"MFT96";#N/A,#N/A,FALSE,"CTrecon"}</definedName>
    <definedName name="ASDASFD_1_5_3_5" hidden="1">{#N/A,#N/A,FALSE,"TMCOMP96";#N/A,#N/A,FALSE,"MAT96";#N/A,#N/A,FALSE,"FANDA96";#N/A,#N/A,FALSE,"INTRAN96";#N/A,#N/A,FALSE,"NAA9697";#N/A,#N/A,FALSE,"ECWEBB";#N/A,#N/A,FALSE,"MFT96";#N/A,#N/A,FALSE,"CTrecon"}</definedName>
    <definedName name="ASDASFD_1_5_4" hidden="1">{#N/A,#N/A,FALSE,"TMCOMP96";#N/A,#N/A,FALSE,"MAT96";#N/A,#N/A,FALSE,"FANDA96";#N/A,#N/A,FALSE,"INTRAN96";#N/A,#N/A,FALSE,"NAA9697";#N/A,#N/A,FALSE,"ECWEBB";#N/A,#N/A,FALSE,"MFT96";#N/A,#N/A,FALSE,"CTrecon"}</definedName>
    <definedName name="ASDASFD_1_5_4_1" hidden="1">{#N/A,#N/A,FALSE,"TMCOMP96";#N/A,#N/A,FALSE,"MAT96";#N/A,#N/A,FALSE,"FANDA96";#N/A,#N/A,FALSE,"INTRAN96";#N/A,#N/A,FALSE,"NAA9697";#N/A,#N/A,FALSE,"ECWEBB";#N/A,#N/A,FALSE,"MFT96";#N/A,#N/A,FALSE,"CTrecon"}</definedName>
    <definedName name="ASDASFD_1_5_4_2" hidden="1">{#N/A,#N/A,FALSE,"TMCOMP96";#N/A,#N/A,FALSE,"MAT96";#N/A,#N/A,FALSE,"FANDA96";#N/A,#N/A,FALSE,"INTRAN96";#N/A,#N/A,FALSE,"NAA9697";#N/A,#N/A,FALSE,"ECWEBB";#N/A,#N/A,FALSE,"MFT96";#N/A,#N/A,FALSE,"CTrecon"}</definedName>
    <definedName name="ASDASFD_1_5_4_3" hidden="1">{#N/A,#N/A,FALSE,"TMCOMP96";#N/A,#N/A,FALSE,"MAT96";#N/A,#N/A,FALSE,"FANDA96";#N/A,#N/A,FALSE,"INTRAN96";#N/A,#N/A,FALSE,"NAA9697";#N/A,#N/A,FALSE,"ECWEBB";#N/A,#N/A,FALSE,"MFT96";#N/A,#N/A,FALSE,"CTrecon"}</definedName>
    <definedName name="ASDASFD_1_5_4_4" hidden="1">{#N/A,#N/A,FALSE,"TMCOMP96";#N/A,#N/A,FALSE,"MAT96";#N/A,#N/A,FALSE,"FANDA96";#N/A,#N/A,FALSE,"INTRAN96";#N/A,#N/A,FALSE,"NAA9697";#N/A,#N/A,FALSE,"ECWEBB";#N/A,#N/A,FALSE,"MFT96";#N/A,#N/A,FALSE,"CTrecon"}</definedName>
    <definedName name="ASDASFD_1_5_4_5" hidden="1">{#N/A,#N/A,FALSE,"TMCOMP96";#N/A,#N/A,FALSE,"MAT96";#N/A,#N/A,FALSE,"FANDA96";#N/A,#N/A,FALSE,"INTRAN96";#N/A,#N/A,FALSE,"NAA9697";#N/A,#N/A,FALSE,"ECWEBB";#N/A,#N/A,FALSE,"MFT96";#N/A,#N/A,FALSE,"CTrecon"}</definedName>
    <definedName name="ASDASFD_1_5_5" hidden="1">{#N/A,#N/A,FALSE,"TMCOMP96";#N/A,#N/A,FALSE,"MAT96";#N/A,#N/A,FALSE,"FANDA96";#N/A,#N/A,FALSE,"INTRAN96";#N/A,#N/A,FALSE,"NAA9697";#N/A,#N/A,FALSE,"ECWEBB";#N/A,#N/A,FALSE,"MFT96";#N/A,#N/A,FALSE,"CTrecon"}</definedName>
    <definedName name="ASDASFD_1_5_5_1" hidden="1">{#N/A,#N/A,FALSE,"TMCOMP96";#N/A,#N/A,FALSE,"MAT96";#N/A,#N/A,FALSE,"FANDA96";#N/A,#N/A,FALSE,"INTRAN96";#N/A,#N/A,FALSE,"NAA9697";#N/A,#N/A,FALSE,"ECWEBB";#N/A,#N/A,FALSE,"MFT96";#N/A,#N/A,FALSE,"CTrecon"}</definedName>
    <definedName name="ASDASFD_1_5_5_2" hidden="1">{#N/A,#N/A,FALSE,"TMCOMP96";#N/A,#N/A,FALSE,"MAT96";#N/A,#N/A,FALSE,"FANDA96";#N/A,#N/A,FALSE,"INTRAN96";#N/A,#N/A,FALSE,"NAA9697";#N/A,#N/A,FALSE,"ECWEBB";#N/A,#N/A,FALSE,"MFT96";#N/A,#N/A,FALSE,"CTrecon"}</definedName>
    <definedName name="ASDASFD_1_5_5_3" hidden="1">{#N/A,#N/A,FALSE,"TMCOMP96";#N/A,#N/A,FALSE,"MAT96";#N/A,#N/A,FALSE,"FANDA96";#N/A,#N/A,FALSE,"INTRAN96";#N/A,#N/A,FALSE,"NAA9697";#N/A,#N/A,FALSE,"ECWEBB";#N/A,#N/A,FALSE,"MFT96";#N/A,#N/A,FALSE,"CTrecon"}</definedName>
    <definedName name="ASDASFD_1_5_5_4" hidden="1">{#N/A,#N/A,FALSE,"TMCOMP96";#N/A,#N/A,FALSE,"MAT96";#N/A,#N/A,FALSE,"FANDA96";#N/A,#N/A,FALSE,"INTRAN96";#N/A,#N/A,FALSE,"NAA9697";#N/A,#N/A,FALSE,"ECWEBB";#N/A,#N/A,FALSE,"MFT96";#N/A,#N/A,FALSE,"CTrecon"}</definedName>
    <definedName name="ASDASFD_1_5_5_5" hidden="1">{#N/A,#N/A,FALSE,"TMCOMP96";#N/A,#N/A,FALSE,"MAT96";#N/A,#N/A,FALSE,"FANDA96";#N/A,#N/A,FALSE,"INTRAN96";#N/A,#N/A,FALSE,"NAA9697";#N/A,#N/A,FALSE,"ECWEBB";#N/A,#N/A,FALSE,"MFT96";#N/A,#N/A,FALSE,"CTrecon"}</definedName>
    <definedName name="ASDASFD_2" hidden="1">{#N/A,#N/A,FALSE,"TMCOMP96";#N/A,#N/A,FALSE,"MAT96";#N/A,#N/A,FALSE,"FANDA96";#N/A,#N/A,FALSE,"INTRAN96";#N/A,#N/A,FALSE,"NAA9697";#N/A,#N/A,FALSE,"ECWEBB";#N/A,#N/A,FALSE,"MFT96";#N/A,#N/A,FALSE,"CTrecon"}</definedName>
    <definedName name="ASDASFD_2_1" hidden="1">{#N/A,#N/A,FALSE,"TMCOMP96";#N/A,#N/A,FALSE,"MAT96";#N/A,#N/A,FALSE,"FANDA96";#N/A,#N/A,FALSE,"INTRAN96";#N/A,#N/A,FALSE,"NAA9697";#N/A,#N/A,FALSE,"ECWEBB";#N/A,#N/A,FALSE,"MFT96";#N/A,#N/A,FALSE,"CTrecon"}</definedName>
    <definedName name="ASDASFD_2_1_1" hidden="1">{#N/A,#N/A,FALSE,"TMCOMP96";#N/A,#N/A,FALSE,"MAT96";#N/A,#N/A,FALSE,"FANDA96";#N/A,#N/A,FALSE,"INTRAN96";#N/A,#N/A,FALSE,"NAA9697";#N/A,#N/A,FALSE,"ECWEBB";#N/A,#N/A,FALSE,"MFT96";#N/A,#N/A,FALSE,"CTrecon"}</definedName>
    <definedName name="ASDASFD_2_1_1_1" hidden="1">{#N/A,#N/A,FALSE,"TMCOMP96";#N/A,#N/A,FALSE,"MAT96";#N/A,#N/A,FALSE,"FANDA96";#N/A,#N/A,FALSE,"INTRAN96";#N/A,#N/A,FALSE,"NAA9697";#N/A,#N/A,FALSE,"ECWEBB";#N/A,#N/A,FALSE,"MFT96";#N/A,#N/A,FALSE,"CTrecon"}</definedName>
    <definedName name="ASDASFD_2_1_1_1_1" hidden="1">{#N/A,#N/A,FALSE,"TMCOMP96";#N/A,#N/A,FALSE,"MAT96";#N/A,#N/A,FALSE,"FANDA96";#N/A,#N/A,FALSE,"INTRAN96";#N/A,#N/A,FALSE,"NAA9697";#N/A,#N/A,FALSE,"ECWEBB";#N/A,#N/A,FALSE,"MFT96";#N/A,#N/A,FALSE,"CTrecon"}</definedName>
    <definedName name="ASDASFD_2_1_1_1_2" hidden="1">{#N/A,#N/A,FALSE,"TMCOMP96";#N/A,#N/A,FALSE,"MAT96";#N/A,#N/A,FALSE,"FANDA96";#N/A,#N/A,FALSE,"INTRAN96";#N/A,#N/A,FALSE,"NAA9697";#N/A,#N/A,FALSE,"ECWEBB";#N/A,#N/A,FALSE,"MFT96";#N/A,#N/A,FALSE,"CTrecon"}</definedName>
    <definedName name="ASDASFD_2_1_1_1_3" hidden="1">{#N/A,#N/A,FALSE,"TMCOMP96";#N/A,#N/A,FALSE,"MAT96";#N/A,#N/A,FALSE,"FANDA96";#N/A,#N/A,FALSE,"INTRAN96";#N/A,#N/A,FALSE,"NAA9697";#N/A,#N/A,FALSE,"ECWEBB";#N/A,#N/A,FALSE,"MFT96";#N/A,#N/A,FALSE,"CTrecon"}</definedName>
    <definedName name="ASDASFD_2_1_1_1_4" hidden="1">{#N/A,#N/A,FALSE,"TMCOMP96";#N/A,#N/A,FALSE,"MAT96";#N/A,#N/A,FALSE,"FANDA96";#N/A,#N/A,FALSE,"INTRAN96";#N/A,#N/A,FALSE,"NAA9697";#N/A,#N/A,FALSE,"ECWEBB";#N/A,#N/A,FALSE,"MFT96";#N/A,#N/A,FALSE,"CTrecon"}</definedName>
    <definedName name="ASDASFD_2_1_1_1_5" hidden="1">{#N/A,#N/A,FALSE,"TMCOMP96";#N/A,#N/A,FALSE,"MAT96";#N/A,#N/A,FALSE,"FANDA96";#N/A,#N/A,FALSE,"INTRAN96";#N/A,#N/A,FALSE,"NAA9697";#N/A,#N/A,FALSE,"ECWEBB";#N/A,#N/A,FALSE,"MFT96";#N/A,#N/A,FALSE,"CTrecon"}</definedName>
    <definedName name="ASDASFD_2_1_1_2" hidden="1">{#N/A,#N/A,FALSE,"TMCOMP96";#N/A,#N/A,FALSE,"MAT96";#N/A,#N/A,FALSE,"FANDA96";#N/A,#N/A,FALSE,"INTRAN96";#N/A,#N/A,FALSE,"NAA9697";#N/A,#N/A,FALSE,"ECWEBB";#N/A,#N/A,FALSE,"MFT96";#N/A,#N/A,FALSE,"CTrecon"}</definedName>
    <definedName name="ASDASFD_2_1_1_2_1" hidden="1">{#N/A,#N/A,FALSE,"TMCOMP96";#N/A,#N/A,FALSE,"MAT96";#N/A,#N/A,FALSE,"FANDA96";#N/A,#N/A,FALSE,"INTRAN96";#N/A,#N/A,FALSE,"NAA9697";#N/A,#N/A,FALSE,"ECWEBB";#N/A,#N/A,FALSE,"MFT96";#N/A,#N/A,FALSE,"CTrecon"}</definedName>
    <definedName name="ASDASFD_2_1_1_2_2" hidden="1">{#N/A,#N/A,FALSE,"TMCOMP96";#N/A,#N/A,FALSE,"MAT96";#N/A,#N/A,FALSE,"FANDA96";#N/A,#N/A,FALSE,"INTRAN96";#N/A,#N/A,FALSE,"NAA9697";#N/A,#N/A,FALSE,"ECWEBB";#N/A,#N/A,FALSE,"MFT96";#N/A,#N/A,FALSE,"CTrecon"}</definedName>
    <definedName name="ASDASFD_2_1_1_2_3" hidden="1">{#N/A,#N/A,FALSE,"TMCOMP96";#N/A,#N/A,FALSE,"MAT96";#N/A,#N/A,FALSE,"FANDA96";#N/A,#N/A,FALSE,"INTRAN96";#N/A,#N/A,FALSE,"NAA9697";#N/A,#N/A,FALSE,"ECWEBB";#N/A,#N/A,FALSE,"MFT96";#N/A,#N/A,FALSE,"CTrecon"}</definedName>
    <definedName name="ASDASFD_2_1_1_2_4" hidden="1">{#N/A,#N/A,FALSE,"TMCOMP96";#N/A,#N/A,FALSE,"MAT96";#N/A,#N/A,FALSE,"FANDA96";#N/A,#N/A,FALSE,"INTRAN96";#N/A,#N/A,FALSE,"NAA9697";#N/A,#N/A,FALSE,"ECWEBB";#N/A,#N/A,FALSE,"MFT96";#N/A,#N/A,FALSE,"CTrecon"}</definedName>
    <definedName name="ASDASFD_2_1_1_2_5" hidden="1">{#N/A,#N/A,FALSE,"TMCOMP96";#N/A,#N/A,FALSE,"MAT96";#N/A,#N/A,FALSE,"FANDA96";#N/A,#N/A,FALSE,"INTRAN96";#N/A,#N/A,FALSE,"NAA9697";#N/A,#N/A,FALSE,"ECWEBB";#N/A,#N/A,FALSE,"MFT96";#N/A,#N/A,FALSE,"CTrecon"}</definedName>
    <definedName name="ASDASFD_2_1_1_3" hidden="1">{#N/A,#N/A,FALSE,"TMCOMP96";#N/A,#N/A,FALSE,"MAT96";#N/A,#N/A,FALSE,"FANDA96";#N/A,#N/A,FALSE,"INTRAN96";#N/A,#N/A,FALSE,"NAA9697";#N/A,#N/A,FALSE,"ECWEBB";#N/A,#N/A,FALSE,"MFT96";#N/A,#N/A,FALSE,"CTrecon"}</definedName>
    <definedName name="ASDASFD_2_1_1_4" hidden="1">{#N/A,#N/A,FALSE,"TMCOMP96";#N/A,#N/A,FALSE,"MAT96";#N/A,#N/A,FALSE,"FANDA96";#N/A,#N/A,FALSE,"INTRAN96";#N/A,#N/A,FALSE,"NAA9697";#N/A,#N/A,FALSE,"ECWEBB";#N/A,#N/A,FALSE,"MFT96";#N/A,#N/A,FALSE,"CTrecon"}</definedName>
    <definedName name="ASDASFD_2_1_1_5" hidden="1">{#N/A,#N/A,FALSE,"TMCOMP96";#N/A,#N/A,FALSE,"MAT96";#N/A,#N/A,FALSE,"FANDA96";#N/A,#N/A,FALSE,"INTRAN96";#N/A,#N/A,FALSE,"NAA9697";#N/A,#N/A,FALSE,"ECWEBB";#N/A,#N/A,FALSE,"MFT96";#N/A,#N/A,FALSE,"CTrecon"}</definedName>
    <definedName name="ASDASFD_2_1_2" hidden="1">{#N/A,#N/A,FALSE,"TMCOMP96";#N/A,#N/A,FALSE,"MAT96";#N/A,#N/A,FALSE,"FANDA96";#N/A,#N/A,FALSE,"INTRAN96";#N/A,#N/A,FALSE,"NAA9697";#N/A,#N/A,FALSE,"ECWEBB";#N/A,#N/A,FALSE,"MFT96";#N/A,#N/A,FALSE,"CTrecon"}</definedName>
    <definedName name="ASDASFD_2_1_2_1" hidden="1">{#N/A,#N/A,FALSE,"TMCOMP96";#N/A,#N/A,FALSE,"MAT96";#N/A,#N/A,FALSE,"FANDA96";#N/A,#N/A,FALSE,"INTRAN96";#N/A,#N/A,FALSE,"NAA9697";#N/A,#N/A,FALSE,"ECWEBB";#N/A,#N/A,FALSE,"MFT96";#N/A,#N/A,FALSE,"CTrecon"}</definedName>
    <definedName name="ASDASFD_2_1_2_2" hidden="1">{#N/A,#N/A,FALSE,"TMCOMP96";#N/A,#N/A,FALSE,"MAT96";#N/A,#N/A,FALSE,"FANDA96";#N/A,#N/A,FALSE,"INTRAN96";#N/A,#N/A,FALSE,"NAA9697";#N/A,#N/A,FALSE,"ECWEBB";#N/A,#N/A,FALSE,"MFT96";#N/A,#N/A,FALSE,"CTrecon"}</definedName>
    <definedName name="ASDASFD_2_1_2_3" hidden="1">{#N/A,#N/A,FALSE,"TMCOMP96";#N/A,#N/A,FALSE,"MAT96";#N/A,#N/A,FALSE,"FANDA96";#N/A,#N/A,FALSE,"INTRAN96";#N/A,#N/A,FALSE,"NAA9697";#N/A,#N/A,FALSE,"ECWEBB";#N/A,#N/A,FALSE,"MFT96";#N/A,#N/A,FALSE,"CTrecon"}</definedName>
    <definedName name="ASDASFD_2_1_2_4" hidden="1">{#N/A,#N/A,FALSE,"TMCOMP96";#N/A,#N/A,FALSE,"MAT96";#N/A,#N/A,FALSE,"FANDA96";#N/A,#N/A,FALSE,"INTRAN96";#N/A,#N/A,FALSE,"NAA9697";#N/A,#N/A,FALSE,"ECWEBB";#N/A,#N/A,FALSE,"MFT96";#N/A,#N/A,FALSE,"CTrecon"}</definedName>
    <definedName name="ASDASFD_2_1_2_5" hidden="1">{#N/A,#N/A,FALSE,"TMCOMP96";#N/A,#N/A,FALSE,"MAT96";#N/A,#N/A,FALSE,"FANDA96";#N/A,#N/A,FALSE,"INTRAN96";#N/A,#N/A,FALSE,"NAA9697";#N/A,#N/A,FALSE,"ECWEBB";#N/A,#N/A,FALSE,"MFT96";#N/A,#N/A,FALSE,"CTrecon"}</definedName>
    <definedName name="ASDASFD_2_1_3" hidden="1">{#N/A,#N/A,FALSE,"TMCOMP96";#N/A,#N/A,FALSE,"MAT96";#N/A,#N/A,FALSE,"FANDA96";#N/A,#N/A,FALSE,"INTRAN96";#N/A,#N/A,FALSE,"NAA9697";#N/A,#N/A,FALSE,"ECWEBB";#N/A,#N/A,FALSE,"MFT96";#N/A,#N/A,FALSE,"CTrecon"}</definedName>
    <definedName name="ASDASFD_2_1_3_1" hidden="1">{#N/A,#N/A,FALSE,"TMCOMP96";#N/A,#N/A,FALSE,"MAT96";#N/A,#N/A,FALSE,"FANDA96";#N/A,#N/A,FALSE,"INTRAN96";#N/A,#N/A,FALSE,"NAA9697";#N/A,#N/A,FALSE,"ECWEBB";#N/A,#N/A,FALSE,"MFT96";#N/A,#N/A,FALSE,"CTrecon"}</definedName>
    <definedName name="ASDASFD_2_1_3_2" hidden="1">{#N/A,#N/A,FALSE,"TMCOMP96";#N/A,#N/A,FALSE,"MAT96";#N/A,#N/A,FALSE,"FANDA96";#N/A,#N/A,FALSE,"INTRAN96";#N/A,#N/A,FALSE,"NAA9697";#N/A,#N/A,FALSE,"ECWEBB";#N/A,#N/A,FALSE,"MFT96";#N/A,#N/A,FALSE,"CTrecon"}</definedName>
    <definedName name="ASDASFD_2_1_3_3" hidden="1">{#N/A,#N/A,FALSE,"TMCOMP96";#N/A,#N/A,FALSE,"MAT96";#N/A,#N/A,FALSE,"FANDA96";#N/A,#N/A,FALSE,"INTRAN96";#N/A,#N/A,FALSE,"NAA9697";#N/A,#N/A,FALSE,"ECWEBB";#N/A,#N/A,FALSE,"MFT96";#N/A,#N/A,FALSE,"CTrecon"}</definedName>
    <definedName name="ASDASFD_2_1_3_4" hidden="1">{#N/A,#N/A,FALSE,"TMCOMP96";#N/A,#N/A,FALSE,"MAT96";#N/A,#N/A,FALSE,"FANDA96";#N/A,#N/A,FALSE,"INTRAN96";#N/A,#N/A,FALSE,"NAA9697";#N/A,#N/A,FALSE,"ECWEBB";#N/A,#N/A,FALSE,"MFT96";#N/A,#N/A,FALSE,"CTrecon"}</definedName>
    <definedName name="ASDASFD_2_1_3_5" hidden="1">{#N/A,#N/A,FALSE,"TMCOMP96";#N/A,#N/A,FALSE,"MAT96";#N/A,#N/A,FALSE,"FANDA96";#N/A,#N/A,FALSE,"INTRAN96";#N/A,#N/A,FALSE,"NAA9697";#N/A,#N/A,FALSE,"ECWEBB";#N/A,#N/A,FALSE,"MFT96";#N/A,#N/A,FALSE,"CTrecon"}</definedName>
    <definedName name="ASDASFD_2_1_4" hidden="1">{#N/A,#N/A,FALSE,"TMCOMP96";#N/A,#N/A,FALSE,"MAT96";#N/A,#N/A,FALSE,"FANDA96";#N/A,#N/A,FALSE,"INTRAN96";#N/A,#N/A,FALSE,"NAA9697";#N/A,#N/A,FALSE,"ECWEBB";#N/A,#N/A,FALSE,"MFT96";#N/A,#N/A,FALSE,"CTrecon"}</definedName>
    <definedName name="ASDASFD_2_1_4_1" hidden="1">{#N/A,#N/A,FALSE,"TMCOMP96";#N/A,#N/A,FALSE,"MAT96";#N/A,#N/A,FALSE,"FANDA96";#N/A,#N/A,FALSE,"INTRAN96";#N/A,#N/A,FALSE,"NAA9697";#N/A,#N/A,FALSE,"ECWEBB";#N/A,#N/A,FALSE,"MFT96";#N/A,#N/A,FALSE,"CTrecon"}</definedName>
    <definedName name="ASDASFD_2_1_4_2" hidden="1">{#N/A,#N/A,FALSE,"TMCOMP96";#N/A,#N/A,FALSE,"MAT96";#N/A,#N/A,FALSE,"FANDA96";#N/A,#N/A,FALSE,"INTRAN96";#N/A,#N/A,FALSE,"NAA9697";#N/A,#N/A,FALSE,"ECWEBB";#N/A,#N/A,FALSE,"MFT96";#N/A,#N/A,FALSE,"CTrecon"}</definedName>
    <definedName name="ASDASFD_2_1_4_3" hidden="1">{#N/A,#N/A,FALSE,"TMCOMP96";#N/A,#N/A,FALSE,"MAT96";#N/A,#N/A,FALSE,"FANDA96";#N/A,#N/A,FALSE,"INTRAN96";#N/A,#N/A,FALSE,"NAA9697";#N/A,#N/A,FALSE,"ECWEBB";#N/A,#N/A,FALSE,"MFT96";#N/A,#N/A,FALSE,"CTrecon"}</definedName>
    <definedName name="ASDASFD_2_1_4_4" hidden="1">{#N/A,#N/A,FALSE,"TMCOMP96";#N/A,#N/A,FALSE,"MAT96";#N/A,#N/A,FALSE,"FANDA96";#N/A,#N/A,FALSE,"INTRAN96";#N/A,#N/A,FALSE,"NAA9697";#N/A,#N/A,FALSE,"ECWEBB";#N/A,#N/A,FALSE,"MFT96";#N/A,#N/A,FALSE,"CTrecon"}</definedName>
    <definedName name="ASDASFD_2_1_4_5" hidden="1">{#N/A,#N/A,FALSE,"TMCOMP96";#N/A,#N/A,FALSE,"MAT96";#N/A,#N/A,FALSE,"FANDA96";#N/A,#N/A,FALSE,"INTRAN96";#N/A,#N/A,FALSE,"NAA9697";#N/A,#N/A,FALSE,"ECWEBB";#N/A,#N/A,FALSE,"MFT96";#N/A,#N/A,FALSE,"CTrecon"}</definedName>
    <definedName name="ASDASFD_2_1_5" hidden="1">{#N/A,#N/A,FALSE,"TMCOMP96";#N/A,#N/A,FALSE,"MAT96";#N/A,#N/A,FALSE,"FANDA96";#N/A,#N/A,FALSE,"INTRAN96";#N/A,#N/A,FALSE,"NAA9697";#N/A,#N/A,FALSE,"ECWEBB";#N/A,#N/A,FALSE,"MFT96";#N/A,#N/A,FALSE,"CTrecon"}</definedName>
    <definedName name="ASDASFD_2_1_5_1" hidden="1">{#N/A,#N/A,FALSE,"TMCOMP96";#N/A,#N/A,FALSE,"MAT96";#N/A,#N/A,FALSE,"FANDA96";#N/A,#N/A,FALSE,"INTRAN96";#N/A,#N/A,FALSE,"NAA9697";#N/A,#N/A,FALSE,"ECWEBB";#N/A,#N/A,FALSE,"MFT96";#N/A,#N/A,FALSE,"CTrecon"}</definedName>
    <definedName name="ASDASFD_2_1_5_2" hidden="1">{#N/A,#N/A,FALSE,"TMCOMP96";#N/A,#N/A,FALSE,"MAT96";#N/A,#N/A,FALSE,"FANDA96";#N/A,#N/A,FALSE,"INTRAN96";#N/A,#N/A,FALSE,"NAA9697";#N/A,#N/A,FALSE,"ECWEBB";#N/A,#N/A,FALSE,"MFT96";#N/A,#N/A,FALSE,"CTrecon"}</definedName>
    <definedName name="ASDASFD_2_1_5_3" hidden="1">{#N/A,#N/A,FALSE,"TMCOMP96";#N/A,#N/A,FALSE,"MAT96";#N/A,#N/A,FALSE,"FANDA96";#N/A,#N/A,FALSE,"INTRAN96";#N/A,#N/A,FALSE,"NAA9697";#N/A,#N/A,FALSE,"ECWEBB";#N/A,#N/A,FALSE,"MFT96";#N/A,#N/A,FALSE,"CTrecon"}</definedName>
    <definedName name="ASDASFD_2_1_5_4" hidden="1">{#N/A,#N/A,FALSE,"TMCOMP96";#N/A,#N/A,FALSE,"MAT96";#N/A,#N/A,FALSE,"FANDA96";#N/A,#N/A,FALSE,"INTRAN96";#N/A,#N/A,FALSE,"NAA9697";#N/A,#N/A,FALSE,"ECWEBB";#N/A,#N/A,FALSE,"MFT96";#N/A,#N/A,FALSE,"CTrecon"}</definedName>
    <definedName name="ASDASFD_2_1_5_5" hidden="1">{#N/A,#N/A,FALSE,"TMCOMP96";#N/A,#N/A,FALSE,"MAT96";#N/A,#N/A,FALSE,"FANDA96";#N/A,#N/A,FALSE,"INTRAN96";#N/A,#N/A,FALSE,"NAA9697";#N/A,#N/A,FALSE,"ECWEBB";#N/A,#N/A,FALSE,"MFT96";#N/A,#N/A,FALSE,"CTrecon"}</definedName>
    <definedName name="ASDASFD_2_2" hidden="1">{#N/A,#N/A,FALSE,"TMCOMP96";#N/A,#N/A,FALSE,"MAT96";#N/A,#N/A,FALSE,"FANDA96";#N/A,#N/A,FALSE,"INTRAN96";#N/A,#N/A,FALSE,"NAA9697";#N/A,#N/A,FALSE,"ECWEBB";#N/A,#N/A,FALSE,"MFT96";#N/A,#N/A,FALSE,"CTrecon"}</definedName>
    <definedName name="ASDASFD_2_2_1" hidden="1">{#N/A,#N/A,FALSE,"TMCOMP96";#N/A,#N/A,FALSE,"MAT96";#N/A,#N/A,FALSE,"FANDA96";#N/A,#N/A,FALSE,"INTRAN96";#N/A,#N/A,FALSE,"NAA9697";#N/A,#N/A,FALSE,"ECWEBB";#N/A,#N/A,FALSE,"MFT96";#N/A,#N/A,FALSE,"CTrecon"}</definedName>
    <definedName name="ASDASFD_2_2_2" hidden="1">{#N/A,#N/A,FALSE,"TMCOMP96";#N/A,#N/A,FALSE,"MAT96";#N/A,#N/A,FALSE,"FANDA96";#N/A,#N/A,FALSE,"INTRAN96";#N/A,#N/A,FALSE,"NAA9697";#N/A,#N/A,FALSE,"ECWEBB";#N/A,#N/A,FALSE,"MFT96";#N/A,#N/A,FALSE,"CTrecon"}</definedName>
    <definedName name="ASDASFD_2_2_3" hidden="1">{#N/A,#N/A,FALSE,"TMCOMP96";#N/A,#N/A,FALSE,"MAT96";#N/A,#N/A,FALSE,"FANDA96";#N/A,#N/A,FALSE,"INTRAN96";#N/A,#N/A,FALSE,"NAA9697";#N/A,#N/A,FALSE,"ECWEBB";#N/A,#N/A,FALSE,"MFT96";#N/A,#N/A,FALSE,"CTrecon"}</definedName>
    <definedName name="ASDASFD_2_2_4" hidden="1">{#N/A,#N/A,FALSE,"TMCOMP96";#N/A,#N/A,FALSE,"MAT96";#N/A,#N/A,FALSE,"FANDA96";#N/A,#N/A,FALSE,"INTRAN96";#N/A,#N/A,FALSE,"NAA9697";#N/A,#N/A,FALSE,"ECWEBB";#N/A,#N/A,FALSE,"MFT96";#N/A,#N/A,FALSE,"CTrecon"}</definedName>
    <definedName name="ASDASFD_2_2_5" hidden="1">{#N/A,#N/A,FALSE,"TMCOMP96";#N/A,#N/A,FALSE,"MAT96";#N/A,#N/A,FALSE,"FANDA96";#N/A,#N/A,FALSE,"INTRAN96";#N/A,#N/A,FALSE,"NAA9697";#N/A,#N/A,FALSE,"ECWEBB";#N/A,#N/A,FALSE,"MFT96";#N/A,#N/A,FALSE,"CTrecon"}</definedName>
    <definedName name="ASDASFD_2_3" hidden="1">{#N/A,#N/A,FALSE,"TMCOMP96";#N/A,#N/A,FALSE,"MAT96";#N/A,#N/A,FALSE,"FANDA96";#N/A,#N/A,FALSE,"INTRAN96";#N/A,#N/A,FALSE,"NAA9697";#N/A,#N/A,FALSE,"ECWEBB";#N/A,#N/A,FALSE,"MFT96";#N/A,#N/A,FALSE,"CTrecon"}</definedName>
    <definedName name="ASDASFD_2_3_1" hidden="1">{#N/A,#N/A,FALSE,"TMCOMP96";#N/A,#N/A,FALSE,"MAT96";#N/A,#N/A,FALSE,"FANDA96";#N/A,#N/A,FALSE,"INTRAN96";#N/A,#N/A,FALSE,"NAA9697";#N/A,#N/A,FALSE,"ECWEBB";#N/A,#N/A,FALSE,"MFT96";#N/A,#N/A,FALSE,"CTrecon"}</definedName>
    <definedName name="ASDASFD_2_3_2" hidden="1">{#N/A,#N/A,FALSE,"TMCOMP96";#N/A,#N/A,FALSE,"MAT96";#N/A,#N/A,FALSE,"FANDA96";#N/A,#N/A,FALSE,"INTRAN96";#N/A,#N/A,FALSE,"NAA9697";#N/A,#N/A,FALSE,"ECWEBB";#N/A,#N/A,FALSE,"MFT96";#N/A,#N/A,FALSE,"CTrecon"}</definedName>
    <definedName name="ASDASFD_2_3_3" hidden="1">{#N/A,#N/A,FALSE,"TMCOMP96";#N/A,#N/A,FALSE,"MAT96";#N/A,#N/A,FALSE,"FANDA96";#N/A,#N/A,FALSE,"INTRAN96";#N/A,#N/A,FALSE,"NAA9697";#N/A,#N/A,FALSE,"ECWEBB";#N/A,#N/A,FALSE,"MFT96";#N/A,#N/A,FALSE,"CTrecon"}</definedName>
    <definedName name="ASDASFD_2_3_4" hidden="1">{#N/A,#N/A,FALSE,"TMCOMP96";#N/A,#N/A,FALSE,"MAT96";#N/A,#N/A,FALSE,"FANDA96";#N/A,#N/A,FALSE,"INTRAN96";#N/A,#N/A,FALSE,"NAA9697";#N/A,#N/A,FALSE,"ECWEBB";#N/A,#N/A,FALSE,"MFT96";#N/A,#N/A,FALSE,"CTrecon"}</definedName>
    <definedName name="ASDASFD_2_3_5" hidden="1">{#N/A,#N/A,FALSE,"TMCOMP96";#N/A,#N/A,FALSE,"MAT96";#N/A,#N/A,FALSE,"FANDA96";#N/A,#N/A,FALSE,"INTRAN96";#N/A,#N/A,FALSE,"NAA9697";#N/A,#N/A,FALSE,"ECWEBB";#N/A,#N/A,FALSE,"MFT96";#N/A,#N/A,FALSE,"CTrecon"}</definedName>
    <definedName name="ASDASFD_2_4" hidden="1">{#N/A,#N/A,FALSE,"TMCOMP96";#N/A,#N/A,FALSE,"MAT96";#N/A,#N/A,FALSE,"FANDA96";#N/A,#N/A,FALSE,"INTRAN96";#N/A,#N/A,FALSE,"NAA9697";#N/A,#N/A,FALSE,"ECWEBB";#N/A,#N/A,FALSE,"MFT96";#N/A,#N/A,FALSE,"CTrecon"}</definedName>
    <definedName name="ASDASFD_2_4_1" hidden="1">{#N/A,#N/A,FALSE,"TMCOMP96";#N/A,#N/A,FALSE,"MAT96";#N/A,#N/A,FALSE,"FANDA96";#N/A,#N/A,FALSE,"INTRAN96";#N/A,#N/A,FALSE,"NAA9697";#N/A,#N/A,FALSE,"ECWEBB";#N/A,#N/A,FALSE,"MFT96";#N/A,#N/A,FALSE,"CTrecon"}</definedName>
    <definedName name="ASDASFD_2_4_2" hidden="1">{#N/A,#N/A,FALSE,"TMCOMP96";#N/A,#N/A,FALSE,"MAT96";#N/A,#N/A,FALSE,"FANDA96";#N/A,#N/A,FALSE,"INTRAN96";#N/A,#N/A,FALSE,"NAA9697";#N/A,#N/A,FALSE,"ECWEBB";#N/A,#N/A,FALSE,"MFT96";#N/A,#N/A,FALSE,"CTrecon"}</definedName>
    <definedName name="ASDASFD_2_4_3" hidden="1">{#N/A,#N/A,FALSE,"TMCOMP96";#N/A,#N/A,FALSE,"MAT96";#N/A,#N/A,FALSE,"FANDA96";#N/A,#N/A,FALSE,"INTRAN96";#N/A,#N/A,FALSE,"NAA9697";#N/A,#N/A,FALSE,"ECWEBB";#N/A,#N/A,FALSE,"MFT96";#N/A,#N/A,FALSE,"CTrecon"}</definedName>
    <definedName name="ASDASFD_2_4_4" hidden="1">{#N/A,#N/A,FALSE,"TMCOMP96";#N/A,#N/A,FALSE,"MAT96";#N/A,#N/A,FALSE,"FANDA96";#N/A,#N/A,FALSE,"INTRAN96";#N/A,#N/A,FALSE,"NAA9697";#N/A,#N/A,FALSE,"ECWEBB";#N/A,#N/A,FALSE,"MFT96";#N/A,#N/A,FALSE,"CTrecon"}</definedName>
    <definedName name="ASDASFD_2_4_5" hidden="1">{#N/A,#N/A,FALSE,"TMCOMP96";#N/A,#N/A,FALSE,"MAT96";#N/A,#N/A,FALSE,"FANDA96";#N/A,#N/A,FALSE,"INTRAN96";#N/A,#N/A,FALSE,"NAA9697";#N/A,#N/A,FALSE,"ECWEBB";#N/A,#N/A,FALSE,"MFT96";#N/A,#N/A,FALSE,"CTrecon"}</definedName>
    <definedName name="ASDASFD_2_5" hidden="1">{#N/A,#N/A,FALSE,"TMCOMP96";#N/A,#N/A,FALSE,"MAT96";#N/A,#N/A,FALSE,"FANDA96";#N/A,#N/A,FALSE,"INTRAN96";#N/A,#N/A,FALSE,"NAA9697";#N/A,#N/A,FALSE,"ECWEBB";#N/A,#N/A,FALSE,"MFT96";#N/A,#N/A,FALSE,"CTrecon"}</definedName>
    <definedName name="ASDASFD_2_5_1" hidden="1">{#N/A,#N/A,FALSE,"TMCOMP96";#N/A,#N/A,FALSE,"MAT96";#N/A,#N/A,FALSE,"FANDA96";#N/A,#N/A,FALSE,"INTRAN96";#N/A,#N/A,FALSE,"NAA9697";#N/A,#N/A,FALSE,"ECWEBB";#N/A,#N/A,FALSE,"MFT96";#N/A,#N/A,FALSE,"CTrecon"}</definedName>
    <definedName name="ASDASFD_2_5_2" hidden="1">{#N/A,#N/A,FALSE,"TMCOMP96";#N/A,#N/A,FALSE,"MAT96";#N/A,#N/A,FALSE,"FANDA96";#N/A,#N/A,FALSE,"INTRAN96";#N/A,#N/A,FALSE,"NAA9697";#N/A,#N/A,FALSE,"ECWEBB";#N/A,#N/A,FALSE,"MFT96";#N/A,#N/A,FALSE,"CTrecon"}</definedName>
    <definedName name="ASDASFD_2_5_3" hidden="1">{#N/A,#N/A,FALSE,"TMCOMP96";#N/A,#N/A,FALSE,"MAT96";#N/A,#N/A,FALSE,"FANDA96";#N/A,#N/A,FALSE,"INTRAN96";#N/A,#N/A,FALSE,"NAA9697";#N/A,#N/A,FALSE,"ECWEBB";#N/A,#N/A,FALSE,"MFT96";#N/A,#N/A,FALSE,"CTrecon"}</definedName>
    <definedName name="ASDASFD_2_5_4" hidden="1">{#N/A,#N/A,FALSE,"TMCOMP96";#N/A,#N/A,FALSE,"MAT96";#N/A,#N/A,FALSE,"FANDA96";#N/A,#N/A,FALSE,"INTRAN96";#N/A,#N/A,FALSE,"NAA9697";#N/A,#N/A,FALSE,"ECWEBB";#N/A,#N/A,FALSE,"MFT96";#N/A,#N/A,FALSE,"CTrecon"}</definedName>
    <definedName name="ASDASFD_2_5_5" hidden="1">{#N/A,#N/A,FALSE,"TMCOMP96";#N/A,#N/A,FALSE,"MAT96";#N/A,#N/A,FALSE,"FANDA96";#N/A,#N/A,FALSE,"INTRAN96";#N/A,#N/A,FALSE,"NAA9697";#N/A,#N/A,FALSE,"ECWEBB";#N/A,#N/A,FALSE,"MFT96";#N/A,#N/A,FALSE,"CTrecon"}</definedName>
    <definedName name="ASDASFD_3" hidden="1">{#N/A,#N/A,FALSE,"TMCOMP96";#N/A,#N/A,FALSE,"MAT96";#N/A,#N/A,FALSE,"FANDA96";#N/A,#N/A,FALSE,"INTRAN96";#N/A,#N/A,FALSE,"NAA9697";#N/A,#N/A,FALSE,"ECWEBB";#N/A,#N/A,FALSE,"MFT96";#N/A,#N/A,FALSE,"CTrecon"}</definedName>
    <definedName name="ASDASFD_3_1" hidden="1">{#N/A,#N/A,FALSE,"TMCOMP96";#N/A,#N/A,FALSE,"MAT96";#N/A,#N/A,FALSE,"FANDA96";#N/A,#N/A,FALSE,"INTRAN96";#N/A,#N/A,FALSE,"NAA9697";#N/A,#N/A,FALSE,"ECWEBB";#N/A,#N/A,FALSE,"MFT96";#N/A,#N/A,FALSE,"CTrecon"}</definedName>
    <definedName name="ASDASFD_3_1_1" hidden="1">{#N/A,#N/A,FALSE,"TMCOMP96";#N/A,#N/A,FALSE,"MAT96";#N/A,#N/A,FALSE,"FANDA96";#N/A,#N/A,FALSE,"INTRAN96";#N/A,#N/A,FALSE,"NAA9697";#N/A,#N/A,FALSE,"ECWEBB";#N/A,#N/A,FALSE,"MFT96";#N/A,#N/A,FALSE,"CTrecon"}</definedName>
    <definedName name="ASDASFD_3_1_1_1" hidden="1">{#N/A,#N/A,FALSE,"TMCOMP96";#N/A,#N/A,FALSE,"MAT96";#N/A,#N/A,FALSE,"FANDA96";#N/A,#N/A,FALSE,"INTRAN96";#N/A,#N/A,FALSE,"NAA9697";#N/A,#N/A,FALSE,"ECWEBB";#N/A,#N/A,FALSE,"MFT96";#N/A,#N/A,FALSE,"CTrecon"}</definedName>
    <definedName name="ASDASFD_3_1_1_1_1" hidden="1">{#N/A,#N/A,FALSE,"TMCOMP96";#N/A,#N/A,FALSE,"MAT96";#N/A,#N/A,FALSE,"FANDA96";#N/A,#N/A,FALSE,"INTRAN96";#N/A,#N/A,FALSE,"NAA9697";#N/A,#N/A,FALSE,"ECWEBB";#N/A,#N/A,FALSE,"MFT96";#N/A,#N/A,FALSE,"CTrecon"}</definedName>
    <definedName name="ASDASFD_3_1_1_1_2" hidden="1">{#N/A,#N/A,FALSE,"TMCOMP96";#N/A,#N/A,FALSE,"MAT96";#N/A,#N/A,FALSE,"FANDA96";#N/A,#N/A,FALSE,"INTRAN96";#N/A,#N/A,FALSE,"NAA9697";#N/A,#N/A,FALSE,"ECWEBB";#N/A,#N/A,FALSE,"MFT96";#N/A,#N/A,FALSE,"CTrecon"}</definedName>
    <definedName name="ASDASFD_3_1_1_1_3" hidden="1">{#N/A,#N/A,FALSE,"TMCOMP96";#N/A,#N/A,FALSE,"MAT96";#N/A,#N/A,FALSE,"FANDA96";#N/A,#N/A,FALSE,"INTRAN96";#N/A,#N/A,FALSE,"NAA9697";#N/A,#N/A,FALSE,"ECWEBB";#N/A,#N/A,FALSE,"MFT96";#N/A,#N/A,FALSE,"CTrecon"}</definedName>
    <definedName name="ASDASFD_3_1_1_1_4" hidden="1">{#N/A,#N/A,FALSE,"TMCOMP96";#N/A,#N/A,FALSE,"MAT96";#N/A,#N/A,FALSE,"FANDA96";#N/A,#N/A,FALSE,"INTRAN96";#N/A,#N/A,FALSE,"NAA9697";#N/A,#N/A,FALSE,"ECWEBB";#N/A,#N/A,FALSE,"MFT96";#N/A,#N/A,FALSE,"CTrecon"}</definedName>
    <definedName name="ASDASFD_3_1_1_1_5" hidden="1">{#N/A,#N/A,FALSE,"TMCOMP96";#N/A,#N/A,FALSE,"MAT96";#N/A,#N/A,FALSE,"FANDA96";#N/A,#N/A,FALSE,"INTRAN96";#N/A,#N/A,FALSE,"NAA9697";#N/A,#N/A,FALSE,"ECWEBB";#N/A,#N/A,FALSE,"MFT96";#N/A,#N/A,FALSE,"CTrecon"}</definedName>
    <definedName name="ASDASFD_3_1_1_2" hidden="1">{#N/A,#N/A,FALSE,"TMCOMP96";#N/A,#N/A,FALSE,"MAT96";#N/A,#N/A,FALSE,"FANDA96";#N/A,#N/A,FALSE,"INTRAN96";#N/A,#N/A,FALSE,"NAA9697";#N/A,#N/A,FALSE,"ECWEBB";#N/A,#N/A,FALSE,"MFT96";#N/A,#N/A,FALSE,"CTrecon"}</definedName>
    <definedName name="ASDASFD_3_1_1_2_1" hidden="1">{#N/A,#N/A,FALSE,"TMCOMP96";#N/A,#N/A,FALSE,"MAT96";#N/A,#N/A,FALSE,"FANDA96";#N/A,#N/A,FALSE,"INTRAN96";#N/A,#N/A,FALSE,"NAA9697";#N/A,#N/A,FALSE,"ECWEBB";#N/A,#N/A,FALSE,"MFT96";#N/A,#N/A,FALSE,"CTrecon"}</definedName>
    <definedName name="ASDASFD_3_1_1_2_2" hidden="1">{#N/A,#N/A,FALSE,"TMCOMP96";#N/A,#N/A,FALSE,"MAT96";#N/A,#N/A,FALSE,"FANDA96";#N/A,#N/A,FALSE,"INTRAN96";#N/A,#N/A,FALSE,"NAA9697";#N/A,#N/A,FALSE,"ECWEBB";#N/A,#N/A,FALSE,"MFT96";#N/A,#N/A,FALSE,"CTrecon"}</definedName>
    <definedName name="ASDASFD_3_1_1_2_3" hidden="1">{#N/A,#N/A,FALSE,"TMCOMP96";#N/A,#N/A,FALSE,"MAT96";#N/A,#N/A,FALSE,"FANDA96";#N/A,#N/A,FALSE,"INTRAN96";#N/A,#N/A,FALSE,"NAA9697";#N/A,#N/A,FALSE,"ECWEBB";#N/A,#N/A,FALSE,"MFT96";#N/A,#N/A,FALSE,"CTrecon"}</definedName>
    <definedName name="ASDASFD_3_1_1_2_4" hidden="1">{#N/A,#N/A,FALSE,"TMCOMP96";#N/A,#N/A,FALSE,"MAT96";#N/A,#N/A,FALSE,"FANDA96";#N/A,#N/A,FALSE,"INTRAN96";#N/A,#N/A,FALSE,"NAA9697";#N/A,#N/A,FALSE,"ECWEBB";#N/A,#N/A,FALSE,"MFT96";#N/A,#N/A,FALSE,"CTrecon"}</definedName>
    <definedName name="ASDASFD_3_1_1_2_5" hidden="1">{#N/A,#N/A,FALSE,"TMCOMP96";#N/A,#N/A,FALSE,"MAT96";#N/A,#N/A,FALSE,"FANDA96";#N/A,#N/A,FALSE,"INTRAN96";#N/A,#N/A,FALSE,"NAA9697";#N/A,#N/A,FALSE,"ECWEBB";#N/A,#N/A,FALSE,"MFT96";#N/A,#N/A,FALSE,"CTrecon"}</definedName>
    <definedName name="ASDASFD_3_1_1_3" hidden="1">{#N/A,#N/A,FALSE,"TMCOMP96";#N/A,#N/A,FALSE,"MAT96";#N/A,#N/A,FALSE,"FANDA96";#N/A,#N/A,FALSE,"INTRAN96";#N/A,#N/A,FALSE,"NAA9697";#N/A,#N/A,FALSE,"ECWEBB";#N/A,#N/A,FALSE,"MFT96";#N/A,#N/A,FALSE,"CTrecon"}</definedName>
    <definedName name="ASDASFD_3_1_1_4" hidden="1">{#N/A,#N/A,FALSE,"TMCOMP96";#N/A,#N/A,FALSE,"MAT96";#N/A,#N/A,FALSE,"FANDA96";#N/A,#N/A,FALSE,"INTRAN96";#N/A,#N/A,FALSE,"NAA9697";#N/A,#N/A,FALSE,"ECWEBB";#N/A,#N/A,FALSE,"MFT96";#N/A,#N/A,FALSE,"CTrecon"}</definedName>
    <definedName name="ASDASFD_3_1_1_5" hidden="1">{#N/A,#N/A,FALSE,"TMCOMP96";#N/A,#N/A,FALSE,"MAT96";#N/A,#N/A,FALSE,"FANDA96";#N/A,#N/A,FALSE,"INTRAN96";#N/A,#N/A,FALSE,"NAA9697";#N/A,#N/A,FALSE,"ECWEBB";#N/A,#N/A,FALSE,"MFT96";#N/A,#N/A,FALSE,"CTrecon"}</definedName>
    <definedName name="ASDASFD_3_1_2" hidden="1">{#N/A,#N/A,FALSE,"TMCOMP96";#N/A,#N/A,FALSE,"MAT96";#N/A,#N/A,FALSE,"FANDA96";#N/A,#N/A,FALSE,"INTRAN96";#N/A,#N/A,FALSE,"NAA9697";#N/A,#N/A,FALSE,"ECWEBB";#N/A,#N/A,FALSE,"MFT96";#N/A,#N/A,FALSE,"CTrecon"}</definedName>
    <definedName name="ASDASFD_3_1_2_1" hidden="1">{#N/A,#N/A,FALSE,"TMCOMP96";#N/A,#N/A,FALSE,"MAT96";#N/A,#N/A,FALSE,"FANDA96";#N/A,#N/A,FALSE,"INTRAN96";#N/A,#N/A,FALSE,"NAA9697";#N/A,#N/A,FALSE,"ECWEBB";#N/A,#N/A,FALSE,"MFT96";#N/A,#N/A,FALSE,"CTrecon"}</definedName>
    <definedName name="ASDASFD_3_1_2_2" hidden="1">{#N/A,#N/A,FALSE,"TMCOMP96";#N/A,#N/A,FALSE,"MAT96";#N/A,#N/A,FALSE,"FANDA96";#N/A,#N/A,FALSE,"INTRAN96";#N/A,#N/A,FALSE,"NAA9697";#N/A,#N/A,FALSE,"ECWEBB";#N/A,#N/A,FALSE,"MFT96";#N/A,#N/A,FALSE,"CTrecon"}</definedName>
    <definedName name="ASDASFD_3_1_2_3" hidden="1">{#N/A,#N/A,FALSE,"TMCOMP96";#N/A,#N/A,FALSE,"MAT96";#N/A,#N/A,FALSE,"FANDA96";#N/A,#N/A,FALSE,"INTRAN96";#N/A,#N/A,FALSE,"NAA9697";#N/A,#N/A,FALSE,"ECWEBB";#N/A,#N/A,FALSE,"MFT96";#N/A,#N/A,FALSE,"CTrecon"}</definedName>
    <definedName name="ASDASFD_3_1_2_4" hidden="1">{#N/A,#N/A,FALSE,"TMCOMP96";#N/A,#N/A,FALSE,"MAT96";#N/A,#N/A,FALSE,"FANDA96";#N/A,#N/A,FALSE,"INTRAN96";#N/A,#N/A,FALSE,"NAA9697";#N/A,#N/A,FALSE,"ECWEBB";#N/A,#N/A,FALSE,"MFT96";#N/A,#N/A,FALSE,"CTrecon"}</definedName>
    <definedName name="ASDASFD_3_1_2_5" hidden="1">{#N/A,#N/A,FALSE,"TMCOMP96";#N/A,#N/A,FALSE,"MAT96";#N/A,#N/A,FALSE,"FANDA96";#N/A,#N/A,FALSE,"INTRAN96";#N/A,#N/A,FALSE,"NAA9697";#N/A,#N/A,FALSE,"ECWEBB";#N/A,#N/A,FALSE,"MFT96";#N/A,#N/A,FALSE,"CTrecon"}</definedName>
    <definedName name="ASDASFD_3_1_3" hidden="1">{#N/A,#N/A,FALSE,"TMCOMP96";#N/A,#N/A,FALSE,"MAT96";#N/A,#N/A,FALSE,"FANDA96";#N/A,#N/A,FALSE,"INTRAN96";#N/A,#N/A,FALSE,"NAA9697";#N/A,#N/A,FALSE,"ECWEBB";#N/A,#N/A,FALSE,"MFT96";#N/A,#N/A,FALSE,"CTrecon"}</definedName>
    <definedName name="ASDASFD_3_1_3_1" hidden="1">{#N/A,#N/A,FALSE,"TMCOMP96";#N/A,#N/A,FALSE,"MAT96";#N/A,#N/A,FALSE,"FANDA96";#N/A,#N/A,FALSE,"INTRAN96";#N/A,#N/A,FALSE,"NAA9697";#N/A,#N/A,FALSE,"ECWEBB";#N/A,#N/A,FALSE,"MFT96";#N/A,#N/A,FALSE,"CTrecon"}</definedName>
    <definedName name="ASDASFD_3_1_3_2" hidden="1">{#N/A,#N/A,FALSE,"TMCOMP96";#N/A,#N/A,FALSE,"MAT96";#N/A,#N/A,FALSE,"FANDA96";#N/A,#N/A,FALSE,"INTRAN96";#N/A,#N/A,FALSE,"NAA9697";#N/A,#N/A,FALSE,"ECWEBB";#N/A,#N/A,FALSE,"MFT96";#N/A,#N/A,FALSE,"CTrecon"}</definedName>
    <definedName name="ASDASFD_3_1_3_3" hidden="1">{#N/A,#N/A,FALSE,"TMCOMP96";#N/A,#N/A,FALSE,"MAT96";#N/A,#N/A,FALSE,"FANDA96";#N/A,#N/A,FALSE,"INTRAN96";#N/A,#N/A,FALSE,"NAA9697";#N/A,#N/A,FALSE,"ECWEBB";#N/A,#N/A,FALSE,"MFT96";#N/A,#N/A,FALSE,"CTrecon"}</definedName>
    <definedName name="ASDASFD_3_1_3_4" hidden="1">{#N/A,#N/A,FALSE,"TMCOMP96";#N/A,#N/A,FALSE,"MAT96";#N/A,#N/A,FALSE,"FANDA96";#N/A,#N/A,FALSE,"INTRAN96";#N/A,#N/A,FALSE,"NAA9697";#N/A,#N/A,FALSE,"ECWEBB";#N/A,#N/A,FALSE,"MFT96";#N/A,#N/A,FALSE,"CTrecon"}</definedName>
    <definedName name="ASDASFD_3_1_3_5" hidden="1">{#N/A,#N/A,FALSE,"TMCOMP96";#N/A,#N/A,FALSE,"MAT96";#N/A,#N/A,FALSE,"FANDA96";#N/A,#N/A,FALSE,"INTRAN96";#N/A,#N/A,FALSE,"NAA9697";#N/A,#N/A,FALSE,"ECWEBB";#N/A,#N/A,FALSE,"MFT96";#N/A,#N/A,FALSE,"CTrecon"}</definedName>
    <definedName name="ASDASFD_3_1_4" hidden="1">{#N/A,#N/A,FALSE,"TMCOMP96";#N/A,#N/A,FALSE,"MAT96";#N/A,#N/A,FALSE,"FANDA96";#N/A,#N/A,FALSE,"INTRAN96";#N/A,#N/A,FALSE,"NAA9697";#N/A,#N/A,FALSE,"ECWEBB";#N/A,#N/A,FALSE,"MFT96";#N/A,#N/A,FALSE,"CTrecon"}</definedName>
    <definedName name="ASDASFD_3_1_4_1" hidden="1">{#N/A,#N/A,FALSE,"TMCOMP96";#N/A,#N/A,FALSE,"MAT96";#N/A,#N/A,FALSE,"FANDA96";#N/A,#N/A,FALSE,"INTRAN96";#N/A,#N/A,FALSE,"NAA9697";#N/A,#N/A,FALSE,"ECWEBB";#N/A,#N/A,FALSE,"MFT96";#N/A,#N/A,FALSE,"CTrecon"}</definedName>
    <definedName name="ASDASFD_3_1_4_2" hidden="1">{#N/A,#N/A,FALSE,"TMCOMP96";#N/A,#N/A,FALSE,"MAT96";#N/A,#N/A,FALSE,"FANDA96";#N/A,#N/A,FALSE,"INTRAN96";#N/A,#N/A,FALSE,"NAA9697";#N/A,#N/A,FALSE,"ECWEBB";#N/A,#N/A,FALSE,"MFT96";#N/A,#N/A,FALSE,"CTrecon"}</definedName>
    <definedName name="ASDASFD_3_1_4_3" hidden="1">{#N/A,#N/A,FALSE,"TMCOMP96";#N/A,#N/A,FALSE,"MAT96";#N/A,#N/A,FALSE,"FANDA96";#N/A,#N/A,FALSE,"INTRAN96";#N/A,#N/A,FALSE,"NAA9697";#N/A,#N/A,FALSE,"ECWEBB";#N/A,#N/A,FALSE,"MFT96";#N/A,#N/A,FALSE,"CTrecon"}</definedName>
    <definedName name="ASDASFD_3_1_4_4" hidden="1">{#N/A,#N/A,FALSE,"TMCOMP96";#N/A,#N/A,FALSE,"MAT96";#N/A,#N/A,FALSE,"FANDA96";#N/A,#N/A,FALSE,"INTRAN96";#N/A,#N/A,FALSE,"NAA9697";#N/A,#N/A,FALSE,"ECWEBB";#N/A,#N/A,FALSE,"MFT96";#N/A,#N/A,FALSE,"CTrecon"}</definedName>
    <definedName name="ASDASFD_3_1_4_5" hidden="1">{#N/A,#N/A,FALSE,"TMCOMP96";#N/A,#N/A,FALSE,"MAT96";#N/A,#N/A,FALSE,"FANDA96";#N/A,#N/A,FALSE,"INTRAN96";#N/A,#N/A,FALSE,"NAA9697";#N/A,#N/A,FALSE,"ECWEBB";#N/A,#N/A,FALSE,"MFT96";#N/A,#N/A,FALSE,"CTrecon"}</definedName>
    <definedName name="ASDASFD_3_1_5" hidden="1">{#N/A,#N/A,FALSE,"TMCOMP96";#N/A,#N/A,FALSE,"MAT96";#N/A,#N/A,FALSE,"FANDA96";#N/A,#N/A,FALSE,"INTRAN96";#N/A,#N/A,FALSE,"NAA9697";#N/A,#N/A,FALSE,"ECWEBB";#N/A,#N/A,FALSE,"MFT96";#N/A,#N/A,FALSE,"CTrecon"}</definedName>
    <definedName name="ASDASFD_3_1_5_1" hidden="1">{#N/A,#N/A,FALSE,"TMCOMP96";#N/A,#N/A,FALSE,"MAT96";#N/A,#N/A,FALSE,"FANDA96";#N/A,#N/A,FALSE,"INTRAN96";#N/A,#N/A,FALSE,"NAA9697";#N/A,#N/A,FALSE,"ECWEBB";#N/A,#N/A,FALSE,"MFT96";#N/A,#N/A,FALSE,"CTrecon"}</definedName>
    <definedName name="ASDASFD_3_1_5_2" hidden="1">{#N/A,#N/A,FALSE,"TMCOMP96";#N/A,#N/A,FALSE,"MAT96";#N/A,#N/A,FALSE,"FANDA96";#N/A,#N/A,FALSE,"INTRAN96";#N/A,#N/A,FALSE,"NAA9697";#N/A,#N/A,FALSE,"ECWEBB";#N/A,#N/A,FALSE,"MFT96";#N/A,#N/A,FALSE,"CTrecon"}</definedName>
    <definedName name="ASDASFD_3_1_5_3" hidden="1">{#N/A,#N/A,FALSE,"TMCOMP96";#N/A,#N/A,FALSE,"MAT96";#N/A,#N/A,FALSE,"FANDA96";#N/A,#N/A,FALSE,"INTRAN96";#N/A,#N/A,FALSE,"NAA9697";#N/A,#N/A,FALSE,"ECWEBB";#N/A,#N/A,FALSE,"MFT96";#N/A,#N/A,FALSE,"CTrecon"}</definedName>
    <definedName name="ASDASFD_3_1_5_4" hidden="1">{#N/A,#N/A,FALSE,"TMCOMP96";#N/A,#N/A,FALSE,"MAT96";#N/A,#N/A,FALSE,"FANDA96";#N/A,#N/A,FALSE,"INTRAN96";#N/A,#N/A,FALSE,"NAA9697";#N/A,#N/A,FALSE,"ECWEBB";#N/A,#N/A,FALSE,"MFT96";#N/A,#N/A,FALSE,"CTrecon"}</definedName>
    <definedName name="ASDASFD_3_1_5_5" hidden="1">{#N/A,#N/A,FALSE,"TMCOMP96";#N/A,#N/A,FALSE,"MAT96";#N/A,#N/A,FALSE,"FANDA96";#N/A,#N/A,FALSE,"INTRAN96";#N/A,#N/A,FALSE,"NAA9697";#N/A,#N/A,FALSE,"ECWEBB";#N/A,#N/A,FALSE,"MFT96";#N/A,#N/A,FALSE,"CTrecon"}</definedName>
    <definedName name="ASDASFD_3_2" hidden="1">{#N/A,#N/A,FALSE,"TMCOMP96";#N/A,#N/A,FALSE,"MAT96";#N/A,#N/A,FALSE,"FANDA96";#N/A,#N/A,FALSE,"INTRAN96";#N/A,#N/A,FALSE,"NAA9697";#N/A,#N/A,FALSE,"ECWEBB";#N/A,#N/A,FALSE,"MFT96";#N/A,#N/A,FALSE,"CTrecon"}</definedName>
    <definedName name="ASDASFD_3_2_1" hidden="1">{#N/A,#N/A,FALSE,"TMCOMP96";#N/A,#N/A,FALSE,"MAT96";#N/A,#N/A,FALSE,"FANDA96";#N/A,#N/A,FALSE,"INTRAN96";#N/A,#N/A,FALSE,"NAA9697";#N/A,#N/A,FALSE,"ECWEBB";#N/A,#N/A,FALSE,"MFT96";#N/A,#N/A,FALSE,"CTrecon"}</definedName>
    <definedName name="ASDASFD_3_2_2" hidden="1">{#N/A,#N/A,FALSE,"TMCOMP96";#N/A,#N/A,FALSE,"MAT96";#N/A,#N/A,FALSE,"FANDA96";#N/A,#N/A,FALSE,"INTRAN96";#N/A,#N/A,FALSE,"NAA9697";#N/A,#N/A,FALSE,"ECWEBB";#N/A,#N/A,FALSE,"MFT96";#N/A,#N/A,FALSE,"CTrecon"}</definedName>
    <definedName name="ASDASFD_3_2_3" hidden="1">{#N/A,#N/A,FALSE,"TMCOMP96";#N/A,#N/A,FALSE,"MAT96";#N/A,#N/A,FALSE,"FANDA96";#N/A,#N/A,FALSE,"INTRAN96";#N/A,#N/A,FALSE,"NAA9697";#N/A,#N/A,FALSE,"ECWEBB";#N/A,#N/A,FALSE,"MFT96";#N/A,#N/A,FALSE,"CTrecon"}</definedName>
    <definedName name="ASDASFD_3_2_4" hidden="1">{#N/A,#N/A,FALSE,"TMCOMP96";#N/A,#N/A,FALSE,"MAT96";#N/A,#N/A,FALSE,"FANDA96";#N/A,#N/A,FALSE,"INTRAN96";#N/A,#N/A,FALSE,"NAA9697";#N/A,#N/A,FALSE,"ECWEBB";#N/A,#N/A,FALSE,"MFT96";#N/A,#N/A,FALSE,"CTrecon"}</definedName>
    <definedName name="ASDASFD_3_2_5" hidden="1">{#N/A,#N/A,FALSE,"TMCOMP96";#N/A,#N/A,FALSE,"MAT96";#N/A,#N/A,FALSE,"FANDA96";#N/A,#N/A,FALSE,"INTRAN96";#N/A,#N/A,FALSE,"NAA9697";#N/A,#N/A,FALSE,"ECWEBB";#N/A,#N/A,FALSE,"MFT96";#N/A,#N/A,FALSE,"CTrecon"}</definedName>
    <definedName name="ASDASFD_3_3" hidden="1">{#N/A,#N/A,FALSE,"TMCOMP96";#N/A,#N/A,FALSE,"MAT96";#N/A,#N/A,FALSE,"FANDA96";#N/A,#N/A,FALSE,"INTRAN96";#N/A,#N/A,FALSE,"NAA9697";#N/A,#N/A,FALSE,"ECWEBB";#N/A,#N/A,FALSE,"MFT96";#N/A,#N/A,FALSE,"CTrecon"}</definedName>
    <definedName name="ASDASFD_3_3_1" hidden="1">{#N/A,#N/A,FALSE,"TMCOMP96";#N/A,#N/A,FALSE,"MAT96";#N/A,#N/A,FALSE,"FANDA96";#N/A,#N/A,FALSE,"INTRAN96";#N/A,#N/A,FALSE,"NAA9697";#N/A,#N/A,FALSE,"ECWEBB";#N/A,#N/A,FALSE,"MFT96";#N/A,#N/A,FALSE,"CTrecon"}</definedName>
    <definedName name="ASDASFD_3_3_2" hidden="1">{#N/A,#N/A,FALSE,"TMCOMP96";#N/A,#N/A,FALSE,"MAT96";#N/A,#N/A,FALSE,"FANDA96";#N/A,#N/A,FALSE,"INTRAN96";#N/A,#N/A,FALSE,"NAA9697";#N/A,#N/A,FALSE,"ECWEBB";#N/A,#N/A,FALSE,"MFT96";#N/A,#N/A,FALSE,"CTrecon"}</definedName>
    <definedName name="ASDASFD_3_3_3" hidden="1">{#N/A,#N/A,FALSE,"TMCOMP96";#N/A,#N/A,FALSE,"MAT96";#N/A,#N/A,FALSE,"FANDA96";#N/A,#N/A,FALSE,"INTRAN96";#N/A,#N/A,FALSE,"NAA9697";#N/A,#N/A,FALSE,"ECWEBB";#N/A,#N/A,FALSE,"MFT96";#N/A,#N/A,FALSE,"CTrecon"}</definedName>
    <definedName name="ASDASFD_3_3_4" hidden="1">{#N/A,#N/A,FALSE,"TMCOMP96";#N/A,#N/A,FALSE,"MAT96";#N/A,#N/A,FALSE,"FANDA96";#N/A,#N/A,FALSE,"INTRAN96";#N/A,#N/A,FALSE,"NAA9697";#N/A,#N/A,FALSE,"ECWEBB";#N/A,#N/A,FALSE,"MFT96";#N/A,#N/A,FALSE,"CTrecon"}</definedName>
    <definedName name="ASDASFD_3_3_5" hidden="1">{#N/A,#N/A,FALSE,"TMCOMP96";#N/A,#N/A,FALSE,"MAT96";#N/A,#N/A,FALSE,"FANDA96";#N/A,#N/A,FALSE,"INTRAN96";#N/A,#N/A,FALSE,"NAA9697";#N/A,#N/A,FALSE,"ECWEBB";#N/A,#N/A,FALSE,"MFT96";#N/A,#N/A,FALSE,"CTrecon"}</definedName>
    <definedName name="ASDASFD_3_4" hidden="1">{#N/A,#N/A,FALSE,"TMCOMP96";#N/A,#N/A,FALSE,"MAT96";#N/A,#N/A,FALSE,"FANDA96";#N/A,#N/A,FALSE,"INTRAN96";#N/A,#N/A,FALSE,"NAA9697";#N/A,#N/A,FALSE,"ECWEBB";#N/A,#N/A,FALSE,"MFT96";#N/A,#N/A,FALSE,"CTrecon"}</definedName>
    <definedName name="ASDASFD_3_4_1" hidden="1">{#N/A,#N/A,FALSE,"TMCOMP96";#N/A,#N/A,FALSE,"MAT96";#N/A,#N/A,FALSE,"FANDA96";#N/A,#N/A,FALSE,"INTRAN96";#N/A,#N/A,FALSE,"NAA9697";#N/A,#N/A,FALSE,"ECWEBB";#N/A,#N/A,FALSE,"MFT96";#N/A,#N/A,FALSE,"CTrecon"}</definedName>
    <definedName name="ASDASFD_3_4_2" hidden="1">{#N/A,#N/A,FALSE,"TMCOMP96";#N/A,#N/A,FALSE,"MAT96";#N/A,#N/A,FALSE,"FANDA96";#N/A,#N/A,FALSE,"INTRAN96";#N/A,#N/A,FALSE,"NAA9697";#N/A,#N/A,FALSE,"ECWEBB";#N/A,#N/A,FALSE,"MFT96";#N/A,#N/A,FALSE,"CTrecon"}</definedName>
    <definedName name="ASDASFD_3_4_3" hidden="1">{#N/A,#N/A,FALSE,"TMCOMP96";#N/A,#N/A,FALSE,"MAT96";#N/A,#N/A,FALSE,"FANDA96";#N/A,#N/A,FALSE,"INTRAN96";#N/A,#N/A,FALSE,"NAA9697";#N/A,#N/A,FALSE,"ECWEBB";#N/A,#N/A,FALSE,"MFT96";#N/A,#N/A,FALSE,"CTrecon"}</definedName>
    <definedName name="ASDASFD_3_4_4" hidden="1">{#N/A,#N/A,FALSE,"TMCOMP96";#N/A,#N/A,FALSE,"MAT96";#N/A,#N/A,FALSE,"FANDA96";#N/A,#N/A,FALSE,"INTRAN96";#N/A,#N/A,FALSE,"NAA9697";#N/A,#N/A,FALSE,"ECWEBB";#N/A,#N/A,FALSE,"MFT96";#N/A,#N/A,FALSE,"CTrecon"}</definedName>
    <definedName name="ASDASFD_3_4_5" hidden="1">{#N/A,#N/A,FALSE,"TMCOMP96";#N/A,#N/A,FALSE,"MAT96";#N/A,#N/A,FALSE,"FANDA96";#N/A,#N/A,FALSE,"INTRAN96";#N/A,#N/A,FALSE,"NAA9697";#N/A,#N/A,FALSE,"ECWEBB";#N/A,#N/A,FALSE,"MFT96";#N/A,#N/A,FALSE,"CTrecon"}</definedName>
    <definedName name="ASDASFD_3_5" hidden="1">{#N/A,#N/A,FALSE,"TMCOMP96";#N/A,#N/A,FALSE,"MAT96";#N/A,#N/A,FALSE,"FANDA96";#N/A,#N/A,FALSE,"INTRAN96";#N/A,#N/A,FALSE,"NAA9697";#N/A,#N/A,FALSE,"ECWEBB";#N/A,#N/A,FALSE,"MFT96";#N/A,#N/A,FALSE,"CTrecon"}</definedName>
    <definedName name="ASDASFD_3_5_1" hidden="1">{#N/A,#N/A,FALSE,"TMCOMP96";#N/A,#N/A,FALSE,"MAT96";#N/A,#N/A,FALSE,"FANDA96";#N/A,#N/A,FALSE,"INTRAN96";#N/A,#N/A,FALSE,"NAA9697";#N/A,#N/A,FALSE,"ECWEBB";#N/A,#N/A,FALSE,"MFT96";#N/A,#N/A,FALSE,"CTrecon"}</definedName>
    <definedName name="ASDASFD_3_5_2" hidden="1">{#N/A,#N/A,FALSE,"TMCOMP96";#N/A,#N/A,FALSE,"MAT96";#N/A,#N/A,FALSE,"FANDA96";#N/A,#N/A,FALSE,"INTRAN96";#N/A,#N/A,FALSE,"NAA9697";#N/A,#N/A,FALSE,"ECWEBB";#N/A,#N/A,FALSE,"MFT96";#N/A,#N/A,FALSE,"CTrecon"}</definedName>
    <definedName name="ASDASFD_3_5_3" hidden="1">{#N/A,#N/A,FALSE,"TMCOMP96";#N/A,#N/A,FALSE,"MAT96";#N/A,#N/A,FALSE,"FANDA96";#N/A,#N/A,FALSE,"INTRAN96";#N/A,#N/A,FALSE,"NAA9697";#N/A,#N/A,FALSE,"ECWEBB";#N/A,#N/A,FALSE,"MFT96";#N/A,#N/A,FALSE,"CTrecon"}</definedName>
    <definedName name="ASDASFD_3_5_4" hidden="1">{#N/A,#N/A,FALSE,"TMCOMP96";#N/A,#N/A,FALSE,"MAT96";#N/A,#N/A,FALSE,"FANDA96";#N/A,#N/A,FALSE,"INTRAN96";#N/A,#N/A,FALSE,"NAA9697";#N/A,#N/A,FALSE,"ECWEBB";#N/A,#N/A,FALSE,"MFT96";#N/A,#N/A,FALSE,"CTrecon"}</definedName>
    <definedName name="ASDASFD_3_5_5" hidden="1">{#N/A,#N/A,FALSE,"TMCOMP96";#N/A,#N/A,FALSE,"MAT96";#N/A,#N/A,FALSE,"FANDA96";#N/A,#N/A,FALSE,"INTRAN96";#N/A,#N/A,FALSE,"NAA9697";#N/A,#N/A,FALSE,"ECWEBB";#N/A,#N/A,FALSE,"MFT96";#N/A,#N/A,FALSE,"CTrecon"}</definedName>
    <definedName name="ASDASFD_4" hidden="1">{#N/A,#N/A,FALSE,"TMCOMP96";#N/A,#N/A,FALSE,"MAT96";#N/A,#N/A,FALSE,"FANDA96";#N/A,#N/A,FALSE,"INTRAN96";#N/A,#N/A,FALSE,"NAA9697";#N/A,#N/A,FALSE,"ECWEBB";#N/A,#N/A,FALSE,"MFT96";#N/A,#N/A,FALSE,"CTrecon"}</definedName>
    <definedName name="ASDASFD_4_1" hidden="1">{#N/A,#N/A,FALSE,"TMCOMP96";#N/A,#N/A,FALSE,"MAT96";#N/A,#N/A,FALSE,"FANDA96";#N/A,#N/A,FALSE,"INTRAN96";#N/A,#N/A,FALSE,"NAA9697";#N/A,#N/A,FALSE,"ECWEBB";#N/A,#N/A,FALSE,"MFT96";#N/A,#N/A,FALSE,"CTrecon"}</definedName>
    <definedName name="ASDASFD_4_1_1" hidden="1">{#N/A,#N/A,FALSE,"TMCOMP96";#N/A,#N/A,FALSE,"MAT96";#N/A,#N/A,FALSE,"FANDA96";#N/A,#N/A,FALSE,"INTRAN96";#N/A,#N/A,FALSE,"NAA9697";#N/A,#N/A,FALSE,"ECWEBB";#N/A,#N/A,FALSE,"MFT96";#N/A,#N/A,FALSE,"CTrecon"}</definedName>
    <definedName name="ASDASFD_4_1_1_1" hidden="1">{#N/A,#N/A,FALSE,"TMCOMP96";#N/A,#N/A,FALSE,"MAT96";#N/A,#N/A,FALSE,"FANDA96";#N/A,#N/A,FALSE,"INTRAN96";#N/A,#N/A,FALSE,"NAA9697";#N/A,#N/A,FALSE,"ECWEBB";#N/A,#N/A,FALSE,"MFT96";#N/A,#N/A,FALSE,"CTrecon"}</definedName>
    <definedName name="ASDASFD_4_1_1_1_1" hidden="1">{#N/A,#N/A,FALSE,"TMCOMP96";#N/A,#N/A,FALSE,"MAT96";#N/A,#N/A,FALSE,"FANDA96";#N/A,#N/A,FALSE,"INTRAN96";#N/A,#N/A,FALSE,"NAA9697";#N/A,#N/A,FALSE,"ECWEBB";#N/A,#N/A,FALSE,"MFT96";#N/A,#N/A,FALSE,"CTrecon"}</definedName>
    <definedName name="ASDASFD_4_1_1_1_2" hidden="1">{#N/A,#N/A,FALSE,"TMCOMP96";#N/A,#N/A,FALSE,"MAT96";#N/A,#N/A,FALSE,"FANDA96";#N/A,#N/A,FALSE,"INTRAN96";#N/A,#N/A,FALSE,"NAA9697";#N/A,#N/A,FALSE,"ECWEBB";#N/A,#N/A,FALSE,"MFT96";#N/A,#N/A,FALSE,"CTrecon"}</definedName>
    <definedName name="ASDASFD_4_1_1_1_3" hidden="1">{#N/A,#N/A,FALSE,"TMCOMP96";#N/A,#N/A,FALSE,"MAT96";#N/A,#N/A,FALSE,"FANDA96";#N/A,#N/A,FALSE,"INTRAN96";#N/A,#N/A,FALSE,"NAA9697";#N/A,#N/A,FALSE,"ECWEBB";#N/A,#N/A,FALSE,"MFT96";#N/A,#N/A,FALSE,"CTrecon"}</definedName>
    <definedName name="ASDASFD_4_1_1_1_4" hidden="1">{#N/A,#N/A,FALSE,"TMCOMP96";#N/A,#N/A,FALSE,"MAT96";#N/A,#N/A,FALSE,"FANDA96";#N/A,#N/A,FALSE,"INTRAN96";#N/A,#N/A,FALSE,"NAA9697";#N/A,#N/A,FALSE,"ECWEBB";#N/A,#N/A,FALSE,"MFT96";#N/A,#N/A,FALSE,"CTrecon"}</definedName>
    <definedName name="ASDASFD_4_1_1_1_5" hidden="1">{#N/A,#N/A,FALSE,"TMCOMP96";#N/A,#N/A,FALSE,"MAT96";#N/A,#N/A,FALSE,"FANDA96";#N/A,#N/A,FALSE,"INTRAN96";#N/A,#N/A,FALSE,"NAA9697";#N/A,#N/A,FALSE,"ECWEBB";#N/A,#N/A,FALSE,"MFT96";#N/A,#N/A,FALSE,"CTrecon"}</definedName>
    <definedName name="ASDASFD_4_1_1_2" hidden="1">{#N/A,#N/A,FALSE,"TMCOMP96";#N/A,#N/A,FALSE,"MAT96";#N/A,#N/A,FALSE,"FANDA96";#N/A,#N/A,FALSE,"INTRAN96";#N/A,#N/A,FALSE,"NAA9697";#N/A,#N/A,FALSE,"ECWEBB";#N/A,#N/A,FALSE,"MFT96";#N/A,#N/A,FALSE,"CTrecon"}</definedName>
    <definedName name="ASDASFD_4_1_1_2_1" hidden="1">{#N/A,#N/A,FALSE,"TMCOMP96";#N/A,#N/A,FALSE,"MAT96";#N/A,#N/A,FALSE,"FANDA96";#N/A,#N/A,FALSE,"INTRAN96";#N/A,#N/A,FALSE,"NAA9697";#N/A,#N/A,FALSE,"ECWEBB";#N/A,#N/A,FALSE,"MFT96";#N/A,#N/A,FALSE,"CTrecon"}</definedName>
    <definedName name="ASDASFD_4_1_1_2_2" hidden="1">{#N/A,#N/A,FALSE,"TMCOMP96";#N/A,#N/A,FALSE,"MAT96";#N/A,#N/A,FALSE,"FANDA96";#N/A,#N/A,FALSE,"INTRAN96";#N/A,#N/A,FALSE,"NAA9697";#N/A,#N/A,FALSE,"ECWEBB";#N/A,#N/A,FALSE,"MFT96";#N/A,#N/A,FALSE,"CTrecon"}</definedName>
    <definedName name="ASDASFD_4_1_1_2_3" hidden="1">{#N/A,#N/A,FALSE,"TMCOMP96";#N/A,#N/A,FALSE,"MAT96";#N/A,#N/A,FALSE,"FANDA96";#N/A,#N/A,FALSE,"INTRAN96";#N/A,#N/A,FALSE,"NAA9697";#N/A,#N/A,FALSE,"ECWEBB";#N/A,#N/A,FALSE,"MFT96";#N/A,#N/A,FALSE,"CTrecon"}</definedName>
    <definedName name="ASDASFD_4_1_1_2_4" hidden="1">{#N/A,#N/A,FALSE,"TMCOMP96";#N/A,#N/A,FALSE,"MAT96";#N/A,#N/A,FALSE,"FANDA96";#N/A,#N/A,FALSE,"INTRAN96";#N/A,#N/A,FALSE,"NAA9697";#N/A,#N/A,FALSE,"ECWEBB";#N/A,#N/A,FALSE,"MFT96";#N/A,#N/A,FALSE,"CTrecon"}</definedName>
    <definedName name="ASDASFD_4_1_1_2_5" hidden="1">{#N/A,#N/A,FALSE,"TMCOMP96";#N/A,#N/A,FALSE,"MAT96";#N/A,#N/A,FALSE,"FANDA96";#N/A,#N/A,FALSE,"INTRAN96";#N/A,#N/A,FALSE,"NAA9697";#N/A,#N/A,FALSE,"ECWEBB";#N/A,#N/A,FALSE,"MFT96";#N/A,#N/A,FALSE,"CTrecon"}</definedName>
    <definedName name="ASDASFD_4_1_1_3" hidden="1">{#N/A,#N/A,FALSE,"TMCOMP96";#N/A,#N/A,FALSE,"MAT96";#N/A,#N/A,FALSE,"FANDA96";#N/A,#N/A,FALSE,"INTRAN96";#N/A,#N/A,FALSE,"NAA9697";#N/A,#N/A,FALSE,"ECWEBB";#N/A,#N/A,FALSE,"MFT96";#N/A,#N/A,FALSE,"CTrecon"}</definedName>
    <definedName name="ASDASFD_4_1_1_4" hidden="1">{#N/A,#N/A,FALSE,"TMCOMP96";#N/A,#N/A,FALSE,"MAT96";#N/A,#N/A,FALSE,"FANDA96";#N/A,#N/A,FALSE,"INTRAN96";#N/A,#N/A,FALSE,"NAA9697";#N/A,#N/A,FALSE,"ECWEBB";#N/A,#N/A,FALSE,"MFT96";#N/A,#N/A,FALSE,"CTrecon"}</definedName>
    <definedName name="ASDASFD_4_1_1_5" hidden="1">{#N/A,#N/A,FALSE,"TMCOMP96";#N/A,#N/A,FALSE,"MAT96";#N/A,#N/A,FALSE,"FANDA96";#N/A,#N/A,FALSE,"INTRAN96";#N/A,#N/A,FALSE,"NAA9697";#N/A,#N/A,FALSE,"ECWEBB";#N/A,#N/A,FALSE,"MFT96";#N/A,#N/A,FALSE,"CTrecon"}</definedName>
    <definedName name="ASDASFD_4_1_2" hidden="1">{#N/A,#N/A,FALSE,"TMCOMP96";#N/A,#N/A,FALSE,"MAT96";#N/A,#N/A,FALSE,"FANDA96";#N/A,#N/A,FALSE,"INTRAN96";#N/A,#N/A,FALSE,"NAA9697";#N/A,#N/A,FALSE,"ECWEBB";#N/A,#N/A,FALSE,"MFT96";#N/A,#N/A,FALSE,"CTrecon"}</definedName>
    <definedName name="ASDASFD_4_1_2_1" hidden="1">{#N/A,#N/A,FALSE,"TMCOMP96";#N/A,#N/A,FALSE,"MAT96";#N/A,#N/A,FALSE,"FANDA96";#N/A,#N/A,FALSE,"INTRAN96";#N/A,#N/A,FALSE,"NAA9697";#N/A,#N/A,FALSE,"ECWEBB";#N/A,#N/A,FALSE,"MFT96";#N/A,#N/A,FALSE,"CTrecon"}</definedName>
    <definedName name="ASDASFD_4_1_2_2" hidden="1">{#N/A,#N/A,FALSE,"TMCOMP96";#N/A,#N/A,FALSE,"MAT96";#N/A,#N/A,FALSE,"FANDA96";#N/A,#N/A,FALSE,"INTRAN96";#N/A,#N/A,FALSE,"NAA9697";#N/A,#N/A,FALSE,"ECWEBB";#N/A,#N/A,FALSE,"MFT96";#N/A,#N/A,FALSE,"CTrecon"}</definedName>
    <definedName name="ASDASFD_4_1_2_3" hidden="1">{#N/A,#N/A,FALSE,"TMCOMP96";#N/A,#N/A,FALSE,"MAT96";#N/A,#N/A,FALSE,"FANDA96";#N/A,#N/A,FALSE,"INTRAN96";#N/A,#N/A,FALSE,"NAA9697";#N/A,#N/A,FALSE,"ECWEBB";#N/A,#N/A,FALSE,"MFT96";#N/A,#N/A,FALSE,"CTrecon"}</definedName>
    <definedName name="ASDASFD_4_1_2_4" hidden="1">{#N/A,#N/A,FALSE,"TMCOMP96";#N/A,#N/A,FALSE,"MAT96";#N/A,#N/A,FALSE,"FANDA96";#N/A,#N/A,FALSE,"INTRAN96";#N/A,#N/A,FALSE,"NAA9697";#N/A,#N/A,FALSE,"ECWEBB";#N/A,#N/A,FALSE,"MFT96";#N/A,#N/A,FALSE,"CTrecon"}</definedName>
    <definedName name="ASDASFD_4_1_2_5" hidden="1">{#N/A,#N/A,FALSE,"TMCOMP96";#N/A,#N/A,FALSE,"MAT96";#N/A,#N/A,FALSE,"FANDA96";#N/A,#N/A,FALSE,"INTRAN96";#N/A,#N/A,FALSE,"NAA9697";#N/A,#N/A,FALSE,"ECWEBB";#N/A,#N/A,FALSE,"MFT96";#N/A,#N/A,FALSE,"CTrecon"}</definedName>
    <definedName name="ASDASFD_4_1_3" hidden="1">{#N/A,#N/A,FALSE,"TMCOMP96";#N/A,#N/A,FALSE,"MAT96";#N/A,#N/A,FALSE,"FANDA96";#N/A,#N/A,FALSE,"INTRAN96";#N/A,#N/A,FALSE,"NAA9697";#N/A,#N/A,FALSE,"ECWEBB";#N/A,#N/A,FALSE,"MFT96";#N/A,#N/A,FALSE,"CTrecon"}</definedName>
    <definedName name="ASDASFD_4_1_3_1" hidden="1">{#N/A,#N/A,FALSE,"TMCOMP96";#N/A,#N/A,FALSE,"MAT96";#N/A,#N/A,FALSE,"FANDA96";#N/A,#N/A,FALSE,"INTRAN96";#N/A,#N/A,FALSE,"NAA9697";#N/A,#N/A,FALSE,"ECWEBB";#N/A,#N/A,FALSE,"MFT96";#N/A,#N/A,FALSE,"CTrecon"}</definedName>
    <definedName name="ASDASFD_4_1_3_2" hidden="1">{#N/A,#N/A,FALSE,"TMCOMP96";#N/A,#N/A,FALSE,"MAT96";#N/A,#N/A,FALSE,"FANDA96";#N/A,#N/A,FALSE,"INTRAN96";#N/A,#N/A,FALSE,"NAA9697";#N/A,#N/A,FALSE,"ECWEBB";#N/A,#N/A,FALSE,"MFT96";#N/A,#N/A,FALSE,"CTrecon"}</definedName>
    <definedName name="ASDASFD_4_1_3_3" hidden="1">{#N/A,#N/A,FALSE,"TMCOMP96";#N/A,#N/A,FALSE,"MAT96";#N/A,#N/A,FALSE,"FANDA96";#N/A,#N/A,FALSE,"INTRAN96";#N/A,#N/A,FALSE,"NAA9697";#N/A,#N/A,FALSE,"ECWEBB";#N/A,#N/A,FALSE,"MFT96";#N/A,#N/A,FALSE,"CTrecon"}</definedName>
    <definedName name="ASDASFD_4_1_3_4" hidden="1">{#N/A,#N/A,FALSE,"TMCOMP96";#N/A,#N/A,FALSE,"MAT96";#N/A,#N/A,FALSE,"FANDA96";#N/A,#N/A,FALSE,"INTRAN96";#N/A,#N/A,FALSE,"NAA9697";#N/A,#N/A,FALSE,"ECWEBB";#N/A,#N/A,FALSE,"MFT96";#N/A,#N/A,FALSE,"CTrecon"}</definedName>
    <definedName name="ASDASFD_4_1_3_5" hidden="1">{#N/A,#N/A,FALSE,"TMCOMP96";#N/A,#N/A,FALSE,"MAT96";#N/A,#N/A,FALSE,"FANDA96";#N/A,#N/A,FALSE,"INTRAN96";#N/A,#N/A,FALSE,"NAA9697";#N/A,#N/A,FALSE,"ECWEBB";#N/A,#N/A,FALSE,"MFT96";#N/A,#N/A,FALSE,"CTrecon"}</definedName>
    <definedName name="ASDASFD_4_1_4" hidden="1">{#N/A,#N/A,FALSE,"TMCOMP96";#N/A,#N/A,FALSE,"MAT96";#N/A,#N/A,FALSE,"FANDA96";#N/A,#N/A,FALSE,"INTRAN96";#N/A,#N/A,FALSE,"NAA9697";#N/A,#N/A,FALSE,"ECWEBB";#N/A,#N/A,FALSE,"MFT96";#N/A,#N/A,FALSE,"CTrecon"}</definedName>
    <definedName name="ASDASFD_4_1_4_1" hidden="1">{#N/A,#N/A,FALSE,"TMCOMP96";#N/A,#N/A,FALSE,"MAT96";#N/A,#N/A,FALSE,"FANDA96";#N/A,#N/A,FALSE,"INTRAN96";#N/A,#N/A,FALSE,"NAA9697";#N/A,#N/A,FALSE,"ECWEBB";#N/A,#N/A,FALSE,"MFT96";#N/A,#N/A,FALSE,"CTrecon"}</definedName>
    <definedName name="ASDASFD_4_1_4_2" hidden="1">{#N/A,#N/A,FALSE,"TMCOMP96";#N/A,#N/A,FALSE,"MAT96";#N/A,#N/A,FALSE,"FANDA96";#N/A,#N/A,FALSE,"INTRAN96";#N/A,#N/A,FALSE,"NAA9697";#N/A,#N/A,FALSE,"ECWEBB";#N/A,#N/A,FALSE,"MFT96";#N/A,#N/A,FALSE,"CTrecon"}</definedName>
    <definedName name="ASDASFD_4_1_4_3" hidden="1">{#N/A,#N/A,FALSE,"TMCOMP96";#N/A,#N/A,FALSE,"MAT96";#N/A,#N/A,FALSE,"FANDA96";#N/A,#N/A,FALSE,"INTRAN96";#N/A,#N/A,FALSE,"NAA9697";#N/A,#N/A,FALSE,"ECWEBB";#N/A,#N/A,FALSE,"MFT96";#N/A,#N/A,FALSE,"CTrecon"}</definedName>
    <definedName name="ASDASFD_4_1_4_4" hidden="1">{#N/A,#N/A,FALSE,"TMCOMP96";#N/A,#N/A,FALSE,"MAT96";#N/A,#N/A,FALSE,"FANDA96";#N/A,#N/A,FALSE,"INTRAN96";#N/A,#N/A,FALSE,"NAA9697";#N/A,#N/A,FALSE,"ECWEBB";#N/A,#N/A,FALSE,"MFT96";#N/A,#N/A,FALSE,"CTrecon"}</definedName>
    <definedName name="ASDASFD_4_1_4_5" hidden="1">{#N/A,#N/A,FALSE,"TMCOMP96";#N/A,#N/A,FALSE,"MAT96";#N/A,#N/A,FALSE,"FANDA96";#N/A,#N/A,FALSE,"INTRAN96";#N/A,#N/A,FALSE,"NAA9697";#N/A,#N/A,FALSE,"ECWEBB";#N/A,#N/A,FALSE,"MFT96";#N/A,#N/A,FALSE,"CTrecon"}</definedName>
    <definedName name="ASDASFD_4_1_5" hidden="1">{#N/A,#N/A,FALSE,"TMCOMP96";#N/A,#N/A,FALSE,"MAT96";#N/A,#N/A,FALSE,"FANDA96";#N/A,#N/A,FALSE,"INTRAN96";#N/A,#N/A,FALSE,"NAA9697";#N/A,#N/A,FALSE,"ECWEBB";#N/A,#N/A,FALSE,"MFT96";#N/A,#N/A,FALSE,"CTrecon"}</definedName>
    <definedName name="ASDASFD_4_1_5_1" hidden="1">{#N/A,#N/A,FALSE,"TMCOMP96";#N/A,#N/A,FALSE,"MAT96";#N/A,#N/A,FALSE,"FANDA96";#N/A,#N/A,FALSE,"INTRAN96";#N/A,#N/A,FALSE,"NAA9697";#N/A,#N/A,FALSE,"ECWEBB";#N/A,#N/A,FALSE,"MFT96";#N/A,#N/A,FALSE,"CTrecon"}</definedName>
    <definedName name="ASDASFD_4_1_5_2" hidden="1">{#N/A,#N/A,FALSE,"TMCOMP96";#N/A,#N/A,FALSE,"MAT96";#N/A,#N/A,FALSE,"FANDA96";#N/A,#N/A,FALSE,"INTRAN96";#N/A,#N/A,FALSE,"NAA9697";#N/A,#N/A,FALSE,"ECWEBB";#N/A,#N/A,FALSE,"MFT96";#N/A,#N/A,FALSE,"CTrecon"}</definedName>
    <definedName name="ASDASFD_4_1_5_3" hidden="1">{#N/A,#N/A,FALSE,"TMCOMP96";#N/A,#N/A,FALSE,"MAT96";#N/A,#N/A,FALSE,"FANDA96";#N/A,#N/A,FALSE,"INTRAN96";#N/A,#N/A,FALSE,"NAA9697";#N/A,#N/A,FALSE,"ECWEBB";#N/A,#N/A,FALSE,"MFT96";#N/A,#N/A,FALSE,"CTrecon"}</definedName>
    <definedName name="ASDASFD_4_1_5_4" hidden="1">{#N/A,#N/A,FALSE,"TMCOMP96";#N/A,#N/A,FALSE,"MAT96";#N/A,#N/A,FALSE,"FANDA96";#N/A,#N/A,FALSE,"INTRAN96";#N/A,#N/A,FALSE,"NAA9697";#N/A,#N/A,FALSE,"ECWEBB";#N/A,#N/A,FALSE,"MFT96";#N/A,#N/A,FALSE,"CTrecon"}</definedName>
    <definedName name="ASDASFD_4_1_5_5" hidden="1">{#N/A,#N/A,FALSE,"TMCOMP96";#N/A,#N/A,FALSE,"MAT96";#N/A,#N/A,FALSE,"FANDA96";#N/A,#N/A,FALSE,"INTRAN96";#N/A,#N/A,FALSE,"NAA9697";#N/A,#N/A,FALSE,"ECWEBB";#N/A,#N/A,FALSE,"MFT96";#N/A,#N/A,FALSE,"CTrecon"}</definedName>
    <definedName name="ASDASFD_4_2" hidden="1">{#N/A,#N/A,FALSE,"TMCOMP96";#N/A,#N/A,FALSE,"MAT96";#N/A,#N/A,FALSE,"FANDA96";#N/A,#N/A,FALSE,"INTRAN96";#N/A,#N/A,FALSE,"NAA9697";#N/A,#N/A,FALSE,"ECWEBB";#N/A,#N/A,FALSE,"MFT96";#N/A,#N/A,FALSE,"CTrecon"}</definedName>
    <definedName name="ASDASFD_4_2_1" hidden="1">{#N/A,#N/A,FALSE,"TMCOMP96";#N/A,#N/A,FALSE,"MAT96";#N/A,#N/A,FALSE,"FANDA96";#N/A,#N/A,FALSE,"INTRAN96";#N/A,#N/A,FALSE,"NAA9697";#N/A,#N/A,FALSE,"ECWEBB";#N/A,#N/A,FALSE,"MFT96";#N/A,#N/A,FALSE,"CTrecon"}</definedName>
    <definedName name="ASDASFD_4_2_2" hidden="1">{#N/A,#N/A,FALSE,"TMCOMP96";#N/A,#N/A,FALSE,"MAT96";#N/A,#N/A,FALSE,"FANDA96";#N/A,#N/A,FALSE,"INTRAN96";#N/A,#N/A,FALSE,"NAA9697";#N/A,#N/A,FALSE,"ECWEBB";#N/A,#N/A,FALSE,"MFT96";#N/A,#N/A,FALSE,"CTrecon"}</definedName>
    <definedName name="ASDASFD_4_2_3" hidden="1">{#N/A,#N/A,FALSE,"TMCOMP96";#N/A,#N/A,FALSE,"MAT96";#N/A,#N/A,FALSE,"FANDA96";#N/A,#N/A,FALSE,"INTRAN96";#N/A,#N/A,FALSE,"NAA9697";#N/A,#N/A,FALSE,"ECWEBB";#N/A,#N/A,FALSE,"MFT96";#N/A,#N/A,FALSE,"CTrecon"}</definedName>
    <definedName name="ASDASFD_4_2_4" hidden="1">{#N/A,#N/A,FALSE,"TMCOMP96";#N/A,#N/A,FALSE,"MAT96";#N/A,#N/A,FALSE,"FANDA96";#N/A,#N/A,FALSE,"INTRAN96";#N/A,#N/A,FALSE,"NAA9697";#N/A,#N/A,FALSE,"ECWEBB";#N/A,#N/A,FALSE,"MFT96";#N/A,#N/A,FALSE,"CTrecon"}</definedName>
    <definedName name="ASDASFD_4_2_5" hidden="1">{#N/A,#N/A,FALSE,"TMCOMP96";#N/A,#N/A,FALSE,"MAT96";#N/A,#N/A,FALSE,"FANDA96";#N/A,#N/A,FALSE,"INTRAN96";#N/A,#N/A,FALSE,"NAA9697";#N/A,#N/A,FALSE,"ECWEBB";#N/A,#N/A,FALSE,"MFT96";#N/A,#N/A,FALSE,"CTrecon"}</definedName>
    <definedName name="ASDASFD_4_3" hidden="1">{#N/A,#N/A,FALSE,"TMCOMP96";#N/A,#N/A,FALSE,"MAT96";#N/A,#N/A,FALSE,"FANDA96";#N/A,#N/A,FALSE,"INTRAN96";#N/A,#N/A,FALSE,"NAA9697";#N/A,#N/A,FALSE,"ECWEBB";#N/A,#N/A,FALSE,"MFT96";#N/A,#N/A,FALSE,"CTrecon"}</definedName>
    <definedName name="ASDASFD_4_3_1" hidden="1">{#N/A,#N/A,FALSE,"TMCOMP96";#N/A,#N/A,FALSE,"MAT96";#N/A,#N/A,FALSE,"FANDA96";#N/A,#N/A,FALSE,"INTRAN96";#N/A,#N/A,FALSE,"NAA9697";#N/A,#N/A,FALSE,"ECWEBB";#N/A,#N/A,FALSE,"MFT96";#N/A,#N/A,FALSE,"CTrecon"}</definedName>
    <definedName name="ASDASFD_4_3_2" hidden="1">{#N/A,#N/A,FALSE,"TMCOMP96";#N/A,#N/A,FALSE,"MAT96";#N/A,#N/A,FALSE,"FANDA96";#N/A,#N/A,FALSE,"INTRAN96";#N/A,#N/A,FALSE,"NAA9697";#N/A,#N/A,FALSE,"ECWEBB";#N/A,#N/A,FALSE,"MFT96";#N/A,#N/A,FALSE,"CTrecon"}</definedName>
    <definedName name="ASDASFD_4_3_3" hidden="1">{#N/A,#N/A,FALSE,"TMCOMP96";#N/A,#N/A,FALSE,"MAT96";#N/A,#N/A,FALSE,"FANDA96";#N/A,#N/A,FALSE,"INTRAN96";#N/A,#N/A,FALSE,"NAA9697";#N/A,#N/A,FALSE,"ECWEBB";#N/A,#N/A,FALSE,"MFT96";#N/A,#N/A,FALSE,"CTrecon"}</definedName>
    <definedName name="ASDASFD_4_3_4" hidden="1">{#N/A,#N/A,FALSE,"TMCOMP96";#N/A,#N/A,FALSE,"MAT96";#N/A,#N/A,FALSE,"FANDA96";#N/A,#N/A,FALSE,"INTRAN96";#N/A,#N/A,FALSE,"NAA9697";#N/A,#N/A,FALSE,"ECWEBB";#N/A,#N/A,FALSE,"MFT96";#N/A,#N/A,FALSE,"CTrecon"}</definedName>
    <definedName name="ASDASFD_4_3_5" hidden="1">{#N/A,#N/A,FALSE,"TMCOMP96";#N/A,#N/A,FALSE,"MAT96";#N/A,#N/A,FALSE,"FANDA96";#N/A,#N/A,FALSE,"INTRAN96";#N/A,#N/A,FALSE,"NAA9697";#N/A,#N/A,FALSE,"ECWEBB";#N/A,#N/A,FALSE,"MFT96";#N/A,#N/A,FALSE,"CTrecon"}</definedName>
    <definedName name="ASDASFD_4_4" hidden="1">{#N/A,#N/A,FALSE,"TMCOMP96";#N/A,#N/A,FALSE,"MAT96";#N/A,#N/A,FALSE,"FANDA96";#N/A,#N/A,FALSE,"INTRAN96";#N/A,#N/A,FALSE,"NAA9697";#N/A,#N/A,FALSE,"ECWEBB";#N/A,#N/A,FALSE,"MFT96";#N/A,#N/A,FALSE,"CTrecon"}</definedName>
    <definedName name="ASDASFD_4_4_1" hidden="1">{#N/A,#N/A,FALSE,"TMCOMP96";#N/A,#N/A,FALSE,"MAT96";#N/A,#N/A,FALSE,"FANDA96";#N/A,#N/A,FALSE,"INTRAN96";#N/A,#N/A,FALSE,"NAA9697";#N/A,#N/A,FALSE,"ECWEBB";#N/A,#N/A,FALSE,"MFT96";#N/A,#N/A,FALSE,"CTrecon"}</definedName>
    <definedName name="ASDASFD_4_4_2" hidden="1">{#N/A,#N/A,FALSE,"TMCOMP96";#N/A,#N/A,FALSE,"MAT96";#N/A,#N/A,FALSE,"FANDA96";#N/A,#N/A,FALSE,"INTRAN96";#N/A,#N/A,FALSE,"NAA9697";#N/A,#N/A,FALSE,"ECWEBB";#N/A,#N/A,FALSE,"MFT96";#N/A,#N/A,FALSE,"CTrecon"}</definedName>
    <definedName name="ASDASFD_4_4_3" hidden="1">{#N/A,#N/A,FALSE,"TMCOMP96";#N/A,#N/A,FALSE,"MAT96";#N/A,#N/A,FALSE,"FANDA96";#N/A,#N/A,FALSE,"INTRAN96";#N/A,#N/A,FALSE,"NAA9697";#N/A,#N/A,FALSE,"ECWEBB";#N/A,#N/A,FALSE,"MFT96";#N/A,#N/A,FALSE,"CTrecon"}</definedName>
    <definedName name="ASDASFD_4_4_4" hidden="1">{#N/A,#N/A,FALSE,"TMCOMP96";#N/A,#N/A,FALSE,"MAT96";#N/A,#N/A,FALSE,"FANDA96";#N/A,#N/A,FALSE,"INTRAN96";#N/A,#N/A,FALSE,"NAA9697";#N/A,#N/A,FALSE,"ECWEBB";#N/A,#N/A,FALSE,"MFT96";#N/A,#N/A,FALSE,"CTrecon"}</definedName>
    <definedName name="ASDASFD_4_4_5" hidden="1">{#N/A,#N/A,FALSE,"TMCOMP96";#N/A,#N/A,FALSE,"MAT96";#N/A,#N/A,FALSE,"FANDA96";#N/A,#N/A,FALSE,"INTRAN96";#N/A,#N/A,FALSE,"NAA9697";#N/A,#N/A,FALSE,"ECWEBB";#N/A,#N/A,FALSE,"MFT96";#N/A,#N/A,FALSE,"CTrecon"}</definedName>
    <definedName name="ASDASFD_4_5" hidden="1">{#N/A,#N/A,FALSE,"TMCOMP96";#N/A,#N/A,FALSE,"MAT96";#N/A,#N/A,FALSE,"FANDA96";#N/A,#N/A,FALSE,"INTRAN96";#N/A,#N/A,FALSE,"NAA9697";#N/A,#N/A,FALSE,"ECWEBB";#N/A,#N/A,FALSE,"MFT96";#N/A,#N/A,FALSE,"CTrecon"}</definedName>
    <definedName name="ASDASFD_4_5_1" hidden="1">{#N/A,#N/A,FALSE,"TMCOMP96";#N/A,#N/A,FALSE,"MAT96";#N/A,#N/A,FALSE,"FANDA96";#N/A,#N/A,FALSE,"INTRAN96";#N/A,#N/A,FALSE,"NAA9697";#N/A,#N/A,FALSE,"ECWEBB";#N/A,#N/A,FALSE,"MFT96";#N/A,#N/A,FALSE,"CTrecon"}</definedName>
    <definedName name="ASDASFD_4_5_2" hidden="1">{#N/A,#N/A,FALSE,"TMCOMP96";#N/A,#N/A,FALSE,"MAT96";#N/A,#N/A,FALSE,"FANDA96";#N/A,#N/A,FALSE,"INTRAN96";#N/A,#N/A,FALSE,"NAA9697";#N/A,#N/A,FALSE,"ECWEBB";#N/A,#N/A,FALSE,"MFT96";#N/A,#N/A,FALSE,"CTrecon"}</definedName>
    <definedName name="ASDASFD_4_5_3" hidden="1">{#N/A,#N/A,FALSE,"TMCOMP96";#N/A,#N/A,FALSE,"MAT96";#N/A,#N/A,FALSE,"FANDA96";#N/A,#N/A,FALSE,"INTRAN96";#N/A,#N/A,FALSE,"NAA9697";#N/A,#N/A,FALSE,"ECWEBB";#N/A,#N/A,FALSE,"MFT96";#N/A,#N/A,FALSE,"CTrecon"}</definedName>
    <definedName name="ASDASFD_4_5_4" hidden="1">{#N/A,#N/A,FALSE,"TMCOMP96";#N/A,#N/A,FALSE,"MAT96";#N/A,#N/A,FALSE,"FANDA96";#N/A,#N/A,FALSE,"INTRAN96";#N/A,#N/A,FALSE,"NAA9697";#N/A,#N/A,FALSE,"ECWEBB";#N/A,#N/A,FALSE,"MFT96";#N/A,#N/A,FALSE,"CTrecon"}</definedName>
    <definedName name="ASDASFD_4_5_5" hidden="1">{#N/A,#N/A,FALSE,"TMCOMP96";#N/A,#N/A,FALSE,"MAT96";#N/A,#N/A,FALSE,"FANDA96";#N/A,#N/A,FALSE,"INTRAN96";#N/A,#N/A,FALSE,"NAA9697";#N/A,#N/A,FALSE,"ECWEBB";#N/A,#N/A,FALSE,"MFT96";#N/A,#N/A,FALSE,"CTrecon"}</definedName>
    <definedName name="ASDASFD_5" hidden="1">{#N/A,#N/A,FALSE,"TMCOMP96";#N/A,#N/A,FALSE,"MAT96";#N/A,#N/A,FALSE,"FANDA96";#N/A,#N/A,FALSE,"INTRAN96";#N/A,#N/A,FALSE,"NAA9697";#N/A,#N/A,FALSE,"ECWEBB";#N/A,#N/A,FALSE,"MFT96";#N/A,#N/A,FALSE,"CTrecon"}</definedName>
    <definedName name="ASDASFD_5_1" hidden="1">{#N/A,#N/A,FALSE,"TMCOMP96";#N/A,#N/A,FALSE,"MAT96";#N/A,#N/A,FALSE,"FANDA96";#N/A,#N/A,FALSE,"INTRAN96";#N/A,#N/A,FALSE,"NAA9697";#N/A,#N/A,FALSE,"ECWEBB";#N/A,#N/A,FALSE,"MFT96";#N/A,#N/A,FALSE,"CTrecon"}</definedName>
    <definedName name="ASDASFD_5_1_1" hidden="1">{#N/A,#N/A,FALSE,"TMCOMP96";#N/A,#N/A,FALSE,"MAT96";#N/A,#N/A,FALSE,"FANDA96";#N/A,#N/A,FALSE,"INTRAN96";#N/A,#N/A,FALSE,"NAA9697";#N/A,#N/A,FALSE,"ECWEBB";#N/A,#N/A,FALSE,"MFT96";#N/A,#N/A,FALSE,"CTrecon"}</definedName>
    <definedName name="ASDASFD_5_1_1_1" hidden="1">{#N/A,#N/A,FALSE,"TMCOMP96";#N/A,#N/A,FALSE,"MAT96";#N/A,#N/A,FALSE,"FANDA96";#N/A,#N/A,FALSE,"INTRAN96";#N/A,#N/A,FALSE,"NAA9697";#N/A,#N/A,FALSE,"ECWEBB";#N/A,#N/A,FALSE,"MFT96";#N/A,#N/A,FALSE,"CTrecon"}</definedName>
    <definedName name="ASDASFD_5_1_1_1_1" hidden="1">{#N/A,#N/A,FALSE,"TMCOMP96";#N/A,#N/A,FALSE,"MAT96";#N/A,#N/A,FALSE,"FANDA96";#N/A,#N/A,FALSE,"INTRAN96";#N/A,#N/A,FALSE,"NAA9697";#N/A,#N/A,FALSE,"ECWEBB";#N/A,#N/A,FALSE,"MFT96";#N/A,#N/A,FALSE,"CTrecon"}</definedName>
    <definedName name="ASDASFD_5_1_1_1_2" hidden="1">{#N/A,#N/A,FALSE,"TMCOMP96";#N/A,#N/A,FALSE,"MAT96";#N/A,#N/A,FALSE,"FANDA96";#N/A,#N/A,FALSE,"INTRAN96";#N/A,#N/A,FALSE,"NAA9697";#N/A,#N/A,FALSE,"ECWEBB";#N/A,#N/A,FALSE,"MFT96";#N/A,#N/A,FALSE,"CTrecon"}</definedName>
    <definedName name="ASDASFD_5_1_1_1_3" hidden="1">{#N/A,#N/A,FALSE,"TMCOMP96";#N/A,#N/A,FALSE,"MAT96";#N/A,#N/A,FALSE,"FANDA96";#N/A,#N/A,FALSE,"INTRAN96";#N/A,#N/A,FALSE,"NAA9697";#N/A,#N/A,FALSE,"ECWEBB";#N/A,#N/A,FALSE,"MFT96";#N/A,#N/A,FALSE,"CTrecon"}</definedName>
    <definedName name="ASDASFD_5_1_1_1_4" hidden="1">{#N/A,#N/A,FALSE,"TMCOMP96";#N/A,#N/A,FALSE,"MAT96";#N/A,#N/A,FALSE,"FANDA96";#N/A,#N/A,FALSE,"INTRAN96";#N/A,#N/A,FALSE,"NAA9697";#N/A,#N/A,FALSE,"ECWEBB";#N/A,#N/A,FALSE,"MFT96";#N/A,#N/A,FALSE,"CTrecon"}</definedName>
    <definedName name="ASDASFD_5_1_1_1_5" hidden="1">{#N/A,#N/A,FALSE,"TMCOMP96";#N/A,#N/A,FALSE,"MAT96";#N/A,#N/A,FALSE,"FANDA96";#N/A,#N/A,FALSE,"INTRAN96";#N/A,#N/A,FALSE,"NAA9697";#N/A,#N/A,FALSE,"ECWEBB";#N/A,#N/A,FALSE,"MFT96";#N/A,#N/A,FALSE,"CTrecon"}</definedName>
    <definedName name="ASDASFD_5_1_1_2" hidden="1">{#N/A,#N/A,FALSE,"TMCOMP96";#N/A,#N/A,FALSE,"MAT96";#N/A,#N/A,FALSE,"FANDA96";#N/A,#N/A,FALSE,"INTRAN96";#N/A,#N/A,FALSE,"NAA9697";#N/A,#N/A,FALSE,"ECWEBB";#N/A,#N/A,FALSE,"MFT96";#N/A,#N/A,FALSE,"CTrecon"}</definedName>
    <definedName name="ASDASFD_5_1_1_2_1" hidden="1">{#N/A,#N/A,FALSE,"TMCOMP96";#N/A,#N/A,FALSE,"MAT96";#N/A,#N/A,FALSE,"FANDA96";#N/A,#N/A,FALSE,"INTRAN96";#N/A,#N/A,FALSE,"NAA9697";#N/A,#N/A,FALSE,"ECWEBB";#N/A,#N/A,FALSE,"MFT96";#N/A,#N/A,FALSE,"CTrecon"}</definedName>
    <definedName name="ASDASFD_5_1_1_2_2" hidden="1">{#N/A,#N/A,FALSE,"TMCOMP96";#N/A,#N/A,FALSE,"MAT96";#N/A,#N/A,FALSE,"FANDA96";#N/A,#N/A,FALSE,"INTRAN96";#N/A,#N/A,FALSE,"NAA9697";#N/A,#N/A,FALSE,"ECWEBB";#N/A,#N/A,FALSE,"MFT96";#N/A,#N/A,FALSE,"CTrecon"}</definedName>
    <definedName name="ASDASFD_5_1_1_2_3" hidden="1">{#N/A,#N/A,FALSE,"TMCOMP96";#N/A,#N/A,FALSE,"MAT96";#N/A,#N/A,FALSE,"FANDA96";#N/A,#N/A,FALSE,"INTRAN96";#N/A,#N/A,FALSE,"NAA9697";#N/A,#N/A,FALSE,"ECWEBB";#N/A,#N/A,FALSE,"MFT96";#N/A,#N/A,FALSE,"CTrecon"}</definedName>
    <definedName name="ASDASFD_5_1_1_2_4" hidden="1">{#N/A,#N/A,FALSE,"TMCOMP96";#N/A,#N/A,FALSE,"MAT96";#N/A,#N/A,FALSE,"FANDA96";#N/A,#N/A,FALSE,"INTRAN96";#N/A,#N/A,FALSE,"NAA9697";#N/A,#N/A,FALSE,"ECWEBB";#N/A,#N/A,FALSE,"MFT96";#N/A,#N/A,FALSE,"CTrecon"}</definedName>
    <definedName name="ASDASFD_5_1_1_2_5" hidden="1">{#N/A,#N/A,FALSE,"TMCOMP96";#N/A,#N/A,FALSE,"MAT96";#N/A,#N/A,FALSE,"FANDA96";#N/A,#N/A,FALSE,"INTRAN96";#N/A,#N/A,FALSE,"NAA9697";#N/A,#N/A,FALSE,"ECWEBB";#N/A,#N/A,FALSE,"MFT96";#N/A,#N/A,FALSE,"CTrecon"}</definedName>
    <definedName name="ASDASFD_5_1_1_3" hidden="1">{#N/A,#N/A,FALSE,"TMCOMP96";#N/A,#N/A,FALSE,"MAT96";#N/A,#N/A,FALSE,"FANDA96";#N/A,#N/A,FALSE,"INTRAN96";#N/A,#N/A,FALSE,"NAA9697";#N/A,#N/A,FALSE,"ECWEBB";#N/A,#N/A,FALSE,"MFT96";#N/A,#N/A,FALSE,"CTrecon"}</definedName>
    <definedName name="ASDASFD_5_1_1_4" hidden="1">{#N/A,#N/A,FALSE,"TMCOMP96";#N/A,#N/A,FALSE,"MAT96";#N/A,#N/A,FALSE,"FANDA96";#N/A,#N/A,FALSE,"INTRAN96";#N/A,#N/A,FALSE,"NAA9697";#N/A,#N/A,FALSE,"ECWEBB";#N/A,#N/A,FALSE,"MFT96";#N/A,#N/A,FALSE,"CTrecon"}</definedName>
    <definedName name="ASDASFD_5_1_1_5" hidden="1">{#N/A,#N/A,FALSE,"TMCOMP96";#N/A,#N/A,FALSE,"MAT96";#N/A,#N/A,FALSE,"FANDA96";#N/A,#N/A,FALSE,"INTRAN96";#N/A,#N/A,FALSE,"NAA9697";#N/A,#N/A,FALSE,"ECWEBB";#N/A,#N/A,FALSE,"MFT96";#N/A,#N/A,FALSE,"CTrecon"}</definedName>
    <definedName name="ASDASFD_5_1_2" hidden="1">{#N/A,#N/A,FALSE,"TMCOMP96";#N/A,#N/A,FALSE,"MAT96";#N/A,#N/A,FALSE,"FANDA96";#N/A,#N/A,FALSE,"INTRAN96";#N/A,#N/A,FALSE,"NAA9697";#N/A,#N/A,FALSE,"ECWEBB";#N/A,#N/A,FALSE,"MFT96";#N/A,#N/A,FALSE,"CTrecon"}</definedName>
    <definedName name="ASDASFD_5_1_2_1" hidden="1">{#N/A,#N/A,FALSE,"TMCOMP96";#N/A,#N/A,FALSE,"MAT96";#N/A,#N/A,FALSE,"FANDA96";#N/A,#N/A,FALSE,"INTRAN96";#N/A,#N/A,FALSE,"NAA9697";#N/A,#N/A,FALSE,"ECWEBB";#N/A,#N/A,FALSE,"MFT96";#N/A,#N/A,FALSE,"CTrecon"}</definedName>
    <definedName name="ASDASFD_5_1_2_2" hidden="1">{#N/A,#N/A,FALSE,"TMCOMP96";#N/A,#N/A,FALSE,"MAT96";#N/A,#N/A,FALSE,"FANDA96";#N/A,#N/A,FALSE,"INTRAN96";#N/A,#N/A,FALSE,"NAA9697";#N/A,#N/A,FALSE,"ECWEBB";#N/A,#N/A,FALSE,"MFT96";#N/A,#N/A,FALSE,"CTrecon"}</definedName>
    <definedName name="ASDASFD_5_1_2_3" hidden="1">{#N/A,#N/A,FALSE,"TMCOMP96";#N/A,#N/A,FALSE,"MAT96";#N/A,#N/A,FALSE,"FANDA96";#N/A,#N/A,FALSE,"INTRAN96";#N/A,#N/A,FALSE,"NAA9697";#N/A,#N/A,FALSE,"ECWEBB";#N/A,#N/A,FALSE,"MFT96";#N/A,#N/A,FALSE,"CTrecon"}</definedName>
    <definedName name="ASDASFD_5_1_2_4" hidden="1">{#N/A,#N/A,FALSE,"TMCOMP96";#N/A,#N/A,FALSE,"MAT96";#N/A,#N/A,FALSE,"FANDA96";#N/A,#N/A,FALSE,"INTRAN96";#N/A,#N/A,FALSE,"NAA9697";#N/A,#N/A,FALSE,"ECWEBB";#N/A,#N/A,FALSE,"MFT96";#N/A,#N/A,FALSE,"CTrecon"}</definedName>
    <definedName name="ASDASFD_5_1_2_5" hidden="1">{#N/A,#N/A,FALSE,"TMCOMP96";#N/A,#N/A,FALSE,"MAT96";#N/A,#N/A,FALSE,"FANDA96";#N/A,#N/A,FALSE,"INTRAN96";#N/A,#N/A,FALSE,"NAA9697";#N/A,#N/A,FALSE,"ECWEBB";#N/A,#N/A,FALSE,"MFT96";#N/A,#N/A,FALSE,"CTrecon"}</definedName>
    <definedName name="ASDASFD_5_1_3" hidden="1">{#N/A,#N/A,FALSE,"TMCOMP96";#N/A,#N/A,FALSE,"MAT96";#N/A,#N/A,FALSE,"FANDA96";#N/A,#N/A,FALSE,"INTRAN96";#N/A,#N/A,FALSE,"NAA9697";#N/A,#N/A,FALSE,"ECWEBB";#N/A,#N/A,FALSE,"MFT96";#N/A,#N/A,FALSE,"CTrecon"}</definedName>
    <definedName name="ASDASFD_5_1_3_1" hidden="1">{#N/A,#N/A,FALSE,"TMCOMP96";#N/A,#N/A,FALSE,"MAT96";#N/A,#N/A,FALSE,"FANDA96";#N/A,#N/A,FALSE,"INTRAN96";#N/A,#N/A,FALSE,"NAA9697";#N/A,#N/A,FALSE,"ECWEBB";#N/A,#N/A,FALSE,"MFT96";#N/A,#N/A,FALSE,"CTrecon"}</definedName>
    <definedName name="ASDASFD_5_1_3_2" hidden="1">{#N/A,#N/A,FALSE,"TMCOMP96";#N/A,#N/A,FALSE,"MAT96";#N/A,#N/A,FALSE,"FANDA96";#N/A,#N/A,FALSE,"INTRAN96";#N/A,#N/A,FALSE,"NAA9697";#N/A,#N/A,FALSE,"ECWEBB";#N/A,#N/A,FALSE,"MFT96";#N/A,#N/A,FALSE,"CTrecon"}</definedName>
    <definedName name="ASDASFD_5_1_3_3" hidden="1">{#N/A,#N/A,FALSE,"TMCOMP96";#N/A,#N/A,FALSE,"MAT96";#N/A,#N/A,FALSE,"FANDA96";#N/A,#N/A,FALSE,"INTRAN96";#N/A,#N/A,FALSE,"NAA9697";#N/A,#N/A,FALSE,"ECWEBB";#N/A,#N/A,FALSE,"MFT96";#N/A,#N/A,FALSE,"CTrecon"}</definedName>
    <definedName name="ASDASFD_5_1_3_4" hidden="1">{#N/A,#N/A,FALSE,"TMCOMP96";#N/A,#N/A,FALSE,"MAT96";#N/A,#N/A,FALSE,"FANDA96";#N/A,#N/A,FALSE,"INTRAN96";#N/A,#N/A,FALSE,"NAA9697";#N/A,#N/A,FALSE,"ECWEBB";#N/A,#N/A,FALSE,"MFT96";#N/A,#N/A,FALSE,"CTrecon"}</definedName>
    <definedName name="ASDASFD_5_1_3_5" hidden="1">{#N/A,#N/A,FALSE,"TMCOMP96";#N/A,#N/A,FALSE,"MAT96";#N/A,#N/A,FALSE,"FANDA96";#N/A,#N/A,FALSE,"INTRAN96";#N/A,#N/A,FALSE,"NAA9697";#N/A,#N/A,FALSE,"ECWEBB";#N/A,#N/A,FALSE,"MFT96";#N/A,#N/A,FALSE,"CTrecon"}</definedName>
    <definedName name="ASDASFD_5_1_4" hidden="1">{#N/A,#N/A,FALSE,"TMCOMP96";#N/A,#N/A,FALSE,"MAT96";#N/A,#N/A,FALSE,"FANDA96";#N/A,#N/A,FALSE,"INTRAN96";#N/A,#N/A,FALSE,"NAA9697";#N/A,#N/A,FALSE,"ECWEBB";#N/A,#N/A,FALSE,"MFT96";#N/A,#N/A,FALSE,"CTrecon"}</definedName>
    <definedName name="ASDASFD_5_1_4_1" hidden="1">{#N/A,#N/A,FALSE,"TMCOMP96";#N/A,#N/A,FALSE,"MAT96";#N/A,#N/A,FALSE,"FANDA96";#N/A,#N/A,FALSE,"INTRAN96";#N/A,#N/A,FALSE,"NAA9697";#N/A,#N/A,FALSE,"ECWEBB";#N/A,#N/A,FALSE,"MFT96";#N/A,#N/A,FALSE,"CTrecon"}</definedName>
    <definedName name="ASDASFD_5_1_4_2" hidden="1">{#N/A,#N/A,FALSE,"TMCOMP96";#N/A,#N/A,FALSE,"MAT96";#N/A,#N/A,FALSE,"FANDA96";#N/A,#N/A,FALSE,"INTRAN96";#N/A,#N/A,FALSE,"NAA9697";#N/A,#N/A,FALSE,"ECWEBB";#N/A,#N/A,FALSE,"MFT96";#N/A,#N/A,FALSE,"CTrecon"}</definedName>
    <definedName name="ASDASFD_5_1_4_3" hidden="1">{#N/A,#N/A,FALSE,"TMCOMP96";#N/A,#N/A,FALSE,"MAT96";#N/A,#N/A,FALSE,"FANDA96";#N/A,#N/A,FALSE,"INTRAN96";#N/A,#N/A,FALSE,"NAA9697";#N/A,#N/A,FALSE,"ECWEBB";#N/A,#N/A,FALSE,"MFT96";#N/A,#N/A,FALSE,"CTrecon"}</definedName>
    <definedName name="ASDASFD_5_1_4_4" hidden="1">{#N/A,#N/A,FALSE,"TMCOMP96";#N/A,#N/A,FALSE,"MAT96";#N/A,#N/A,FALSE,"FANDA96";#N/A,#N/A,FALSE,"INTRAN96";#N/A,#N/A,FALSE,"NAA9697";#N/A,#N/A,FALSE,"ECWEBB";#N/A,#N/A,FALSE,"MFT96";#N/A,#N/A,FALSE,"CTrecon"}</definedName>
    <definedName name="ASDASFD_5_1_4_5" hidden="1">{#N/A,#N/A,FALSE,"TMCOMP96";#N/A,#N/A,FALSE,"MAT96";#N/A,#N/A,FALSE,"FANDA96";#N/A,#N/A,FALSE,"INTRAN96";#N/A,#N/A,FALSE,"NAA9697";#N/A,#N/A,FALSE,"ECWEBB";#N/A,#N/A,FALSE,"MFT96";#N/A,#N/A,FALSE,"CTrecon"}</definedName>
    <definedName name="ASDASFD_5_1_5" hidden="1">{#N/A,#N/A,FALSE,"TMCOMP96";#N/A,#N/A,FALSE,"MAT96";#N/A,#N/A,FALSE,"FANDA96";#N/A,#N/A,FALSE,"INTRAN96";#N/A,#N/A,FALSE,"NAA9697";#N/A,#N/A,FALSE,"ECWEBB";#N/A,#N/A,FALSE,"MFT96";#N/A,#N/A,FALSE,"CTrecon"}</definedName>
    <definedName name="ASDASFD_5_1_5_1" hidden="1">{#N/A,#N/A,FALSE,"TMCOMP96";#N/A,#N/A,FALSE,"MAT96";#N/A,#N/A,FALSE,"FANDA96";#N/A,#N/A,FALSE,"INTRAN96";#N/A,#N/A,FALSE,"NAA9697";#N/A,#N/A,FALSE,"ECWEBB";#N/A,#N/A,FALSE,"MFT96";#N/A,#N/A,FALSE,"CTrecon"}</definedName>
    <definedName name="ASDASFD_5_1_5_2" hidden="1">{#N/A,#N/A,FALSE,"TMCOMP96";#N/A,#N/A,FALSE,"MAT96";#N/A,#N/A,FALSE,"FANDA96";#N/A,#N/A,FALSE,"INTRAN96";#N/A,#N/A,FALSE,"NAA9697";#N/A,#N/A,FALSE,"ECWEBB";#N/A,#N/A,FALSE,"MFT96";#N/A,#N/A,FALSE,"CTrecon"}</definedName>
    <definedName name="ASDASFD_5_1_5_3" hidden="1">{#N/A,#N/A,FALSE,"TMCOMP96";#N/A,#N/A,FALSE,"MAT96";#N/A,#N/A,FALSE,"FANDA96";#N/A,#N/A,FALSE,"INTRAN96";#N/A,#N/A,FALSE,"NAA9697";#N/A,#N/A,FALSE,"ECWEBB";#N/A,#N/A,FALSE,"MFT96";#N/A,#N/A,FALSE,"CTrecon"}</definedName>
    <definedName name="ASDASFD_5_1_5_4" hidden="1">{#N/A,#N/A,FALSE,"TMCOMP96";#N/A,#N/A,FALSE,"MAT96";#N/A,#N/A,FALSE,"FANDA96";#N/A,#N/A,FALSE,"INTRAN96";#N/A,#N/A,FALSE,"NAA9697";#N/A,#N/A,FALSE,"ECWEBB";#N/A,#N/A,FALSE,"MFT96";#N/A,#N/A,FALSE,"CTrecon"}</definedName>
    <definedName name="ASDASFD_5_1_5_5" hidden="1">{#N/A,#N/A,FALSE,"TMCOMP96";#N/A,#N/A,FALSE,"MAT96";#N/A,#N/A,FALSE,"FANDA96";#N/A,#N/A,FALSE,"INTRAN96";#N/A,#N/A,FALSE,"NAA9697";#N/A,#N/A,FALSE,"ECWEBB";#N/A,#N/A,FALSE,"MFT96";#N/A,#N/A,FALSE,"CTrecon"}</definedName>
    <definedName name="ASDASFD_5_2" hidden="1">{#N/A,#N/A,FALSE,"TMCOMP96";#N/A,#N/A,FALSE,"MAT96";#N/A,#N/A,FALSE,"FANDA96";#N/A,#N/A,FALSE,"INTRAN96";#N/A,#N/A,FALSE,"NAA9697";#N/A,#N/A,FALSE,"ECWEBB";#N/A,#N/A,FALSE,"MFT96";#N/A,#N/A,FALSE,"CTrecon"}</definedName>
    <definedName name="ASDASFD_5_2_1" hidden="1">{#N/A,#N/A,FALSE,"TMCOMP96";#N/A,#N/A,FALSE,"MAT96";#N/A,#N/A,FALSE,"FANDA96";#N/A,#N/A,FALSE,"INTRAN96";#N/A,#N/A,FALSE,"NAA9697";#N/A,#N/A,FALSE,"ECWEBB";#N/A,#N/A,FALSE,"MFT96";#N/A,#N/A,FALSE,"CTrecon"}</definedName>
    <definedName name="ASDASFD_5_2_2" hidden="1">{#N/A,#N/A,FALSE,"TMCOMP96";#N/A,#N/A,FALSE,"MAT96";#N/A,#N/A,FALSE,"FANDA96";#N/A,#N/A,FALSE,"INTRAN96";#N/A,#N/A,FALSE,"NAA9697";#N/A,#N/A,FALSE,"ECWEBB";#N/A,#N/A,FALSE,"MFT96";#N/A,#N/A,FALSE,"CTrecon"}</definedName>
    <definedName name="ASDASFD_5_2_3" hidden="1">{#N/A,#N/A,FALSE,"TMCOMP96";#N/A,#N/A,FALSE,"MAT96";#N/A,#N/A,FALSE,"FANDA96";#N/A,#N/A,FALSE,"INTRAN96";#N/A,#N/A,FALSE,"NAA9697";#N/A,#N/A,FALSE,"ECWEBB";#N/A,#N/A,FALSE,"MFT96";#N/A,#N/A,FALSE,"CTrecon"}</definedName>
    <definedName name="ASDASFD_5_2_4" hidden="1">{#N/A,#N/A,FALSE,"TMCOMP96";#N/A,#N/A,FALSE,"MAT96";#N/A,#N/A,FALSE,"FANDA96";#N/A,#N/A,FALSE,"INTRAN96";#N/A,#N/A,FALSE,"NAA9697";#N/A,#N/A,FALSE,"ECWEBB";#N/A,#N/A,FALSE,"MFT96";#N/A,#N/A,FALSE,"CTrecon"}</definedName>
    <definedName name="ASDASFD_5_2_5" hidden="1">{#N/A,#N/A,FALSE,"TMCOMP96";#N/A,#N/A,FALSE,"MAT96";#N/A,#N/A,FALSE,"FANDA96";#N/A,#N/A,FALSE,"INTRAN96";#N/A,#N/A,FALSE,"NAA9697";#N/A,#N/A,FALSE,"ECWEBB";#N/A,#N/A,FALSE,"MFT96";#N/A,#N/A,FALSE,"CTrecon"}</definedName>
    <definedName name="ASDASFD_5_3" hidden="1">{#N/A,#N/A,FALSE,"TMCOMP96";#N/A,#N/A,FALSE,"MAT96";#N/A,#N/A,FALSE,"FANDA96";#N/A,#N/A,FALSE,"INTRAN96";#N/A,#N/A,FALSE,"NAA9697";#N/A,#N/A,FALSE,"ECWEBB";#N/A,#N/A,FALSE,"MFT96";#N/A,#N/A,FALSE,"CTrecon"}</definedName>
    <definedName name="ASDASFD_5_3_1" hidden="1">{#N/A,#N/A,FALSE,"TMCOMP96";#N/A,#N/A,FALSE,"MAT96";#N/A,#N/A,FALSE,"FANDA96";#N/A,#N/A,FALSE,"INTRAN96";#N/A,#N/A,FALSE,"NAA9697";#N/A,#N/A,FALSE,"ECWEBB";#N/A,#N/A,FALSE,"MFT96";#N/A,#N/A,FALSE,"CTrecon"}</definedName>
    <definedName name="ASDASFD_5_3_2" hidden="1">{#N/A,#N/A,FALSE,"TMCOMP96";#N/A,#N/A,FALSE,"MAT96";#N/A,#N/A,FALSE,"FANDA96";#N/A,#N/A,FALSE,"INTRAN96";#N/A,#N/A,FALSE,"NAA9697";#N/A,#N/A,FALSE,"ECWEBB";#N/A,#N/A,FALSE,"MFT96";#N/A,#N/A,FALSE,"CTrecon"}</definedName>
    <definedName name="ASDASFD_5_3_3" hidden="1">{#N/A,#N/A,FALSE,"TMCOMP96";#N/A,#N/A,FALSE,"MAT96";#N/A,#N/A,FALSE,"FANDA96";#N/A,#N/A,FALSE,"INTRAN96";#N/A,#N/A,FALSE,"NAA9697";#N/A,#N/A,FALSE,"ECWEBB";#N/A,#N/A,FALSE,"MFT96";#N/A,#N/A,FALSE,"CTrecon"}</definedName>
    <definedName name="ASDASFD_5_3_4" hidden="1">{#N/A,#N/A,FALSE,"TMCOMP96";#N/A,#N/A,FALSE,"MAT96";#N/A,#N/A,FALSE,"FANDA96";#N/A,#N/A,FALSE,"INTRAN96";#N/A,#N/A,FALSE,"NAA9697";#N/A,#N/A,FALSE,"ECWEBB";#N/A,#N/A,FALSE,"MFT96";#N/A,#N/A,FALSE,"CTrecon"}</definedName>
    <definedName name="ASDASFD_5_3_5" hidden="1">{#N/A,#N/A,FALSE,"TMCOMP96";#N/A,#N/A,FALSE,"MAT96";#N/A,#N/A,FALSE,"FANDA96";#N/A,#N/A,FALSE,"INTRAN96";#N/A,#N/A,FALSE,"NAA9697";#N/A,#N/A,FALSE,"ECWEBB";#N/A,#N/A,FALSE,"MFT96";#N/A,#N/A,FALSE,"CTrecon"}</definedName>
    <definedName name="ASDASFD_5_4" hidden="1">{#N/A,#N/A,FALSE,"TMCOMP96";#N/A,#N/A,FALSE,"MAT96";#N/A,#N/A,FALSE,"FANDA96";#N/A,#N/A,FALSE,"INTRAN96";#N/A,#N/A,FALSE,"NAA9697";#N/A,#N/A,FALSE,"ECWEBB";#N/A,#N/A,FALSE,"MFT96";#N/A,#N/A,FALSE,"CTrecon"}</definedName>
    <definedName name="ASDASFD_5_4_1" hidden="1">{#N/A,#N/A,FALSE,"TMCOMP96";#N/A,#N/A,FALSE,"MAT96";#N/A,#N/A,FALSE,"FANDA96";#N/A,#N/A,FALSE,"INTRAN96";#N/A,#N/A,FALSE,"NAA9697";#N/A,#N/A,FALSE,"ECWEBB";#N/A,#N/A,FALSE,"MFT96";#N/A,#N/A,FALSE,"CTrecon"}</definedName>
    <definedName name="ASDASFD_5_4_2" hidden="1">{#N/A,#N/A,FALSE,"TMCOMP96";#N/A,#N/A,FALSE,"MAT96";#N/A,#N/A,FALSE,"FANDA96";#N/A,#N/A,FALSE,"INTRAN96";#N/A,#N/A,FALSE,"NAA9697";#N/A,#N/A,FALSE,"ECWEBB";#N/A,#N/A,FALSE,"MFT96";#N/A,#N/A,FALSE,"CTrecon"}</definedName>
    <definedName name="ASDASFD_5_4_3" hidden="1">{#N/A,#N/A,FALSE,"TMCOMP96";#N/A,#N/A,FALSE,"MAT96";#N/A,#N/A,FALSE,"FANDA96";#N/A,#N/A,FALSE,"INTRAN96";#N/A,#N/A,FALSE,"NAA9697";#N/A,#N/A,FALSE,"ECWEBB";#N/A,#N/A,FALSE,"MFT96";#N/A,#N/A,FALSE,"CTrecon"}</definedName>
    <definedName name="ASDASFD_5_4_4" hidden="1">{#N/A,#N/A,FALSE,"TMCOMP96";#N/A,#N/A,FALSE,"MAT96";#N/A,#N/A,FALSE,"FANDA96";#N/A,#N/A,FALSE,"INTRAN96";#N/A,#N/A,FALSE,"NAA9697";#N/A,#N/A,FALSE,"ECWEBB";#N/A,#N/A,FALSE,"MFT96";#N/A,#N/A,FALSE,"CTrecon"}</definedName>
    <definedName name="ASDASFD_5_4_5" hidden="1">{#N/A,#N/A,FALSE,"TMCOMP96";#N/A,#N/A,FALSE,"MAT96";#N/A,#N/A,FALSE,"FANDA96";#N/A,#N/A,FALSE,"INTRAN96";#N/A,#N/A,FALSE,"NAA9697";#N/A,#N/A,FALSE,"ECWEBB";#N/A,#N/A,FALSE,"MFT96";#N/A,#N/A,FALSE,"CTrecon"}</definedName>
    <definedName name="ASDASFD_5_5" hidden="1">{#N/A,#N/A,FALSE,"TMCOMP96";#N/A,#N/A,FALSE,"MAT96";#N/A,#N/A,FALSE,"FANDA96";#N/A,#N/A,FALSE,"INTRAN96";#N/A,#N/A,FALSE,"NAA9697";#N/A,#N/A,FALSE,"ECWEBB";#N/A,#N/A,FALSE,"MFT96";#N/A,#N/A,FALSE,"CTrecon"}</definedName>
    <definedName name="ASDASFD_5_5_1" hidden="1">{#N/A,#N/A,FALSE,"TMCOMP96";#N/A,#N/A,FALSE,"MAT96";#N/A,#N/A,FALSE,"FANDA96";#N/A,#N/A,FALSE,"INTRAN96";#N/A,#N/A,FALSE,"NAA9697";#N/A,#N/A,FALSE,"ECWEBB";#N/A,#N/A,FALSE,"MFT96";#N/A,#N/A,FALSE,"CTrecon"}</definedName>
    <definedName name="ASDASFD_5_5_2" hidden="1">{#N/A,#N/A,FALSE,"TMCOMP96";#N/A,#N/A,FALSE,"MAT96";#N/A,#N/A,FALSE,"FANDA96";#N/A,#N/A,FALSE,"INTRAN96";#N/A,#N/A,FALSE,"NAA9697";#N/A,#N/A,FALSE,"ECWEBB";#N/A,#N/A,FALSE,"MFT96";#N/A,#N/A,FALSE,"CTrecon"}</definedName>
    <definedName name="ASDASFD_5_5_3" hidden="1">{#N/A,#N/A,FALSE,"TMCOMP96";#N/A,#N/A,FALSE,"MAT96";#N/A,#N/A,FALSE,"FANDA96";#N/A,#N/A,FALSE,"INTRAN96";#N/A,#N/A,FALSE,"NAA9697";#N/A,#N/A,FALSE,"ECWEBB";#N/A,#N/A,FALSE,"MFT96";#N/A,#N/A,FALSE,"CTrecon"}</definedName>
    <definedName name="ASDASFD_5_5_4" hidden="1">{#N/A,#N/A,FALSE,"TMCOMP96";#N/A,#N/A,FALSE,"MAT96";#N/A,#N/A,FALSE,"FANDA96";#N/A,#N/A,FALSE,"INTRAN96";#N/A,#N/A,FALSE,"NAA9697";#N/A,#N/A,FALSE,"ECWEBB";#N/A,#N/A,FALSE,"MFT96";#N/A,#N/A,FALSE,"CTrecon"}</definedName>
    <definedName name="ASDASFD_5_5_5"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_1" hidden="1">{#N/A,#N/A,FALSE,"TMCOMP96";#N/A,#N/A,FALSE,"MAT96";#N/A,#N/A,FALSE,"FANDA96";#N/A,#N/A,FALSE,"INTRAN96";#N/A,#N/A,FALSE,"NAA9697";#N/A,#N/A,FALSE,"ECWEBB";#N/A,#N/A,FALSE,"MFT96";#N/A,#N/A,FALSE,"CTrecon"}</definedName>
    <definedName name="ASDF_1_1" hidden="1">{#N/A,#N/A,FALSE,"TMCOMP96";#N/A,#N/A,FALSE,"MAT96";#N/A,#N/A,FALSE,"FANDA96";#N/A,#N/A,FALSE,"INTRAN96";#N/A,#N/A,FALSE,"NAA9697";#N/A,#N/A,FALSE,"ECWEBB";#N/A,#N/A,FALSE,"MFT96";#N/A,#N/A,FALSE,"CTrecon"}</definedName>
    <definedName name="ASDF_1_1_1" hidden="1">{#N/A,#N/A,FALSE,"TMCOMP96";#N/A,#N/A,FALSE,"MAT96";#N/A,#N/A,FALSE,"FANDA96";#N/A,#N/A,FALSE,"INTRAN96";#N/A,#N/A,FALSE,"NAA9697";#N/A,#N/A,FALSE,"ECWEBB";#N/A,#N/A,FALSE,"MFT96";#N/A,#N/A,FALSE,"CTrecon"}</definedName>
    <definedName name="ASDF_1_1_1_1" hidden="1">{#N/A,#N/A,FALSE,"TMCOMP96";#N/A,#N/A,FALSE,"MAT96";#N/A,#N/A,FALSE,"FANDA96";#N/A,#N/A,FALSE,"INTRAN96";#N/A,#N/A,FALSE,"NAA9697";#N/A,#N/A,FALSE,"ECWEBB";#N/A,#N/A,FALSE,"MFT96";#N/A,#N/A,FALSE,"CTrecon"}</definedName>
    <definedName name="ASDF_1_1_1_1_1" hidden="1">{#N/A,#N/A,FALSE,"TMCOMP96";#N/A,#N/A,FALSE,"MAT96";#N/A,#N/A,FALSE,"FANDA96";#N/A,#N/A,FALSE,"INTRAN96";#N/A,#N/A,FALSE,"NAA9697";#N/A,#N/A,FALSE,"ECWEBB";#N/A,#N/A,FALSE,"MFT96";#N/A,#N/A,FALSE,"CTrecon"}</definedName>
    <definedName name="ASDF_1_1_1_1_1_1" hidden="1">{#N/A,#N/A,FALSE,"TMCOMP96";#N/A,#N/A,FALSE,"MAT96";#N/A,#N/A,FALSE,"FANDA96";#N/A,#N/A,FALSE,"INTRAN96";#N/A,#N/A,FALSE,"NAA9697";#N/A,#N/A,FALSE,"ECWEBB";#N/A,#N/A,FALSE,"MFT96";#N/A,#N/A,FALSE,"CTrecon"}</definedName>
    <definedName name="ASDF_1_1_1_1_1_2" hidden="1">{#N/A,#N/A,FALSE,"TMCOMP96";#N/A,#N/A,FALSE,"MAT96";#N/A,#N/A,FALSE,"FANDA96";#N/A,#N/A,FALSE,"INTRAN96";#N/A,#N/A,FALSE,"NAA9697";#N/A,#N/A,FALSE,"ECWEBB";#N/A,#N/A,FALSE,"MFT96";#N/A,#N/A,FALSE,"CTrecon"}</definedName>
    <definedName name="ASDF_1_1_1_1_1_3" hidden="1">{#N/A,#N/A,FALSE,"TMCOMP96";#N/A,#N/A,FALSE,"MAT96";#N/A,#N/A,FALSE,"FANDA96";#N/A,#N/A,FALSE,"INTRAN96";#N/A,#N/A,FALSE,"NAA9697";#N/A,#N/A,FALSE,"ECWEBB";#N/A,#N/A,FALSE,"MFT96";#N/A,#N/A,FALSE,"CTrecon"}</definedName>
    <definedName name="ASDF_1_1_1_1_1_4" hidden="1">{#N/A,#N/A,FALSE,"TMCOMP96";#N/A,#N/A,FALSE,"MAT96";#N/A,#N/A,FALSE,"FANDA96";#N/A,#N/A,FALSE,"INTRAN96";#N/A,#N/A,FALSE,"NAA9697";#N/A,#N/A,FALSE,"ECWEBB";#N/A,#N/A,FALSE,"MFT96";#N/A,#N/A,FALSE,"CTrecon"}</definedName>
    <definedName name="ASDF_1_1_1_1_1_5" hidden="1">{#N/A,#N/A,FALSE,"TMCOMP96";#N/A,#N/A,FALSE,"MAT96";#N/A,#N/A,FALSE,"FANDA96";#N/A,#N/A,FALSE,"INTRAN96";#N/A,#N/A,FALSE,"NAA9697";#N/A,#N/A,FALSE,"ECWEBB";#N/A,#N/A,FALSE,"MFT96";#N/A,#N/A,FALSE,"CTrecon"}</definedName>
    <definedName name="ASDF_1_1_1_1_2" hidden="1">{#N/A,#N/A,FALSE,"TMCOMP96";#N/A,#N/A,FALSE,"MAT96";#N/A,#N/A,FALSE,"FANDA96";#N/A,#N/A,FALSE,"INTRAN96";#N/A,#N/A,FALSE,"NAA9697";#N/A,#N/A,FALSE,"ECWEBB";#N/A,#N/A,FALSE,"MFT96";#N/A,#N/A,FALSE,"CTrecon"}</definedName>
    <definedName name="ASDF_1_1_1_1_2_1" hidden="1">{#N/A,#N/A,FALSE,"TMCOMP96";#N/A,#N/A,FALSE,"MAT96";#N/A,#N/A,FALSE,"FANDA96";#N/A,#N/A,FALSE,"INTRAN96";#N/A,#N/A,FALSE,"NAA9697";#N/A,#N/A,FALSE,"ECWEBB";#N/A,#N/A,FALSE,"MFT96";#N/A,#N/A,FALSE,"CTrecon"}</definedName>
    <definedName name="ASDF_1_1_1_1_2_2" hidden="1">{#N/A,#N/A,FALSE,"TMCOMP96";#N/A,#N/A,FALSE,"MAT96";#N/A,#N/A,FALSE,"FANDA96";#N/A,#N/A,FALSE,"INTRAN96";#N/A,#N/A,FALSE,"NAA9697";#N/A,#N/A,FALSE,"ECWEBB";#N/A,#N/A,FALSE,"MFT96";#N/A,#N/A,FALSE,"CTrecon"}</definedName>
    <definedName name="ASDF_1_1_1_1_2_3" hidden="1">{#N/A,#N/A,FALSE,"TMCOMP96";#N/A,#N/A,FALSE,"MAT96";#N/A,#N/A,FALSE,"FANDA96";#N/A,#N/A,FALSE,"INTRAN96";#N/A,#N/A,FALSE,"NAA9697";#N/A,#N/A,FALSE,"ECWEBB";#N/A,#N/A,FALSE,"MFT96";#N/A,#N/A,FALSE,"CTrecon"}</definedName>
    <definedName name="ASDF_1_1_1_1_2_4" hidden="1">{#N/A,#N/A,FALSE,"TMCOMP96";#N/A,#N/A,FALSE,"MAT96";#N/A,#N/A,FALSE,"FANDA96";#N/A,#N/A,FALSE,"INTRAN96";#N/A,#N/A,FALSE,"NAA9697";#N/A,#N/A,FALSE,"ECWEBB";#N/A,#N/A,FALSE,"MFT96";#N/A,#N/A,FALSE,"CTrecon"}</definedName>
    <definedName name="ASDF_1_1_1_1_2_5" hidden="1">{#N/A,#N/A,FALSE,"TMCOMP96";#N/A,#N/A,FALSE,"MAT96";#N/A,#N/A,FALSE,"FANDA96";#N/A,#N/A,FALSE,"INTRAN96";#N/A,#N/A,FALSE,"NAA9697";#N/A,#N/A,FALSE,"ECWEBB";#N/A,#N/A,FALSE,"MFT96";#N/A,#N/A,FALSE,"CTrecon"}</definedName>
    <definedName name="ASDF_1_1_1_1_3" hidden="1">{#N/A,#N/A,FALSE,"TMCOMP96";#N/A,#N/A,FALSE,"MAT96";#N/A,#N/A,FALSE,"FANDA96";#N/A,#N/A,FALSE,"INTRAN96";#N/A,#N/A,FALSE,"NAA9697";#N/A,#N/A,FALSE,"ECWEBB";#N/A,#N/A,FALSE,"MFT96";#N/A,#N/A,FALSE,"CTrecon"}</definedName>
    <definedName name="ASDF_1_1_1_1_4" hidden="1">{#N/A,#N/A,FALSE,"TMCOMP96";#N/A,#N/A,FALSE,"MAT96";#N/A,#N/A,FALSE,"FANDA96";#N/A,#N/A,FALSE,"INTRAN96";#N/A,#N/A,FALSE,"NAA9697";#N/A,#N/A,FALSE,"ECWEBB";#N/A,#N/A,FALSE,"MFT96";#N/A,#N/A,FALSE,"CTrecon"}</definedName>
    <definedName name="ASDF_1_1_1_1_5" hidden="1">{#N/A,#N/A,FALSE,"TMCOMP96";#N/A,#N/A,FALSE,"MAT96";#N/A,#N/A,FALSE,"FANDA96";#N/A,#N/A,FALSE,"INTRAN96";#N/A,#N/A,FALSE,"NAA9697";#N/A,#N/A,FALSE,"ECWEBB";#N/A,#N/A,FALSE,"MFT96";#N/A,#N/A,FALSE,"CTrecon"}</definedName>
    <definedName name="ASDF_1_1_1_2" hidden="1">{#N/A,#N/A,FALSE,"TMCOMP96";#N/A,#N/A,FALSE,"MAT96";#N/A,#N/A,FALSE,"FANDA96";#N/A,#N/A,FALSE,"INTRAN96";#N/A,#N/A,FALSE,"NAA9697";#N/A,#N/A,FALSE,"ECWEBB";#N/A,#N/A,FALSE,"MFT96";#N/A,#N/A,FALSE,"CTrecon"}</definedName>
    <definedName name="ASDF_1_1_1_2_1" hidden="1">{#N/A,#N/A,FALSE,"TMCOMP96";#N/A,#N/A,FALSE,"MAT96";#N/A,#N/A,FALSE,"FANDA96";#N/A,#N/A,FALSE,"INTRAN96";#N/A,#N/A,FALSE,"NAA9697";#N/A,#N/A,FALSE,"ECWEBB";#N/A,#N/A,FALSE,"MFT96";#N/A,#N/A,FALSE,"CTrecon"}</definedName>
    <definedName name="ASDF_1_1_1_2_2" hidden="1">{#N/A,#N/A,FALSE,"TMCOMP96";#N/A,#N/A,FALSE,"MAT96";#N/A,#N/A,FALSE,"FANDA96";#N/A,#N/A,FALSE,"INTRAN96";#N/A,#N/A,FALSE,"NAA9697";#N/A,#N/A,FALSE,"ECWEBB";#N/A,#N/A,FALSE,"MFT96";#N/A,#N/A,FALSE,"CTrecon"}</definedName>
    <definedName name="ASDF_1_1_1_2_3" hidden="1">{#N/A,#N/A,FALSE,"TMCOMP96";#N/A,#N/A,FALSE,"MAT96";#N/A,#N/A,FALSE,"FANDA96";#N/A,#N/A,FALSE,"INTRAN96";#N/A,#N/A,FALSE,"NAA9697";#N/A,#N/A,FALSE,"ECWEBB";#N/A,#N/A,FALSE,"MFT96";#N/A,#N/A,FALSE,"CTrecon"}</definedName>
    <definedName name="ASDF_1_1_1_2_4" hidden="1">{#N/A,#N/A,FALSE,"TMCOMP96";#N/A,#N/A,FALSE,"MAT96";#N/A,#N/A,FALSE,"FANDA96";#N/A,#N/A,FALSE,"INTRAN96";#N/A,#N/A,FALSE,"NAA9697";#N/A,#N/A,FALSE,"ECWEBB";#N/A,#N/A,FALSE,"MFT96";#N/A,#N/A,FALSE,"CTrecon"}</definedName>
    <definedName name="ASDF_1_1_1_2_5" hidden="1">{#N/A,#N/A,FALSE,"TMCOMP96";#N/A,#N/A,FALSE,"MAT96";#N/A,#N/A,FALSE,"FANDA96";#N/A,#N/A,FALSE,"INTRAN96";#N/A,#N/A,FALSE,"NAA9697";#N/A,#N/A,FALSE,"ECWEBB";#N/A,#N/A,FALSE,"MFT96";#N/A,#N/A,FALSE,"CTrecon"}</definedName>
    <definedName name="ASDF_1_1_1_3" hidden="1">{#N/A,#N/A,FALSE,"TMCOMP96";#N/A,#N/A,FALSE,"MAT96";#N/A,#N/A,FALSE,"FANDA96";#N/A,#N/A,FALSE,"INTRAN96";#N/A,#N/A,FALSE,"NAA9697";#N/A,#N/A,FALSE,"ECWEBB";#N/A,#N/A,FALSE,"MFT96";#N/A,#N/A,FALSE,"CTrecon"}</definedName>
    <definedName name="ASDF_1_1_1_3_1" hidden="1">{#N/A,#N/A,FALSE,"TMCOMP96";#N/A,#N/A,FALSE,"MAT96";#N/A,#N/A,FALSE,"FANDA96";#N/A,#N/A,FALSE,"INTRAN96";#N/A,#N/A,FALSE,"NAA9697";#N/A,#N/A,FALSE,"ECWEBB";#N/A,#N/A,FALSE,"MFT96";#N/A,#N/A,FALSE,"CTrecon"}</definedName>
    <definedName name="ASDF_1_1_1_3_2" hidden="1">{#N/A,#N/A,FALSE,"TMCOMP96";#N/A,#N/A,FALSE,"MAT96";#N/A,#N/A,FALSE,"FANDA96";#N/A,#N/A,FALSE,"INTRAN96";#N/A,#N/A,FALSE,"NAA9697";#N/A,#N/A,FALSE,"ECWEBB";#N/A,#N/A,FALSE,"MFT96";#N/A,#N/A,FALSE,"CTrecon"}</definedName>
    <definedName name="ASDF_1_1_1_3_3" hidden="1">{#N/A,#N/A,FALSE,"TMCOMP96";#N/A,#N/A,FALSE,"MAT96";#N/A,#N/A,FALSE,"FANDA96";#N/A,#N/A,FALSE,"INTRAN96";#N/A,#N/A,FALSE,"NAA9697";#N/A,#N/A,FALSE,"ECWEBB";#N/A,#N/A,FALSE,"MFT96";#N/A,#N/A,FALSE,"CTrecon"}</definedName>
    <definedName name="ASDF_1_1_1_3_4" hidden="1">{#N/A,#N/A,FALSE,"TMCOMP96";#N/A,#N/A,FALSE,"MAT96";#N/A,#N/A,FALSE,"FANDA96";#N/A,#N/A,FALSE,"INTRAN96";#N/A,#N/A,FALSE,"NAA9697";#N/A,#N/A,FALSE,"ECWEBB";#N/A,#N/A,FALSE,"MFT96";#N/A,#N/A,FALSE,"CTrecon"}</definedName>
    <definedName name="ASDF_1_1_1_3_5" hidden="1">{#N/A,#N/A,FALSE,"TMCOMP96";#N/A,#N/A,FALSE,"MAT96";#N/A,#N/A,FALSE,"FANDA96";#N/A,#N/A,FALSE,"INTRAN96";#N/A,#N/A,FALSE,"NAA9697";#N/A,#N/A,FALSE,"ECWEBB";#N/A,#N/A,FALSE,"MFT96";#N/A,#N/A,FALSE,"CTrecon"}</definedName>
    <definedName name="ASDF_1_1_1_4" hidden="1">{#N/A,#N/A,FALSE,"TMCOMP96";#N/A,#N/A,FALSE,"MAT96";#N/A,#N/A,FALSE,"FANDA96";#N/A,#N/A,FALSE,"INTRAN96";#N/A,#N/A,FALSE,"NAA9697";#N/A,#N/A,FALSE,"ECWEBB";#N/A,#N/A,FALSE,"MFT96";#N/A,#N/A,FALSE,"CTrecon"}</definedName>
    <definedName name="ASDF_1_1_1_4_1" hidden="1">{#N/A,#N/A,FALSE,"TMCOMP96";#N/A,#N/A,FALSE,"MAT96";#N/A,#N/A,FALSE,"FANDA96";#N/A,#N/A,FALSE,"INTRAN96";#N/A,#N/A,FALSE,"NAA9697";#N/A,#N/A,FALSE,"ECWEBB";#N/A,#N/A,FALSE,"MFT96";#N/A,#N/A,FALSE,"CTrecon"}</definedName>
    <definedName name="ASDF_1_1_1_4_2" hidden="1">{#N/A,#N/A,FALSE,"TMCOMP96";#N/A,#N/A,FALSE,"MAT96";#N/A,#N/A,FALSE,"FANDA96";#N/A,#N/A,FALSE,"INTRAN96";#N/A,#N/A,FALSE,"NAA9697";#N/A,#N/A,FALSE,"ECWEBB";#N/A,#N/A,FALSE,"MFT96";#N/A,#N/A,FALSE,"CTrecon"}</definedName>
    <definedName name="ASDF_1_1_1_4_3" hidden="1">{#N/A,#N/A,FALSE,"TMCOMP96";#N/A,#N/A,FALSE,"MAT96";#N/A,#N/A,FALSE,"FANDA96";#N/A,#N/A,FALSE,"INTRAN96";#N/A,#N/A,FALSE,"NAA9697";#N/A,#N/A,FALSE,"ECWEBB";#N/A,#N/A,FALSE,"MFT96";#N/A,#N/A,FALSE,"CTrecon"}</definedName>
    <definedName name="ASDF_1_1_1_4_4" hidden="1">{#N/A,#N/A,FALSE,"TMCOMP96";#N/A,#N/A,FALSE,"MAT96";#N/A,#N/A,FALSE,"FANDA96";#N/A,#N/A,FALSE,"INTRAN96";#N/A,#N/A,FALSE,"NAA9697";#N/A,#N/A,FALSE,"ECWEBB";#N/A,#N/A,FALSE,"MFT96";#N/A,#N/A,FALSE,"CTrecon"}</definedName>
    <definedName name="ASDF_1_1_1_4_5" hidden="1">{#N/A,#N/A,FALSE,"TMCOMP96";#N/A,#N/A,FALSE,"MAT96";#N/A,#N/A,FALSE,"FANDA96";#N/A,#N/A,FALSE,"INTRAN96";#N/A,#N/A,FALSE,"NAA9697";#N/A,#N/A,FALSE,"ECWEBB";#N/A,#N/A,FALSE,"MFT96";#N/A,#N/A,FALSE,"CTrecon"}</definedName>
    <definedName name="ASDF_1_1_1_5" hidden="1">{#N/A,#N/A,FALSE,"TMCOMP96";#N/A,#N/A,FALSE,"MAT96";#N/A,#N/A,FALSE,"FANDA96";#N/A,#N/A,FALSE,"INTRAN96";#N/A,#N/A,FALSE,"NAA9697";#N/A,#N/A,FALSE,"ECWEBB";#N/A,#N/A,FALSE,"MFT96";#N/A,#N/A,FALSE,"CTrecon"}</definedName>
    <definedName name="ASDF_1_1_1_5_1" hidden="1">{#N/A,#N/A,FALSE,"TMCOMP96";#N/A,#N/A,FALSE,"MAT96";#N/A,#N/A,FALSE,"FANDA96";#N/A,#N/A,FALSE,"INTRAN96";#N/A,#N/A,FALSE,"NAA9697";#N/A,#N/A,FALSE,"ECWEBB";#N/A,#N/A,FALSE,"MFT96";#N/A,#N/A,FALSE,"CTrecon"}</definedName>
    <definedName name="ASDF_1_1_1_5_2" hidden="1">{#N/A,#N/A,FALSE,"TMCOMP96";#N/A,#N/A,FALSE,"MAT96";#N/A,#N/A,FALSE,"FANDA96";#N/A,#N/A,FALSE,"INTRAN96";#N/A,#N/A,FALSE,"NAA9697";#N/A,#N/A,FALSE,"ECWEBB";#N/A,#N/A,FALSE,"MFT96";#N/A,#N/A,FALSE,"CTrecon"}</definedName>
    <definedName name="ASDF_1_1_1_5_3" hidden="1">{#N/A,#N/A,FALSE,"TMCOMP96";#N/A,#N/A,FALSE,"MAT96";#N/A,#N/A,FALSE,"FANDA96";#N/A,#N/A,FALSE,"INTRAN96";#N/A,#N/A,FALSE,"NAA9697";#N/A,#N/A,FALSE,"ECWEBB";#N/A,#N/A,FALSE,"MFT96";#N/A,#N/A,FALSE,"CTrecon"}</definedName>
    <definedName name="ASDF_1_1_1_5_4" hidden="1">{#N/A,#N/A,FALSE,"TMCOMP96";#N/A,#N/A,FALSE,"MAT96";#N/A,#N/A,FALSE,"FANDA96";#N/A,#N/A,FALSE,"INTRAN96";#N/A,#N/A,FALSE,"NAA9697";#N/A,#N/A,FALSE,"ECWEBB";#N/A,#N/A,FALSE,"MFT96";#N/A,#N/A,FALSE,"CTrecon"}</definedName>
    <definedName name="ASDF_1_1_1_5_5" hidden="1">{#N/A,#N/A,FALSE,"TMCOMP96";#N/A,#N/A,FALSE,"MAT96";#N/A,#N/A,FALSE,"FANDA96";#N/A,#N/A,FALSE,"INTRAN96";#N/A,#N/A,FALSE,"NAA9697";#N/A,#N/A,FALSE,"ECWEBB";#N/A,#N/A,FALSE,"MFT96";#N/A,#N/A,FALSE,"CTrecon"}</definedName>
    <definedName name="ASDF_1_1_2" hidden="1">{#N/A,#N/A,FALSE,"TMCOMP96";#N/A,#N/A,FALSE,"MAT96";#N/A,#N/A,FALSE,"FANDA96";#N/A,#N/A,FALSE,"INTRAN96";#N/A,#N/A,FALSE,"NAA9697";#N/A,#N/A,FALSE,"ECWEBB";#N/A,#N/A,FALSE,"MFT96";#N/A,#N/A,FALSE,"CTrecon"}</definedName>
    <definedName name="ASDF_1_1_2_1" hidden="1">{#N/A,#N/A,FALSE,"TMCOMP96";#N/A,#N/A,FALSE,"MAT96";#N/A,#N/A,FALSE,"FANDA96";#N/A,#N/A,FALSE,"INTRAN96";#N/A,#N/A,FALSE,"NAA9697";#N/A,#N/A,FALSE,"ECWEBB";#N/A,#N/A,FALSE,"MFT96";#N/A,#N/A,FALSE,"CTrecon"}</definedName>
    <definedName name="ASDF_1_1_2_2" hidden="1">{#N/A,#N/A,FALSE,"TMCOMP96";#N/A,#N/A,FALSE,"MAT96";#N/A,#N/A,FALSE,"FANDA96";#N/A,#N/A,FALSE,"INTRAN96";#N/A,#N/A,FALSE,"NAA9697";#N/A,#N/A,FALSE,"ECWEBB";#N/A,#N/A,FALSE,"MFT96";#N/A,#N/A,FALSE,"CTrecon"}</definedName>
    <definedName name="ASDF_1_1_2_3" hidden="1">{#N/A,#N/A,FALSE,"TMCOMP96";#N/A,#N/A,FALSE,"MAT96";#N/A,#N/A,FALSE,"FANDA96";#N/A,#N/A,FALSE,"INTRAN96";#N/A,#N/A,FALSE,"NAA9697";#N/A,#N/A,FALSE,"ECWEBB";#N/A,#N/A,FALSE,"MFT96";#N/A,#N/A,FALSE,"CTrecon"}</definedName>
    <definedName name="ASDF_1_1_2_4" hidden="1">{#N/A,#N/A,FALSE,"TMCOMP96";#N/A,#N/A,FALSE,"MAT96";#N/A,#N/A,FALSE,"FANDA96";#N/A,#N/A,FALSE,"INTRAN96";#N/A,#N/A,FALSE,"NAA9697";#N/A,#N/A,FALSE,"ECWEBB";#N/A,#N/A,FALSE,"MFT96";#N/A,#N/A,FALSE,"CTrecon"}</definedName>
    <definedName name="ASDF_1_1_2_5" hidden="1">{#N/A,#N/A,FALSE,"TMCOMP96";#N/A,#N/A,FALSE,"MAT96";#N/A,#N/A,FALSE,"FANDA96";#N/A,#N/A,FALSE,"INTRAN96";#N/A,#N/A,FALSE,"NAA9697";#N/A,#N/A,FALSE,"ECWEBB";#N/A,#N/A,FALSE,"MFT96";#N/A,#N/A,FALSE,"CTrecon"}</definedName>
    <definedName name="ASDF_1_1_3" hidden="1">{#N/A,#N/A,FALSE,"TMCOMP96";#N/A,#N/A,FALSE,"MAT96";#N/A,#N/A,FALSE,"FANDA96";#N/A,#N/A,FALSE,"INTRAN96";#N/A,#N/A,FALSE,"NAA9697";#N/A,#N/A,FALSE,"ECWEBB";#N/A,#N/A,FALSE,"MFT96";#N/A,#N/A,FALSE,"CTrecon"}</definedName>
    <definedName name="ASDF_1_1_3_1" hidden="1">{#N/A,#N/A,FALSE,"TMCOMP96";#N/A,#N/A,FALSE,"MAT96";#N/A,#N/A,FALSE,"FANDA96";#N/A,#N/A,FALSE,"INTRAN96";#N/A,#N/A,FALSE,"NAA9697";#N/A,#N/A,FALSE,"ECWEBB";#N/A,#N/A,FALSE,"MFT96";#N/A,#N/A,FALSE,"CTrecon"}</definedName>
    <definedName name="ASDF_1_1_3_2" hidden="1">{#N/A,#N/A,FALSE,"TMCOMP96";#N/A,#N/A,FALSE,"MAT96";#N/A,#N/A,FALSE,"FANDA96";#N/A,#N/A,FALSE,"INTRAN96";#N/A,#N/A,FALSE,"NAA9697";#N/A,#N/A,FALSE,"ECWEBB";#N/A,#N/A,FALSE,"MFT96";#N/A,#N/A,FALSE,"CTrecon"}</definedName>
    <definedName name="ASDF_1_1_3_3" hidden="1">{#N/A,#N/A,FALSE,"TMCOMP96";#N/A,#N/A,FALSE,"MAT96";#N/A,#N/A,FALSE,"FANDA96";#N/A,#N/A,FALSE,"INTRAN96";#N/A,#N/A,FALSE,"NAA9697";#N/A,#N/A,FALSE,"ECWEBB";#N/A,#N/A,FALSE,"MFT96";#N/A,#N/A,FALSE,"CTrecon"}</definedName>
    <definedName name="ASDF_1_1_3_4" hidden="1">{#N/A,#N/A,FALSE,"TMCOMP96";#N/A,#N/A,FALSE,"MAT96";#N/A,#N/A,FALSE,"FANDA96";#N/A,#N/A,FALSE,"INTRAN96";#N/A,#N/A,FALSE,"NAA9697";#N/A,#N/A,FALSE,"ECWEBB";#N/A,#N/A,FALSE,"MFT96";#N/A,#N/A,FALSE,"CTrecon"}</definedName>
    <definedName name="ASDF_1_1_3_5" hidden="1">{#N/A,#N/A,FALSE,"TMCOMP96";#N/A,#N/A,FALSE,"MAT96";#N/A,#N/A,FALSE,"FANDA96";#N/A,#N/A,FALSE,"INTRAN96";#N/A,#N/A,FALSE,"NAA9697";#N/A,#N/A,FALSE,"ECWEBB";#N/A,#N/A,FALSE,"MFT96";#N/A,#N/A,FALSE,"CTrecon"}</definedName>
    <definedName name="ASDF_1_1_4" hidden="1">{#N/A,#N/A,FALSE,"TMCOMP96";#N/A,#N/A,FALSE,"MAT96";#N/A,#N/A,FALSE,"FANDA96";#N/A,#N/A,FALSE,"INTRAN96";#N/A,#N/A,FALSE,"NAA9697";#N/A,#N/A,FALSE,"ECWEBB";#N/A,#N/A,FALSE,"MFT96";#N/A,#N/A,FALSE,"CTrecon"}</definedName>
    <definedName name="ASDF_1_1_4_1" hidden="1">{#N/A,#N/A,FALSE,"TMCOMP96";#N/A,#N/A,FALSE,"MAT96";#N/A,#N/A,FALSE,"FANDA96";#N/A,#N/A,FALSE,"INTRAN96";#N/A,#N/A,FALSE,"NAA9697";#N/A,#N/A,FALSE,"ECWEBB";#N/A,#N/A,FALSE,"MFT96";#N/A,#N/A,FALSE,"CTrecon"}</definedName>
    <definedName name="ASDF_1_1_4_2" hidden="1">{#N/A,#N/A,FALSE,"TMCOMP96";#N/A,#N/A,FALSE,"MAT96";#N/A,#N/A,FALSE,"FANDA96";#N/A,#N/A,FALSE,"INTRAN96";#N/A,#N/A,FALSE,"NAA9697";#N/A,#N/A,FALSE,"ECWEBB";#N/A,#N/A,FALSE,"MFT96";#N/A,#N/A,FALSE,"CTrecon"}</definedName>
    <definedName name="ASDF_1_1_4_3" hidden="1">{#N/A,#N/A,FALSE,"TMCOMP96";#N/A,#N/A,FALSE,"MAT96";#N/A,#N/A,FALSE,"FANDA96";#N/A,#N/A,FALSE,"INTRAN96";#N/A,#N/A,FALSE,"NAA9697";#N/A,#N/A,FALSE,"ECWEBB";#N/A,#N/A,FALSE,"MFT96";#N/A,#N/A,FALSE,"CTrecon"}</definedName>
    <definedName name="ASDF_1_1_4_4" hidden="1">{#N/A,#N/A,FALSE,"TMCOMP96";#N/A,#N/A,FALSE,"MAT96";#N/A,#N/A,FALSE,"FANDA96";#N/A,#N/A,FALSE,"INTRAN96";#N/A,#N/A,FALSE,"NAA9697";#N/A,#N/A,FALSE,"ECWEBB";#N/A,#N/A,FALSE,"MFT96";#N/A,#N/A,FALSE,"CTrecon"}</definedName>
    <definedName name="ASDF_1_1_4_5" hidden="1">{#N/A,#N/A,FALSE,"TMCOMP96";#N/A,#N/A,FALSE,"MAT96";#N/A,#N/A,FALSE,"FANDA96";#N/A,#N/A,FALSE,"INTRAN96";#N/A,#N/A,FALSE,"NAA9697";#N/A,#N/A,FALSE,"ECWEBB";#N/A,#N/A,FALSE,"MFT96";#N/A,#N/A,FALSE,"CTrecon"}</definedName>
    <definedName name="ASDF_1_1_5" hidden="1">{#N/A,#N/A,FALSE,"TMCOMP96";#N/A,#N/A,FALSE,"MAT96";#N/A,#N/A,FALSE,"FANDA96";#N/A,#N/A,FALSE,"INTRAN96";#N/A,#N/A,FALSE,"NAA9697";#N/A,#N/A,FALSE,"ECWEBB";#N/A,#N/A,FALSE,"MFT96";#N/A,#N/A,FALSE,"CTrecon"}</definedName>
    <definedName name="ASDF_1_1_5_1" hidden="1">{#N/A,#N/A,FALSE,"TMCOMP96";#N/A,#N/A,FALSE,"MAT96";#N/A,#N/A,FALSE,"FANDA96";#N/A,#N/A,FALSE,"INTRAN96";#N/A,#N/A,FALSE,"NAA9697";#N/A,#N/A,FALSE,"ECWEBB";#N/A,#N/A,FALSE,"MFT96";#N/A,#N/A,FALSE,"CTrecon"}</definedName>
    <definedName name="ASDF_1_1_5_2" hidden="1">{#N/A,#N/A,FALSE,"TMCOMP96";#N/A,#N/A,FALSE,"MAT96";#N/A,#N/A,FALSE,"FANDA96";#N/A,#N/A,FALSE,"INTRAN96";#N/A,#N/A,FALSE,"NAA9697";#N/A,#N/A,FALSE,"ECWEBB";#N/A,#N/A,FALSE,"MFT96";#N/A,#N/A,FALSE,"CTrecon"}</definedName>
    <definedName name="ASDF_1_1_5_3" hidden="1">{#N/A,#N/A,FALSE,"TMCOMP96";#N/A,#N/A,FALSE,"MAT96";#N/A,#N/A,FALSE,"FANDA96";#N/A,#N/A,FALSE,"INTRAN96";#N/A,#N/A,FALSE,"NAA9697";#N/A,#N/A,FALSE,"ECWEBB";#N/A,#N/A,FALSE,"MFT96";#N/A,#N/A,FALSE,"CTrecon"}</definedName>
    <definedName name="ASDF_1_1_5_4" hidden="1">{#N/A,#N/A,FALSE,"TMCOMP96";#N/A,#N/A,FALSE,"MAT96";#N/A,#N/A,FALSE,"FANDA96";#N/A,#N/A,FALSE,"INTRAN96";#N/A,#N/A,FALSE,"NAA9697";#N/A,#N/A,FALSE,"ECWEBB";#N/A,#N/A,FALSE,"MFT96";#N/A,#N/A,FALSE,"CTrecon"}</definedName>
    <definedName name="ASDF_1_1_5_5" hidden="1">{#N/A,#N/A,FALSE,"TMCOMP96";#N/A,#N/A,FALSE,"MAT96";#N/A,#N/A,FALSE,"FANDA96";#N/A,#N/A,FALSE,"INTRAN96";#N/A,#N/A,FALSE,"NAA9697";#N/A,#N/A,FALSE,"ECWEBB";#N/A,#N/A,FALSE,"MFT96";#N/A,#N/A,FALSE,"CTrecon"}</definedName>
    <definedName name="ASDF_1_2" hidden="1">{#N/A,#N/A,FALSE,"TMCOMP96";#N/A,#N/A,FALSE,"MAT96";#N/A,#N/A,FALSE,"FANDA96";#N/A,#N/A,FALSE,"INTRAN96";#N/A,#N/A,FALSE,"NAA9697";#N/A,#N/A,FALSE,"ECWEBB";#N/A,#N/A,FALSE,"MFT96";#N/A,#N/A,FALSE,"CTrecon"}</definedName>
    <definedName name="ASDF_1_2_1" hidden="1">{#N/A,#N/A,FALSE,"TMCOMP96";#N/A,#N/A,FALSE,"MAT96";#N/A,#N/A,FALSE,"FANDA96";#N/A,#N/A,FALSE,"INTRAN96";#N/A,#N/A,FALSE,"NAA9697";#N/A,#N/A,FALSE,"ECWEBB";#N/A,#N/A,FALSE,"MFT96";#N/A,#N/A,FALSE,"CTrecon"}</definedName>
    <definedName name="ASDF_1_2_1_1" hidden="1">{#N/A,#N/A,FALSE,"TMCOMP96";#N/A,#N/A,FALSE,"MAT96";#N/A,#N/A,FALSE,"FANDA96";#N/A,#N/A,FALSE,"INTRAN96";#N/A,#N/A,FALSE,"NAA9697";#N/A,#N/A,FALSE,"ECWEBB";#N/A,#N/A,FALSE,"MFT96";#N/A,#N/A,FALSE,"CTrecon"}</definedName>
    <definedName name="ASDF_1_2_1_1_1" hidden="1">{#N/A,#N/A,FALSE,"TMCOMP96";#N/A,#N/A,FALSE,"MAT96";#N/A,#N/A,FALSE,"FANDA96";#N/A,#N/A,FALSE,"INTRAN96";#N/A,#N/A,FALSE,"NAA9697";#N/A,#N/A,FALSE,"ECWEBB";#N/A,#N/A,FALSE,"MFT96";#N/A,#N/A,FALSE,"CTrecon"}</definedName>
    <definedName name="ASDF_1_2_1_1_1_1" hidden="1">{#N/A,#N/A,FALSE,"TMCOMP96";#N/A,#N/A,FALSE,"MAT96";#N/A,#N/A,FALSE,"FANDA96";#N/A,#N/A,FALSE,"INTRAN96";#N/A,#N/A,FALSE,"NAA9697";#N/A,#N/A,FALSE,"ECWEBB";#N/A,#N/A,FALSE,"MFT96";#N/A,#N/A,FALSE,"CTrecon"}</definedName>
    <definedName name="ASDF_1_2_1_1_1_2" hidden="1">{#N/A,#N/A,FALSE,"TMCOMP96";#N/A,#N/A,FALSE,"MAT96";#N/A,#N/A,FALSE,"FANDA96";#N/A,#N/A,FALSE,"INTRAN96";#N/A,#N/A,FALSE,"NAA9697";#N/A,#N/A,FALSE,"ECWEBB";#N/A,#N/A,FALSE,"MFT96";#N/A,#N/A,FALSE,"CTrecon"}</definedName>
    <definedName name="ASDF_1_2_1_1_1_3" hidden="1">{#N/A,#N/A,FALSE,"TMCOMP96";#N/A,#N/A,FALSE,"MAT96";#N/A,#N/A,FALSE,"FANDA96";#N/A,#N/A,FALSE,"INTRAN96";#N/A,#N/A,FALSE,"NAA9697";#N/A,#N/A,FALSE,"ECWEBB";#N/A,#N/A,FALSE,"MFT96";#N/A,#N/A,FALSE,"CTrecon"}</definedName>
    <definedName name="ASDF_1_2_1_1_1_4" hidden="1">{#N/A,#N/A,FALSE,"TMCOMP96";#N/A,#N/A,FALSE,"MAT96";#N/A,#N/A,FALSE,"FANDA96";#N/A,#N/A,FALSE,"INTRAN96";#N/A,#N/A,FALSE,"NAA9697";#N/A,#N/A,FALSE,"ECWEBB";#N/A,#N/A,FALSE,"MFT96";#N/A,#N/A,FALSE,"CTrecon"}</definedName>
    <definedName name="ASDF_1_2_1_1_1_5" hidden="1">{#N/A,#N/A,FALSE,"TMCOMP96";#N/A,#N/A,FALSE,"MAT96";#N/A,#N/A,FALSE,"FANDA96";#N/A,#N/A,FALSE,"INTRAN96";#N/A,#N/A,FALSE,"NAA9697";#N/A,#N/A,FALSE,"ECWEBB";#N/A,#N/A,FALSE,"MFT96";#N/A,#N/A,FALSE,"CTrecon"}</definedName>
    <definedName name="ASDF_1_2_1_1_2" hidden="1">{#N/A,#N/A,FALSE,"TMCOMP96";#N/A,#N/A,FALSE,"MAT96";#N/A,#N/A,FALSE,"FANDA96";#N/A,#N/A,FALSE,"INTRAN96";#N/A,#N/A,FALSE,"NAA9697";#N/A,#N/A,FALSE,"ECWEBB";#N/A,#N/A,FALSE,"MFT96";#N/A,#N/A,FALSE,"CTrecon"}</definedName>
    <definedName name="ASDF_1_2_1_1_2_1" hidden="1">{#N/A,#N/A,FALSE,"TMCOMP96";#N/A,#N/A,FALSE,"MAT96";#N/A,#N/A,FALSE,"FANDA96";#N/A,#N/A,FALSE,"INTRAN96";#N/A,#N/A,FALSE,"NAA9697";#N/A,#N/A,FALSE,"ECWEBB";#N/A,#N/A,FALSE,"MFT96";#N/A,#N/A,FALSE,"CTrecon"}</definedName>
    <definedName name="ASDF_1_2_1_1_2_2" hidden="1">{#N/A,#N/A,FALSE,"TMCOMP96";#N/A,#N/A,FALSE,"MAT96";#N/A,#N/A,FALSE,"FANDA96";#N/A,#N/A,FALSE,"INTRAN96";#N/A,#N/A,FALSE,"NAA9697";#N/A,#N/A,FALSE,"ECWEBB";#N/A,#N/A,FALSE,"MFT96";#N/A,#N/A,FALSE,"CTrecon"}</definedName>
    <definedName name="ASDF_1_2_1_1_2_3" hidden="1">{#N/A,#N/A,FALSE,"TMCOMP96";#N/A,#N/A,FALSE,"MAT96";#N/A,#N/A,FALSE,"FANDA96";#N/A,#N/A,FALSE,"INTRAN96";#N/A,#N/A,FALSE,"NAA9697";#N/A,#N/A,FALSE,"ECWEBB";#N/A,#N/A,FALSE,"MFT96";#N/A,#N/A,FALSE,"CTrecon"}</definedName>
    <definedName name="ASDF_1_2_1_1_2_4" hidden="1">{#N/A,#N/A,FALSE,"TMCOMP96";#N/A,#N/A,FALSE,"MAT96";#N/A,#N/A,FALSE,"FANDA96";#N/A,#N/A,FALSE,"INTRAN96";#N/A,#N/A,FALSE,"NAA9697";#N/A,#N/A,FALSE,"ECWEBB";#N/A,#N/A,FALSE,"MFT96";#N/A,#N/A,FALSE,"CTrecon"}</definedName>
    <definedName name="ASDF_1_2_1_1_2_5" hidden="1">{#N/A,#N/A,FALSE,"TMCOMP96";#N/A,#N/A,FALSE,"MAT96";#N/A,#N/A,FALSE,"FANDA96";#N/A,#N/A,FALSE,"INTRAN96";#N/A,#N/A,FALSE,"NAA9697";#N/A,#N/A,FALSE,"ECWEBB";#N/A,#N/A,FALSE,"MFT96";#N/A,#N/A,FALSE,"CTrecon"}</definedName>
    <definedName name="ASDF_1_2_1_1_3" hidden="1">{#N/A,#N/A,FALSE,"TMCOMP96";#N/A,#N/A,FALSE,"MAT96";#N/A,#N/A,FALSE,"FANDA96";#N/A,#N/A,FALSE,"INTRAN96";#N/A,#N/A,FALSE,"NAA9697";#N/A,#N/A,FALSE,"ECWEBB";#N/A,#N/A,FALSE,"MFT96";#N/A,#N/A,FALSE,"CTrecon"}</definedName>
    <definedName name="ASDF_1_2_1_1_4" hidden="1">{#N/A,#N/A,FALSE,"TMCOMP96";#N/A,#N/A,FALSE,"MAT96";#N/A,#N/A,FALSE,"FANDA96";#N/A,#N/A,FALSE,"INTRAN96";#N/A,#N/A,FALSE,"NAA9697";#N/A,#N/A,FALSE,"ECWEBB";#N/A,#N/A,FALSE,"MFT96";#N/A,#N/A,FALSE,"CTrecon"}</definedName>
    <definedName name="ASDF_1_2_1_1_5" hidden="1">{#N/A,#N/A,FALSE,"TMCOMP96";#N/A,#N/A,FALSE,"MAT96";#N/A,#N/A,FALSE,"FANDA96";#N/A,#N/A,FALSE,"INTRAN96";#N/A,#N/A,FALSE,"NAA9697";#N/A,#N/A,FALSE,"ECWEBB";#N/A,#N/A,FALSE,"MFT96";#N/A,#N/A,FALSE,"CTrecon"}</definedName>
    <definedName name="ASDF_1_2_1_2" hidden="1">{#N/A,#N/A,FALSE,"TMCOMP96";#N/A,#N/A,FALSE,"MAT96";#N/A,#N/A,FALSE,"FANDA96";#N/A,#N/A,FALSE,"INTRAN96";#N/A,#N/A,FALSE,"NAA9697";#N/A,#N/A,FALSE,"ECWEBB";#N/A,#N/A,FALSE,"MFT96";#N/A,#N/A,FALSE,"CTrecon"}</definedName>
    <definedName name="ASDF_1_2_1_2_1" hidden="1">{#N/A,#N/A,FALSE,"TMCOMP96";#N/A,#N/A,FALSE,"MAT96";#N/A,#N/A,FALSE,"FANDA96";#N/A,#N/A,FALSE,"INTRAN96";#N/A,#N/A,FALSE,"NAA9697";#N/A,#N/A,FALSE,"ECWEBB";#N/A,#N/A,FALSE,"MFT96";#N/A,#N/A,FALSE,"CTrecon"}</definedName>
    <definedName name="ASDF_1_2_1_2_2" hidden="1">{#N/A,#N/A,FALSE,"TMCOMP96";#N/A,#N/A,FALSE,"MAT96";#N/A,#N/A,FALSE,"FANDA96";#N/A,#N/A,FALSE,"INTRAN96";#N/A,#N/A,FALSE,"NAA9697";#N/A,#N/A,FALSE,"ECWEBB";#N/A,#N/A,FALSE,"MFT96";#N/A,#N/A,FALSE,"CTrecon"}</definedName>
    <definedName name="ASDF_1_2_1_2_3" hidden="1">{#N/A,#N/A,FALSE,"TMCOMP96";#N/A,#N/A,FALSE,"MAT96";#N/A,#N/A,FALSE,"FANDA96";#N/A,#N/A,FALSE,"INTRAN96";#N/A,#N/A,FALSE,"NAA9697";#N/A,#N/A,FALSE,"ECWEBB";#N/A,#N/A,FALSE,"MFT96";#N/A,#N/A,FALSE,"CTrecon"}</definedName>
    <definedName name="ASDF_1_2_1_2_4" hidden="1">{#N/A,#N/A,FALSE,"TMCOMP96";#N/A,#N/A,FALSE,"MAT96";#N/A,#N/A,FALSE,"FANDA96";#N/A,#N/A,FALSE,"INTRAN96";#N/A,#N/A,FALSE,"NAA9697";#N/A,#N/A,FALSE,"ECWEBB";#N/A,#N/A,FALSE,"MFT96";#N/A,#N/A,FALSE,"CTrecon"}</definedName>
    <definedName name="ASDF_1_2_1_2_5" hidden="1">{#N/A,#N/A,FALSE,"TMCOMP96";#N/A,#N/A,FALSE,"MAT96";#N/A,#N/A,FALSE,"FANDA96";#N/A,#N/A,FALSE,"INTRAN96";#N/A,#N/A,FALSE,"NAA9697";#N/A,#N/A,FALSE,"ECWEBB";#N/A,#N/A,FALSE,"MFT96";#N/A,#N/A,FALSE,"CTrecon"}</definedName>
    <definedName name="ASDF_1_2_1_3" hidden="1">{#N/A,#N/A,FALSE,"TMCOMP96";#N/A,#N/A,FALSE,"MAT96";#N/A,#N/A,FALSE,"FANDA96";#N/A,#N/A,FALSE,"INTRAN96";#N/A,#N/A,FALSE,"NAA9697";#N/A,#N/A,FALSE,"ECWEBB";#N/A,#N/A,FALSE,"MFT96";#N/A,#N/A,FALSE,"CTrecon"}</definedName>
    <definedName name="ASDF_1_2_1_3_1" hidden="1">{#N/A,#N/A,FALSE,"TMCOMP96";#N/A,#N/A,FALSE,"MAT96";#N/A,#N/A,FALSE,"FANDA96";#N/A,#N/A,FALSE,"INTRAN96";#N/A,#N/A,FALSE,"NAA9697";#N/A,#N/A,FALSE,"ECWEBB";#N/A,#N/A,FALSE,"MFT96";#N/A,#N/A,FALSE,"CTrecon"}</definedName>
    <definedName name="ASDF_1_2_1_3_2" hidden="1">{#N/A,#N/A,FALSE,"TMCOMP96";#N/A,#N/A,FALSE,"MAT96";#N/A,#N/A,FALSE,"FANDA96";#N/A,#N/A,FALSE,"INTRAN96";#N/A,#N/A,FALSE,"NAA9697";#N/A,#N/A,FALSE,"ECWEBB";#N/A,#N/A,FALSE,"MFT96";#N/A,#N/A,FALSE,"CTrecon"}</definedName>
    <definedName name="ASDF_1_2_1_3_3" hidden="1">{#N/A,#N/A,FALSE,"TMCOMP96";#N/A,#N/A,FALSE,"MAT96";#N/A,#N/A,FALSE,"FANDA96";#N/A,#N/A,FALSE,"INTRAN96";#N/A,#N/A,FALSE,"NAA9697";#N/A,#N/A,FALSE,"ECWEBB";#N/A,#N/A,FALSE,"MFT96";#N/A,#N/A,FALSE,"CTrecon"}</definedName>
    <definedName name="ASDF_1_2_1_3_4" hidden="1">{#N/A,#N/A,FALSE,"TMCOMP96";#N/A,#N/A,FALSE,"MAT96";#N/A,#N/A,FALSE,"FANDA96";#N/A,#N/A,FALSE,"INTRAN96";#N/A,#N/A,FALSE,"NAA9697";#N/A,#N/A,FALSE,"ECWEBB";#N/A,#N/A,FALSE,"MFT96";#N/A,#N/A,FALSE,"CTrecon"}</definedName>
    <definedName name="ASDF_1_2_1_3_5" hidden="1">{#N/A,#N/A,FALSE,"TMCOMP96";#N/A,#N/A,FALSE,"MAT96";#N/A,#N/A,FALSE,"FANDA96";#N/A,#N/A,FALSE,"INTRAN96";#N/A,#N/A,FALSE,"NAA9697";#N/A,#N/A,FALSE,"ECWEBB";#N/A,#N/A,FALSE,"MFT96";#N/A,#N/A,FALSE,"CTrecon"}</definedName>
    <definedName name="ASDF_1_2_1_4" hidden="1">{#N/A,#N/A,FALSE,"TMCOMP96";#N/A,#N/A,FALSE,"MAT96";#N/A,#N/A,FALSE,"FANDA96";#N/A,#N/A,FALSE,"INTRAN96";#N/A,#N/A,FALSE,"NAA9697";#N/A,#N/A,FALSE,"ECWEBB";#N/A,#N/A,FALSE,"MFT96";#N/A,#N/A,FALSE,"CTrecon"}</definedName>
    <definedName name="ASDF_1_2_1_4_1" hidden="1">{#N/A,#N/A,FALSE,"TMCOMP96";#N/A,#N/A,FALSE,"MAT96";#N/A,#N/A,FALSE,"FANDA96";#N/A,#N/A,FALSE,"INTRAN96";#N/A,#N/A,FALSE,"NAA9697";#N/A,#N/A,FALSE,"ECWEBB";#N/A,#N/A,FALSE,"MFT96";#N/A,#N/A,FALSE,"CTrecon"}</definedName>
    <definedName name="ASDF_1_2_1_4_2" hidden="1">{#N/A,#N/A,FALSE,"TMCOMP96";#N/A,#N/A,FALSE,"MAT96";#N/A,#N/A,FALSE,"FANDA96";#N/A,#N/A,FALSE,"INTRAN96";#N/A,#N/A,FALSE,"NAA9697";#N/A,#N/A,FALSE,"ECWEBB";#N/A,#N/A,FALSE,"MFT96";#N/A,#N/A,FALSE,"CTrecon"}</definedName>
    <definedName name="ASDF_1_2_1_4_3" hidden="1">{#N/A,#N/A,FALSE,"TMCOMP96";#N/A,#N/A,FALSE,"MAT96";#N/A,#N/A,FALSE,"FANDA96";#N/A,#N/A,FALSE,"INTRAN96";#N/A,#N/A,FALSE,"NAA9697";#N/A,#N/A,FALSE,"ECWEBB";#N/A,#N/A,FALSE,"MFT96";#N/A,#N/A,FALSE,"CTrecon"}</definedName>
    <definedName name="ASDF_1_2_1_4_4" hidden="1">{#N/A,#N/A,FALSE,"TMCOMP96";#N/A,#N/A,FALSE,"MAT96";#N/A,#N/A,FALSE,"FANDA96";#N/A,#N/A,FALSE,"INTRAN96";#N/A,#N/A,FALSE,"NAA9697";#N/A,#N/A,FALSE,"ECWEBB";#N/A,#N/A,FALSE,"MFT96";#N/A,#N/A,FALSE,"CTrecon"}</definedName>
    <definedName name="ASDF_1_2_1_4_5" hidden="1">{#N/A,#N/A,FALSE,"TMCOMP96";#N/A,#N/A,FALSE,"MAT96";#N/A,#N/A,FALSE,"FANDA96";#N/A,#N/A,FALSE,"INTRAN96";#N/A,#N/A,FALSE,"NAA9697";#N/A,#N/A,FALSE,"ECWEBB";#N/A,#N/A,FALSE,"MFT96";#N/A,#N/A,FALSE,"CTrecon"}</definedName>
    <definedName name="ASDF_1_2_1_5" hidden="1">{#N/A,#N/A,FALSE,"TMCOMP96";#N/A,#N/A,FALSE,"MAT96";#N/A,#N/A,FALSE,"FANDA96";#N/A,#N/A,FALSE,"INTRAN96";#N/A,#N/A,FALSE,"NAA9697";#N/A,#N/A,FALSE,"ECWEBB";#N/A,#N/A,FALSE,"MFT96";#N/A,#N/A,FALSE,"CTrecon"}</definedName>
    <definedName name="ASDF_1_2_1_5_1" hidden="1">{#N/A,#N/A,FALSE,"TMCOMP96";#N/A,#N/A,FALSE,"MAT96";#N/A,#N/A,FALSE,"FANDA96";#N/A,#N/A,FALSE,"INTRAN96";#N/A,#N/A,FALSE,"NAA9697";#N/A,#N/A,FALSE,"ECWEBB";#N/A,#N/A,FALSE,"MFT96";#N/A,#N/A,FALSE,"CTrecon"}</definedName>
    <definedName name="ASDF_1_2_1_5_2" hidden="1">{#N/A,#N/A,FALSE,"TMCOMP96";#N/A,#N/A,FALSE,"MAT96";#N/A,#N/A,FALSE,"FANDA96";#N/A,#N/A,FALSE,"INTRAN96";#N/A,#N/A,FALSE,"NAA9697";#N/A,#N/A,FALSE,"ECWEBB";#N/A,#N/A,FALSE,"MFT96";#N/A,#N/A,FALSE,"CTrecon"}</definedName>
    <definedName name="ASDF_1_2_1_5_3" hidden="1">{#N/A,#N/A,FALSE,"TMCOMP96";#N/A,#N/A,FALSE,"MAT96";#N/A,#N/A,FALSE,"FANDA96";#N/A,#N/A,FALSE,"INTRAN96";#N/A,#N/A,FALSE,"NAA9697";#N/A,#N/A,FALSE,"ECWEBB";#N/A,#N/A,FALSE,"MFT96";#N/A,#N/A,FALSE,"CTrecon"}</definedName>
    <definedName name="ASDF_1_2_1_5_4" hidden="1">{#N/A,#N/A,FALSE,"TMCOMP96";#N/A,#N/A,FALSE,"MAT96";#N/A,#N/A,FALSE,"FANDA96";#N/A,#N/A,FALSE,"INTRAN96";#N/A,#N/A,FALSE,"NAA9697";#N/A,#N/A,FALSE,"ECWEBB";#N/A,#N/A,FALSE,"MFT96";#N/A,#N/A,FALSE,"CTrecon"}</definedName>
    <definedName name="ASDF_1_2_1_5_5" hidden="1">{#N/A,#N/A,FALSE,"TMCOMP96";#N/A,#N/A,FALSE,"MAT96";#N/A,#N/A,FALSE,"FANDA96";#N/A,#N/A,FALSE,"INTRAN96";#N/A,#N/A,FALSE,"NAA9697";#N/A,#N/A,FALSE,"ECWEBB";#N/A,#N/A,FALSE,"MFT96";#N/A,#N/A,FALSE,"CTrecon"}</definedName>
    <definedName name="ASDF_1_2_2" hidden="1">{#N/A,#N/A,FALSE,"TMCOMP96";#N/A,#N/A,FALSE,"MAT96";#N/A,#N/A,FALSE,"FANDA96";#N/A,#N/A,FALSE,"INTRAN96";#N/A,#N/A,FALSE,"NAA9697";#N/A,#N/A,FALSE,"ECWEBB";#N/A,#N/A,FALSE,"MFT96";#N/A,#N/A,FALSE,"CTrecon"}</definedName>
    <definedName name="ASDF_1_2_2_1" hidden="1">{#N/A,#N/A,FALSE,"TMCOMP96";#N/A,#N/A,FALSE,"MAT96";#N/A,#N/A,FALSE,"FANDA96";#N/A,#N/A,FALSE,"INTRAN96";#N/A,#N/A,FALSE,"NAA9697";#N/A,#N/A,FALSE,"ECWEBB";#N/A,#N/A,FALSE,"MFT96";#N/A,#N/A,FALSE,"CTrecon"}</definedName>
    <definedName name="ASDF_1_2_2_2" hidden="1">{#N/A,#N/A,FALSE,"TMCOMP96";#N/A,#N/A,FALSE,"MAT96";#N/A,#N/A,FALSE,"FANDA96";#N/A,#N/A,FALSE,"INTRAN96";#N/A,#N/A,FALSE,"NAA9697";#N/A,#N/A,FALSE,"ECWEBB";#N/A,#N/A,FALSE,"MFT96";#N/A,#N/A,FALSE,"CTrecon"}</definedName>
    <definedName name="ASDF_1_2_2_3" hidden="1">{#N/A,#N/A,FALSE,"TMCOMP96";#N/A,#N/A,FALSE,"MAT96";#N/A,#N/A,FALSE,"FANDA96";#N/A,#N/A,FALSE,"INTRAN96";#N/A,#N/A,FALSE,"NAA9697";#N/A,#N/A,FALSE,"ECWEBB";#N/A,#N/A,FALSE,"MFT96";#N/A,#N/A,FALSE,"CTrecon"}</definedName>
    <definedName name="ASDF_1_2_2_4" hidden="1">{#N/A,#N/A,FALSE,"TMCOMP96";#N/A,#N/A,FALSE,"MAT96";#N/A,#N/A,FALSE,"FANDA96";#N/A,#N/A,FALSE,"INTRAN96";#N/A,#N/A,FALSE,"NAA9697";#N/A,#N/A,FALSE,"ECWEBB";#N/A,#N/A,FALSE,"MFT96";#N/A,#N/A,FALSE,"CTrecon"}</definedName>
    <definedName name="ASDF_1_2_2_5" hidden="1">{#N/A,#N/A,FALSE,"TMCOMP96";#N/A,#N/A,FALSE,"MAT96";#N/A,#N/A,FALSE,"FANDA96";#N/A,#N/A,FALSE,"INTRAN96";#N/A,#N/A,FALSE,"NAA9697";#N/A,#N/A,FALSE,"ECWEBB";#N/A,#N/A,FALSE,"MFT96";#N/A,#N/A,FALSE,"CTrecon"}</definedName>
    <definedName name="ASDF_1_2_3" hidden="1">{#N/A,#N/A,FALSE,"TMCOMP96";#N/A,#N/A,FALSE,"MAT96";#N/A,#N/A,FALSE,"FANDA96";#N/A,#N/A,FALSE,"INTRAN96";#N/A,#N/A,FALSE,"NAA9697";#N/A,#N/A,FALSE,"ECWEBB";#N/A,#N/A,FALSE,"MFT96";#N/A,#N/A,FALSE,"CTrecon"}</definedName>
    <definedName name="ASDF_1_2_3_1" hidden="1">{#N/A,#N/A,FALSE,"TMCOMP96";#N/A,#N/A,FALSE,"MAT96";#N/A,#N/A,FALSE,"FANDA96";#N/A,#N/A,FALSE,"INTRAN96";#N/A,#N/A,FALSE,"NAA9697";#N/A,#N/A,FALSE,"ECWEBB";#N/A,#N/A,FALSE,"MFT96";#N/A,#N/A,FALSE,"CTrecon"}</definedName>
    <definedName name="ASDF_1_2_3_2" hidden="1">{#N/A,#N/A,FALSE,"TMCOMP96";#N/A,#N/A,FALSE,"MAT96";#N/A,#N/A,FALSE,"FANDA96";#N/A,#N/A,FALSE,"INTRAN96";#N/A,#N/A,FALSE,"NAA9697";#N/A,#N/A,FALSE,"ECWEBB";#N/A,#N/A,FALSE,"MFT96";#N/A,#N/A,FALSE,"CTrecon"}</definedName>
    <definedName name="ASDF_1_2_3_3" hidden="1">{#N/A,#N/A,FALSE,"TMCOMP96";#N/A,#N/A,FALSE,"MAT96";#N/A,#N/A,FALSE,"FANDA96";#N/A,#N/A,FALSE,"INTRAN96";#N/A,#N/A,FALSE,"NAA9697";#N/A,#N/A,FALSE,"ECWEBB";#N/A,#N/A,FALSE,"MFT96";#N/A,#N/A,FALSE,"CTrecon"}</definedName>
    <definedName name="ASDF_1_2_3_4" hidden="1">{#N/A,#N/A,FALSE,"TMCOMP96";#N/A,#N/A,FALSE,"MAT96";#N/A,#N/A,FALSE,"FANDA96";#N/A,#N/A,FALSE,"INTRAN96";#N/A,#N/A,FALSE,"NAA9697";#N/A,#N/A,FALSE,"ECWEBB";#N/A,#N/A,FALSE,"MFT96";#N/A,#N/A,FALSE,"CTrecon"}</definedName>
    <definedName name="ASDF_1_2_3_5" hidden="1">{#N/A,#N/A,FALSE,"TMCOMP96";#N/A,#N/A,FALSE,"MAT96";#N/A,#N/A,FALSE,"FANDA96";#N/A,#N/A,FALSE,"INTRAN96";#N/A,#N/A,FALSE,"NAA9697";#N/A,#N/A,FALSE,"ECWEBB";#N/A,#N/A,FALSE,"MFT96";#N/A,#N/A,FALSE,"CTrecon"}</definedName>
    <definedName name="ASDF_1_2_4" hidden="1">{#N/A,#N/A,FALSE,"TMCOMP96";#N/A,#N/A,FALSE,"MAT96";#N/A,#N/A,FALSE,"FANDA96";#N/A,#N/A,FALSE,"INTRAN96";#N/A,#N/A,FALSE,"NAA9697";#N/A,#N/A,FALSE,"ECWEBB";#N/A,#N/A,FALSE,"MFT96";#N/A,#N/A,FALSE,"CTrecon"}</definedName>
    <definedName name="ASDF_1_2_4_1" hidden="1">{#N/A,#N/A,FALSE,"TMCOMP96";#N/A,#N/A,FALSE,"MAT96";#N/A,#N/A,FALSE,"FANDA96";#N/A,#N/A,FALSE,"INTRAN96";#N/A,#N/A,FALSE,"NAA9697";#N/A,#N/A,FALSE,"ECWEBB";#N/A,#N/A,FALSE,"MFT96";#N/A,#N/A,FALSE,"CTrecon"}</definedName>
    <definedName name="ASDF_1_2_4_2" hidden="1">{#N/A,#N/A,FALSE,"TMCOMP96";#N/A,#N/A,FALSE,"MAT96";#N/A,#N/A,FALSE,"FANDA96";#N/A,#N/A,FALSE,"INTRAN96";#N/A,#N/A,FALSE,"NAA9697";#N/A,#N/A,FALSE,"ECWEBB";#N/A,#N/A,FALSE,"MFT96";#N/A,#N/A,FALSE,"CTrecon"}</definedName>
    <definedName name="ASDF_1_2_4_3" hidden="1">{#N/A,#N/A,FALSE,"TMCOMP96";#N/A,#N/A,FALSE,"MAT96";#N/A,#N/A,FALSE,"FANDA96";#N/A,#N/A,FALSE,"INTRAN96";#N/A,#N/A,FALSE,"NAA9697";#N/A,#N/A,FALSE,"ECWEBB";#N/A,#N/A,FALSE,"MFT96";#N/A,#N/A,FALSE,"CTrecon"}</definedName>
    <definedName name="ASDF_1_2_4_4" hidden="1">{#N/A,#N/A,FALSE,"TMCOMP96";#N/A,#N/A,FALSE,"MAT96";#N/A,#N/A,FALSE,"FANDA96";#N/A,#N/A,FALSE,"INTRAN96";#N/A,#N/A,FALSE,"NAA9697";#N/A,#N/A,FALSE,"ECWEBB";#N/A,#N/A,FALSE,"MFT96";#N/A,#N/A,FALSE,"CTrecon"}</definedName>
    <definedName name="ASDF_1_2_4_5" hidden="1">{#N/A,#N/A,FALSE,"TMCOMP96";#N/A,#N/A,FALSE,"MAT96";#N/A,#N/A,FALSE,"FANDA96";#N/A,#N/A,FALSE,"INTRAN96";#N/A,#N/A,FALSE,"NAA9697";#N/A,#N/A,FALSE,"ECWEBB";#N/A,#N/A,FALSE,"MFT96";#N/A,#N/A,FALSE,"CTrecon"}</definedName>
    <definedName name="ASDF_1_2_5" hidden="1">{#N/A,#N/A,FALSE,"TMCOMP96";#N/A,#N/A,FALSE,"MAT96";#N/A,#N/A,FALSE,"FANDA96";#N/A,#N/A,FALSE,"INTRAN96";#N/A,#N/A,FALSE,"NAA9697";#N/A,#N/A,FALSE,"ECWEBB";#N/A,#N/A,FALSE,"MFT96";#N/A,#N/A,FALSE,"CTrecon"}</definedName>
    <definedName name="ASDF_1_2_5_1" hidden="1">{#N/A,#N/A,FALSE,"TMCOMP96";#N/A,#N/A,FALSE,"MAT96";#N/A,#N/A,FALSE,"FANDA96";#N/A,#N/A,FALSE,"INTRAN96";#N/A,#N/A,FALSE,"NAA9697";#N/A,#N/A,FALSE,"ECWEBB";#N/A,#N/A,FALSE,"MFT96";#N/A,#N/A,FALSE,"CTrecon"}</definedName>
    <definedName name="ASDF_1_2_5_2" hidden="1">{#N/A,#N/A,FALSE,"TMCOMP96";#N/A,#N/A,FALSE,"MAT96";#N/A,#N/A,FALSE,"FANDA96";#N/A,#N/A,FALSE,"INTRAN96";#N/A,#N/A,FALSE,"NAA9697";#N/A,#N/A,FALSE,"ECWEBB";#N/A,#N/A,FALSE,"MFT96";#N/A,#N/A,FALSE,"CTrecon"}</definedName>
    <definedName name="ASDF_1_2_5_3" hidden="1">{#N/A,#N/A,FALSE,"TMCOMP96";#N/A,#N/A,FALSE,"MAT96";#N/A,#N/A,FALSE,"FANDA96";#N/A,#N/A,FALSE,"INTRAN96";#N/A,#N/A,FALSE,"NAA9697";#N/A,#N/A,FALSE,"ECWEBB";#N/A,#N/A,FALSE,"MFT96";#N/A,#N/A,FALSE,"CTrecon"}</definedName>
    <definedName name="ASDF_1_2_5_4" hidden="1">{#N/A,#N/A,FALSE,"TMCOMP96";#N/A,#N/A,FALSE,"MAT96";#N/A,#N/A,FALSE,"FANDA96";#N/A,#N/A,FALSE,"INTRAN96";#N/A,#N/A,FALSE,"NAA9697";#N/A,#N/A,FALSE,"ECWEBB";#N/A,#N/A,FALSE,"MFT96";#N/A,#N/A,FALSE,"CTrecon"}</definedName>
    <definedName name="ASDF_1_2_5_5" hidden="1">{#N/A,#N/A,FALSE,"TMCOMP96";#N/A,#N/A,FALSE,"MAT96";#N/A,#N/A,FALSE,"FANDA96";#N/A,#N/A,FALSE,"INTRAN96";#N/A,#N/A,FALSE,"NAA9697";#N/A,#N/A,FALSE,"ECWEBB";#N/A,#N/A,FALSE,"MFT96";#N/A,#N/A,FALSE,"CTrecon"}</definedName>
    <definedName name="ASDF_1_3" hidden="1">{#N/A,#N/A,FALSE,"TMCOMP96";#N/A,#N/A,FALSE,"MAT96";#N/A,#N/A,FALSE,"FANDA96";#N/A,#N/A,FALSE,"INTRAN96";#N/A,#N/A,FALSE,"NAA9697";#N/A,#N/A,FALSE,"ECWEBB";#N/A,#N/A,FALSE,"MFT96";#N/A,#N/A,FALSE,"CTrecon"}</definedName>
    <definedName name="ASDF_1_3_1" hidden="1">{#N/A,#N/A,FALSE,"TMCOMP96";#N/A,#N/A,FALSE,"MAT96";#N/A,#N/A,FALSE,"FANDA96";#N/A,#N/A,FALSE,"INTRAN96";#N/A,#N/A,FALSE,"NAA9697";#N/A,#N/A,FALSE,"ECWEBB";#N/A,#N/A,FALSE,"MFT96";#N/A,#N/A,FALSE,"CTrecon"}</definedName>
    <definedName name="ASDF_1_3_1_1" hidden="1">{#N/A,#N/A,FALSE,"TMCOMP96";#N/A,#N/A,FALSE,"MAT96";#N/A,#N/A,FALSE,"FANDA96";#N/A,#N/A,FALSE,"INTRAN96";#N/A,#N/A,FALSE,"NAA9697";#N/A,#N/A,FALSE,"ECWEBB";#N/A,#N/A,FALSE,"MFT96";#N/A,#N/A,FALSE,"CTrecon"}</definedName>
    <definedName name="ASDF_1_3_1_1_1" hidden="1">{#N/A,#N/A,FALSE,"TMCOMP96";#N/A,#N/A,FALSE,"MAT96";#N/A,#N/A,FALSE,"FANDA96";#N/A,#N/A,FALSE,"INTRAN96";#N/A,#N/A,FALSE,"NAA9697";#N/A,#N/A,FALSE,"ECWEBB";#N/A,#N/A,FALSE,"MFT96";#N/A,#N/A,FALSE,"CTrecon"}</definedName>
    <definedName name="ASDF_1_3_1_1_1_1" hidden="1">{#N/A,#N/A,FALSE,"TMCOMP96";#N/A,#N/A,FALSE,"MAT96";#N/A,#N/A,FALSE,"FANDA96";#N/A,#N/A,FALSE,"INTRAN96";#N/A,#N/A,FALSE,"NAA9697";#N/A,#N/A,FALSE,"ECWEBB";#N/A,#N/A,FALSE,"MFT96";#N/A,#N/A,FALSE,"CTrecon"}</definedName>
    <definedName name="ASDF_1_3_1_1_1_2" hidden="1">{#N/A,#N/A,FALSE,"TMCOMP96";#N/A,#N/A,FALSE,"MAT96";#N/A,#N/A,FALSE,"FANDA96";#N/A,#N/A,FALSE,"INTRAN96";#N/A,#N/A,FALSE,"NAA9697";#N/A,#N/A,FALSE,"ECWEBB";#N/A,#N/A,FALSE,"MFT96";#N/A,#N/A,FALSE,"CTrecon"}</definedName>
    <definedName name="ASDF_1_3_1_1_1_3" hidden="1">{#N/A,#N/A,FALSE,"TMCOMP96";#N/A,#N/A,FALSE,"MAT96";#N/A,#N/A,FALSE,"FANDA96";#N/A,#N/A,FALSE,"INTRAN96";#N/A,#N/A,FALSE,"NAA9697";#N/A,#N/A,FALSE,"ECWEBB";#N/A,#N/A,FALSE,"MFT96";#N/A,#N/A,FALSE,"CTrecon"}</definedName>
    <definedName name="ASDF_1_3_1_1_1_4" hidden="1">{#N/A,#N/A,FALSE,"TMCOMP96";#N/A,#N/A,FALSE,"MAT96";#N/A,#N/A,FALSE,"FANDA96";#N/A,#N/A,FALSE,"INTRAN96";#N/A,#N/A,FALSE,"NAA9697";#N/A,#N/A,FALSE,"ECWEBB";#N/A,#N/A,FALSE,"MFT96";#N/A,#N/A,FALSE,"CTrecon"}</definedName>
    <definedName name="ASDF_1_3_1_1_1_5" hidden="1">{#N/A,#N/A,FALSE,"TMCOMP96";#N/A,#N/A,FALSE,"MAT96";#N/A,#N/A,FALSE,"FANDA96";#N/A,#N/A,FALSE,"INTRAN96";#N/A,#N/A,FALSE,"NAA9697";#N/A,#N/A,FALSE,"ECWEBB";#N/A,#N/A,FALSE,"MFT96";#N/A,#N/A,FALSE,"CTrecon"}</definedName>
    <definedName name="ASDF_1_3_1_1_2" hidden="1">{#N/A,#N/A,FALSE,"TMCOMP96";#N/A,#N/A,FALSE,"MAT96";#N/A,#N/A,FALSE,"FANDA96";#N/A,#N/A,FALSE,"INTRAN96";#N/A,#N/A,FALSE,"NAA9697";#N/A,#N/A,FALSE,"ECWEBB";#N/A,#N/A,FALSE,"MFT96";#N/A,#N/A,FALSE,"CTrecon"}</definedName>
    <definedName name="ASDF_1_3_1_1_2_1" hidden="1">{#N/A,#N/A,FALSE,"TMCOMP96";#N/A,#N/A,FALSE,"MAT96";#N/A,#N/A,FALSE,"FANDA96";#N/A,#N/A,FALSE,"INTRAN96";#N/A,#N/A,FALSE,"NAA9697";#N/A,#N/A,FALSE,"ECWEBB";#N/A,#N/A,FALSE,"MFT96";#N/A,#N/A,FALSE,"CTrecon"}</definedName>
    <definedName name="ASDF_1_3_1_1_2_2" hidden="1">{#N/A,#N/A,FALSE,"TMCOMP96";#N/A,#N/A,FALSE,"MAT96";#N/A,#N/A,FALSE,"FANDA96";#N/A,#N/A,FALSE,"INTRAN96";#N/A,#N/A,FALSE,"NAA9697";#N/A,#N/A,FALSE,"ECWEBB";#N/A,#N/A,FALSE,"MFT96";#N/A,#N/A,FALSE,"CTrecon"}</definedName>
    <definedName name="ASDF_1_3_1_1_2_3" hidden="1">{#N/A,#N/A,FALSE,"TMCOMP96";#N/A,#N/A,FALSE,"MAT96";#N/A,#N/A,FALSE,"FANDA96";#N/A,#N/A,FALSE,"INTRAN96";#N/A,#N/A,FALSE,"NAA9697";#N/A,#N/A,FALSE,"ECWEBB";#N/A,#N/A,FALSE,"MFT96";#N/A,#N/A,FALSE,"CTrecon"}</definedName>
    <definedName name="ASDF_1_3_1_1_2_4" hidden="1">{#N/A,#N/A,FALSE,"TMCOMP96";#N/A,#N/A,FALSE,"MAT96";#N/A,#N/A,FALSE,"FANDA96";#N/A,#N/A,FALSE,"INTRAN96";#N/A,#N/A,FALSE,"NAA9697";#N/A,#N/A,FALSE,"ECWEBB";#N/A,#N/A,FALSE,"MFT96";#N/A,#N/A,FALSE,"CTrecon"}</definedName>
    <definedName name="ASDF_1_3_1_1_2_5" hidden="1">{#N/A,#N/A,FALSE,"TMCOMP96";#N/A,#N/A,FALSE,"MAT96";#N/A,#N/A,FALSE,"FANDA96";#N/A,#N/A,FALSE,"INTRAN96";#N/A,#N/A,FALSE,"NAA9697";#N/A,#N/A,FALSE,"ECWEBB";#N/A,#N/A,FALSE,"MFT96";#N/A,#N/A,FALSE,"CTrecon"}</definedName>
    <definedName name="ASDF_1_3_1_1_3" hidden="1">{#N/A,#N/A,FALSE,"TMCOMP96";#N/A,#N/A,FALSE,"MAT96";#N/A,#N/A,FALSE,"FANDA96";#N/A,#N/A,FALSE,"INTRAN96";#N/A,#N/A,FALSE,"NAA9697";#N/A,#N/A,FALSE,"ECWEBB";#N/A,#N/A,FALSE,"MFT96";#N/A,#N/A,FALSE,"CTrecon"}</definedName>
    <definedName name="ASDF_1_3_1_1_4" hidden="1">{#N/A,#N/A,FALSE,"TMCOMP96";#N/A,#N/A,FALSE,"MAT96";#N/A,#N/A,FALSE,"FANDA96";#N/A,#N/A,FALSE,"INTRAN96";#N/A,#N/A,FALSE,"NAA9697";#N/A,#N/A,FALSE,"ECWEBB";#N/A,#N/A,FALSE,"MFT96";#N/A,#N/A,FALSE,"CTrecon"}</definedName>
    <definedName name="ASDF_1_3_1_1_5" hidden="1">{#N/A,#N/A,FALSE,"TMCOMP96";#N/A,#N/A,FALSE,"MAT96";#N/A,#N/A,FALSE,"FANDA96";#N/A,#N/A,FALSE,"INTRAN96";#N/A,#N/A,FALSE,"NAA9697";#N/A,#N/A,FALSE,"ECWEBB";#N/A,#N/A,FALSE,"MFT96";#N/A,#N/A,FALSE,"CTrecon"}</definedName>
    <definedName name="ASDF_1_3_1_2" hidden="1">{#N/A,#N/A,FALSE,"TMCOMP96";#N/A,#N/A,FALSE,"MAT96";#N/A,#N/A,FALSE,"FANDA96";#N/A,#N/A,FALSE,"INTRAN96";#N/A,#N/A,FALSE,"NAA9697";#N/A,#N/A,FALSE,"ECWEBB";#N/A,#N/A,FALSE,"MFT96";#N/A,#N/A,FALSE,"CTrecon"}</definedName>
    <definedName name="ASDF_1_3_1_2_1" hidden="1">{#N/A,#N/A,FALSE,"TMCOMP96";#N/A,#N/A,FALSE,"MAT96";#N/A,#N/A,FALSE,"FANDA96";#N/A,#N/A,FALSE,"INTRAN96";#N/A,#N/A,FALSE,"NAA9697";#N/A,#N/A,FALSE,"ECWEBB";#N/A,#N/A,FALSE,"MFT96";#N/A,#N/A,FALSE,"CTrecon"}</definedName>
    <definedName name="ASDF_1_3_1_2_2" hidden="1">{#N/A,#N/A,FALSE,"TMCOMP96";#N/A,#N/A,FALSE,"MAT96";#N/A,#N/A,FALSE,"FANDA96";#N/A,#N/A,FALSE,"INTRAN96";#N/A,#N/A,FALSE,"NAA9697";#N/A,#N/A,FALSE,"ECWEBB";#N/A,#N/A,FALSE,"MFT96";#N/A,#N/A,FALSE,"CTrecon"}</definedName>
    <definedName name="ASDF_1_3_1_2_3" hidden="1">{#N/A,#N/A,FALSE,"TMCOMP96";#N/A,#N/A,FALSE,"MAT96";#N/A,#N/A,FALSE,"FANDA96";#N/A,#N/A,FALSE,"INTRAN96";#N/A,#N/A,FALSE,"NAA9697";#N/A,#N/A,FALSE,"ECWEBB";#N/A,#N/A,FALSE,"MFT96";#N/A,#N/A,FALSE,"CTrecon"}</definedName>
    <definedName name="ASDF_1_3_1_2_4" hidden="1">{#N/A,#N/A,FALSE,"TMCOMP96";#N/A,#N/A,FALSE,"MAT96";#N/A,#N/A,FALSE,"FANDA96";#N/A,#N/A,FALSE,"INTRAN96";#N/A,#N/A,FALSE,"NAA9697";#N/A,#N/A,FALSE,"ECWEBB";#N/A,#N/A,FALSE,"MFT96";#N/A,#N/A,FALSE,"CTrecon"}</definedName>
    <definedName name="ASDF_1_3_1_2_5" hidden="1">{#N/A,#N/A,FALSE,"TMCOMP96";#N/A,#N/A,FALSE,"MAT96";#N/A,#N/A,FALSE,"FANDA96";#N/A,#N/A,FALSE,"INTRAN96";#N/A,#N/A,FALSE,"NAA9697";#N/A,#N/A,FALSE,"ECWEBB";#N/A,#N/A,FALSE,"MFT96";#N/A,#N/A,FALSE,"CTrecon"}</definedName>
    <definedName name="ASDF_1_3_1_3" hidden="1">{#N/A,#N/A,FALSE,"TMCOMP96";#N/A,#N/A,FALSE,"MAT96";#N/A,#N/A,FALSE,"FANDA96";#N/A,#N/A,FALSE,"INTRAN96";#N/A,#N/A,FALSE,"NAA9697";#N/A,#N/A,FALSE,"ECWEBB";#N/A,#N/A,FALSE,"MFT96";#N/A,#N/A,FALSE,"CTrecon"}</definedName>
    <definedName name="ASDF_1_3_1_3_1" hidden="1">{#N/A,#N/A,FALSE,"TMCOMP96";#N/A,#N/A,FALSE,"MAT96";#N/A,#N/A,FALSE,"FANDA96";#N/A,#N/A,FALSE,"INTRAN96";#N/A,#N/A,FALSE,"NAA9697";#N/A,#N/A,FALSE,"ECWEBB";#N/A,#N/A,FALSE,"MFT96";#N/A,#N/A,FALSE,"CTrecon"}</definedName>
    <definedName name="ASDF_1_3_1_3_2" hidden="1">{#N/A,#N/A,FALSE,"TMCOMP96";#N/A,#N/A,FALSE,"MAT96";#N/A,#N/A,FALSE,"FANDA96";#N/A,#N/A,FALSE,"INTRAN96";#N/A,#N/A,FALSE,"NAA9697";#N/A,#N/A,FALSE,"ECWEBB";#N/A,#N/A,FALSE,"MFT96";#N/A,#N/A,FALSE,"CTrecon"}</definedName>
    <definedName name="ASDF_1_3_1_3_3" hidden="1">{#N/A,#N/A,FALSE,"TMCOMP96";#N/A,#N/A,FALSE,"MAT96";#N/A,#N/A,FALSE,"FANDA96";#N/A,#N/A,FALSE,"INTRAN96";#N/A,#N/A,FALSE,"NAA9697";#N/A,#N/A,FALSE,"ECWEBB";#N/A,#N/A,FALSE,"MFT96";#N/A,#N/A,FALSE,"CTrecon"}</definedName>
    <definedName name="ASDF_1_3_1_3_4" hidden="1">{#N/A,#N/A,FALSE,"TMCOMP96";#N/A,#N/A,FALSE,"MAT96";#N/A,#N/A,FALSE,"FANDA96";#N/A,#N/A,FALSE,"INTRAN96";#N/A,#N/A,FALSE,"NAA9697";#N/A,#N/A,FALSE,"ECWEBB";#N/A,#N/A,FALSE,"MFT96";#N/A,#N/A,FALSE,"CTrecon"}</definedName>
    <definedName name="ASDF_1_3_1_3_5" hidden="1">{#N/A,#N/A,FALSE,"TMCOMP96";#N/A,#N/A,FALSE,"MAT96";#N/A,#N/A,FALSE,"FANDA96";#N/A,#N/A,FALSE,"INTRAN96";#N/A,#N/A,FALSE,"NAA9697";#N/A,#N/A,FALSE,"ECWEBB";#N/A,#N/A,FALSE,"MFT96";#N/A,#N/A,FALSE,"CTrecon"}</definedName>
    <definedName name="ASDF_1_3_1_4" hidden="1">{#N/A,#N/A,FALSE,"TMCOMP96";#N/A,#N/A,FALSE,"MAT96";#N/A,#N/A,FALSE,"FANDA96";#N/A,#N/A,FALSE,"INTRAN96";#N/A,#N/A,FALSE,"NAA9697";#N/A,#N/A,FALSE,"ECWEBB";#N/A,#N/A,FALSE,"MFT96";#N/A,#N/A,FALSE,"CTrecon"}</definedName>
    <definedName name="ASDF_1_3_1_4_1" hidden="1">{#N/A,#N/A,FALSE,"TMCOMP96";#N/A,#N/A,FALSE,"MAT96";#N/A,#N/A,FALSE,"FANDA96";#N/A,#N/A,FALSE,"INTRAN96";#N/A,#N/A,FALSE,"NAA9697";#N/A,#N/A,FALSE,"ECWEBB";#N/A,#N/A,FALSE,"MFT96";#N/A,#N/A,FALSE,"CTrecon"}</definedName>
    <definedName name="ASDF_1_3_1_4_2" hidden="1">{#N/A,#N/A,FALSE,"TMCOMP96";#N/A,#N/A,FALSE,"MAT96";#N/A,#N/A,FALSE,"FANDA96";#N/A,#N/A,FALSE,"INTRAN96";#N/A,#N/A,FALSE,"NAA9697";#N/A,#N/A,FALSE,"ECWEBB";#N/A,#N/A,FALSE,"MFT96";#N/A,#N/A,FALSE,"CTrecon"}</definedName>
    <definedName name="ASDF_1_3_1_4_3" hidden="1">{#N/A,#N/A,FALSE,"TMCOMP96";#N/A,#N/A,FALSE,"MAT96";#N/A,#N/A,FALSE,"FANDA96";#N/A,#N/A,FALSE,"INTRAN96";#N/A,#N/A,FALSE,"NAA9697";#N/A,#N/A,FALSE,"ECWEBB";#N/A,#N/A,FALSE,"MFT96";#N/A,#N/A,FALSE,"CTrecon"}</definedName>
    <definedName name="ASDF_1_3_1_4_4" hidden="1">{#N/A,#N/A,FALSE,"TMCOMP96";#N/A,#N/A,FALSE,"MAT96";#N/A,#N/A,FALSE,"FANDA96";#N/A,#N/A,FALSE,"INTRAN96";#N/A,#N/A,FALSE,"NAA9697";#N/A,#N/A,FALSE,"ECWEBB";#N/A,#N/A,FALSE,"MFT96";#N/A,#N/A,FALSE,"CTrecon"}</definedName>
    <definedName name="ASDF_1_3_1_4_5" hidden="1">{#N/A,#N/A,FALSE,"TMCOMP96";#N/A,#N/A,FALSE,"MAT96";#N/A,#N/A,FALSE,"FANDA96";#N/A,#N/A,FALSE,"INTRAN96";#N/A,#N/A,FALSE,"NAA9697";#N/A,#N/A,FALSE,"ECWEBB";#N/A,#N/A,FALSE,"MFT96";#N/A,#N/A,FALSE,"CTrecon"}</definedName>
    <definedName name="ASDF_1_3_1_5" hidden="1">{#N/A,#N/A,FALSE,"TMCOMP96";#N/A,#N/A,FALSE,"MAT96";#N/A,#N/A,FALSE,"FANDA96";#N/A,#N/A,FALSE,"INTRAN96";#N/A,#N/A,FALSE,"NAA9697";#N/A,#N/A,FALSE,"ECWEBB";#N/A,#N/A,FALSE,"MFT96";#N/A,#N/A,FALSE,"CTrecon"}</definedName>
    <definedName name="ASDF_1_3_1_5_1" hidden="1">{#N/A,#N/A,FALSE,"TMCOMP96";#N/A,#N/A,FALSE,"MAT96";#N/A,#N/A,FALSE,"FANDA96";#N/A,#N/A,FALSE,"INTRAN96";#N/A,#N/A,FALSE,"NAA9697";#N/A,#N/A,FALSE,"ECWEBB";#N/A,#N/A,FALSE,"MFT96";#N/A,#N/A,FALSE,"CTrecon"}</definedName>
    <definedName name="ASDF_1_3_1_5_2" hidden="1">{#N/A,#N/A,FALSE,"TMCOMP96";#N/A,#N/A,FALSE,"MAT96";#N/A,#N/A,FALSE,"FANDA96";#N/A,#N/A,FALSE,"INTRAN96";#N/A,#N/A,FALSE,"NAA9697";#N/A,#N/A,FALSE,"ECWEBB";#N/A,#N/A,FALSE,"MFT96";#N/A,#N/A,FALSE,"CTrecon"}</definedName>
    <definedName name="ASDF_1_3_1_5_3" hidden="1">{#N/A,#N/A,FALSE,"TMCOMP96";#N/A,#N/A,FALSE,"MAT96";#N/A,#N/A,FALSE,"FANDA96";#N/A,#N/A,FALSE,"INTRAN96";#N/A,#N/A,FALSE,"NAA9697";#N/A,#N/A,FALSE,"ECWEBB";#N/A,#N/A,FALSE,"MFT96";#N/A,#N/A,FALSE,"CTrecon"}</definedName>
    <definedName name="ASDF_1_3_1_5_4" hidden="1">{#N/A,#N/A,FALSE,"TMCOMP96";#N/A,#N/A,FALSE,"MAT96";#N/A,#N/A,FALSE,"FANDA96";#N/A,#N/A,FALSE,"INTRAN96";#N/A,#N/A,FALSE,"NAA9697";#N/A,#N/A,FALSE,"ECWEBB";#N/A,#N/A,FALSE,"MFT96";#N/A,#N/A,FALSE,"CTrecon"}</definedName>
    <definedName name="ASDF_1_3_1_5_5" hidden="1">{#N/A,#N/A,FALSE,"TMCOMP96";#N/A,#N/A,FALSE,"MAT96";#N/A,#N/A,FALSE,"FANDA96";#N/A,#N/A,FALSE,"INTRAN96";#N/A,#N/A,FALSE,"NAA9697";#N/A,#N/A,FALSE,"ECWEBB";#N/A,#N/A,FALSE,"MFT96";#N/A,#N/A,FALSE,"CTrecon"}</definedName>
    <definedName name="ASDF_1_3_2" hidden="1">{#N/A,#N/A,FALSE,"TMCOMP96";#N/A,#N/A,FALSE,"MAT96";#N/A,#N/A,FALSE,"FANDA96";#N/A,#N/A,FALSE,"INTRAN96";#N/A,#N/A,FALSE,"NAA9697";#N/A,#N/A,FALSE,"ECWEBB";#N/A,#N/A,FALSE,"MFT96";#N/A,#N/A,FALSE,"CTrecon"}</definedName>
    <definedName name="ASDF_1_3_2_1" hidden="1">{#N/A,#N/A,FALSE,"TMCOMP96";#N/A,#N/A,FALSE,"MAT96";#N/A,#N/A,FALSE,"FANDA96";#N/A,#N/A,FALSE,"INTRAN96";#N/A,#N/A,FALSE,"NAA9697";#N/A,#N/A,FALSE,"ECWEBB";#N/A,#N/A,FALSE,"MFT96";#N/A,#N/A,FALSE,"CTrecon"}</definedName>
    <definedName name="ASDF_1_3_2_2" hidden="1">{#N/A,#N/A,FALSE,"TMCOMP96";#N/A,#N/A,FALSE,"MAT96";#N/A,#N/A,FALSE,"FANDA96";#N/A,#N/A,FALSE,"INTRAN96";#N/A,#N/A,FALSE,"NAA9697";#N/A,#N/A,FALSE,"ECWEBB";#N/A,#N/A,FALSE,"MFT96";#N/A,#N/A,FALSE,"CTrecon"}</definedName>
    <definedName name="ASDF_1_3_2_3" hidden="1">{#N/A,#N/A,FALSE,"TMCOMP96";#N/A,#N/A,FALSE,"MAT96";#N/A,#N/A,FALSE,"FANDA96";#N/A,#N/A,FALSE,"INTRAN96";#N/A,#N/A,FALSE,"NAA9697";#N/A,#N/A,FALSE,"ECWEBB";#N/A,#N/A,FALSE,"MFT96";#N/A,#N/A,FALSE,"CTrecon"}</definedName>
    <definedName name="ASDF_1_3_2_4" hidden="1">{#N/A,#N/A,FALSE,"TMCOMP96";#N/A,#N/A,FALSE,"MAT96";#N/A,#N/A,FALSE,"FANDA96";#N/A,#N/A,FALSE,"INTRAN96";#N/A,#N/A,FALSE,"NAA9697";#N/A,#N/A,FALSE,"ECWEBB";#N/A,#N/A,FALSE,"MFT96";#N/A,#N/A,FALSE,"CTrecon"}</definedName>
    <definedName name="ASDF_1_3_2_5" hidden="1">{#N/A,#N/A,FALSE,"TMCOMP96";#N/A,#N/A,FALSE,"MAT96";#N/A,#N/A,FALSE,"FANDA96";#N/A,#N/A,FALSE,"INTRAN96";#N/A,#N/A,FALSE,"NAA9697";#N/A,#N/A,FALSE,"ECWEBB";#N/A,#N/A,FALSE,"MFT96";#N/A,#N/A,FALSE,"CTrecon"}</definedName>
    <definedName name="ASDF_1_3_3" hidden="1">{#N/A,#N/A,FALSE,"TMCOMP96";#N/A,#N/A,FALSE,"MAT96";#N/A,#N/A,FALSE,"FANDA96";#N/A,#N/A,FALSE,"INTRAN96";#N/A,#N/A,FALSE,"NAA9697";#N/A,#N/A,FALSE,"ECWEBB";#N/A,#N/A,FALSE,"MFT96";#N/A,#N/A,FALSE,"CTrecon"}</definedName>
    <definedName name="ASDF_1_3_3_1" hidden="1">{#N/A,#N/A,FALSE,"TMCOMP96";#N/A,#N/A,FALSE,"MAT96";#N/A,#N/A,FALSE,"FANDA96";#N/A,#N/A,FALSE,"INTRAN96";#N/A,#N/A,FALSE,"NAA9697";#N/A,#N/A,FALSE,"ECWEBB";#N/A,#N/A,FALSE,"MFT96";#N/A,#N/A,FALSE,"CTrecon"}</definedName>
    <definedName name="ASDF_1_3_3_2" hidden="1">{#N/A,#N/A,FALSE,"TMCOMP96";#N/A,#N/A,FALSE,"MAT96";#N/A,#N/A,FALSE,"FANDA96";#N/A,#N/A,FALSE,"INTRAN96";#N/A,#N/A,FALSE,"NAA9697";#N/A,#N/A,FALSE,"ECWEBB";#N/A,#N/A,FALSE,"MFT96";#N/A,#N/A,FALSE,"CTrecon"}</definedName>
    <definedName name="ASDF_1_3_3_3" hidden="1">{#N/A,#N/A,FALSE,"TMCOMP96";#N/A,#N/A,FALSE,"MAT96";#N/A,#N/A,FALSE,"FANDA96";#N/A,#N/A,FALSE,"INTRAN96";#N/A,#N/A,FALSE,"NAA9697";#N/A,#N/A,FALSE,"ECWEBB";#N/A,#N/A,FALSE,"MFT96";#N/A,#N/A,FALSE,"CTrecon"}</definedName>
    <definedName name="ASDF_1_3_3_4" hidden="1">{#N/A,#N/A,FALSE,"TMCOMP96";#N/A,#N/A,FALSE,"MAT96";#N/A,#N/A,FALSE,"FANDA96";#N/A,#N/A,FALSE,"INTRAN96";#N/A,#N/A,FALSE,"NAA9697";#N/A,#N/A,FALSE,"ECWEBB";#N/A,#N/A,FALSE,"MFT96";#N/A,#N/A,FALSE,"CTrecon"}</definedName>
    <definedName name="ASDF_1_3_3_5" hidden="1">{#N/A,#N/A,FALSE,"TMCOMP96";#N/A,#N/A,FALSE,"MAT96";#N/A,#N/A,FALSE,"FANDA96";#N/A,#N/A,FALSE,"INTRAN96";#N/A,#N/A,FALSE,"NAA9697";#N/A,#N/A,FALSE,"ECWEBB";#N/A,#N/A,FALSE,"MFT96";#N/A,#N/A,FALSE,"CTrecon"}</definedName>
    <definedName name="ASDF_1_3_4" hidden="1">{#N/A,#N/A,FALSE,"TMCOMP96";#N/A,#N/A,FALSE,"MAT96";#N/A,#N/A,FALSE,"FANDA96";#N/A,#N/A,FALSE,"INTRAN96";#N/A,#N/A,FALSE,"NAA9697";#N/A,#N/A,FALSE,"ECWEBB";#N/A,#N/A,FALSE,"MFT96";#N/A,#N/A,FALSE,"CTrecon"}</definedName>
    <definedName name="ASDF_1_3_4_1" hidden="1">{#N/A,#N/A,FALSE,"TMCOMP96";#N/A,#N/A,FALSE,"MAT96";#N/A,#N/A,FALSE,"FANDA96";#N/A,#N/A,FALSE,"INTRAN96";#N/A,#N/A,FALSE,"NAA9697";#N/A,#N/A,FALSE,"ECWEBB";#N/A,#N/A,FALSE,"MFT96";#N/A,#N/A,FALSE,"CTrecon"}</definedName>
    <definedName name="ASDF_1_3_4_2" hidden="1">{#N/A,#N/A,FALSE,"TMCOMP96";#N/A,#N/A,FALSE,"MAT96";#N/A,#N/A,FALSE,"FANDA96";#N/A,#N/A,FALSE,"INTRAN96";#N/A,#N/A,FALSE,"NAA9697";#N/A,#N/A,FALSE,"ECWEBB";#N/A,#N/A,FALSE,"MFT96";#N/A,#N/A,FALSE,"CTrecon"}</definedName>
    <definedName name="ASDF_1_3_4_3" hidden="1">{#N/A,#N/A,FALSE,"TMCOMP96";#N/A,#N/A,FALSE,"MAT96";#N/A,#N/A,FALSE,"FANDA96";#N/A,#N/A,FALSE,"INTRAN96";#N/A,#N/A,FALSE,"NAA9697";#N/A,#N/A,FALSE,"ECWEBB";#N/A,#N/A,FALSE,"MFT96";#N/A,#N/A,FALSE,"CTrecon"}</definedName>
    <definedName name="ASDF_1_3_4_4" hidden="1">{#N/A,#N/A,FALSE,"TMCOMP96";#N/A,#N/A,FALSE,"MAT96";#N/A,#N/A,FALSE,"FANDA96";#N/A,#N/A,FALSE,"INTRAN96";#N/A,#N/A,FALSE,"NAA9697";#N/A,#N/A,FALSE,"ECWEBB";#N/A,#N/A,FALSE,"MFT96";#N/A,#N/A,FALSE,"CTrecon"}</definedName>
    <definedName name="ASDF_1_3_4_5" hidden="1">{#N/A,#N/A,FALSE,"TMCOMP96";#N/A,#N/A,FALSE,"MAT96";#N/A,#N/A,FALSE,"FANDA96";#N/A,#N/A,FALSE,"INTRAN96";#N/A,#N/A,FALSE,"NAA9697";#N/A,#N/A,FALSE,"ECWEBB";#N/A,#N/A,FALSE,"MFT96";#N/A,#N/A,FALSE,"CTrecon"}</definedName>
    <definedName name="ASDF_1_3_5" hidden="1">{#N/A,#N/A,FALSE,"TMCOMP96";#N/A,#N/A,FALSE,"MAT96";#N/A,#N/A,FALSE,"FANDA96";#N/A,#N/A,FALSE,"INTRAN96";#N/A,#N/A,FALSE,"NAA9697";#N/A,#N/A,FALSE,"ECWEBB";#N/A,#N/A,FALSE,"MFT96";#N/A,#N/A,FALSE,"CTrecon"}</definedName>
    <definedName name="ASDF_1_3_5_1" hidden="1">{#N/A,#N/A,FALSE,"TMCOMP96";#N/A,#N/A,FALSE,"MAT96";#N/A,#N/A,FALSE,"FANDA96";#N/A,#N/A,FALSE,"INTRAN96";#N/A,#N/A,FALSE,"NAA9697";#N/A,#N/A,FALSE,"ECWEBB";#N/A,#N/A,FALSE,"MFT96";#N/A,#N/A,FALSE,"CTrecon"}</definedName>
    <definedName name="ASDF_1_3_5_2" hidden="1">{#N/A,#N/A,FALSE,"TMCOMP96";#N/A,#N/A,FALSE,"MAT96";#N/A,#N/A,FALSE,"FANDA96";#N/A,#N/A,FALSE,"INTRAN96";#N/A,#N/A,FALSE,"NAA9697";#N/A,#N/A,FALSE,"ECWEBB";#N/A,#N/A,FALSE,"MFT96";#N/A,#N/A,FALSE,"CTrecon"}</definedName>
    <definedName name="ASDF_1_3_5_3" hidden="1">{#N/A,#N/A,FALSE,"TMCOMP96";#N/A,#N/A,FALSE,"MAT96";#N/A,#N/A,FALSE,"FANDA96";#N/A,#N/A,FALSE,"INTRAN96";#N/A,#N/A,FALSE,"NAA9697";#N/A,#N/A,FALSE,"ECWEBB";#N/A,#N/A,FALSE,"MFT96";#N/A,#N/A,FALSE,"CTrecon"}</definedName>
    <definedName name="ASDF_1_3_5_4" hidden="1">{#N/A,#N/A,FALSE,"TMCOMP96";#N/A,#N/A,FALSE,"MAT96";#N/A,#N/A,FALSE,"FANDA96";#N/A,#N/A,FALSE,"INTRAN96";#N/A,#N/A,FALSE,"NAA9697";#N/A,#N/A,FALSE,"ECWEBB";#N/A,#N/A,FALSE,"MFT96";#N/A,#N/A,FALSE,"CTrecon"}</definedName>
    <definedName name="ASDF_1_3_5_5" hidden="1">{#N/A,#N/A,FALSE,"TMCOMP96";#N/A,#N/A,FALSE,"MAT96";#N/A,#N/A,FALSE,"FANDA96";#N/A,#N/A,FALSE,"INTRAN96";#N/A,#N/A,FALSE,"NAA9697";#N/A,#N/A,FALSE,"ECWEBB";#N/A,#N/A,FALSE,"MFT96";#N/A,#N/A,FALSE,"CTrecon"}</definedName>
    <definedName name="ASDF_1_4" hidden="1">{#N/A,#N/A,FALSE,"TMCOMP96";#N/A,#N/A,FALSE,"MAT96";#N/A,#N/A,FALSE,"FANDA96";#N/A,#N/A,FALSE,"INTRAN96";#N/A,#N/A,FALSE,"NAA9697";#N/A,#N/A,FALSE,"ECWEBB";#N/A,#N/A,FALSE,"MFT96";#N/A,#N/A,FALSE,"CTrecon"}</definedName>
    <definedName name="ASDF_1_4_1" hidden="1">{#N/A,#N/A,FALSE,"TMCOMP96";#N/A,#N/A,FALSE,"MAT96";#N/A,#N/A,FALSE,"FANDA96";#N/A,#N/A,FALSE,"INTRAN96";#N/A,#N/A,FALSE,"NAA9697";#N/A,#N/A,FALSE,"ECWEBB";#N/A,#N/A,FALSE,"MFT96";#N/A,#N/A,FALSE,"CTrecon"}</definedName>
    <definedName name="ASDF_1_4_1_1" hidden="1">{#N/A,#N/A,FALSE,"TMCOMP96";#N/A,#N/A,FALSE,"MAT96";#N/A,#N/A,FALSE,"FANDA96";#N/A,#N/A,FALSE,"INTRAN96";#N/A,#N/A,FALSE,"NAA9697";#N/A,#N/A,FALSE,"ECWEBB";#N/A,#N/A,FALSE,"MFT96";#N/A,#N/A,FALSE,"CTrecon"}</definedName>
    <definedName name="ASDF_1_4_1_1_1" hidden="1">{#N/A,#N/A,FALSE,"TMCOMP96";#N/A,#N/A,FALSE,"MAT96";#N/A,#N/A,FALSE,"FANDA96";#N/A,#N/A,FALSE,"INTRAN96";#N/A,#N/A,FALSE,"NAA9697";#N/A,#N/A,FALSE,"ECWEBB";#N/A,#N/A,FALSE,"MFT96";#N/A,#N/A,FALSE,"CTrecon"}</definedName>
    <definedName name="ASDF_1_4_1_1_2" hidden="1">{#N/A,#N/A,FALSE,"TMCOMP96";#N/A,#N/A,FALSE,"MAT96";#N/A,#N/A,FALSE,"FANDA96";#N/A,#N/A,FALSE,"INTRAN96";#N/A,#N/A,FALSE,"NAA9697";#N/A,#N/A,FALSE,"ECWEBB";#N/A,#N/A,FALSE,"MFT96";#N/A,#N/A,FALSE,"CTrecon"}</definedName>
    <definedName name="ASDF_1_4_1_1_3" hidden="1">{#N/A,#N/A,FALSE,"TMCOMP96";#N/A,#N/A,FALSE,"MAT96";#N/A,#N/A,FALSE,"FANDA96";#N/A,#N/A,FALSE,"INTRAN96";#N/A,#N/A,FALSE,"NAA9697";#N/A,#N/A,FALSE,"ECWEBB";#N/A,#N/A,FALSE,"MFT96";#N/A,#N/A,FALSE,"CTrecon"}</definedName>
    <definedName name="ASDF_1_4_1_1_4" hidden="1">{#N/A,#N/A,FALSE,"TMCOMP96";#N/A,#N/A,FALSE,"MAT96";#N/A,#N/A,FALSE,"FANDA96";#N/A,#N/A,FALSE,"INTRAN96";#N/A,#N/A,FALSE,"NAA9697";#N/A,#N/A,FALSE,"ECWEBB";#N/A,#N/A,FALSE,"MFT96";#N/A,#N/A,FALSE,"CTrecon"}</definedName>
    <definedName name="ASDF_1_4_1_1_5" hidden="1">{#N/A,#N/A,FALSE,"TMCOMP96";#N/A,#N/A,FALSE,"MAT96";#N/A,#N/A,FALSE,"FANDA96";#N/A,#N/A,FALSE,"INTRAN96";#N/A,#N/A,FALSE,"NAA9697";#N/A,#N/A,FALSE,"ECWEBB";#N/A,#N/A,FALSE,"MFT96";#N/A,#N/A,FALSE,"CTrecon"}</definedName>
    <definedName name="ASDF_1_4_1_2" hidden="1">{#N/A,#N/A,FALSE,"TMCOMP96";#N/A,#N/A,FALSE,"MAT96";#N/A,#N/A,FALSE,"FANDA96";#N/A,#N/A,FALSE,"INTRAN96";#N/A,#N/A,FALSE,"NAA9697";#N/A,#N/A,FALSE,"ECWEBB";#N/A,#N/A,FALSE,"MFT96";#N/A,#N/A,FALSE,"CTrecon"}</definedName>
    <definedName name="ASDF_1_4_1_2_1" hidden="1">{#N/A,#N/A,FALSE,"TMCOMP96";#N/A,#N/A,FALSE,"MAT96";#N/A,#N/A,FALSE,"FANDA96";#N/A,#N/A,FALSE,"INTRAN96";#N/A,#N/A,FALSE,"NAA9697";#N/A,#N/A,FALSE,"ECWEBB";#N/A,#N/A,FALSE,"MFT96";#N/A,#N/A,FALSE,"CTrecon"}</definedName>
    <definedName name="ASDF_1_4_1_2_2" hidden="1">{#N/A,#N/A,FALSE,"TMCOMP96";#N/A,#N/A,FALSE,"MAT96";#N/A,#N/A,FALSE,"FANDA96";#N/A,#N/A,FALSE,"INTRAN96";#N/A,#N/A,FALSE,"NAA9697";#N/A,#N/A,FALSE,"ECWEBB";#N/A,#N/A,FALSE,"MFT96";#N/A,#N/A,FALSE,"CTrecon"}</definedName>
    <definedName name="ASDF_1_4_1_2_3" hidden="1">{#N/A,#N/A,FALSE,"TMCOMP96";#N/A,#N/A,FALSE,"MAT96";#N/A,#N/A,FALSE,"FANDA96";#N/A,#N/A,FALSE,"INTRAN96";#N/A,#N/A,FALSE,"NAA9697";#N/A,#N/A,FALSE,"ECWEBB";#N/A,#N/A,FALSE,"MFT96";#N/A,#N/A,FALSE,"CTrecon"}</definedName>
    <definedName name="ASDF_1_4_1_2_4" hidden="1">{#N/A,#N/A,FALSE,"TMCOMP96";#N/A,#N/A,FALSE,"MAT96";#N/A,#N/A,FALSE,"FANDA96";#N/A,#N/A,FALSE,"INTRAN96";#N/A,#N/A,FALSE,"NAA9697";#N/A,#N/A,FALSE,"ECWEBB";#N/A,#N/A,FALSE,"MFT96";#N/A,#N/A,FALSE,"CTrecon"}</definedName>
    <definedName name="ASDF_1_4_1_2_5" hidden="1">{#N/A,#N/A,FALSE,"TMCOMP96";#N/A,#N/A,FALSE,"MAT96";#N/A,#N/A,FALSE,"FANDA96";#N/A,#N/A,FALSE,"INTRAN96";#N/A,#N/A,FALSE,"NAA9697";#N/A,#N/A,FALSE,"ECWEBB";#N/A,#N/A,FALSE,"MFT96";#N/A,#N/A,FALSE,"CTrecon"}</definedName>
    <definedName name="ASDF_1_4_1_3" hidden="1">{#N/A,#N/A,FALSE,"TMCOMP96";#N/A,#N/A,FALSE,"MAT96";#N/A,#N/A,FALSE,"FANDA96";#N/A,#N/A,FALSE,"INTRAN96";#N/A,#N/A,FALSE,"NAA9697";#N/A,#N/A,FALSE,"ECWEBB";#N/A,#N/A,FALSE,"MFT96";#N/A,#N/A,FALSE,"CTrecon"}</definedName>
    <definedName name="ASDF_1_4_1_3_1" hidden="1">{#N/A,#N/A,FALSE,"TMCOMP96";#N/A,#N/A,FALSE,"MAT96";#N/A,#N/A,FALSE,"FANDA96";#N/A,#N/A,FALSE,"INTRAN96";#N/A,#N/A,FALSE,"NAA9697";#N/A,#N/A,FALSE,"ECWEBB";#N/A,#N/A,FALSE,"MFT96";#N/A,#N/A,FALSE,"CTrecon"}</definedName>
    <definedName name="ASDF_1_4_1_3_2" hidden="1">{#N/A,#N/A,FALSE,"TMCOMP96";#N/A,#N/A,FALSE,"MAT96";#N/A,#N/A,FALSE,"FANDA96";#N/A,#N/A,FALSE,"INTRAN96";#N/A,#N/A,FALSE,"NAA9697";#N/A,#N/A,FALSE,"ECWEBB";#N/A,#N/A,FALSE,"MFT96";#N/A,#N/A,FALSE,"CTrecon"}</definedName>
    <definedName name="ASDF_1_4_1_3_3" hidden="1">{#N/A,#N/A,FALSE,"TMCOMP96";#N/A,#N/A,FALSE,"MAT96";#N/A,#N/A,FALSE,"FANDA96";#N/A,#N/A,FALSE,"INTRAN96";#N/A,#N/A,FALSE,"NAA9697";#N/A,#N/A,FALSE,"ECWEBB";#N/A,#N/A,FALSE,"MFT96";#N/A,#N/A,FALSE,"CTrecon"}</definedName>
    <definedName name="ASDF_1_4_1_3_4" hidden="1">{#N/A,#N/A,FALSE,"TMCOMP96";#N/A,#N/A,FALSE,"MAT96";#N/A,#N/A,FALSE,"FANDA96";#N/A,#N/A,FALSE,"INTRAN96";#N/A,#N/A,FALSE,"NAA9697";#N/A,#N/A,FALSE,"ECWEBB";#N/A,#N/A,FALSE,"MFT96";#N/A,#N/A,FALSE,"CTrecon"}</definedName>
    <definedName name="ASDF_1_4_1_3_5" hidden="1">{#N/A,#N/A,FALSE,"TMCOMP96";#N/A,#N/A,FALSE,"MAT96";#N/A,#N/A,FALSE,"FANDA96";#N/A,#N/A,FALSE,"INTRAN96";#N/A,#N/A,FALSE,"NAA9697";#N/A,#N/A,FALSE,"ECWEBB";#N/A,#N/A,FALSE,"MFT96";#N/A,#N/A,FALSE,"CTrecon"}</definedName>
    <definedName name="ASDF_1_4_1_4" hidden="1">{#N/A,#N/A,FALSE,"TMCOMP96";#N/A,#N/A,FALSE,"MAT96";#N/A,#N/A,FALSE,"FANDA96";#N/A,#N/A,FALSE,"INTRAN96";#N/A,#N/A,FALSE,"NAA9697";#N/A,#N/A,FALSE,"ECWEBB";#N/A,#N/A,FALSE,"MFT96";#N/A,#N/A,FALSE,"CTrecon"}</definedName>
    <definedName name="ASDF_1_4_1_4_1" hidden="1">{#N/A,#N/A,FALSE,"TMCOMP96";#N/A,#N/A,FALSE,"MAT96";#N/A,#N/A,FALSE,"FANDA96";#N/A,#N/A,FALSE,"INTRAN96";#N/A,#N/A,FALSE,"NAA9697";#N/A,#N/A,FALSE,"ECWEBB";#N/A,#N/A,FALSE,"MFT96";#N/A,#N/A,FALSE,"CTrecon"}</definedName>
    <definedName name="ASDF_1_4_1_4_2" hidden="1">{#N/A,#N/A,FALSE,"TMCOMP96";#N/A,#N/A,FALSE,"MAT96";#N/A,#N/A,FALSE,"FANDA96";#N/A,#N/A,FALSE,"INTRAN96";#N/A,#N/A,FALSE,"NAA9697";#N/A,#N/A,FALSE,"ECWEBB";#N/A,#N/A,FALSE,"MFT96";#N/A,#N/A,FALSE,"CTrecon"}</definedName>
    <definedName name="ASDF_1_4_1_4_3" hidden="1">{#N/A,#N/A,FALSE,"TMCOMP96";#N/A,#N/A,FALSE,"MAT96";#N/A,#N/A,FALSE,"FANDA96";#N/A,#N/A,FALSE,"INTRAN96";#N/A,#N/A,FALSE,"NAA9697";#N/A,#N/A,FALSE,"ECWEBB";#N/A,#N/A,FALSE,"MFT96";#N/A,#N/A,FALSE,"CTrecon"}</definedName>
    <definedName name="ASDF_1_4_1_4_4" hidden="1">{#N/A,#N/A,FALSE,"TMCOMP96";#N/A,#N/A,FALSE,"MAT96";#N/A,#N/A,FALSE,"FANDA96";#N/A,#N/A,FALSE,"INTRAN96";#N/A,#N/A,FALSE,"NAA9697";#N/A,#N/A,FALSE,"ECWEBB";#N/A,#N/A,FALSE,"MFT96";#N/A,#N/A,FALSE,"CTrecon"}</definedName>
    <definedName name="ASDF_1_4_1_4_5" hidden="1">{#N/A,#N/A,FALSE,"TMCOMP96";#N/A,#N/A,FALSE,"MAT96";#N/A,#N/A,FALSE,"FANDA96";#N/A,#N/A,FALSE,"INTRAN96";#N/A,#N/A,FALSE,"NAA9697";#N/A,#N/A,FALSE,"ECWEBB";#N/A,#N/A,FALSE,"MFT96";#N/A,#N/A,FALSE,"CTrecon"}</definedName>
    <definedName name="ASDF_1_4_1_5" hidden="1">{#N/A,#N/A,FALSE,"TMCOMP96";#N/A,#N/A,FALSE,"MAT96";#N/A,#N/A,FALSE,"FANDA96";#N/A,#N/A,FALSE,"INTRAN96";#N/A,#N/A,FALSE,"NAA9697";#N/A,#N/A,FALSE,"ECWEBB";#N/A,#N/A,FALSE,"MFT96";#N/A,#N/A,FALSE,"CTrecon"}</definedName>
    <definedName name="ASDF_1_4_1_5_1" hidden="1">{#N/A,#N/A,FALSE,"TMCOMP96";#N/A,#N/A,FALSE,"MAT96";#N/A,#N/A,FALSE,"FANDA96";#N/A,#N/A,FALSE,"INTRAN96";#N/A,#N/A,FALSE,"NAA9697";#N/A,#N/A,FALSE,"ECWEBB";#N/A,#N/A,FALSE,"MFT96";#N/A,#N/A,FALSE,"CTrecon"}</definedName>
    <definedName name="ASDF_1_4_1_5_2" hidden="1">{#N/A,#N/A,FALSE,"TMCOMP96";#N/A,#N/A,FALSE,"MAT96";#N/A,#N/A,FALSE,"FANDA96";#N/A,#N/A,FALSE,"INTRAN96";#N/A,#N/A,FALSE,"NAA9697";#N/A,#N/A,FALSE,"ECWEBB";#N/A,#N/A,FALSE,"MFT96";#N/A,#N/A,FALSE,"CTrecon"}</definedName>
    <definedName name="ASDF_1_4_1_5_3" hidden="1">{#N/A,#N/A,FALSE,"TMCOMP96";#N/A,#N/A,FALSE,"MAT96";#N/A,#N/A,FALSE,"FANDA96";#N/A,#N/A,FALSE,"INTRAN96";#N/A,#N/A,FALSE,"NAA9697";#N/A,#N/A,FALSE,"ECWEBB";#N/A,#N/A,FALSE,"MFT96";#N/A,#N/A,FALSE,"CTrecon"}</definedName>
    <definedName name="ASDF_1_4_1_5_4" hidden="1">{#N/A,#N/A,FALSE,"TMCOMP96";#N/A,#N/A,FALSE,"MAT96";#N/A,#N/A,FALSE,"FANDA96";#N/A,#N/A,FALSE,"INTRAN96";#N/A,#N/A,FALSE,"NAA9697";#N/A,#N/A,FALSE,"ECWEBB";#N/A,#N/A,FALSE,"MFT96";#N/A,#N/A,FALSE,"CTrecon"}</definedName>
    <definedName name="ASDF_1_4_1_5_5" hidden="1">{#N/A,#N/A,FALSE,"TMCOMP96";#N/A,#N/A,FALSE,"MAT96";#N/A,#N/A,FALSE,"FANDA96";#N/A,#N/A,FALSE,"INTRAN96";#N/A,#N/A,FALSE,"NAA9697";#N/A,#N/A,FALSE,"ECWEBB";#N/A,#N/A,FALSE,"MFT96";#N/A,#N/A,FALSE,"CTrecon"}</definedName>
    <definedName name="ASDF_1_4_2" hidden="1">{#N/A,#N/A,FALSE,"TMCOMP96";#N/A,#N/A,FALSE,"MAT96";#N/A,#N/A,FALSE,"FANDA96";#N/A,#N/A,FALSE,"INTRAN96";#N/A,#N/A,FALSE,"NAA9697";#N/A,#N/A,FALSE,"ECWEBB";#N/A,#N/A,FALSE,"MFT96";#N/A,#N/A,FALSE,"CTrecon"}</definedName>
    <definedName name="ASDF_1_4_2_1" hidden="1">{#N/A,#N/A,FALSE,"TMCOMP96";#N/A,#N/A,FALSE,"MAT96";#N/A,#N/A,FALSE,"FANDA96";#N/A,#N/A,FALSE,"INTRAN96";#N/A,#N/A,FALSE,"NAA9697";#N/A,#N/A,FALSE,"ECWEBB";#N/A,#N/A,FALSE,"MFT96";#N/A,#N/A,FALSE,"CTrecon"}</definedName>
    <definedName name="ASDF_1_4_2_2" hidden="1">{#N/A,#N/A,FALSE,"TMCOMP96";#N/A,#N/A,FALSE,"MAT96";#N/A,#N/A,FALSE,"FANDA96";#N/A,#N/A,FALSE,"INTRAN96";#N/A,#N/A,FALSE,"NAA9697";#N/A,#N/A,FALSE,"ECWEBB";#N/A,#N/A,FALSE,"MFT96";#N/A,#N/A,FALSE,"CTrecon"}</definedName>
    <definedName name="ASDF_1_4_2_3" hidden="1">{#N/A,#N/A,FALSE,"TMCOMP96";#N/A,#N/A,FALSE,"MAT96";#N/A,#N/A,FALSE,"FANDA96";#N/A,#N/A,FALSE,"INTRAN96";#N/A,#N/A,FALSE,"NAA9697";#N/A,#N/A,FALSE,"ECWEBB";#N/A,#N/A,FALSE,"MFT96";#N/A,#N/A,FALSE,"CTrecon"}</definedName>
    <definedName name="ASDF_1_4_2_4" hidden="1">{#N/A,#N/A,FALSE,"TMCOMP96";#N/A,#N/A,FALSE,"MAT96";#N/A,#N/A,FALSE,"FANDA96";#N/A,#N/A,FALSE,"INTRAN96";#N/A,#N/A,FALSE,"NAA9697";#N/A,#N/A,FALSE,"ECWEBB";#N/A,#N/A,FALSE,"MFT96";#N/A,#N/A,FALSE,"CTrecon"}</definedName>
    <definedName name="ASDF_1_4_2_5" hidden="1">{#N/A,#N/A,FALSE,"TMCOMP96";#N/A,#N/A,FALSE,"MAT96";#N/A,#N/A,FALSE,"FANDA96";#N/A,#N/A,FALSE,"INTRAN96";#N/A,#N/A,FALSE,"NAA9697";#N/A,#N/A,FALSE,"ECWEBB";#N/A,#N/A,FALSE,"MFT96";#N/A,#N/A,FALSE,"CTrecon"}</definedName>
    <definedName name="ASDF_1_4_3" hidden="1">{#N/A,#N/A,FALSE,"TMCOMP96";#N/A,#N/A,FALSE,"MAT96";#N/A,#N/A,FALSE,"FANDA96";#N/A,#N/A,FALSE,"INTRAN96";#N/A,#N/A,FALSE,"NAA9697";#N/A,#N/A,FALSE,"ECWEBB";#N/A,#N/A,FALSE,"MFT96";#N/A,#N/A,FALSE,"CTrecon"}</definedName>
    <definedName name="ASDF_1_4_3_1" hidden="1">{#N/A,#N/A,FALSE,"TMCOMP96";#N/A,#N/A,FALSE,"MAT96";#N/A,#N/A,FALSE,"FANDA96";#N/A,#N/A,FALSE,"INTRAN96";#N/A,#N/A,FALSE,"NAA9697";#N/A,#N/A,FALSE,"ECWEBB";#N/A,#N/A,FALSE,"MFT96";#N/A,#N/A,FALSE,"CTrecon"}</definedName>
    <definedName name="ASDF_1_4_3_2" hidden="1">{#N/A,#N/A,FALSE,"TMCOMP96";#N/A,#N/A,FALSE,"MAT96";#N/A,#N/A,FALSE,"FANDA96";#N/A,#N/A,FALSE,"INTRAN96";#N/A,#N/A,FALSE,"NAA9697";#N/A,#N/A,FALSE,"ECWEBB";#N/A,#N/A,FALSE,"MFT96";#N/A,#N/A,FALSE,"CTrecon"}</definedName>
    <definedName name="ASDF_1_4_3_3" hidden="1">{#N/A,#N/A,FALSE,"TMCOMP96";#N/A,#N/A,FALSE,"MAT96";#N/A,#N/A,FALSE,"FANDA96";#N/A,#N/A,FALSE,"INTRAN96";#N/A,#N/A,FALSE,"NAA9697";#N/A,#N/A,FALSE,"ECWEBB";#N/A,#N/A,FALSE,"MFT96";#N/A,#N/A,FALSE,"CTrecon"}</definedName>
    <definedName name="ASDF_1_4_3_4" hidden="1">{#N/A,#N/A,FALSE,"TMCOMP96";#N/A,#N/A,FALSE,"MAT96";#N/A,#N/A,FALSE,"FANDA96";#N/A,#N/A,FALSE,"INTRAN96";#N/A,#N/A,FALSE,"NAA9697";#N/A,#N/A,FALSE,"ECWEBB";#N/A,#N/A,FALSE,"MFT96";#N/A,#N/A,FALSE,"CTrecon"}</definedName>
    <definedName name="ASDF_1_4_3_5" hidden="1">{#N/A,#N/A,FALSE,"TMCOMP96";#N/A,#N/A,FALSE,"MAT96";#N/A,#N/A,FALSE,"FANDA96";#N/A,#N/A,FALSE,"INTRAN96";#N/A,#N/A,FALSE,"NAA9697";#N/A,#N/A,FALSE,"ECWEBB";#N/A,#N/A,FALSE,"MFT96";#N/A,#N/A,FALSE,"CTrecon"}</definedName>
    <definedName name="ASDF_1_4_4" hidden="1">{#N/A,#N/A,FALSE,"TMCOMP96";#N/A,#N/A,FALSE,"MAT96";#N/A,#N/A,FALSE,"FANDA96";#N/A,#N/A,FALSE,"INTRAN96";#N/A,#N/A,FALSE,"NAA9697";#N/A,#N/A,FALSE,"ECWEBB";#N/A,#N/A,FALSE,"MFT96";#N/A,#N/A,FALSE,"CTrecon"}</definedName>
    <definedName name="ASDF_1_4_4_1" hidden="1">{#N/A,#N/A,FALSE,"TMCOMP96";#N/A,#N/A,FALSE,"MAT96";#N/A,#N/A,FALSE,"FANDA96";#N/A,#N/A,FALSE,"INTRAN96";#N/A,#N/A,FALSE,"NAA9697";#N/A,#N/A,FALSE,"ECWEBB";#N/A,#N/A,FALSE,"MFT96";#N/A,#N/A,FALSE,"CTrecon"}</definedName>
    <definedName name="ASDF_1_4_4_2" hidden="1">{#N/A,#N/A,FALSE,"TMCOMP96";#N/A,#N/A,FALSE,"MAT96";#N/A,#N/A,FALSE,"FANDA96";#N/A,#N/A,FALSE,"INTRAN96";#N/A,#N/A,FALSE,"NAA9697";#N/A,#N/A,FALSE,"ECWEBB";#N/A,#N/A,FALSE,"MFT96";#N/A,#N/A,FALSE,"CTrecon"}</definedName>
    <definedName name="ASDF_1_4_4_3" hidden="1">{#N/A,#N/A,FALSE,"TMCOMP96";#N/A,#N/A,FALSE,"MAT96";#N/A,#N/A,FALSE,"FANDA96";#N/A,#N/A,FALSE,"INTRAN96";#N/A,#N/A,FALSE,"NAA9697";#N/A,#N/A,FALSE,"ECWEBB";#N/A,#N/A,FALSE,"MFT96";#N/A,#N/A,FALSE,"CTrecon"}</definedName>
    <definedName name="ASDF_1_4_4_4" hidden="1">{#N/A,#N/A,FALSE,"TMCOMP96";#N/A,#N/A,FALSE,"MAT96";#N/A,#N/A,FALSE,"FANDA96";#N/A,#N/A,FALSE,"INTRAN96";#N/A,#N/A,FALSE,"NAA9697";#N/A,#N/A,FALSE,"ECWEBB";#N/A,#N/A,FALSE,"MFT96";#N/A,#N/A,FALSE,"CTrecon"}</definedName>
    <definedName name="ASDF_1_4_4_5" hidden="1">{#N/A,#N/A,FALSE,"TMCOMP96";#N/A,#N/A,FALSE,"MAT96";#N/A,#N/A,FALSE,"FANDA96";#N/A,#N/A,FALSE,"INTRAN96";#N/A,#N/A,FALSE,"NAA9697";#N/A,#N/A,FALSE,"ECWEBB";#N/A,#N/A,FALSE,"MFT96";#N/A,#N/A,FALSE,"CTrecon"}</definedName>
    <definedName name="ASDF_1_4_5" hidden="1">{#N/A,#N/A,FALSE,"TMCOMP96";#N/A,#N/A,FALSE,"MAT96";#N/A,#N/A,FALSE,"FANDA96";#N/A,#N/A,FALSE,"INTRAN96";#N/A,#N/A,FALSE,"NAA9697";#N/A,#N/A,FALSE,"ECWEBB";#N/A,#N/A,FALSE,"MFT96";#N/A,#N/A,FALSE,"CTrecon"}</definedName>
    <definedName name="ASDF_1_4_5_1" hidden="1">{#N/A,#N/A,FALSE,"TMCOMP96";#N/A,#N/A,FALSE,"MAT96";#N/A,#N/A,FALSE,"FANDA96";#N/A,#N/A,FALSE,"INTRAN96";#N/A,#N/A,FALSE,"NAA9697";#N/A,#N/A,FALSE,"ECWEBB";#N/A,#N/A,FALSE,"MFT96";#N/A,#N/A,FALSE,"CTrecon"}</definedName>
    <definedName name="ASDF_1_4_5_2" hidden="1">{#N/A,#N/A,FALSE,"TMCOMP96";#N/A,#N/A,FALSE,"MAT96";#N/A,#N/A,FALSE,"FANDA96";#N/A,#N/A,FALSE,"INTRAN96";#N/A,#N/A,FALSE,"NAA9697";#N/A,#N/A,FALSE,"ECWEBB";#N/A,#N/A,FALSE,"MFT96";#N/A,#N/A,FALSE,"CTrecon"}</definedName>
    <definedName name="ASDF_1_4_5_3" hidden="1">{#N/A,#N/A,FALSE,"TMCOMP96";#N/A,#N/A,FALSE,"MAT96";#N/A,#N/A,FALSE,"FANDA96";#N/A,#N/A,FALSE,"INTRAN96";#N/A,#N/A,FALSE,"NAA9697";#N/A,#N/A,FALSE,"ECWEBB";#N/A,#N/A,FALSE,"MFT96";#N/A,#N/A,FALSE,"CTrecon"}</definedName>
    <definedName name="ASDF_1_4_5_4" hidden="1">{#N/A,#N/A,FALSE,"TMCOMP96";#N/A,#N/A,FALSE,"MAT96";#N/A,#N/A,FALSE,"FANDA96";#N/A,#N/A,FALSE,"INTRAN96";#N/A,#N/A,FALSE,"NAA9697";#N/A,#N/A,FALSE,"ECWEBB";#N/A,#N/A,FALSE,"MFT96";#N/A,#N/A,FALSE,"CTrecon"}</definedName>
    <definedName name="ASDF_1_4_5_5" hidden="1">{#N/A,#N/A,FALSE,"TMCOMP96";#N/A,#N/A,FALSE,"MAT96";#N/A,#N/A,FALSE,"FANDA96";#N/A,#N/A,FALSE,"INTRAN96";#N/A,#N/A,FALSE,"NAA9697";#N/A,#N/A,FALSE,"ECWEBB";#N/A,#N/A,FALSE,"MFT96";#N/A,#N/A,FALSE,"CTrecon"}</definedName>
    <definedName name="ASDF_1_5" hidden="1">{#N/A,#N/A,FALSE,"TMCOMP96";#N/A,#N/A,FALSE,"MAT96";#N/A,#N/A,FALSE,"FANDA96";#N/A,#N/A,FALSE,"INTRAN96";#N/A,#N/A,FALSE,"NAA9697";#N/A,#N/A,FALSE,"ECWEBB";#N/A,#N/A,FALSE,"MFT96";#N/A,#N/A,FALSE,"CTrecon"}</definedName>
    <definedName name="ASDF_1_5_1" hidden="1">{#N/A,#N/A,FALSE,"TMCOMP96";#N/A,#N/A,FALSE,"MAT96";#N/A,#N/A,FALSE,"FANDA96";#N/A,#N/A,FALSE,"INTRAN96";#N/A,#N/A,FALSE,"NAA9697";#N/A,#N/A,FALSE,"ECWEBB";#N/A,#N/A,FALSE,"MFT96";#N/A,#N/A,FALSE,"CTrecon"}</definedName>
    <definedName name="ASDF_1_5_1_1" hidden="1">{#N/A,#N/A,FALSE,"TMCOMP96";#N/A,#N/A,FALSE,"MAT96";#N/A,#N/A,FALSE,"FANDA96";#N/A,#N/A,FALSE,"INTRAN96";#N/A,#N/A,FALSE,"NAA9697";#N/A,#N/A,FALSE,"ECWEBB";#N/A,#N/A,FALSE,"MFT96";#N/A,#N/A,FALSE,"CTrecon"}</definedName>
    <definedName name="ASDF_1_5_1_2" hidden="1">{#N/A,#N/A,FALSE,"TMCOMP96";#N/A,#N/A,FALSE,"MAT96";#N/A,#N/A,FALSE,"FANDA96";#N/A,#N/A,FALSE,"INTRAN96";#N/A,#N/A,FALSE,"NAA9697";#N/A,#N/A,FALSE,"ECWEBB";#N/A,#N/A,FALSE,"MFT96";#N/A,#N/A,FALSE,"CTrecon"}</definedName>
    <definedName name="ASDF_1_5_1_3" hidden="1">{#N/A,#N/A,FALSE,"TMCOMP96";#N/A,#N/A,FALSE,"MAT96";#N/A,#N/A,FALSE,"FANDA96";#N/A,#N/A,FALSE,"INTRAN96";#N/A,#N/A,FALSE,"NAA9697";#N/A,#N/A,FALSE,"ECWEBB";#N/A,#N/A,FALSE,"MFT96";#N/A,#N/A,FALSE,"CTrecon"}</definedName>
    <definedName name="ASDF_1_5_1_4" hidden="1">{#N/A,#N/A,FALSE,"TMCOMP96";#N/A,#N/A,FALSE,"MAT96";#N/A,#N/A,FALSE,"FANDA96";#N/A,#N/A,FALSE,"INTRAN96";#N/A,#N/A,FALSE,"NAA9697";#N/A,#N/A,FALSE,"ECWEBB";#N/A,#N/A,FALSE,"MFT96";#N/A,#N/A,FALSE,"CTrecon"}</definedName>
    <definedName name="ASDF_1_5_1_5" hidden="1">{#N/A,#N/A,FALSE,"TMCOMP96";#N/A,#N/A,FALSE,"MAT96";#N/A,#N/A,FALSE,"FANDA96";#N/A,#N/A,FALSE,"INTRAN96";#N/A,#N/A,FALSE,"NAA9697";#N/A,#N/A,FALSE,"ECWEBB";#N/A,#N/A,FALSE,"MFT96";#N/A,#N/A,FALSE,"CTrecon"}</definedName>
    <definedName name="ASDF_1_5_2" hidden="1">{#N/A,#N/A,FALSE,"TMCOMP96";#N/A,#N/A,FALSE,"MAT96";#N/A,#N/A,FALSE,"FANDA96";#N/A,#N/A,FALSE,"INTRAN96";#N/A,#N/A,FALSE,"NAA9697";#N/A,#N/A,FALSE,"ECWEBB";#N/A,#N/A,FALSE,"MFT96";#N/A,#N/A,FALSE,"CTrecon"}</definedName>
    <definedName name="ASDF_1_5_2_1" hidden="1">{#N/A,#N/A,FALSE,"TMCOMP96";#N/A,#N/A,FALSE,"MAT96";#N/A,#N/A,FALSE,"FANDA96";#N/A,#N/A,FALSE,"INTRAN96";#N/A,#N/A,FALSE,"NAA9697";#N/A,#N/A,FALSE,"ECWEBB";#N/A,#N/A,FALSE,"MFT96";#N/A,#N/A,FALSE,"CTrecon"}</definedName>
    <definedName name="ASDF_1_5_2_2" hidden="1">{#N/A,#N/A,FALSE,"TMCOMP96";#N/A,#N/A,FALSE,"MAT96";#N/A,#N/A,FALSE,"FANDA96";#N/A,#N/A,FALSE,"INTRAN96";#N/A,#N/A,FALSE,"NAA9697";#N/A,#N/A,FALSE,"ECWEBB";#N/A,#N/A,FALSE,"MFT96";#N/A,#N/A,FALSE,"CTrecon"}</definedName>
    <definedName name="ASDF_1_5_2_3" hidden="1">{#N/A,#N/A,FALSE,"TMCOMP96";#N/A,#N/A,FALSE,"MAT96";#N/A,#N/A,FALSE,"FANDA96";#N/A,#N/A,FALSE,"INTRAN96";#N/A,#N/A,FALSE,"NAA9697";#N/A,#N/A,FALSE,"ECWEBB";#N/A,#N/A,FALSE,"MFT96";#N/A,#N/A,FALSE,"CTrecon"}</definedName>
    <definedName name="ASDF_1_5_2_4" hidden="1">{#N/A,#N/A,FALSE,"TMCOMP96";#N/A,#N/A,FALSE,"MAT96";#N/A,#N/A,FALSE,"FANDA96";#N/A,#N/A,FALSE,"INTRAN96";#N/A,#N/A,FALSE,"NAA9697";#N/A,#N/A,FALSE,"ECWEBB";#N/A,#N/A,FALSE,"MFT96";#N/A,#N/A,FALSE,"CTrecon"}</definedName>
    <definedName name="ASDF_1_5_2_5" hidden="1">{#N/A,#N/A,FALSE,"TMCOMP96";#N/A,#N/A,FALSE,"MAT96";#N/A,#N/A,FALSE,"FANDA96";#N/A,#N/A,FALSE,"INTRAN96";#N/A,#N/A,FALSE,"NAA9697";#N/A,#N/A,FALSE,"ECWEBB";#N/A,#N/A,FALSE,"MFT96";#N/A,#N/A,FALSE,"CTrecon"}</definedName>
    <definedName name="ASDF_1_5_3" hidden="1">{#N/A,#N/A,FALSE,"TMCOMP96";#N/A,#N/A,FALSE,"MAT96";#N/A,#N/A,FALSE,"FANDA96";#N/A,#N/A,FALSE,"INTRAN96";#N/A,#N/A,FALSE,"NAA9697";#N/A,#N/A,FALSE,"ECWEBB";#N/A,#N/A,FALSE,"MFT96";#N/A,#N/A,FALSE,"CTrecon"}</definedName>
    <definedName name="ASDF_1_5_3_1" hidden="1">{#N/A,#N/A,FALSE,"TMCOMP96";#N/A,#N/A,FALSE,"MAT96";#N/A,#N/A,FALSE,"FANDA96";#N/A,#N/A,FALSE,"INTRAN96";#N/A,#N/A,FALSE,"NAA9697";#N/A,#N/A,FALSE,"ECWEBB";#N/A,#N/A,FALSE,"MFT96";#N/A,#N/A,FALSE,"CTrecon"}</definedName>
    <definedName name="ASDF_1_5_3_2" hidden="1">{#N/A,#N/A,FALSE,"TMCOMP96";#N/A,#N/A,FALSE,"MAT96";#N/A,#N/A,FALSE,"FANDA96";#N/A,#N/A,FALSE,"INTRAN96";#N/A,#N/A,FALSE,"NAA9697";#N/A,#N/A,FALSE,"ECWEBB";#N/A,#N/A,FALSE,"MFT96";#N/A,#N/A,FALSE,"CTrecon"}</definedName>
    <definedName name="ASDF_1_5_3_3" hidden="1">{#N/A,#N/A,FALSE,"TMCOMP96";#N/A,#N/A,FALSE,"MAT96";#N/A,#N/A,FALSE,"FANDA96";#N/A,#N/A,FALSE,"INTRAN96";#N/A,#N/A,FALSE,"NAA9697";#N/A,#N/A,FALSE,"ECWEBB";#N/A,#N/A,FALSE,"MFT96";#N/A,#N/A,FALSE,"CTrecon"}</definedName>
    <definedName name="ASDF_1_5_3_4" hidden="1">{#N/A,#N/A,FALSE,"TMCOMP96";#N/A,#N/A,FALSE,"MAT96";#N/A,#N/A,FALSE,"FANDA96";#N/A,#N/A,FALSE,"INTRAN96";#N/A,#N/A,FALSE,"NAA9697";#N/A,#N/A,FALSE,"ECWEBB";#N/A,#N/A,FALSE,"MFT96";#N/A,#N/A,FALSE,"CTrecon"}</definedName>
    <definedName name="ASDF_1_5_3_5" hidden="1">{#N/A,#N/A,FALSE,"TMCOMP96";#N/A,#N/A,FALSE,"MAT96";#N/A,#N/A,FALSE,"FANDA96";#N/A,#N/A,FALSE,"INTRAN96";#N/A,#N/A,FALSE,"NAA9697";#N/A,#N/A,FALSE,"ECWEBB";#N/A,#N/A,FALSE,"MFT96";#N/A,#N/A,FALSE,"CTrecon"}</definedName>
    <definedName name="ASDF_1_5_4" hidden="1">{#N/A,#N/A,FALSE,"TMCOMP96";#N/A,#N/A,FALSE,"MAT96";#N/A,#N/A,FALSE,"FANDA96";#N/A,#N/A,FALSE,"INTRAN96";#N/A,#N/A,FALSE,"NAA9697";#N/A,#N/A,FALSE,"ECWEBB";#N/A,#N/A,FALSE,"MFT96";#N/A,#N/A,FALSE,"CTrecon"}</definedName>
    <definedName name="ASDF_1_5_4_1" hidden="1">{#N/A,#N/A,FALSE,"TMCOMP96";#N/A,#N/A,FALSE,"MAT96";#N/A,#N/A,FALSE,"FANDA96";#N/A,#N/A,FALSE,"INTRAN96";#N/A,#N/A,FALSE,"NAA9697";#N/A,#N/A,FALSE,"ECWEBB";#N/A,#N/A,FALSE,"MFT96";#N/A,#N/A,FALSE,"CTrecon"}</definedName>
    <definedName name="ASDF_1_5_4_2" hidden="1">{#N/A,#N/A,FALSE,"TMCOMP96";#N/A,#N/A,FALSE,"MAT96";#N/A,#N/A,FALSE,"FANDA96";#N/A,#N/A,FALSE,"INTRAN96";#N/A,#N/A,FALSE,"NAA9697";#N/A,#N/A,FALSE,"ECWEBB";#N/A,#N/A,FALSE,"MFT96";#N/A,#N/A,FALSE,"CTrecon"}</definedName>
    <definedName name="ASDF_1_5_4_3" hidden="1">{#N/A,#N/A,FALSE,"TMCOMP96";#N/A,#N/A,FALSE,"MAT96";#N/A,#N/A,FALSE,"FANDA96";#N/A,#N/A,FALSE,"INTRAN96";#N/A,#N/A,FALSE,"NAA9697";#N/A,#N/A,FALSE,"ECWEBB";#N/A,#N/A,FALSE,"MFT96";#N/A,#N/A,FALSE,"CTrecon"}</definedName>
    <definedName name="ASDF_1_5_4_4" hidden="1">{#N/A,#N/A,FALSE,"TMCOMP96";#N/A,#N/A,FALSE,"MAT96";#N/A,#N/A,FALSE,"FANDA96";#N/A,#N/A,FALSE,"INTRAN96";#N/A,#N/A,FALSE,"NAA9697";#N/A,#N/A,FALSE,"ECWEBB";#N/A,#N/A,FALSE,"MFT96";#N/A,#N/A,FALSE,"CTrecon"}</definedName>
    <definedName name="ASDF_1_5_4_5" hidden="1">{#N/A,#N/A,FALSE,"TMCOMP96";#N/A,#N/A,FALSE,"MAT96";#N/A,#N/A,FALSE,"FANDA96";#N/A,#N/A,FALSE,"INTRAN96";#N/A,#N/A,FALSE,"NAA9697";#N/A,#N/A,FALSE,"ECWEBB";#N/A,#N/A,FALSE,"MFT96";#N/A,#N/A,FALSE,"CTrecon"}</definedName>
    <definedName name="ASDF_1_5_5" hidden="1">{#N/A,#N/A,FALSE,"TMCOMP96";#N/A,#N/A,FALSE,"MAT96";#N/A,#N/A,FALSE,"FANDA96";#N/A,#N/A,FALSE,"INTRAN96";#N/A,#N/A,FALSE,"NAA9697";#N/A,#N/A,FALSE,"ECWEBB";#N/A,#N/A,FALSE,"MFT96";#N/A,#N/A,FALSE,"CTrecon"}</definedName>
    <definedName name="ASDF_1_5_5_1" hidden="1">{#N/A,#N/A,FALSE,"TMCOMP96";#N/A,#N/A,FALSE,"MAT96";#N/A,#N/A,FALSE,"FANDA96";#N/A,#N/A,FALSE,"INTRAN96";#N/A,#N/A,FALSE,"NAA9697";#N/A,#N/A,FALSE,"ECWEBB";#N/A,#N/A,FALSE,"MFT96";#N/A,#N/A,FALSE,"CTrecon"}</definedName>
    <definedName name="ASDF_1_5_5_2" hidden="1">{#N/A,#N/A,FALSE,"TMCOMP96";#N/A,#N/A,FALSE,"MAT96";#N/A,#N/A,FALSE,"FANDA96";#N/A,#N/A,FALSE,"INTRAN96";#N/A,#N/A,FALSE,"NAA9697";#N/A,#N/A,FALSE,"ECWEBB";#N/A,#N/A,FALSE,"MFT96";#N/A,#N/A,FALSE,"CTrecon"}</definedName>
    <definedName name="ASDF_1_5_5_3" hidden="1">{#N/A,#N/A,FALSE,"TMCOMP96";#N/A,#N/A,FALSE,"MAT96";#N/A,#N/A,FALSE,"FANDA96";#N/A,#N/A,FALSE,"INTRAN96";#N/A,#N/A,FALSE,"NAA9697";#N/A,#N/A,FALSE,"ECWEBB";#N/A,#N/A,FALSE,"MFT96";#N/A,#N/A,FALSE,"CTrecon"}</definedName>
    <definedName name="ASDF_1_5_5_4" hidden="1">{#N/A,#N/A,FALSE,"TMCOMP96";#N/A,#N/A,FALSE,"MAT96";#N/A,#N/A,FALSE,"FANDA96";#N/A,#N/A,FALSE,"INTRAN96";#N/A,#N/A,FALSE,"NAA9697";#N/A,#N/A,FALSE,"ECWEBB";#N/A,#N/A,FALSE,"MFT96";#N/A,#N/A,FALSE,"CTrecon"}</definedName>
    <definedName name="ASDF_1_5_5_5" hidden="1">{#N/A,#N/A,FALSE,"TMCOMP96";#N/A,#N/A,FALSE,"MAT96";#N/A,#N/A,FALSE,"FANDA96";#N/A,#N/A,FALSE,"INTRAN96";#N/A,#N/A,FALSE,"NAA9697";#N/A,#N/A,FALSE,"ECWEBB";#N/A,#N/A,FALSE,"MFT96";#N/A,#N/A,FALSE,"CTrecon"}</definedName>
    <definedName name="ASDF_2" hidden="1">{#N/A,#N/A,FALSE,"TMCOMP96";#N/A,#N/A,FALSE,"MAT96";#N/A,#N/A,FALSE,"FANDA96";#N/A,#N/A,FALSE,"INTRAN96";#N/A,#N/A,FALSE,"NAA9697";#N/A,#N/A,FALSE,"ECWEBB";#N/A,#N/A,FALSE,"MFT96";#N/A,#N/A,FALSE,"CTrecon"}</definedName>
    <definedName name="ASDF_2_1" hidden="1">{#N/A,#N/A,FALSE,"TMCOMP96";#N/A,#N/A,FALSE,"MAT96";#N/A,#N/A,FALSE,"FANDA96";#N/A,#N/A,FALSE,"INTRAN96";#N/A,#N/A,FALSE,"NAA9697";#N/A,#N/A,FALSE,"ECWEBB";#N/A,#N/A,FALSE,"MFT96";#N/A,#N/A,FALSE,"CTrecon"}</definedName>
    <definedName name="ASDF_2_1_1" hidden="1">{#N/A,#N/A,FALSE,"TMCOMP96";#N/A,#N/A,FALSE,"MAT96";#N/A,#N/A,FALSE,"FANDA96";#N/A,#N/A,FALSE,"INTRAN96";#N/A,#N/A,FALSE,"NAA9697";#N/A,#N/A,FALSE,"ECWEBB";#N/A,#N/A,FALSE,"MFT96";#N/A,#N/A,FALSE,"CTrecon"}</definedName>
    <definedName name="ASDF_2_1_1_1" hidden="1">{#N/A,#N/A,FALSE,"TMCOMP96";#N/A,#N/A,FALSE,"MAT96";#N/A,#N/A,FALSE,"FANDA96";#N/A,#N/A,FALSE,"INTRAN96";#N/A,#N/A,FALSE,"NAA9697";#N/A,#N/A,FALSE,"ECWEBB";#N/A,#N/A,FALSE,"MFT96";#N/A,#N/A,FALSE,"CTrecon"}</definedName>
    <definedName name="ASDF_2_1_1_1_1" hidden="1">{#N/A,#N/A,FALSE,"TMCOMP96";#N/A,#N/A,FALSE,"MAT96";#N/A,#N/A,FALSE,"FANDA96";#N/A,#N/A,FALSE,"INTRAN96";#N/A,#N/A,FALSE,"NAA9697";#N/A,#N/A,FALSE,"ECWEBB";#N/A,#N/A,FALSE,"MFT96";#N/A,#N/A,FALSE,"CTrecon"}</definedName>
    <definedName name="ASDF_2_1_1_1_2" hidden="1">{#N/A,#N/A,FALSE,"TMCOMP96";#N/A,#N/A,FALSE,"MAT96";#N/A,#N/A,FALSE,"FANDA96";#N/A,#N/A,FALSE,"INTRAN96";#N/A,#N/A,FALSE,"NAA9697";#N/A,#N/A,FALSE,"ECWEBB";#N/A,#N/A,FALSE,"MFT96";#N/A,#N/A,FALSE,"CTrecon"}</definedName>
    <definedName name="ASDF_2_1_1_1_3" hidden="1">{#N/A,#N/A,FALSE,"TMCOMP96";#N/A,#N/A,FALSE,"MAT96";#N/A,#N/A,FALSE,"FANDA96";#N/A,#N/A,FALSE,"INTRAN96";#N/A,#N/A,FALSE,"NAA9697";#N/A,#N/A,FALSE,"ECWEBB";#N/A,#N/A,FALSE,"MFT96";#N/A,#N/A,FALSE,"CTrecon"}</definedName>
    <definedName name="ASDF_2_1_1_1_4" hidden="1">{#N/A,#N/A,FALSE,"TMCOMP96";#N/A,#N/A,FALSE,"MAT96";#N/A,#N/A,FALSE,"FANDA96";#N/A,#N/A,FALSE,"INTRAN96";#N/A,#N/A,FALSE,"NAA9697";#N/A,#N/A,FALSE,"ECWEBB";#N/A,#N/A,FALSE,"MFT96";#N/A,#N/A,FALSE,"CTrecon"}</definedName>
    <definedName name="ASDF_2_1_1_1_5" hidden="1">{#N/A,#N/A,FALSE,"TMCOMP96";#N/A,#N/A,FALSE,"MAT96";#N/A,#N/A,FALSE,"FANDA96";#N/A,#N/A,FALSE,"INTRAN96";#N/A,#N/A,FALSE,"NAA9697";#N/A,#N/A,FALSE,"ECWEBB";#N/A,#N/A,FALSE,"MFT96";#N/A,#N/A,FALSE,"CTrecon"}</definedName>
    <definedName name="ASDF_2_1_1_2" hidden="1">{#N/A,#N/A,FALSE,"TMCOMP96";#N/A,#N/A,FALSE,"MAT96";#N/A,#N/A,FALSE,"FANDA96";#N/A,#N/A,FALSE,"INTRAN96";#N/A,#N/A,FALSE,"NAA9697";#N/A,#N/A,FALSE,"ECWEBB";#N/A,#N/A,FALSE,"MFT96";#N/A,#N/A,FALSE,"CTrecon"}</definedName>
    <definedName name="ASDF_2_1_1_2_1" hidden="1">{#N/A,#N/A,FALSE,"TMCOMP96";#N/A,#N/A,FALSE,"MAT96";#N/A,#N/A,FALSE,"FANDA96";#N/A,#N/A,FALSE,"INTRAN96";#N/A,#N/A,FALSE,"NAA9697";#N/A,#N/A,FALSE,"ECWEBB";#N/A,#N/A,FALSE,"MFT96";#N/A,#N/A,FALSE,"CTrecon"}</definedName>
    <definedName name="ASDF_2_1_1_2_2" hidden="1">{#N/A,#N/A,FALSE,"TMCOMP96";#N/A,#N/A,FALSE,"MAT96";#N/A,#N/A,FALSE,"FANDA96";#N/A,#N/A,FALSE,"INTRAN96";#N/A,#N/A,FALSE,"NAA9697";#N/A,#N/A,FALSE,"ECWEBB";#N/A,#N/A,FALSE,"MFT96";#N/A,#N/A,FALSE,"CTrecon"}</definedName>
    <definedName name="ASDF_2_1_1_2_3" hidden="1">{#N/A,#N/A,FALSE,"TMCOMP96";#N/A,#N/A,FALSE,"MAT96";#N/A,#N/A,FALSE,"FANDA96";#N/A,#N/A,FALSE,"INTRAN96";#N/A,#N/A,FALSE,"NAA9697";#N/A,#N/A,FALSE,"ECWEBB";#N/A,#N/A,FALSE,"MFT96";#N/A,#N/A,FALSE,"CTrecon"}</definedName>
    <definedName name="ASDF_2_1_1_2_4" hidden="1">{#N/A,#N/A,FALSE,"TMCOMP96";#N/A,#N/A,FALSE,"MAT96";#N/A,#N/A,FALSE,"FANDA96";#N/A,#N/A,FALSE,"INTRAN96";#N/A,#N/A,FALSE,"NAA9697";#N/A,#N/A,FALSE,"ECWEBB";#N/A,#N/A,FALSE,"MFT96";#N/A,#N/A,FALSE,"CTrecon"}</definedName>
    <definedName name="ASDF_2_1_1_2_5" hidden="1">{#N/A,#N/A,FALSE,"TMCOMP96";#N/A,#N/A,FALSE,"MAT96";#N/A,#N/A,FALSE,"FANDA96";#N/A,#N/A,FALSE,"INTRAN96";#N/A,#N/A,FALSE,"NAA9697";#N/A,#N/A,FALSE,"ECWEBB";#N/A,#N/A,FALSE,"MFT96";#N/A,#N/A,FALSE,"CTrecon"}</definedName>
    <definedName name="ASDF_2_1_1_3" hidden="1">{#N/A,#N/A,FALSE,"TMCOMP96";#N/A,#N/A,FALSE,"MAT96";#N/A,#N/A,FALSE,"FANDA96";#N/A,#N/A,FALSE,"INTRAN96";#N/A,#N/A,FALSE,"NAA9697";#N/A,#N/A,FALSE,"ECWEBB";#N/A,#N/A,FALSE,"MFT96";#N/A,#N/A,FALSE,"CTrecon"}</definedName>
    <definedName name="ASDF_2_1_1_4" hidden="1">{#N/A,#N/A,FALSE,"TMCOMP96";#N/A,#N/A,FALSE,"MAT96";#N/A,#N/A,FALSE,"FANDA96";#N/A,#N/A,FALSE,"INTRAN96";#N/A,#N/A,FALSE,"NAA9697";#N/A,#N/A,FALSE,"ECWEBB";#N/A,#N/A,FALSE,"MFT96";#N/A,#N/A,FALSE,"CTrecon"}</definedName>
    <definedName name="ASDF_2_1_1_5" hidden="1">{#N/A,#N/A,FALSE,"TMCOMP96";#N/A,#N/A,FALSE,"MAT96";#N/A,#N/A,FALSE,"FANDA96";#N/A,#N/A,FALSE,"INTRAN96";#N/A,#N/A,FALSE,"NAA9697";#N/A,#N/A,FALSE,"ECWEBB";#N/A,#N/A,FALSE,"MFT96";#N/A,#N/A,FALSE,"CTrecon"}</definedName>
    <definedName name="ASDF_2_1_2" hidden="1">{#N/A,#N/A,FALSE,"TMCOMP96";#N/A,#N/A,FALSE,"MAT96";#N/A,#N/A,FALSE,"FANDA96";#N/A,#N/A,FALSE,"INTRAN96";#N/A,#N/A,FALSE,"NAA9697";#N/A,#N/A,FALSE,"ECWEBB";#N/A,#N/A,FALSE,"MFT96";#N/A,#N/A,FALSE,"CTrecon"}</definedName>
    <definedName name="ASDF_2_1_2_1" hidden="1">{#N/A,#N/A,FALSE,"TMCOMP96";#N/A,#N/A,FALSE,"MAT96";#N/A,#N/A,FALSE,"FANDA96";#N/A,#N/A,FALSE,"INTRAN96";#N/A,#N/A,FALSE,"NAA9697";#N/A,#N/A,FALSE,"ECWEBB";#N/A,#N/A,FALSE,"MFT96";#N/A,#N/A,FALSE,"CTrecon"}</definedName>
    <definedName name="ASDF_2_1_2_2" hidden="1">{#N/A,#N/A,FALSE,"TMCOMP96";#N/A,#N/A,FALSE,"MAT96";#N/A,#N/A,FALSE,"FANDA96";#N/A,#N/A,FALSE,"INTRAN96";#N/A,#N/A,FALSE,"NAA9697";#N/A,#N/A,FALSE,"ECWEBB";#N/A,#N/A,FALSE,"MFT96";#N/A,#N/A,FALSE,"CTrecon"}</definedName>
    <definedName name="ASDF_2_1_2_3" hidden="1">{#N/A,#N/A,FALSE,"TMCOMP96";#N/A,#N/A,FALSE,"MAT96";#N/A,#N/A,FALSE,"FANDA96";#N/A,#N/A,FALSE,"INTRAN96";#N/A,#N/A,FALSE,"NAA9697";#N/A,#N/A,FALSE,"ECWEBB";#N/A,#N/A,FALSE,"MFT96";#N/A,#N/A,FALSE,"CTrecon"}</definedName>
    <definedName name="ASDF_2_1_2_4" hidden="1">{#N/A,#N/A,FALSE,"TMCOMP96";#N/A,#N/A,FALSE,"MAT96";#N/A,#N/A,FALSE,"FANDA96";#N/A,#N/A,FALSE,"INTRAN96";#N/A,#N/A,FALSE,"NAA9697";#N/A,#N/A,FALSE,"ECWEBB";#N/A,#N/A,FALSE,"MFT96";#N/A,#N/A,FALSE,"CTrecon"}</definedName>
    <definedName name="ASDF_2_1_2_5" hidden="1">{#N/A,#N/A,FALSE,"TMCOMP96";#N/A,#N/A,FALSE,"MAT96";#N/A,#N/A,FALSE,"FANDA96";#N/A,#N/A,FALSE,"INTRAN96";#N/A,#N/A,FALSE,"NAA9697";#N/A,#N/A,FALSE,"ECWEBB";#N/A,#N/A,FALSE,"MFT96";#N/A,#N/A,FALSE,"CTrecon"}</definedName>
    <definedName name="ASDF_2_1_3" hidden="1">{#N/A,#N/A,FALSE,"TMCOMP96";#N/A,#N/A,FALSE,"MAT96";#N/A,#N/A,FALSE,"FANDA96";#N/A,#N/A,FALSE,"INTRAN96";#N/A,#N/A,FALSE,"NAA9697";#N/A,#N/A,FALSE,"ECWEBB";#N/A,#N/A,FALSE,"MFT96";#N/A,#N/A,FALSE,"CTrecon"}</definedName>
    <definedName name="ASDF_2_1_3_1" hidden="1">{#N/A,#N/A,FALSE,"TMCOMP96";#N/A,#N/A,FALSE,"MAT96";#N/A,#N/A,FALSE,"FANDA96";#N/A,#N/A,FALSE,"INTRAN96";#N/A,#N/A,FALSE,"NAA9697";#N/A,#N/A,FALSE,"ECWEBB";#N/A,#N/A,FALSE,"MFT96";#N/A,#N/A,FALSE,"CTrecon"}</definedName>
    <definedName name="ASDF_2_1_3_2" hidden="1">{#N/A,#N/A,FALSE,"TMCOMP96";#N/A,#N/A,FALSE,"MAT96";#N/A,#N/A,FALSE,"FANDA96";#N/A,#N/A,FALSE,"INTRAN96";#N/A,#N/A,FALSE,"NAA9697";#N/A,#N/A,FALSE,"ECWEBB";#N/A,#N/A,FALSE,"MFT96";#N/A,#N/A,FALSE,"CTrecon"}</definedName>
    <definedName name="ASDF_2_1_3_3" hidden="1">{#N/A,#N/A,FALSE,"TMCOMP96";#N/A,#N/A,FALSE,"MAT96";#N/A,#N/A,FALSE,"FANDA96";#N/A,#N/A,FALSE,"INTRAN96";#N/A,#N/A,FALSE,"NAA9697";#N/A,#N/A,FALSE,"ECWEBB";#N/A,#N/A,FALSE,"MFT96";#N/A,#N/A,FALSE,"CTrecon"}</definedName>
    <definedName name="ASDF_2_1_3_4" hidden="1">{#N/A,#N/A,FALSE,"TMCOMP96";#N/A,#N/A,FALSE,"MAT96";#N/A,#N/A,FALSE,"FANDA96";#N/A,#N/A,FALSE,"INTRAN96";#N/A,#N/A,FALSE,"NAA9697";#N/A,#N/A,FALSE,"ECWEBB";#N/A,#N/A,FALSE,"MFT96";#N/A,#N/A,FALSE,"CTrecon"}</definedName>
    <definedName name="ASDF_2_1_3_5" hidden="1">{#N/A,#N/A,FALSE,"TMCOMP96";#N/A,#N/A,FALSE,"MAT96";#N/A,#N/A,FALSE,"FANDA96";#N/A,#N/A,FALSE,"INTRAN96";#N/A,#N/A,FALSE,"NAA9697";#N/A,#N/A,FALSE,"ECWEBB";#N/A,#N/A,FALSE,"MFT96";#N/A,#N/A,FALSE,"CTrecon"}</definedName>
    <definedName name="ASDF_2_1_4" hidden="1">{#N/A,#N/A,FALSE,"TMCOMP96";#N/A,#N/A,FALSE,"MAT96";#N/A,#N/A,FALSE,"FANDA96";#N/A,#N/A,FALSE,"INTRAN96";#N/A,#N/A,FALSE,"NAA9697";#N/A,#N/A,FALSE,"ECWEBB";#N/A,#N/A,FALSE,"MFT96";#N/A,#N/A,FALSE,"CTrecon"}</definedName>
    <definedName name="ASDF_2_1_4_1" hidden="1">{#N/A,#N/A,FALSE,"TMCOMP96";#N/A,#N/A,FALSE,"MAT96";#N/A,#N/A,FALSE,"FANDA96";#N/A,#N/A,FALSE,"INTRAN96";#N/A,#N/A,FALSE,"NAA9697";#N/A,#N/A,FALSE,"ECWEBB";#N/A,#N/A,FALSE,"MFT96";#N/A,#N/A,FALSE,"CTrecon"}</definedName>
    <definedName name="ASDF_2_1_4_2" hidden="1">{#N/A,#N/A,FALSE,"TMCOMP96";#N/A,#N/A,FALSE,"MAT96";#N/A,#N/A,FALSE,"FANDA96";#N/A,#N/A,FALSE,"INTRAN96";#N/A,#N/A,FALSE,"NAA9697";#N/A,#N/A,FALSE,"ECWEBB";#N/A,#N/A,FALSE,"MFT96";#N/A,#N/A,FALSE,"CTrecon"}</definedName>
    <definedName name="ASDF_2_1_4_3" hidden="1">{#N/A,#N/A,FALSE,"TMCOMP96";#N/A,#N/A,FALSE,"MAT96";#N/A,#N/A,FALSE,"FANDA96";#N/A,#N/A,FALSE,"INTRAN96";#N/A,#N/A,FALSE,"NAA9697";#N/A,#N/A,FALSE,"ECWEBB";#N/A,#N/A,FALSE,"MFT96";#N/A,#N/A,FALSE,"CTrecon"}</definedName>
    <definedName name="ASDF_2_1_4_4" hidden="1">{#N/A,#N/A,FALSE,"TMCOMP96";#N/A,#N/A,FALSE,"MAT96";#N/A,#N/A,FALSE,"FANDA96";#N/A,#N/A,FALSE,"INTRAN96";#N/A,#N/A,FALSE,"NAA9697";#N/A,#N/A,FALSE,"ECWEBB";#N/A,#N/A,FALSE,"MFT96";#N/A,#N/A,FALSE,"CTrecon"}</definedName>
    <definedName name="ASDF_2_1_4_5" hidden="1">{#N/A,#N/A,FALSE,"TMCOMP96";#N/A,#N/A,FALSE,"MAT96";#N/A,#N/A,FALSE,"FANDA96";#N/A,#N/A,FALSE,"INTRAN96";#N/A,#N/A,FALSE,"NAA9697";#N/A,#N/A,FALSE,"ECWEBB";#N/A,#N/A,FALSE,"MFT96";#N/A,#N/A,FALSE,"CTrecon"}</definedName>
    <definedName name="ASDF_2_1_5" hidden="1">{#N/A,#N/A,FALSE,"TMCOMP96";#N/A,#N/A,FALSE,"MAT96";#N/A,#N/A,FALSE,"FANDA96";#N/A,#N/A,FALSE,"INTRAN96";#N/A,#N/A,FALSE,"NAA9697";#N/A,#N/A,FALSE,"ECWEBB";#N/A,#N/A,FALSE,"MFT96";#N/A,#N/A,FALSE,"CTrecon"}</definedName>
    <definedName name="ASDF_2_1_5_1" hidden="1">{#N/A,#N/A,FALSE,"TMCOMP96";#N/A,#N/A,FALSE,"MAT96";#N/A,#N/A,FALSE,"FANDA96";#N/A,#N/A,FALSE,"INTRAN96";#N/A,#N/A,FALSE,"NAA9697";#N/A,#N/A,FALSE,"ECWEBB";#N/A,#N/A,FALSE,"MFT96";#N/A,#N/A,FALSE,"CTrecon"}</definedName>
    <definedName name="ASDF_2_1_5_2" hidden="1">{#N/A,#N/A,FALSE,"TMCOMP96";#N/A,#N/A,FALSE,"MAT96";#N/A,#N/A,FALSE,"FANDA96";#N/A,#N/A,FALSE,"INTRAN96";#N/A,#N/A,FALSE,"NAA9697";#N/A,#N/A,FALSE,"ECWEBB";#N/A,#N/A,FALSE,"MFT96";#N/A,#N/A,FALSE,"CTrecon"}</definedName>
    <definedName name="ASDF_2_1_5_3" hidden="1">{#N/A,#N/A,FALSE,"TMCOMP96";#N/A,#N/A,FALSE,"MAT96";#N/A,#N/A,FALSE,"FANDA96";#N/A,#N/A,FALSE,"INTRAN96";#N/A,#N/A,FALSE,"NAA9697";#N/A,#N/A,FALSE,"ECWEBB";#N/A,#N/A,FALSE,"MFT96";#N/A,#N/A,FALSE,"CTrecon"}</definedName>
    <definedName name="ASDF_2_1_5_4" hidden="1">{#N/A,#N/A,FALSE,"TMCOMP96";#N/A,#N/A,FALSE,"MAT96";#N/A,#N/A,FALSE,"FANDA96";#N/A,#N/A,FALSE,"INTRAN96";#N/A,#N/A,FALSE,"NAA9697";#N/A,#N/A,FALSE,"ECWEBB";#N/A,#N/A,FALSE,"MFT96";#N/A,#N/A,FALSE,"CTrecon"}</definedName>
    <definedName name="ASDF_2_1_5_5" hidden="1">{#N/A,#N/A,FALSE,"TMCOMP96";#N/A,#N/A,FALSE,"MAT96";#N/A,#N/A,FALSE,"FANDA96";#N/A,#N/A,FALSE,"INTRAN96";#N/A,#N/A,FALSE,"NAA9697";#N/A,#N/A,FALSE,"ECWEBB";#N/A,#N/A,FALSE,"MFT96";#N/A,#N/A,FALSE,"CTrecon"}</definedName>
    <definedName name="ASDF_2_2" hidden="1">{#N/A,#N/A,FALSE,"TMCOMP96";#N/A,#N/A,FALSE,"MAT96";#N/A,#N/A,FALSE,"FANDA96";#N/A,#N/A,FALSE,"INTRAN96";#N/A,#N/A,FALSE,"NAA9697";#N/A,#N/A,FALSE,"ECWEBB";#N/A,#N/A,FALSE,"MFT96";#N/A,#N/A,FALSE,"CTrecon"}</definedName>
    <definedName name="ASDF_2_2_1" hidden="1">{#N/A,#N/A,FALSE,"TMCOMP96";#N/A,#N/A,FALSE,"MAT96";#N/A,#N/A,FALSE,"FANDA96";#N/A,#N/A,FALSE,"INTRAN96";#N/A,#N/A,FALSE,"NAA9697";#N/A,#N/A,FALSE,"ECWEBB";#N/A,#N/A,FALSE,"MFT96";#N/A,#N/A,FALSE,"CTrecon"}</definedName>
    <definedName name="ASDF_2_2_2" hidden="1">{#N/A,#N/A,FALSE,"TMCOMP96";#N/A,#N/A,FALSE,"MAT96";#N/A,#N/A,FALSE,"FANDA96";#N/A,#N/A,FALSE,"INTRAN96";#N/A,#N/A,FALSE,"NAA9697";#N/A,#N/A,FALSE,"ECWEBB";#N/A,#N/A,FALSE,"MFT96";#N/A,#N/A,FALSE,"CTrecon"}</definedName>
    <definedName name="ASDF_2_2_3" hidden="1">{#N/A,#N/A,FALSE,"TMCOMP96";#N/A,#N/A,FALSE,"MAT96";#N/A,#N/A,FALSE,"FANDA96";#N/A,#N/A,FALSE,"INTRAN96";#N/A,#N/A,FALSE,"NAA9697";#N/A,#N/A,FALSE,"ECWEBB";#N/A,#N/A,FALSE,"MFT96";#N/A,#N/A,FALSE,"CTrecon"}</definedName>
    <definedName name="ASDF_2_2_4" hidden="1">{#N/A,#N/A,FALSE,"TMCOMP96";#N/A,#N/A,FALSE,"MAT96";#N/A,#N/A,FALSE,"FANDA96";#N/A,#N/A,FALSE,"INTRAN96";#N/A,#N/A,FALSE,"NAA9697";#N/A,#N/A,FALSE,"ECWEBB";#N/A,#N/A,FALSE,"MFT96";#N/A,#N/A,FALSE,"CTrecon"}</definedName>
    <definedName name="ASDF_2_2_5" hidden="1">{#N/A,#N/A,FALSE,"TMCOMP96";#N/A,#N/A,FALSE,"MAT96";#N/A,#N/A,FALSE,"FANDA96";#N/A,#N/A,FALSE,"INTRAN96";#N/A,#N/A,FALSE,"NAA9697";#N/A,#N/A,FALSE,"ECWEBB";#N/A,#N/A,FALSE,"MFT96";#N/A,#N/A,FALSE,"CTrecon"}</definedName>
    <definedName name="ASDF_2_3" hidden="1">{#N/A,#N/A,FALSE,"TMCOMP96";#N/A,#N/A,FALSE,"MAT96";#N/A,#N/A,FALSE,"FANDA96";#N/A,#N/A,FALSE,"INTRAN96";#N/A,#N/A,FALSE,"NAA9697";#N/A,#N/A,FALSE,"ECWEBB";#N/A,#N/A,FALSE,"MFT96";#N/A,#N/A,FALSE,"CTrecon"}</definedName>
    <definedName name="ASDF_2_3_1" hidden="1">{#N/A,#N/A,FALSE,"TMCOMP96";#N/A,#N/A,FALSE,"MAT96";#N/A,#N/A,FALSE,"FANDA96";#N/A,#N/A,FALSE,"INTRAN96";#N/A,#N/A,FALSE,"NAA9697";#N/A,#N/A,FALSE,"ECWEBB";#N/A,#N/A,FALSE,"MFT96";#N/A,#N/A,FALSE,"CTrecon"}</definedName>
    <definedName name="ASDF_2_3_2" hidden="1">{#N/A,#N/A,FALSE,"TMCOMP96";#N/A,#N/A,FALSE,"MAT96";#N/A,#N/A,FALSE,"FANDA96";#N/A,#N/A,FALSE,"INTRAN96";#N/A,#N/A,FALSE,"NAA9697";#N/A,#N/A,FALSE,"ECWEBB";#N/A,#N/A,FALSE,"MFT96";#N/A,#N/A,FALSE,"CTrecon"}</definedName>
    <definedName name="ASDF_2_3_3" hidden="1">{#N/A,#N/A,FALSE,"TMCOMP96";#N/A,#N/A,FALSE,"MAT96";#N/A,#N/A,FALSE,"FANDA96";#N/A,#N/A,FALSE,"INTRAN96";#N/A,#N/A,FALSE,"NAA9697";#N/A,#N/A,FALSE,"ECWEBB";#N/A,#N/A,FALSE,"MFT96";#N/A,#N/A,FALSE,"CTrecon"}</definedName>
    <definedName name="ASDF_2_3_4" hidden="1">{#N/A,#N/A,FALSE,"TMCOMP96";#N/A,#N/A,FALSE,"MAT96";#N/A,#N/A,FALSE,"FANDA96";#N/A,#N/A,FALSE,"INTRAN96";#N/A,#N/A,FALSE,"NAA9697";#N/A,#N/A,FALSE,"ECWEBB";#N/A,#N/A,FALSE,"MFT96";#N/A,#N/A,FALSE,"CTrecon"}</definedName>
    <definedName name="ASDF_2_3_5" hidden="1">{#N/A,#N/A,FALSE,"TMCOMP96";#N/A,#N/A,FALSE,"MAT96";#N/A,#N/A,FALSE,"FANDA96";#N/A,#N/A,FALSE,"INTRAN96";#N/A,#N/A,FALSE,"NAA9697";#N/A,#N/A,FALSE,"ECWEBB";#N/A,#N/A,FALSE,"MFT96";#N/A,#N/A,FALSE,"CTrecon"}</definedName>
    <definedName name="ASDF_2_4" hidden="1">{#N/A,#N/A,FALSE,"TMCOMP96";#N/A,#N/A,FALSE,"MAT96";#N/A,#N/A,FALSE,"FANDA96";#N/A,#N/A,FALSE,"INTRAN96";#N/A,#N/A,FALSE,"NAA9697";#N/A,#N/A,FALSE,"ECWEBB";#N/A,#N/A,FALSE,"MFT96";#N/A,#N/A,FALSE,"CTrecon"}</definedName>
    <definedName name="ASDF_2_4_1" hidden="1">{#N/A,#N/A,FALSE,"TMCOMP96";#N/A,#N/A,FALSE,"MAT96";#N/A,#N/A,FALSE,"FANDA96";#N/A,#N/A,FALSE,"INTRAN96";#N/A,#N/A,FALSE,"NAA9697";#N/A,#N/A,FALSE,"ECWEBB";#N/A,#N/A,FALSE,"MFT96";#N/A,#N/A,FALSE,"CTrecon"}</definedName>
    <definedName name="ASDF_2_4_2" hidden="1">{#N/A,#N/A,FALSE,"TMCOMP96";#N/A,#N/A,FALSE,"MAT96";#N/A,#N/A,FALSE,"FANDA96";#N/A,#N/A,FALSE,"INTRAN96";#N/A,#N/A,FALSE,"NAA9697";#N/A,#N/A,FALSE,"ECWEBB";#N/A,#N/A,FALSE,"MFT96";#N/A,#N/A,FALSE,"CTrecon"}</definedName>
    <definedName name="ASDF_2_4_3" hidden="1">{#N/A,#N/A,FALSE,"TMCOMP96";#N/A,#N/A,FALSE,"MAT96";#N/A,#N/A,FALSE,"FANDA96";#N/A,#N/A,FALSE,"INTRAN96";#N/A,#N/A,FALSE,"NAA9697";#N/A,#N/A,FALSE,"ECWEBB";#N/A,#N/A,FALSE,"MFT96";#N/A,#N/A,FALSE,"CTrecon"}</definedName>
    <definedName name="ASDF_2_4_4" hidden="1">{#N/A,#N/A,FALSE,"TMCOMP96";#N/A,#N/A,FALSE,"MAT96";#N/A,#N/A,FALSE,"FANDA96";#N/A,#N/A,FALSE,"INTRAN96";#N/A,#N/A,FALSE,"NAA9697";#N/A,#N/A,FALSE,"ECWEBB";#N/A,#N/A,FALSE,"MFT96";#N/A,#N/A,FALSE,"CTrecon"}</definedName>
    <definedName name="ASDF_2_4_5" hidden="1">{#N/A,#N/A,FALSE,"TMCOMP96";#N/A,#N/A,FALSE,"MAT96";#N/A,#N/A,FALSE,"FANDA96";#N/A,#N/A,FALSE,"INTRAN96";#N/A,#N/A,FALSE,"NAA9697";#N/A,#N/A,FALSE,"ECWEBB";#N/A,#N/A,FALSE,"MFT96";#N/A,#N/A,FALSE,"CTrecon"}</definedName>
    <definedName name="ASDF_2_5" hidden="1">{#N/A,#N/A,FALSE,"TMCOMP96";#N/A,#N/A,FALSE,"MAT96";#N/A,#N/A,FALSE,"FANDA96";#N/A,#N/A,FALSE,"INTRAN96";#N/A,#N/A,FALSE,"NAA9697";#N/A,#N/A,FALSE,"ECWEBB";#N/A,#N/A,FALSE,"MFT96";#N/A,#N/A,FALSE,"CTrecon"}</definedName>
    <definedName name="ASDF_2_5_1" hidden="1">{#N/A,#N/A,FALSE,"TMCOMP96";#N/A,#N/A,FALSE,"MAT96";#N/A,#N/A,FALSE,"FANDA96";#N/A,#N/A,FALSE,"INTRAN96";#N/A,#N/A,FALSE,"NAA9697";#N/A,#N/A,FALSE,"ECWEBB";#N/A,#N/A,FALSE,"MFT96";#N/A,#N/A,FALSE,"CTrecon"}</definedName>
    <definedName name="ASDF_2_5_2" hidden="1">{#N/A,#N/A,FALSE,"TMCOMP96";#N/A,#N/A,FALSE,"MAT96";#N/A,#N/A,FALSE,"FANDA96";#N/A,#N/A,FALSE,"INTRAN96";#N/A,#N/A,FALSE,"NAA9697";#N/A,#N/A,FALSE,"ECWEBB";#N/A,#N/A,FALSE,"MFT96";#N/A,#N/A,FALSE,"CTrecon"}</definedName>
    <definedName name="ASDF_2_5_3" hidden="1">{#N/A,#N/A,FALSE,"TMCOMP96";#N/A,#N/A,FALSE,"MAT96";#N/A,#N/A,FALSE,"FANDA96";#N/A,#N/A,FALSE,"INTRAN96";#N/A,#N/A,FALSE,"NAA9697";#N/A,#N/A,FALSE,"ECWEBB";#N/A,#N/A,FALSE,"MFT96";#N/A,#N/A,FALSE,"CTrecon"}</definedName>
    <definedName name="ASDF_2_5_4" hidden="1">{#N/A,#N/A,FALSE,"TMCOMP96";#N/A,#N/A,FALSE,"MAT96";#N/A,#N/A,FALSE,"FANDA96";#N/A,#N/A,FALSE,"INTRAN96";#N/A,#N/A,FALSE,"NAA9697";#N/A,#N/A,FALSE,"ECWEBB";#N/A,#N/A,FALSE,"MFT96";#N/A,#N/A,FALSE,"CTrecon"}</definedName>
    <definedName name="ASDF_2_5_5" hidden="1">{#N/A,#N/A,FALSE,"TMCOMP96";#N/A,#N/A,FALSE,"MAT96";#N/A,#N/A,FALSE,"FANDA96";#N/A,#N/A,FALSE,"INTRAN96";#N/A,#N/A,FALSE,"NAA9697";#N/A,#N/A,FALSE,"ECWEBB";#N/A,#N/A,FALSE,"MFT96";#N/A,#N/A,FALSE,"CTrecon"}</definedName>
    <definedName name="ASDF_3" hidden="1">{#N/A,#N/A,FALSE,"TMCOMP96";#N/A,#N/A,FALSE,"MAT96";#N/A,#N/A,FALSE,"FANDA96";#N/A,#N/A,FALSE,"INTRAN96";#N/A,#N/A,FALSE,"NAA9697";#N/A,#N/A,FALSE,"ECWEBB";#N/A,#N/A,FALSE,"MFT96";#N/A,#N/A,FALSE,"CTrecon"}</definedName>
    <definedName name="ASDF_3_1" hidden="1">{#N/A,#N/A,FALSE,"TMCOMP96";#N/A,#N/A,FALSE,"MAT96";#N/A,#N/A,FALSE,"FANDA96";#N/A,#N/A,FALSE,"INTRAN96";#N/A,#N/A,FALSE,"NAA9697";#N/A,#N/A,FALSE,"ECWEBB";#N/A,#N/A,FALSE,"MFT96";#N/A,#N/A,FALSE,"CTrecon"}</definedName>
    <definedName name="ASDF_3_1_1" hidden="1">{#N/A,#N/A,FALSE,"TMCOMP96";#N/A,#N/A,FALSE,"MAT96";#N/A,#N/A,FALSE,"FANDA96";#N/A,#N/A,FALSE,"INTRAN96";#N/A,#N/A,FALSE,"NAA9697";#N/A,#N/A,FALSE,"ECWEBB";#N/A,#N/A,FALSE,"MFT96";#N/A,#N/A,FALSE,"CTrecon"}</definedName>
    <definedName name="ASDF_3_1_1_1" hidden="1">{#N/A,#N/A,FALSE,"TMCOMP96";#N/A,#N/A,FALSE,"MAT96";#N/A,#N/A,FALSE,"FANDA96";#N/A,#N/A,FALSE,"INTRAN96";#N/A,#N/A,FALSE,"NAA9697";#N/A,#N/A,FALSE,"ECWEBB";#N/A,#N/A,FALSE,"MFT96";#N/A,#N/A,FALSE,"CTrecon"}</definedName>
    <definedName name="ASDF_3_1_1_1_1" hidden="1">{#N/A,#N/A,FALSE,"TMCOMP96";#N/A,#N/A,FALSE,"MAT96";#N/A,#N/A,FALSE,"FANDA96";#N/A,#N/A,FALSE,"INTRAN96";#N/A,#N/A,FALSE,"NAA9697";#N/A,#N/A,FALSE,"ECWEBB";#N/A,#N/A,FALSE,"MFT96";#N/A,#N/A,FALSE,"CTrecon"}</definedName>
    <definedName name="ASDF_3_1_1_1_2" hidden="1">{#N/A,#N/A,FALSE,"TMCOMP96";#N/A,#N/A,FALSE,"MAT96";#N/A,#N/A,FALSE,"FANDA96";#N/A,#N/A,FALSE,"INTRAN96";#N/A,#N/A,FALSE,"NAA9697";#N/A,#N/A,FALSE,"ECWEBB";#N/A,#N/A,FALSE,"MFT96";#N/A,#N/A,FALSE,"CTrecon"}</definedName>
    <definedName name="ASDF_3_1_1_1_3" hidden="1">{#N/A,#N/A,FALSE,"TMCOMP96";#N/A,#N/A,FALSE,"MAT96";#N/A,#N/A,FALSE,"FANDA96";#N/A,#N/A,FALSE,"INTRAN96";#N/A,#N/A,FALSE,"NAA9697";#N/A,#N/A,FALSE,"ECWEBB";#N/A,#N/A,FALSE,"MFT96";#N/A,#N/A,FALSE,"CTrecon"}</definedName>
    <definedName name="ASDF_3_1_1_1_4" hidden="1">{#N/A,#N/A,FALSE,"TMCOMP96";#N/A,#N/A,FALSE,"MAT96";#N/A,#N/A,FALSE,"FANDA96";#N/A,#N/A,FALSE,"INTRAN96";#N/A,#N/A,FALSE,"NAA9697";#N/A,#N/A,FALSE,"ECWEBB";#N/A,#N/A,FALSE,"MFT96";#N/A,#N/A,FALSE,"CTrecon"}</definedName>
    <definedName name="ASDF_3_1_1_1_5" hidden="1">{#N/A,#N/A,FALSE,"TMCOMP96";#N/A,#N/A,FALSE,"MAT96";#N/A,#N/A,FALSE,"FANDA96";#N/A,#N/A,FALSE,"INTRAN96";#N/A,#N/A,FALSE,"NAA9697";#N/A,#N/A,FALSE,"ECWEBB";#N/A,#N/A,FALSE,"MFT96";#N/A,#N/A,FALSE,"CTrecon"}</definedName>
    <definedName name="ASDF_3_1_1_2" hidden="1">{#N/A,#N/A,FALSE,"TMCOMP96";#N/A,#N/A,FALSE,"MAT96";#N/A,#N/A,FALSE,"FANDA96";#N/A,#N/A,FALSE,"INTRAN96";#N/A,#N/A,FALSE,"NAA9697";#N/A,#N/A,FALSE,"ECWEBB";#N/A,#N/A,FALSE,"MFT96";#N/A,#N/A,FALSE,"CTrecon"}</definedName>
    <definedName name="ASDF_3_1_1_2_1" hidden="1">{#N/A,#N/A,FALSE,"TMCOMP96";#N/A,#N/A,FALSE,"MAT96";#N/A,#N/A,FALSE,"FANDA96";#N/A,#N/A,FALSE,"INTRAN96";#N/A,#N/A,FALSE,"NAA9697";#N/A,#N/A,FALSE,"ECWEBB";#N/A,#N/A,FALSE,"MFT96";#N/A,#N/A,FALSE,"CTrecon"}</definedName>
    <definedName name="ASDF_3_1_1_2_2" hidden="1">{#N/A,#N/A,FALSE,"TMCOMP96";#N/A,#N/A,FALSE,"MAT96";#N/A,#N/A,FALSE,"FANDA96";#N/A,#N/A,FALSE,"INTRAN96";#N/A,#N/A,FALSE,"NAA9697";#N/A,#N/A,FALSE,"ECWEBB";#N/A,#N/A,FALSE,"MFT96";#N/A,#N/A,FALSE,"CTrecon"}</definedName>
    <definedName name="ASDF_3_1_1_2_3" hidden="1">{#N/A,#N/A,FALSE,"TMCOMP96";#N/A,#N/A,FALSE,"MAT96";#N/A,#N/A,FALSE,"FANDA96";#N/A,#N/A,FALSE,"INTRAN96";#N/A,#N/A,FALSE,"NAA9697";#N/A,#N/A,FALSE,"ECWEBB";#N/A,#N/A,FALSE,"MFT96";#N/A,#N/A,FALSE,"CTrecon"}</definedName>
    <definedName name="ASDF_3_1_1_2_4" hidden="1">{#N/A,#N/A,FALSE,"TMCOMP96";#N/A,#N/A,FALSE,"MAT96";#N/A,#N/A,FALSE,"FANDA96";#N/A,#N/A,FALSE,"INTRAN96";#N/A,#N/A,FALSE,"NAA9697";#N/A,#N/A,FALSE,"ECWEBB";#N/A,#N/A,FALSE,"MFT96";#N/A,#N/A,FALSE,"CTrecon"}</definedName>
    <definedName name="ASDF_3_1_1_2_5" hidden="1">{#N/A,#N/A,FALSE,"TMCOMP96";#N/A,#N/A,FALSE,"MAT96";#N/A,#N/A,FALSE,"FANDA96";#N/A,#N/A,FALSE,"INTRAN96";#N/A,#N/A,FALSE,"NAA9697";#N/A,#N/A,FALSE,"ECWEBB";#N/A,#N/A,FALSE,"MFT96";#N/A,#N/A,FALSE,"CTrecon"}</definedName>
    <definedName name="ASDF_3_1_1_3" hidden="1">{#N/A,#N/A,FALSE,"TMCOMP96";#N/A,#N/A,FALSE,"MAT96";#N/A,#N/A,FALSE,"FANDA96";#N/A,#N/A,FALSE,"INTRAN96";#N/A,#N/A,FALSE,"NAA9697";#N/A,#N/A,FALSE,"ECWEBB";#N/A,#N/A,FALSE,"MFT96";#N/A,#N/A,FALSE,"CTrecon"}</definedName>
    <definedName name="ASDF_3_1_1_4" hidden="1">{#N/A,#N/A,FALSE,"TMCOMP96";#N/A,#N/A,FALSE,"MAT96";#N/A,#N/A,FALSE,"FANDA96";#N/A,#N/A,FALSE,"INTRAN96";#N/A,#N/A,FALSE,"NAA9697";#N/A,#N/A,FALSE,"ECWEBB";#N/A,#N/A,FALSE,"MFT96";#N/A,#N/A,FALSE,"CTrecon"}</definedName>
    <definedName name="ASDF_3_1_1_5" hidden="1">{#N/A,#N/A,FALSE,"TMCOMP96";#N/A,#N/A,FALSE,"MAT96";#N/A,#N/A,FALSE,"FANDA96";#N/A,#N/A,FALSE,"INTRAN96";#N/A,#N/A,FALSE,"NAA9697";#N/A,#N/A,FALSE,"ECWEBB";#N/A,#N/A,FALSE,"MFT96";#N/A,#N/A,FALSE,"CTrecon"}</definedName>
    <definedName name="ASDF_3_1_2" hidden="1">{#N/A,#N/A,FALSE,"TMCOMP96";#N/A,#N/A,FALSE,"MAT96";#N/A,#N/A,FALSE,"FANDA96";#N/A,#N/A,FALSE,"INTRAN96";#N/A,#N/A,FALSE,"NAA9697";#N/A,#N/A,FALSE,"ECWEBB";#N/A,#N/A,FALSE,"MFT96";#N/A,#N/A,FALSE,"CTrecon"}</definedName>
    <definedName name="ASDF_3_1_2_1" hidden="1">{#N/A,#N/A,FALSE,"TMCOMP96";#N/A,#N/A,FALSE,"MAT96";#N/A,#N/A,FALSE,"FANDA96";#N/A,#N/A,FALSE,"INTRAN96";#N/A,#N/A,FALSE,"NAA9697";#N/A,#N/A,FALSE,"ECWEBB";#N/A,#N/A,FALSE,"MFT96";#N/A,#N/A,FALSE,"CTrecon"}</definedName>
    <definedName name="ASDF_3_1_2_2" hidden="1">{#N/A,#N/A,FALSE,"TMCOMP96";#N/A,#N/A,FALSE,"MAT96";#N/A,#N/A,FALSE,"FANDA96";#N/A,#N/A,FALSE,"INTRAN96";#N/A,#N/A,FALSE,"NAA9697";#N/A,#N/A,FALSE,"ECWEBB";#N/A,#N/A,FALSE,"MFT96";#N/A,#N/A,FALSE,"CTrecon"}</definedName>
    <definedName name="ASDF_3_1_2_3" hidden="1">{#N/A,#N/A,FALSE,"TMCOMP96";#N/A,#N/A,FALSE,"MAT96";#N/A,#N/A,FALSE,"FANDA96";#N/A,#N/A,FALSE,"INTRAN96";#N/A,#N/A,FALSE,"NAA9697";#N/A,#N/A,FALSE,"ECWEBB";#N/A,#N/A,FALSE,"MFT96";#N/A,#N/A,FALSE,"CTrecon"}</definedName>
    <definedName name="ASDF_3_1_2_4" hidden="1">{#N/A,#N/A,FALSE,"TMCOMP96";#N/A,#N/A,FALSE,"MAT96";#N/A,#N/A,FALSE,"FANDA96";#N/A,#N/A,FALSE,"INTRAN96";#N/A,#N/A,FALSE,"NAA9697";#N/A,#N/A,FALSE,"ECWEBB";#N/A,#N/A,FALSE,"MFT96";#N/A,#N/A,FALSE,"CTrecon"}</definedName>
    <definedName name="ASDF_3_1_2_5" hidden="1">{#N/A,#N/A,FALSE,"TMCOMP96";#N/A,#N/A,FALSE,"MAT96";#N/A,#N/A,FALSE,"FANDA96";#N/A,#N/A,FALSE,"INTRAN96";#N/A,#N/A,FALSE,"NAA9697";#N/A,#N/A,FALSE,"ECWEBB";#N/A,#N/A,FALSE,"MFT96";#N/A,#N/A,FALSE,"CTrecon"}</definedName>
    <definedName name="ASDF_3_1_3" hidden="1">{#N/A,#N/A,FALSE,"TMCOMP96";#N/A,#N/A,FALSE,"MAT96";#N/A,#N/A,FALSE,"FANDA96";#N/A,#N/A,FALSE,"INTRAN96";#N/A,#N/A,FALSE,"NAA9697";#N/A,#N/A,FALSE,"ECWEBB";#N/A,#N/A,FALSE,"MFT96";#N/A,#N/A,FALSE,"CTrecon"}</definedName>
    <definedName name="ASDF_3_1_3_1" hidden="1">{#N/A,#N/A,FALSE,"TMCOMP96";#N/A,#N/A,FALSE,"MAT96";#N/A,#N/A,FALSE,"FANDA96";#N/A,#N/A,FALSE,"INTRAN96";#N/A,#N/A,FALSE,"NAA9697";#N/A,#N/A,FALSE,"ECWEBB";#N/A,#N/A,FALSE,"MFT96";#N/A,#N/A,FALSE,"CTrecon"}</definedName>
    <definedName name="ASDF_3_1_3_2" hidden="1">{#N/A,#N/A,FALSE,"TMCOMP96";#N/A,#N/A,FALSE,"MAT96";#N/A,#N/A,FALSE,"FANDA96";#N/A,#N/A,FALSE,"INTRAN96";#N/A,#N/A,FALSE,"NAA9697";#N/A,#N/A,FALSE,"ECWEBB";#N/A,#N/A,FALSE,"MFT96";#N/A,#N/A,FALSE,"CTrecon"}</definedName>
    <definedName name="ASDF_3_1_3_3" hidden="1">{#N/A,#N/A,FALSE,"TMCOMP96";#N/A,#N/A,FALSE,"MAT96";#N/A,#N/A,FALSE,"FANDA96";#N/A,#N/A,FALSE,"INTRAN96";#N/A,#N/A,FALSE,"NAA9697";#N/A,#N/A,FALSE,"ECWEBB";#N/A,#N/A,FALSE,"MFT96";#N/A,#N/A,FALSE,"CTrecon"}</definedName>
    <definedName name="ASDF_3_1_3_4" hidden="1">{#N/A,#N/A,FALSE,"TMCOMP96";#N/A,#N/A,FALSE,"MAT96";#N/A,#N/A,FALSE,"FANDA96";#N/A,#N/A,FALSE,"INTRAN96";#N/A,#N/A,FALSE,"NAA9697";#N/A,#N/A,FALSE,"ECWEBB";#N/A,#N/A,FALSE,"MFT96";#N/A,#N/A,FALSE,"CTrecon"}</definedName>
    <definedName name="ASDF_3_1_3_5" hidden="1">{#N/A,#N/A,FALSE,"TMCOMP96";#N/A,#N/A,FALSE,"MAT96";#N/A,#N/A,FALSE,"FANDA96";#N/A,#N/A,FALSE,"INTRAN96";#N/A,#N/A,FALSE,"NAA9697";#N/A,#N/A,FALSE,"ECWEBB";#N/A,#N/A,FALSE,"MFT96";#N/A,#N/A,FALSE,"CTrecon"}</definedName>
    <definedName name="ASDF_3_1_4" hidden="1">{#N/A,#N/A,FALSE,"TMCOMP96";#N/A,#N/A,FALSE,"MAT96";#N/A,#N/A,FALSE,"FANDA96";#N/A,#N/A,FALSE,"INTRAN96";#N/A,#N/A,FALSE,"NAA9697";#N/A,#N/A,FALSE,"ECWEBB";#N/A,#N/A,FALSE,"MFT96";#N/A,#N/A,FALSE,"CTrecon"}</definedName>
    <definedName name="ASDF_3_1_4_1" hidden="1">{#N/A,#N/A,FALSE,"TMCOMP96";#N/A,#N/A,FALSE,"MAT96";#N/A,#N/A,FALSE,"FANDA96";#N/A,#N/A,FALSE,"INTRAN96";#N/A,#N/A,FALSE,"NAA9697";#N/A,#N/A,FALSE,"ECWEBB";#N/A,#N/A,FALSE,"MFT96";#N/A,#N/A,FALSE,"CTrecon"}</definedName>
    <definedName name="ASDF_3_1_4_2" hidden="1">{#N/A,#N/A,FALSE,"TMCOMP96";#N/A,#N/A,FALSE,"MAT96";#N/A,#N/A,FALSE,"FANDA96";#N/A,#N/A,FALSE,"INTRAN96";#N/A,#N/A,FALSE,"NAA9697";#N/A,#N/A,FALSE,"ECWEBB";#N/A,#N/A,FALSE,"MFT96";#N/A,#N/A,FALSE,"CTrecon"}</definedName>
    <definedName name="ASDF_3_1_4_3" hidden="1">{#N/A,#N/A,FALSE,"TMCOMP96";#N/A,#N/A,FALSE,"MAT96";#N/A,#N/A,FALSE,"FANDA96";#N/A,#N/A,FALSE,"INTRAN96";#N/A,#N/A,FALSE,"NAA9697";#N/A,#N/A,FALSE,"ECWEBB";#N/A,#N/A,FALSE,"MFT96";#N/A,#N/A,FALSE,"CTrecon"}</definedName>
    <definedName name="ASDF_3_1_4_4" hidden="1">{#N/A,#N/A,FALSE,"TMCOMP96";#N/A,#N/A,FALSE,"MAT96";#N/A,#N/A,FALSE,"FANDA96";#N/A,#N/A,FALSE,"INTRAN96";#N/A,#N/A,FALSE,"NAA9697";#N/A,#N/A,FALSE,"ECWEBB";#N/A,#N/A,FALSE,"MFT96";#N/A,#N/A,FALSE,"CTrecon"}</definedName>
    <definedName name="ASDF_3_1_4_5" hidden="1">{#N/A,#N/A,FALSE,"TMCOMP96";#N/A,#N/A,FALSE,"MAT96";#N/A,#N/A,FALSE,"FANDA96";#N/A,#N/A,FALSE,"INTRAN96";#N/A,#N/A,FALSE,"NAA9697";#N/A,#N/A,FALSE,"ECWEBB";#N/A,#N/A,FALSE,"MFT96";#N/A,#N/A,FALSE,"CTrecon"}</definedName>
    <definedName name="ASDF_3_1_5" hidden="1">{#N/A,#N/A,FALSE,"TMCOMP96";#N/A,#N/A,FALSE,"MAT96";#N/A,#N/A,FALSE,"FANDA96";#N/A,#N/A,FALSE,"INTRAN96";#N/A,#N/A,FALSE,"NAA9697";#N/A,#N/A,FALSE,"ECWEBB";#N/A,#N/A,FALSE,"MFT96";#N/A,#N/A,FALSE,"CTrecon"}</definedName>
    <definedName name="ASDF_3_1_5_1" hidden="1">{#N/A,#N/A,FALSE,"TMCOMP96";#N/A,#N/A,FALSE,"MAT96";#N/A,#N/A,FALSE,"FANDA96";#N/A,#N/A,FALSE,"INTRAN96";#N/A,#N/A,FALSE,"NAA9697";#N/A,#N/A,FALSE,"ECWEBB";#N/A,#N/A,FALSE,"MFT96";#N/A,#N/A,FALSE,"CTrecon"}</definedName>
    <definedName name="ASDF_3_1_5_2" hidden="1">{#N/A,#N/A,FALSE,"TMCOMP96";#N/A,#N/A,FALSE,"MAT96";#N/A,#N/A,FALSE,"FANDA96";#N/A,#N/A,FALSE,"INTRAN96";#N/A,#N/A,FALSE,"NAA9697";#N/A,#N/A,FALSE,"ECWEBB";#N/A,#N/A,FALSE,"MFT96";#N/A,#N/A,FALSE,"CTrecon"}</definedName>
    <definedName name="ASDF_3_1_5_3" hidden="1">{#N/A,#N/A,FALSE,"TMCOMP96";#N/A,#N/A,FALSE,"MAT96";#N/A,#N/A,FALSE,"FANDA96";#N/A,#N/A,FALSE,"INTRAN96";#N/A,#N/A,FALSE,"NAA9697";#N/A,#N/A,FALSE,"ECWEBB";#N/A,#N/A,FALSE,"MFT96";#N/A,#N/A,FALSE,"CTrecon"}</definedName>
    <definedName name="ASDF_3_1_5_4" hidden="1">{#N/A,#N/A,FALSE,"TMCOMP96";#N/A,#N/A,FALSE,"MAT96";#N/A,#N/A,FALSE,"FANDA96";#N/A,#N/A,FALSE,"INTRAN96";#N/A,#N/A,FALSE,"NAA9697";#N/A,#N/A,FALSE,"ECWEBB";#N/A,#N/A,FALSE,"MFT96";#N/A,#N/A,FALSE,"CTrecon"}</definedName>
    <definedName name="ASDF_3_1_5_5" hidden="1">{#N/A,#N/A,FALSE,"TMCOMP96";#N/A,#N/A,FALSE,"MAT96";#N/A,#N/A,FALSE,"FANDA96";#N/A,#N/A,FALSE,"INTRAN96";#N/A,#N/A,FALSE,"NAA9697";#N/A,#N/A,FALSE,"ECWEBB";#N/A,#N/A,FALSE,"MFT96";#N/A,#N/A,FALSE,"CTrecon"}</definedName>
    <definedName name="ASDF_3_2" hidden="1">{#N/A,#N/A,FALSE,"TMCOMP96";#N/A,#N/A,FALSE,"MAT96";#N/A,#N/A,FALSE,"FANDA96";#N/A,#N/A,FALSE,"INTRAN96";#N/A,#N/A,FALSE,"NAA9697";#N/A,#N/A,FALSE,"ECWEBB";#N/A,#N/A,FALSE,"MFT96";#N/A,#N/A,FALSE,"CTrecon"}</definedName>
    <definedName name="ASDF_3_2_1" hidden="1">{#N/A,#N/A,FALSE,"TMCOMP96";#N/A,#N/A,FALSE,"MAT96";#N/A,#N/A,FALSE,"FANDA96";#N/A,#N/A,FALSE,"INTRAN96";#N/A,#N/A,FALSE,"NAA9697";#N/A,#N/A,FALSE,"ECWEBB";#N/A,#N/A,FALSE,"MFT96";#N/A,#N/A,FALSE,"CTrecon"}</definedName>
    <definedName name="ASDF_3_2_2" hidden="1">{#N/A,#N/A,FALSE,"TMCOMP96";#N/A,#N/A,FALSE,"MAT96";#N/A,#N/A,FALSE,"FANDA96";#N/A,#N/A,FALSE,"INTRAN96";#N/A,#N/A,FALSE,"NAA9697";#N/A,#N/A,FALSE,"ECWEBB";#N/A,#N/A,FALSE,"MFT96";#N/A,#N/A,FALSE,"CTrecon"}</definedName>
    <definedName name="ASDF_3_2_3" hidden="1">{#N/A,#N/A,FALSE,"TMCOMP96";#N/A,#N/A,FALSE,"MAT96";#N/A,#N/A,FALSE,"FANDA96";#N/A,#N/A,FALSE,"INTRAN96";#N/A,#N/A,FALSE,"NAA9697";#N/A,#N/A,FALSE,"ECWEBB";#N/A,#N/A,FALSE,"MFT96";#N/A,#N/A,FALSE,"CTrecon"}</definedName>
    <definedName name="ASDF_3_2_4" hidden="1">{#N/A,#N/A,FALSE,"TMCOMP96";#N/A,#N/A,FALSE,"MAT96";#N/A,#N/A,FALSE,"FANDA96";#N/A,#N/A,FALSE,"INTRAN96";#N/A,#N/A,FALSE,"NAA9697";#N/A,#N/A,FALSE,"ECWEBB";#N/A,#N/A,FALSE,"MFT96";#N/A,#N/A,FALSE,"CTrecon"}</definedName>
    <definedName name="ASDF_3_2_5" hidden="1">{#N/A,#N/A,FALSE,"TMCOMP96";#N/A,#N/A,FALSE,"MAT96";#N/A,#N/A,FALSE,"FANDA96";#N/A,#N/A,FALSE,"INTRAN96";#N/A,#N/A,FALSE,"NAA9697";#N/A,#N/A,FALSE,"ECWEBB";#N/A,#N/A,FALSE,"MFT96";#N/A,#N/A,FALSE,"CTrecon"}</definedName>
    <definedName name="ASDF_3_3" hidden="1">{#N/A,#N/A,FALSE,"TMCOMP96";#N/A,#N/A,FALSE,"MAT96";#N/A,#N/A,FALSE,"FANDA96";#N/A,#N/A,FALSE,"INTRAN96";#N/A,#N/A,FALSE,"NAA9697";#N/A,#N/A,FALSE,"ECWEBB";#N/A,#N/A,FALSE,"MFT96";#N/A,#N/A,FALSE,"CTrecon"}</definedName>
    <definedName name="ASDF_3_3_1" hidden="1">{#N/A,#N/A,FALSE,"TMCOMP96";#N/A,#N/A,FALSE,"MAT96";#N/A,#N/A,FALSE,"FANDA96";#N/A,#N/A,FALSE,"INTRAN96";#N/A,#N/A,FALSE,"NAA9697";#N/A,#N/A,FALSE,"ECWEBB";#N/A,#N/A,FALSE,"MFT96";#N/A,#N/A,FALSE,"CTrecon"}</definedName>
    <definedName name="ASDF_3_3_2" hidden="1">{#N/A,#N/A,FALSE,"TMCOMP96";#N/A,#N/A,FALSE,"MAT96";#N/A,#N/A,FALSE,"FANDA96";#N/A,#N/A,FALSE,"INTRAN96";#N/A,#N/A,FALSE,"NAA9697";#N/A,#N/A,FALSE,"ECWEBB";#N/A,#N/A,FALSE,"MFT96";#N/A,#N/A,FALSE,"CTrecon"}</definedName>
    <definedName name="ASDF_3_3_3" hidden="1">{#N/A,#N/A,FALSE,"TMCOMP96";#N/A,#N/A,FALSE,"MAT96";#N/A,#N/A,FALSE,"FANDA96";#N/A,#N/A,FALSE,"INTRAN96";#N/A,#N/A,FALSE,"NAA9697";#N/A,#N/A,FALSE,"ECWEBB";#N/A,#N/A,FALSE,"MFT96";#N/A,#N/A,FALSE,"CTrecon"}</definedName>
    <definedName name="ASDF_3_3_4" hidden="1">{#N/A,#N/A,FALSE,"TMCOMP96";#N/A,#N/A,FALSE,"MAT96";#N/A,#N/A,FALSE,"FANDA96";#N/A,#N/A,FALSE,"INTRAN96";#N/A,#N/A,FALSE,"NAA9697";#N/A,#N/A,FALSE,"ECWEBB";#N/A,#N/A,FALSE,"MFT96";#N/A,#N/A,FALSE,"CTrecon"}</definedName>
    <definedName name="ASDF_3_3_5" hidden="1">{#N/A,#N/A,FALSE,"TMCOMP96";#N/A,#N/A,FALSE,"MAT96";#N/A,#N/A,FALSE,"FANDA96";#N/A,#N/A,FALSE,"INTRAN96";#N/A,#N/A,FALSE,"NAA9697";#N/A,#N/A,FALSE,"ECWEBB";#N/A,#N/A,FALSE,"MFT96";#N/A,#N/A,FALSE,"CTrecon"}</definedName>
    <definedName name="ASDF_3_4" hidden="1">{#N/A,#N/A,FALSE,"TMCOMP96";#N/A,#N/A,FALSE,"MAT96";#N/A,#N/A,FALSE,"FANDA96";#N/A,#N/A,FALSE,"INTRAN96";#N/A,#N/A,FALSE,"NAA9697";#N/A,#N/A,FALSE,"ECWEBB";#N/A,#N/A,FALSE,"MFT96";#N/A,#N/A,FALSE,"CTrecon"}</definedName>
    <definedName name="ASDF_3_4_1" hidden="1">{#N/A,#N/A,FALSE,"TMCOMP96";#N/A,#N/A,FALSE,"MAT96";#N/A,#N/A,FALSE,"FANDA96";#N/A,#N/A,FALSE,"INTRAN96";#N/A,#N/A,FALSE,"NAA9697";#N/A,#N/A,FALSE,"ECWEBB";#N/A,#N/A,FALSE,"MFT96";#N/A,#N/A,FALSE,"CTrecon"}</definedName>
    <definedName name="ASDF_3_4_2" hidden="1">{#N/A,#N/A,FALSE,"TMCOMP96";#N/A,#N/A,FALSE,"MAT96";#N/A,#N/A,FALSE,"FANDA96";#N/A,#N/A,FALSE,"INTRAN96";#N/A,#N/A,FALSE,"NAA9697";#N/A,#N/A,FALSE,"ECWEBB";#N/A,#N/A,FALSE,"MFT96";#N/A,#N/A,FALSE,"CTrecon"}</definedName>
    <definedName name="ASDF_3_4_3" hidden="1">{#N/A,#N/A,FALSE,"TMCOMP96";#N/A,#N/A,FALSE,"MAT96";#N/A,#N/A,FALSE,"FANDA96";#N/A,#N/A,FALSE,"INTRAN96";#N/A,#N/A,FALSE,"NAA9697";#N/A,#N/A,FALSE,"ECWEBB";#N/A,#N/A,FALSE,"MFT96";#N/A,#N/A,FALSE,"CTrecon"}</definedName>
    <definedName name="ASDF_3_4_4" hidden="1">{#N/A,#N/A,FALSE,"TMCOMP96";#N/A,#N/A,FALSE,"MAT96";#N/A,#N/A,FALSE,"FANDA96";#N/A,#N/A,FALSE,"INTRAN96";#N/A,#N/A,FALSE,"NAA9697";#N/A,#N/A,FALSE,"ECWEBB";#N/A,#N/A,FALSE,"MFT96";#N/A,#N/A,FALSE,"CTrecon"}</definedName>
    <definedName name="ASDF_3_4_5" hidden="1">{#N/A,#N/A,FALSE,"TMCOMP96";#N/A,#N/A,FALSE,"MAT96";#N/A,#N/A,FALSE,"FANDA96";#N/A,#N/A,FALSE,"INTRAN96";#N/A,#N/A,FALSE,"NAA9697";#N/A,#N/A,FALSE,"ECWEBB";#N/A,#N/A,FALSE,"MFT96";#N/A,#N/A,FALSE,"CTrecon"}</definedName>
    <definedName name="ASDF_3_5" hidden="1">{#N/A,#N/A,FALSE,"TMCOMP96";#N/A,#N/A,FALSE,"MAT96";#N/A,#N/A,FALSE,"FANDA96";#N/A,#N/A,FALSE,"INTRAN96";#N/A,#N/A,FALSE,"NAA9697";#N/A,#N/A,FALSE,"ECWEBB";#N/A,#N/A,FALSE,"MFT96";#N/A,#N/A,FALSE,"CTrecon"}</definedName>
    <definedName name="ASDF_3_5_1" hidden="1">{#N/A,#N/A,FALSE,"TMCOMP96";#N/A,#N/A,FALSE,"MAT96";#N/A,#N/A,FALSE,"FANDA96";#N/A,#N/A,FALSE,"INTRAN96";#N/A,#N/A,FALSE,"NAA9697";#N/A,#N/A,FALSE,"ECWEBB";#N/A,#N/A,FALSE,"MFT96";#N/A,#N/A,FALSE,"CTrecon"}</definedName>
    <definedName name="ASDF_3_5_2" hidden="1">{#N/A,#N/A,FALSE,"TMCOMP96";#N/A,#N/A,FALSE,"MAT96";#N/A,#N/A,FALSE,"FANDA96";#N/A,#N/A,FALSE,"INTRAN96";#N/A,#N/A,FALSE,"NAA9697";#N/A,#N/A,FALSE,"ECWEBB";#N/A,#N/A,FALSE,"MFT96";#N/A,#N/A,FALSE,"CTrecon"}</definedName>
    <definedName name="ASDF_3_5_3" hidden="1">{#N/A,#N/A,FALSE,"TMCOMP96";#N/A,#N/A,FALSE,"MAT96";#N/A,#N/A,FALSE,"FANDA96";#N/A,#N/A,FALSE,"INTRAN96";#N/A,#N/A,FALSE,"NAA9697";#N/A,#N/A,FALSE,"ECWEBB";#N/A,#N/A,FALSE,"MFT96";#N/A,#N/A,FALSE,"CTrecon"}</definedName>
    <definedName name="ASDF_3_5_4" hidden="1">{#N/A,#N/A,FALSE,"TMCOMP96";#N/A,#N/A,FALSE,"MAT96";#N/A,#N/A,FALSE,"FANDA96";#N/A,#N/A,FALSE,"INTRAN96";#N/A,#N/A,FALSE,"NAA9697";#N/A,#N/A,FALSE,"ECWEBB";#N/A,#N/A,FALSE,"MFT96";#N/A,#N/A,FALSE,"CTrecon"}</definedName>
    <definedName name="ASDF_3_5_5" hidden="1">{#N/A,#N/A,FALSE,"TMCOMP96";#N/A,#N/A,FALSE,"MAT96";#N/A,#N/A,FALSE,"FANDA96";#N/A,#N/A,FALSE,"INTRAN96";#N/A,#N/A,FALSE,"NAA9697";#N/A,#N/A,FALSE,"ECWEBB";#N/A,#N/A,FALSE,"MFT96";#N/A,#N/A,FALSE,"CTrecon"}</definedName>
    <definedName name="ASDF_4" hidden="1">{#N/A,#N/A,FALSE,"TMCOMP96";#N/A,#N/A,FALSE,"MAT96";#N/A,#N/A,FALSE,"FANDA96";#N/A,#N/A,FALSE,"INTRAN96";#N/A,#N/A,FALSE,"NAA9697";#N/A,#N/A,FALSE,"ECWEBB";#N/A,#N/A,FALSE,"MFT96";#N/A,#N/A,FALSE,"CTrecon"}</definedName>
    <definedName name="ASDF_4_1" hidden="1">{#N/A,#N/A,FALSE,"TMCOMP96";#N/A,#N/A,FALSE,"MAT96";#N/A,#N/A,FALSE,"FANDA96";#N/A,#N/A,FALSE,"INTRAN96";#N/A,#N/A,FALSE,"NAA9697";#N/A,#N/A,FALSE,"ECWEBB";#N/A,#N/A,FALSE,"MFT96";#N/A,#N/A,FALSE,"CTrecon"}</definedName>
    <definedName name="ASDF_4_1_1" hidden="1">{#N/A,#N/A,FALSE,"TMCOMP96";#N/A,#N/A,FALSE,"MAT96";#N/A,#N/A,FALSE,"FANDA96";#N/A,#N/A,FALSE,"INTRAN96";#N/A,#N/A,FALSE,"NAA9697";#N/A,#N/A,FALSE,"ECWEBB";#N/A,#N/A,FALSE,"MFT96";#N/A,#N/A,FALSE,"CTrecon"}</definedName>
    <definedName name="ASDF_4_1_1_1" hidden="1">{#N/A,#N/A,FALSE,"TMCOMP96";#N/A,#N/A,FALSE,"MAT96";#N/A,#N/A,FALSE,"FANDA96";#N/A,#N/A,FALSE,"INTRAN96";#N/A,#N/A,FALSE,"NAA9697";#N/A,#N/A,FALSE,"ECWEBB";#N/A,#N/A,FALSE,"MFT96";#N/A,#N/A,FALSE,"CTrecon"}</definedName>
    <definedName name="ASDF_4_1_1_1_1" hidden="1">{#N/A,#N/A,FALSE,"TMCOMP96";#N/A,#N/A,FALSE,"MAT96";#N/A,#N/A,FALSE,"FANDA96";#N/A,#N/A,FALSE,"INTRAN96";#N/A,#N/A,FALSE,"NAA9697";#N/A,#N/A,FALSE,"ECWEBB";#N/A,#N/A,FALSE,"MFT96";#N/A,#N/A,FALSE,"CTrecon"}</definedName>
    <definedName name="ASDF_4_1_1_1_2" hidden="1">{#N/A,#N/A,FALSE,"TMCOMP96";#N/A,#N/A,FALSE,"MAT96";#N/A,#N/A,FALSE,"FANDA96";#N/A,#N/A,FALSE,"INTRAN96";#N/A,#N/A,FALSE,"NAA9697";#N/A,#N/A,FALSE,"ECWEBB";#N/A,#N/A,FALSE,"MFT96";#N/A,#N/A,FALSE,"CTrecon"}</definedName>
    <definedName name="ASDF_4_1_1_1_3" hidden="1">{#N/A,#N/A,FALSE,"TMCOMP96";#N/A,#N/A,FALSE,"MAT96";#N/A,#N/A,FALSE,"FANDA96";#N/A,#N/A,FALSE,"INTRAN96";#N/A,#N/A,FALSE,"NAA9697";#N/A,#N/A,FALSE,"ECWEBB";#N/A,#N/A,FALSE,"MFT96";#N/A,#N/A,FALSE,"CTrecon"}</definedName>
    <definedName name="ASDF_4_1_1_1_4" hidden="1">{#N/A,#N/A,FALSE,"TMCOMP96";#N/A,#N/A,FALSE,"MAT96";#N/A,#N/A,FALSE,"FANDA96";#N/A,#N/A,FALSE,"INTRAN96";#N/A,#N/A,FALSE,"NAA9697";#N/A,#N/A,FALSE,"ECWEBB";#N/A,#N/A,FALSE,"MFT96";#N/A,#N/A,FALSE,"CTrecon"}</definedName>
    <definedName name="ASDF_4_1_1_1_5" hidden="1">{#N/A,#N/A,FALSE,"TMCOMP96";#N/A,#N/A,FALSE,"MAT96";#N/A,#N/A,FALSE,"FANDA96";#N/A,#N/A,FALSE,"INTRAN96";#N/A,#N/A,FALSE,"NAA9697";#N/A,#N/A,FALSE,"ECWEBB";#N/A,#N/A,FALSE,"MFT96";#N/A,#N/A,FALSE,"CTrecon"}</definedName>
    <definedName name="ASDF_4_1_1_2" hidden="1">{#N/A,#N/A,FALSE,"TMCOMP96";#N/A,#N/A,FALSE,"MAT96";#N/A,#N/A,FALSE,"FANDA96";#N/A,#N/A,FALSE,"INTRAN96";#N/A,#N/A,FALSE,"NAA9697";#N/A,#N/A,FALSE,"ECWEBB";#N/A,#N/A,FALSE,"MFT96";#N/A,#N/A,FALSE,"CTrecon"}</definedName>
    <definedName name="ASDF_4_1_1_2_1" hidden="1">{#N/A,#N/A,FALSE,"TMCOMP96";#N/A,#N/A,FALSE,"MAT96";#N/A,#N/A,FALSE,"FANDA96";#N/A,#N/A,FALSE,"INTRAN96";#N/A,#N/A,FALSE,"NAA9697";#N/A,#N/A,FALSE,"ECWEBB";#N/A,#N/A,FALSE,"MFT96";#N/A,#N/A,FALSE,"CTrecon"}</definedName>
    <definedName name="ASDF_4_1_1_2_2" hidden="1">{#N/A,#N/A,FALSE,"TMCOMP96";#N/A,#N/A,FALSE,"MAT96";#N/A,#N/A,FALSE,"FANDA96";#N/A,#N/A,FALSE,"INTRAN96";#N/A,#N/A,FALSE,"NAA9697";#N/A,#N/A,FALSE,"ECWEBB";#N/A,#N/A,FALSE,"MFT96";#N/A,#N/A,FALSE,"CTrecon"}</definedName>
    <definedName name="ASDF_4_1_1_2_3" hidden="1">{#N/A,#N/A,FALSE,"TMCOMP96";#N/A,#N/A,FALSE,"MAT96";#N/A,#N/A,FALSE,"FANDA96";#N/A,#N/A,FALSE,"INTRAN96";#N/A,#N/A,FALSE,"NAA9697";#N/A,#N/A,FALSE,"ECWEBB";#N/A,#N/A,FALSE,"MFT96";#N/A,#N/A,FALSE,"CTrecon"}</definedName>
    <definedName name="ASDF_4_1_1_2_4" hidden="1">{#N/A,#N/A,FALSE,"TMCOMP96";#N/A,#N/A,FALSE,"MAT96";#N/A,#N/A,FALSE,"FANDA96";#N/A,#N/A,FALSE,"INTRAN96";#N/A,#N/A,FALSE,"NAA9697";#N/A,#N/A,FALSE,"ECWEBB";#N/A,#N/A,FALSE,"MFT96";#N/A,#N/A,FALSE,"CTrecon"}</definedName>
    <definedName name="ASDF_4_1_1_2_5" hidden="1">{#N/A,#N/A,FALSE,"TMCOMP96";#N/A,#N/A,FALSE,"MAT96";#N/A,#N/A,FALSE,"FANDA96";#N/A,#N/A,FALSE,"INTRAN96";#N/A,#N/A,FALSE,"NAA9697";#N/A,#N/A,FALSE,"ECWEBB";#N/A,#N/A,FALSE,"MFT96";#N/A,#N/A,FALSE,"CTrecon"}</definedName>
    <definedName name="ASDF_4_1_1_3" hidden="1">{#N/A,#N/A,FALSE,"TMCOMP96";#N/A,#N/A,FALSE,"MAT96";#N/A,#N/A,FALSE,"FANDA96";#N/A,#N/A,FALSE,"INTRAN96";#N/A,#N/A,FALSE,"NAA9697";#N/A,#N/A,FALSE,"ECWEBB";#N/A,#N/A,FALSE,"MFT96";#N/A,#N/A,FALSE,"CTrecon"}</definedName>
    <definedName name="ASDF_4_1_1_4" hidden="1">{#N/A,#N/A,FALSE,"TMCOMP96";#N/A,#N/A,FALSE,"MAT96";#N/A,#N/A,FALSE,"FANDA96";#N/A,#N/A,FALSE,"INTRAN96";#N/A,#N/A,FALSE,"NAA9697";#N/A,#N/A,FALSE,"ECWEBB";#N/A,#N/A,FALSE,"MFT96";#N/A,#N/A,FALSE,"CTrecon"}</definedName>
    <definedName name="ASDF_4_1_1_5" hidden="1">{#N/A,#N/A,FALSE,"TMCOMP96";#N/A,#N/A,FALSE,"MAT96";#N/A,#N/A,FALSE,"FANDA96";#N/A,#N/A,FALSE,"INTRAN96";#N/A,#N/A,FALSE,"NAA9697";#N/A,#N/A,FALSE,"ECWEBB";#N/A,#N/A,FALSE,"MFT96";#N/A,#N/A,FALSE,"CTrecon"}</definedName>
    <definedName name="ASDF_4_1_2" hidden="1">{#N/A,#N/A,FALSE,"TMCOMP96";#N/A,#N/A,FALSE,"MAT96";#N/A,#N/A,FALSE,"FANDA96";#N/A,#N/A,FALSE,"INTRAN96";#N/A,#N/A,FALSE,"NAA9697";#N/A,#N/A,FALSE,"ECWEBB";#N/A,#N/A,FALSE,"MFT96";#N/A,#N/A,FALSE,"CTrecon"}</definedName>
    <definedName name="ASDF_4_1_2_1" hidden="1">{#N/A,#N/A,FALSE,"TMCOMP96";#N/A,#N/A,FALSE,"MAT96";#N/A,#N/A,FALSE,"FANDA96";#N/A,#N/A,FALSE,"INTRAN96";#N/A,#N/A,FALSE,"NAA9697";#N/A,#N/A,FALSE,"ECWEBB";#N/A,#N/A,FALSE,"MFT96";#N/A,#N/A,FALSE,"CTrecon"}</definedName>
    <definedName name="ASDF_4_1_2_2" hidden="1">{#N/A,#N/A,FALSE,"TMCOMP96";#N/A,#N/A,FALSE,"MAT96";#N/A,#N/A,FALSE,"FANDA96";#N/A,#N/A,FALSE,"INTRAN96";#N/A,#N/A,FALSE,"NAA9697";#N/A,#N/A,FALSE,"ECWEBB";#N/A,#N/A,FALSE,"MFT96";#N/A,#N/A,FALSE,"CTrecon"}</definedName>
    <definedName name="ASDF_4_1_2_3" hidden="1">{#N/A,#N/A,FALSE,"TMCOMP96";#N/A,#N/A,FALSE,"MAT96";#N/A,#N/A,FALSE,"FANDA96";#N/A,#N/A,FALSE,"INTRAN96";#N/A,#N/A,FALSE,"NAA9697";#N/A,#N/A,FALSE,"ECWEBB";#N/A,#N/A,FALSE,"MFT96";#N/A,#N/A,FALSE,"CTrecon"}</definedName>
    <definedName name="ASDF_4_1_2_4" hidden="1">{#N/A,#N/A,FALSE,"TMCOMP96";#N/A,#N/A,FALSE,"MAT96";#N/A,#N/A,FALSE,"FANDA96";#N/A,#N/A,FALSE,"INTRAN96";#N/A,#N/A,FALSE,"NAA9697";#N/A,#N/A,FALSE,"ECWEBB";#N/A,#N/A,FALSE,"MFT96";#N/A,#N/A,FALSE,"CTrecon"}</definedName>
    <definedName name="ASDF_4_1_2_5" hidden="1">{#N/A,#N/A,FALSE,"TMCOMP96";#N/A,#N/A,FALSE,"MAT96";#N/A,#N/A,FALSE,"FANDA96";#N/A,#N/A,FALSE,"INTRAN96";#N/A,#N/A,FALSE,"NAA9697";#N/A,#N/A,FALSE,"ECWEBB";#N/A,#N/A,FALSE,"MFT96";#N/A,#N/A,FALSE,"CTrecon"}</definedName>
    <definedName name="ASDF_4_1_3" hidden="1">{#N/A,#N/A,FALSE,"TMCOMP96";#N/A,#N/A,FALSE,"MAT96";#N/A,#N/A,FALSE,"FANDA96";#N/A,#N/A,FALSE,"INTRAN96";#N/A,#N/A,FALSE,"NAA9697";#N/A,#N/A,FALSE,"ECWEBB";#N/A,#N/A,FALSE,"MFT96";#N/A,#N/A,FALSE,"CTrecon"}</definedName>
    <definedName name="ASDF_4_1_3_1" hidden="1">{#N/A,#N/A,FALSE,"TMCOMP96";#N/A,#N/A,FALSE,"MAT96";#N/A,#N/A,FALSE,"FANDA96";#N/A,#N/A,FALSE,"INTRAN96";#N/A,#N/A,FALSE,"NAA9697";#N/A,#N/A,FALSE,"ECWEBB";#N/A,#N/A,FALSE,"MFT96";#N/A,#N/A,FALSE,"CTrecon"}</definedName>
    <definedName name="ASDF_4_1_3_2" hidden="1">{#N/A,#N/A,FALSE,"TMCOMP96";#N/A,#N/A,FALSE,"MAT96";#N/A,#N/A,FALSE,"FANDA96";#N/A,#N/A,FALSE,"INTRAN96";#N/A,#N/A,FALSE,"NAA9697";#N/A,#N/A,FALSE,"ECWEBB";#N/A,#N/A,FALSE,"MFT96";#N/A,#N/A,FALSE,"CTrecon"}</definedName>
    <definedName name="ASDF_4_1_3_3" hidden="1">{#N/A,#N/A,FALSE,"TMCOMP96";#N/A,#N/A,FALSE,"MAT96";#N/A,#N/A,FALSE,"FANDA96";#N/A,#N/A,FALSE,"INTRAN96";#N/A,#N/A,FALSE,"NAA9697";#N/A,#N/A,FALSE,"ECWEBB";#N/A,#N/A,FALSE,"MFT96";#N/A,#N/A,FALSE,"CTrecon"}</definedName>
    <definedName name="ASDF_4_1_3_4" hidden="1">{#N/A,#N/A,FALSE,"TMCOMP96";#N/A,#N/A,FALSE,"MAT96";#N/A,#N/A,FALSE,"FANDA96";#N/A,#N/A,FALSE,"INTRAN96";#N/A,#N/A,FALSE,"NAA9697";#N/A,#N/A,FALSE,"ECWEBB";#N/A,#N/A,FALSE,"MFT96";#N/A,#N/A,FALSE,"CTrecon"}</definedName>
    <definedName name="ASDF_4_1_3_5" hidden="1">{#N/A,#N/A,FALSE,"TMCOMP96";#N/A,#N/A,FALSE,"MAT96";#N/A,#N/A,FALSE,"FANDA96";#N/A,#N/A,FALSE,"INTRAN96";#N/A,#N/A,FALSE,"NAA9697";#N/A,#N/A,FALSE,"ECWEBB";#N/A,#N/A,FALSE,"MFT96";#N/A,#N/A,FALSE,"CTrecon"}</definedName>
    <definedName name="ASDF_4_1_4" hidden="1">{#N/A,#N/A,FALSE,"TMCOMP96";#N/A,#N/A,FALSE,"MAT96";#N/A,#N/A,FALSE,"FANDA96";#N/A,#N/A,FALSE,"INTRAN96";#N/A,#N/A,FALSE,"NAA9697";#N/A,#N/A,FALSE,"ECWEBB";#N/A,#N/A,FALSE,"MFT96";#N/A,#N/A,FALSE,"CTrecon"}</definedName>
    <definedName name="ASDF_4_1_4_1" hidden="1">{#N/A,#N/A,FALSE,"TMCOMP96";#N/A,#N/A,FALSE,"MAT96";#N/A,#N/A,FALSE,"FANDA96";#N/A,#N/A,FALSE,"INTRAN96";#N/A,#N/A,FALSE,"NAA9697";#N/A,#N/A,FALSE,"ECWEBB";#N/A,#N/A,FALSE,"MFT96";#N/A,#N/A,FALSE,"CTrecon"}</definedName>
    <definedName name="ASDF_4_1_4_2" hidden="1">{#N/A,#N/A,FALSE,"TMCOMP96";#N/A,#N/A,FALSE,"MAT96";#N/A,#N/A,FALSE,"FANDA96";#N/A,#N/A,FALSE,"INTRAN96";#N/A,#N/A,FALSE,"NAA9697";#N/A,#N/A,FALSE,"ECWEBB";#N/A,#N/A,FALSE,"MFT96";#N/A,#N/A,FALSE,"CTrecon"}</definedName>
    <definedName name="ASDF_4_1_4_3" hidden="1">{#N/A,#N/A,FALSE,"TMCOMP96";#N/A,#N/A,FALSE,"MAT96";#N/A,#N/A,FALSE,"FANDA96";#N/A,#N/A,FALSE,"INTRAN96";#N/A,#N/A,FALSE,"NAA9697";#N/A,#N/A,FALSE,"ECWEBB";#N/A,#N/A,FALSE,"MFT96";#N/A,#N/A,FALSE,"CTrecon"}</definedName>
    <definedName name="ASDF_4_1_4_4" hidden="1">{#N/A,#N/A,FALSE,"TMCOMP96";#N/A,#N/A,FALSE,"MAT96";#N/A,#N/A,FALSE,"FANDA96";#N/A,#N/A,FALSE,"INTRAN96";#N/A,#N/A,FALSE,"NAA9697";#N/A,#N/A,FALSE,"ECWEBB";#N/A,#N/A,FALSE,"MFT96";#N/A,#N/A,FALSE,"CTrecon"}</definedName>
    <definedName name="ASDF_4_1_4_5" hidden="1">{#N/A,#N/A,FALSE,"TMCOMP96";#N/A,#N/A,FALSE,"MAT96";#N/A,#N/A,FALSE,"FANDA96";#N/A,#N/A,FALSE,"INTRAN96";#N/A,#N/A,FALSE,"NAA9697";#N/A,#N/A,FALSE,"ECWEBB";#N/A,#N/A,FALSE,"MFT96";#N/A,#N/A,FALSE,"CTrecon"}</definedName>
    <definedName name="ASDF_4_1_5" hidden="1">{#N/A,#N/A,FALSE,"TMCOMP96";#N/A,#N/A,FALSE,"MAT96";#N/A,#N/A,FALSE,"FANDA96";#N/A,#N/A,FALSE,"INTRAN96";#N/A,#N/A,FALSE,"NAA9697";#N/A,#N/A,FALSE,"ECWEBB";#N/A,#N/A,FALSE,"MFT96";#N/A,#N/A,FALSE,"CTrecon"}</definedName>
    <definedName name="ASDF_4_1_5_1" hidden="1">{#N/A,#N/A,FALSE,"TMCOMP96";#N/A,#N/A,FALSE,"MAT96";#N/A,#N/A,FALSE,"FANDA96";#N/A,#N/A,FALSE,"INTRAN96";#N/A,#N/A,FALSE,"NAA9697";#N/A,#N/A,FALSE,"ECWEBB";#N/A,#N/A,FALSE,"MFT96";#N/A,#N/A,FALSE,"CTrecon"}</definedName>
    <definedName name="ASDF_4_1_5_2" hidden="1">{#N/A,#N/A,FALSE,"TMCOMP96";#N/A,#N/A,FALSE,"MAT96";#N/A,#N/A,FALSE,"FANDA96";#N/A,#N/A,FALSE,"INTRAN96";#N/A,#N/A,FALSE,"NAA9697";#N/A,#N/A,FALSE,"ECWEBB";#N/A,#N/A,FALSE,"MFT96";#N/A,#N/A,FALSE,"CTrecon"}</definedName>
    <definedName name="ASDF_4_1_5_3" hidden="1">{#N/A,#N/A,FALSE,"TMCOMP96";#N/A,#N/A,FALSE,"MAT96";#N/A,#N/A,FALSE,"FANDA96";#N/A,#N/A,FALSE,"INTRAN96";#N/A,#N/A,FALSE,"NAA9697";#N/A,#N/A,FALSE,"ECWEBB";#N/A,#N/A,FALSE,"MFT96";#N/A,#N/A,FALSE,"CTrecon"}</definedName>
    <definedName name="ASDF_4_1_5_4" hidden="1">{#N/A,#N/A,FALSE,"TMCOMP96";#N/A,#N/A,FALSE,"MAT96";#N/A,#N/A,FALSE,"FANDA96";#N/A,#N/A,FALSE,"INTRAN96";#N/A,#N/A,FALSE,"NAA9697";#N/A,#N/A,FALSE,"ECWEBB";#N/A,#N/A,FALSE,"MFT96";#N/A,#N/A,FALSE,"CTrecon"}</definedName>
    <definedName name="ASDF_4_1_5_5" hidden="1">{#N/A,#N/A,FALSE,"TMCOMP96";#N/A,#N/A,FALSE,"MAT96";#N/A,#N/A,FALSE,"FANDA96";#N/A,#N/A,FALSE,"INTRAN96";#N/A,#N/A,FALSE,"NAA9697";#N/A,#N/A,FALSE,"ECWEBB";#N/A,#N/A,FALSE,"MFT96";#N/A,#N/A,FALSE,"CTrecon"}</definedName>
    <definedName name="ASDF_4_2" hidden="1">{#N/A,#N/A,FALSE,"TMCOMP96";#N/A,#N/A,FALSE,"MAT96";#N/A,#N/A,FALSE,"FANDA96";#N/A,#N/A,FALSE,"INTRAN96";#N/A,#N/A,FALSE,"NAA9697";#N/A,#N/A,FALSE,"ECWEBB";#N/A,#N/A,FALSE,"MFT96";#N/A,#N/A,FALSE,"CTrecon"}</definedName>
    <definedName name="ASDF_4_2_1" hidden="1">{#N/A,#N/A,FALSE,"TMCOMP96";#N/A,#N/A,FALSE,"MAT96";#N/A,#N/A,FALSE,"FANDA96";#N/A,#N/A,FALSE,"INTRAN96";#N/A,#N/A,FALSE,"NAA9697";#N/A,#N/A,FALSE,"ECWEBB";#N/A,#N/A,FALSE,"MFT96";#N/A,#N/A,FALSE,"CTrecon"}</definedName>
    <definedName name="ASDF_4_2_2" hidden="1">{#N/A,#N/A,FALSE,"TMCOMP96";#N/A,#N/A,FALSE,"MAT96";#N/A,#N/A,FALSE,"FANDA96";#N/A,#N/A,FALSE,"INTRAN96";#N/A,#N/A,FALSE,"NAA9697";#N/A,#N/A,FALSE,"ECWEBB";#N/A,#N/A,FALSE,"MFT96";#N/A,#N/A,FALSE,"CTrecon"}</definedName>
    <definedName name="ASDF_4_2_3" hidden="1">{#N/A,#N/A,FALSE,"TMCOMP96";#N/A,#N/A,FALSE,"MAT96";#N/A,#N/A,FALSE,"FANDA96";#N/A,#N/A,FALSE,"INTRAN96";#N/A,#N/A,FALSE,"NAA9697";#N/A,#N/A,FALSE,"ECWEBB";#N/A,#N/A,FALSE,"MFT96";#N/A,#N/A,FALSE,"CTrecon"}</definedName>
    <definedName name="ASDF_4_2_4" hidden="1">{#N/A,#N/A,FALSE,"TMCOMP96";#N/A,#N/A,FALSE,"MAT96";#N/A,#N/A,FALSE,"FANDA96";#N/A,#N/A,FALSE,"INTRAN96";#N/A,#N/A,FALSE,"NAA9697";#N/A,#N/A,FALSE,"ECWEBB";#N/A,#N/A,FALSE,"MFT96";#N/A,#N/A,FALSE,"CTrecon"}</definedName>
    <definedName name="ASDF_4_2_5" hidden="1">{#N/A,#N/A,FALSE,"TMCOMP96";#N/A,#N/A,FALSE,"MAT96";#N/A,#N/A,FALSE,"FANDA96";#N/A,#N/A,FALSE,"INTRAN96";#N/A,#N/A,FALSE,"NAA9697";#N/A,#N/A,FALSE,"ECWEBB";#N/A,#N/A,FALSE,"MFT96";#N/A,#N/A,FALSE,"CTrecon"}</definedName>
    <definedName name="ASDF_4_3" hidden="1">{#N/A,#N/A,FALSE,"TMCOMP96";#N/A,#N/A,FALSE,"MAT96";#N/A,#N/A,FALSE,"FANDA96";#N/A,#N/A,FALSE,"INTRAN96";#N/A,#N/A,FALSE,"NAA9697";#N/A,#N/A,FALSE,"ECWEBB";#N/A,#N/A,FALSE,"MFT96";#N/A,#N/A,FALSE,"CTrecon"}</definedName>
    <definedName name="ASDF_4_3_1" hidden="1">{#N/A,#N/A,FALSE,"TMCOMP96";#N/A,#N/A,FALSE,"MAT96";#N/A,#N/A,FALSE,"FANDA96";#N/A,#N/A,FALSE,"INTRAN96";#N/A,#N/A,FALSE,"NAA9697";#N/A,#N/A,FALSE,"ECWEBB";#N/A,#N/A,FALSE,"MFT96";#N/A,#N/A,FALSE,"CTrecon"}</definedName>
    <definedName name="ASDF_4_3_2" hidden="1">{#N/A,#N/A,FALSE,"TMCOMP96";#N/A,#N/A,FALSE,"MAT96";#N/A,#N/A,FALSE,"FANDA96";#N/A,#N/A,FALSE,"INTRAN96";#N/A,#N/A,FALSE,"NAA9697";#N/A,#N/A,FALSE,"ECWEBB";#N/A,#N/A,FALSE,"MFT96";#N/A,#N/A,FALSE,"CTrecon"}</definedName>
    <definedName name="ASDF_4_3_3" hidden="1">{#N/A,#N/A,FALSE,"TMCOMP96";#N/A,#N/A,FALSE,"MAT96";#N/A,#N/A,FALSE,"FANDA96";#N/A,#N/A,FALSE,"INTRAN96";#N/A,#N/A,FALSE,"NAA9697";#N/A,#N/A,FALSE,"ECWEBB";#N/A,#N/A,FALSE,"MFT96";#N/A,#N/A,FALSE,"CTrecon"}</definedName>
    <definedName name="ASDF_4_3_4" hidden="1">{#N/A,#N/A,FALSE,"TMCOMP96";#N/A,#N/A,FALSE,"MAT96";#N/A,#N/A,FALSE,"FANDA96";#N/A,#N/A,FALSE,"INTRAN96";#N/A,#N/A,FALSE,"NAA9697";#N/A,#N/A,FALSE,"ECWEBB";#N/A,#N/A,FALSE,"MFT96";#N/A,#N/A,FALSE,"CTrecon"}</definedName>
    <definedName name="ASDF_4_3_5" hidden="1">{#N/A,#N/A,FALSE,"TMCOMP96";#N/A,#N/A,FALSE,"MAT96";#N/A,#N/A,FALSE,"FANDA96";#N/A,#N/A,FALSE,"INTRAN96";#N/A,#N/A,FALSE,"NAA9697";#N/A,#N/A,FALSE,"ECWEBB";#N/A,#N/A,FALSE,"MFT96";#N/A,#N/A,FALSE,"CTrecon"}</definedName>
    <definedName name="ASDF_4_4" hidden="1">{#N/A,#N/A,FALSE,"TMCOMP96";#N/A,#N/A,FALSE,"MAT96";#N/A,#N/A,FALSE,"FANDA96";#N/A,#N/A,FALSE,"INTRAN96";#N/A,#N/A,FALSE,"NAA9697";#N/A,#N/A,FALSE,"ECWEBB";#N/A,#N/A,FALSE,"MFT96";#N/A,#N/A,FALSE,"CTrecon"}</definedName>
    <definedName name="ASDF_4_4_1" hidden="1">{#N/A,#N/A,FALSE,"TMCOMP96";#N/A,#N/A,FALSE,"MAT96";#N/A,#N/A,FALSE,"FANDA96";#N/A,#N/A,FALSE,"INTRAN96";#N/A,#N/A,FALSE,"NAA9697";#N/A,#N/A,FALSE,"ECWEBB";#N/A,#N/A,FALSE,"MFT96";#N/A,#N/A,FALSE,"CTrecon"}</definedName>
    <definedName name="ASDF_4_4_2" hidden="1">{#N/A,#N/A,FALSE,"TMCOMP96";#N/A,#N/A,FALSE,"MAT96";#N/A,#N/A,FALSE,"FANDA96";#N/A,#N/A,FALSE,"INTRAN96";#N/A,#N/A,FALSE,"NAA9697";#N/A,#N/A,FALSE,"ECWEBB";#N/A,#N/A,FALSE,"MFT96";#N/A,#N/A,FALSE,"CTrecon"}</definedName>
    <definedName name="ASDF_4_4_3" hidden="1">{#N/A,#N/A,FALSE,"TMCOMP96";#N/A,#N/A,FALSE,"MAT96";#N/A,#N/A,FALSE,"FANDA96";#N/A,#N/A,FALSE,"INTRAN96";#N/A,#N/A,FALSE,"NAA9697";#N/A,#N/A,FALSE,"ECWEBB";#N/A,#N/A,FALSE,"MFT96";#N/A,#N/A,FALSE,"CTrecon"}</definedName>
    <definedName name="ASDF_4_4_4" hidden="1">{#N/A,#N/A,FALSE,"TMCOMP96";#N/A,#N/A,FALSE,"MAT96";#N/A,#N/A,FALSE,"FANDA96";#N/A,#N/A,FALSE,"INTRAN96";#N/A,#N/A,FALSE,"NAA9697";#N/A,#N/A,FALSE,"ECWEBB";#N/A,#N/A,FALSE,"MFT96";#N/A,#N/A,FALSE,"CTrecon"}</definedName>
    <definedName name="ASDF_4_4_5" hidden="1">{#N/A,#N/A,FALSE,"TMCOMP96";#N/A,#N/A,FALSE,"MAT96";#N/A,#N/A,FALSE,"FANDA96";#N/A,#N/A,FALSE,"INTRAN96";#N/A,#N/A,FALSE,"NAA9697";#N/A,#N/A,FALSE,"ECWEBB";#N/A,#N/A,FALSE,"MFT96";#N/A,#N/A,FALSE,"CTrecon"}</definedName>
    <definedName name="ASDF_4_5" hidden="1">{#N/A,#N/A,FALSE,"TMCOMP96";#N/A,#N/A,FALSE,"MAT96";#N/A,#N/A,FALSE,"FANDA96";#N/A,#N/A,FALSE,"INTRAN96";#N/A,#N/A,FALSE,"NAA9697";#N/A,#N/A,FALSE,"ECWEBB";#N/A,#N/A,FALSE,"MFT96";#N/A,#N/A,FALSE,"CTrecon"}</definedName>
    <definedName name="ASDF_4_5_1" hidden="1">{#N/A,#N/A,FALSE,"TMCOMP96";#N/A,#N/A,FALSE,"MAT96";#N/A,#N/A,FALSE,"FANDA96";#N/A,#N/A,FALSE,"INTRAN96";#N/A,#N/A,FALSE,"NAA9697";#N/A,#N/A,FALSE,"ECWEBB";#N/A,#N/A,FALSE,"MFT96";#N/A,#N/A,FALSE,"CTrecon"}</definedName>
    <definedName name="ASDF_4_5_2" hidden="1">{#N/A,#N/A,FALSE,"TMCOMP96";#N/A,#N/A,FALSE,"MAT96";#N/A,#N/A,FALSE,"FANDA96";#N/A,#N/A,FALSE,"INTRAN96";#N/A,#N/A,FALSE,"NAA9697";#N/A,#N/A,FALSE,"ECWEBB";#N/A,#N/A,FALSE,"MFT96";#N/A,#N/A,FALSE,"CTrecon"}</definedName>
    <definedName name="ASDF_4_5_3" hidden="1">{#N/A,#N/A,FALSE,"TMCOMP96";#N/A,#N/A,FALSE,"MAT96";#N/A,#N/A,FALSE,"FANDA96";#N/A,#N/A,FALSE,"INTRAN96";#N/A,#N/A,FALSE,"NAA9697";#N/A,#N/A,FALSE,"ECWEBB";#N/A,#N/A,FALSE,"MFT96";#N/A,#N/A,FALSE,"CTrecon"}</definedName>
    <definedName name="ASDF_4_5_4" hidden="1">{#N/A,#N/A,FALSE,"TMCOMP96";#N/A,#N/A,FALSE,"MAT96";#N/A,#N/A,FALSE,"FANDA96";#N/A,#N/A,FALSE,"INTRAN96";#N/A,#N/A,FALSE,"NAA9697";#N/A,#N/A,FALSE,"ECWEBB";#N/A,#N/A,FALSE,"MFT96";#N/A,#N/A,FALSE,"CTrecon"}</definedName>
    <definedName name="ASDF_4_5_5" hidden="1">{#N/A,#N/A,FALSE,"TMCOMP96";#N/A,#N/A,FALSE,"MAT96";#N/A,#N/A,FALSE,"FANDA96";#N/A,#N/A,FALSE,"INTRAN96";#N/A,#N/A,FALSE,"NAA9697";#N/A,#N/A,FALSE,"ECWEBB";#N/A,#N/A,FALSE,"MFT96";#N/A,#N/A,FALSE,"CTrecon"}</definedName>
    <definedName name="ASDF_5" hidden="1">{#N/A,#N/A,FALSE,"TMCOMP96";#N/A,#N/A,FALSE,"MAT96";#N/A,#N/A,FALSE,"FANDA96";#N/A,#N/A,FALSE,"INTRAN96";#N/A,#N/A,FALSE,"NAA9697";#N/A,#N/A,FALSE,"ECWEBB";#N/A,#N/A,FALSE,"MFT96";#N/A,#N/A,FALSE,"CTrecon"}</definedName>
    <definedName name="ASDF_5_1" hidden="1">{#N/A,#N/A,FALSE,"TMCOMP96";#N/A,#N/A,FALSE,"MAT96";#N/A,#N/A,FALSE,"FANDA96";#N/A,#N/A,FALSE,"INTRAN96";#N/A,#N/A,FALSE,"NAA9697";#N/A,#N/A,FALSE,"ECWEBB";#N/A,#N/A,FALSE,"MFT96";#N/A,#N/A,FALSE,"CTrecon"}</definedName>
    <definedName name="ASDF_5_1_1" hidden="1">{#N/A,#N/A,FALSE,"TMCOMP96";#N/A,#N/A,FALSE,"MAT96";#N/A,#N/A,FALSE,"FANDA96";#N/A,#N/A,FALSE,"INTRAN96";#N/A,#N/A,FALSE,"NAA9697";#N/A,#N/A,FALSE,"ECWEBB";#N/A,#N/A,FALSE,"MFT96";#N/A,#N/A,FALSE,"CTrecon"}</definedName>
    <definedName name="ASDF_5_1_1_1" hidden="1">{#N/A,#N/A,FALSE,"TMCOMP96";#N/A,#N/A,FALSE,"MAT96";#N/A,#N/A,FALSE,"FANDA96";#N/A,#N/A,FALSE,"INTRAN96";#N/A,#N/A,FALSE,"NAA9697";#N/A,#N/A,FALSE,"ECWEBB";#N/A,#N/A,FALSE,"MFT96";#N/A,#N/A,FALSE,"CTrecon"}</definedName>
    <definedName name="ASDF_5_1_1_1_1" hidden="1">{#N/A,#N/A,FALSE,"TMCOMP96";#N/A,#N/A,FALSE,"MAT96";#N/A,#N/A,FALSE,"FANDA96";#N/A,#N/A,FALSE,"INTRAN96";#N/A,#N/A,FALSE,"NAA9697";#N/A,#N/A,FALSE,"ECWEBB";#N/A,#N/A,FALSE,"MFT96";#N/A,#N/A,FALSE,"CTrecon"}</definedName>
    <definedName name="ASDF_5_1_1_1_2" hidden="1">{#N/A,#N/A,FALSE,"TMCOMP96";#N/A,#N/A,FALSE,"MAT96";#N/A,#N/A,FALSE,"FANDA96";#N/A,#N/A,FALSE,"INTRAN96";#N/A,#N/A,FALSE,"NAA9697";#N/A,#N/A,FALSE,"ECWEBB";#N/A,#N/A,FALSE,"MFT96";#N/A,#N/A,FALSE,"CTrecon"}</definedName>
    <definedName name="ASDF_5_1_1_1_3" hidden="1">{#N/A,#N/A,FALSE,"TMCOMP96";#N/A,#N/A,FALSE,"MAT96";#N/A,#N/A,FALSE,"FANDA96";#N/A,#N/A,FALSE,"INTRAN96";#N/A,#N/A,FALSE,"NAA9697";#N/A,#N/A,FALSE,"ECWEBB";#N/A,#N/A,FALSE,"MFT96";#N/A,#N/A,FALSE,"CTrecon"}</definedName>
    <definedName name="ASDF_5_1_1_1_4" hidden="1">{#N/A,#N/A,FALSE,"TMCOMP96";#N/A,#N/A,FALSE,"MAT96";#N/A,#N/A,FALSE,"FANDA96";#N/A,#N/A,FALSE,"INTRAN96";#N/A,#N/A,FALSE,"NAA9697";#N/A,#N/A,FALSE,"ECWEBB";#N/A,#N/A,FALSE,"MFT96";#N/A,#N/A,FALSE,"CTrecon"}</definedName>
    <definedName name="ASDF_5_1_1_1_5" hidden="1">{#N/A,#N/A,FALSE,"TMCOMP96";#N/A,#N/A,FALSE,"MAT96";#N/A,#N/A,FALSE,"FANDA96";#N/A,#N/A,FALSE,"INTRAN96";#N/A,#N/A,FALSE,"NAA9697";#N/A,#N/A,FALSE,"ECWEBB";#N/A,#N/A,FALSE,"MFT96";#N/A,#N/A,FALSE,"CTrecon"}</definedName>
    <definedName name="ASDF_5_1_1_2" hidden="1">{#N/A,#N/A,FALSE,"TMCOMP96";#N/A,#N/A,FALSE,"MAT96";#N/A,#N/A,FALSE,"FANDA96";#N/A,#N/A,FALSE,"INTRAN96";#N/A,#N/A,FALSE,"NAA9697";#N/A,#N/A,FALSE,"ECWEBB";#N/A,#N/A,FALSE,"MFT96";#N/A,#N/A,FALSE,"CTrecon"}</definedName>
    <definedName name="ASDF_5_1_1_2_1" hidden="1">{#N/A,#N/A,FALSE,"TMCOMP96";#N/A,#N/A,FALSE,"MAT96";#N/A,#N/A,FALSE,"FANDA96";#N/A,#N/A,FALSE,"INTRAN96";#N/A,#N/A,FALSE,"NAA9697";#N/A,#N/A,FALSE,"ECWEBB";#N/A,#N/A,FALSE,"MFT96";#N/A,#N/A,FALSE,"CTrecon"}</definedName>
    <definedName name="ASDF_5_1_1_2_2" hidden="1">{#N/A,#N/A,FALSE,"TMCOMP96";#N/A,#N/A,FALSE,"MAT96";#N/A,#N/A,FALSE,"FANDA96";#N/A,#N/A,FALSE,"INTRAN96";#N/A,#N/A,FALSE,"NAA9697";#N/A,#N/A,FALSE,"ECWEBB";#N/A,#N/A,FALSE,"MFT96";#N/A,#N/A,FALSE,"CTrecon"}</definedName>
    <definedName name="ASDF_5_1_1_2_3" hidden="1">{#N/A,#N/A,FALSE,"TMCOMP96";#N/A,#N/A,FALSE,"MAT96";#N/A,#N/A,FALSE,"FANDA96";#N/A,#N/A,FALSE,"INTRAN96";#N/A,#N/A,FALSE,"NAA9697";#N/A,#N/A,FALSE,"ECWEBB";#N/A,#N/A,FALSE,"MFT96";#N/A,#N/A,FALSE,"CTrecon"}</definedName>
    <definedName name="ASDF_5_1_1_2_4" hidden="1">{#N/A,#N/A,FALSE,"TMCOMP96";#N/A,#N/A,FALSE,"MAT96";#N/A,#N/A,FALSE,"FANDA96";#N/A,#N/A,FALSE,"INTRAN96";#N/A,#N/A,FALSE,"NAA9697";#N/A,#N/A,FALSE,"ECWEBB";#N/A,#N/A,FALSE,"MFT96";#N/A,#N/A,FALSE,"CTrecon"}</definedName>
    <definedName name="ASDF_5_1_1_2_5" hidden="1">{#N/A,#N/A,FALSE,"TMCOMP96";#N/A,#N/A,FALSE,"MAT96";#N/A,#N/A,FALSE,"FANDA96";#N/A,#N/A,FALSE,"INTRAN96";#N/A,#N/A,FALSE,"NAA9697";#N/A,#N/A,FALSE,"ECWEBB";#N/A,#N/A,FALSE,"MFT96";#N/A,#N/A,FALSE,"CTrecon"}</definedName>
    <definedName name="ASDF_5_1_1_3" hidden="1">{#N/A,#N/A,FALSE,"TMCOMP96";#N/A,#N/A,FALSE,"MAT96";#N/A,#N/A,FALSE,"FANDA96";#N/A,#N/A,FALSE,"INTRAN96";#N/A,#N/A,FALSE,"NAA9697";#N/A,#N/A,FALSE,"ECWEBB";#N/A,#N/A,FALSE,"MFT96";#N/A,#N/A,FALSE,"CTrecon"}</definedName>
    <definedName name="ASDF_5_1_1_4" hidden="1">{#N/A,#N/A,FALSE,"TMCOMP96";#N/A,#N/A,FALSE,"MAT96";#N/A,#N/A,FALSE,"FANDA96";#N/A,#N/A,FALSE,"INTRAN96";#N/A,#N/A,FALSE,"NAA9697";#N/A,#N/A,FALSE,"ECWEBB";#N/A,#N/A,FALSE,"MFT96";#N/A,#N/A,FALSE,"CTrecon"}</definedName>
    <definedName name="ASDF_5_1_1_5" hidden="1">{#N/A,#N/A,FALSE,"TMCOMP96";#N/A,#N/A,FALSE,"MAT96";#N/A,#N/A,FALSE,"FANDA96";#N/A,#N/A,FALSE,"INTRAN96";#N/A,#N/A,FALSE,"NAA9697";#N/A,#N/A,FALSE,"ECWEBB";#N/A,#N/A,FALSE,"MFT96";#N/A,#N/A,FALSE,"CTrecon"}</definedName>
    <definedName name="ASDF_5_1_2" hidden="1">{#N/A,#N/A,FALSE,"TMCOMP96";#N/A,#N/A,FALSE,"MAT96";#N/A,#N/A,FALSE,"FANDA96";#N/A,#N/A,FALSE,"INTRAN96";#N/A,#N/A,FALSE,"NAA9697";#N/A,#N/A,FALSE,"ECWEBB";#N/A,#N/A,FALSE,"MFT96";#N/A,#N/A,FALSE,"CTrecon"}</definedName>
    <definedName name="ASDF_5_1_2_1" hidden="1">{#N/A,#N/A,FALSE,"TMCOMP96";#N/A,#N/A,FALSE,"MAT96";#N/A,#N/A,FALSE,"FANDA96";#N/A,#N/A,FALSE,"INTRAN96";#N/A,#N/A,FALSE,"NAA9697";#N/A,#N/A,FALSE,"ECWEBB";#N/A,#N/A,FALSE,"MFT96";#N/A,#N/A,FALSE,"CTrecon"}</definedName>
    <definedName name="ASDF_5_1_2_2" hidden="1">{#N/A,#N/A,FALSE,"TMCOMP96";#N/A,#N/A,FALSE,"MAT96";#N/A,#N/A,FALSE,"FANDA96";#N/A,#N/A,FALSE,"INTRAN96";#N/A,#N/A,FALSE,"NAA9697";#N/A,#N/A,FALSE,"ECWEBB";#N/A,#N/A,FALSE,"MFT96";#N/A,#N/A,FALSE,"CTrecon"}</definedName>
    <definedName name="ASDF_5_1_2_3" hidden="1">{#N/A,#N/A,FALSE,"TMCOMP96";#N/A,#N/A,FALSE,"MAT96";#N/A,#N/A,FALSE,"FANDA96";#N/A,#N/A,FALSE,"INTRAN96";#N/A,#N/A,FALSE,"NAA9697";#N/A,#N/A,FALSE,"ECWEBB";#N/A,#N/A,FALSE,"MFT96";#N/A,#N/A,FALSE,"CTrecon"}</definedName>
    <definedName name="ASDF_5_1_2_4" hidden="1">{#N/A,#N/A,FALSE,"TMCOMP96";#N/A,#N/A,FALSE,"MAT96";#N/A,#N/A,FALSE,"FANDA96";#N/A,#N/A,FALSE,"INTRAN96";#N/A,#N/A,FALSE,"NAA9697";#N/A,#N/A,FALSE,"ECWEBB";#N/A,#N/A,FALSE,"MFT96";#N/A,#N/A,FALSE,"CTrecon"}</definedName>
    <definedName name="ASDF_5_1_2_5" hidden="1">{#N/A,#N/A,FALSE,"TMCOMP96";#N/A,#N/A,FALSE,"MAT96";#N/A,#N/A,FALSE,"FANDA96";#N/A,#N/A,FALSE,"INTRAN96";#N/A,#N/A,FALSE,"NAA9697";#N/A,#N/A,FALSE,"ECWEBB";#N/A,#N/A,FALSE,"MFT96";#N/A,#N/A,FALSE,"CTrecon"}</definedName>
    <definedName name="ASDF_5_1_3" hidden="1">{#N/A,#N/A,FALSE,"TMCOMP96";#N/A,#N/A,FALSE,"MAT96";#N/A,#N/A,FALSE,"FANDA96";#N/A,#N/A,FALSE,"INTRAN96";#N/A,#N/A,FALSE,"NAA9697";#N/A,#N/A,FALSE,"ECWEBB";#N/A,#N/A,FALSE,"MFT96";#N/A,#N/A,FALSE,"CTrecon"}</definedName>
    <definedName name="ASDF_5_1_3_1" hidden="1">{#N/A,#N/A,FALSE,"TMCOMP96";#N/A,#N/A,FALSE,"MAT96";#N/A,#N/A,FALSE,"FANDA96";#N/A,#N/A,FALSE,"INTRAN96";#N/A,#N/A,FALSE,"NAA9697";#N/A,#N/A,FALSE,"ECWEBB";#N/A,#N/A,FALSE,"MFT96";#N/A,#N/A,FALSE,"CTrecon"}</definedName>
    <definedName name="ASDF_5_1_3_2" hidden="1">{#N/A,#N/A,FALSE,"TMCOMP96";#N/A,#N/A,FALSE,"MAT96";#N/A,#N/A,FALSE,"FANDA96";#N/A,#N/A,FALSE,"INTRAN96";#N/A,#N/A,FALSE,"NAA9697";#N/A,#N/A,FALSE,"ECWEBB";#N/A,#N/A,FALSE,"MFT96";#N/A,#N/A,FALSE,"CTrecon"}</definedName>
    <definedName name="ASDF_5_1_3_3" hidden="1">{#N/A,#N/A,FALSE,"TMCOMP96";#N/A,#N/A,FALSE,"MAT96";#N/A,#N/A,FALSE,"FANDA96";#N/A,#N/A,FALSE,"INTRAN96";#N/A,#N/A,FALSE,"NAA9697";#N/A,#N/A,FALSE,"ECWEBB";#N/A,#N/A,FALSE,"MFT96";#N/A,#N/A,FALSE,"CTrecon"}</definedName>
    <definedName name="ASDF_5_1_3_4" hidden="1">{#N/A,#N/A,FALSE,"TMCOMP96";#N/A,#N/A,FALSE,"MAT96";#N/A,#N/A,FALSE,"FANDA96";#N/A,#N/A,FALSE,"INTRAN96";#N/A,#N/A,FALSE,"NAA9697";#N/A,#N/A,FALSE,"ECWEBB";#N/A,#N/A,FALSE,"MFT96";#N/A,#N/A,FALSE,"CTrecon"}</definedName>
    <definedName name="ASDF_5_1_3_5" hidden="1">{#N/A,#N/A,FALSE,"TMCOMP96";#N/A,#N/A,FALSE,"MAT96";#N/A,#N/A,FALSE,"FANDA96";#N/A,#N/A,FALSE,"INTRAN96";#N/A,#N/A,FALSE,"NAA9697";#N/A,#N/A,FALSE,"ECWEBB";#N/A,#N/A,FALSE,"MFT96";#N/A,#N/A,FALSE,"CTrecon"}</definedName>
    <definedName name="ASDF_5_1_4" hidden="1">{#N/A,#N/A,FALSE,"TMCOMP96";#N/A,#N/A,FALSE,"MAT96";#N/A,#N/A,FALSE,"FANDA96";#N/A,#N/A,FALSE,"INTRAN96";#N/A,#N/A,FALSE,"NAA9697";#N/A,#N/A,FALSE,"ECWEBB";#N/A,#N/A,FALSE,"MFT96";#N/A,#N/A,FALSE,"CTrecon"}</definedName>
    <definedName name="ASDF_5_1_4_1" hidden="1">{#N/A,#N/A,FALSE,"TMCOMP96";#N/A,#N/A,FALSE,"MAT96";#N/A,#N/A,FALSE,"FANDA96";#N/A,#N/A,FALSE,"INTRAN96";#N/A,#N/A,FALSE,"NAA9697";#N/A,#N/A,FALSE,"ECWEBB";#N/A,#N/A,FALSE,"MFT96";#N/A,#N/A,FALSE,"CTrecon"}</definedName>
    <definedName name="ASDF_5_1_4_2" hidden="1">{#N/A,#N/A,FALSE,"TMCOMP96";#N/A,#N/A,FALSE,"MAT96";#N/A,#N/A,FALSE,"FANDA96";#N/A,#N/A,FALSE,"INTRAN96";#N/A,#N/A,FALSE,"NAA9697";#N/A,#N/A,FALSE,"ECWEBB";#N/A,#N/A,FALSE,"MFT96";#N/A,#N/A,FALSE,"CTrecon"}</definedName>
    <definedName name="ASDF_5_1_4_3" hidden="1">{#N/A,#N/A,FALSE,"TMCOMP96";#N/A,#N/A,FALSE,"MAT96";#N/A,#N/A,FALSE,"FANDA96";#N/A,#N/A,FALSE,"INTRAN96";#N/A,#N/A,FALSE,"NAA9697";#N/A,#N/A,FALSE,"ECWEBB";#N/A,#N/A,FALSE,"MFT96";#N/A,#N/A,FALSE,"CTrecon"}</definedName>
    <definedName name="ASDF_5_1_4_4" hidden="1">{#N/A,#N/A,FALSE,"TMCOMP96";#N/A,#N/A,FALSE,"MAT96";#N/A,#N/A,FALSE,"FANDA96";#N/A,#N/A,FALSE,"INTRAN96";#N/A,#N/A,FALSE,"NAA9697";#N/A,#N/A,FALSE,"ECWEBB";#N/A,#N/A,FALSE,"MFT96";#N/A,#N/A,FALSE,"CTrecon"}</definedName>
    <definedName name="ASDF_5_1_4_5" hidden="1">{#N/A,#N/A,FALSE,"TMCOMP96";#N/A,#N/A,FALSE,"MAT96";#N/A,#N/A,FALSE,"FANDA96";#N/A,#N/A,FALSE,"INTRAN96";#N/A,#N/A,FALSE,"NAA9697";#N/A,#N/A,FALSE,"ECWEBB";#N/A,#N/A,FALSE,"MFT96";#N/A,#N/A,FALSE,"CTrecon"}</definedName>
    <definedName name="ASDF_5_1_5" hidden="1">{#N/A,#N/A,FALSE,"TMCOMP96";#N/A,#N/A,FALSE,"MAT96";#N/A,#N/A,FALSE,"FANDA96";#N/A,#N/A,FALSE,"INTRAN96";#N/A,#N/A,FALSE,"NAA9697";#N/A,#N/A,FALSE,"ECWEBB";#N/A,#N/A,FALSE,"MFT96";#N/A,#N/A,FALSE,"CTrecon"}</definedName>
    <definedName name="ASDF_5_1_5_1" hidden="1">{#N/A,#N/A,FALSE,"TMCOMP96";#N/A,#N/A,FALSE,"MAT96";#N/A,#N/A,FALSE,"FANDA96";#N/A,#N/A,FALSE,"INTRAN96";#N/A,#N/A,FALSE,"NAA9697";#N/A,#N/A,FALSE,"ECWEBB";#N/A,#N/A,FALSE,"MFT96";#N/A,#N/A,FALSE,"CTrecon"}</definedName>
    <definedName name="ASDF_5_1_5_2" hidden="1">{#N/A,#N/A,FALSE,"TMCOMP96";#N/A,#N/A,FALSE,"MAT96";#N/A,#N/A,FALSE,"FANDA96";#N/A,#N/A,FALSE,"INTRAN96";#N/A,#N/A,FALSE,"NAA9697";#N/A,#N/A,FALSE,"ECWEBB";#N/A,#N/A,FALSE,"MFT96";#N/A,#N/A,FALSE,"CTrecon"}</definedName>
    <definedName name="ASDF_5_1_5_3" hidden="1">{#N/A,#N/A,FALSE,"TMCOMP96";#N/A,#N/A,FALSE,"MAT96";#N/A,#N/A,FALSE,"FANDA96";#N/A,#N/A,FALSE,"INTRAN96";#N/A,#N/A,FALSE,"NAA9697";#N/A,#N/A,FALSE,"ECWEBB";#N/A,#N/A,FALSE,"MFT96";#N/A,#N/A,FALSE,"CTrecon"}</definedName>
    <definedName name="ASDF_5_1_5_4" hidden="1">{#N/A,#N/A,FALSE,"TMCOMP96";#N/A,#N/A,FALSE,"MAT96";#N/A,#N/A,FALSE,"FANDA96";#N/A,#N/A,FALSE,"INTRAN96";#N/A,#N/A,FALSE,"NAA9697";#N/A,#N/A,FALSE,"ECWEBB";#N/A,#N/A,FALSE,"MFT96";#N/A,#N/A,FALSE,"CTrecon"}</definedName>
    <definedName name="ASDF_5_1_5_5" hidden="1">{#N/A,#N/A,FALSE,"TMCOMP96";#N/A,#N/A,FALSE,"MAT96";#N/A,#N/A,FALSE,"FANDA96";#N/A,#N/A,FALSE,"INTRAN96";#N/A,#N/A,FALSE,"NAA9697";#N/A,#N/A,FALSE,"ECWEBB";#N/A,#N/A,FALSE,"MFT96";#N/A,#N/A,FALSE,"CTrecon"}</definedName>
    <definedName name="ASDF_5_2" hidden="1">{#N/A,#N/A,FALSE,"TMCOMP96";#N/A,#N/A,FALSE,"MAT96";#N/A,#N/A,FALSE,"FANDA96";#N/A,#N/A,FALSE,"INTRAN96";#N/A,#N/A,FALSE,"NAA9697";#N/A,#N/A,FALSE,"ECWEBB";#N/A,#N/A,FALSE,"MFT96";#N/A,#N/A,FALSE,"CTrecon"}</definedName>
    <definedName name="ASDF_5_2_1" hidden="1">{#N/A,#N/A,FALSE,"TMCOMP96";#N/A,#N/A,FALSE,"MAT96";#N/A,#N/A,FALSE,"FANDA96";#N/A,#N/A,FALSE,"INTRAN96";#N/A,#N/A,FALSE,"NAA9697";#N/A,#N/A,FALSE,"ECWEBB";#N/A,#N/A,FALSE,"MFT96";#N/A,#N/A,FALSE,"CTrecon"}</definedName>
    <definedName name="ASDF_5_2_2" hidden="1">{#N/A,#N/A,FALSE,"TMCOMP96";#N/A,#N/A,FALSE,"MAT96";#N/A,#N/A,FALSE,"FANDA96";#N/A,#N/A,FALSE,"INTRAN96";#N/A,#N/A,FALSE,"NAA9697";#N/A,#N/A,FALSE,"ECWEBB";#N/A,#N/A,FALSE,"MFT96";#N/A,#N/A,FALSE,"CTrecon"}</definedName>
    <definedName name="ASDF_5_2_3" hidden="1">{#N/A,#N/A,FALSE,"TMCOMP96";#N/A,#N/A,FALSE,"MAT96";#N/A,#N/A,FALSE,"FANDA96";#N/A,#N/A,FALSE,"INTRAN96";#N/A,#N/A,FALSE,"NAA9697";#N/A,#N/A,FALSE,"ECWEBB";#N/A,#N/A,FALSE,"MFT96";#N/A,#N/A,FALSE,"CTrecon"}</definedName>
    <definedName name="ASDF_5_2_4" hidden="1">{#N/A,#N/A,FALSE,"TMCOMP96";#N/A,#N/A,FALSE,"MAT96";#N/A,#N/A,FALSE,"FANDA96";#N/A,#N/A,FALSE,"INTRAN96";#N/A,#N/A,FALSE,"NAA9697";#N/A,#N/A,FALSE,"ECWEBB";#N/A,#N/A,FALSE,"MFT96";#N/A,#N/A,FALSE,"CTrecon"}</definedName>
    <definedName name="ASDF_5_2_5" hidden="1">{#N/A,#N/A,FALSE,"TMCOMP96";#N/A,#N/A,FALSE,"MAT96";#N/A,#N/A,FALSE,"FANDA96";#N/A,#N/A,FALSE,"INTRAN96";#N/A,#N/A,FALSE,"NAA9697";#N/A,#N/A,FALSE,"ECWEBB";#N/A,#N/A,FALSE,"MFT96";#N/A,#N/A,FALSE,"CTrecon"}</definedName>
    <definedName name="ASDF_5_3" hidden="1">{#N/A,#N/A,FALSE,"TMCOMP96";#N/A,#N/A,FALSE,"MAT96";#N/A,#N/A,FALSE,"FANDA96";#N/A,#N/A,FALSE,"INTRAN96";#N/A,#N/A,FALSE,"NAA9697";#N/A,#N/A,FALSE,"ECWEBB";#N/A,#N/A,FALSE,"MFT96";#N/A,#N/A,FALSE,"CTrecon"}</definedName>
    <definedName name="ASDF_5_3_1" hidden="1">{#N/A,#N/A,FALSE,"TMCOMP96";#N/A,#N/A,FALSE,"MAT96";#N/A,#N/A,FALSE,"FANDA96";#N/A,#N/A,FALSE,"INTRAN96";#N/A,#N/A,FALSE,"NAA9697";#N/A,#N/A,FALSE,"ECWEBB";#N/A,#N/A,FALSE,"MFT96";#N/A,#N/A,FALSE,"CTrecon"}</definedName>
    <definedName name="ASDF_5_3_2" hidden="1">{#N/A,#N/A,FALSE,"TMCOMP96";#N/A,#N/A,FALSE,"MAT96";#N/A,#N/A,FALSE,"FANDA96";#N/A,#N/A,FALSE,"INTRAN96";#N/A,#N/A,FALSE,"NAA9697";#N/A,#N/A,FALSE,"ECWEBB";#N/A,#N/A,FALSE,"MFT96";#N/A,#N/A,FALSE,"CTrecon"}</definedName>
    <definedName name="ASDF_5_3_3" hidden="1">{#N/A,#N/A,FALSE,"TMCOMP96";#N/A,#N/A,FALSE,"MAT96";#N/A,#N/A,FALSE,"FANDA96";#N/A,#N/A,FALSE,"INTRAN96";#N/A,#N/A,FALSE,"NAA9697";#N/A,#N/A,FALSE,"ECWEBB";#N/A,#N/A,FALSE,"MFT96";#N/A,#N/A,FALSE,"CTrecon"}</definedName>
    <definedName name="ASDF_5_3_4" hidden="1">{#N/A,#N/A,FALSE,"TMCOMP96";#N/A,#N/A,FALSE,"MAT96";#N/A,#N/A,FALSE,"FANDA96";#N/A,#N/A,FALSE,"INTRAN96";#N/A,#N/A,FALSE,"NAA9697";#N/A,#N/A,FALSE,"ECWEBB";#N/A,#N/A,FALSE,"MFT96";#N/A,#N/A,FALSE,"CTrecon"}</definedName>
    <definedName name="ASDF_5_3_5" hidden="1">{#N/A,#N/A,FALSE,"TMCOMP96";#N/A,#N/A,FALSE,"MAT96";#N/A,#N/A,FALSE,"FANDA96";#N/A,#N/A,FALSE,"INTRAN96";#N/A,#N/A,FALSE,"NAA9697";#N/A,#N/A,FALSE,"ECWEBB";#N/A,#N/A,FALSE,"MFT96";#N/A,#N/A,FALSE,"CTrecon"}</definedName>
    <definedName name="ASDF_5_4" hidden="1">{#N/A,#N/A,FALSE,"TMCOMP96";#N/A,#N/A,FALSE,"MAT96";#N/A,#N/A,FALSE,"FANDA96";#N/A,#N/A,FALSE,"INTRAN96";#N/A,#N/A,FALSE,"NAA9697";#N/A,#N/A,FALSE,"ECWEBB";#N/A,#N/A,FALSE,"MFT96";#N/A,#N/A,FALSE,"CTrecon"}</definedName>
    <definedName name="ASDF_5_4_1" hidden="1">{#N/A,#N/A,FALSE,"TMCOMP96";#N/A,#N/A,FALSE,"MAT96";#N/A,#N/A,FALSE,"FANDA96";#N/A,#N/A,FALSE,"INTRAN96";#N/A,#N/A,FALSE,"NAA9697";#N/A,#N/A,FALSE,"ECWEBB";#N/A,#N/A,FALSE,"MFT96";#N/A,#N/A,FALSE,"CTrecon"}</definedName>
    <definedName name="ASDF_5_4_2" hidden="1">{#N/A,#N/A,FALSE,"TMCOMP96";#N/A,#N/A,FALSE,"MAT96";#N/A,#N/A,FALSE,"FANDA96";#N/A,#N/A,FALSE,"INTRAN96";#N/A,#N/A,FALSE,"NAA9697";#N/A,#N/A,FALSE,"ECWEBB";#N/A,#N/A,FALSE,"MFT96";#N/A,#N/A,FALSE,"CTrecon"}</definedName>
    <definedName name="ASDF_5_4_3" hidden="1">{#N/A,#N/A,FALSE,"TMCOMP96";#N/A,#N/A,FALSE,"MAT96";#N/A,#N/A,FALSE,"FANDA96";#N/A,#N/A,FALSE,"INTRAN96";#N/A,#N/A,FALSE,"NAA9697";#N/A,#N/A,FALSE,"ECWEBB";#N/A,#N/A,FALSE,"MFT96";#N/A,#N/A,FALSE,"CTrecon"}</definedName>
    <definedName name="ASDF_5_4_4" hidden="1">{#N/A,#N/A,FALSE,"TMCOMP96";#N/A,#N/A,FALSE,"MAT96";#N/A,#N/A,FALSE,"FANDA96";#N/A,#N/A,FALSE,"INTRAN96";#N/A,#N/A,FALSE,"NAA9697";#N/A,#N/A,FALSE,"ECWEBB";#N/A,#N/A,FALSE,"MFT96";#N/A,#N/A,FALSE,"CTrecon"}</definedName>
    <definedName name="ASDF_5_4_5" hidden="1">{#N/A,#N/A,FALSE,"TMCOMP96";#N/A,#N/A,FALSE,"MAT96";#N/A,#N/A,FALSE,"FANDA96";#N/A,#N/A,FALSE,"INTRAN96";#N/A,#N/A,FALSE,"NAA9697";#N/A,#N/A,FALSE,"ECWEBB";#N/A,#N/A,FALSE,"MFT96";#N/A,#N/A,FALSE,"CTrecon"}</definedName>
    <definedName name="ASDF_5_5" hidden="1">{#N/A,#N/A,FALSE,"TMCOMP96";#N/A,#N/A,FALSE,"MAT96";#N/A,#N/A,FALSE,"FANDA96";#N/A,#N/A,FALSE,"INTRAN96";#N/A,#N/A,FALSE,"NAA9697";#N/A,#N/A,FALSE,"ECWEBB";#N/A,#N/A,FALSE,"MFT96";#N/A,#N/A,FALSE,"CTrecon"}</definedName>
    <definedName name="ASDF_5_5_1" hidden="1">{#N/A,#N/A,FALSE,"TMCOMP96";#N/A,#N/A,FALSE,"MAT96";#N/A,#N/A,FALSE,"FANDA96";#N/A,#N/A,FALSE,"INTRAN96";#N/A,#N/A,FALSE,"NAA9697";#N/A,#N/A,FALSE,"ECWEBB";#N/A,#N/A,FALSE,"MFT96";#N/A,#N/A,FALSE,"CTrecon"}</definedName>
    <definedName name="ASDF_5_5_2" hidden="1">{#N/A,#N/A,FALSE,"TMCOMP96";#N/A,#N/A,FALSE,"MAT96";#N/A,#N/A,FALSE,"FANDA96";#N/A,#N/A,FALSE,"INTRAN96";#N/A,#N/A,FALSE,"NAA9697";#N/A,#N/A,FALSE,"ECWEBB";#N/A,#N/A,FALSE,"MFT96";#N/A,#N/A,FALSE,"CTrecon"}</definedName>
    <definedName name="ASDF_5_5_3" hidden="1">{#N/A,#N/A,FALSE,"TMCOMP96";#N/A,#N/A,FALSE,"MAT96";#N/A,#N/A,FALSE,"FANDA96";#N/A,#N/A,FALSE,"INTRAN96";#N/A,#N/A,FALSE,"NAA9697";#N/A,#N/A,FALSE,"ECWEBB";#N/A,#N/A,FALSE,"MFT96";#N/A,#N/A,FALSE,"CTrecon"}</definedName>
    <definedName name="ASDF_5_5_4" hidden="1">{#N/A,#N/A,FALSE,"TMCOMP96";#N/A,#N/A,FALSE,"MAT96";#N/A,#N/A,FALSE,"FANDA96";#N/A,#N/A,FALSE,"INTRAN96";#N/A,#N/A,FALSE,"NAA9697";#N/A,#N/A,FALSE,"ECWEBB";#N/A,#N/A,FALSE,"MFT96";#N/A,#N/A,FALSE,"CTrecon"}</definedName>
    <definedName name="ASDF_5_5_5"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DFA_1" hidden="1">{#N/A,#N/A,FALSE,"TMCOMP96";#N/A,#N/A,FALSE,"MAT96";#N/A,#N/A,FALSE,"FANDA96";#N/A,#N/A,FALSE,"INTRAN96";#N/A,#N/A,FALSE,"NAA9697";#N/A,#N/A,FALSE,"ECWEBB";#N/A,#N/A,FALSE,"MFT96";#N/A,#N/A,FALSE,"CTrecon"}</definedName>
    <definedName name="ASDFA_1_1" hidden="1">{#N/A,#N/A,FALSE,"TMCOMP96";#N/A,#N/A,FALSE,"MAT96";#N/A,#N/A,FALSE,"FANDA96";#N/A,#N/A,FALSE,"INTRAN96";#N/A,#N/A,FALSE,"NAA9697";#N/A,#N/A,FALSE,"ECWEBB";#N/A,#N/A,FALSE,"MFT96";#N/A,#N/A,FALSE,"CTrecon"}</definedName>
    <definedName name="ASDFA_1_1_1" hidden="1">{#N/A,#N/A,FALSE,"TMCOMP96";#N/A,#N/A,FALSE,"MAT96";#N/A,#N/A,FALSE,"FANDA96";#N/A,#N/A,FALSE,"INTRAN96";#N/A,#N/A,FALSE,"NAA9697";#N/A,#N/A,FALSE,"ECWEBB";#N/A,#N/A,FALSE,"MFT96";#N/A,#N/A,FALSE,"CTrecon"}</definedName>
    <definedName name="ASDFA_1_1_1_1" hidden="1">{#N/A,#N/A,FALSE,"TMCOMP96";#N/A,#N/A,FALSE,"MAT96";#N/A,#N/A,FALSE,"FANDA96";#N/A,#N/A,FALSE,"INTRAN96";#N/A,#N/A,FALSE,"NAA9697";#N/A,#N/A,FALSE,"ECWEBB";#N/A,#N/A,FALSE,"MFT96";#N/A,#N/A,FALSE,"CTrecon"}</definedName>
    <definedName name="ASDFA_1_1_1_1_1" hidden="1">{#N/A,#N/A,FALSE,"TMCOMP96";#N/A,#N/A,FALSE,"MAT96";#N/A,#N/A,FALSE,"FANDA96";#N/A,#N/A,FALSE,"INTRAN96";#N/A,#N/A,FALSE,"NAA9697";#N/A,#N/A,FALSE,"ECWEBB";#N/A,#N/A,FALSE,"MFT96";#N/A,#N/A,FALSE,"CTrecon"}</definedName>
    <definedName name="ASDFA_1_1_1_1_1_1" hidden="1">{#N/A,#N/A,FALSE,"TMCOMP96";#N/A,#N/A,FALSE,"MAT96";#N/A,#N/A,FALSE,"FANDA96";#N/A,#N/A,FALSE,"INTRAN96";#N/A,#N/A,FALSE,"NAA9697";#N/A,#N/A,FALSE,"ECWEBB";#N/A,#N/A,FALSE,"MFT96";#N/A,#N/A,FALSE,"CTrecon"}</definedName>
    <definedName name="ASDFA_1_1_1_1_1_2" hidden="1">{#N/A,#N/A,FALSE,"TMCOMP96";#N/A,#N/A,FALSE,"MAT96";#N/A,#N/A,FALSE,"FANDA96";#N/A,#N/A,FALSE,"INTRAN96";#N/A,#N/A,FALSE,"NAA9697";#N/A,#N/A,FALSE,"ECWEBB";#N/A,#N/A,FALSE,"MFT96";#N/A,#N/A,FALSE,"CTrecon"}</definedName>
    <definedName name="ASDFA_1_1_1_1_1_3" hidden="1">{#N/A,#N/A,FALSE,"TMCOMP96";#N/A,#N/A,FALSE,"MAT96";#N/A,#N/A,FALSE,"FANDA96";#N/A,#N/A,FALSE,"INTRAN96";#N/A,#N/A,FALSE,"NAA9697";#N/A,#N/A,FALSE,"ECWEBB";#N/A,#N/A,FALSE,"MFT96";#N/A,#N/A,FALSE,"CTrecon"}</definedName>
    <definedName name="ASDFA_1_1_1_1_1_4" hidden="1">{#N/A,#N/A,FALSE,"TMCOMP96";#N/A,#N/A,FALSE,"MAT96";#N/A,#N/A,FALSE,"FANDA96";#N/A,#N/A,FALSE,"INTRAN96";#N/A,#N/A,FALSE,"NAA9697";#N/A,#N/A,FALSE,"ECWEBB";#N/A,#N/A,FALSE,"MFT96";#N/A,#N/A,FALSE,"CTrecon"}</definedName>
    <definedName name="ASDFA_1_1_1_1_1_5" hidden="1">{#N/A,#N/A,FALSE,"TMCOMP96";#N/A,#N/A,FALSE,"MAT96";#N/A,#N/A,FALSE,"FANDA96";#N/A,#N/A,FALSE,"INTRAN96";#N/A,#N/A,FALSE,"NAA9697";#N/A,#N/A,FALSE,"ECWEBB";#N/A,#N/A,FALSE,"MFT96";#N/A,#N/A,FALSE,"CTrecon"}</definedName>
    <definedName name="ASDFA_1_1_1_1_2" hidden="1">{#N/A,#N/A,FALSE,"TMCOMP96";#N/A,#N/A,FALSE,"MAT96";#N/A,#N/A,FALSE,"FANDA96";#N/A,#N/A,FALSE,"INTRAN96";#N/A,#N/A,FALSE,"NAA9697";#N/A,#N/A,FALSE,"ECWEBB";#N/A,#N/A,FALSE,"MFT96";#N/A,#N/A,FALSE,"CTrecon"}</definedName>
    <definedName name="ASDFA_1_1_1_1_2_1" hidden="1">{#N/A,#N/A,FALSE,"TMCOMP96";#N/A,#N/A,FALSE,"MAT96";#N/A,#N/A,FALSE,"FANDA96";#N/A,#N/A,FALSE,"INTRAN96";#N/A,#N/A,FALSE,"NAA9697";#N/A,#N/A,FALSE,"ECWEBB";#N/A,#N/A,FALSE,"MFT96";#N/A,#N/A,FALSE,"CTrecon"}</definedName>
    <definedName name="ASDFA_1_1_1_1_2_2" hidden="1">{#N/A,#N/A,FALSE,"TMCOMP96";#N/A,#N/A,FALSE,"MAT96";#N/A,#N/A,FALSE,"FANDA96";#N/A,#N/A,FALSE,"INTRAN96";#N/A,#N/A,FALSE,"NAA9697";#N/A,#N/A,FALSE,"ECWEBB";#N/A,#N/A,FALSE,"MFT96";#N/A,#N/A,FALSE,"CTrecon"}</definedName>
    <definedName name="ASDFA_1_1_1_1_2_3" hidden="1">{#N/A,#N/A,FALSE,"TMCOMP96";#N/A,#N/A,FALSE,"MAT96";#N/A,#N/A,FALSE,"FANDA96";#N/A,#N/A,FALSE,"INTRAN96";#N/A,#N/A,FALSE,"NAA9697";#N/A,#N/A,FALSE,"ECWEBB";#N/A,#N/A,FALSE,"MFT96";#N/A,#N/A,FALSE,"CTrecon"}</definedName>
    <definedName name="ASDFA_1_1_1_1_2_4" hidden="1">{#N/A,#N/A,FALSE,"TMCOMP96";#N/A,#N/A,FALSE,"MAT96";#N/A,#N/A,FALSE,"FANDA96";#N/A,#N/A,FALSE,"INTRAN96";#N/A,#N/A,FALSE,"NAA9697";#N/A,#N/A,FALSE,"ECWEBB";#N/A,#N/A,FALSE,"MFT96";#N/A,#N/A,FALSE,"CTrecon"}</definedName>
    <definedName name="ASDFA_1_1_1_1_2_5" hidden="1">{#N/A,#N/A,FALSE,"TMCOMP96";#N/A,#N/A,FALSE,"MAT96";#N/A,#N/A,FALSE,"FANDA96";#N/A,#N/A,FALSE,"INTRAN96";#N/A,#N/A,FALSE,"NAA9697";#N/A,#N/A,FALSE,"ECWEBB";#N/A,#N/A,FALSE,"MFT96";#N/A,#N/A,FALSE,"CTrecon"}</definedName>
    <definedName name="ASDFA_1_1_1_1_3" hidden="1">{#N/A,#N/A,FALSE,"TMCOMP96";#N/A,#N/A,FALSE,"MAT96";#N/A,#N/A,FALSE,"FANDA96";#N/A,#N/A,FALSE,"INTRAN96";#N/A,#N/A,FALSE,"NAA9697";#N/A,#N/A,FALSE,"ECWEBB";#N/A,#N/A,FALSE,"MFT96";#N/A,#N/A,FALSE,"CTrecon"}</definedName>
    <definedName name="ASDFA_1_1_1_1_4" hidden="1">{#N/A,#N/A,FALSE,"TMCOMP96";#N/A,#N/A,FALSE,"MAT96";#N/A,#N/A,FALSE,"FANDA96";#N/A,#N/A,FALSE,"INTRAN96";#N/A,#N/A,FALSE,"NAA9697";#N/A,#N/A,FALSE,"ECWEBB";#N/A,#N/A,FALSE,"MFT96";#N/A,#N/A,FALSE,"CTrecon"}</definedName>
    <definedName name="ASDFA_1_1_1_1_5" hidden="1">{#N/A,#N/A,FALSE,"TMCOMP96";#N/A,#N/A,FALSE,"MAT96";#N/A,#N/A,FALSE,"FANDA96";#N/A,#N/A,FALSE,"INTRAN96";#N/A,#N/A,FALSE,"NAA9697";#N/A,#N/A,FALSE,"ECWEBB";#N/A,#N/A,FALSE,"MFT96";#N/A,#N/A,FALSE,"CTrecon"}</definedName>
    <definedName name="ASDFA_1_1_1_2" hidden="1">{#N/A,#N/A,FALSE,"TMCOMP96";#N/A,#N/A,FALSE,"MAT96";#N/A,#N/A,FALSE,"FANDA96";#N/A,#N/A,FALSE,"INTRAN96";#N/A,#N/A,FALSE,"NAA9697";#N/A,#N/A,FALSE,"ECWEBB";#N/A,#N/A,FALSE,"MFT96";#N/A,#N/A,FALSE,"CTrecon"}</definedName>
    <definedName name="ASDFA_1_1_1_2_1" hidden="1">{#N/A,#N/A,FALSE,"TMCOMP96";#N/A,#N/A,FALSE,"MAT96";#N/A,#N/A,FALSE,"FANDA96";#N/A,#N/A,FALSE,"INTRAN96";#N/A,#N/A,FALSE,"NAA9697";#N/A,#N/A,FALSE,"ECWEBB";#N/A,#N/A,FALSE,"MFT96";#N/A,#N/A,FALSE,"CTrecon"}</definedName>
    <definedName name="ASDFA_1_1_1_2_2" hidden="1">{#N/A,#N/A,FALSE,"TMCOMP96";#N/A,#N/A,FALSE,"MAT96";#N/A,#N/A,FALSE,"FANDA96";#N/A,#N/A,FALSE,"INTRAN96";#N/A,#N/A,FALSE,"NAA9697";#N/A,#N/A,FALSE,"ECWEBB";#N/A,#N/A,FALSE,"MFT96";#N/A,#N/A,FALSE,"CTrecon"}</definedName>
    <definedName name="ASDFA_1_1_1_2_3" hidden="1">{#N/A,#N/A,FALSE,"TMCOMP96";#N/A,#N/A,FALSE,"MAT96";#N/A,#N/A,FALSE,"FANDA96";#N/A,#N/A,FALSE,"INTRAN96";#N/A,#N/A,FALSE,"NAA9697";#N/A,#N/A,FALSE,"ECWEBB";#N/A,#N/A,FALSE,"MFT96";#N/A,#N/A,FALSE,"CTrecon"}</definedName>
    <definedName name="ASDFA_1_1_1_2_4" hidden="1">{#N/A,#N/A,FALSE,"TMCOMP96";#N/A,#N/A,FALSE,"MAT96";#N/A,#N/A,FALSE,"FANDA96";#N/A,#N/A,FALSE,"INTRAN96";#N/A,#N/A,FALSE,"NAA9697";#N/A,#N/A,FALSE,"ECWEBB";#N/A,#N/A,FALSE,"MFT96";#N/A,#N/A,FALSE,"CTrecon"}</definedName>
    <definedName name="ASDFA_1_1_1_2_5" hidden="1">{#N/A,#N/A,FALSE,"TMCOMP96";#N/A,#N/A,FALSE,"MAT96";#N/A,#N/A,FALSE,"FANDA96";#N/A,#N/A,FALSE,"INTRAN96";#N/A,#N/A,FALSE,"NAA9697";#N/A,#N/A,FALSE,"ECWEBB";#N/A,#N/A,FALSE,"MFT96";#N/A,#N/A,FALSE,"CTrecon"}</definedName>
    <definedName name="ASDFA_1_1_1_3" hidden="1">{#N/A,#N/A,FALSE,"TMCOMP96";#N/A,#N/A,FALSE,"MAT96";#N/A,#N/A,FALSE,"FANDA96";#N/A,#N/A,FALSE,"INTRAN96";#N/A,#N/A,FALSE,"NAA9697";#N/A,#N/A,FALSE,"ECWEBB";#N/A,#N/A,FALSE,"MFT96";#N/A,#N/A,FALSE,"CTrecon"}</definedName>
    <definedName name="ASDFA_1_1_1_3_1" hidden="1">{#N/A,#N/A,FALSE,"TMCOMP96";#N/A,#N/A,FALSE,"MAT96";#N/A,#N/A,FALSE,"FANDA96";#N/A,#N/A,FALSE,"INTRAN96";#N/A,#N/A,FALSE,"NAA9697";#N/A,#N/A,FALSE,"ECWEBB";#N/A,#N/A,FALSE,"MFT96";#N/A,#N/A,FALSE,"CTrecon"}</definedName>
    <definedName name="ASDFA_1_1_1_3_2" hidden="1">{#N/A,#N/A,FALSE,"TMCOMP96";#N/A,#N/A,FALSE,"MAT96";#N/A,#N/A,FALSE,"FANDA96";#N/A,#N/A,FALSE,"INTRAN96";#N/A,#N/A,FALSE,"NAA9697";#N/A,#N/A,FALSE,"ECWEBB";#N/A,#N/A,FALSE,"MFT96";#N/A,#N/A,FALSE,"CTrecon"}</definedName>
    <definedName name="ASDFA_1_1_1_3_3" hidden="1">{#N/A,#N/A,FALSE,"TMCOMP96";#N/A,#N/A,FALSE,"MAT96";#N/A,#N/A,FALSE,"FANDA96";#N/A,#N/A,FALSE,"INTRAN96";#N/A,#N/A,FALSE,"NAA9697";#N/A,#N/A,FALSE,"ECWEBB";#N/A,#N/A,FALSE,"MFT96";#N/A,#N/A,FALSE,"CTrecon"}</definedName>
    <definedName name="ASDFA_1_1_1_3_4" hidden="1">{#N/A,#N/A,FALSE,"TMCOMP96";#N/A,#N/A,FALSE,"MAT96";#N/A,#N/A,FALSE,"FANDA96";#N/A,#N/A,FALSE,"INTRAN96";#N/A,#N/A,FALSE,"NAA9697";#N/A,#N/A,FALSE,"ECWEBB";#N/A,#N/A,FALSE,"MFT96";#N/A,#N/A,FALSE,"CTrecon"}</definedName>
    <definedName name="ASDFA_1_1_1_3_5" hidden="1">{#N/A,#N/A,FALSE,"TMCOMP96";#N/A,#N/A,FALSE,"MAT96";#N/A,#N/A,FALSE,"FANDA96";#N/A,#N/A,FALSE,"INTRAN96";#N/A,#N/A,FALSE,"NAA9697";#N/A,#N/A,FALSE,"ECWEBB";#N/A,#N/A,FALSE,"MFT96";#N/A,#N/A,FALSE,"CTrecon"}</definedName>
    <definedName name="ASDFA_1_1_1_4" hidden="1">{#N/A,#N/A,FALSE,"TMCOMP96";#N/A,#N/A,FALSE,"MAT96";#N/A,#N/A,FALSE,"FANDA96";#N/A,#N/A,FALSE,"INTRAN96";#N/A,#N/A,FALSE,"NAA9697";#N/A,#N/A,FALSE,"ECWEBB";#N/A,#N/A,FALSE,"MFT96";#N/A,#N/A,FALSE,"CTrecon"}</definedName>
    <definedName name="ASDFA_1_1_1_4_1" hidden="1">{#N/A,#N/A,FALSE,"TMCOMP96";#N/A,#N/A,FALSE,"MAT96";#N/A,#N/A,FALSE,"FANDA96";#N/A,#N/A,FALSE,"INTRAN96";#N/A,#N/A,FALSE,"NAA9697";#N/A,#N/A,FALSE,"ECWEBB";#N/A,#N/A,FALSE,"MFT96";#N/A,#N/A,FALSE,"CTrecon"}</definedName>
    <definedName name="ASDFA_1_1_1_4_2" hidden="1">{#N/A,#N/A,FALSE,"TMCOMP96";#N/A,#N/A,FALSE,"MAT96";#N/A,#N/A,FALSE,"FANDA96";#N/A,#N/A,FALSE,"INTRAN96";#N/A,#N/A,FALSE,"NAA9697";#N/A,#N/A,FALSE,"ECWEBB";#N/A,#N/A,FALSE,"MFT96";#N/A,#N/A,FALSE,"CTrecon"}</definedName>
    <definedName name="ASDFA_1_1_1_4_3" hidden="1">{#N/A,#N/A,FALSE,"TMCOMP96";#N/A,#N/A,FALSE,"MAT96";#N/A,#N/A,FALSE,"FANDA96";#N/A,#N/A,FALSE,"INTRAN96";#N/A,#N/A,FALSE,"NAA9697";#N/A,#N/A,FALSE,"ECWEBB";#N/A,#N/A,FALSE,"MFT96";#N/A,#N/A,FALSE,"CTrecon"}</definedName>
    <definedName name="ASDFA_1_1_1_4_4" hidden="1">{#N/A,#N/A,FALSE,"TMCOMP96";#N/A,#N/A,FALSE,"MAT96";#N/A,#N/A,FALSE,"FANDA96";#N/A,#N/A,FALSE,"INTRAN96";#N/A,#N/A,FALSE,"NAA9697";#N/A,#N/A,FALSE,"ECWEBB";#N/A,#N/A,FALSE,"MFT96";#N/A,#N/A,FALSE,"CTrecon"}</definedName>
    <definedName name="ASDFA_1_1_1_4_5" hidden="1">{#N/A,#N/A,FALSE,"TMCOMP96";#N/A,#N/A,FALSE,"MAT96";#N/A,#N/A,FALSE,"FANDA96";#N/A,#N/A,FALSE,"INTRAN96";#N/A,#N/A,FALSE,"NAA9697";#N/A,#N/A,FALSE,"ECWEBB";#N/A,#N/A,FALSE,"MFT96";#N/A,#N/A,FALSE,"CTrecon"}</definedName>
    <definedName name="ASDFA_1_1_1_5" hidden="1">{#N/A,#N/A,FALSE,"TMCOMP96";#N/A,#N/A,FALSE,"MAT96";#N/A,#N/A,FALSE,"FANDA96";#N/A,#N/A,FALSE,"INTRAN96";#N/A,#N/A,FALSE,"NAA9697";#N/A,#N/A,FALSE,"ECWEBB";#N/A,#N/A,FALSE,"MFT96";#N/A,#N/A,FALSE,"CTrecon"}</definedName>
    <definedName name="ASDFA_1_1_1_5_1" hidden="1">{#N/A,#N/A,FALSE,"TMCOMP96";#N/A,#N/A,FALSE,"MAT96";#N/A,#N/A,FALSE,"FANDA96";#N/A,#N/A,FALSE,"INTRAN96";#N/A,#N/A,FALSE,"NAA9697";#N/A,#N/A,FALSE,"ECWEBB";#N/A,#N/A,FALSE,"MFT96";#N/A,#N/A,FALSE,"CTrecon"}</definedName>
    <definedName name="ASDFA_1_1_1_5_2" hidden="1">{#N/A,#N/A,FALSE,"TMCOMP96";#N/A,#N/A,FALSE,"MAT96";#N/A,#N/A,FALSE,"FANDA96";#N/A,#N/A,FALSE,"INTRAN96";#N/A,#N/A,FALSE,"NAA9697";#N/A,#N/A,FALSE,"ECWEBB";#N/A,#N/A,FALSE,"MFT96";#N/A,#N/A,FALSE,"CTrecon"}</definedName>
    <definedName name="ASDFA_1_1_1_5_3" hidden="1">{#N/A,#N/A,FALSE,"TMCOMP96";#N/A,#N/A,FALSE,"MAT96";#N/A,#N/A,FALSE,"FANDA96";#N/A,#N/A,FALSE,"INTRAN96";#N/A,#N/A,FALSE,"NAA9697";#N/A,#N/A,FALSE,"ECWEBB";#N/A,#N/A,FALSE,"MFT96";#N/A,#N/A,FALSE,"CTrecon"}</definedName>
    <definedName name="ASDFA_1_1_1_5_4" hidden="1">{#N/A,#N/A,FALSE,"TMCOMP96";#N/A,#N/A,FALSE,"MAT96";#N/A,#N/A,FALSE,"FANDA96";#N/A,#N/A,FALSE,"INTRAN96";#N/A,#N/A,FALSE,"NAA9697";#N/A,#N/A,FALSE,"ECWEBB";#N/A,#N/A,FALSE,"MFT96";#N/A,#N/A,FALSE,"CTrecon"}</definedName>
    <definedName name="ASDFA_1_1_1_5_5" hidden="1">{#N/A,#N/A,FALSE,"TMCOMP96";#N/A,#N/A,FALSE,"MAT96";#N/A,#N/A,FALSE,"FANDA96";#N/A,#N/A,FALSE,"INTRAN96";#N/A,#N/A,FALSE,"NAA9697";#N/A,#N/A,FALSE,"ECWEBB";#N/A,#N/A,FALSE,"MFT96";#N/A,#N/A,FALSE,"CTrecon"}</definedName>
    <definedName name="ASDFA_1_1_2" hidden="1">{#N/A,#N/A,FALSE,"TMCOMP96";#N/A,#N/A,FALSE,"MAT96";#N/A,#N/A,FALSE,"FANDA96";#N/A,#N/A,FALSE,"INTRAN96";#N/A,#N/A,FALSE,"NAA9697";#N/A,#N/A,FALSE,"ECWEBB";#N/A,#N/A,FALSE,"MFT96";#N/A,#N/A,FALSE,"CTrecon"}</definedName>
    <definedName name="ASDFA_1_1_2_1" hidden="1">{#N/A,#N/A,FALSE,"TMCOMP96";#N/A,#N/A,FALSE,"MAT96";#N/A,#N/A,FALSE,"FANDA96";#N/A,#N/A,FALSE,"INTRAN96";#N/A,#N/A,FALSE,"NAA9697";#N/A,#N/A,FALSE,"ECWEBB";#N/A,#N/A,FALSE,"MFT96";#N/A,#N/A,FALSE,"CTrecon"}</definedName>
    <definedName name="ASDFA_1_1_2_2" hidden="1">{#N/A,#N/A,FALSE,"TMCOMP96";#N/A,#N/A,FALSE,"MAT96";#N/A,#N/A,FALSE,"FANDA96";#N/A,#N/A,FALSE,"INTRAN96";#N/A,#N/A,FALSE,"NAA9697";#N/A,#N/A,FALSE,"ECWEBB";#N/A,#N/A,FALSE,"MFT96";#N/A,#N/A,FALSE,"CTrecon"}</definedName>
    <definedName name="ASDFA_1_1_2_3" hidden="1">{#N/A,#N/A,FALSE,"TMCOMP96";#N/A,#N/A,FALSE,"MAT96";#N/A,#N/A,FALSE,"FANDA96";#N/A,#N/A,FALSE,"INTRAN96";#N/A,#N/A,FALSE,"NAA9697";#N/A,#N/A,FALSE,"ECWEBB";#N/A,#N/A,FALSE,"MFT96";#N/A,#N/A,FALSE,"CTrecon"}</definedName>
    <definedName name="ASDFA_1_1_2_4" hidden="1">{#N/A,#N/A,FALSE,"TMCOMP96";#N/A,#N/A,FALSE,"MAT96";#N/A,#N/A,FALSE,"FANDA96";#N/A,#N/A,FALSE,"INTRAN96";#N/A,#N/A,FALSE,"NAA9697";#N/A,#N/A,FALSE,"ECWEBB";#N/A,#N/A,FALSE,"MFT96";#N/A,#N/A,FALSE,"CTrecon"}</definedName>
    <definedName name="ASDFA_1_1_2_5" hidden="1">{#N/A,#N/A,FALSE,"TMCOMP96";#N/A,#N/A,FALSE,"MAT96";#N/A,#N/A,FALSE,"FANDA96";#N/A,#N/A,FALSE,"INTRAN96";#N/A,#N/A,FALSE,"NAA9697";#N/A,#N/A,FALSE,"ECWEBB";#N/A,#N/A,FALSE,"MFT96";#N/A,#N/A,FALSE,"CTrecon"}</definedName>
    <definedName name="ASDFA_1_1_3" hidden="1">{#N/A,#N/A,FALSE,"TMCOMP96";#N/A,#N/A,FALSE,"MAT96";#N/A,#N/A,FALSE,"FANDA96";#N/A,#N/A,FALSE,"INTRAN96";#N/A,#N/A,FALSE,"NAA9697";#N/A,#N/A,FALSE,"ECWEBB";#N/A,#N/A,FALSE,"MFT96";#N/A,#N/A,FALSE,"CTrecon"}</definedName>
    <definedName name="ASDFA_1_1_3_1" hidden="1">{#N/A,#N/A,FALSE,"TMCOMP96";#N/A,#N/A,FALSE,"MAT96";#N/A,#N/A,FALSE,"FANDA96";#N/A,#N/A,FALSE,"INTRAN96";#N/A,#N/A,FALSE,"NAA9697";#N/A,#N/A,FALSE,"ECWEBB";#N/A,#N/A,FALSE,"MFT96";#N/A,#N/A,FALSE,"CTrecon"}</definedName>
    <definedName name="ASDFA_1_1_3_2" hidden="1">{#N/A,#N/A,FALSE,"TMCOMP96";#N/A,#N/A,FALSE,"MAT96";#N/A,#N/A,FALSE,"FANDA96";#N/A,#N/A,FALSE,"INTRAN96";#N/A,#N/A,FALSE,"NAA9697";#N/A,#N/A,FALSE,"ECWEBB";#N/A,#N/A,FALSE,"MFT96";#N/A,#N/A,FALSE,"CTrecon"}</definedName>
    <definedName name="ASDFA_1_1_3_3" hidden="1">{#N/A,#N/A,FALSE,"TMCOMP96";#N/A,#N/A,FALSE,"MAT96";#N/A,#N/A,FALSE,"FANDA96";#N/A,#N/A,FALSE,"INTRAN96";#N/A,#N/A,FALSE,"NAA9697";#N/A,#N/A,FALSE,"ECWEBB";#N/A,#N/A,FALSE,"MFT96";#N/A,#N/A,FALSE,"CTrecon"}</definedName>
    <definedName name="ASDFA_1_1_3_4" hidden="1">{#N/A,#N/A,FALSE,"TMCOMP96";#N/A,#N/A,FALSE,"MAT96";#N/A,#N/A,FALSE,"FANDA96";#N/A,#N/A,FALSE,"INTRAN96";#N/A,#N/A,FALSE,"NAA9697";#N/A,#N/A,FALSE,"ECWEBB";#N/A,#N/A,FALSE,"MFT96";#N/A,#N/A,FALSE,"CTrecon"}</definedName>
    <definedName name="ASDFA_1_1_3_5" hidden="1">{#N/A,#N/A,FALSE,"TMCOMP96";#N/A,#N/A,FALSE,"MAT96";#N/A,#N/A,FALSE,"FANDA96";#N/A,#N/A,FALSE,"INTRAN96";#N/A,#N/A,FALSE,"NAA9697";#N/A,#N/A,FALSE,"ECWEBB";#N/A,#N/A,FALSE,"MFT96";#N/A,#N/A,FALSE,"CTrecon"}</definedName>
    <definedName name="ASDFA_1_1_4" hidden="1">{#N/A,#N/A,FALSE,"TMCOMP96";#N/A,#N/A,FALSE,"MAT96";#N/A,#N/A,FALSE,"FANDA96";#N/A,#N/A,FALSE,"INTRAN96";#N/A,#N/A,FALSE,"NAA9697";#N/A,#N/A,FALSE,"ECWEBB";#N/A,#N/A,FALSE,"MFT96";#N/A,#N/A,FALSE,"CTrecon"}</definedName>
    <definedName name="ASDFA_1_1_4_1" hidden="1">{#N/A,#N/A,FALSE,"TMCOMP96";#N/A,#N/A,FALSE,"MAT96";#N/A,#N/A,FALSE,"FANDA96";#N/A,#N/A,FALSE,"INTRAN96";#N/A,#N/A,FALSE,"NAA9697";#N/A,#N/A,FALSE,"ECWEBB";#N/A,#N/A,FALSE,"MFT96";#N/A,#N/A,FALSE,"CTrecon"}</definedName>
    <definedName name="ASDFA_1_1_4_2" hidden="1">{#N/A,#N/A,FALSE,"TMCOMP96";#N/A,#N/A,FALSE,"MAT96";#N/A,#N/A,FALSE,"FANDA96";#N/A,#N/A,FALSE,"INTRAN96";#N/A,#N/A,FALSE,"NAA9697";#N/A,#N/A,FALSE,"ECWEBB";#N/A,#N/A,FALSE,"MFT96";#N/A,#N/A,FALSE,"CTrecon"}</definedName>
    <definedName name="ASDFA_1_1_4_3" hidden="1">{#N/A,#N/A,FALSE,"TMCOMP96";#N/A,#N/A,FALSE,"MAT96";#N/A,#N/A,FALSE,"FANDA96";#N/A,#N/A,FALSE,"INTRAN96";#N/A,#N/A,FALSE,"NAA9697";#N/A,#N/A,FALSE,"ECWEBB";#N/A,#N/A,FALSE,"MFT96";#N/A,#N/A,FALSE,"CTrecon"}</definedName>
    <definedName name="ASDFA_1_1_4_4" hidden="1">{#N/A,#N/A,FALSE,"TMCOMP96";#N/A,#N/A,FALSE,"MAT96";#N/A,#N/A,FALSE,"FANDA96";#N/A,#N/A,FALSE,"INTRAN96";#N/A,#N/A,FALSE,"NAA9697";#N/A,#N/A,FALSE,"ECWEBB";#N/A,#N/A,FALSE,"MFT96";#N/A,#N/A,FALSE,"CTrecon"}</definedName>
    <definedName name="ASDFA_1_1_4_5" hidden="1">{#N/A,#N/A,FALSE,"TMCOMP96";#N/A,#N/A,FALSE,"MAT96";#N/A,#N/A,FALSE,"FANDA96";#N/A,#N/A,FALSE,"INTRAN96";#N/A,#N/A,FALSE,"NAA9697";#N/A,#N/A,FALSE,"ECWEBB";#N/A,#N/A,FALSE,"MFT96";#N/A,#N/A,FALSE,"CTrecon"}</definedName>
    <definedName name="ASDFA_1_1_5" hidden="1">{#N/A,#N/A,FALSE,"TMCOMP96";#N/A,#N/A,FALSE,"MAT96";#N/A,#N/A,FALSE,"FANDA96";#N/A,#N/A,FALSE,"INTRAN96";#N/A,#N/A,FALSE,"NAA9697";#N/A,#N/A,FALSE,"ECWEBB";#N/A,#N/A,FALSE,"MFT96";#N/A,#N/A,FALSE,"CTrecon"}</definedName>
    <definedName name="ASDFA_1_1_5_1" hidden="1">{#N/A,#N/A,FALSE,"TMCOMP96";#N/A,#N/A,FALSE,"MAT96";#N/A,#N/A,FALSE,"FANDA96";#N/A,#N/A,FALSE,"INTRAN96";#N/A,#N/A,FALSE,"NAA9697";#N/A,#N/A,FALSE,"ECWEBB";#N/A,#N/A,FALSE,"MFT96";#N/A,#N/A,FALSE,"CTrecon"}</definedName>
    <definedName name="ASDFA_1_1_5_2" hidden="1">{#N/A,#N/A,FALSE,"TMCOMP96";#N/A,#N/A,FALSE,"MAT96";#N/A,#N/A,FALSE,"FANDA96";#N/A,#N/A,FALSE,"INTRAN96";#N/A,#N/A,FALSE,"NAA9697";#N/A,#N/A,FALSE,"ECWEBB";#N/A,#N/A,FALSE,"MFT96";#N/A,#N/A,FALSE,"CTrecon"}</definedName>
    <definedName name="ASDFA_1_1_5_3" hidden="1">{#N/A,#N/A,FALSE,"TMCOMP96";#N/A,#N/A,FALSE,"MAT96";#N/A,#N/A,FALSE,"FANDA96";#N/A,#N/A,FALSE,"INTRAN96";#N/A,#N/A,FALSE,"NAA9697";#N/A,#N/A,FALSE,"ECWEBB";#N/A,#N/A,FALSE,"MFT96";#N/A,#N/A,FALSE,"CTrecon"}</definedName>
    <definedName name="ASDFA_1_1_5_4" hidden="1">{#N/A,#N/A,FALSE,"TMCOMP96";#N/A,#N/A,FALSE,"MAT96";#N/A,#N/A,FALSE,"FANDA96";#N/A,#N/A,FALSE,"INTRAN96";#N/A,#N/A,FALSE,"NAA9697";#N/A,#N/A,FALSE,"ECWEBB";#N/A,#N/A,FALSE,"MFT96";#N/A,#N/A,FALSE,"CTrecon"}</definedName>
    <definedName name="ASDFA_1_1_5_5" hidden="1">{#N/A,#N/A,FALSE,"TMCOMP96";#N/A,#N/A,FALSE,"MAT96";#N/A,#N/A,FALSE,"FANDA96";#N/A,#N/A,FALSE,"INTRAN96";#N/A,#N/A,FALSE,"NAA9697";#N/A,#N/A,FALSE,"ECWEBB";#N/A,#N/A,FALSE,"MFT96";#N/A,#N/A,FALSE,"CTrecon"}</definedName>
    <definedName name="ASDFA_1_2" hidden="1">{#N/A,#N/A,FALSE,"TMCOMP96";#N/A,#N/A,FALSE,"MAT96";#N/A,#N/A,FALSE,"FANDA96";#N/A,#N/A,FALSE,"INTRAN96";#N/A,#N/A,FALSE,"NAA9697";#N/A,#N/A,FALSE,"ECWEBB";#N/A,#N/A,FALSE,"MFT96";#N/A,#N/A,FALSE,"CTrecon"}</definedName>
    <definedName name="ASDFA_1_2_1" hidden="1">{#N/A,#N/A,FALSE,"TMCOMP96";#N/A,#N/A,FALSE,"MAT96";#N/A,#N/A,FALSE,"FANDA96";#N/A,#N/A,FALSE,"INTRAN96";#N/A,#N/A,FALSE,"NAA9697";#N/A,#N/A,FALSE,"ECWEBB";#N/A,#N/A,FALSE,"MFT96";#N/A,#N/A,FALSE,"CTrecon"}</definedName>
    <definedName name="ASDFA_1_2_1_1" hidden="1">{#N/A,#N/A,FALSE,"TMCOMP96";#N/A,#N/A,FALSE,"MAT96";#N/A,#N/A,FALSE,"FANDA96";#N/A,#N/A,FALSE,"INTRAN96";#N/A,#N/A,FALSE,"NAA9697";#N/A,#N/A,FALSE,"ECWEBB";#N/A,#N/A,FALSE,"MFT96";#N/A,#N/A,FALSE,"CTrecon"}</definedName>
    <definedName name="ASDFA_1_2_1_1_1" hidden="1">{#N/A,#N/A,FALSE,"TMCOMP96";#N/A,#N/A,FALSE,"MAT96";#N/A,#N/A,FALSE,"FANDA96";#N/A,#N/A,FALSE,"INTRAN96";#N/A,#N/A,FALSE,"NAA9697";#N/A,#N/A,FALSE,"ECWEBB";#N/A,#N/A,FALSE,"MFT96";#N/A,#N/A,FALSE,"CTrecon"}</definedName>
    <definedName name="ASDFA_1_2_1_1_1_1" hidden="1">{#N/A,#N/A,FALSE,"TMCOMP96";#N/A,#N/A,FALSE,"MAT96";#N/A,#N/A,FALSE,"FANDA96";#N/A,#N/A,FALSE,"INTRAN96";#N/A,#N/A,FALSE,"NAA9697";#N/A,#N/A,FALSE,"ECWEBB";#N/A,#N/A,FALSE,"MFT96";#N/A,#N/A,FALSE,"CTrecon"}</definedName>
    <definedName name="ASDFA_1_2_1_1_1_2" hidden="1">{#N/A,#N/A,FALSE,"TMCOMP96";#N/A,#N/A,FALSE,"MAT96";#N/A,#N/A,FALSE,"FANDA96";#N/A,#N/A,FALSE,"INTRAN96";#N/A,#N/A,FALSE,"NAA9697";#N/A,#N/A,FALSE,"ECWEBB";#N/A,#N/A,FALSE,"MFT96";#N/A,#N/A,FALSE,"CTrecon"}</definedName>
    <definedName name="ASDFA_1_2_1_1_1_3" hidden="1">{#N/A,#N/A,FALSE,"TMCOMP96";#N/A,#N/A,FALSE,"MAT96";#N/A,#N/A,FALSE,"FANDA96";#N/A,#N/A,FALSE,"INTRAN96";#N/A,#N/A,FALSE,"NAA9697";#N/A,#N/A,FALSE,"ECWEBB";#N/A,#N/A,FALSE,"MFT96";#N/A,#N/A,FALSE,"CTrecon"}</definedName>
    <definedName name="ASDFA_1_2_1_1_1_4" hidden="1">{#N/A,#N/A,FALSE,"TMCOMP96";#N/A,#N/A,FALSE,"MAT96";#N/A,#N/A,FALSE,"FANDA96";#N/A,#N/A,FALSE,"INTRAN96";#N/A,#N/A,FALSE,"NAA9697";#N/A,#N/A,FALSE,"ECWEBB";#N/A,#N/A,FALSE,"MFT96";#N/A,#N/A,FALSE,"CTrecon"}</definedName>
    <definedName name="ASDFA_1_2_1_1_1_5" hidden="1">{#N/A,#N/A,FALSE,"TMCOMP96";#N/A,#N/A,FALSE,"MAT96";#N/A,#N/A,FALSE,"FANDA96";#N/A,#N/A,FALSE,"INTRAN96";#N/A,#N/A,FALSE,"NAA9697";#N/A,#N/A,FALSE,"ECWEBB";#N/A,#N/A,FALSE,"MFT96";#N/A,#N/A,FALSE,"CTrecon"}</definedName>
    <definedName name="ASDFA_1_2_1_1_2" hidden="1">{#N/A,#N/A,FALSE,"TMCOMP96";#N/A,#N/A,FALSE,"MAT96";#N/A,#N/A,FALSE,"FANDA96";#N/A,#N/A,FALSE,"INTRAN96";#N/A,#N/A,FALSE,"NAA9697";#N/A,#N/A,FALSE,"ECWEBB";#N/A,#N/A,FALSE,"MFT96";#N/A,#N/A,FALSE,"CTrecon"}</definedName>
    <definedName name="ASDFA_1_2_1_1_2_1" hidden="1">{#N/A,#N/A,FALSE,"TMCOMP96";#N/A,#N/A,FALSE,"MAT96";#N/A,#N/A,FALSE,"FANDA96";#N/A,#N/A,FALSE,"INTRAN96";#N/A,#N/A,FALSE,"NAA9697";#N/A,#N/A,FALSE,"ECWEBB";#N/A,#N/A,FALSE,"MFT96";#N/A,#N/A,FALSE,"CTrecon"}</definedName>
    <definedName name="ASDFA_1_2_1_1_2_2" hidden="1">{#N/A,#N/A,FALSE,"TMCOMP96";#N/A,#N/A,FALSE,"MAT96";#N/A,#N/A,FALSE,"FANDA96";#N/A,#N/A,FALSE,"INTRAN96";#N/A,#N/A,FALSE,"NAA9697";#N/A,#N/A,FALSE,"ECWEBB";#N/A,#N/A,FALSE,"MFT96";#N/A,#N/A,FALSE,"CTrecon"}</definedName>
    <definedName name="ASDFA_1_2_1_1_2_3" hidden="1">{#N/A,#N/A,FALSE,"TMCOMP96";#N/A,#N/A,FALSE,"MAT96";#N/A,#N/A,FALSE,"FANDA96";#N/A,#N/A,FALSE,"INTRAN96";#N/A,#N/A,FALSE,"NAA9697";#N/A,#N/A,FALSE,"ECWEBB";#N/A,#N/A,FALSE,"MFT96";#N/A,#N/A,FALSE,"CTrecon"}</definedName>
    <definedName name="ASDFA_1_2_1_1_2_4" hidden="1">{#N/A,#N/A,FALSE,"TMCOMP96";#N/A,#N/A,FALSE,"MAT96";#N/A,#N/A,FALSE,"FANDA96";#N/A,#N/A,FALSE,"INTRAN96";#N/A,#N/A,FALSE,"NAA9697";#N/A,#N/A,FALSE,"ECWEBB";#N/A,#N/A,FALSE,"MFT96";#N/A,#N/A,FALSE,"CTrecon"}</definedName>
    <definedName name="ASDFA_1_2_1_1_2_5" hidden="1">{#N/A,#N/A,FALSE,"TMCOMP96";#N/A,#N/A,FALSE,"MAT96";#N/A,#N/A,FALSE,"FANDA96";#N/A,#N/A,FALSE,"INTRAN96";#N/A,#N/A,FALSE,"NAA9697";#N/A,#N/A,FALSE,"ECWEBB";#N/A,#N/A,FALSE,"MFT96";#N/A,#N/A,FALSE,"CTrecon"}</definedName>
    <definedName name="ASDFA_1_2_1_1_3" hidden="1">{#N/A,#N/A,FALSE,"TMCOMP96";#N/A,#N/A,FALSE,"MAT96";#N/A,#N/A,FALSE,"FANDA96";#N/A,#N/A,FALSE,"INTRAN96";#N/A,#N/A,FALSE,"NAA9697";#N/A,#N/A,FALSE,"ECWEBB";#N/A,#N/A,FALSE,"MFT96";#N/A,#N/A,FALSE,"CTrecon"}</definedName>
    <definedName name="ASDFA_1_2_1_1_4" hidden="1">{#N/A,#N/A,FALSE,"TMCOMP96";#N/A,#N/A,FALSE,"MAT96";#N/A,#N/A,FALSE,"FANDA96";#N/A,#N/A,FALSE,"INTRAN96";#N/A,#N/A,FALSE,"NAA9697";#N/A,#N/A,FALSE,"ECWEBB";#N/A,#N/A,FALSE,"MFT96";#N/A,#N/A,FALSE,"CTrecon"}</definedName>
    <definedName name="ASDFA_1_2_1_1_5" hidden="1">{#N/A,#N/A,FALSE,"TMCOMP96";#N/A,#N/A,FALSE,"MAT96";#N/A,#N/A,FALSE,"FANDA96";#N/A,#N/A,FALSE,"INTRAN96";#N/A,#N/A,FALSE,"NAA9697";#N/A,#N/A,FALSE,"ECWEBB";#N/A,#N/A,FALSE,"MFT96";#N/A,#N/A,FALSE,"CTrecon"}</definedName>
    <definedName name="ASDFA_1_2_1_2" hidden="1">{#N/A,#N/A,FALSE,"TMCOMP96";#N/A,#N/A,FALSE,"MAT96";#N/A,#N/A,FALSE,"FANDA96";#N/A,#N/A,FALSE,"INTRAN96";#N/A,#N/A,FALSE,"NAA9697";#N/A,#N/A,FALSE,"ECWEBB";#N/A,#N/A,FALSE,"MFT96";#N/A,#N/A,FALSE,"CTrecon"}</definedName>
    <definedName name="ASDFA_1_2_1_2_1" hidden="1">{#N/A,#N/A,FALSE,"TMCOMP96";#N/A,#N/A,FALSE,"MAT96";#N/A,#N/A,FALSE,"FANDA96";#N/A,#N/A,FALSE,"INTRAN96";#N/A,#N/A,FALSE,"NAA9697";#N/A,#N/A,FALSE,"ECWEBB";#N/A,#N/A,FALSE,"MFT96";#N/A,#N/A,FALSE,"CTrecon"}</definedName>
    <definedName name="ASDFA_1_2_1_2_2" hidden="1">{#N/A,#N/A,FALSE,"TMCOMP96";#N/A,#N/A,FALSE,"MAT96";#N/A,#N/A,FALSE,"FANDA96";#N/A,#N/A,FALSE,"INTRAN96";#N/A,#N/A,FALSE,"NAA9697";#N/A,#N/A,FALSE,"ECWEBB";#N/A,#N/A,FALSE,"MFT96";#N/A,#N/A,FALSE,"CTrecon"}</definedName>
    <definedName name="ASDFA_1_2_1_2_3" hidden="1">{#N/A,#N/A,FALSE,"TMCOMP96";#N/A,#N/A,FALSE,"MAT96";#N/A,#N/A,FALSE,"FANDA96";#N/A,#N/A,FALSE,"INTRAN96";#N/A,#N/A,FALSE,"NAA9697";#N/A,#N/A,FALSE,"ECWEBB";#N/A,#N/A,FALSE,"MFT96";#N/A,#N/A,FALSE,"CTrecon"}</definedName>
    <definedName name="ASDFA_1_2_1_2_4" hidden="1">{#N/A,#N/A,FALSE,"TMCOMP96";#N/A,#N/A,FALSE,"MAT96";#N/A,#N/A,FALSE,"FANDA96";#N/A,#N/A,FALSE,"INTRAN96";#N/A,#N/A,FALSE,"NAA9697";#N/A,#N/A,FALSE,"ECWEBB";#N/A,#N/A,FALSE,"MFT96";#N/A,#N/A,FALSE,"CTrecon"}</definedName>
    <definedName name="ASDFA_1_2_1_2_5" hidden="1">{#N/A,#N/A,FALSE,"TMCOMP96";#N/A,#N/A,FALSE,"MAT96";#N/A,#N/A,FALSE,"FANDA96";#N/A,#N/A,FALSE,"INTRAN96";#N/A,#N/A,FALSE,"NAA9697";#N/A,#N/A,FALSE,"ECWEBB";#N/A,#N/A,FALSE,"MFT96";#N/A,#N/A,FALSE,"CTrecon"}</definedName>
    <definedName name="ASDFA_1_2_1_3" hidden="1">{#N/A,#N/A,FALSE,"TMCOMP96";#N/A,#N/A,FALSE,"MAT96";#N/A,#N/A,FALSE,"FANDA96";#N/A,#N/A,FALSE,"INTRAN96";#N/A,#N/A,FALSE,"NAA9697";#N/A,#N/A,FALSE,"ECWEBB";#N/A,#N/A,FALSE,"MFT96";#N/A,#N/A,FALSE,"CTrecon"}</definedName>
    <definedName name="ASDFA_1_2_1_3_1" hidden="1">{#N/A,#N/A,FALSE,"TMCOMP96";#N/A,#N/A,FALSE,"MAT96";#N/A,#N/A,FALSE,"FANDA96";#N/A,#N/A,FALSE,"INTRAN96";#N/A,#N/A,FALSE,"NAA9697";#N/A,#N/A,FALSE,"ECWEBB";#N/A,#N/A,FALSE,"MFT96";#N/A,#N/A,FALSE,"CTrecon"}</definedName>
    <definedName name="ASDFA_1_2_1_3_2" hidden="1">{#N/A,#N/A,FALSE,"TMCOMP96";#N/A,#N/A,FALSE,"MAT96";#N/A,#N/A,FALSE,"FANDA96";#N/A,#N/A,FALSE,"INTRAN96";#N/A,#N/A,FALSE,"NAA9697";#N/A,#N/A,FALSE,"ECWEBB";#N/A,#N/A,FALSE,"MFT96";#N/A,#N/A,FALSE,"CTrecon"}</definedName>
    <definedName name="ASDFA_1_2_1_3_3" hidden="1">{#N/A,#N/A,FALSE,"TMCOMP96";#N/A,#N/A,FALSE,"MAT96";#N/A,#N/A,FALSE,"FANDA96";#N/A,#N/A,FALSE,"INTRAN96";#N/A,#N/A,FALSE,"NAA9697";#N/A,#N/A,FALSE,"ECWEBB";#N/A,#N/A,FALSE,"MFT96";#N/A,#N/A,FALSE,"CTrecon"}</definedName>
    <definedName name="ASDFA_1_2_1_3_4" hidden="1">{#N/A,#N/A,FALSE,"TMCOMP96";#N/A,#N/A,FALSE,"MAT96";#N/A,#N/A,FALSE,"FANDA96";#N/A,#N/A,FALSE,"INTRAN96";#N/A,#N/A,FALSE,"NAA9697";#N/A,#N/A,FALSE,"ECWEBB";#N/A,#N/A,FALSE,"MFT96";#N/A,#N/A,FALSE,"CTrecon"}</definedName>
    <definedName name="ASDFA_1_2_1_3_5" hidden="1">{#N/A,#N/A,FALSE,"TMCOMP96";#N/A,#N/A,FALSE,"MAT96";#N/A,#N/A,FALSE,"FANDA96";#N/A,#N/A,FALSE,"INTRAN96";#N/A,#N/A,FALSE,"NAA9697";#N/A,#N/A,FALSE,"ECWEBB";#N/A,#N/A,FALSE,"MFT96";#N/A,#N/A,FALSE,"CTrecon"}</definedName>
    <definedName name="ASDFA_1_2_1_4" hidden="1">{#N/A,#N/A,FALSE,"TMCOMP96";#N/A,#N/A,FALSE,"MAT96";#N/A,#N/A,FALSE,"FANDA96";#N/A,#N/A,FALSE,"INTRAN96";#N/A,#N/A,FALSE,"NAA9697";#N/A,#N/A,FALSE,"ECWEBB";#N/A,#N/A,FALSE,"MFT96";#N/A,#N/A,FALSE,"CTrecon"}</definedName>
    <definedName name="ASDFA_1_2_1_4_1" hidden="1">{#N/A,#N/A,FALSE,"TMCOMP96";#N/A,#N/A,FALSE,"MAT96";#N/A,#N/A,FALSE,"FANDA96";#N/A,#N/A,FALSE,"INTRAN96";#N/A,#N/A,FALSE,"NAA9697";#N/A,#N/A,FALSE,"ECWEBB";#N/A,#N/A,FALSE,"MFT96";#N/A,#N/A,FALSE,"CTrecon"}</definedName>
    <definedName name="ASDFA_1_2_1_4_2" hidden="1">{#N/A,#N/A,FALSE,"TMCOMP96";#N/A,#N/A,FALSE,"MAT96";#N/A,#N/A,FALSE,"FANDA96";#N/A,#N/A,FALSE,"INTRAN96";#N/A,#N/A,FALSE,"NAA9697";#N/A,#N/A,FALSE,"ECWEBB";#N/A,#N/A,FALSE,"MFT96";#N/A,#N/A,FALSE,"CTrecon"}</definedName>
    <definedName name="ASDFA_1_2_1_4_3" hidden="1">{#N/A,#N/A,FALSE,"TMCOMP96";#N/A,#N/A,FALSE,"MAT96";#N/A,#N/A,FALSE,"FANDA96";#N/A,#N/A,FALSE,"INTRAN96";#N/A,#N/A,FALSE,"NAA9697";#N/A,#N/A,FALSE,"ECWEBB";#N/A,#N/A,FALSE,"MFT96";#N/A,#N/A,FALSE,"CTrecon"}</definedName>
    <definedName name="ASDFA_1_2_1_4_4" hidden="1">{#N/A,#N/A,FALSE,"TMCOMP96";#N/A,#N/A,FALSE,"MAT96";#N/A,#N/A,FALSE,"FANDA96";#N/A,#N/A,FALSE,"INTRAN96";#N/A,#N/A,FALSE,"NAA9697";#N/A,#N/A,FALSE,"ECWEBB";#N/A,#N/A,FALSE,"MFT96";#N/A,#N/A,FALSE,"CTrecon"}</definedName>
    <definedName name="ASDFA_1_2_1_4_5" hidden="1">{#N/A,#N/A,FALSE,"TMCOMP96";#N/A,#N/A,FALSE,"MAT96";#N/A,#N/A,FALSE,"FANDA96";#N/A,#N/A,FALSE,"INTRAN96";#N/A,#N/A,FALSE,"NAA9697";#N/A,#N/A,FALSE,"ECWEBB";#N/A,#N/A,FALSE,"MFT96";#N/A,#N/A,FALSE,"CTrecon"}</definedName>
    <definedName name="ASDFA_1_2_1_5" hidden="1">{#N/A,#N/A,FALSE,"TMCOMP96";#N/A,#N/A,FALSE,"MAT96";#N/A,#N/A,FALSE,"FANDA96";#N/A,#N/A,FALSE,"INTRAN96";#N/A,#N/A,FALSE,"NAA9697";#N/A,#N/A,FALSE,"ECWEBB";#N/A,#N/A,FALSE,"MFT96";#N/A,#N/A,FALSE,"CTrecon"}</definedName>
    <definedName name="ASDFA_1_2_1_5_1" hidden="1">{#N/A,#N/A,FALSE,"TMCOMP96";#N/A,#N/A,FALSE,"MAT96";#N/A,#N/A,FALSE,"FANDA96";#N/A,#N/A,FALSE,"INTRAN96";#N/A,#N/A,FALSE,"NAA9697";#N/A,#N/A,FALSE,"ECWEBB";#N/A,#N/A,FALSE,"MFT96";#N/A,#N/A,FALSE,"CTrecon"}</definedName>
    <definedName name="ASDFA_1_2_1_5_2" hidden="1">{#N/A,#N/A,FALSE,"TMCOMP96";#N/A,#N/A,FALSE,"MAT96";#N/A,#N/A,FALSE,"FANDA96";#N/A,#N/A,FALSE,"INTRAN96";#N/A,#N/A,FALSE,"NAA9697";#N/A,#N/A,FALSE,"ECWEBB";#N/A,#N/A,FALSE,"MFT96";#N/A,#N/A,FALSE,"CTrecon"}</definedName>
    <definedName name="ASDFA_1_2_1_5_3" hidden="1">{#N/A,#N/A,FALSE,"TMCOMP96";#N/A,#N/A,FALSE,"MAT96";#N/A,#N/A,FALSE,"FANDA96";#N/A,#N/A,FALSE,"INTRAN96";#N/A,#N/A,FALSE,"NAA9697";#N/A,#N/A,FALSE,"ECWEBB";#N/A,#N/A,FALSE,"MFT96";#N/A,#N/A,FALSE,"CTrecon"}</definedName>
    <definedName name="ASDFA_1_2_1_5_4" hidden="1">{#N/A,#N/A,FALSE,"TMCOMP96";#N/A,#N/A,FALSE,"MAT96";#N/A,#N/A,FALSE,"FANDA96";#N/A,#N/A,FALSE,"INTRAN96";#N/A,#N/A,FALSE,"NAA9697";#N/A,#N/A,FALSE,"ECWEBB";#N/A,#N/A,FALSE,"MFT96";#N/A,#N/A,FALSE,"CTrecon"}</definedName>
    <definedName name="ASDFA_1_2_1_5_5" hidden="1">{#N/A,#N/A,FALSE,"TMCOMP96";#N/A,#N/A,FALSE,"MAT96";#N/A,#N/A,FALSE,"FANDA96";#N/A,#N/A,FALSE,"INTRAN96";#N/A,#N/A,FALSE,"NAA9697";#N/A,#N/A,FALSE,"ECWEBB";#N/A,#N/A,FALSE,"MFT96";#N/A,#N/A,FALSE,"CTrecon"}</definedName>
    <definedName name="ASDFA_1_2_2" hidden="1">{#N/A,#N/A,FALSE,"TMCOMP96";#N/A,#N/A,FALSE,"MAT96";#N/A,#N/A,FALSE,"FANDA96";#N/A,#N/A,FALSE,"INTRAN96";#N/A,#N/A,FALSE,"NAA9697";#N/A,#N/A,FALSE,"ECWEBB";#N/A,#N/A,FALSE,"MFT96";#N/A,#N/A,FALSE,"CTrecon"}</definedName>
    <definedName name="ASDFA_1_2_2_1" hidden="1">{#N/A,#N/A,FALSE,"TMCOMP96";#N/A,#N/A,FALSE,"MAT96";#N/A,#N/A,FALSE,"FANDA96";#N/A,#N/A,FALSE,"INTRAN96";#N/A,#N/A,FALSE,"NAA9697";#N/A,#N/A,FALSE,"ECWEBB";#N/A,#N/A,FALSE,"MFT96";#N/A,#N/A,FALSE,"CTrecon"}</definedName>
    <definedName name="ASDFA_1_2_2_2" hidden="1">{#N/A,#N/A,FALSE,"TMCOMP96";#N/A,#N/A,FALSE,"MAT96";#N/A,#N/A,FALSE,"FANDA96";#N/A,#N/A,FALSE,"INTRAN96";#N/A,#N/A,FALSE,"NAA9697";#N/A,#N/A,FALSE,"ECWEBB";#N/A,#N/A,FALSE,"MFT96";#N/A,#N/A,FALSE,"CTrecon"}</definedName>
    <definedName name="ASDFA_1_2_2_3" hidden="1">{#N/A,#N/A,FALSE,"TMCOMP96";#N/A,#N/A,FALSE,"MAT96";#N/A,#N/A,FALSE,"FANDA96";#N/A,#N/A,FALSE,"INTRAN96";#N/A,#N/A,FALSE,"NAA9697";#N/A,#N/A,FALSE,"ECWEBB";#N/A,#N/A,FALSE,"MFT96";#N/A,#N/A,FALSE,"CTrecon"}</definedName>
    <definedName name="ASDFA_1_2_2_4" hidden="1">{#N/A,#N/A,FALSE,"TMCOMP96";#N/A,#N/A,FALSE,"MAT96";#N/A,#N/A,FALSE,"FANDA96";#N/A,#N/A,FALSE,"INTRAN96";#N/A,#N/A,FALSE,"NAA9697";#N/A,#N/A,FALSE,"ECWEBB";#N/A,#N/A,FALSE,"MFT96";#N/A,#N/A,FALSE,"CTrecon"}</definedName>
    <definedName name="ASDFA_1_2_2_5" hidden="1">{#N/A,#N/A,FALSE,"TMCOMP96";#N/A,#N/A,FALSE,"MAT96";#N/A,#N/A,FALSE,"FANDA96";#N/A,#N/A,FALSE,"INTRAN96";#N/A,#N/A,FALSE,"NAA9697";#N/A,#N/A,FALSE,"ECWEBB";#N/A,#N/A,FALSE,"MFT96";#N/A,#N/A,FALSE,"CTrecon"}</definedName>
    <definedName name="ASDFA_1_2_3" hidden="1">{#N/A,#N/A,FALSE,"TMCOMP96";#N/A,#N/A,FALSE,"MAT96";#N/A,#N/A,FALSE,"FANDA96";#N/A,#N/A,FALSE,"INTRAN96";#N/A,#N/A,FALSE,"NAA9697";#N/A,#N/A,FALSE,"ECWEBB";#N/A,#N/A,FALSE,"MFT96";#N/A,#N/A,FALSE,"CTrecon"}</definedName>
    <definedName name="ASDFA_1_2_3_1" hidden="1">{#N/A,#N/A,FALSE,"TMCOMP96";#N/A,#N/A,FALSE,"MAT96";#N/A,#N/A,FALSE,"FANDA96";#N/A,#N/A,FALSE,"INTRAN96";#N/A,#N/A,FALSE,"NAA9697";#N/A,#N/A,FALSE,"ECWEBB";#N/A,#N/A,FALSE,"MFT96";#N/A,#N/A,FALSE,"CTrecon"}</definedName>
    <definedName name="ASDFA_1_2_3_2" hidden="1">{#N/A,#N/A,FALSE,"TMCOMP96";#N/A,#N/A,FALSE,"MAT96";#N/A,#N/A,FALSE,"FANDA96";#N/A,#N/A,FALSE,"INTRAN96";#N/A,#N/A,FALSE,"NAA9697";#N/A,#N/A,FALSE,"ECWEBB";#N/A,#N/A,FALSE,"MFT96";#N/A,#N/A,FALSE,"CTrecon"}</definedName>
    <definedName name="ASDFA_1_2_3_3" hidden="1">{#N/A,#N/A,FALSE,"TMCOMP96";#N/A,#N/A,FALSE,"MAT96";#N/A,#N/A,FALSE,"FANDA96";#N/A,#N/A,FALSE,"INTRAN96";#N/A,#N/A,FALSE,"NAA9697";#N/A,#N/A,FALSE,"ECWEBB";#N/A,#N/A,FALSE,"MFT96";#N/A,#N/A,FALSE,"CTrecon"}</definedName>
    <definedName name="ASDFA_1_2_3_4" hidden="1">{#N/A,#N/A,FALSE,"TMCOMP96";#N/A,#N/A,FALSE,"MAT96";#N/A,#N/A,FALSE,"FANDA96";#N/A,#N/A,FALSE,"INTRAN96";#N/A,#N/A,FALSE,"NAA9697";#N/A,#N/A,FALSE,"ECWEBB";#N/A,#N/A,FALSE,"MFT96";#N/A,#N/A,FALSE,"CTrecon"}</definedName>
    <definedName name="ASDFA_1_2_3_5" hidden="1">{#N/A,#N/A,FALSE,"TMCOMP96";#N/A,#N/A,FALSE,"MAT96";#N/A,#N/A,FALSE,"FANDA96";#N/A,#N/A,FALSE,"INTRAN96";#N/A,#N/A,FALSE,"NAA9697";#N/A,#N/A,FALSE,"ECWEBB";#N/A,#N/A,FALSE,"MFT96";#N/A,#N/A,FALSE,"CTrecon"}</definedName>
    <definedName name="ASDFA_1_2_4" hidden="1">{#N/A,#N/A,FALSE,"TMCOMP96";#N/A,#N/A,FALSE,"MAT96";#N/A,#N/A,FALSE,"FANDA96";#N/A,#N/A,FALSE,"INTRAN96";#N/A,#N/A,FALSE,"NAA9697";#N/A,#N/A,FALSE,"ECWEBB";#N/A,#N/A,FALSE,"MFT96";#N/A,#N/A,FALSE,"CTrecon"}</definedName>
    <definedName name="ASDFA_1_2_4_1" hidden="1">{#N/A,#N/A,FALSE,"TMCOMP96";#N/A,#N/A,FALSE,"MAT96";#N/A,#N/A,FALSE,"FANDA96";#N/A,#N/A,FALSE,"INTRAN96";#N/A,#N/A,FALSE,"NAA9697";#N/A,#N/A,FALSE,"ECWEBB";#N/A,#N/A,FALSE,"MFT96";#N/A,#N/A,FALSE,"CTrecon"}</definedName>
    <definedName name="ASDFA_1_2_4_2" hidden="1">{#N/A,#N/A,FALSE,"TMCOMP96";#N/A,#N/A,FALSE,"MAT96";#N/A,#N/A,FALSE,"FANDA96";#N/A,#N/A,FALSE,"INTRAN96";#N/A,#N/A,FALSE,"NAA9697";#N/A,#N/A,FALSE,"ECWEBB";#N/A,#N/A,FALSE,"MFT96";#N/A,#N/A,FALSE,"CTrecon"}</definedName>
    <definedName name="ASDFA_1_2_4_3" hidden="1">{#N/A,#N/A,FALSE,"TMCOMP96";#N/A,#N/A,FALSE,"MAT96";#N/A,#N/A,FALSE,"FANDA96";#N/A,#N/A,FALSE,"INTRAN96";#N/A,#N/A,FALSE,"NAA9697";#N/A,#N/A,FALSE,"ECWEBB";#N/A,#N/A,FALSE,"MFT96";#N/A,#N/A,FALSE,"CTrecon"}</definedName>
    <definedName name="ASDFA_1_2_4_4" hidden="1">{#N/A,#N/A,FALSE,"TMCOMP96";#N/A,#N/A,FALSE,"MAT96";#N/A,#N/A,FALSE,"FANDA96";#N/A,#N/A,FALSE,"INTRAN96";#N/A,#N/A,FALSE,"NAA9697";#N/A,#N/A,FALSE,"ECWEBB";#N/A,#N/A,FALSE,"MFT96";#N/A,#N/A,FALSE,"CTrecon"}</definedName>
    <definedName name="ASDFA_1_2_4_5" hidden="1">{#N/A,#N/A,FALSE,"TMCOMP96";#N/A,#N/A,FALSE,"MAT96";#N/A,#N/A,FALSE,"FANDA96";#N/A,#N/A,FALSE,"INTRAN96";#N/A,#N/A,FALSE,"NAA9697";#N/A,#N/A,FALSE,"ECWEBB";#N/A,#N/A,FALSE,"MFT96";#N/A,#N/A,FALSE,"CTrecon"}</definedName>
    <definedName name="ASDFA_1_2_5" hidden="1">{#N/A,#N/A,FALSE,"TMCOMP96";#N/A,#N/A,FALSE,"MAT96";#N/A,#N/A,FALSE,"FANDA96";#N/A,#N/A,FALSE,"INTRAN96";#N/A,#N/A,FALSE,"NAA9697";#N/A,#N/A,FALSE,"ECWEBB";#N/A,#N/A,FALSE,"MFT96";#N/A,#N/A,FALSE,"CTrecon"}</definedName>
    <definedName name="ASDFA_1_2_5_1" hidden="1">{#N/A,#N/A,FALSE,"TMCOMP96";#N/A,#N/A,FALSE,"MAT96";#N/A,#N/A,FALSE,"FANDA96";#N/A,#N/A,FALSE,"INTRAN96";#N/A,#N/A,FALSE,"NAA9697";#N/A,#N/A,FALSE,"ECWEBB";#N/A,#N/A,FALSE,"MFT96";#N/A,#N/A,FALSE,"CTrecon"}</definedName>
    <definedName name="ASDFA_1_2_5_2" hidden="1">{#N/A,#N/A,FALSE,"TMCOMP96";#N/A,#N/A,FALSE,"MAT96";#N/A,#N/A,FALSE,"FANDA96";#N/A,#N/A,FALSE,"INTRAN96";#N/A,#N/A,FALSE,"NAA9697";#N/A,#N/A,FALSE,"ECWEBB";#N/A,#N/A,FALSE,"MFT96";#N/A,#N/A,FALSE,"CTrecon"}</definedName>
    <definedName name="ASDFA_1_2_5_3" hidden="1">{#N/A,#N/A,FALSE,"TMCOMP96";#N/A,#N/A,FALSE,"MAT96";#N/A,#N/A,FALSE,"FANDA96";#N/A,#N/A,FALSE,"INTRAN96";#N/A,#N/A,FALSE,"NAA9697";#N/A,#N/A,FALSE,"ECWEBB";#N/A,#N/A,FALSE,"MFT96";#N/A,#N/A,FALSE,"CTrecon"}</definedName>
    <definedName name="ASDFA_1_2_5_4" hidden="1">{#N/A,#N/A,FALSE,"TMCOMP96";#N/A,#N/A,FALSE,"MAT96";#N/A,#N/A,FALSE,"FANDA96";#N/A,#N/A,FALSE,"INTRAN96";#N/A,#N/A,FALSE,"NAA9697";#N/A,#N/A,FALSE,"ECWEBB";#N/A,#N/A,FALSE,"MFT96";#N/A,#N/A,FALSE,"CTrecon"}</definedName>
    <definedName name="ASDFA_1_2_5_5" hidden="1">{#N/A,#N/A,FALSE,"TMCOMP96";#N/A,#N/A,FALSE,"MAT96";#N/A,#N/A,FALSE,"FANDA96";#N/A,#N/A,FALSE,"INTRAN96";#N/A,#N/A,FALSE,"NAA9697";#N/A,#N/A,FALSE,"ECWEBB";#N/A,#N/A,FALSE,"MFT96";#N/A,#N/A,FALSE,"CTrecon"}</definedName>
    <definedName name="ASDFA_1_3" hidden="1">{#N/A,#N/A,FALSE,"TMCOMP96";#N/A,#N/A,FALSE,"MAT96";#N/A,#N/A,FALSE,"FANDA96";#N/A,#N/A,FALSE,"INTRAN96";#N/A,#N/A,FALSE,"NAA9697";#N/A,#N/A,FALSE,"ECWEBB";#N/A,#N/A,FALSE,"MFT96";#N/A,#N/A,FALSE,"CTrecon"}</definedName>
    <definedName name="ASDFA_1_3_1" hidden="1">{#N/A,#N/A,FALSE,"TMCOMP96";#N/A,#N/A,FALSE,"MAT96";#N/A,#N/A,FALSE,"FANDA96";#N/A,#N/A,FALSE,"INTRAN96";#N/A,#N/A,FALSE,"NAA9697";#N/A,#N/A,FALSE,"ECWEBB";#N/A,#N/A,FALSE,"MFT96";#N/A,#N/A,FALSE,"CTrecon"}</definedName>
    <definedName name="ASDFA_1_3_1_1" hidden="1">{#N/A,#N/A,FALSE,"TMCOMP96";#N/A,#N/A,FALSE,"MAT96";#N/A,#N/A,FALSE,"FANDA96";#N/A,#N/A,FALSE,"INTRAN96";#N/A,#N/A,FALSE,"NAA9697";#N/A,#N/A,FALSE,"ECWEBB";#N/A,#N/A,FALSE,"MFT96";#N/A,#N/A,FALSE,"CTrecon"}</definedName>
    <definedName name="ASDFA_1_3_1_1_1" hidden="1">{#N/A,#N/A,FALSE,"TMCOMP96";#N/A,#N/A,FALSE,"MAT96";#N/A,#N/A,FALSE,"FANDA96";#N/A,#N/A,FALSE,"INTRAN96";#N/A,#N/A,FALSE,"NAA9697";#N/A,#N/A,FALSE,"ECWEBB";#N/A,#N/A,FALSE,"MFT96";#N/A,#N/A,FALSE,"CTrecon"}</definedName>
    <definedName name="ASDFA_1_3_1_1_1_1" hidden="1">{#N/A,#N/A,FALSE,"TMCOMP96";#N/A,#N/A,FALSE,"MAT96";#N/A,#N/A,FALSE,"FANDA96";#N/A,#N/A,FALSE,"INTRAN96";#N/A,#N/A,FALSE,"NAA9697";#N/A,#N/A,FALSE,"ECWEBB";#N/A,#N/A,FALSE,"MFT96";#N/A,#N/A,FALSE,"CTrecon"}</definedName>
    <definedName name="ASDFA_1_3_1_1_1_2" hidden="1">{#N/A,#N/A,FALSE,"TMCOMP96";#N/A,#N/A,FALSE,"MAT96";#N/A,#N/A,FALSE,"FANDA96";#N/A,#N/A,FALSE,"INTRAN96";#N/A,#N/A,FALSE,"NAA9697";#N/A,#N/A,FALSE,"ECWEBB";#N/A,#N/A,FALSE,"MFT96";#N/A,#N/A,FALSE,"CTrecon"}</definedName>
    <definedName name="ASDFA_1_3_1_1_1_3" hidden="1">{#N/A,#N/A,FALSE,"TMCOMP96";#N/A,#N/A,FALSE,"MAT96";#N/A,#N/A,FALSE,"FANDA96";#N/A,#N/A,FALSE,"INTRAN96";#N/A,#N/A,FALSE,"NAA9697";#N/A,#N/A,FALSE,"ECWEBB";#N/A,#N/A,FALSE,"MFT96";#N/A,#N/A,FALSE,"CTrecon"}</definedName>
    <definedName name="ASDFA_1_3_1_1_1_4" hidden="1">{#N/A,#N/A,FALSE,"TMCOMP96";#N/A,#N/A,FALSE,"MAT96";#N/A,#N/A,FALSE,"FANDA96";#N/A,#N/A,FALSE,"INTRAN96";#N/A,#N/A,FALSE,"NAA9697";#N/A,#N/A,FALSE,"ECWEBB";#N/A,#N/A,FALSE,"MFT96";#N/A,#N/A,FALSE,"CTrecon"}</definedName>
    <definedName name="ASDFA_1_3_1_1_1_5" hidden="1">{#N/A,#N/A,FALSE,"TMCOMP96";#N/A,#N/A,FALSE,"MAT96";#N/A,#N/A,FALSE,"FANDA96";#N/A,#N/A,FALSE,"INTRAN96";#N/A,#N/A,FALSE,"NAA9697";#N/A,#N/A,FALSE,"ECWEBB";#N/A,#N/A,FALSE,"MFT96";#N/A,#N/A,FALSE,"CTrecon"}</definedName>
    <definedName name="ASDFA_1_3_1_1_2" hidden="1">{#N/A,#N/A,FALSE,"TMCOMP96";#N/A,#N/A,FALSE,"MAT96";#N/A,#N/A,FALSE,"FANDA96";#N/A,#N/A,FALSE,"INTRAN96";#N/A,#N/A,FALSE,"NAA9697";#N/A,#N/A,FALSE,"ECWEBB";#N/A,#N/A,FALSE,"MFT96";#N/A,#N/A,FALSE,"CTrecon"}</definedName>
    <definedName name="ASDFA_1_3_1_1_2_1" hidden="1">{#N/A,#N/A,FALSE,"TMCOMP96";#N/A,#N/A,FALSE,"MAT96";#N/A,#N/A,FALSE,"FANDA96";#N/A,#N/A,FALSE,"INTRAN96";#N/A,#N/A,FALSE,"NAA9697";#N/A,#N/A,FALSE,"ECWEBB";#N/A,#N/A,FALSE,"MFT96";#N/A,#N/A,FALSE,"CTrecon"}</definedName>
    <definedName name="ASDFA_1_3_1_1_2_2" hidden="1">{#N/A,#N/A,FALSE,"TMCOMP96";#N/A,#N/A,FALSE,"MAT96";#N/A,#N/A,FALSE,"FANDA96";#N/A,#N/A,FALSE,"INTRAN96";#N/A,#N/A,FALSE,"NAA9697";#N/A,#N/A,FALSE,"ECWEBB";#N/A,#N/A,FALSE,"MFT96";#N/A,#N/A,FALSE,"CTrecon"}</definedName>
    <definedName name="ASDFA_1_3_1_1_2_3" hidden="1">{#N/A,#N/A,FALSE,"TMCOMP96";#N/A,#N/A,FALSE,"MAT96";#N/A,#N/A,FALSE,"FANDA96";#N/A,#N/A,FALSE,"INTRAN96";#N/A,#N/A,FALSE,"NAA9697";#N/A,#N/A,FALSE,"ECWEBB";#N/A,#N/A,FALSE,"MFT96";#N/A,#N/A,FALSE,"CTrecon"}</definedName>
    <definedName name="ASDFA_1_3_1_1_2_4" hidden="1">{#N/A,#N/A,FALSE,"TMCOMP96";#N/A,#N/A,FALSE,"MAT96";#N/A,#N/A,FALSE,"FANDA96";#N/A,#N/A,FALSE,"INTRAN96";#N/A,#N/A,FALSE,"NAA9697";#N/A,#N/A,FALSE,"ECWEBB";#N/A,#N/A,FALSE,"MFT96";#N/A,#N/A,FALSE,"CTrecon"}</definedName>
    <definedName name="ASDFA_1_3_1_1_2_5" hidden="1">{#N/A,#N/A,FALSE,"TMCOMP96";#N/A,#N/A,FALSE,"MAT96";#N/A,#N/A,FALSE,"FANDA96";#N/A,#N/A,FALSE,"INTRAN96";#N/A,#N/A,FALSE,"NAA9697";#N/A,#N/A,FALSE,"ECWEBB";#N/A,#N/A,FALSE,"MFT96";#N/A,#N/A,FALSE,"CTrecon"}</definedName>
    <definedName name="ASDFA_1_3_1_1_3" hidden="1">{#N/A,#N/A,FALSE,"TMCOMP96";#N/A,#N/A,FALSE,"MAT96";#N/A,#N/A,FALSE,"FANDA96";#N/A,#N/A,FALSE,"INTRAN96";#N/A,#N/A,FALSE,"NAA9697";#N/A,#N/A,FALSE,"ECWEBB";#N/A,#N/A,FALSE,"MFT96";#N/A,#N/A,FALSE,"CTrecon"}</definedName>
    <definedName name="ASDFA_1_3_1_1_4" hidden="1">{#N/A,#N/A,FALSE,"TMCOMP96";#N/A,#N/A,FALSE,"MAT96";#N/A,#N/A,FALSE,"FANDA96";#N/A,#N/A,FALSE,"INTRAN96";#N/A,#N/A,FALSE,"NAA9697";#N/A,#N/A,FALSE,"ECWEBB";#N/A,#N/A,FALSE,"MFT96";#N/A,#N/A,FALSE,"CTrecon"}</definedName>
    <definedName name="ASDFA_1_3_1_1_5" hidden="1">{#N/A,#N/A,FALSE,"TMCOMP96";#N/A,#N/A,FALSE,"MAT96";#N/A,#N/A,FALSE,"FANDA96";#N/A,#N/A,FALSE,"INTRAN96";#N/A,#N/A,FALSE,"NAA9697";#N/A,#N/A,FALSE,"ECWEBB";#N/A,#N/A,FALSE,"MFT96";#N/A,#N/A,FALSE,"CTrecon"}</definedName>
    <definedName name="ASDFA_1_3_1_2" hidden="1">{#N/A,#N/A,FALSE,"TMCOMP96";#N/A,#N/A,FALSE,"MAT96";#N/A,#N/A,FALSE,"FANDA96";#N/A,#N/A,FALSE,"INTRAN96";#N/A,#N/A,FALSE,"NAA9697";#N/A,#N/A,FALSE,"ECWEBB";#N/A,#N/A,FALSE,"MFT96";#N/A,#N/A,FALSE,"CTrecon"}</definedName>
    <definedName name="ASDFA_1_3_1_2_1" hidden="1">{#N/A,#N/A,FALSE,"TMCOMP96";#N/A,#N/A,FALSE,"MAT96";#N/A,#N/A,FALSE,"FANDA96";#N/A,#N/A,FALSE,"INTRAN96";#N/A,#N/A,FALSE,"NAA9697";#N/A,#N/A,FALSE,"ECWEBB";#N/A,#N/A,FALSE,"MFT96";#N/A,#N/A,FALSE,"CTrecon"}</definedName>
    <definedName name="ASDFA_1_3_1_2_2" hidden="1">{#N/A,#N/A,FALSE,"TMCOMP96";#N/A,#N/A,FALSE,"MAT96";#N/A,#N/A,FALSE,"FANDA96";#N/A,#N/A,FALSE,"INTRAN96";#N/A,#N/A,FALSE,"NAA9697";#N/A,#N/A,FALSE,"ECWEBB";#N/A,#N/A,FALSE,"MFT96";#N/A,#N/A,FALSE,"CTrecon"}</definedName>
    <definedName name="ASDFA_1_3_1_2_3" hidden="1">{#N/A,#N/A,FALSE,"TMCOMP96";#N/A,#N/A,FALSE,"MAT96";#N/A,#N/A,FALSE,"FANDA96";#N/A,#N/A,FALSE,"INTRAN96";#N/A,#N/A,FALSE,"NAA9697";#N/A,#N/A,FALSE,"ECWEBB";#N/A,#N/A,FALSE,"MFT96";#N/A,#N/A,FALSE,"CTrecon"}</definedName>
    <definedName name="ASDFA_1_3_1_2_4" hidden="1">{#N/A,#N/A,FALSE,"TMCOMP96";#N/A,#N/A,FALSE,"MAT96";#N/A,#N/A,FALSE,"FANDA96";#N/A,#N/A,FALSE,"INTRAN96";#N/A,#N/A,FALSE,"NAA9697";#N/A,#N/A,FALSE,"ECWEBB";#N/A,#N/A,FALSE,"MFT96";#N/A,#N/A,FALSE,"CTrecon"}</definedName>
    <definedName name="ASDFA_1_3_1_2_5" hidden="1">{#N/A,#N/A,FALSE,"TMCOMP96";#N/A,#N/A,FALSE,"MAT96";#N/A,#N/A,FALSE,"FANDA96";#N/A,#N/A,FALSE,"INTRAN96";#N/A,#N/A,FALSE,"NAA9697";#N/A,#N/A,FALSE,"ECWEBB";#N/A,#N/A,FALSE,"MFT96";#N/A,#N/A,FALSE,"CTrecon"}</definedName>
    <definedName name="ASDFA_1_3_1_3" hidden="1">{#N/A,#N/A,FALSE,"TMCOMP96";#N/A,#N/A,FALSE,"MAT96";#N/A,#N/A,FALSE,"FANDA96";#N/A,#N/A,FALSE,"INTRAN96";#N/A,#N/A,FALSE,"NAA9697";#N/A,#N/A,FALSE,"ECWEBB";#N/A,#N/A,FALSE,"MFT96";#N/A,#N/A,FALSE,"CTrecon"}</definedName>
    <definedName name="ASDFA_1_3_1_3_1" hidden="1">{#N/A,#N/A,FALSE,"TMCOMP96";#N/A,#N/A,FALSE,"MAT96";#N/A,#N/A,FALSE,"FANDA96";#N/A,#N/A,FALSE,"INTRAN96";#N/A,#N/A,FALSE,"NAA9697";#N/A,#N/A,FALSE,"ECWEBB";#N/A,#N/A,FALSE,"MFT96";#N/A,#N/A,FALSE,"CTrecon"}</definedName>
    <definedName name="ASDFA_1_3_1_3_2" hidden="1">{#N/A,#N/A,FALSE,"TMCOMP96";#N/A,#N/A,FALSE,"MAT96";#N/A,#N/A,FALSE,"FANDA96";#N/A,#N/A,FALSE,"INTRAN96";#N/A,#N/A,FALSE,"NAA9697";#N/A,#N/A,FALSE,"ECWEBB";#N/A,#N/A,FALSE,"MFT96";#N/A,#N/A,FALSE,"CTrecon"}</definedName>
    <definedName name="ASDFA_1_3_1_3_3" hidden="1">{#N/A,#N/A,FALSE,"TMCOMP96";#N/A,#N/A,FALSE,"MAT96";#N/A,#N/A,FALSE,"FANDA96";#N/A,#N/A,FALSE,"INTRAN96";#N/A,#N/A,FALSE,"NAA9697";#N/A,#N/A,FALSE,"ECWEBB";#N/A,#N/A,FALSE,"MFT96";#N/A,#N/A,FALSE,"CTrecon"}</definedName>
    <definedName name="ASDFA_1_3_1_3_4" hidden="1">{#N/A,#N/A,FALSE,"TMCOMP96";#N/A,#N/A,FALSE,"MAT96";#N/A,#N/A,FALSE,"FANDA96";#N/A,#N/A,FALSE,"INTRAN96";#N/A,#N/A,FALSE,"NAA9697";#N/A,#N/A,FALSE,"ECWEBB";#N/A,#N/A,FALSE,"MFT96";#N/A,#N/A,FALSE,"CTrecon"}</definedName>
    <definedName name="ASDFA_1_3_1_3_5" hidden="1">{#N/A,#N/A,FALSE,"TMCOMP96";#N/A,#N/A,FALSE,"MAT96";#N/A,#N/A,FALSE,"FANDA96";#N/A,#N/A,FALSE,"INTRAN96";#N/A,#N/A,FALSE,"NAA9697";#N/A,#N/A,FALSE,"ECWEBB";#N/A,#N/A,FALSE,"MFT96";#N/A,#N/A,FALSE,"CTrecon"}</definedName>
    <definedName name="ASDFA_1_3_1_4" hidden="1">{#N/A,#N/A,FALSE,"TMCOMP96";#N/A,#N/A,FALSE,"MAT96";#N/A,#N/A,FALSE,"FANDA96";#N/A,#N/A,FALSE,"INTRAN96";#N/A,#N/A,FALSE,"NAA9697";#N/A,#N/A,FALSE,"ECWEBB";#N/A,#N/A,FALSE,"MFT96";#N/A,#N/A,FALSE,"CTrecon"}</definedName>
    <definedName name="ASDFA_1_3_1_4_1" hidden="1">{#N/A,#N/A,FALSE,"TMCOMP96";#N/A,#N/A,FALSE,"MAT96";#N/A,#N/A,FALSE,"FANDA96";#N/A,#N/A,FALSE,"INTRAN96";#N/A,#N/A,FALSE,"NAA9697";#N/A,#N/A,FALSE,"ECWEBB";#N/A,#N/A,FALSE,"MFT96";#N/A,#N/A,FALSE,"CTrecon"}</definedName>
    <definedName name="ASDFA_1_3_1_4_2" hidden="1">{#N/A,#N/A,FALSE,"TMCOMP96";#N/A,#N/A,FALSE,"MAT96";#N/A,#N/A,FALSE,"FANDA96";#N/A,#N/A,FALSE,"INTRAN96";#N/A,#N/A,FALSE,"NAA9697";#N/A,#N/A,FALSE,"ECWEBB";#N/A,#N/A,FALSE,"MFT96";#N/A,#N/A,FALSE,"CTrecon"}</definedName>
    <definedName name="ASDFA_1_3_1_4_3" hidden="1">{#N/A,#N/A,FALSE,"TMCOMP96";#N/A,#N/A,FALSE,"MAT96";#N/A,#N/A,FALSE,"FANDA96";#N/A,#N/A,FALSE,"INTRAN96";#N/A,#N/A,FALSE,"NAA9697";#N/A,#N/A,FALSE,"ECWEBB";#N/A,#N/A,FALSE,"MFT96";#N/A,#N/A,FALSE,"CTrecon"}</definedName>
    <definedName name="ASDFA_1_3_1_4_4" hidden="1">{#N/A,#N/A,FALSE,"TMCOMP96";#N/A,#N/A,FALSE,"MAT96";#N/A,#N/A,FALSE,"FANDA96";#N/A,#N/A,FALSE,"INTRAN96";#N/A,#N/A,FALSE,"NAA9697";#N/A,#N/A,FALSE,"ECWEBB";#N/A,#N/A,FALSE,"MFT96";#N/A,#N/A,FALSE,"CTrecon"}</definedName>
    <definedName name="ASDFA_1_3_1_4_5" hidden="1">{#N/A,#N/A,FALSE,"TMCOMP96";#N/A,#N/A,FALSE,"MAT96";#N/A,#N/A,FALSE,"FANDA96";#N/A,#N/A,FALSE,"INTRAN96";#N/A,#N/A,FALSE,"NAA9697";#N/A,#N/A,FALSE,"ECWEBB";#N/A,#N/A,FALSE,"MFT96";#N/A,#N/A,FALSE,"CTrecon"}</definedName>
    <definedName name="ASDFA_1_3_1_5" hidden="1">{#N/A,#N/A,FALSE,"TMCOMP96";#N/A,#N/A,FALSE,"MAT96";#N/A,#N/A,FALSE,"FANDA96";#N/A,#N/A,FALSE,"INTRAN96";#N/A,#N/A,FALSE,"NAA9697";#N/A,#N/A,FALSE,"ECWEBB";#N/A,#N/A,FALSE,"MFT96";#N/A,#N/A,FALSE,"CTrecon"}</definedName>
    <definedName name="ASDFA_1_3_1_5_1" hidden="1">{#N/A,#N/A,FALSE,"TMCOMP96";#N/A,#N/A,FALSE,"MAT96";#N/A,#N/A,FALSE,"FANDA96";#N/A,#N/A,FALSE,"INTRAN96";#N/A,#N/A,FALSE,"NAA9697";#N/A,#N/A,FALSE,"ECWEBB";#N/A,#N/A,FALSE,"MFT96";#N/A,#N/A,FALSE,"CTrecon"}</definedName>
    <definedName name="ASDFA_1_3_1_5_2" hidden="1">{#N/A,#N/A,FALSE,"TMCOMP96";#N/A,#N/A,FALSE,"MAT96";#N/A,#N/A,FALSE,"FANDA96";#N/A,#N/A,FALSE,"INTRAN96";#N/A,#N/A,FALSE,"NAA9697";#N/A,#N/A,FALSE,"ECWEBB";#N/A,#N/A,FALSE,"MFT96";#N/A,#N/A,FALSE,"CTrecon"}</definedName>
    <definedName name="ASDFA_1_3_1_5_3" hidden="1">{#N/A,#N/A,FALSE,"TMCOMP96";#N/A,#N/A,FALSE,"MAT96";#N/A,#N/A,FALSE,"FANDA96";#N/A,#N/A,FALSE,"INTRAN96";#N/A,#N/A,FALSE,"NAA9697";#N/A,#N/A,FALSE,"ECWEBB";#N/A,#N/A,FALSE,"MFT96";#N/A,#N/A,FALSE,"CTrecon"}</definedName>
    <definedName name="ASDFA_1_3_1_5_4" hidden="1">{#N/A,#N/A,FALSE,"TMCOMP96";#N/A,#N/A,FALSE,"MAT96";#N/A,#N/A,FALSE,"FANDA96";#N/A,#N/A,FALSE,"INTRAN96";#N/A,#N/A,FALSE,"NAA9697";#N/A,#N/A,FALSE,"ECWEBB";#N/A,#N/A,FALSE,"MFT96";#N/A,#N/A,FALSE,"CTrecon"}</definedName>
    <definedName name="ASDFA_1_3_1_5_5" hidden="1">{#N/A,#N/A,FALSE,"TMCOMP96";#N/A,#N/A,FALSE,"MAT96";#N/A,#N/A,FALSE,"FANDA96";#N/A,#N/A,FALSE,"INTRAN96";#N/A,#N/A,FALSE,"NAA9697";#N/A,#N/A,FALSE,"ECWEBB";#N/A,#N/A,FALSE,"MFT96";#N/A,#N/A,FALSE,"CTrecon"}</definedName>
    <definedName name="ASDFA_1_3_2" hidden="1">{#N/A,#N/A,FALSE,"TMCOMP96";#N/A,#N/A,FALSE,"MAT96";#N/A,#N/A,FALSE,"FANDA96";#N/A,#N/A,FALSE,"INTRAN96";#N/A,#N/A,FALSE,"NAA9697";#N/A,#N/A,FALSE,"ECWEBB";#N/A,#N/A,FALSE,"MFT96";#N/A,#N/A,FALSE,"CTrecon"}</definedName>
    <definedName name="ASDFA_1_3_2_1" hidden="1">{#N/A,#N/A,FALSE,"TMCOMP96";#N/A,#N/A,FALSE,"MAT96";#N/A,#N/A,FALSE,"FANDA96";#N/A,#N/A,FALSE,"INTRAN96";#N/A,#N/A,FALSE,"NAA9697";#N/A,#N/A,FALSE,"ECWEBB";#N/A,#N/A,FALSE,"MFT96";#N/A,#N/A,FALSE,"CTrecon"}</definedName>
    <definedName name="ASDFA_1_3_2_2" hidden="1">{#N/A,#N/A,FALSE,"TMCOMP96";#N/A,#N/A,FALSE,"MAT96";#N/A,#N/A,FALSE,"FANDA96";#N/A,#N/A,FALSE,"INTRAN96";#N/A,#N/A,FALSE,"NAA9697";#N/A,#N/A,FALSE,"ECWEBB";#N/A,#N/A,FALSE,"MFT96";#N/A,#N/A,FALSE,"CTrecon"}</definedName>
    <definedName name="ASDFA_1_3_2_3" hidden="1">{#N/A,#N/A,FALSE,"TMCOMP96";#N/A,#N/A,FALSE,"MAT96";#N/A,#N/A,FALSE,"FANDA96";#N/A,#N/A,FALSE,"INTRAN96";#N/A,#N/A,FALSE,"NAA9697";#N/A,#N/A,FALSE,"ECWEBB";#N/A,#N/A,FALSE,"MFT96";#N/A,#N/A,FALSE,"CTrecon"}</definedName>
    <definedName name="ASDFA_1_3_2_4" hidden="1">{#N/A,#N/A,FALSE,"TMCOMP96";#N/A,#N/A,FALSE,"MAT96";#N/A,#N/A,FALSE,"FANDA96";#N/A,#N/A,FALSE,"INTRAN96";#N/A,#N/A,FALSE,"NAA9697";#N/A,#N/A,FALSE,"ECWEBB";#N/A,#N/A,FALSE,"MFT96";#N/A,#N/A,FALSE,"CTrecon"}</definedName>
    <definedName name="ASDFA_1_3_2_5" hidden="1">{#N/A,#N/A,FALSE,"TMCOMP96";#N/A,#N/A,FALSE,"MAT96";#N/A,#N/A,FALSE,"FANDA96";#N/A,#N/A,FALSE,"INTRAN96";#N/A,#N/A,FALSE,"NAA9697";#N/A,#N/A,FALSE,"ECWEBB";#N/A,#N/A,FALSE,"MFT96";#N/A,#N/A,FALSE,"CTrecon"}</definedName>
    <definedName name="ASDFA_1_3_3" hidden="1">{#N/A,#N/A,FALSE,"TMCOMP96";#N/A,#N/A,FALSE,"MAT96";#N/A,#N/A,FALSE,"FANDA96";#N/A,#N/A,FALSE,"INTRAN96";#N/A,#N/A,FALSE,"NAA9697";#N/A,#N/A,FALSE,"ECWEBB";#N/A,#N/A,FALSE,"MFT96";#N/A,#N/A,FALSE,"CTrecon"}</definedName>
    <definedName name="ASDFA_1_3_3_1" hidden="1">{#N/A,#N/A,FALSE,"TMCOMP96";#N/A,#N/A,FALSE,"MAT96";#N/A,#N/A,FALSE,"FANDA96";#N/A,#N/A,FALSE,"INTRAN96";#N/A,#N/A,FALSE,"NAA9697";#N/A,#N/A,FALSE,"ECWEBB";#N/A,#N/A,FALSE,"MFT96";#N/A,#N/A,FALSE,"CTrecon"}</definedName>
    <definedName name="ASDFA_1_3_3_2" hidden="1">{#N/A,#N/A,FALSE,"TMCOMP96";#N/A,#N/A,FALSE,"MAT96";#N/A,#N/A,FALSE,"FANDA96";#N/A,#N/A,FALSE,"INTRAN96";#N/A,#N/A,FALSE,"NAA9697";#N/A,#N/A,FALSE,"ECWEBB";#N/A,#N/A,FALSE,"MFT96";#N/A,#N/A,FALSE,"CTrecon"}</definedName>
    <definedName name="ASDFA_1_3_3_3" hidden="1">{#N/A,#N/A,FALSE,"TMCOMP96";#N/A,#N/A,FALSE,"MAT96";#N/A,#N/A,FALSE,"FANDA96";#N/A,#N/A,FALSE,"INTRAN96";#N/A,#N/A,FALSE,"NAA9697";#N/A,#N/A,FALSE,"ECWEBB";#N/A,#N/A,FALSE,"MFT96";#N/A,#N/A,FALSE,"CTrecon"}</definedName>
    <definedName name="ASDFA_1_3_3_4" hidden="1">{#N/A,#N/A,FALSE,"TMCOMP96";#N/A,#N/A,FALSE,"MAT96";#N/A,#N/A,FALSE,"FANDA96";#N/A,#N/A,FALSE,"INTRAN96";#N/A,#N/A,FALSE,"NAA9697";#N/A,#N/A,FALSE,"ECWEBB";#N/A,#N/A,FALSE,"MFT96";#N/A,#N/A,FALSE,"CTrecon"}</definedName>
    <definedName name="ASDFA_1_3_3_5" hidden="1">{#N/A,#N/A,FALSE,"TMCOMP96";#N/A,#N/A,FALSE,"MAT96";#N/A,#N/A,FALSE,"FANDA96";#N/A,#N/A,FALSE,"INTRAN96";#N/A,#N/A,FALSE,"NAA9697";#N/A,#N/A,FALSE,"ECWEBB";#N/A,#N/A,FALSE,"MFT96";#N/A,#N/A,FALSE,"CTrecon"}</definedName>
    <definedName name="ASDFA_1_3_4" hidden="1">{#N/A,#N/A,FALSE,"TMCOMP96";#N/A,#N/A,FALSE,"MAT96";#N/A,#N/A,FALSE,"FANDA96";#N/A,#N/A,FALSE,"INTRAN96";#N/A,#N/A,FALSE,"NAA9697";#N/A,#N/A,FALSE,"ECWEBB";#N/A,#N/A,FALSE,"MFT96";#N/A,#N/A,FALSE,"CTrecon"}</definedName>
    <definedName name="ASDFA_1_3_4_1" hidden="1">{#N/A,#N/A,FALSE,"TMCOMP96";#N/A,#N/A,FALSE,"MAT96";#N/A,#N/A,FALSE,"FANDA96";#N/A,#N/A,FALSE,"INTRAN96";#N/A,#N/A,FALSE,"NAA9697";#N/A,#N/A,FALSE,"ECWEBB";#N/A,#N/A,FALSE,"MFT96";#N/A,#N/A,FALSE,"CTrecon"}</definedName>
    <definedName name="ASDFA_1_3_4_2" hidden="1">{#N/A,#N/A,FALSE,"TMCOMP96";#N/A,#N/A,FALSE,"MAT96";#N/A,#N/A,FALSE,"FANDA96";#N/A,#N/A,FALSE,"INTRAN96";#N/A,#N/A,FALSE,"NAA9697";#N/A,#N/A,FALSE,"ECWEBB";#N/A,#N/A,FALSE,"MFT96";#N/A,#N/A,FALSE,"CTrecon"}</definedName>
    <definedName name="ASDFA_1_3_4_3" hidden="1">{#N/A,#N/A,FALSE,"TMCOMP96";#N/A,#N/A,FALSE,"MAT96";#N/A,#N/A,FALSE,"FANDA96";#N/A,#N/A,FALSE,"INTRAN96";#N/A,#N/A,FALSE,"NAA9697";#N/A,#N/A,FALSE,"ECWEBB";#N/A,#N/A,FALSE,"MFT96";#N/A,#N/A,FALSE,"CTrecon"}</definedName>
    <definedName name="ASDFA_1_3_4_4" hidden="1">{#N/A,#N/A,FALSE,"TMCOMP96";#N/A,#N/A,FALSE,"MAT96";#N/A,#N/A,FALSE,"FANDA96";#N/A,#N/A,FALSE,"INTRAN96";#N/A,#N/A,FALSE,"NAA9697";#N/A,#N/A,FALSE,"ECWEBB";#N/A,#N/A,FALSE,"MFT96";#N/A,#N/A,FALSE,"CTrecon"}</definedName>
    <definedName name="ASDFA_1_3_4_5" hidden="1">{#N/A,#N/A,FALSE,"TMCOMP96";#N/A,#N/A,FALSE,"MAT96";#N/A,#N/A,FALSE,"FANDA96";#N/A,#N/A,FALSE,"INTRAN96";#N/A,#N/A,FALSE,"NAA9697";#N/A,#N/A,FALSE,"ECWEBB";#N/A,#N/A,FALSE,"MFT96";#N/A,#N/A,FALSE,"CTrecon"}</definedName>
    <definedName name="ASDFA_1_3_5" hidden="1">{#N/A,#N/A,FALSE,"TMCOMP96";#N/A,#N/A,FALSE,"MAT96";#N/A,#N/A,FALSE,"FANDA96";#N/A,#N/A,FALSE,"INTRAN96";#N/A,#N/A,FALSE,"NAA9697";#N/A,#N/A,FALSE,"ECWEBB";#N/A,#N/A,FALSE,"MFT96";#N/A,#N/A,FALSE,"CTrecon"}</definedName>
    <definedName name="ASDFA_1_3_5_1" hidden="1">{#N/A,#N/A,FALSE,"TMCOMP96";#N/A,#N/A,FALSE,"MAT96";#N/A,#N/A,FALSE,"FANDA96";#N/A,#N/A,FALSE,"INTRAN96";#N/A,#N/A,FALSE,"NAA9697";#N/A,#N/A,FALSE,"ECWEBB";#N/A,#N/A,FALSE,"MFT96";#N/A,#N/A,FALSE,"CTrecon"}</definedName>
    <definedName name="ASDFA_1_3_5_2" hidden="1">{#N/A,#N/A,FALSE,"TMCOMP96";#N/A,#N/A,FALSE,"MAT96";#N/A,#N/A,FALSE,"FANDA96";#N/A,#N/A,FALSE,"INTRAN96";#N/A,#N/A,FALSE,"NAA9697";#N/A,#N/A,FALSE,"ECWEBB";#N/A,#N/A,FALSE,"MFT96";#N/A,#N/A,FALSE,"CTrecon"}</definedName>
    <definedName name="ASDFA_1_3_5_3" hidden="1">{#N/A,#N/A,FALSE,"TMCOMP96";#N/A,#N/A,FALSE,"MAT96";#N/A,#N/A,FALSE,"FANDA96";#N/A,#N/A,FALSE,"INTRAN96";#N/A,#N/A,FALSE,"NAA9697";#N/A,#N/A,FALSE,"ECWEBB";#N/A,#N/A,FALSE,"MFT96";#N/A,#N/A,FALSE,"CTrecon"}</definedName>
    <definedName name="ASDFA_1_3_5_4" hidden="1">{#N/A,#N/A,FALSE,"TMCOMP96";#N/A,#N/A,FALSE,"MAT96";#N/A,#N/A,FALSE,"FANDA96";#N/A,#N/A,FALSE,"INTRAN96";#N/A,#N/A,FALSE,"NAA9697";#N/A,#N/A,FALSE,"ECWEBB";#N/A,#N/A,FALSE,"MFT96";#N/A,#N/A,FALSE,"CTrecon"}</definedName>
    <definedName name="ASDFA_1_3_5_5" hidden="1">{#N/A,#N/A,FALSE,"TMCOMP96";#N/A,#N/A,FALSE,"MAT96";#N/A,#N/A,FALSE,"FANDA96";#N/A,#N/A,FALSE,"INTRAN96";#N/A,#N/A,FALSE,"NAA9697";#N/A,#N/A,FALSE,"ECWEBB";#N/A,#N/A,FALSE,"MFT96";#N/A,#N/A,FALSE,"CTrecon"}</definedName>
    <definedName name="ASDFA_1_4" hidden="1">{#N/A,#N/A,FALSE,"TMCOMP96";#N/A,#N/A,FALSE,"MAT96";#N/A,#N/A,FALSE,"FANDA96";#N/A,#N/A,FALSE,"INTRAN96";#N/A,#N/A,FALSE,"NAA9697";#N/A,#N/A,FALSE,"ECWEBB";#N/A,#N/A,FALSE,"MFT96";#N/A,#N/A,FALSE,"CTrecon"}</definedName>
    <definedName name="ASDFA_1_4_1" hidden="1">{#N/A,#N/A,FALSE,"TMCOMP96";#N/A,#N/A,FALSE,"MAT96";#N/A,#N/A,FALSE,"FANDA96";#N/A,#N/A,FALSE,"INTRAN96";#N/A,#N/A,FALSE,"NAA9697";#N/A,#N/A,FALSE,"ECWEBB";#N/A,#N/A,FALSE,"MFT96";#N/A,#N/A,FALSE,"CTrecon"}</definedName>
    <definedName name="ASDFA_1_4_1_1" hidden="1">{#N/A,#N/A,FALSE,"TMCOMP96";#N/A,#N/A,FALSE,"MAT96";#N/A,#N/A,FALSE,"FANDA96";#N/A,#N/A,FALSE,"INTRAN96";#N/A,#N/A,FALSE,"NAA9697";#N/A,#N/A,FALSE,"ECWEBB";#N/A,#N/A,FALSE,"MFT96";#N/A,#N/A,FALSE,"CTrecon"}</definedName>
    <definedName name="ASDFA_1_4_1_1_1" hidden="1">{#N/A,#N/A,FALSE,"TMCOMP96";#N/A,#N/A,FALSE,"MAT96";#N/A,#N/A,FALSE,"FANDA96";#N/A,#N/A,FALSE,"INTRAN96";#N/A,#N/A,FALSE,"NAA9697";#N/A,#N/A,FALSE,"ECWEBB";#N/A,#N/A,FALSE,"MFT96";#N/A,#N/A,FALSE,"CTrecon"}</definedName>
    <definedName name="ASDFA_1_4_1_1_2" hidden="1">{#N/A,#N/A,FALSE,"TMCOMP96";#N/A,#N/A,FALSE,"MAT96";#N/A,#N/A,FALSE,"FANDA96";#N/A,#N/A,FALSE,"INTRAN96";#N/A,#N/A,FALSE,"NAA9697";#N/A,#N/A,FALSE,"ECWEBB";#N/A,#N/A,FALSE,"MFT96";#N/A,#N/A,FALSE,"CTrecon"}</definedName>
    <definedName name="ASDFA_1_4_1_1_3" hidden="1">{#N/A,#N/A,FALSE,"TMCOMP96";#N/A,#N/A,FALSE,"MAT96";#N/A,#N/A,FALSE,"FANDA96";#N/A,#N/A,FALSE,"INTRAN96";#N/A,#N/A,FALSE,"NAA9697";#N/A,#N/A,FALSE,"ECWEBB";#N/A,#N/A,FALSE,"MFT96";#N/A,#N/A,FALSE,"CTrecon"}</definedName>
    <definedName name="ASDFA_1_4_1_1_4" hidden="1">{#N/A,#N/A,FALSE,"TMCOMP96";#N/A,#N/A,FALSE,"MAT96";#N/A,#N/A,FALSE,"FANDA96";#N/A,#N/A,FALSE,"INTRAN96";#N/A,#N/A,FALSE,"NAA9697";#N/A,#N/A,FALSE,"ECWEBB";#N/A,#N/A,FALSE,"MFT96";#N/A,#N/A,FALSE,"CTrecon"}</definedName>
    <definedName name="ASDFA_1_4_1_1_5" hidden="1">{#N/A,#N/A,FALSE,"TMCOMP96";#N/A,#N/A,FALSE,"MAT96";#N/A,#N/A,FALSE,"FANDA96";#N/A,#N/A,FALSE,"INTRAN96";#N/A,#N/A,FALSE,"NAA9697";#N/A,#N/A,FALSE,"ECWEBB";#N/A,#N/A,FALSE,"MFT96";#N/A,#N/A,FALSE,"CTrecon"}</definedName>
    <definedName name="ASDFA_1_4_1_2" hidden="1">{#N/A,#N/A,FALSE,"TMCOMP96";#N/A,#N/A,FALSE,"MAT96";#N/A,#N/A,FALSE,"FANDA96";#N/A,#N/A,FALSE,"INTRAN96";#N/A,#N/A,FALSE,"NAA9697";#N/A,#N/A,FALSE,"ECWEBB";#N/A,#N/A,FALSE,"MFT96";#N/A,#N/A,FALSE,"CTrecon"}</definedName>
    <definedName name="ASDFA_1_4_1_2_1" hidden="1">{#N/A,#N/A,FALSE,"TMCOMP96";#N/A,#N/A,FALSE,"MAT96";#N/A,#N/A,FALSE,"FANDA96";#N/A,#N/A,FALSE,"INTRAN96";#N/A,#N/A,FALSE,"NAA9697";#N/A,#N/A,FALSE,"ECWEBB";#N/A,#N/A,FALSE,"MFT96";#N/A,#N/A,FALSE,"CTrecon"}</definedName>
    <definedName name="ASDFA_1_4_1_2_2" hidden="1">{#N/A,#N/A,FALSE,"TMCOMP96";#N/A,#N/A,FALSE,"MAT96";#N/A,#N/A,FALSE,"FANDA96";#N/A,#N/A,FALSE,"INTRAN96";#N/A,#N/A,FALSE,"NAA9697";#N/A,#N/A,FALSE,"ECWEBB";#N/A,#N/A,FALSE,"MFT96";#N/A,#N/A,FALSE,"CTrecon"}</definedName>
    <definedName name="ASDFA_1_4_1_2_3" hidden="1">{#N/A,#N/A,FALSE,"TMCOMP96";#N/A,#N/A,FALSE,"MAT96";#N/A,#N/A,FALSE,"FANDA96";#N/A,#N/A,FALSE,"INTRAN96";#N/A,#N/A,FALSE,"NAA9697";#N/A,#N/A,FALSE,"ECWEBB";#N/A,#N/A,FALSE,"MFT96";#N/A,#N/A,FALSE,"CTrecon"}</definedName>
    <definedName name="ASDFA_1_4_1_2_4" hidden="1">{#N/A,#N/A,FALSE,"TMCOMP96";#N/A,#N/A,FALSE,"MAT96";#N/A,#N/A,FALSE,"FANDA96";#N/A,#N/A,FALSE,"INTRAN96";#N/A,#N/A,FALSE,"NAA9697";#N/A,#N/A,FALSE,"ECWEBB";#N/A,#N/A,FALSE,"MFT96";#N/A,#N/A,FALSE,"CTrecon"}</definedName>
    <definedName name="ASDFA_1_4_1_2_5" hidden="1">{#N/A,#N/A,FALSE,"TMCOMP96";#N/A,#N/A,FALSE,"MAT96";#N/A,#N/A,FALSE,"FANDA96";#N/A,#N/A,FALSE,"INTRAN96";#N/A,#N/A,FALSE,"NAA9697";#N/A,#N/A,FALSE,"ECWEBB";#N/A,#N/A,FALSE,"MFT96";#N/A,#N/A,FALSE,"CTrecon"}</definedName>
    <definedName name="ASDFA_1_4_1_3" hidden="1">{#N/A,#N/A,FALSE,"TMCOMP96";#N/A,#N/A,FALSE,"MAT96";#N/A,#N/A,FALSE,"FANDA96";#N/A,#N/A,FALSE,"INTRAN96";#N/A,#N/A,FALSE,"NAA9697";#N/A,#N/A,FALSE,"ECWEBB";#N/A,#N/A,FALSE,"MFT96";#N/A,#N/A,FALSE,"CTrecon"}</definedName>
    <definedName name="ASDFA_1_4_1_3_1" hidden="1">{#N/A,#N/A,FALSE,"TMCOMP96";#N/A,#N/A,FALSE,"MAT96";#N/A,#N/A,FALSE,"FANDA96";#N/A,#N/A,FALSE,"INTRAN96";#N/A,#N/A,FALSE,"NAA9697";#N/A,#N/A,FALSE,"ECWEBB";#N/A,#N/A,FALSE,"MFT96";#N/A,#N/A,FALSE,"CTrecon"}</definedName>
    <definedName name="ASDFA_1_4_1_3_2" hidden="1">{#N/A,#N/A,FALSE,"TMCOMP96";#N/A,#N/A,FALSE,"MAT96";#N/A,#N/A,FALSE,"FANDA96";#N/A,#N/A,FALSE,"INTRAN96";#N/A,#N/A,FALSE,"NAA9697";#N/A,#N/A,FALSE,"ECWEBB";#N/A,#N/A,FALSE,"MFT96";#N/A,#N/A,FALSE,"CTrecon"}</definedName>
    <definedName name="ASDFA_1_4_1_3_3" hidden="1">{#N/A,#N/A,FALSE,"TMCOMP96";#N/A,#N/A,FALSE,"MAT96";#N/A,#N/A,FALSE,"FANDA96";#N/A,#N/A,FALSE,"INTRAN96";#N/A,#N/A,FALSE,"NAA9697";#N/A,#N/A,FALSE,"ECWEBB";#N/A,#N/A,FALSE,"MFT96";#N/A,#N/A,FALSE,"CTrecon"}</definedName>
    <definedName name="ASDFA_1_4_1_3_4" hidden="1">{#N/A,#N/A,FALSE,"TMCOMP96";#N/A,#N/A,FALSE,"MAT96";#N/A,#N/A,FALSE,"FANDA96";#N/A,#N/A,FALSE,"INTRAN96";#N/A,#N/A,FALSE,"NAA9697";#N/A,#N/A,FALSE,"ECWEBB";#N/A,#N/A,FALSE,"MFT96";#N/A,#N/A,FALSE,"CTrecon"}</definedName>
    <definedName name="ASDFA_1_4_1_3_5" hidden="1">{#N/A,#N/A,FALSE,"TMCOMP96";#N/A,#N/A,FALSE,"MAT96";#N/A,#N/A,FALSE,"FANDA96";#N/A,#N/A,FALSE,"INTRAN96";#N/A,#N/A,FALSE,"NAA9697";#N/A,#N/A,FALSE,"ECWEBB";#N/A,#N/A,FALSE,"MFT96";#N/A,#N/A,FALSE,"CTrecon"}</definedName>
    <definedName name="ASDFA_1_4_1_4" hidden="1">{#N/A,#N/A,FALSE,"TMCOMP96";#N/A,#N/A,FALSE,"MAT96";#N/A,#N/A,FALSE,"FANDA96";#N/A,#N/A,FALSE,"INTRAN96";#N/A,#N/A,FALSE,"NAA9697";#N/A,#N/A,FALSE,"ECWEBB";#N/A,#N/A,FALSE,"MFT96";#N/A,#N/A,FALSE,"CTrecon"}</definedName>
    <definedName name="ASDFA_1_4_1_4_1" hidden="1">{#N/A,#N/A,FALSE,"TMCOMP96";#N/A,#N/A,FALSE,"MAT96";#N/A,#N/A,FALSE,"FANDA96";#N/A,#N/A,FALSE,"INTRAN96";#N/A,#N/A,FALSE,"NAA9697";#N/A,#N/A,FALSE,"ECWEBB";#N/A,#N/A,FALSE,"MFT96";#N/A,#N/A,FALSE,"CTrecon"}</definedName>
    <definedName name="ASDFA_1_4_1_4_2" hidden="1">{#N/A,#N/A,FALSE,"TMCOMP96";#N/A,#N/A,FALSE,"MAT96";#N/A,#N/A,FALSE,"FANDA96";#N/A,#N/A,FALSE,"INTRAN96";#N/A,#N/A,FALSE,"NAA9697";#N/A,#N/A,FALSE,"ECWEBB";#N/A,#N/A,FALSE,"MFT96";#N/A,#N/A,FALSE,"CTrecon"}</definedName>
    <definedName name="ASDFA_1_4_1_4_3" hidden="1">{#N/A,#N/A,FALSE,"TMCOMP96";#N/A,#N/A,FALSE,"MAT96";#N/A,#N/A,FALSE,"FANDA96";#N/A,#N/A,FALSE,"INTRAN96";#N/A,#N/A,FALSE,"NAA9697";#N/A,#N/A,FALSE,"ECWEBB";#N/A,#N/A,FALSE,"MFT96";#N/A,#N/A,FALSE,"CTrecon"}</definedName>
    <definedName name="ASDFA_1_4_1_4_4" hidden="1">{#N/A,#N/A,FALSE,"TMCOMP96";#N/A,#N/A,FALSE,"MAT96";#N/A,#N/A,FALSE,"FANDA96";#N/A,#N/A,FALSE,"INTRAN96";#N/A,#N/A,FALSE,"NAA9697";#N/A,#N/A,FALSE,"ECWEBB";#N/A,#N/A,FALSE,"MFT96";#N/A,#N/A,FALSE,"CTrecon"}</definedName>
    <definedName name="ASDFA_1_4_1_4_5" hidden="1">{#N/A,#N/A,FALSE,"TMCOMP96";#N/A,#N/A,FALSE,"MAT96";#N/A,#N/A,FALSE,"FANDA96";#N/A,#N/A,FALSE,"INTRAN96";#N/A,#N/A,FALSE,"NAA9697";#N/A,#N/A,FALSE,"ECWEBB";#N/A,#N/A,FALSE,"MFT96";#N/A,#N/A,FALSE,"CTrecon"}</definedName>
    <definedName name="ASDFA_1_4_1_5" hidden="1">{#N/A,#N/A,FALSE,"TMCOMP96";#N/A,#N/A,FALSE,"MAT96";#N/A,#N/A,FALSE,"FANDA96";#N/A,#N/A,FALSE,"INTRAN96";#N/A,#N/A,FALSE,"NAA9697";#N/A,#N/A,FALSE,"ECWEBB";#N/A,#N/A,FALSE,"MFT96";#N/A,#N/A,FALSE,"CTrecon"}</definedName>
    <definedName name="ASDFA_1_4_1_5_1" hidden="1">{#N/A,#N/A,FALSE,"TMCOMP96";#N/A,#N/A,FALSE,"MAT96";#N/A,#N/A,FALSE,"FANDA96";#N/A,#N/A,FALSE,"INTRAN96";#N/A,#N/A,FALSE,"NAA9697";#N/A,#N/A,FALSE,"ECWEBB";#N/A,#N/A,FALSE,"MFT96";#N/A,#N/A,FALSE,"CTrecon"}</definedName>
    <definedName name="ASDFA_1_4_1_5_2" hidden="1">{#N/A,#N/A,FALSE,"TMCOMP96";#N/A,#N/A,FALSE,"MAT96";#N/A,#N/A,FALSE,"FANDA96";#N/A,#N/A,FALSE,"INTRAN96";#N/A,#N/A,FALSE,"NAA9697";#N/A,#N/A,FALSE,"ECWEBB";#N/A,#N/A,FALSE,"MFT96";#N/A,#N/A,FALSE,"CTrecon"}</definedName>
    <definedName name="ASDFA_1_4_1_5_3" hidden="1">{#N/A,#N/A,FALSE,"TMCOMP96";#N/A,#N/A,FALSE,"MAT96";#N/A,#N/A,FALSE,"FANDA96";#N/A,#N/A,FALSE,"INTRAN96";#N/A,#N/A,FALSE,"NAA9697";#N/A,#N/A,FALSE,"ECWEBB";#N/A,#N/A,FALSE,"MFT96";#N/A,#N/A,FALSE,"CTrecon"}</definedName>
    <definedName name="ASDFA_1_4_1_5_4" hidden="1">{#N/A,#N/A,FALSE,"TMCOMP96";#N/A,#N/A,FALSE,"MAT96";#N/A,#N/A,FALSE,"FANDA96";#N/A,#N/A,FALSE,"INTRAN96";#N/A,#N/A,FALSE,"NAA9697";#N/A,#N/A,FALSE,"ECWEBB";#N/A,#N/A,FALSE,"MFT96";#N/A,#N/A,FALSE,"CTrecon"}</definedName>
    <definedName name="ASDFA_1_4_1_5_5" hidden="1">{#N/A,#N/A,FALSE,"TMCOMP96";#N/A,#N/A,FALSE,"MAT96";#N/A,#N/A,FALSE,"FANDA96";#N/A,#N/A,FALSE,"INTRAN96";#N/A,#N/A,FALSE,"NAA9697";#N/A,#N/A,FALSE,"ECWEBB";#N/A,#N/A,FALSE,"MFT96";#N/A,#N/A,FALSE,"CTrecon"}</definedName>
    <definedName name="ASDFA_1_4_2" hidden="1">{#N/A,#N/A,FALSE,"TMCOMP96";#N/A,#N/A,FALSE,"MAT96";#N/A,#N/A,FALSE,"FANDA96";#N/A,#N/A,FALSE,"INTRAN96";#N/A,#N/A,FALSE,"NAA9697";#N/A,#N/A,FALSE,"ECWEBB";#N/A,#N/A,FALSE,"MFT96";#N/A,#N/A,FALSE,"CTrecon"}</definedName>
    <definedName name="ASDFA_1_4_2_1" hidden="1">{#N/A,#N/A,FALSE,"TMCOMP96";#N/A,#N/A,FALSE,"MAT96";#N/A,#N/A,FALSE,"FANDA96";#N/A,#N/A,FALSE,"INTRAN96";#N/A,#N/A,FALSE,"NAA9697";#N/A,#N/A,FALSE,"ECWEBB";#N/A,#N/A,FALSE,"MFT96";#N/A,#N/A,FALSE,"CTrecon"}</definedName>
    <definedName name="ASDFA_1_4_2_2" hidden="1">{#N/A,#N/A,FALSE,"TMCOMP96";#N/A,#N/A,FALSE,"MAT96";#N/A,#N/A,FALSE,"FANDA96";#N/A,#N/A,FALSE,"INTRAN96";#N/A,#N/A,FALSE,"NAA9697";#N/A,#N/A,FALSE,"ECWEBB";#N/A,#N/A,FALSE,"MFT96";#N/A,#N/A,FALSE,"CTrecon"}</definedName>
    <definedName name="ASDFA_1_4_2_3" hidden="1">{#N/A,#N/A,FALSE,"TMCOMP96";#N/A,#N/A,FALSE,"MAT96";#N/A,#N/A,FALSE,"FANDA96";#N/A,#N/A,FALSE,"INTRAN96";#N/A,#N/A,FALSE,"NAA9697";#N/A,#N/A,FALSE,"ECWEBB";#N/A,#N/A,FALSE,"MFT96";#N/A,#N/A,FALSE,"CTrecon"}</definedName>
    <definedName name="ASDFA_1_4_2_4" hidden="1">{#N/A,#N/A,FALSE,"TMCOMP96";#N/A,#N/A,FALSE,"MAT96";#N/A,#N/A,FALSE,"FANDA96";#N/A,#N/A,FALSE,"INTRAN96";#N/A,#N/A,FALSE,"NAA9697";#N/A,#N/A,FALSE,"ECWEBB";#N/A,#N/A,FALSE,"MFT96";#N/A,#N/A,FALSE,"CTrecon"}</definedName>
    <definedName name="ASDFA_1_4_2_5" hidden="1">{#N/A,#N/A,FALSE,"TMCOMP96";#N/A,#N/A,FALSE,"MAT96";#N/A,#N/A,FALSE,"FANDA96";#N/A,#N/A,FALSE,"INTRAN96";#N/A,#N/A,FALSE,"NAA9697";#N/A,#N/A,FALSE,"ECWEBB";#N/A,#N/A,FALSE,"MFT96";#N/A,#N/A,FALSE,"CTrecon"}</definedName>
    <definedName name="ASDFA_1_4_3" hidden="1">{#N/A,#N/A,FALSE,"TMCOMP96";#N/A,#N/A,FALSE,"MAT96";#N/A,#N/A,FALSE,"FANDA96";#N/A,#N/A,FALSE,"INTRAN96";#N/A,#N/A,FALSE,"NAA9697";#N/A,#N/A,FALSE,"ECWEBB";#N/A,#N/A,FALSE,"MFT96";#N/A,#N/A,FALSE,"CTrecon"}</definedName>
    <definedName name="ASDFA_1_4_3_1" hidden="1">{#N/A,#N/A,FALSE,"TMCOMP96";#N/A,#N/A,FALSE,"MAT96";#N/A,#N/A,FALSE,"FANDA96";#N/A,#N/A,FALSE,"INTRAN96";#N/A,#N/A,FALSE,"NAA9697";#N/A,#N/A,FALSE,"ECWEBB";#N/A,#N/A,FALSE,"MFT96";#N/A,#N/A,FALSE,"CTrecon"}</definedName>
    <definedName name="ASDFA_1_4_3_2" hidden="1">{#N/A,#N/A,FALSE,"TMCOMP96";#N/A,#N/A,FALSE,"MAT96";#N/A,#N/A,FALSE,"FANDA96";#N/A,#N/A,FALSE,"INTRAN96";#N/A,#N/A,FALSE,"NAA9697";#N/A,#N/A,FALSE,"ECWEBB";#N/A,#N/A,FALSE,"MFT96";#N/A,#N/A,FALSE,"CTrecon"}</definedName>
    <definedName name="ASDFA_1_4_3_3" hidden="1">{#N/A,#N/A,FALSE,"TMCOMP96";#N/A,#N/A,FALSE,"MAT96";#N/A,#N/A,FALSE,"FANDA96";#N/A,#N/A,FALSE,"INTRAN96";#N/A,#N/A,FALSE,"NAA9697";#N/A,#N/A,FALSE,"ECWEBB";#N/A,#N/A,FALSE,"MFT96";#N/A,#N/A,FALSE,"CTrecon"}</definedName>
    <definedName name="ASDFA_1_4_3_4" hidden="1">{#N/A,#N/A,FALSE,"TMCOMP96";#N/A,#N/A,FALSE,"MAT96";#N/A,#N/A,FALSE,"FANDA96";#N/A,#N/A,FALSE,"INTRAN96";#N/A,#N/A,FALSE,"NAA9697";#N/A,#N/A,FALSE,"ECWEBB";#N/A,#N/A,FALSE,"MFT96";#N/A,#N/A,FALSE,"CTrecon"}</definedName>
    <definedName name="ASDFA_1_4_3_5" hidden="1">{#N/A,#N/A,FALSE,"TMCOMP96";#N/A,#N/A,FALSE,"MAT96";#N/A,#N/A,FALSE,"FANDA96";#N/A,#N/A,FALSE,"INTRAN96";#N/A,#N/A,FALSE,"NAA9697";#N/A,#N/A,FALSE,"ECWEBB";#N/A,#N/A,FALSE,"MFT96";#N/A,#N/A,FALSE,"CTrecon"}</definedName>
    <definedName name="ASDFA_1_4_4" hidden="1">{#N/A,#N/A,FALSE,"TMCOMP96";#N/A,#N/A,FALSE,"MAT96";#N/A,#N/A,FALSE,"FANDA96";#N/A,#N/A,FALSE,"INTRAN96";#N/A,#N/A,FALSE,"NAA9697";#N/A,#N/A,FALSE,"ECWEBB";#N/A,#N/A,FALSE,"MFT96";#N/A,#N/A,FALSE,"CTrecon"}</definedName>
    <definedName name="ASDFA_1_4_4_1" hidden="1">{#N/A,#N/A,FALSE,"TMCOMP96";#N/A,#N/A,FALSE,"MAT96";#N/A,#N/A,FALSE,"FANDA96";#N/A,#N/A,FALSE,"INTRAN96";#N/A,#N/A,FALSE,"NAA9697";#N/A,#N/A,FALSE,"ECWEBB";#N/A,#N/A,FALSE,"MFT96";#N/A,#N/A,FALSE,"CTrecon"}</definedName>
    <definedName name="ASDFA_1_4_4_2" hidden="1">{#N/A,#N/A,FALSE,"TMCOMP96";#N/A,#N/A,FALSE,"MAT96";#N/A,#N/A,FALSE,"FANDA96";#N/A,#N/A,FALSE,"INTRAN96";#N/A,#N/A,FALSE,"NAA9697";#N/A,#N/A,FALSE,"ECWEBB";#N/A,#N/A,FALSE,"MFT96";#N/A,#N/A,FALSE,"CTrecon"}</definedName>
    <definedName name="ASDFA_1_4_4_3" hidden="1">{#N/A,#N/A,FALSE,"TMCOMP96";#N/A,#N/A,FALSE,"MAT96";#N/A,#N/A,FALSE,"FANDA96";#N/A,#N/A,FALSE,"INTRAN96";#N/A,#N/A,FALSE,"NAA9697";#N/A,#N/A,FALSE,"ECWEBB";#N/A,#N/A,FALSE,"MFT96";#N/A,#N/A,FALSE,"CTrecon"}</definedName>
    <definedName name="ASDFA_1_4_4_4" hidden="1">{#N/A,#N/A,FALSE,"TMCOMP96";#N/A,#N/A,FALSE,"MAT96";#N/A,#N/A,FALSE,"FANDA96";#N/A,#N/A,FALSE,"INTRAN96";#N/A,#N/A,FALSE,"NAA9697";#N/A,#N/A,FALSE,"ECWEBB";#N/A,#N/A,FALSE,"MFT96";#N/A,#N/A,FALSE,"CTrecon"}</definedName>
    <definedName name="ASDFA_1_4_4_5" hidden="1">{#N/A,#N/A,FALSE,"TMCOMP96";#N/A,#N/A,FALSE,"MAT96";#N/A,#N/A,FALSE,"FANDA96";#N/A,#N/A,FALSE,"INTRAN96";#N/A,#N/A,FALSE,"NAA9697";#N/A,#N/A,FALSE,"ECWEBB";#N/A,#N/A,FALSE,"MFT96";#N/A,#N/A,FALSE,"CTrecon"}</definedName>
    <definedName name="ASDFA_1_4_5" hidden="1">{#N/A,#N/A,FALSE,"TMCOMP96";#N/A,#N/A,FALSE,"MAT96";#N/A,#N/A,FALSE,"FANDA96";#N/A,#N/A,FALSE,"INTRAN96";#N/A,#N/A,FALSE,"NAA9697";#N/A,#N/A,FALSE,"ECWEBB";#N/A,#N/A,FALSE,"MFT96";#N/A,#N/A,FALSE,"CTrecon"}</definedName>
    <definedName name="ASDFA_1_4_5_1" hidden="1">{#N/A,#N/A,FALSE,"TMCOMP96";#N/A,#N/A,FALSE,"MAT96";#N/A,#N/A,FALSE,"FANDA96";#N/A,#N/A,FALSE,"INTRAN96";#N/A,#N/A,FALSE,"NAA9697";#N/A,#N/A,FALSE,"ECWEBB";#N/A,#N/A,FALSE,"MFT96";#N/A,#N/A,FALSE,"CTrecon"}</definedName>
    <definedName name="ASDFA_1_4_5_2" hidden="1">{#N/A,#N/A,FALSE,"TMCOMP96";#N/A,#N/A,FALSE,"MAT96";#N/A,#N/A,FALSE,"FANDA96";#N/A,#N/A,FALSE,"INTRAN96";#N/A,#N/A,FALSE,"NAA9697";#N/A,#N/A,FALSE,"ECWEBB";#N/A,#N/A,FALSE,"MFT96";#N/A,#N/A,FALSE,"CTrecon"}</definedName>
    <definedName name="ASDFA_1_4_5_3" hidden="1">{#N/A,#N/A,FALSE,"TMCOMP96";#N/A,#N/A,FALSE,"MAT96";#N/A,#N/A,FALSE,"FANDA96";#N/A,#N/A,FALSE,"INTRAN96";#N/A,#N/A,FALSE,"NAA9697";#N/A,#N/A,FALSE,"ECWEBB";#N/A,#N/A,FALSE,"MFT96";#N/A,#N/A,FALSE,"CTrecon"}</definedName>
    <definedName name="ASDFA_1_4_5_4" hidden="1">{#N/A,#N/A,FALSE,"TMCOMP96";#N/A,#N/A,FALSE,"MAT96";#N/A,#N/A,FALSE,"FANDA96";#N/A,#N/A,FALSE,"INTRAN96";#N/A,#N/A,FALSE,"NAA9697";#N/A,#N/A,FALSE,"ECWEBB";#N/A,#N/A,FALSE,"MFT96";#N/A,#N/A,FALSE,"CTrecon"}</definedName>
    <definedName name="ASDFA_1_4_5_5" hidden="1">{#N/A,#N/A,FALSE,"TMCOMP96";#N/A,#N/A,FALSE,"MAT96";#N/A,#N/A,FALSE,"FANDA96";#N/A,#N/A,FALSE,"INTRAN96";#N/A,#N/A,FALSE,"NAA9697";#N/A,#N/A,FALSE,"ECWEBB";#N/A,#N/A,FALSE,"MFT96";#N/A,#N/A,FALSE,"CTrecon"}</definedName>
    <definedName name="ASDFA_1_5" hidden="1">{#N/A,#N/A,FALSE,"TMCOMP96";#N/A,#N/A,FALSE,"MAT96";#N/A,#N/A,FALSE,"FANDA96";#N/A,#N/A,FALSE,"INTRAN96";#N/A,#N/A,FALSE,"NAA9697";#N/A,#N/A,FALSE,"ECWEBB";#N/A,#N/A,FALSE,"MFT96";#N/A,#N/A,FALSE,"CTrecon"}</definedName>
    <definedName name="ASDFA_1_5_1" hidden="1">{#N/A,#N/A,FALSE,"TMCOMP96";#N/A,#N/A,FALSE,"MAT96";#N/A,#N/A,FALSE,"FANDA96";#N/A,#N/A,FALSE,"INTRAN96";#N/A,#N/A,FALSE,"NAA9697";#N/A,#N/A,FALSE,"ECWEBB";#N/A,#N/A,FALSE,"MFT96";#N/A,#N/A,FALSE,"CTrecon"}</definedName>
    <definedName name="ASDFA_1_5_1_1" hidden="1">{#N/A,#N/A,FALSE,"TMCOMP96";#N/A,#N/A,FALSE,"MAT96";#N/A,#N/A,FALSE,"FANDA96";#N/A,#N/A,FALSE,"INTRAN96";#N/A,#N/A,FALSE,"NAA9697";#N/A,#N/A,FALSE,"ECWEBB";#N/A,#N/A,FALSE,"MFT96";#N/A,#N/A,FALSE,"CTrecon"}</definedName>
    <definedName name="ASDFA_1_5_1_2" hidden="1">{#N/A,#N/A,FALSE,"TMCOMP96";#N/A,#N/A,FALSE,"MAT96";#N/A,#N/A,FALSE,"FANDA96";#N/A,#N/A,FALSE,"INTRAN96";#N/A,#N/A,FALSE,"NAA9697";#N/A,#N/A,FALSE,"ECWEBB";#N/A,#N/A,FALSE,"MFT96";#N/A,#N/A,FALSE,"CTrecon"}</definedName>
    <definedName name="ASDFA_1_5_1_3" hidden="1">{#N/A,#N/A,FALSE,"TMCOMP96";#N/A,#N/A,FALSE,"MAT96";#N/A,#N/A,FALSE,"FANDA96";#N/A,#N/A,FALSE,"INTRAN96";#N/A,#N/A,FALSE,"NAA9697";#N/A,#N/A,FALSE,"ECWEBB";#N/A,#N/A,FALSE,"MFT96";#N/A,#N/A,FALSE,"CTrecon"}</definedName>
    <definedName name="ASDFA_1_5_1_4" hidden="1">{#N/A,#N/A,FALSE,"TMCOMP96";#N/A,#N/A,FALSE,"MAT96";#N/A,#N/A,FALSE,"FANDA96";#N/A,#N/A,FALSE,"INTRAN96";#N/A,#N/A,FALSE,"NAA9697";#N/A,#N/A,FALSE,"ECWEBB";#N/A,#N/A,FALSE,"MFT96";#N/A,#N/A,FALSE,"CTrecon"}</definedName>
    <definedName name="ASDFA_1_5_1_5" hidden="1">{#N/A,#N/A,FALSE,"TMCOMP96";#N/A,#N/A,FALSE,"MAT96";#N/A,#N/A,FALSE,"FANDA96";#N/A,#N/A,FALSE,"INTRAN96";#N/A,#N/A,FALSE,"NAA9697";#N/A,#N/A,FALSE,"ECWEBB";#N/A,#N/A,FALSE,"MFT96";#N/A,#N/A,FALSE,"CTrecon"}</definedName>
    <definedName name="ASDFA_1_5_2" hidden="1">{#N/A,#N/A,FALSE,"TMCOMP96";#N/A,#N/A,FALSE,"MAT96";#N/A,#N/A,FALSE,"FANDA96";#N/A,#N/A,FALSE,"INTRAN96";#N/A,#N/A,FALSE,"NAA9697";#N/A,#N/A,FALSE,"ECWEBB";#N/A,#N/A,FALSE,"MFT96";#N/A,#N/A,FALSE,"CTrecon"}</definedName>
    <definedName name="ASDFA_1_5_2_1" hidden="1">{#N/A,#N/A,FALSE,"TMCOMP96";#N/A,#N/A,FALSE,"MAT96";#N/A,#N/A,FALSE,"FANDA96";#N/A,#N/A,FALSE,"INTRAN96";#N/A,#N/A,FALSE,"NAA9697";#N/A,#N/A,FALSE,"ECWEBB";#N/A,#N/A,FALSE,"MFT96";#N/A,#N/A,FALSE,"CTrecon"}</definedName>
    <definedName name="ASDFA_1_5_2_2" hidden="1">{#N/A,#N/A,FALSE,"TMCOMP96";#N/A,#N/A,FALSE,"MAT96";#N/A,#N/A,FALSE,"FANDA96";#N/A,#N/A,FALSE,"INTRAN96";#N/A,#N/A,FALSE,"NAA9697";#N/A,#N/A,FALSE,"ECWEBB";#N/A,#N/A,FALSE,"MFT96";#N/A,#N/A,FALSE,"CTrecon"}</definedName>
    <definedName name="ASDFA_1_5_2_3" hidden="1">{#N/A,#N/A,FALSE,"TMCOMP96";#N/A,#N/A,FALSE,"MAT96";#N/A,#N/A,FALSE,"FANDA96";#N/A,#N/A,FALSE,"INTRAN96";#N/A,#N/A,FALSE,"NAA9697";#N/A,#N/A,FALSE,"ECWEBB";#N/A,#N/A,FALSE,"MFT96";#N/A,#N/A,FALSE,"CTrecon"}</definedName>
    <definedName name="ASDFA_1_5_2_4" hidden="1">{#N/A,#N/A,FALSE,"TMCOMP96";#N/A,#N/A,FALSE,"MAT96";#N/A,#N/A,FALSE,"FANDA96";#N/A,#N/A,FALSE,"INTRAN96";#N/A,#N/A,FALSE,"NAA9697";#N/A,#N/A,FALSE,"ECWEBB";#N/A,#N/A,FALSE,"MFT96";#N/A,#N/A,FALSE,"CTrecon"}</definedName>
    <definedName name="ASDFA_1_5_2_5" hidden="1">{#N/A,#N/A,FALSE,"TMCOMP96";#N/A,#N/A,FALSE,"MAT96";#N/A,#N/A,FALSE,"FANDA96";#N/A,#N/A,FALSE,"INTRAN96";#N/A,#N/A,FALSE,"NAA9697";#N/A,#N/A,FALSE,"ECWEBB";#N/A,#N/A,FALSE,"MFT96";#N/A,#N/A,FALSE,"CTrecon"}</definedName>
    <definedName name="ASDFA_1_5_3" hidden="1">{#N/A,#N/A,FALSE,"TMCOMP96";#N/A,#N/A,FALSE,"MAT96";#N/A,#N/A,FALSE,"FANDA96";#N/A,#N/A,FALSE,"INTRAN96";#N/A,#N/A,FALSE,"NAA9697";#N/A,#N/A,FALSE,"ECWEBB";#N/A,#N/A,FALSE,"MFT96";#N/A,#N/A,FALSE,"CTrecon"}</definedName>
    <definedName name="ASDFA_1_5_3_1" hidden="1">{#N/A,#N/A,FALSE,"TMCOMP96";#N/A,#N/A,FALSE,"MAT96";#N/A,#N/A,FALSE,"FANDA96";#N/A,#N/A,FALSE,"INTRAN96";#N/A,#N/A,FALSE,"NAA9697";#N/A,#N/A,FALSE,"ECWEBB";#N/A,#N/A,FALSE,"MFT96";#N/A,#N/A,FALSE,"CTrecon"}</definedName>
    <definedName name="ASDFA_1_5_3_2" hidden="1">{#N/A,#N/A,FALSE,"TMCOMP96";#N/A,#N/A,FALSE,"MAT96";#N/A,#N/A,FALSE,"FANDA96";#N/A,#N/A,FALSE,"INTRAN96";#N/A,#N/A,FALSE,"NAA9697";#N/A,#N/A,FALSE,"ECWEBB";#N/A,#N/A,FALSE,"MFT96";#N/A,#N/A,FALSE,"CTrecon"}</definedName>
    <definedName name="ASDFA_1_5_3_3" hidden="1">{#N/A,#N/A,FALSE,"TMCOMP96";#N/A,#N/A,FALSE,"MAT96";#N/A,#N/A,FALSE,"FANDA96";#N/A,#N/A,FALSE,"INTRAN96";#N/A,#N/A,FALSE,"NAA9697";#N/A,#N/A,FALSE,"ECWEBB";#N/A,#N/A,FALSE,"MFT96";#N/A,#N/A,FALSE,"CTrecon"}</definedName>
    <definedName name="ASDFA_1_5_3_4" hidden="1">{#N/A,#N/A,FALSE,"TMCOMP96";#N/A,#N/A,FALSE,"MAT96";#N/A,#N/A,FALSE,"FANDA96";#N/A,#N/A,FALSE,"INTRAN96";#N/A,#N/A,FALSE,"NAA9697";#N/A,#N/A,FALSE,"ECWEBB";#N/A,#N/A,FALSE,"MFT96";#N/A,#N/A,FALSE,"CTrecon"}</definedName>
    <definedName name="ASDFA_1_5_3_5" hidden="1">{#N/A,#N/A,FALSE,"TMCOMP96";#N/A,#N/A,FALSE,"MAT96";#N/A,#N/A,FALSE,"FANDA96";#N/A,#N/A,FALSE,"INTRAN96";#N/A,#N/A,FALSE,"NAA9697";#N/A,#N/A,FALSE,"ECWEBB";#N/A,#N/A,FALSE,"MFT96";#N/A,#N/A,FALSE,"CTrecon"}</definedName>
    <definedName name="ASDFA_1_5_4" hidden="1">{#N/A,#N/A,FALSE,"TMCOMP96";#N/A,#N/A,FALSE,"MAT96";#N/A,#N/A,FALSE,"FANDA96";#N/A,#N/A,FALSE,"INTRAN96";#N/A,#N/A,FALSE,"NAA9697";#N/A,#N/A,FALSE,"ECWEBB";#N/A,#N/A,FALSE,"MFT96";#N/A,#N/A,FALSE,"CTrecon"}</definedName>
    <definedName name="ASDFA_1_5_4_1" hidden="1">{#N/A,#N/A,FALSE,"TMCOMP96";#N/A,#N/A,FALSE,"MAT96";#N/A,#N/A,FALSE,"FANDA96";#N/A,#N/A,FALSE,"INTRAN96";#N/A,#N/A,FALSE,"NAA9697";#N/A,#N/A,FALSE,"ECWEBB";#N/A,#N/A,FALSE,"MFT96";#N/A,#N/A,FALSE,"CTrecon"}</definedName>
    <definedName name="ASDFA_1_5_4_2" hidden="1">{#N/A,#N/A,FALSE,"TMCOMP96";#N/A,#N/A,FALSE,"MAT96";#N/A,#N/A,FALSE,"FANDA96";#N/A,#N/A,FALSE,"INTRAN96";#N/A,#N/A,FALSE,"NAA9697";#N/A,#N/A,FALSE,"ECWEBB";#N/A,#N/A,FALSE,"MFT96";#N/A,#N/A,FALSE,"CTrecon"}</definedName>
    <definedName name="ASDFA_1_5_4_3" hidden="1">{#N/A,#N/A,FALSE,"TMCOMP96";#N/A,#N/A,FALSE,"MAT96";#N/A,#N/A,FALSE,"FANDA96";#N/A,#N/A,FALSE,"INTRAN96";#N/A,#N/A,FALSE,"NAA9697";#N/A,#N/A,FALSE,"ECWEBB";#N/A,#N/A,FALSE,"MFT96";#N/A,#N/A,FALSE,"CTrecon"}</definedName>
    <definedName name="ASDFA_1_5_4_4" hidden="1">{#N/A,#N/A,FALSE,"TMCOMP96";#N/A,#N/A,FALSE,"MAT96";#N/A,#N/A,FALSE,"FANDA96";#N/A,#N/A,FALSE,"INTRAN96";#N/A,#N/A,FALSE,"NAA9697";#N/A,#N/A,FALSE,"ECWEBB";#N/A,#N/A,FALSE,"MFT96";#N/A,#N/A,FALSE,"CTrecon"}</definedName>
    <definedName name="ASDFA_1_5_4_5" hidden="1">{#N/A,#N/A,FALSE,"TMCOMP96";#N/A,#N/A,FALSE,"MAT96";#N/A,#N/A,FALSE,"FANDA96";#N/A,#N/A,FALSE,"INTRAN96";#N/A,#N/A,FALSE,"NAA9697";#N/A,#N/A,FALSE,"ECWEBB";#N/A,#N/A,FALSE,"MFT96";#N/A,#N/A,FALSE,"CTrecon"}</definedName>
    <definedName name="ASDFA_1_5_5" hidden="1">{#N/A,#N/A,FALSE,"TMCOMP96";#N/A,#N/A,FALSE,"MAT96";#N/A,#N/A,FALSE,"FANDA96";#N/A,#N/A,FALSE,"INTRAN96";#N/A,#N/A,FALSE,"NAA9697";#N/A,#N/A,FALSE,"ECWEBB";#N/A,#N/A,FALSE,"MFT96";#N/A,#N/A,FALSE,"CTrecon"}</definedName>
    <definedName name="ASDFA_1_5_5_1" hidden="1">{#N/A,#N/A,FALSE,"TMCOMP96";#N/A,#N/A,FALSE,"MAT96";#N/A,#N/A,FALSE,"FANDA96";#N/A,#N/A,FALSE,"INTRAN96";#N/A,#N/A,FALSE,"NAA9697";#N/A,#N/A,FALSE,"ECWEBB";#N/A,#N/A,FALSE,"MFT96";#N/A,#N/A,FALSE,"CTrecon"}</definedName>
    <definedName name="ASDFA_1_5_5_2" hidden="1">{#N/A,#N/A,FALSE,"TMCOMP96";#N/A,#N/A,FALSE,"MAT96";#N/A,#N/A,FALSE,"FANDA96";#N/A,#N/A,FALSE,"INTRAN96";#N/A,#N/A,FALSE,"NAA9697";#N/A,#N/A,FALSE,"ECWEBB";#N/A,#N/A,FALSE,"MFT96";#N/A,#N/A,FALSE,"CTrecon"}</definedName>
    <definedName name="ASDFA_1_5_5_3" hidden="1">{#N/A,#N/A,FALSE,"TMCOMP96";#N/A,#N/A,FALSE,"MAT96";#N/A,#N/A,FALSE,"FANDA96";#N/A,#N/A,FALSE,"INTRAN96";#N/A,#N/A,FALSE,"NAA9697";#N/A,#N/A,FALSE,"ECWEBB";#N/A,#N/A,FALSE,"MFT96";#N/A,#N/A,FALSE,"CTrecon"}</definedName>
    <definedName name="ASDFA_1_5_5_4" hidden="1">{#N/A,#N/A,FALSE,"TMCOMP96";#N/A,#N/A,FALSE,"MAT96";#N/A,#N/A,FALSE,"FANDA96";#N/A,#N/A,FALSE,"INTRAN96";#N/A,#N/A,FALSE,"NAA9697";#N/A,#N/A,FALSE,"ECWEBB";#N/A,#N/A,FALSE,"MFT96";#N/A,#N/A,FALSE,"CTrecon"}</definedName>
    <definedName name="ASDFA_1_5_5_5" hidden="1">{#N/A,#N/A,FALSE,"TMCOMP96";#N/A,#N/A,FALSE,"MAT96";#N/A,#N/A,FALSE,"FANDA96";#N/A,#N/A,FALSE,"INTRAN96";#N/A,#N/A,FALSE,"NAA9697";#N/A,#N/A,FALSE,"ECWEBB";#N/A,#N/A,FALSE,"MFT96";#N/A,#N/A,FALSE,"CTrecon"}</definedName>
    <definedName name="ASDFA_2" hidden="1">{#N/A,#N/A,FALSE,"TMCOMP96";#N/A,#N/A,FALSE,"MAT96";#N/A,#N/A,FALSE,"FANDA96";#N/A,#N/A,FALSE,"INTRAN96";#N/A,#N/A,FALSE,"NAA9697";#N/A,#N/A,FALSE,"ECWEBB";#N/A,#N/A,FALSE,"MFT96";#N/A,#N/A,FALSE,"CTrecon"}</definedName>
    <definedName name="ASDFA_2_1" hidden="1">{#N/A,#N/A,FALSE,"TMCOMP96";#N/A,#N/A,FALSE,"MAT96";#N/A,#N/A,FALSE,"FANDA96";#N/A,#N/A,FALSE,"INTRAN96";#N/A,#N/A,FALSE,"NAA9697";#N/A,#N/A,FALSE,"ECWEBB";#N/A,#N/A,FALSE,"MFT96";#N/A,#N/A,FALSE,"CTrecon"}</definedName>
    <definedName name="ASDFA_2_1_1" hidden="1">{#N/A,#N/A,FALSE,"TMCOMP96";#N/A,#N/A,FALSE,"MAT96";#N/A,#N/A,FALSE,"FANDA96";#N/A,#N/A,FALSE,"INTRAN96";#N/A,#N/A,FALSE,"NAA9697";#N/A,#N/A,FALSE,"ECWEBB";#N/A,#N/A,FALSE,"MFT96";#N/A,#N/A,FALSE,"CTrecon"}</definedName>
    <definedName name="ASDFA_2_1_1_1" hidden="1">{#N/A,#N/A,FALSE,"TMCOMP96";#N/A,#N/A,FALSE,"MAT96";#N/A,#N/A,FALSE,"FANDA96";#N/A,#N/A,FALSE,"INTRAN96";#N/A,#N/A,FALSE,"NAA9697";#N/A,#N/A,FALSE,"ECWEBB";#N/A,#N/A,FALSE,"MFT96";#N/A,#N/A,FALSE,"CTrecon"}</definedName>
    <definedName name="ASDFA_2_1_1_1_1" hidden="1">{#N/A,#N/A,FALSE,"TMCOMP96";#N/A,#N/A,FALSE,"MAT96";#N/A,#N/A,FALSE,"FANDA96";#N/A,#N/A,FALSE,"INTRAN96";#N/A,#N/A,FALSE,"NAA9697";#N/A,#N/A,FALSE,"ECWEBB";#N/A,#N/A,FALSE,"MFT96";#N/A,#N/A,FALSE,"CTrecon"}</definedName>
    <definedName name="ASDFA_2_1_1_1_2" hidden="1">{#N/A,#N/A,FALSE,"TMCOMP96";#N/A,#N/A,FALSE,"MAT96";#N/A,#N/A,FALSE,"FANDA96";#N/A,#N/A,FALSE,"INTRAN96";#N/A,#N/A,FALSE,"NAA9697";#N/A,#N/A,FALSE,"ECWEBB";#N/A,#N/A,FALSE,"MFT96";#N/A,#N/A,FALSE,"CTrecon"}</definedName>
    <definedName name="ASDFA_2_1_1_1_3" hidden="1">{#N/A,#N/A,FALSE,"TMCOMP96";#N/A,#N/A,FALSE,"MAT96";#N/A,#N/A,FALSE,"FANDA96";#N/A,#N/A,FALSE,"INTRAN96";#N/A,#N/A,FALSE,"NAA9697";#N/A,#N/A,FALSE,"ECWEBB";#N/A,#N/A,FALSE,"MFT96";#N/A,#N/A,FALSE,"CTrecon"}</definedName>
    <definedName name="ASDFA_2_1_1_1_4" hidden="1">{#N/A,#N/A,FALSE,"TMCOMP96";#N/A,#N/A,FALSE,"MAT96";#N/A,#N/A,FALSE,"FANDA96";#N/A,#N/A,FALSE,"INTRAN96";#N/A,#N/A,FALSE,"NAA9697";#N/A,#N/A,FALSE,"ECWEBB";#N/A,#N/A,FALSE,"MFT96";#N/A,#N/A,FALSE,"CTrecon"}</definedName>
    <definedName name="ASDFA_2_1_1_1_5" hidden="1">{#N/A,#N/A,FALSE,"TMCOMP96";#N/A,#N/A,FALSE,"MAT96";#N/A,#N/A,FALSE,"FANDA96";#N/A,#N/A,FALSE,"INTRAN96";#N/A,#N/A,FALSE,"NAA9697";#N/A,#N/A,FALSE,"ECWEBB";#N/A,#N/A,FALSE,"MFT96";#N/A,#N/A,FALSE,"CTrecon"}</definedName>
    <definedName name="ASDFA_2_1_1_2" hidden="1">{#N/A,#N/A,FALSE,"TMCOMP96";#N/A,#N/A,FALSE,"MAT96";#N/A,#N/A,FALSE,"FANDA96";#N/A,#N/A,FALSE,"INTRAN96";#N/A,#N/A,FALSE,"NAA9697";#N/A,#N/A,FALSE,"ECWEBB";#N/A,#N/A,FALSE,"MFT96";#N/A,#N/A,FALSE,"CTrecon"}</definedName>
    <definedName name="ASDFA_2_1_1_2_1" hidden="1">{#N/A,#N/A,FALSE,"TMCOMP96";#N/A,#N/A,FALSE,"MAT96";#N/A,#N/A,FALSE,"FANDA96";#N/A,#N/A,FALSE,"INTRAN96";#N/A,#N/A,FALSE,"NAA9697";#N/A,#N/A,FALSE,"ECWEBB";#N/A,#N/A,FALSE,"MFT96";#N/A,#N/A,FALSE,"CTrecon"}</definedName>
    <definedName name="ASDFA_2_1_1_2_2" hidden="1">{#N/A,#N/A,FALSE,"TMCOMP96";#N/A,#N/A,FALSE,"MAT96";#N/A,#N/A,FALSE,"FANDA96";#N/A,#N/A,FALSE,"INTRAN96";#N/A,#N/A,FALSE,"NAA9697";#N/A,#N/A,FALSE,"ECWEBB";#N/A,#N/A,FALSE,"MFT96";#N/A,#N/A,FALSE,"CTrecon"}</definedName>
    <definedName name="ASDFA_2_1_1_2_3" hidden="1">{#N/A,#N/A,FALSE,"TMCOMP96";#N/A,#N/A,FALSE,"MAT96";#N/A,#N/A,FALSE,"FANDA96";#N/A,#N/A,FALSE,"INTRAN96";#N/A,#N/A,FALSE,"NAA9697";#N/A,#N/A,FALSE,"ECWEBB";#N/A,#N/A,FALSE,"MFT96";#N/A,#N/A,FALSE,"CTrecon"}</definedName>
    <definedName name="ASDFA_2_1_1_2_4" hidden="1">{#N/A,#N/A,FALSE,"TMCOMP96";#N/A,#N/A,FALSE,"MAT96";#N/A,#N/A,FALSE,"FANDA96";#N/A,#N/A,FALSE,"INTRAN96";#N/A,#N/A,FALSE,"NAA9697";#N/A,#N/A,FALSE,"ECWEBB";#N/A,#N/A,FALSE,"MFT96";#N/A,#N/A,FALSE,"CTrecon"}</definedName>
    <definedName name="ASDFA_2_1_1_2_5" hidden="1">{#N/A,#N/A,FALSE,"TMCOMP96";#N/A,#N/A,FALSE,"MAT96";#N/A,#N/A,FALSE,"FANDA96";#N/A,#N/A,FALSE,"INTRAN96";#N/A,#N/A,FALSE,"NAA9697";#N/A,#N/A,FALSE,"ECWEBB";#N/A,#N/A,FALSE,"MFT96";#N/A,#N/A,FALSE,"CTrecon"}</definedName>
    <definedName name="ASDFA_2_1_1_3" hidden="1">{#N/A,#N/A,FALSE,"TMCOMP96";#N/A,#N/A,FALSE,"MAT96";#N/A,#N/A,FALSE,"FANDA96";#N/A,#N/A,FALSE,"INTRAN96";#N/A,#N/A,FALSE,"NAA9697";#N/A,#N/A,FALSE,"ECWEBB";#N/A,#N/A,FALSE,"MFT96";#N/A,#N/A,FALSE,"CTrecon"}</definedName>
    <definedName name="ASDFA_2_1_1_4" hidden="1">{#N/A,#N/A,FALSE,"TMCOMP96";#N/A,#N/A,FALSE,"MAT96";#N/A,#N/A,FALSE,"FANDA96";#N/A,#N/A,FALSE,"INTRAN96";#N/A,#N/A,FALSE,"NAA9697";#N/A,#N/A,FALSE,"ECWEBB";#N/A,#N/A,FALSE,"MFT96";#N/A,#N/A,FALSE,"CTrecon"}</definedName>
    <definedName name="ASDFA_2_1_1_5" hidden="1">{#N/A,#N/A,FALSE,"TMCOMP96";#N/A,#N/A,FALSE,"MAT96";#N/A,#N/A,FALSE,"FANDA96";#N/A,#N/A,FALSE,"INTRAN96";#N/A,#N/A,FALSE,"NAA9697";#N/A,#N/A,FALSE,"ECWEBB";#N/A,#N/A,FALSE,"MFT96";#N/A,#N/A,FALSE,"CTrecon"}</definedName>
    <definedName name="ASDFA_2_1_2" hidden="1">{#N/A,#N/A,FALSE,"TMCOMP96";#N/A,#N/A,FALSE,"MAT96";#N/A,#N/A,FALSE,"FANDA96";#N/A,#N/A,FALSE,"INTRAN96";#N/A,#N/A,FALSE,"NAA9697";#N/A,#N/A,FALSE,"ECWEBB";#N/A,#N/A,FALSE,"MFT96";#N/A,#N/A,FALSE,"CTrecon"}</definedName>
    <definedName name="ASDFA_2_1_2_1" hidden="1">{#N/A,#N/A,FALSE,"TMCOMP96";#N/A,#N/A,FALSE,"MAT96";#N/A,#N/A,FALSE,"FANDA96";#N/A,#N/A,FALSE,"INTRAN96";#N/A,#N/A,FALSE,"NAA9697";#N/A,#N/A,FALSE,"ECWEBB";#N/A,#N/A,FALSE,"MFT96";#N/A,#N/A,FALSE,"CTrecon"}</definedName>
    <definedName name="ASDFA_2_1_2_2" hidden="1">{#N/A,#N/A,FALSE,"TMCOMP96";#N/A,#N/A,FALSE,"MAT96";#N/A,#N/A,FALSE,"FANDA96";#N/A,#N/A,FALSE,"INTRAN96";#N/A,#N/A,FALSE,"NAA9697";#N/A,#N/A,FALSE,"ECWEBB";#N/A,#N/A,FALSE,"MFT96";#N/A,#N/A,FALSE,"CTrecon"}</definedName>
    <definedName name="ASDFA_2_1_2_3" hidden="1">{#N/A,#N/A,FALSE,"TMCOMP96";#N/A,#N/A,FALSE,"MAT96";#N/A,#N/A,FALSE,"FANDA96";#N/A,#N/A,FALSE,"INTRAN96";#N/A,#N/A,FALSE,"NAA9697";#N/A,#N/A,FALSE,"ECWEBB";#N/A,#N/A,FALSE,"MFT96";#N/A,#N/A,FALSE,"CTrecon"}</definedName>
    <definedName name="ASDFA_2_1_2_4" hidden="1">{#N/A,#N/A,FALSE,"TMCOMP96";#N/A,#N/A,FALSE,"MAT96";#N/A,#N/A,FALSE,"FANDA96";#N/A,#N/A,FALSE,"INTRAN96";#N/A,#N/A,FALSE,"NAA9697";#N/A,#N/A,FALSE,"ECWEBB";#N/A,#N/A,FALSE,"MFT96";#N/A,#N/A,FALSE,"CTrecon"}</definedName>
    <definedName name="ASDFA_2_1_2_5" hidden="1">{#N/A,#N/A,FALSE,"TMCOMP96";#N/A,#N/A,FALSE,"MAT96";#N/A,#N/A,FALSE,"FANDA96";#N/A,#N/A,FALSE,"INTRAN96";#N/A,#N/A,FALSE,"NAA9697";#N/A,#N/A,FALSE,"ECWEBB";#N/A,#N/A,FALSE,"MFT96";#N/A,#N/A,FALSE,"CTrecon"}</definedName>
    <definedName name="ASDFA_2_1_3" hidden="1">{#N/A,#N/A,FALSE,"TMCOMP96";#N/A,#N/A,FALSE,"MAT96";#N/A,#N/A,FALSE,"FANDA96";#N/A,#N/A,FALSE,"INTRAN96";#N/A,#N/A,FALSE,"NAA9697";#N/A,#N/A,FALSE,"ECWEBB";#N/A,#N/A,FALSE,"MFT96";#N/A,#N/A,FALSE,"CTrecon"}</definedName>
    <definedName name="ASDFA_2_1_3_1" hidden="1">{#N/A,#N/A,FALSE,"TMCOMP96";#N/A,#N/A,FALSE,"MAT96";#N/A,#N/A,FALSE,"FANDA96";#N/A,#N/A,FALSE,"INTRAN96";#N/A,#N/A,FALSE,"NAA9697";#N/A,#N/A,FALSE,"ECWEBB";#N/A,#N/A,FALSE,"MFT96";#N/A,#N/A,FALSE,"CTrecon"}</definedName>
    <definedName name="ASDFA_2_1_3_2" hidden="1">{#N/A,#N/A,FALSE,"TMCOMP96";#N/A,#N/A,FALSE,"MAT96";#N/A,#N/A,FALSE,"FANDA96";#N/A,#N/A,FALSE,"INTRAN96";#N/A,#N/A,FALSE,"NAA9697";#N/A,#N/A,FALSE,"ECWEBB";#N/A,#N/A,FALSE,"MFT96";#N/A,#N/A,FALSE,"CTrecon"}</definedName>
    <definedName name="ASDFA_2_1_3_3" hidden="1">{#N/A,#N/A,FALSE,"TMCOMP96";#N/A,#N/A,FALSE,"MAT96";#N/A,#N/A,FALSE,"FANDA96";#N/A,#N/A,FALSE,"INTRAN96";#N/A,#N/A,FALSE,"NAA9697";#N/A,#N/A,FALSE,"ECWEBB";#N/A,#N/A,FALSE,"MFT96";#N/A,#N/A,FALSE,"CTrecon"}</definedName>
    <definedName name="ASDFA_2_1_3_4" hidden="1">{#N/A,#N/A,FALSE,"TMCOMP96";#N/A,#N/A,FALSE,"MAT96";#N/A,#N/A,FALSE,"FANDA96";#N/A,#N/A,FALSE,"INTRAN96";#N/A,#N/A,FALSE,"NAA9697";#N/A,#N/A,FALSE,"ECWEBB";#N/A,#N/A,FALSE,"MFT96";#N/A,#N/A,FALSE,"CTrecon"}</definedName>
    <definedName name="ASDFA_2_1_3_5" hidden="1">{#N/A,#N/A,FALSE,"TMCOMP96";#N/A,#N/A,FALSE,"MAT96";#N/A,#N/A,FALSE,"FANDA96";#N/A,#N/A,FALSE,"INTRAN96";#N/A,#N/A,FALSE,"NAA9697";#N/A,#N/A,FALSE,"ECWEBB";#N/A,#N/A,FALSE,"MFT96";#N/A,#N/A,FALSE,"CTrecon"}</definedName>
    <definedName name="ASDFA_2_1_4" hidden="1">{#N/A,#N/A,FALSE,"TMCOMP96";#N/A,#N/A,FALSE,"MAT96";#N/A,#N/A,FALSE,"FANDA96";#N/A,#N/A,FALSE,"INTRAN96";#N/A,#N/A,FALSE,"NAA9697";#N/A,#N/A,FALSE,"ECWEBB";#N/A,#N/A,FALSE,"MFT96";#N/A,#N/A,FALSE,"CTrecon"}</definedName>
    <definedName name="ASDFA_2_1_4_1" hidden="1">{#N/A,#N/A,FALSE,"TMCOMP96";#N/A,#N/A,FALSE,"MAT96";#N/A,#N/A,FALSE,"FANDA96";#N/A,#N/A,FALSE,"INTRAN96";#N/A,#N/A,FALSE,"NAA9697";#N/A,#N/A,FALSE,"ECWEBB";#N/A,#N/A,FALSE,"MFT96";#N/A,#N/A,FALSE,"CTrecon"}</definedName>
    <definedName name="ASDFA_2_1_4_2" hidden="1">{#N/A,#N/A,FALSE,"TMCOMP96";#N/A,#N/A,FALSE,"MAT96";#N/A,#N/A,FALSE,"FANDA96";#N/A,#N/A,FALSE,"INTRAN96";#N/A,#N/A,FALSE,"NAA9697";#N/A,#N/A,FALSE,"ECWEBB";#N/A,#N/A,FALSE,"MFT96";#N/A,#N/A,FALSE,"CTrecon"}</definedName>
    <definedName name="ASDFA_2_1_4_3" hidden="1">{#N/A,#N/A,FALSE,"TMCOMP96";#N/A,#N/A,FALSE,"MAT96";#N/A,#N/A,FALSE,"FANDA96";#N/A,#N/A,FALSE,"INTRAN96";#N/A,#N/A,FALSE,"NAA9697";#N/A,#N/A,FALSE,"ECWEBB";#N/A,#N/A,FALSE,"MFT96";#N/A,#N/A,FALSE,"CTrecon"}</definedName>
    <definedName name="ASDFA_2_1_4_4" hidden="1">{#N/A,#N/A,FALSE,"TMCOMP96";#N/A,#N/A,FALSE,"MAT96";#N/A,#N/A,FALSE,"FANDA96";#N/A,#N/A,FALSE,"INTRAN96";#N/A,#N/A,FALSE,"NAA9697";#N/A,#N/A,FALSE,"ECWEBB";#N/A,#N/A,FALSE,"MFT96";#N/A,#N/A,FALSE,"CTrecon"}</definedName>
    <definedName name="ASDFA_2_1_4_5" hidden="1">{#N/A,#N/A,FALSE,"TMCOMP96";#N/A,#N/A,FALSE,"MAT96";#N/A,#N/A,FALSE,"FANDA96";#N/A,#N/A,FALSE,"INTRAN96";#N/A,#N/A,FALSE,"NAA9697";#N/A,#N/A,FALSE,"ECWEBB";#N/A,#N/A,FALSE,"MFT96";#N/A,#N/A,FALSE,"CTrecon"}</definedName>
    <definedName name="ASDFA_2_1_5" hidden="1">{#N/A,#N/A,FALSE,"TMCOMP96";#N/A,#N/A,FALSE,"MAT96";#N/A,#N/A,FALSE,"FANDA96";#N/A,#N/A,FALSE,"INTRAN96";#N/A,#N/A,FALSE,"NAA9697";#N/A,#N/A,FALSE,"ECWEBB";#N/A,#N/A,FALSE,"MFT96";#N/A,#N/A,FALSE,"CTrecon"}</definedName>
    <definedName name="ASDFA_2_1_5_1" hidden="1">{#N/A,#N/A,FALSE,"TMCOMP96";#N/A,#N/A,FALSE,"MAT96";#N/A,#N/A,FALSE,"FANDA96";#N/A,#N/A,FALSE,"INTRAN96";#N/A,#N/A,FALSE,"NAA9697";#N/A,#N/A,FALSE,"ECWEBB";#N/A,#N/A,FALSE,"MFT96";#N/A,#N/A,FALSE,"CTrecon"}</definedName>
    <definedName name="ASDFA_2_1_5_2" hidden="1">{#N/A,#N/A,FALSE,"TMCOMP96";#N/A,#N/A,FALSE,"MAT96";#N/A,#N/A,FALSE,"FANDA96";#N/A,#N/A,FALSE,"INTRAN96";#N/A,#N/A,FALSE,"NAA9697";#N/A,#N/A,FALSE,"ECWEBB";#N/A,#N/A,FALSE,"MFT96";#N/A,#N/A,FALSE,"CTrecon"}</definedName>
    <definedName name="ASDFA_2_1_5_3" hidden="1">{#N/A,#N/A,FALSE,"TMCOMP96";#N/A,#N/A,FALSE,"MAT96";#N/A,#N/A,FALSE,"FANDA96";#N/A,#N/A,FALSE,"INTRAN96";#N/A,#N/A,FALSE,"NAA9697";#N/A,#N/A,FALSE,"ECWEBB";#N/A,#N/A,FALSE,"MFT96";#N/A,#N/A,FALSE,"CTrecon"}</definedName>
    <definedName name="ASDFA_2_1_5_4" hidden="1">{#N/A,#N/A,FALSE,"TMCOMP96";#N/A,#N/A,FALSE,"MAT96";#N/A,#N/A,FALSE,"FANDA96";#N/A,#N/A,FALSE,"INTRAN96";#N/A,#N/A,FALSE,"NAA9697";#N/A,#N/A,FALSE,"ECWEBB";#N/A,#N/A,FALSE,"MFT96";#N/A,#N/A,FALSE,"CTrecon"}</definedName>
    <definedName name="ASDFA_2_1_5_5" hidden="1">{#N/A,#N/A,FALSE,"TMCOMP96";#N/A,#N/A,FALSE,"MAT96";#N/A,#N/A,FALSE,"FANDA96";#N/A,#N/A,FALSE,"INTRAN96";#N/A,#N/A,FALSE,"NAA9697";#N/A,#N/A,FALSE,"ECWEBB";#N/A,#N/A,FALSE,"MFT96";#N/A,#N/A,FALSE,"CTrecon"}</definedName>
    <definedName name="ASDFA_2_2" hidden="1">{#N/A,#N/A,FALSE,"TMCOMP96";#N/A,#N/A,FALSE,"MAT96";#N/A,#N/A,FALSE,"FANDA96";#N/A,#N/A,FALSE,"INTRAN96";#N/A,#N/A,FALSE,"NAA9697";#N/A,#N/A,FALSE,"ECWEBB";#N/A,#N/A,FALSE,"MFT96";#N/A,#N/A,FALSE,"CTrecon"}</definedName>
    <definedName name="ASDFA_2_2_1" hidden="1">{#N/A,#N/A,FALSE,"TMCOMP96";#N/A,#N/A,FALSE,"MAT96";#N/A,#N/A,FALSE,"FANDA96";#N/A,#N/A,FALSE,"INTRAN96";#N/A,#N/A,FALSE,"NAA9697";#N/A,#N/A,FALSE,"ECWEBB";#N/A,#N/A,FALSE,"MFT96";#N/A,#N/A,FALSE,"CTrecon"}</definedName>
    <definedName name="ASDFA_2_2_2" hidden="1">{#N/A,#N/A,FALSE,"TMCOMP96";#N/A,#N/A,FALSE,"MAT96";#N/A,#N/A,FALSE,"FANDA96";#N/A,#N/A,FALSE,"INTRAN96";#N/A,#N/A,FALSE,"NAA9697";#N/A,#N/A,FALSE,"ECWEBB";#N/A,#N/A,FALSE,"MFT96";#N/A,#N/A,FALSE,"CTrecon"}</definedName>
    <definedName name="ASDFA_2_2_3" hidden="1">{#N/A,#N/A,FALSE,"TMCOMP96";#N/A,#N/A,FALSE,"MAT96";#N/A,#N/A,FALSE,"FANDA96";#N/A,#N/A,FALSE,"INTRAN96";#N/A,#N/A,FALSE,"NAA9697";#N/A,#N/A,FALSE,"ECWEBB";#N/A,#N/A,FALSE,"MFT96";#N/A,#N/A,FALSE,"CTrecon"}</definedName>
    <definedName name="ASDFA_2_2_4" hidden="1">{#N/A,#N/A,FALSE,"TMCOMP96";#N/A,#N/A,FALSE,"MAT96";#N/A,#N/A,FALSE,"FANDA96";#N/A,#N/A,FALSE,"INTRAN96";#N/A,#N/A,FALSE,"NAA9697";#N/A,#N/A,FALSE,"ECWEBB";#N/A,#N/A,FALSE,"MFT96";#N/A,#N/A,FALSE,"CTrecon"}</definedName>
    <definedName name="ASDFA_2_2_5" hidden="1">{#N/A,#N/A,FALSE,"TMCOMP96";#N/A,#N/A,FALSE,"MAT96";#N/A,#N/A,FALSE,"FANDA96";#N/A,#N/A,FALSE,"INTRAN96";#N/A,#N/A,FALSE,"NAA9697";#N/A,#N/A,FALSE,"ECWEBB";#N/A,#N/A,FALSE,"MFT96";#N/A,#N/A,FALSE,"CTrecon"}</definedName>
    <definedName name="ASDFA_2_3" hidden="1">{#N/A,#N/A,FALSE,"TMCOMP96";#N/A,#N/A,FALSE,"MAT96";#N/A,#N/A,FALSE,"FANDA96";#N/A,#N/A,FALSE,"INTRAN96";#N/A,#N/A,FALSE,"NAA9697";#N/A,#N/A,FALSE,"ECWEBB";#N/A,#N/A,FALSE,"MFT96";#N/A,#N/A,FALSE,"CTrecon"}</definedName>
    <definedName name="ASDFA_2_3_1" hidden="1">{#N/A,#N/A,FALSE,"TMCOMP96";#N/A,#N/A,FALSE,"MAT96";#N/A,#N/A,FALSE,"FANDA96";#N/A,#N/A,FALSE,"INTRAN96";#N/A,#N/A,FALSE,"NAA9697";#N/A,#N/A,FALSE,"ECWEBB";#N/A,#N/A,FALSE,"MFT96";#N/A,#N/A,FALSE,"CTrecon"}</definedName>
    <definedName name="ASDFA_2_3_2" hidden="1">{#N/A,#N/A,FALSE,"TMCOMP96";#N/A,#N/A,FALSE,"MAT96";#N/A,#N/A,FALSE,"FANDA96";#N/A,#N/A,FALSE,"INTRAN96";#N/A,#N/A,FALSE,"NAA9697";#N/A,#N/A,FALSE,"ECWEBB";#N/A,#N/A,FALSE,"MFT96";#N/A,#N/A,FALSE,"CTrecon"}</definedName>
    <definedName name="ASDFA_2_3_3" hidden="1">{#N/A,#N/A,FALSE,"TMCOMP96";#N/A,#N/A,FALSE,"MAT96";#N/A,#N/A,FALSE,"FANDA96";#N/A,#N/A,FALSE,"INTRAN96";#N/A,#N/A,FALSE,"NAA9697";#N/A,#N/A,FALSE,"ECWEBB";#N/A,#N/A,FALSE,"MFT96";#N/A,#N/A,FALSE,"CTrecon"}</definedName>
    <definedName name="ASDFA_2_3_4" hidden="1">{#N/A,#N/A,FALSE,"TMCOMP96";#N/A,#N/A,FALSE,"MAT96";#N/A,#N/A,FALSE,"FANDA96";#N/A,#N/A,FALSE,"INTRAN96";#N/A,#N/A,FALSE,"NAA9697";#N/A,#N/A,FALSE,"ECWEBB";#N/A,#N/A,FALSE,"MFT96";#N/A,#N/A,FALSE,"CTrecon"}</definedName>
    <definedName name="ASDFA_2_3_5" hidden="1">{#N/A,#N/A,FALSE,"TMCOMP96";#N/A,#N/A,FALSE,"MAT96";#N/A,#N/A,FALSE,"FANDA96";#N/A,#N/A,FALSE,"INTRAN96";#N/A,#N/A,FALSE,"NAA9697";#N/A,#N/A,FALSE,"ECWEBB";#N/A,#N/A,FALSE,"MFT96";#N/A,#N/A,FALSE,"CTrecon"}</definedName>
    <definedName name="ASDFA_2_4" hidden="1">{#N/A,#N/A,FALSE,"TMCOMP96";#N/A,#N/A,FALSE,"MAT96";#N/A,#N/A,FALSE,"FANDA96";#N/A,#N/A,FALSE,"INTRAN96";#N/A,#N/A,FALSE,"NAA9697";#N/A,#N/A,FALSE,"ECWEBB";#N/A,#N/A,FALSE,"MFT96";#N/A,#N/A,FALSE,"CTrecon"}</definedName>
    <definedName name="ASDFA_2_4_1" hidden="1">{#N/A,#N/A,FALSE,"TMCOMP96";#N/A,#N/A,FALSE,"MAT96";#N/A,#N/A,FALSE,"FANDA96";#N/A,#N/A,FALSE,"INTRAN96";#N/A,#N/A,FALSE,"NAA9697";#N/A,#N/A,FALSE,"ECWEBB";#N/A,#N/A,FALSE,"MFT96";#N/A,#N/A,FALSE,"CTrecon"}</definedName>
    <definedName name="ASDFA_2_4_2" hidden="1">{#N/A,#N/A,FALSE,"TMCOMP96";#N/A,#N/A,FALSE,"MAT96";#N/A,#N/A,FALSE,"FANDA96";#N/A,#N/A,FALSE,"INTRAN96";#N/A,#N/A,FALSE,"NAA9697";#N/A,#N/A,FALSE,"ECWEBB";#N/A,#N/A,FALSE,"MFT96";#N/A,#N/A,FALSE,"CTrecon"}</definedName>
    <definedName name="ASDFA_2_4_3" hidden="1">{#N/A,#N/A,FALSE,"TMCOMP96";#N/A,#N/A,FALSE,"MAT96";#N/A,#N/A,FALSE,"FANDA96";#N/A,#N/A,FALSE,"INTRAN96";#N/A,#N/A,FALSE,"NAA9697";#N/A,#N/A,FALSE,"ECWEBB";#N/A,#N/A,FALSE,"MFT96";#N/A,#N/A,FALSE,"CTrecon"}</definedName>
    <definedName name="ASDFA_2_4_4" hidden="1">{#N/A,#N/A,FALSE,"TMCOMP96";#N/A,#N/A,FALSE,"MAT96";#N/A,#N/A,FALSE,"FANDA96";#N/A,#N/A,FALSE,"INTRAN96";#N/A,#N/A,FALSE,"NAA9697";#N/A,#N/A,FALSE,"ECWEBB";#N/A,#N/A,FALSE,"MFT96";#N/A,#N/A,FALSE,"CTrecon"}</definedName>
    <definedName name="ASDFA_2_4_5" hidden="1">{#N/A,#N/A,FALSE,"TMCOMP96";#N/A,#N/A,FALSE,"MAT96";#N/A,#N/A,FALSE,"FANDA96";#N/A,#N/A,FALSE,"INTRAN96";#N/A,#N/A,FALSE,"NAA9697";#N/A,#N/A,FALSE,"ECWEBB";#N/A,#N/A,FALSE,"MFT96";#N/A,#N/A,FALSE,"CTrecon"}</definedName>
    <definedName name="ASDFA_2_5" hidden="1">{#N/A,#N/A,FALSE,"TMCOMP96";#N/A,#N/A,FALSE,"MAT96";#N/A,#N/A,FALSE,"FANDA96";#N/A,#N/A,FALSE,"INTRAN96";#N/A,#N/A,FALSE,"NAA9697";#N/A,#N/A,FALSE,"ECWEBB";#N/A,#N/A,FALSE,"MFT96";#N/A,#N/A,FALSE,"CTrecon"}</definedName>
    <definedName name="ASDFA_2_5_1" hidden="1">{#N/A,#N/A,FALSE,"TMCOMP96";#N/A,#N/A,FALSE,"MAT96";#N/A,#N/A,FALSE,"FANDA96";#N/A,#N/A,FALSE,"INTRAN96";#N/A,#N/A,FALSE,"NAA9697";#N/A,#N/A,FALSE,"ECWEBB";#N/A,#N/A,FALSE,"MFT96";#N/A,#N/A,FALSE,"CTrecon"}</definedName>
    <definedName name="ASDFA_2_5_2" hidden="1">{#N/A,#N/A,FALSE,"TMCOMP96";#N/A,#N/A,FALSE,"MAT96";#N/A,#N/A,FALSE,"FANDA96";#N/A,#N/A,FALSE,"INTRAN96";#N/A,#N/A,FALSE,"NAA9697";#N/A,#N/A,FALSE,"ECWEBB";#N/A,#N/A,FALSE,"MFT96";#N/A,#N/A,FALSE,"CTrecon"}</definedName>
    <definedName name="ASDFA_2_5_3" hidden="1">{#N/A,#N/A,FALSE,"TMCOMP96";#N/A,#N/A,FALSE,"MAT96";#N/A,#N/A,FALSE,"FANDA96";#N/A,#N/A,FALSE,"INTRAN96";#N/A,#N/A,FALSE,"NAA9697";#N/A,#N/A,FALSE,"ECWEBB";#N/A,#N/A,FALSE,"MFT96";#N/A,#N/A,FALSE,"CTrecon"}</definedName>
    <definedName name="ASDFA_2_5_4" hidden="1">{#N/A,#N/A,FALSE,"TMCOMP96";#N/A,#N/A,FALSE,"MAT96";#N/A,#N/A,FALSE,"FANDA96";#N/A,#N/A,FALSE,"INTRAN96";#N/A,#N/A,FALSE,"NAA9697";#N/A,#N/A,FALSE,"ECWEBB";#N/A,#N/A,FALSE,"MFT96";#N/A,#N/A,FALSE,"CTrecon"}</definedName>
    <definedName name="ASDFA_2_5_5" hidden="1">{#N/A,#N/A,FALSE,"TMCOMP96";#N/A,#N/A,FALSE,"MAT96";#N/A,#N/A,FALSE,"FANDA96";#N/A,#N/A,FALSE,"INTRAN96";#N/A,#N/A,FALSE,"NAA9697";#N/A,#N/A,FALSE,"ECWEBB";#N/A,#N/A,FALSE,"MFT96";#N/A,#N/A,FALSE,"CTrecon"}</definedName>
    <definedName name="ASDFA_3" hidden="1">{#N/A,#N/A,FALSE,"TMCOMP96";#N/A,#N/A,FALSE,"MAT96";#N/A,#N/A,FALSE,"FANDA96";#N/A,#N/A,FALSE,"INTRAN96";#N/A,#N/A,FALSE,"NAA9697";#N/A,#N/A,FALSE,"ECWEBB";#N/A,#N/A,FALSE,"MFT96";#N/A,#N/A,FALSE,"CTrecon"}</definedName>
    <definedName name="ASDFA_3_1" hidden="1">{#N/A,#N/A,FALSE,"TMCOMP96";#N/A,#N/A,FALSE,"MAT96";#N/A,#N/A,FALSE,"FANDA96";#N/A,#N/A,FALSE,"INTRAN96";#N/A,#N/A,FALSE,"NAA9697";#N/A,#N/A,FALSE,"ECWEBB";#N/A,#N/A,FALSE,"MFT96";#N/A,#N/A,FALSE,"CTrecon"}</definedName>
    <definedName name="ASDFA_3_1_1" hidden="1">{#N/A,#N/A,FALSE,"TMCOMP96";#N/A,#N/A,FALSE,"MAT96";#N/A,#N/A,FALSE,"FANDA96";#N/A,#N/A,FALSE,"INTRAN96";#N/A,#N/A,FALSE,"NAA9697";#N/A,#N/A,FALSE,"ECWEBB";#N/A,#N/A,FALSE,"MFT96";#N/A,#N/A,FALSE,"CTrecon"}</definedName>
    <definedName name="ASDFA_3_1_1_1" hidden="1">{#N/A,#N/A,FALSE,"TMCOMP96";#N/A,#N/A,FALSE,"MAT96";#N/A,#N/A,FALSE,"FANDA96";#N/A,#N/A,FALSE,"INTRAN96";#N/A,#N/A,FALSE,"NAA9697";#N/A,#N/A,FALSE,"ECWEBB";#N/A,#N/A,FALSE,"MFT96";#N/A,#N/A,FALSE,"CTrecon"}</definedName>
    <definedName name="ASDFA_3_1_1_1_1" hidden="1">{#N/A,#N/A,FALSE,"TMCOMP96";#N/A,#N/A,FALSE,"MAT96";#N/A,#N/A,FALSE,"FANDA96";#N/A,#N/A,FALSE,"INTRAN96";#N/A,#N/A,FALSE,"NAA9697";#N/A,#N/A,FALSE,"ECWEBB";#N/A,#N/A,FALSE,"MFT96";#N/A,#N/A,FALSE,"CTrecon"}</definedName>
    <definedName name="ASDFA_3_1_1_1_2" hidden="1">{#N/A,#N/A,FALSE,"TMCOMP96";#N/A,#N/A,FALSE,"MAT96";#N/A,#N/A,FALSE,"FANDA96";#N/A,#N/A,FALSE,"INTRAN96";#N/A,#N/A,FALSE,"NAA9697";#N/A,#N/A,FALSE,"ECWEBB";#N/A,#N/A,FALSE,"MFT96";#N/A,#N/A,FALSE,"CTrecon"}</definedName>
    <definedName name="ASDFA_3_1_1_1_3" hidden="1">{#N/A,#N/A,FALSE,"TMCOMP96";#N/A,#N/A,FALSE,"MAT96";#N/A,#N/A,FALSE,"FANDA96";#N/A,#N/A,FALSE,"INTRAN96";#N/A,#N/A,FALSE,"NAA9697";#N/A,#N/A,FALSE,"ECWEBB";#N/A,#N/A,FALSE,"MFT96";#N/A,#N/A,FALSE,"CTrecon"}</definedName>
    <definedName name="ASDFA_3_1_1_1_4" hidden="1">{#N/A,#N/A,FALSE,"TMCOMP96";#N/A,#N/A,FALSE,"MAT96";#N/A,#N/A,FALSE,"FANDA96";#N/A,#N/A,FALSE,"INTRAN96";#N/A,#N/A,FALSE,"NAA9697";#N/A,#N/A,FALSE,"ECWEBB";#N/A,#N/A,FALSE,"MFT96";#N/A,#N/A,FALSE,"CTrecon"}</definedName>
    <definedName name="ASDFA_3_1_1_1_5" hidden="1">{#N/A,#N/A,FALSE,"TMCOMP96";#N/A,#N/A,FALSE,"MAT96";#N/A,#N/A,FALSE,"FANDA96";#N/A,#N/A,FALSE,"INTRAN96";#N/A,#N/A,FALSE,"NAA9697";#N/A,#N/A,FALSE,"ECWEBB";#N/A,#N/A,FALSE,"MFT96";#N/A,#N/A,FALSE,"CTrecon"}</definedName>
    <definedName name="ASDFA_3_1_1_2" hidden="1">{#N/A,#N/A,FALSE,"TMCOMP96";#N/A,#N/A,FALSE,"MAT96";#N/A,#N/A,FALSE,"FANDA96";#N/A,#N/A,FALSE,"INTRAN96";#N/A,#N/A,FALSE,"NAA9697";#N/A,#N/A,FALSE,"ECWEBB";#N/A,#N/A,FALSE,"MFT96";#N/A,#N/A,FALSE,"CTrecon"}</definedName>
    <definedName name="ASDFA_3_1_1_2_1" hidden="1">{#N/A,#N/A,FALSE,"TMCOMP96";#N/A,#N/A,FALSE,"MAT96";#N/A,#N/A,FALSE,"FANDA96";#N/A,#N/A,FALSE,"INTRAN96";#N/A,#N/A,FALSE,"NAA9697";#N/A,#N/A,FALSE,"ECWEBB";#N/A,#N/A,FALSE,"MFT96";#N/A,#N/A,FALSE,"CTrecon"}</definedName>
    <definedName name="ASDFA_3_1_1_2_2" hidden="1">{#N/A,#N/A,FALSE,"TMCOMP96";#N/A,#N/A,FALSE,"MAT96";#N/A,#N/A,FALSE,"FANDA96";#N/A,#N/A,FALSE,"INTRAN96";#N/A,#N/A,FALSE,"NAA9697";#N/A,#N/A,FALSE,"ECWEBB";#N/A,#N/A,FALSE,"MFT96";#N/A,#N/A,FALSE,"CTrecon"}</definedName>
    <definedName name="ASDFA_3_1_1_2_3" hidden="1">{#N/A,#N/A,FALSE,"TMCOMP96";#N/A,#N/A,FALSE,"MAT96";#N/A,#N/A,FALSE,"FANDA96";#N/A,#N/A,FALSE,"INTRAN96";#N/A,#N/A,FALSE,"NAA9697";#N/A,#N/A,FALSE,"ECWEBB";#N/A,#N/A,FALSE,"MFT96";#N/A,#N/A,FALSE,"CTrecon"}</definedName>
    <definedName name="ASDFA_3_1_1_2_4" hidden="1">{#N/A,#N/A,FALSE,"TMCOMP96";#N/A,#N/A,FALSE,"MAT96";#N/A,#N/A,FALSE,"FANDA96";#N/A,#N/A,FALSE,"INTRAN96";#N/A,#N/A,FALSE,"NAA9697";#N/A,#N/A,FALSE,"ECWEBB";#N/A,#N/A,FALSE,"MFT96";#N/A,#N/A,FALSE,"CTrecon"}</definedName>
    <definedName name="ASDFA_3_1_1_2_5" hidden="1">{#N/A,#N/A,FALSE,"TMCOMP96";#N/A,#N/A,FALSE,"MAT96";#N/A,#N/A,FALSE,"FANDA96";#N/A,#N/A,FALSE,"INTRAN96";#N/A,#N/A,FALSE,"NAA9697";#N/A,#N/A,FALSE,"ECWEBB";#N/A,#N/A,FALSE,"MFT96";#N/A,#N/A,FALSE,"CTrecon"}</definedName>
    <definedName name="ASDFA_3_1_1_3" hidden="1">{#N/A,#N/A,FALSE,"TMCOMP96";#N/A,#N/A,FALSE,"MAT96";#N/A,#N/A,FALSE,"FANDA96";#N/A,#N/A,FALSE,"INTRAN96";#N/A,#N/A,FALSE,"NAA9697";#N/A,#N/A,FALSE,"ECWEBB";#N/A,#N/A,FALSE,"MFT96";#N/A,#N/A,FALSE,"CTrecon"}</definedName>
    <definedName name="ASDFA_3_1_1_4" hidden="1">{#N/A,#N/A,FALSE,"TMCOMP96";#N/A,#N/A,FALSE,"MAT96";#N/A,#N/A,FALSE,"FANDA96";#N/A,#N/A,FALSE,"INTRAN96";#N/A,#N/A,FALSE,"NAA9697";#N/A,#N/A,FALSE,"ECWEBB";#N/A,#N/A,FALSE,"MFT96";#N/A,#N/A,FALSE,"CTrecon"}</definedName>
    <definedName name="ASDFA_3_1_1_5" hidden="1">{#N/A,#N/A,FALSE,"TMCOMP96";#N/A,#N/A,FALSE,"MAT96";#N/A,#N/A,FALSE,"FANDA96";#N/A,#N/A,FALSE,"INTRAN96";#N/A,#N/A,FALSE,"NAA9697";#N/A,#N/A,FALSE,"ECWEBB";#N/A,#N/A,FALSE,"MFT96";#N/A,#N/A,FALSE,"CTrecon"}</definedName>
    <definedName name="ASDFA_3_1_2" hidden="1">{#N/A,#N/A,FALSE,"TMCOMP96";#N/A,#N/A,FALSE,"MAT96";#N/A,#N/A,FALSE,"FANDA96";#N/A,#N/A,FALSE,"INTRAN96";#N/A,#N/A,FALSE,"NAA9697";#N/A,#N/A,FALSE,"ECWEBB";#N/A,#N/A,FALSE,"MFT96";#N/A,#N/A,FALSE,"CTrecon"}</definedName>
    <definedName name="ASDFA_3_1_2_1" hidden="1">{#N/A,#N/A,FALSE,"TMCOMP96";#N/A,#N/A,FALSE,"MAT96";#N/A,#N/A,FALSE,"FANDA96";#N/A,#N/A,FALSE,"INTRAN96";#N/A,#N/A,FALSE,"NAA9697";#N/A,#N/A,FALSE,"ECWEBB";#N/A,#N/A,FALSE,"MFT96";#N/A,#N/A,FALSE,"CTrecon"}</definedName>
    <definedName name="ASDFA_3_1_2_2" hidden="1">{#N/A,#N/A,FALSE,"TMCOMP96";#N/A,#N/A,FALSE,"MAT96";#N/A,#N/A,FALSE,"FANDA96";#N/A,#N/A,FALSE,"INTRAN96";#N/A,#N/A,FALSE,"NAA9697";#N/A,#N/A,FALSE,"ECWEBB";#N/A,#N/A,FALSE,"MFT96";#N/A,#N/A,FALSE,"CTrecon"}</definedName>
    <definedName name="ASDFA_3_1_2_3" hidden="1">{#N/A,#N/A,FALSE,"TMCOMP96";#N/A,#N/A,FALSE,"MAT96";#N/A,#N/A,FALSE,"FANDA96";#N/A,#N/A,FALSE,"INTRAN96";#N/A,#N/A,FALSE,"NAA9697";#N/A,#N/A,FALSE,"ECWEBB";#N/A,#N/A,FALSE,"MFT96";#N/A,#N/A,FALSE,"CTrecon"}</definedName>
    <definedName name="ASDFA_3_1_2_4" hidden="1">{#N/A,#N/A,FALSE,"TMCOMP96";#N/A,#N/A,FALSE,"MAT96";#N/A,#N/A,FALSE,"FANDA96";#N/A,#N/A,FALSE,"INTRAN96";#N/A,#N/A,FALSE,"NAA9697";#N/A,#N/A,FALSE,"ECWEBB";#N/A,#N/A,FALSE,"MFT96";#N/A,#N/A,FALSE,"CTrecon"}</definedName>
    <definedName name="ASDFA_3_1_2_5" hidden="1">{#N/A,#N/A,FALSE,"TMCOMP96";#N/A,#N/A,FALSE,"MAT96";#N/A,#N/A,FALSE,"FANDA96";#N/A,#N/A,FALSE,"INTRAN96";#N/A,#N/A,FALSE,"NAA9697";#N/A,#N/A,FALSE,"ECWEBB";#N/A,#N/A,FALSE,"MFT96";#N/A,#N/A,FALSE,"CTrecon"}</definedName>
    <definedName name="ASDFA_3_1_3" hidden="1">{#N/A,#N/A,FALSE,"TMCOMP96";#N/A,#N/A,FALSE,"MAT96";#N/A,#N/A,FALSE,"FANDA96";#N/A,#N/A,FALSE,"INTRAN96";#N/A,#N/A,FALSE,"NAA9697";#N/A,#N/A,FALSE,"ECWEBB";#N/A,#N/A,FALSE,"MFT96";#N/A,#N/A,FALSE,"CTrecon"}</definedName>
    <definedName name="ASDFA_3_1_3_1" hidden="1">{#N/A,#N/A,FALSE,"TMCOMP96";#N/A,#N/A,FALSE,"MAT96";#N/A,#N/A,FALSE,"FANDA96";#N/A,#N/A,FALSE,"INTRAN96";#N/A,#N/A,FALSE,"NAA9697";#N/A,#N/A,FALSE,"ECWEBB";#N/A,#N/A,FALSE,"MFT96";#N/A,#N/A,FALSE,"CTrecon"}</definedName>
    <definedName name="ASDFA_3_1_3_2" hidden="1">{#N/A,#N/A,FALSE,"TMCOMP96";#N/A,#N/A,FALSE,"MAT96";#N/A,#N/A,FALSE,"FANDA96";#N/A,#N/A,FALSE,"INTRAN96";#N/A,#N/A,FALSE,"NAA9697";#N/A,#N/A,FALSE,"ECWEBB";#N/A,#N/A,FALSE,"MFT96";#N/A,#N/A,FALSE,"CTrecon"}</definedName>
    <definedName name="ASDFA_3_1_3_3" hidden="1">{#N/A,#N/A,FALSE,"TMCOMP96";#N/A,#N/A,FALSE,"MAT96";#N/A,#N/A,FALSE,"FANDA96";#N/A,#N/A,FALSE,"INTRAN96";#N/A,#N/A,FALSE,"NAA9697";#N/A,#N/A,FALSE,"ECWEBB";#N/A,#N/A,FALSE,"MFT96";#N/A,#N/A,FALSE,"CTrecon"}</definedName>
    <definedName name="ASDFA_3_1_3_4" hidden="1">{#N/A,#N/A,FALSE,"TMCOMP96";#N/A,#N/A,FALSE,"MAT96";#N/A,#N/A,FALSE,"FANDA96";#N/A,#N/A,FALSE,"INTRAN96";#N/A,#N/A,FALSE,"NAA9697";#N/A,#N/A,FALSE,"ECWEBB";#N/A,#N/A,FALSE,"MFT96";#N/A,#N/A,FALSE,"CTrecon"}</definedName>
    <definedName name="ASDFA_3_1_3_5" hidden="1">{#N/A,#N/A,FALSE,"TMCOMP96";#N/A,#N/A,FALSE,"MAT96";#N/A,#N/A,FALSE,"FANDA96";#N/A,#N/A,FALSE,"INTRAN96";#N/A,#N/A,FALSE,"NAA9697";#N/A,#N/A,FALSE,"ECWEBB";#N/A,#N/A,FALSE,"MFT96";#N/A,#N/A,FALSE,"CTrecon"}</definedName>
    <definedName name="ASDFA_3_1_4" hidden="1">{#N/A,#N/A,FALSE,"TMCOMP96";#N/A,#N/A,FALSE,"MAT96";#N/A,#N/A,FALSE,"FANDA96";#N/A,#N/A,FALSE,"INTRAN96";#N/A,#N/A,FALSE,"NAA9697";#N/A,#N/A,FALSE,"ECWEBB";#N/A,#N/A,FALSE,"MFT96";#N/A,#N/A,FALSE,"CTrecon"}</definedName>
    <definedName name="ASDFA_3_1_4_1" hidden="1">{#N/A,#N/A,FALSE,"TMCOMP96";#N/A,#N/A,FALSE,"MAT96";#N/A,#N/A,FALSE,"FANDA96";#N/A,#N/A,FALSE,"INTRAN96";#N/A,#N/A,FALSE,"NAA9697";#N/A,#N/A,FALSE,"ECWEBB";#N/A,#N/A,FALSE,"MFT96";#N/A,#N/A,FALSE,"CTrecon"}</definedName>
    <definedName name="ASDFA_3_1_4_2" hidden="1">{#N/A,#N/A,FALSE,"TMCOMP96";#N/A,#N/A,FALSE,"MAT96";#N/A,#N/A,FALSE,"FANDA96";#N/A,#N/A,FALSE,"INTRAN96";#N/A,#N/A,FALSE,"NAA9697";#N/A,#N/A,FALSE,"ECWEBB";#N/A,#N/A,FALSE,"MFT96";#N/A,#N/A,FALSE,"CTrecon"}</definedName>
    <definedName name="ASDFA_3_1_4_3" hidden="1">{#N/A,#N/A,FALSE,"TMCOMP96";#N/A,#N/A,FALSE,"MAT96";#N/A,#N/A,FALSE,"FANDA96";#N/A,#N/A,FALSE,"INTRAN96";#N/A,#N/A,FALSE,"NAA9697";#N/A,#N/A,FALSE,"ECWEBB";#N/A,#N/A,FALSE,"MFT96";#N/A,#N/A,FALSE,"CTrecon"}</definedName>
    <definedName name="ASDFA_3_1_4_4" hidden="1">{#N/A,#N/A,FALSE,"TMCOMP96";#N/A,#N/A,FALSE,"MAT96";#N/A,#N/A,FALSE,"FANDA96";#N/A,#N/A,FALSE,"INTRAN96";#N/A,#N/A,FALSE,"NAA9697";#N/A,#N/A,FALSE,"ECWEBB";#N/A,#N/A,FALSE,"MFT96";#N/A,#N/A,FALSE,"CTrecon"}</definedName>
    <definedName name="ASDFA_3_1_4_5" hidden="1">{#N/A,#N/A,FALSE,"TMCOMP96";#N/A,#N/A,FALSE,"MAT96";#N/A,#N/A,FALSE,"FANDA96";#N/A,#N/A,FALSE,"INTRAN96";#N/A,#N/A,FALSE,"NAA9697";#N/A,#N/A,FALSE,"ECWEBB";#N/A,#N/A,FALSE,"MFT96";#N/A,#N/A,FALSE,"CTrecon"}</definedName>
    <definedName name="ASDFA_3_1_5" hidden="1">{#N/A,#N/A,FALSE,"TMCOMP96";#N/A,#N/A,FALSE,"MAT96";#N/A,#N/A,FALSE,"FANDA96";#N/A,#N/A,FALSE,"INTRAN96";#N/A,#N/A,FALSE,"NAA9697";#N/A,#N/A,FALSE,"ECWEBB";#N/A,#N/A,FALSE,"MFT96";#N/A,#N/A,FALSE,"CTrecon"}</definedName>
    <definedName name="ASDFA_3_1_5_1" hidden="1">{#N/A,#N/A,FALSE,"TMCOMP96";#N/A,#N/A,FALSE,"MAT96";#N/A,#N/A,FALSE,"FANDA96";#N/A,#N/A,FALSE,"INTRAN96";#N/A,#N/A,FALSE,"NAA9697";#N/A,#N/A,FALSE,"ECWEBB";#N/A,#N/A,FALSE,"MFT96";#N/A,#N/A,FALSE,"CTrecon"}</definedName>
    <definedName name="ASDFA_3_1_5_2" hidden="1">{#N/A,#N/A,FALSE,"TMCOMP96";#N/A,#N/A,FALSE,"MAT96";#N/A,#N/A,FALSE,"FANDA96";#N/A,#N/A,FALSE,"INTRAN96";#N/A,#N/A,FALSE,"NAA9697";#N/A,#N/A,FALSE,"ECWEBB";#N/A,#N/A,FALSE,"MFT96";#N/A,#N/A,FALSE,"CTrecon"}</definedName>
    <definedName name="ASDFA_3_1_5_3" hidden="1">{#N/A,#N/A,FALSE,"TMCOMP96";#N/A,#N/A,FALSE,"MAT96";#N/A,#N/A,FALSE,"FANDA96";#N/A,#N/A,FALSE,"INTRAN96";#N/A,#N/A,FALSE,"NAA9697";#N/A,#N/A,FALSE,"ECWEBB";#N/A,#N/A,FALSE,"MFT96";#N/A,#N/A,FALSE,"CTrecon"}</definedName>
    <definedName name="ASDFA_3_1_5_4" hidden="1">{#N/A,#N/A,FALSE,"TMCOMP96";#N/A,#N/A,FALSE,"MAT96";#N/A,#N/A,FALSE,"FANDA96";#N/A,#N/A,FALSE,"INTRAN96";#N/A,#N/A,FALSE,"NAA9697";#N/A,#N/A,FALSE,"ECWEBB";#N/A,#N/A,FALSE,"MFT96";#N/A,#N/A,FALSE,"CTrecon"}</definedName>
    <definedName name="ASDFA_3_1_5_5" hidden="1">{#N/A,#N/A,FALSE,"TMCOMP96";#N/A,#N/A,FALSE,"MAT96";#N/A,#N/A,FALSE,"FANDA96";#N/A,#N/A,FALSE,"INTRAN96";#N/A,#N/A,FALSE,"NAA9697";#N/A,#N/A,FALSE,"ECWEBB";#N/A,#N/A,FALSE,"MFT96";#N/A,#N/A,FALSE,"CTrecon"}</definedName>
    <definedName name="ASDFA_3_2" hidden="1">{#N/A,#N/A,FALSE,"TMCOMP96";#N/A,#N/A,FALSE,"MAT96";#N/A,#N/A,FALSE,"FANDA96";#N/A,#N/A,FALSE,"INTRAN96";#N/A,#N/A,FALSE,"NAA9697";#N/A,#N/A,FALSE,"ECWEBB";#N/A,#N/A,FALSE,"MFT96";#N/A,#N/A,FALSE,"CTrecon"}</definedName>
    <definedName name="ASDFA_3_2_1" hidden="1">{#N/A,#N/A,FALSE,"TMCOMP96";#N/A,#N/A,FALSE,"MAT96";#N/A,#N/A,FALSE,"FANDA96";#N/A,#N/A,FALSE,"INTRAN96";#N/A,#N/A,FALSE,"NAA9697";#N/A,#N/A,FALSE,"ECWEBB";#N/A,#N/A,FALSE,"MFT96";#N/A,#N/A,FALSE,"CTrecon"}</definedName>
    <definedName name="ASDFA_3_2_2" hidden="1">{#N/A,#N/A,FALSE,"TMCOMP96";#N/A,#N/A,FALSE,"MAT96";#N/A,#N/A,FALSE,"FANDA96";#N/A,#N/A,FALSE,"INTRAN96";#N/A,#N/A,FALSE,"NAA9697";#N/A,#N/A,FALSE,"ECWEBB";#N/A,#N/A,FALSE,"MFT96";#N/A,#N/A,FALSE,"CTrecon"}</definedName>
    <definedName name="ASDFA_3_2_3" hidden="1">{#N/A,#N/A,FALSE,"TMCOMP96";#N/A,#N/A,FALSE,"MAT96";#N/A,#N/A,FALSE,"FANDA96";#N/A,#N/A,FALSE,"INTRAN96";#N/A,#N/A,FALSE,"NAA9697";#N/A,#N/A,FALSE,"ECWEBB";#N/A,#N/A,FALSE,"MFT96";#N/A,#N/A,FALSE,"CTrecon"}</definedName>
    <definedName name="ASDFA_3_2_4" hidden="1">{#N/A,#N/A,FALSE,"TMCOMP96";#N/A,#N/A,FALSE,"MAT96";#N/A,#N/A,FALSE,"FANDA96";#N/A,#N/A,FALSE,"INTRAN96";#N/A,#N/A,FALSE,"NAA9697";#N/A,#N/A,FALSE,"ECWEBB";#N/A,#N/A,FALSE,"MFT96";#N/A,#N/A,FALSE,"CTrecon"}</definedName>
    <definedName name="ASDFA_3_2_5" hidden="1">{#N/A,#N/A,FALSE,"TMCOMP96";#N/A,#N/A,FALSE,"MAT96";#N/A,#N/A,FALSE,"FANDA96";#N/A,#N/A,FALSE,"INTRAN96";#N/A,#N/A,FALSE,"NAA9697";#N/A,#N/A,FALSE,"ECWEBB";#N/A,#N/A,FALSE,"MFT96";#N/A,#N/A,FALSE,"CTrecon"}</definedName>
    <definedName name="ASDFA_3_3" hidden="1">{#N/A,#N/A,FALSE,"TMCOMP96";#N/A,#N/A,FALSE,"MAT96";#N/A,#N/A,FALSE,"FANDA96";#N/A,#N/A,FALSE,"INTRAN96";#N/A,#N/A,FALSE,"NAA9697";#N/A,#N/A,FALSE,"ECWEBB";#N/A,#N/A,FALSE,"MFT96";#N/A,#N/A,FALSE,"CTrecon"}</definedName>
    <definedName name="ASDFA_3_3_1" hidden="1">{#N/A,#N/A,FALSE,"TMCOMP96";#N/A,#N/A,FALSE,"MAT96";#N/A,#N/A,FALSE,"FANDA96";#N/A,#N/A,FALSE,"INTRAN96";#N/A,#N/A,FALSE,"NAA9697";#N/A,#N/A,FALSE,"ECWEBB";#N/A,#N/A,FALSE,"MFT96";#N/A,#N/A,FALSE,"CTrecon"}</definedName>
    <definedName name="ASDFA_3_3_2" hidden="1">{#N/A,#N/A,FALSE,"TMCOMP96";#N/A,#N/A,FALSE,"MAT96";#N/A,#N/A,FALSE,"FANDA96";#N/A,#N/A,FALSE,"INTRAN96";#N/A,#N/A,FALSE,"NAA9697";#N/A,#N/A,FALSE,"ECWEBB";#N/A,#N/A,FALSE,"MFT96";#N/A,#N/A,FALSE,"CTrecon"}</definedName>
    <definedName name="ASDFA_3_3_3" hidden="1">{#N/A,#N/A,FALSE,"TMCOMP96";#N/A,#N/A,FALSE,"MAT96";#N/A,#N/A,FALSE,"FANDA96";#N/A,#N/A,FALSE,"INTRAN96";#N/A,#N/A,FALSE,"NAA9697";#N/A,#N/A,FALSE,"ECWEBB";#N/A,#N/A,FALSE,"MFT96";#N/A,#N/A,FALSE,"CTrecon"}</definedName>
    <definedName name="ASDFA_3_3_4" hidden="1">{#N/A,#N/A,FALSE,"TMCOMP96";#N/A,#N/A,FALSE,"MAT96";#N/A,#N/A,FALSE,"FANDA96";#N/A,#N/A,FALSE,"INTRAN96";#N/A,#N/A,FALSE,"NAA9697";#N/A,#N/A,FALSE,"ECWEBB";#N/A,#N/A,FALSE,"MFT96";#N/A,#N/A,FALSE,"CTrecon"}</definedName>
    <definedName name="ASDFA_3_3_5" hidden="1">{#N/A,#N/A,FALSE,"TMCOMP96";#N/A,#N/A,FALSE,"MAT96";#N/A,#N/A,FALSE,"FANDA96";#N/A,#N/A,FALSE,"INTRAN96";#N/A,#N/A,FALSE,"NAA9697";#N/A,#N/A,FALSE,"ECWEBB";#N/A,#N/A,FALSE,"MFT96";#N/A,#N/A,FALSE,"CTrecon"}</definedName>
    <definedName name="ASDFA_3_4" hidden="1">{#N/A,#N/A,FALSE,"TMCOMP96";#N/A,#N/A,FALSE,"MAT96";#N/A,#N/A,FALSE,"FANDA96";#N/A,#N/A,FALSE,"INTRAN96";#N/A,#N/A,FALSE,"NAA9697";#N/A,#N/A,FALSE,"ECWEBB";#N/A,#N/A,FALSE,"MFT96";#N/A,#N/A,FALSE,"CTrecon"}</definedName>
    <definedName name="ASDFA_3_4_1" hidden="1">{#N/A,#N/A,FALSE,"TMCOMP96";#N/A,#N/A,FALSE,"MAT96";#N/A,#N/A,FALSE,"FANDA96";#N/A,#N/A,FALSE,"INTRAN96";#N/A,#N/A,FALSE,"NAA9697";#N/A,#N/A,FALSE,"ECWEBB";#N/A,#N/A,FALSE,"MFT96";#N/A,#N/A,FALSE,"CTrecon"}</definedName>
    <definedName name="ASDFA_3_4_2" hidden="1">{#N/A,#N/A,FALSE,"TMCOMP96";#N/A,#N/A,FALSE,"MAT96";#N/A,#N/A,FALSE,"FANDA96";#N/A,#N/A,FALSE,"INTRAN96";#N/A,#N/A,FALSE,"NAA9697";#N/A,#N/A,FALSE,"ECWEBB";#N/A,#N/A,FALSE,"MFT96";#N/A,#N/A,FALSE,"CTrecon"}</definedName>
    <definedName name="ASDFA_3_4_3" hidden="1">{#N/A,#N/A,FALSE,"TMCOMP96";#N/A,#N/A,FALSE,"MAT96";#N/A,#N/A,FALSE,"FANDA96";#N/A,#N/A,FALSE,"INTRAN96";#N/A,#N/A,FALSE,"NAA9697";#N/A,#N/A,FALSE,"ECWEBB";#N/A,#N/A,FALSE,"MFT96";#N/A,#N/A,FALSE,"CTrecon"}</definedName>
    <definedName name="ASDFA_3_4_4" hidden="1">{#N/A,#N/A,FALSE,"TMCOMP96";#N/A,#N/A,FALSE,"MAT96";#N/A,#N/A,FALSE,"FANDA96";#N/A,#N/A,FALSE,"INTRAN96";#N/A,#N/A,FALSE,"NAA9697";#N/A,#N/A,FALSE,"ECWEBB";#N/A,#N/A,FALSE,"MFT96";#N/A,#N/A,FALSE,"CTrecon"}</definedName>
    <definedName name="ASDFA_3_4_5" hidden="1">{#N/A,#N/A,FALSE,"TMCOMP96";#N/A,#N/A,FALSE,"MAT96";#N/A,#N/A,FALSE,"FANDA96";#N/A,#N/A,FALSE,"INTRAN96";#N/A,#N/A,FALSE,"NAA9697";#N/A,#N/A,FALSE,"ECWEBB";#N/A,#N/A,FALSE,"MFT96";#N/A,#N/A,FALSE,"CTrecon"}</definedName>
    <definedName name="ASDFA_3_5" hidden="1">{#N/A,#N/A,FALSE,"TMCOMP96";#N/A,#N/A,FALSE,"MAT96";#N/A,#N/A,FALSE,"FANDA96";#N/A,#N/A,FALSE,"INTRAN96";#N/A,#N/A,FALSE,"NAA9697";#N/A,#N/A,FALSE,"ECWEBB";#N/A,#N/A,FALSE,"MFT96";#N/A,#N/A,FALSE,"CTrecon"}</definedName>
    <definedName name="ASDFA_3_5_1" hidden="1">{#N/A,#N/A,FALSE,"TMCOMP96";#N/A,#N/A,FALSE,"MAT96";#N/A,#N/A,FALSE,"FANDA96";#N/A,#N/A,FALSE,"INTRAN96";#N/A,#N/A,FALSE,"NAA9697";#N/A,#N/A,FALSE,"ECWEBB";#N/A,#N/A,FALSE,"MFT96";#N/A,#N/A,FALSE,"CTrecon"}</definedName>
    <definedName name="ASDFA_3_5_2" hidden="1">{#N/A,#N/A,FALSE,"TMCOMP96";#N/A,#N/A,FALSE,"MAT96";#N/A,#N/A,FALSE,"FANDA96";#N/A,#N/A,FALSE,"INTRAN96";#N/A,#N/A,FALSE,"NAA9697";#N/A,#N/A,FALSE,"ECWEBB";#N/A,#N/A,FALSE,"MFT96";#N/A,#N/A,FALSE,"CTrecon"}</definedName>
    <definedName name="ASDFA_3_5_3" hidden="1">{#N/A,#N/A,FALSE,"TMCOMP96";#N/A,#N/A,FALSE,"MAT96";#N/A,#N/A,FALSE,"FANDA96";#N/A,#N/A,FALSE,"INTRAN96";#N/A,#N/A,FALSE,"NAA9697";#N/A,#N/A,FALSE,"ECWEBB";#N/A,#N/A,FALSE,"MFT96";#N/A,#N/A,FALSE,"CTrecon"}</definedName>
    <definedName name="ASDFA_3_5_4" hidden="1">{#N/A,#N/A,FALSE,"TMCOMP96";#N/A,#N/A,FALSE,"MAT96";#N/A,#N/A,FALSE,"FANDA96";#N/A,#N/A,FALSE,"INTRAN96";#N/A,#N/A,FALSE,"NAA9697";#N/A,#N/A,FALSE,"ECWEBB";#N/A,#N/A,FALSE,"MFT96";#N/A,#N/A,FALSE,"CTrecon"}</definedName>
    <definedName name="ASDFA_3_5_5" hidden="1">{#N/A,#N/A,FALSE,"TMCOMP96";#N/A,#N/A,FALSE,"MAT96";#N/A,#N/A,FALSE,"FANDA96";#N/A,#N/A,FALSE,"INTRAN96";#N/A,#N/A,FALSE,"NAA9697";#N/A,#N/A,FALSE,"ECWEBB";#N/A,#N/A,FALSE,"MFT96";#N/A,#N/A,FALSE,"CTrecon"}</definedName>
    <definedName name="ASDFA_4" hidden="1">{#N/A,#N/A,FALSE,"TMCOMP96";#N/A,#N/A,FALSE,"MAT96";#N/A,#N/A,FALSE,"FANDA96";#N/A,#N/A,FALSE,"INTRAN96";#N/A,#N/A,FALSE,"NAA9697";#N/A,#N/A,FALSE,"ECWEBB";#N/A,#N/A,FALSE,"MFT96";#N/A,#N/A,FALSE,"CTrecon"}</definedName>
    <definedName name="ASDFA_4_1" hidden="1">{#N/A,#N/A,FALSE,"TMCOMP96";#N/A,#N/A,FALSE,"MAT96";#N/A,#N/A,FALSE,"FANDA96";#N/A,#N/A,FALSE,"INTRAN96";#N/A,#N/A,FALSE,"NAA9697";#N/A,#N/A,FALSE,"ECWEBB";#N/A,#N/A,FALSE,"MFT96";#N/A,#N/A,FALSE,"CTrecon"}</definedName>
    <definedName name="ASDFA_4_1_1" hidden="1">{#N/A,#N/A,FALSE,"TMCOMP96";#N/A,#N/A,FALSE,"MAT96";#N/A,#N/A,FALSE,"FANDA96";#N/A,#N/A,FALSE,"INTRAN96";#N/A,#N/A,FALSE,"NAA9697";#N/A,#N/A,FALSE,"ECWEBB";#N/A,#N/A,FALSE,"MFT96";#N/A,#N/A,FALSE,"CTrecon"}</definedName>
    <definedName name="ASDFA_4_1_1_1" hidden="1">{#N/A,#N/A,FALSE,"TMCOMP96";#N/A,#N/A,FALSE,"MAT96";#N/A,#N/A,FALSE,"FANDA96";#N/A,#N/A,FALSE,"INTRAN96";#N/A,#N/A,FALSE,"NAA9697";#N/A,#N/A,FALSE,"ECWEBB";#N/A,#N/A,FALSE,"MFT96";#N/A,#N/A,FALSE,"CTrecon"}</definedName>
    <definedName name="ASDFA_4_1_1_1_1" hidden="1">{#N/A,#N/A,FALSE,"TMCOMP96";#N/A,#N/A,FALSE,"MAT96";#N/A,#N/A,FALSE,"FANDA96";#N/A,#N/A,FALSE,"INTRAN96";#N/A,#N/A,FALSE,"NAA9697";#N/A,#N/A,FALSE,"ECWEBB";#N/A,#N/A,FALSE,"MFT96";#N/A,#N/A,FALSE,"CTrecon"}</definedName>
    <definedName name="ASDFA_4_1_1_1_2" hidden="1">{#N/A,#N/A,FALSE,"TMCOMP96";#N/A,#N/A,FALSE,"MAT96";#N/A,#N/A,FALSE,"FANDA96";#N/A,#N/A,FALSE,"INTRAN96";#N/A,#N/A,FALSE,"NAA9697";#N/A,#N/A,FALSE,"ECWEBB";#N/A,#N/A,FALSE,"MFT96";#N/A,#N/A,FALSE,"CTrecon"}</definedName>
    <definedName name="ASDFA_4_1_1_1_3" hidden="1">{#N/A,#N/A,FALSE,"TMCOMP96";#N/A,#N/A,FALSE,"MAT96";#N/A,#N/A,FALSE,"FANDA96";#N/A,#N/A,FALSE,"INTRAN96";#N/A,#N/A,FALSE,"NAA9697";#N/A,#N/A,FALSE,"ECWEBB";#N/A,#N/A,FALSE,"MFT96";#N/A,#N/A,FALSE,"CTrecon"}</definedName>
    <definedName name="ASDFA_4_1_1_1_4" hidden="1">{#N/A,#N/A,FALSE,"TMCOMP96";#N/A,#N/A,FALSE,"MAT96";#N/A,#N/A,FALSE,"FANDA96";#N/A,#N/A,FALSE,"INTRAN96";#N/A,#N/A,FALSE,"NAA9697";#N/A,#N/A,FALSE,"ECWEBB";#N/A,#N/A,FALSE,"MFT96";#N/A,#N/A,FALSE,"CTrecon"}</definedName>
    <definedName name="ASDFA_4_1_1_1_5" hidden="1">{#N/A,#N/A,FALSE,"TMCOMP96";#N/A,#N/A,FALSE,"MAT96";#N/A,#N/A,FALSE,"FANDA96";#N/A,#N/A,FALSE,"INTRAN96";#N/A,#N/A,FALSE,"NAA9697";#N/A,#N/A,FALSE,"ECWEBB";#N/A,#N/A,FALSE,"MFT96";#N/A,#N/A,FALSE,"CTrecon"}</definedName>
    <definedName name="ASDFA_4_1_1_2" hidden="1">{#N/A,#N/A,FALSE,"TMCOMP96";#N/A,#N/A,FALSE,"MAT96";#N/A,#N/A,FALSE,"FANDA96";#N/A,#N/A,FALSE,"INTRAN96";#N/A,#N/A,FALSE,"NAA9697";#N/A,#N/A,FALSE,"ECWEBB";#N/A,#N/A,FALSE,"MFT96";#N/A,#N/A,FALSE,"CTrecon"}</definedName>
    <definedName name="ASDFA_4_1_1_2_1" hidden="1">{#N/A,#N/A,FALSE,"TMCOMP96";#N/A,#N/A,FALSE,"MAT96";#N/A,#N/A,FALSE,"FANDA96";#N/A,#N/A,FALSE,"INTRAN96";#N/A,#N/A,FALSE,"NAA9697";#N/A,#N/A,FALSE,"ECWEBB";#N/A,#N/A,FALSE,"MFT96";#N/A,#N/A,FALSE,"CTrecon"}</definedName>
    <definedName name="ASDFA_4_1_1_2_2" hidden="1">{#N/A,#N/A,FALSE,"TMCOMP96";#N/A,#N/A,FALSE,"MAT96";#N/A,#N/A,FALSE,"FANDA96";#N/A,#N/A,FALSE,"INTRAN96";#N/A,#N/A,FALSE,"NAA9697";#N/A,#N/A,FALSE,"ECWEBB";#N/A,#N/A,FALSE,"MFT96";#N/A,#N/A,FALSE,"CTrecon"}</definedName>
    <definedName name="ASDFA_4_1_1_2_3" hidden="1">{#N/A,#N/A,FALSE,"TMCOMP96";#N/A,#N/A,FALSE,"MAT96";#N/A,#N/A,FALSE,"FANDA96";#N/A,#N/A,FALSE,"INTRAN96";#N/A,#N/A,FALSE,"NAA9697";#N/A,#N/A,FALSE,"ECWEBB";#N/A,#N/A,FALSE,"MFT96";#N/A,#N/A,FALSE,"CTrecon"}</definedName>
    <definedName name="ASDFA_4_1_1_2_4" hidden="1">{#N/A,#N/A,FALSE,"TMCOMP96";#N/A,#N/A,FALSE,"MAT96";#N/A,#N/A,FALSE,"FANDA96";#N/A,#N/A,FALSE,"INTRAN96";#N/A,#N/A,FALSE,"NAA9697";#N/A,#N/A,FALSE,"ECWEBB";#N/A,#N/A,FALSE,"MFT96";#N/A,#N/A,FALSE,"CTrecon"}</definedName>
    <definedName name="ASDFA_4_1_1_2_5" hidden="1">{#N/A,#N/A,FALSE,"TMCOMP96";#N/A,#N/A,FALSE,"MAT96";#N/A,#N/A,FALSE,"FANDA96";#N/A,#N/A,FALSE,"INTRAN96";#N/A,#N/A,FALSE,"NAA9697";#N/A,#N/A,FALSE,"ECWEBB";#N/A,#N/A,FALSE,"MFT96";#N/A,#N/A,FALSE,"CTrecon"}</definedName>
    <definedName name="ASDFA_4_1_1_3" hidden="1">{#N/A,#N/A,FALSE,"TMCOMP96";#N/A,#N/A,FALSE,"MAT96";#N/A,#N/A,FALSE,"FANDA96";#N/A,#N/A,FALSE,"INTRAN96";#N/A,#N/A,FALSE,"NAA9697";#N/A,#N/A,FALSE,"ECWEBB";#N/A,#N/A,FALSE,"MFT96";#N/A,#N/A,FALSE,"CTrecon"}</definedName>
    <definedName name="ASDFA_4_1_1_4" hidden="1">{#N/A,#N/A,FALSE,"TMCOMP96";#N/A,#N/A,FALSE,"MAT96";#N/A,#N/A,FALSE,"FANDA96";#N/A,#N/A,FALSE,"INTRAN96";#N/A,#N/A,FALSE,"NAA9697";#N/A,#N/A,FALSE,"ECWEBB";#N/A,#N/A,FALSE,"MFT96";#N/A,#N/A,FALSE,"CTrecon"}</definedName>
    <definedName name="ASDFA_4_1_1_5" hidden="1">{#N/A,#N/A,FALSE,"TMCOMP96";#N/A,#N/A,FALSE,"MAT96";#N/A,#N/A,FALSE,"FANDA96";#N/A,#N/A,FALSE,"INTRAN96";#N/A,#N/A,FALSE,"NAA9697";#N/A,#N/A,FALSE,"ECWEBB";#N/A,#N/A,FALSE,"MFT96";#N/A,#N/A,FALSE,"CTrecon"}</definedName>
    <definedName name="ASDFA_4_1_2" hidden="1">{#N/A,#N/A,FALSE,"TMCOMP96";#N/A,#N/A,FALSE,"MAT96";#N/A,#N/A,FALSE,"FANDA96";#N/A,#N/A,FALSE,"INTRAN96";#N/A,#N/A,FALSE,"NAA9697";#N/A,#N/A,FALSE,"ECWEBB";#N/A,#N/A,FALSE,"MFT96";#N/A,#N/A,FALSE,"CTrecon"}</definedName>
    <definedName name="ASDFA_4_1_2_1" hidden="1">{#N/A,#N/A,FALSE,"TMCOMP96";#N/A,#N/A,FALSE,"MAT96";#N/A,#N/A,FALSE,"FANDA96";#N/A,#N/A,FALSE,"INTRAN96";#N/A,#N/A,FALSE,"NAA9697";#N/A,#N/A,FALSE,"ECWEBB";#N/A,#N/A,FALSE,"MFT96";#N/A,#N/A,FALSE,"CTrecon"}</definedName>
    <definedName name="ASDFA_4_1_2_2" hidden="1">{#N/A,#N/A,FALSE,"TMCOMP96";#N/A,#N/A,FALSE,"MAT96";#N/A,#N/A,FALSE,"FANDA96";#N/A,#N/A,FALSE,"INTRAN96";#N/A,#N/A,FALSE,"NAA9697";#N/A,#N/A,FALSE,"ECWEBB";#N/A,#N/A,FALSE,"MFT96";#N/A,#N/A,FALSE,"CTrecon"}</definedName>
    <definedName name="ASDFA_4_1_2_3" hidden="1">{#N/A,#N/A,FALSE,"TMCOMP96";#N/A,#N/A,FALSE,"MAT96";#N/A,#N/A,FALSE,"FANDA96";#N/A,#N/A,FALSE,"INTRAN96";#N/A,#N/A,FALSE,"NAA9697";#N/A,#N/A,FALSE,"ECWEBB";#N/A,#N/A,FALSE,"MFT96";#N/A,#N/A,FALSE,"CTrecon"}</definedName>
    <definedName name="ASDFA_4_1_2_4" hidden="1">{#N/A,#N/A,FALSE,"TMCOMP96";#N/A,#N/A,FALSE,"MAT96";#N/A,#N/A,FALSE,"FANDA96";#N/A,#N/A,FALSE,"INTRAN96";#N/A,#N/A,FALSE,"NAA9697";#N/A,#N/A,FALSE,"ECWEBB";#N/A,#N/A,FALSE,"MFT96";#N/A,#N/A,FALSE,"CTrecon"}</definedName>
    <definedName name="ASDFA_4_1_2_5" hidden="1">{#N/A,#N/A,FALSE,"TMCOMP96";#N/A,#N/A,FALSE,"MAT96";#N/A,#N/A,FALSE,"FANDA96";#N/A,#N/A,FALSE,"INTRAN96";#N/A,#N/A,FALSE,"NAA9697";#N/A,#N/A,FALSE,"ECWEBB";#N/A,#N/A,FALSE,"MFT96";#N/A,#N/A,FALSE,"CTrecon"}</definedName>
    <definedName name="ASDFA_4_1_3" hidden="1">{#N/A,#N/A,FALSE,"TMCOMP96";#N/A,#N/A,FALSE,"MAT96";#N/A,#N/A,FALSE,"FANDA96";#N/A,#N/A,FALSE,"INTRAN96";#N/A,#N/A,FALSE,"NAA9697";#N/A,#N/A,FALSE,"ECWEBB";#N/A,#N/A,FALSE,"MFT96";#N/A,#N/A,FALSE,"CTrecon"}</definedName>
    <definedName name="ASDFA_4_1_3_1" hidden="1">{#N/A,#N/A,FALSE,"TMCOMP96";#N/A,#N/A,FALSE,"MAT96";#N/A,#N/A,FALSE,"FANDA96";#N/A,#N/A,FALSE,"INTRAN96";#N/A,#N/A,FALSE,"NAA9697";#N/A,#N/A,FALSE,"ECWEBB";#N/A,#N/A,FALSE,"MFT96";#N/A,#N/A,FALSE,"CTrecon"}</definedName>
    <definedName name="ASDFA_4_1_3_2" hidden="1">{#N/A,#N/A,FALSE,"TMCOMP96";#N/A,#N/A,FALSE,"MAT96";#N/A,#N/A,FALSE,"FANDA96";#N/A,#N/A,FALSE,"INTRAN96";#N/A,#N/A,FALSE,"NAA9697";#N/A,#N/A,FALSE,"ECWEBB";#N/A,#N/A,FALSE,"MFT96";#N/A,#N/A,FALSE,"CTrecon"}</definedName>
    <definedName name="ASDFA_4_1_3_3" hidden="1">{#N/A,#N/A,FALSE,"TMCOMP96";#N/A,#N/A,FALSE,"MAT96";#N/A,#N/A,FALSE,"FANDA96";#N/A,#N/A,FALSE,"INTRAN96";#N/A,#N/A,FALSE,"NAA9697";#N/A,#N/A,FALSE,"ECWEBB";#N/A,#N/A,FALSE,"MFT96";#N/A,#N/A,FALSE,"CTrecon"}</definedName>
    <definedName name="ASDFA_4_1_3_4" hidden="1">{#N/A,#N/A,FALSE,"TMCOMP96";#N/A,#N/A,FALSE,"MAT96";#N/A,#N/A,FALSE,"FANDA96";#N/A,#N/A,FALSE,"INTRAN96";#N/A,#N/A,FALSE,"NAA9697";#N/A,#N/A,FALSE,"ECWEBB";#N/A,#N/A,FALSE,"MFT96";#N/A,#N/A,FALSE,"CTrecon"}</definedName>
    <definedName name="ASDFA_4_1_3_5" hidden="1">{#N/A,#N/A,FALSE,"TMCOMP96";#N/A,#N/A,FALSE,"MAT96";#N/A,#N/A,FALSE,"FANDA96";#N/A,#N/A,FALSE,"INTRAN96";#N/A,#N/A,FALSE,"NAA9697";#N/A,#N/A,FALSE,"ECWEBB";#N/A,#N/A,FALSE,"MFT96";#N/A,#N/A,FALSE,"CTrecon"}</definedName>
    <definedName name="ASDFA_4_1_4" hidden="1">{#N/A,#N/A,FALSE,"TMCOMP96";#N/A,#N/A,FALSE,"MAT96";#N/A,#N/A,FALSE,"FANDA96";#N/A,#N/A,FALSE,"INTRAN96";#N/A,#N/A,FALSE,"NAA9697";#N/A,#N/A,FALSE,"ECWEBB";#N/A,#N/A,FALSE,"MFT96";#N/A,#N/A,FALSE,"CTrecon"}</definedName>
    <definedName name="ASDFA_4_1_4_1" hidden="1">{#N/A,#N/A,FALSE,"TMCOMP96";#N/A,#N/A,FALSE,"MAT96";#N/A,#N/A,FALSE,"FANDA96";#N/A,#N/A,FALSE,"INTRAN96";#N/A,#N/A,FALSE,"NAA9697";#N/A,#N/A,FALSE,"ECWEBB";#N/A,#N/A,FALSE,"MFT96";#N/A,#N/A,FALSE,"CTrecon"}</definedName>
    <definedName name="ASDFA_4_1_4_2" hidden="1">{#N/A,#N/A,FALSE,"TMCOMP96";#N/A,#N/A,FALSE,"MAT96";#N/A,#N/A,FALSE,"FANDA96";#N/A,#N/A,FALSE,"INTRAN96";#N/A,#N/A,FALSE,"NAA9697";#N/A,#N/A,FALSE,"ECWEBB";#N/A,#N/A,FALSE,"MFT96";#N/A,#N/A,FALSE,"CTrecon"}</definedName>
    <definedName name="ASDFA_4_1_4_3" hidden="1">{#N/A,#N/A,FALSE,"TMCOMP96";#N/A,#N/A,FALSE,"MAT96";#N/A,#N/A,FALSE,"FANDA96";#N/A,#N/A,FALSE,"INTRAN96";#N/A,#N/A,FALSE,"NAA9697";#N/A,#N/A,FALSE,"ECWEBB";#N/A,#N/A,FALSE,"MFT96";#N/A,#N/A,FALSE,"CTrecon"}</definedName>
    <definedName name="ASDFA_4_1_4_4" hidden="1">{#N/A,#N/A,FALSE,"TMCOMP96";#N/A,#N/A,FALSE,"MAT96";#N/A,#N/A,FALSE,"FANDA96";#N/A,#N/A,FALSE,"INTRAN96";#N/A,#N/A,FALSE,"NAA9697";#N/A,#N/A,FALSE,"ECWEBB";#N/A,#N/A,FALSE,"MFT96";#N/A,#N/A,FALSE,"CTrecon"}</definedName>
    <definedName name="ASDFA_4_1_4_5" hidden="1">{#N/A,#N/A,FALSE,"TMCOMP96";#N/A,#N/A,FALSE,"MAT96";#N/A,#N/A,FALSE,"FANDA96";#N/A,#N/A,FALSE,"INTRAN96";#N/A,#N/A,FALSE,"NAA9697";#N/A,#N/A,FALSE,"ECWEBB";#N/A,#N/A,FALSE,"MFT96";#N/A,#N/A,FALSE,"CTrecon"}</definedName>
    <definedName name="ASDFA_4_1_5" hidden="1">{#N/A,#N/A,FALSE,"TMCOMP96";#N/A,#N/A,FALSE,"MAT96";#N/A,#N/A,FALSE,"FANDA96";#N/A,#N/A,FALSE,"INTRAN96";#N/A,#N/A,FALSE,"NAA9697";#N/A,#N/A,FALSE,"ECWEBB";#N/A,#N/A,FALSE,"MFT96";#N/A,#N/A,FALSE,"CTrecon"}</definedName>
    <definedName name="ASDFA_4_1_5_1" hidden="1">{#N/A,#N/A,FALSE,"TMCOMP96";#N/A,#N/A,FALSE,"MAT96";#N/A,#N/A,FALSE,"FANDA96";#N/A,#N/A,FALSE,"INTRAN96";#N/A,#N/A,FALSE,"NAA9697";#N/A,#N/A,FALSE,"ECWEBB";#N/A,#N/A,FALSE,"MFT96";#N/A,#N/A,FALSE,"CTrecon"}</definedName>
    <definedName name="ASDFA_4_1_5_2" hidden="1">{#N/A,#N/A,FALSE,"TMCOMP96";#N/A,#N/A,FALSE,"MAT96";#N/A,#N/A,FALSE,"FANDA96";#N/A,#N/A,FALSE,"INTRAN96";#N/A,#N/A,FALSE,"NAA9697";#N/A,#N/A,FALSE,"ECWEBB";#N/A,#N/A,FALSE,"MFT96";#N/A,#N/A,FALSE,"CTrecon"}</definedName>
    <definedName name="ASDFA_4_1_5_3" hidden="1">{#N/A,#N/A,FALSE,"TMCOMP96";#N/A,#N/A,FALSE,"MAT96";#N/A,#N/A,FALSE,"FANDA96";#N/A,#N/A,FALSE,"INTRAN96";#N/A,#N/A,FALSE,"NAA9697";#N/A,#N/A,FALSE,"ECWEBB";#N/A,#N/A,FALSE,"MFT96";#N/A,#N/A,FALSE,"CTrecon"}</definedName>
    <definedName name="ASDFA_4_1_5_4" hidden="1">{#N/A,#N/A,FALSE,"TMCOMP96";#N/A,#N/A,FALSE,"MAT96";#N/A,#N/A,FALSE,"FANDA96";#N/A,#N/A,FALSE,"INTRAN96";#N/A,#N/A,FALSE,"NAA9697";#N/A,#N/A,FALSE,"ECWEBB";#N/A,#N/A,FALSE,"MFT96";#N/A,#N/A,FALSE,"CTrecon"}</definedName>
    <definedName name="ASDFA_4_1_5_5" hidden="1">{#N/A,#N/A,FALSE,"TMCOMP96";#N/A,#N/A,FALSE,"MAT96";#N/A,#N/A,FALSE,"FANDA96";#N/A,#N/A,FALSE,"INTRAN96";#N/A,#N/A,FALSE,"NAA9697";#N/A,#N/A,FALSE,"ECWEBB";#N/A,#N/A,FALSE,"MFT96";#N/A,#N/A,FALSE,"CTrecon"}</definedName>
    <definedName name="ASDFA_4_2" hidden="1">{#N/A,#N/A,FALSE,"TMCOMP96";#N/A,#N/A,FALSE,"MAT96";#N/A,#N/A,FALSE,"FANDA96";#N/A,#N/A,FALSE,"INTRAN96";#N/A,#N/A,FALSE,"NAA9697";#N/A,#N/A,FALSE,"ECWEBB";#N/A,#N/A,FALSE,"MFT96";#N/A,#N/A,FALSE,"CTrecon"}</definedName>
    <definedName name="ASDFA_4_2_1" hidden="1">{#N/A,#N/A,FALSE,"TMCOMP96";#N/A,#N/A,FALSE,"MAT96";#N/A,#N/A,FALSE,"FANDA96";#N/A,#N/A,FALSE,"INTRAN96";#N/A,#N/A,FALSE,"NAA9697";#N/A,#N/A,FALSE,"ECWEBB";#N/A,#N/A,FALSE,"MFT96";#N/A,#N/A,FALSE,"CTrecon"}</definedName>
    <definedName name="ASDFA_4_2_2" hidden="1">{#N/A,#N/A,FALSE,"TMCOMP96";#N/A,#N/A,FALSE,"MAT96";#N/A,#N/A,FALSE,"FANDA96";#N/A,#N/A,FALSE,"INTRAN96";#N/A,#N/A,FALSE,"NAA9697";#N/A,#N/A,FALSE,"ECWEBB";#N/A,#N/A,FALSE,"MFT96";#N/A,#N/A,FALSE,"CTrecon"}</definedName>
    <definedName name="ASDFA_4_2_3" hidden="1">{#N/A,#N/A,FALSE,"TMCOMP96";#N/A,#N/A,FALSE,"MAT96";#N/A,#N/A,FALSE,"FANDA96";#N/A,#N/A,FALSE,"INTRAN96";#N/A,#N/A,FALSE,"NAA9697";#N/A,#N/A,FALSE,"ECWEBB";#N/A,#N/A,FALSE,"MFT96";#N/A,#N/A,FALSE,"CTrecon"}</definedName>
    <definedName name="ASDFA_4_2_4" hidden="1">{#N/A,#N/A,FALSE,"TMCOMP96";#N/A,#N/A,FALSE,"MAT96";#N/A,#N/A,FALSE,"FANDA96";#N/A,#N/A,FALSE,"INTRAN96";#N/A,#N/A,FALSE,"NAA9697";#N/A,#N/A,FALSE,"ECWEBB";#N/A,#N/A,FALSE,"MFT96";#N/A,#N/A,FALSE,"CTrecon"}</definedName>
    <definedName name="ASDFA_4_2_5" hidden="1">{#N/A,#N/A,FALSE,"TMCOMP96";#N/A,#N/A,FALSE,"MAT96";#N/A,#N/A,FALSE,"FANDA96";#N/A,#N/A,FALSE,"INTRAN96";#N/A,#N/A,FALSE,"NAA9697";#N/A,#N/A,FALSE,"ECWEBB";#N/A,#N/A,FALSE,"MFT96";#N/A,#N/A,FALSE,"CTrecon"}</definedName>
    <definedName name="ASDFA_4_3" hidden="1">{#N/A,#N/A,FALSE,"TMCOMP96";#N/A,#N/A,FALSE,"MAT96";#N/A,#N/A,FALSE,"FANDA96";#N/A,#N/A,FALSE,"INTRAN96";#N/A,#N/A,FALSE,"NAA9697";#N/A,#N/A,FALSE,"ECWEBB";#N/A,#N/A,FALSE,"MFT96";#N/A,#N/A,FALSE,"CTrecon"}</definedName>
    <definedName name="ASDFA_4_3_1" hidden="1">{#N/A,#N/A,FALSE,"TMCOMP96";#N/A,#N/A,FALSE,"MAT96";#N/A,#N/A,FALSE,"FANDA96";#N/A,#N/A,FALSE,"INTRAN96";#N/A,#N/A,FALSE,"NAA9697";#N/A,#N/A,FALSE,"ECWEBB";#N/A,#N/A,FALSE,"MFT96";#N/A,#N/A,FALSE,"CTrecon"}</definedName>
    <definedName name="ASDFA_4_3_2" hidden="1">{#N/A,#N/A,FALSE,"TMCOMP96";#N/A,#N/A,FALSE,"MAT96";#N/A,#N/A,FALSE,"FANDA96";#N/A,#N/A,FALSE,"INTRAN96";#N/A,#N/A,FALSE,"NAA9697";#N/A,#N/A,FALSE,"ECWEBB";#N/A,#N/A,FALSE,"MFT96";#N/A,#N/A,FALSE,"CTrecon"}</definedName>
    <definedName name="ASDFA_4_3_3" hidden="1">{#N/A,#N/A,FALSE,"TMCOMP96";#N/A,#N/A,FALSE,"MAT96";#N/A,#N/A,FALSE,"FANDA96";#N/A,#N/A,FALSE,"INTRAN96";#N/A,#N/A,FALSE,"NAA9697";#N/A,#N/A,FALSE,"ECWEBB";#N/A,#N/A,FALSE,"MFT96";#N/A,#N/A,FALSE,"CTrecon"}</definedName>
    <definedName name="ASDFA_4_3_4" hidden="1">{#N/A,#N/A,FALSE,"TMCOMP96";#N/A,#N/A,FALSE,"MAT96";#N/A,#N/A,FALSE,"FANDA96";#N/A,#N/A,FALSE,"INTRAN96";#N/A,#N/A,FALSE,"NAA9697";#N/A,#N/A,FALSE,"ECWEBB";#N/A,#N/A,FALSE,"MFT96";#N/A,#N/A,FALSE,"CTrecon"}</definedName>
    <definedName name="ASDFA_4_3_5" hidden="1">{#N/A,#N/A,FALSE,"TMCOMP96";#N/A,#N/A,FALSE,"MAT96";#N/A,#N/A,FALSE,"FANDA96";#N/A,#N/A,FALSE,"INTRAN96";#N/A,#N/A,FALSE,"NAA9697";#N/A,#N/A,FALSE,"ECWEBB";#N/A,#N/A,FALSE,"MFT96";#N/A,#N/A,FALSE,"CTrecon"}</definedName>
    <definedName name="ASDFA_4_4" hidden="1">{#N/A,#N/A,FALSE,"TMCOMP96";#N/A,#N/A,FALSE,"MAT96";#N/A,#N/A,FALSE,"FANDA96";#N/A,#N/A,FALSE,"INTRAN96";#N/A,#N/A,FALSE,"NAA9697";#N/A,#N/A,FALSE,"ECWEBB";#N/A,#N/A,FALSE,"MFT96";#N/A,#N/A,FALSE,"CTrecon"}</definedName>
    <definedName name="ASDFA_4_4_1" hidden="1">{#N/A,#N/A,FALSE,"TMCOMP96";#N/A,#N/A,FALSE,"MAT96";#N/A,#N/A,FALSE,"FANDA96";#N/A,#N/A,FALSE,"INTRAN96";#N/A,#N/A,FALSE,"NAA9697";#N/A,#N/A,FALSE,"ECWEBB";#N/A,#N/A,FALSE,"MFT96";#N/A,#N/A,FALSE,"CTrecon"}</definedName>
    <definedName name="ASDFA_4_4_2" hidden="1">{#N/A,#N/A,FALSE,"TMCOMP96";#N/A,#N/A,FALSE,"MAT96";#N/A,#N/A,FALSE,"FANDA96";#N/A,#N/A,FALSE,"INTRAN96";#N/A,#N/A,FALSE,"NAA9697";#N/A,#N/A,FALSE,"ECWEBB";#N/A,#N/A,FALSE,"MFT96";#N/A,#N/A,FALSE,"CTrecon"}</definedName>
    <definedName name="ASDFA_4_4_3" hidden="1">{#N/A,#N/A,FALSE,"TMCOMP96";#N/A,#N/A,FALSE,"MAT96";#N/A,#N/A,FALSE,"FANDA96";#N/A,#N/A,FALSE,"INTRAN96";#N/A,#N/A,FALSE,"NAA9697";#N/A,#N/A,FALSE,"ECWEBB";#N/A,#N/A,FALSE,"MFT96";#N/A,#N/A,FALSE,"CTrecon"}</definedName>
    <definedName name="ASDFA_4_4_4" hidden="1">{#N/A,#N/A,FALSE,"TMCOMP96";#N/A,#N/A,FALSE,"MAT96";#N/A,#N/A,FALSE,"FANDA96";#N/A,#N/A,FALSE,"INTRAN96";#N/A,#N/A,FALSE,"NAA9697";#N/A,#N/A,FALSE,"ECWEBB";#N/A,#N/A,FALSE,"MFT96";#N/A,#N/A,FALSE,"CTrecon"}</definedName>
    <definedName name="ASDFA_4_4_5" hidden="1">{#N/A,#N/A,FALSE,"TMCOMP96";#N/A,#N/A,FALSE,"MAT96";#N/A,#N/A,FALSE,"FANDA96";#N/A,#N/A,FALSE,"INTRAN96";#N/A,#N/A,FALSE,"NAA9697";#N/A,#N/A,FALSE,"ECWEBB";#N/A,#N/A,FALSE,"MFT96";#N/A,#N/A,FALSE,"CTrecon"}</definedName>
    <definedName name="ASDFA_4_5" hidden="1">{#N/A,#N/A,FALSE,"TMCOMP96";#N/A,#N/A,FALSE,"MAT96";#N/A,#N/A,FALSE,"FANDA96";#N/A,#N/A,FALSE,"INTRAN96";#N/A,#N/A,FALSE,"NAA9697";#N/A,#N/A,FALSE,"ECWEBB";#N/A,#N/A,FALSE,"MFT96";#N/A,#N/A,FALSE,"CTrecon"}</definedName>
    <definedName name="ASDFA_4_5_1" hidden="1">{#N/A,#N/A,FALSE,"TMCOMP96";#N/A,#N/A,FALSE,"MAT96";#N/A,#N/A,FALSE,"FANDA96";#N/A,#N/A,FALSE,"INTRAN96";#N/A,#N/A,FALSE,"NAA9697";#N/A,#N/A,FALSE,"ECWEBB";#N/A,#N/A,FALSE,"MFT96";#N/A,#N/A,FALSE,"CTrecon"}</definedName>
    <definedName name="ASDFA_4_5_2" hidden="1">{#N/A,#N/A,FALSE,"TMCOMP96";#N/A,#N/A,FALSE,"MAT96";#N/A,#N/A,FALSE,"FANDA96";#N/A,#N/A,FALSE,"INTRAN96";#N/A,#N/A,FALSE,"NAA9697";#N/A,#N/A,FALSE,"ECWEBB";#N/A,#N/A,FALSE,"MFT96";#N/A,#N/A,FALSE,"CTrecon"}</definedName>
    <definedName name="ASDFA_4_5_3" hidden="1">{#N/A,#N/A,FALSE,"TMCOMP96";#N/A,#N/A,FALSE,"MAT96";#N/A,#N/A,FALSE,"FANDA96";#N/A,#N/A,FALSE,"INTRAN96";#N/A,#N/A,FALSE,"NAA9697";#N/A,#N/A,FALSE,"ECWEBB";#N/A,#N/A,FALSE,"MFT96";#N/A,#N/A,FALSE,"CTrecon"}</definedName>
    <definedName name="ASDFA_4_5_4" hidden="1">{#N/A,#N/A,FALSE,"TMCOMP96";#N/A,#N/A,FALSE,"MAT96";#N/A,#N/A,FALSE,"FANDA96";#N/A,#N/A,FALSE,"INTRAN96";#N/A,#N/A,FALSE,"NAA9697";#N/A,#N/A,FALSE,"ECWEBB";#N/A,#N/A,FALSE,"MFT96";#N/A,#N/A,FALSE,"CTrecon"}</definedName>
    <definedName name="ASDFA_4_5_5" hidden="1">{#N/A,#N/A,FALSE,"TMCOMP96";#N/A,#N/A,FALSE,"MAT96";#N/A,#N/A,FALSE,"FANDA96";#N/A,#N/A,FALSE,"INTRAN96";#N/A,#N/A,FALSE,"NAA9697";#N/A,#N/A,FALSE,"ECWEBB";#N/A,#N/A,FALSE,"MFT96";#N/A,#N/A,FALSE,"CTrecon"}</definedName>
    <definedName name="ASDFA_5" hidden="1">{#N/A,#N/A,FALSE,"TMCOMP96";#N/A,#N/A,FALSE,"MAT96";#N/A,#N/A,FALSE,"FANDA96";#N/A,#N/A,FALSE,"INTRAN96";#N/A,#N/A,FALSE,"NAA9697";#N/A,#N/A,FALSE,"ECWEBB";#N/A,#N/A,FALSE,"MFT96";#N/A,#N/A,FALSE,"CTrecon"}</definedName>
    <definedName name="ASDFA_5_1" hidden="1">{#N/A,#N/A,FALSE,"TMCOMP96";#N/A,#N/A,FALSE,"MAT96";#N/A,#N/A,FALSE,"FANDA96";#N/A,#N/A,FALSE,"INTRAN96";#N/A,#N/A,FALSE,"NAA9697";#N/A,#N/A,FALSE,"ECWEBB";#N/A,#N/A,FALSE,"MFT96";#N/A,#N/A,FALSE,"CTrecon"}</definedName>
    <definedName name="ASDFA_5_1_1" hidden="1">{#N/A,#N/A,FALSE,"TMCOMP96";#N/A,#N/A,FALSE,"MAT96";#N/A,#N/A,FALSE,"FANDA96";#N/A,#N/A,FALSE,"INTRAN96";#N/A,#N/A,FALSE,"NAA9697";#N/A,#N/A,FALSE,"ECWEBB";#N/A,#N/A,FALSE,"MFT96";#N/A,#N/A,FALSE,"CTrecon"}</definedName>
    <definedName name="ASDFA_5_1_1_1" hidden="1">{#N/A,#N/A,FALSE,"TMCOMP96";#N/A,#N/A,FALSE,"MAT96";#N/A,#N/A,FALSE,"FANDA96";#N/A,#N/A,FALSE,"INTRAN96";#N/A,#N/A,FALSE,"NAA9697";#N/A,#N/A,FALSE,"ECWEBB";#N/A,#N/A,FALSE,"MFT96";#N/A,#N/A,FALSE,"CTrecon"}</definedName>
    <definedName name="ASDFA_5_1_1_1_1" hidden="1">{#N/A,#N/A,FALSE,"TMCOMP96";#N/A,#N/A,FALSE,"MAT96";#N/A,#N/A,FALSE,"FANDA96";#N/A,#N/A,FALSE,"INTRAN96";#N/A,#N/A,FALSE,"NAA9697";#N/A,#N/A,FALSE,"ECWEBB";#N/A,#N/A,FALSE,"MFT96";#N/A,#N/A,FALSE,"CTrecon"}</definedName>
    <definedName name="ASDFA_5_1_1_1_2" hidden="1">{#N/A,#N/A,FALSE,"TMCOMP96";#N/A,#N/A,FALSE,"MAT96";#N/A,#N/A,FALSE,"FANDA96";#N/A,#N/A,FALSE,"INTRAN96";#N/A,#N/A,FALSE,"NAA9697";#N/A,#N/A,FALSE,"ECWEBB";#N/A,#N/A,FALSE,"MFT96";#N/A,#N/A,FALSE,"CTrecon"}</definedName>
    <definedName name="ASDFA_5_1_1_1_3" hidden="1">{#N/A,#N/A,FALSE,"TMCOMP96";#N/A,#N/A,FALSE,"MAT96";#N/A,#N/A,FALSE,"FANDA96";#N/A,#N/A,FALSE,"INTRAN96";#N/A,#N/A,FALSE,"NAA9697";#N/A,#N/A,FALSE,"ECWEBB";#N/A,#N/A,FALSE,"MFT96";#N/A,#N/A,FALSE,"CTrecon"}</definedName>
    <definedName name="ASDFA_5_1_1_1_4" hidden="1">{#N/A,#N/A,FALSE,"TMCOMP96";#N/A,#N/A,FALSE,"MAT96";#N/A,#N/A,FALSE,"FANDA96";#N/A,#N/A,FALSE,"INTRAN96";#N/A,#N/A,FALSE,"NAA9697";#N/A,#N/A,FALSE,"ECWEBB";#N/A,#N/A,FALSE,"MFT96";#N/A,#N/A,FALSE,"CTrecon"}</definedName>
    <definedName name="ASDFA_5_1_1_1_5" hidden="1">{#N/A,#N/A,FALSE,"TMCOMP96";#N/A,#N/A,FALSE,"MAT96";#N/A,#N/A,FALSE,"FANDA96";#N/A,#N/A,FALSE,"INTRAN96";#N/A,#N/A,FALSE,"NAA9697";#N/A,#N/A,FALSE,"ECWEBB";#N/A,#N/A,FALSE,"MFT96";#N/A,#N/A,FALSE,"CTrecon"}</definedName>
    <definedName name="ASDFA_5_1_1_2" hidden="1">{#N/A,#N/A,FALSE,"TMCOMP96";#N/A,#N/A,FALSE,"MAT96";#N/A,#N/A,FALSE,"FANDA96";#N/A,#N/A,FALSE,"INTRAN96";#N/A,#N/A,FALSE,"NAA9697";#N/A,#N/A,FALSE,"ECWEBB";#N/A,#N/A,FALSE,"MFT96";#N/A,#N/A,FALSE,"CTrecon"}</definedName>
    <definedName name="ASDFA_5_1_1_2_1" hidden="1">{#N/A,#N/A,FALSE,"TMCOMP96";#N/A,#N/A,FALSE,"MAT96";#N/A,#N/A,FALSE,"FANDA96";#N/A,#N/A,FALSE,"INTRAN96";#N/A,#N/A,FALSE,"NAA9697";#N/A,#N/A,FALSE,"ECWEBB";#N/A,#N/A,FALSE,"MFT96";#N/A,#N/A,FALSE,"CTrecon"}</definedName>
    <definedName name="ASDFA_5_1_1_2_2" hidden="1">{#N/A,#N/A,FALSE,"TMCOMP96";#N/A,#N/A,FALSE,"MAT96";#N/A,#N/A,FALSE,"FANDA96";#N/A,#N/A,FALSE,"INTRAN96";#N/A,#N/A,FALSE,"NAA9697";#N/A,#N/A,FALSE,"ECWEBB";#N/A,#N/A,FALSE,"MFT96";#N/A,#N/A,FALSE,"CTrecon"}</definedName>
    <definedName name="ASDFA_5_1_1_2_3" hidden="1">{#N/A,#N/A,FALSE,"TMCOMP96";#N/A,#N/A,FALSE,"MAT96";#N/A,#N/A,FALSE,"FANDA96";#N/A,#N/A,FALSE,"INTRAN96";#N/A,#N/A,FALSE,"NAA9697";#N/A,#N/A,FALSE,"ECWEBB";#N/A,#N/A,FALSE,"MFT96";#N/A,#N/A,FALSE,"CTrecon"}</definedName>
    <definedName name="ASDFA_5_1_1_2_4" hidden="1">{#N/A,#N/A,FALSE,"TMCOMP96";#N/A,#N/A,FALSE,"MAT96";#N/A,#N/A,FALSE,"FANDA96";#N/A,#N/A,FALSE,"INTRAN96";#N/A,#N/A,FALSE,"NAA9697";#N/A,#N/A,FALSE,"ECWEBB";#N/A,#N/A,FALSE,"MFT96";#N/A,#N/A,FALSE,"CTrecon"}</definedName>
    <definedName name="ASDFA_5_1_1_2_5" hidden="1">{#N/A,#N/A,FALSE,"TMCOMP96";#N/A,#N/A,FALSE,"MAT96";#N/A,#N/A,FALSE,"FANDA96";#N/A,#N/A,FALSE,"INTRAN96";#N/A,#N/A,FALSE,"NAA9697";#N/A,#N/A,FALSE,"ECWEBB";#N/A,#N/A,FALSE,"MFT96";#N/A,#N/A,FALSE,"CTrecon"}</definedName>
    <definedName name="ASDFA_5_1_1_3" hidden="1">{#N/A,#N/A,FALSE,"TMCOMP96";#N/A,#N/A,FALSE,"MAT96";#N/A,#N/A,FALSE,"FANDA96";#N/A,#N/A,FALSE,"INTRAN96";#N/A,#N/A,FALSE,"NAA9697";#N/A,#N/A,FALSE,"ECWEBB";#N/A,#N/A,FALSE,"MFT96";#N/A,#N/A,FALSE,"CTrecon"}</definedName>
    <definedName name="ASDFA_5_1_1_4" hidden="1">{#N/A,#N/A,FALSE,"TMCOMP96";#N/A,#N/A,FALSE,"MAT96";#N/A,#N/A,FALSE,"FANDA96";#N/A,#N/A,FALSE,"INTRAN96";#N/A,#N/A,FALSE,"NAA9697";#N/A,#N/A,FALSE,"ECWEBB";#N/A,#N/A,FALSE,"MFT96";#N/A,#N/A,FALSE,"CTrecon"}</definedName>
    <definedName name="ASDFA_5_1_1_5" hidden="1">{#N/A,#N/A,FALSE,"TMCOMP96";#N/A,#N/A,FALSE,"MAT96";#N/A,#N/A,FALSE,"FANDA96";#N/A,#N/A,FALSE,"INTRAN96";#N/A,#N/A,FALSE,"NAA9697";#N/A,#N/A,FALSE,"ECWEBB";#N/A,#N/A,FALSE,"MFT96";#N/A,#N/A,FALSE,"CTrecon"}</definedName>
    <definedName name="ASDFA_5_1_2" hidden="1">{#N/A,#N/A,FALSE,"TMCOMP96";#N/A,#N/A,FALSE,"MAT96";#N/A,#N/A,FALSE,"FANDA96";#N/A,#N/A,FALSE,"INTRAN96";#N/A,#N/A,FALSE,"NAA9697";#N/A,#N/A,FALSE,"ECWEBB";#N/A,#N/A,FALSE,"MFT96";#N/A,#N/A,FALSE,"CTrecon"}</definedName>
    <definedName name="ASDFA_5_1_2_1" hidden="1">{#N/A,#N/A,FALSE,"TMCOMP96";#N/A,#N/A,FALSE,"MAT96";#N/A,#N/A,FALSE,"FANDA96";#N/A,#N/A,FALSE,"INTRAN96";#N/A,#N/A,FALSE,"NAA9697";#N/A,#N/A,FALSE,"ECWEBB";#N/A,#N/A,FALSE,"MFT96";#N/A,#N/A,FALSE,"CTrecon"}</definedName>
    <definedName name="ASDFA_5_1_2_2" hidden="1">{#N/A,#N/A,FALSE,"TMCOMP96";#N/A,#N/A,FALSE,"MAT96";#N/A,#N/A,FALSE,"FANDA96";#N/A,#N/A,FALSE,"INTRAN96";#N/A,#N/A,FALSE,"NAA9697";#N/A,#N/A,FALSE,"ECWEBB";#N/A,#N/A,FALSE,"MFT96";#N/A,#N/A,FALSE,"CTrecon"}</definedName>
    <definedName name="ASDFA_5_1_2_3" hidden="1">{#N/A,#N/A,FALSE,"TMCOMP96";#N/A,#N/A,FALSE,"MAT96";#N/A,#N/A,FALSE,"FANDA96";#N/A,#N/A,FALSE,"INTRAN96";#N/A,#N/A,FALSE,"NAA9697";#N/A,#N/A,FALSE,"ECWEBB";#N/A,#N/A,FALSE,"MFT96";#N/A,#N/A,FALSE,"CTrecon"}</definedName>
    <definedName name="ASDFA_5_1_2_4" hidden="1">{#N/A,#N/A,FALSE,"TMCOMP96";#N/A,#N/A,FALSE,"MAT96";#N/A,#N/A,FALSE,"FANDA96";#N/A,#N/A,FALSE,"INTRAN96";#N/A,#N/A,FALSE,"NAA9697";#N/A,#N/A,FALSE,"ECWEBB";#N/A,#N/A,FALSE,"MFT96";#N/A,#N/A,FALSE,"CTrecon"}</definedName>
    <definedName name="ASDFA_5_1_2_5" hidden="1">{#N/A,#N/A,FALSE,"TMCOMP96";#N/A,#N/A,FALSE,"MAT96";#N/A,#N/A,FALSE,"FANDA96";#N/A,#N/A,FALSE,"INTRAN96";#N/A,#N/A,FALSE,"NAA9697";#N/A,#N/A,FALSE,"ECWEBB";#N/A,#N/A,FALSE,"MFT96";#N/A,#N/A,FALSE,"CTrecon"}</definedName>
    <definedName name="ASDFA_5_1_3" hidden="1">{#N/A,#N/A,FALSE,"TMCOMP96";#N/A,#N/A,FALSE,"MAT96";#N/A,#N/A,FALSE,"FANDA96";#N/A,#N/A,FALSE,"INTRAN96";#N/A,#N/A,FALSE,"NAA9697";#N/A,#N/A,FALSE,"ECWEBB";#N/A,#N/A,FALSE,"MFT96";#N/A,#N/A,FALSE,"CTrecon"}</definedName>
    <definedName name="ASDFA_5_1_3_1" hidden="1">{#N/A,#N/A,FALSE,"TMCOMP96";#N/A,#N/A,FALSE,"MAT96";#N/A,#N/A,FALSE,"FANDA96";#N/A,#N/A,FALSE,"INTRAN96";#N/A,#N/A,FALSE,"NAA9697";#N/A,#N/A,FALSE,"ECWEBB";#N/A,#N/A,FALSE,"MFT96";#N/A,#N/A,FALSE,"CTrecon"}</definedName>
    <definedName name="ASDFA_5_1_3_2" hidden="1">{#N/A,#N/A,FALSE,"TMCOMP96";#N/A,#N/A,FALSE,"MAT96";#N/A,#N/A,FALSE,"FANDA96";#N/A,#N/A,FALSE,"INTRAN96";#N/A,#N/A,FALSE,"NAA9697";#N/A,#N/A,FALSE,"ECWEBB";#N/A,#N/A,FALSE,"MFT96";#N/A,#N/A,FALSE,"CTrecon"}</definedName>
    <definedName name="ASDFA_5_1_3_3" hidden="1">{#N/A,#N/A,FALSE,"TMCOMP96";#N/A,#N/A,FALSE,"MAT96";#N/A,#N/A,FALSE,"FANDA96";#N/A,#N/A,FALSE,"INTRAN96";#N/A,#N/A,FALSE,"NAA9697";#N/A,#N/A,FALSE,"ECWEBB";#N/A,#N/A,FALSE,"MFT96";#N/A,#N/A,FALSE,"CTrecon"}</definedName>
    <definedName name="ASDFA_5_1_3_4" hidden="1">{#N/A,#N/A,FALSE,"TMCOMP96";#N/A,#N/A,FALSE,"MAT96";#N/A,#N/A,FALSE,"FANDA96";#N/A,#N/A,FALSE,"INTRAN96";#N/A,#N/A,FALSE,"NAA9697";#N/A,#N/A,FALSE,"ECWEBB";#N/A,#N/A,FALSE,"MFT96";#N/A,#N/A,FALSE,"CTrecon"}</definedName>
    <definedName name="ASDFA_5_1_3_5" hidden="1">{#N/A,#N/A,FALSE,"TMCOMP96";#N/A,#N/A,FALSE,"MAT96";#N/A,#N/A,FALSE,"FANDA96";#N/A,#N/A,FALSE,"INTRAN96";#N/A,#N/A,FALSE,"NAA9697";#N/A,#N/A,FALSE,"ECWEBB";#N/A,#N/A,FALSE,"MFT96";#N/A,#N/A,FALSE,"CTrecon"}</definedName>
    <definedName name="ASDFA_5_1_4" hidden="1">{#N/A,#N/A,FALSE,"TMCOMP96";#N/A,#N/A,FALSE,"MAT96";#N/A,#N/A,FALSE,"FANDA96";#N/A,#N/A,FALSE,"INTRAN96";#N/A,#N/A,FALSE,"NAA9697";#N/A,#N/A,FALSE,"ECWEBB";#N/A,#N/A,FALSE,"MFT96";#N/A,#N/A,FALSE,"CTrecon"}</definedName>
    <definedName name="ASDFA_5_1_4_1" hidden="1">{#N/A,#N/A,FALSE,"TMCOMP96";#N/A,#N/A,FALSE,"MAT96";#N/A,#N/A,FALSE,"FANDA96";#N/A,#N/A,FALSE,"INTRAN96";#N/A,#N/A,FALSE,"NAA9697";#N/A,#N/A,FALSE,"ECWEBB";#N/A,#N/A,FALSE,"MFT96";#N/A,#N/A,FALSE,"CTrecon"}</definedName>
    <definedName name="ASDFA_5_1_4_2" hidden="1">{#N/A,#N/A,FALSE,"TMCOMP96";#N/A,#N/A,FALSE,"MAT96";#N/A,#N/A,FALSE,"FANDA96";#N/A,#N/A,FALSE,"INTRAN96";#N/A,#N/A,FALSE,"NAA9697";#N/A,#N/A,FALSE,"ECWEBB";#N/A,#N/A,FALSE,"MFT96";#N/A,#N/A,FALSE,"CTrecon"}</definedName>
    <definedName name="ASDFA_5_1_4_3" hidden="1">{#N/A,#N/A,FALSE,"TMCOMP96";#N/A,#N/A,FALSE,"MAT96";#N/A,#N/A,FALSE,"FANDA96";#N/A,#N/A,FALSE,"INTRAN96";#N/A,#N/A,FALSE,"NAA9697";#N/A,#N/A,FALSE,"ECWEBB";#N/A,#N/A,FALSE,"MFT96";#N/A,#N/A,FALSE,"CTrecon"}</definedName>
    <definedName name="ASDFA_5_1_4_4" hidden="1">{#N/A,#N/A,FALSE,"TMCOMP96";#N/A,#N/A,FALSE,"MAT96";#N/A,#N/A,FALSE,"FANDA96";#N/A,#N/A,FALSE,"INTRAN96";#N/A,#N/A,FALSE,"NAA9697";#N/A,#N/A,FALSE,"ECWEBB";#N/A,#N/A,FALSE,"MFT96";#N/A,#N/A,FALSE,"CTrecon"}</definedName>
    <definedName name="ASDFA_5_1_4_5" hidden="1">{#N/A,#N/A,FALSE,"TMCOMP96";#N/A,#N/A,FALSE,"MAT96";#N/A,#N/A,FALSE,"FANDA96";#N/A,#N/A,FALSE,"INTRAN96";#N/A,#N/A,FALSE,"NAA9697";#N/A,#N/A,FALSE,"ECWEBB";#N/A,#N/A,FALSE,"MFT96";#N/A,#N/A,FALSE,"CTrecon"}</definedName>
    <definedName name="ASDFA_5_1_5" hidden="1">{#N/A,#N/A,FALSE,"TMCOMP96";#N/A,#N/A,FALSE,"MAT96";#N/A,#N/A,FALSE,"FANDA96";#N/A,#N/A,FALSE,"INTRAN96";#N/A,#N/A,FALSE,"NAA9697";#N/A,#N/A,FALSE,"ECWEBB";#N/A,#N/A,FALSE,"MFT96";#N/A,#N/A,FALSE,"CTrecon"}</definedName>
    <definedName name="ASDFA_5_1_5_1" hidden="1">{#N/A,#N/A,FALSE,"TMCOMP96";#N/A,#N/A,FALSE,"MAT96";#N/A,#N/A,FALSE,"FANDA96";#N/A,#N/A,FALSE,"INTRAN96";#N/A,#N/A,FALSE,"NAA9697";#N/A,#N/A,FALSE,"ECWEBB";#N/A,#N/A,FALSE,"MFT96";#N/A,#N/A,FALSE,"CTrecon"}</definedName>
    <definedName name="ASDFA_5_1_5_2" hidden="1">{#N/A,#N/A,FALSE,"TMCOMP96";#N/A,#N/A,FALSE,"MAT96";#N/A,#N/A,FALSE,"FANDA96";#N/A,#N/A,FALSE,"INTRAN96";#N/A,#N/A,FALSE,"NAA9697";#N/A,#N/A,FALSE,"ECWEBB";#N/A,#N/A,FALSE,"MFT96";#N/A,#N/A,FALSE,"CTrecon"}</definedName>
    <definedName name="ASDFA_5_1_5_3" hidden="1">{#N/A,#N/A,FALSE,"TMCOMP96";#N/A,#N/A,FALSE,"MAT96";#N/A,#N/A,FALSE,"FANDA96";#N/A,#N/A,FALSE,"INTRAN96";#N/A,#N/A,FALSE,"NAA9697";#N/A,#N/A,FALSE,"ECWEBB";#N/A,#N/A,FALSE,"MFT96";#N/A,#N/A,FALSE,"CTrecon"}</definedName>
    <definedName name="ASDFA_5_1_5_4" hidden="1">{#N/A,#N/A,FALSE,"TMCOMP96";#N/A,#N/A,FALSE,"MAT96";#N/A,#N/A,FALSE,"FANDA96";#N/A,#N/A,FALSE,"INTRAN96";#N/A,#N/A,FALSE,"NAA9697";#N/A,#N/A,FALSE,"ECWEBB";#N/A,#N/A,FALSE,"MFT96";#N/A,#N/A,FALSE,"CTrecon"}</definedName>
    <definedName name="ASDFA_5_1_5_5" hidden="1">{#N/A,#N/A,FALSE,"TMCOMP96";#N/A,#N/A,FALSE,"MAT96";#N/A,#N/A,FALSE,"FANDA96";#N/A,#N/A,FALSE,"INTRAN96";#N/A,#N/A,FALSE,"NAA9697";#N/A,#N/A,FALSE,"ECWEBB";#N/A,#N/A,FALSE,"MFT96";#N/A,#N/A,FALSE,"CTrecon"}</definedName>
    <definedName name="ASDFA_5_2" hidden="1">{#N/A,#N/A,FALSE,"TMCOMP96";#N/A,#N/A,FALSE,"MAT96";#N/A,#N/A,FALSE,"FANDA96";#N/A,#N/A,FALSE,"INTRAN96";#N/A,#N/A,FALSE,"NAA9697";#N/A,#N/A,FALSE,"ECWEBB";#N/A,#N/A,FALSE,"MFT96";#N/A,#N/A,FALSE,"CTrecon"}</definedName>
    <definedName name="ASDFA_5_2_1" hidden="1">{#N/A,#N/A,FALSE,"TMCOMP96";#N/A,#N/A,FALSE,"MAT96";#N/A,#N/A,FALSE,"FANDA96";#N/A,#N/A,FALSE,"INTRAN96";#N/A,#N/A,FALSE,"NAA9697";#N/A,#N/A,FALSE,"ECWEBB";#N/A,#N/A,FALSE,"MFT96";#N/A,#N/A,FALSE,"CTrecon"}</definedName>
    <definedName name="ASDFA_5_2_2" hidden="1">{#N/A,#N/A,FALSE,"TMCOMP96";#N/A,#N/A,FALSE,"MAT96";#N/A,#N/A,FALSE,"FANDA96";#N/A,#N/A,FALSE,"INTRAN96";#N/A,#N/A,FALSE,"NAA9697";#N/A,#N/A,FALSE,"ECWEBB";#N/A,#N/A,FALSE,"MFT96";#N/A,#N/A,FALSE,"CTrecon"}</definedName>
    <definedName name="ASDFA_5_2_3" hidden="1">{#N/A,#N/A,FALSE,"TMCOMP96";#N/A,#N/A,FALSE,"MAT96";#N/A,#N/A,FALSE,"FANDA96";#N/A,#N/A,FALSE,"INTRAN96";#N/A,#N/A,FALSE,"NAA9697";#N/A,#N/A,FALSE,"ECWEBB";#N/A,#N/A,FALSE,"MFT96";#N/A,#N/A,FALSE,"CTrecon"}</definedName>
    <definedName name="ASDFA_5_2_4" hidden="1">{#N/A,#N/A,FALSE,"TMCOMP96";#N/A,#N/A,FALSE,"MAT96";#N/A,#N/A,FALSE,"FANDA96";#N/A,#N/A,FALSE,"INTRAN96";#N/A,#N/A,FALSE,"NAA9697";#N/A,#N/A,FALSE,"ECWEBB";#N/A,#N/A,FALSE,"MFT96";#N/A,#N/A,FALSE,"CTrecon"}</definedName>
    <definedName name="ASDFA_5_2_5" hidden="1">{#N/A,#N/A,FALSE,"TMCOMP96";#N/A,#N/A,FALSE,"MAT96";#N/A,#N/A,FALSE,"FANDA96";#N/A,#N/A,FALSE,"INTRAN96";#N/A,#N/A,FALSE,"NAA9697";#N/A,#N/A,FALSE,"ECWEBB";#N/A,#N/A,FALSE,"MFT96";#N/A,#N/A,FALSE,"CTrecon"}</definedName>
    <definedName name="ASDFA_5_3" hidden="1">{#N/A,#N/A,FALSE,"TMCOMP96";#N/A,#N/A,FALSE,"MAT96";#N/A,#N/A,FALSE,"FANDA96";#N/A,#N/A,FALSE,"INTRAN96";#N/A,#N/A,FALSE,"NAA9697";#N/A,#N/A,FALSE,"ECWEBB";#N/A,#N/A,FALSE,"MFT96";#N/A,#N/A,FALSE,"CTrecon"}</definedName>
    <definedName name="ASDFA_5_3_1" hidden="1">{#N/A,#N/A,FALSE,"TMCOMP96";#N/A,#N/A,FALSE,"MAT96";#N/A,#N/A,FALSE,"FANDA96";#N/A,#N/A,FALSE,"INTRAN96";#N/A,#N/A,FALSE,"NAA9697";#N/A,#N/A,FALSE,"ECWEBB";#N/A,#N/A,FALSE,"MFT96";#N/A,#N/A,FALSE,"CTrecon"}</definedName>
    <definedName name="ASDFA_5_3_2" hidden="1">{#N/A,#N/A,FALSE,"TMCOMP96";#N/A,#N/A,FALSE,"MAT96";#N/A,#N/A,FALSE,"FANDA96";#N/A,#N/A,FALSE,"INTRAN96";#N/A,#N/A,FALSE,"NAA9697";#N/A,#N/A,FALSE,"ECWEBB";#N/A,#N/A,FALSE,"MFT96";#N/A,#N/A,FALSE,"CTrecon"}</definedName>
    <definedName name="ASDFA_5_3_3" hidden="1">{#N/A,#N/A,FALSE,"TMCOMP96";#N/A,#N/A,FALSE,"MAT96";#N/A,#N/A,FALSE,"FANDA96";#N/A,#N/A,FALSE,"INTRAN96";#N/A,#N/A,FALSE,"NAA9697";#N/A,#N/A,FALSE,"ECWEBB";#N/A,#N/A,FALSE,"MFT96";#N/A,#N/A,FALSE,"CTrecon"}</definedName>
    <definedName name="ASDFA_5_3_4" hidden="1">{#N/A,#N/A,FALSE,"TMCOMP96";#N/A,#N/A,FALSE,"MAT96";#N/A,#N/A,FALSE,"FANDA96";#N/A,#N/A,FALSE,"INTRAN96";#N/A,#N/A,FALSE,"NAA9697";#N/A,#N/A,FALSE,"ECWEBB";#N/A,#N/A,FALSE,"MFT96";#N/A,#N/A,FALSE,"CTrecon"}</definedName>
    <definedName name="ASDFA_5_3_5" hidden="1">{#N/A,#N/A,FALSE,"TMCOMP96";#N/A,#N/A,FALSE,"MAT96";#N/A,#N/A,FALSE,"FANDA96";#N/A,#N/A,FALSE,"INTRAN96";#N/A,#N/A,FALSE,"NAA9697";#N/A,#N/A,FALSE,"ECWEBB";#N/A,#N/A,FALSE,"MFT96";#N/A,#N/A,FALSE,"CTrecon"}</definedName>
    <definedName name="ASDFA_5_4" hidden="1">{#N/A,#N/A,FALSE,"TMCOMP96";#N/A,#N/A,FALSE,"MAT96";#N/A,#N/A,FALSE,"FANDA96";#N/A,#N/A,FALSE,"INTRAN96";#N/A,#N/A,FALSE,"NAA9697";#N/A,#N/A,FALSE,"ECWEBB";#N/A,#N/A,FALSE,"MFT96";#N/A,#N/A,FALSE,"CTrecon"}</definedName>
    <definedName name="ASDFA_5_4_1" hidden="1">{#N/A,#N/A,FALSE,"TMCOMP96";#N/A,#N/A,FALSE,"MAT96";#N/A,#N/A,FALSE,"FANDA96";#N/A,#N/A,FALSE,"INTRAN96";#N/A,#N/A,FALSE,"NAA9697";#N/A,#N/A,FALSE,"ECWEBB";#N/A,#N/A,FALSE,"MFT96";#N/A,#N/A,FALSE,"CTrecon"}</definedName>
    <definedName name="ASDFA_5_4_2" hidden="1">{#N/A,#N/A,FALSE,"TMCOMP96";#N/A,#N/A,FALSE,"MAT96";#N/A,#N/A,FALSE,"FANDA96";#N/A,#N/A,FALSE,"INTRAN96";#N/A,#N/A,FALSE,"NAA9697";#N/A,#N/A,FALSE,"ECWEBB";#N/A,#N/A,FALSE,"MFT96";#N/A,#N/A,FALSE,"CTrecon"}</definedName>
    <definedName name="ASDFA_5_4_3" hidden="1">{#N/A,#N/A,FALSE,"TMCOMP96";#N/A,#N/A,FALSE,"MAT96";#N/A,#N/A,FALSE,"FANDA96";#N/A,#N/A,FALSE,"INTRAN96";#N/A,#N/A,FALSE,"NAA9697";#N/A,#N/A,FALSE,"ECWEBB";#N/A,#N/A,FALSE,"MFT96";#N/A,#N/A,FALSE,"CTrecon"}</definedName>
    <definedName name="ASDFA_5_4_4" hidden="1">{#N/A,#N/A,FALSE,"TMCOMP96";#N/A,#N/A,FALSE,"MAT96";#N/A,#N/A,FALSE,"FANDA96";#N/A,#N/A,FALSE,"INTRAN96";#N/A,#N/A,FALSE,"NAA9697";#N/A,#N/A,FALSE,"ECWEBB";#N/A,#N/A,FALSE,"MFT96";#N/A,#N/A,FALSE,"CTrecon"}</definedName>
    <definedName name="ASDFA_5_4_5" hidden="1">{#N/A,#N/A,FALSE,"TMCOMP96";#N/A,#N/A,FALSE,"MAT96";#N/A,#N/A,FALSE,"FANDA96";#N/A,#N/A,FALSE,"INTRAN96";#N/A,#N/A,FALSE,"NAA9697";#N/A,#N/A,FALSE,"ECWEBB";#N/A,#N/A,FALSE,"MFT96";#N/A,#N/A,FALSE,"CTrecon"}</definedName>
    <definedName name="ASDFA_5_5" hidden="1">{#N/A,#N/A,FALSE,"TMCOMP96";#N/A,#N/A,FALSE,"MAT96";#N/A,#N/A,FALSE,"FANDA96";#N/A,#N/A,FALSE,"INTRAN96";#N/A,#N/A,FALSE,"NAA9697";#N/A,#N/A,FALSE,"ECWEBB";#N/A,#N/A,FALSE,"MFT96";#N/A,#N/A,FALSE,"CTrecon"}</definedName>
    <definedName name="ASDFA_5_5_1" hidden="1">{#N/A,#N/A,FALSE,"TMCOMP96";#N/A,#N/A,FALSE,"MAT96";#N/A,#N/A,FALSE,"FANDA96";#N/A,#N/A,FALSE,"INTRAN96";#N/A,#N/A,FALSE,"NAA9697";#N/A,#N/A,FALSE,"ECWEBB";#N/A,#N/A,FALSE,"MFT96";#N/A,#N/A,FALSE,"CTrecon"}</definedName>
    <definedName name="ASDFA_5_5_2" hidden="1">{#N/A,#N/A,FALSE,"TMCOMP96";#N/A,#N/A,FALSE,"MAT96";#N/A,#N/A,FALSE,"FANDA96";#N/A,#N/A,FALSE,"INTRAN96";#N/A,#N/A,FALSE,"NAA9697";#N/A,#N/A,FALSE,"ECWEBB";#N/A,#N/A,FALSE,"MFT96";#N/A,#N/A,FALSE,"CTrecon"}</definedName>
    <definedName name="ASDFA_5_5_3" hidden="1">{#N/A,#N/A,FALSE,"TMCOMP96";#N/A,#N/A,FALSE,"MAT96";#N/A,#N/A,FALSE,"FANDA96";#N/A,#N/A,FALSE,"INTRAN96";#N/A,#N/A,FALSE,"NAA9697";#N/A,#N/A,FALSE,"ECWEBB";#N/A,#N/A,FALSE,"MFT96";#N/A,#N/A,FALSE,"CTrecon"}</definedName>
    <definedName name="ASDFA_5_5_4" hidden="1">{#N/A,#N/A,FALSE,"TMCOMP96";#N/A,#N/A,FALSE,"MAT96";#N/A,#N/A,FALSE,"FANDA96";#N/A,#N/A,FALSE,"INTRAN96";#N/A,#N/A,FALSE,"NAA9697";#N/A,#N/A,FALSE,"ECWEBB";#N/A,#N/A,FALSE,"MFT96";#N/A,#N/A,FALSE,"CTrecon"}</definedName>
    <definedName name="ASDFA_5_5_5"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ASFD_1" hidden="1">{#N/A,#N/A,FALSE,"TMCOMP96";#N/A,#N/A,FALSE,"MAT96";#N/A,#N/A,FALSE,"FANDA96";#N/A,#N/A,FALSE,"INTRAN96";#N/A,#N/A,FALSE,"NAA9697";#N/A,#N/A,FALSE,"ECWEBB";#N/A,#N/A,FALSE,"MFT96";#N/A,#N/A,FALSE,"CTrecon"}</definedName>
    <definedName name="ASFD_1_1" hidden="1">{#N/A,#N/A,FALSE,"TMCOMP96";#N/A,#N/A,FALSE,"MAT96";#N/A,#N/A,FALSE,"FANDA96";#N/A,#N/A,FALSE,"INTRAN96";#N/A,#N/A,FALSE,"NAA9697";#N/A,#N/A,FALSE,"ECWEBB";#N/A,#N/A,FALSE,"MFT96";#N/A,#N/A,FALSE,"CTrecon"}</definedName>
    <definedName name="ASFD_1_1_1" hidden="1">{#N/A,#N/A,FALSE,"TMCOMP96";#N/A,#N/A,FALSE,"MAT96";#N/A,#N/A,FALSE,"FANDA96";#N/A,#N/A,FALSE,"INTRAN96";#N/A,#N/A,FALSE,"NAA9697";#N/A,#N/A,FALSE,"ECWEBB";#N/A,#N/A,FALSE,"MFT96";#N/A,#N/A,FALSE,"CTrecon"}</definedName>
    <definedName name="ASFD_1_1_1_1" hidden="1">{#N/A,#N/A,FALSE,"TMCOMP96";#N/A,#N/A,FALSE,"MAT96";#N/A,#N/A,FALSE,"FANDA96";#N/A,#N/A,FALSE,"INTRAN96";#N/A,#N/A,FALSE,"NAA9697";#N/A,#N/A,FALSE,"ECWEBB";#N/A,#N/A,FALSE,"MFT96";#N/A,#N/A,FALSE,"CTrecon"}</definedName>
    <definedName name="ASFD_1_1_1_1_1" hidden="1">{#N/A,#N/A,FALSE,"TMCOMP96";#N/A,#N/A,FALSE,"MAT96";#N/A,#N/A,FALSE,"FANDA96";#N/A,#N/A,FALSE,"INTRAN96";#N/A,#N/A,FALSE,"NAA9697";#N/A,#N/A,FALSE,"ECWEBB";#N/A,#N/A,FALSE,"MFT96";#N/A,#N/A,FALSE,"CTrecon"}</definedName>
    <definedName name="ASFD_1_1_1_1_1_1" hidden="1">{#N/A,#N/A,FALSE,"TMCOMP96";#N/A,#N/A,FALSE,"MAT96";#N/A,#N/A,FALSE,"FANDA96";#N/A,#N/A,FALSE,"INTRAN96";#N/A,#N/A,FALSE,"NAA9697";#N/A,#N/A,FALSE,"ECWEBB";#N/A,#N/A,FALSE,"MFT96";#N/A,#N/A,FALSE,"CTrecon"}</definedName>
    <definedName name="ASFD_1_1_1_1_1_2" hidden="1">{#N/A,#N/A,FALSE,"TMCOMP96";#N/A,#N/A,FALSE,"MAT96";#N/A,#N/A,FALSE,"FANDA96";#N/A,#N/A,FALSE,"INTRAN96";#N/A,#N/A,FALSE,"NAA9697";#N/A,#N/A,FALSE,"ECWEBB";#N/A,#N/A,FALSE,"MFT96";#N/A,#N/A,FALSE,"CTrecon"}</definedName>
    <definedName name="ASFD_1_1_1_1_1_3" hidden="1">{#N/A,#N/A,FALSE,"TMCOMP96";#N/A,#N/A,FALSE,"MAT96";#N/A,#N/A,FALSE,"FANDA96";#N/A,#N/A,FALSE,"INTRAN96";#N/A,#N/A,FALSE,"NAA9697";#N/A,#N/A,FALSE,"ECWEBB";#N/A,#N/A,FALSE,"MFT96";#N/A,#N/A,FALSE,"CTrecon"}</definedName>
    <definedName name="ASFD_1_1_1_1_1_4" hidden="1">{#N/A,#N/A,FALSE,"TMCOMP96";#N/A,#N/A,FALSE,"MAT96";#N/A,#N/A,FALSE,"FANDA96";#N/A,#N/A,FALSE,"INTRAN96";#N/A,#N/A,FALSE,"NAA9697";#N/A,#N/A,FALSE,"ECWEBB";#N/A,#N/A,FALSE,"MFT96";#N/A,#N/A,FALSE,"CTrecon"}</definedName>
    <definedName name="ASFD_1_1_1_1_1_5" hidden="1">{#N/A,#N/A,FALSE,"TMCOMP96";#N/A,#N/A,FALSE,"MAT96";#N/A,#N/A,FALSE,"FANDA96";#N/A,#N/A,FALSE,"INTRAN96";#N/A,#N/A,FALSE,"NAA9697";#N/A,#N/A,FALSE,"ECWEBB";#N/A,#N/A,FALSE,"MFT96";#N/A,#N/A,FALSE,"CTrecon"}</definedName>
    <definedName name="ASFD_1_1_1_1_2" hidden="1">{#N/A,#N/A,FALSE,"TMCOMP96";#N/A,#N/A,FALSE,"MAT96";#N/A,#N/A,FALSE,"FANDA96";#N/A,#N/A,FALSE,"INTRAN96";#N/A,#N/A,FALSE,"NAA9697";#N/A,#N/A,FALSE,"ECWEBB";#N/A,#N/A,FALSE,"MFT96";#N/A,#N/A,FALSE,"CTrecon"}</definedName>
    <definedName name="ASFD_1_1_1_1_2_1" hidden="1">{#N/A,#N/A,FALSE,"TMCOMP96";#N/A,#N/A,FALSE,"MAT96";#N/A,#N/A,FALSE,"FANDA96";#N/A,#N/A,FALSE,"INTRAN96";#N/A,#N/A,FALSE,"NAA9697";#N/A,#N/A,FALSE,"ECWEBB";#N/A,#N/A,FALSE,"MFT96";#N/A,#N/A,FALSE,"CTrecon"}</definedName>
    <definedName name="ASFD_1_1_1_1_2_2" hidden="1">{#N/A,#N/A,FALSE,"TMCOMP96";#N/A,#N/A,FALSE,"MAT96";#N/A,#N/A,FALSE,"FANDA96";#N/A,#N/A,FALSE,"INTRAN96";#N/A,#N/A,FALSE,"NAA9697";#N/A,#N/A,FALSE,"ECWEBB";#N/A,#N/A,FALSE,"MFT96";#N/A,#N/A,FALSE,"CTrecon"}</definedName>
    <definedName name="ASFD_1_1_1_1_2_3" hidden="1">{#N/A,#N/A,FALSE,"TMCOMP96";#N/A,#N/A,FALSE,"MAT96";#N/A,#N/A,FALSE,"FANDA96";#N/A,#N/A,FALSE,"INTRAN96";#N/A,#N/A,FALSE,"NAA9697";#N/A,#N/A,FALSE,"ECWEBB";#N/A,#N/A,FALSE,"MFT96";#N/A,#N/A,FALSE,"CTrecon"}</definedName>
    <definedName name="ASFD_1_1_1_1_2_4" hidden="1">{#N/A,#N/A,FALSE,"TMCOMP96";#N/A,#N/A,FALSE,"MAT96";#N/A,#N/A,FALSE,"FANDA96";#N/A,#N/A,FALSE,"INTRAN96";#N/A,#N/A,FALSE,"NAA9697";#N/A,#N/A,FALSE,"ECWEBB";#N/A,#N/A,FALSE,"MFT96";#N/A,#N/A,FALSE,"CTrecon"}</definedName>
    <definedName name="ASFD_1_1_1_1_2_5" hidden="1">{#N/A,#N/A,FALSE,"TMCOMP96";#N/A,#N/A,FALSE,"MAT96";#N/A,#N/A,FALSE,"FANDA96";#N/A,#N/A,FALSE,"INTRAN96";#N/A,#N/A,FALSE,"NAA9697";#N/A,#N/A,FALSE,"ECWEBB";#N/A,#N/A,FALSE,"MFT96";#N/A,#N/A,FALSE,"CTrecon"}</definedName>
    <definedName name="ASFD_1_1_1_1_3" hidden="1">{#N/A,#N/A,FALSE,"TMCOMP96";#N/A,#N/A,FALSE,"MAT96";#N/A,#N/A,FALSE,"FANDA96";#N/A,#N/A,FALSE,"INTRAN96";#N/A,#N/A,FALSE,"NAA9697";#N/A,#N/A,FALSE,"ECWEBB";#N/A,#N/A,FALSE,"MFT96";#N/A,#N/A,FALSE,"CTrecon"}</definedName>
    <definedName name="ASFD_1_1_1_1_4" hidden="1">{#N/A,#N/A,FALSE,"TMCOMP96";#N/A,#N/A,FALSE,"MAT96";#N/A,#N/A,FALSE,"FANDA96";#N/A,#N/A,FALSE,"INTRAN96";#N/A,#N/A,FALSE,"NAA9697";#N/A,#N/A,FALSE,"ECWEBB";#N/A,#N/A,FALSE,"MFT96";#N/A,#N/A,FALSE,"CTrecon"}</definedName>
    <definedName name="ASFD_1_1_1_1_5" hidden="1">{#N/A,#N/A,FALSE,"TMCOMP96";#N/A,#N/A,FALSE,"MAT96";#N/A,#N/A,FALSE,"FANDA96";#N/A,#N/A,FALSE,"INTRAN96";#N/A,#N/A,FALSE,"NAA9697";#N/A,#N/A,FALSE,"ECWEBB";#N/A,#N/A,FALSE,"MFT96";#N/A,#N/A,FALSE,"CTrecon"}</definedName>
    <definedName name="ASFD_1_1_1_2" hidden="1">{#N/A,#N/A,FALSE,"TMCOMP96";#N/A,#N/A,FALSE,"MAT96";#N/A,#N/A,FALSE,"FANDA96";#N/A,#N/A,FALSE,"INTRAN96";#N/A,#N/A,FALSE,"NAA9697";#N/A,#N/A,FALSE,"ECWEBB";#N/A,#N/A,FALSE,"MFT96";#N/A,#N/A,FALSE,"CTrecon"}</definedName>
    <definedName name="ASFD_1_1_1_2_1" hidden="1">{#N/A,#N/A,FALSE,"TMCOMP96";#N/A,#N/A,FALSE,"MAT96";#N/A,#N/A,FALSE,"FANDA96";#N/A,#N/A,FALSE,"INTRAN96";#N/A,#N/A,FALSE,"NAA9697";#N/A,#N/A,FALSE,"ECWEBB";#N/A,#N/A,FALSE,"MFT96";#N/A,#N/A,FALSE,"CTrecon"}</definedName>
    <definedName name="ASFD_1_1_1_2_2" hidden="1">{#N/A,#N/A,FALSE,"TMCOMP96";#N/A,#N/A,FALSE,"MAT96";#N/A,#N/A,FALSE,"FANDA96";#N/A,#N/A,FALSE,"INTRAN96";#N/A,#N/A,FALSE,"NAA9697";#N/A,#N/A,FALSE,"ECWEBB";#N/A,#N/A,FALSE,"MFT96";#N/A,#N/A,FALSE,"CTrecon"}</definedName>
    <definedName name="ASFD_1_1_1_2_3" hidden="1">{#N/A,#N/A,FALSE,"TMCOMP96";#N/A,#N/A,FALSE,"MAT96";#N/A,#N/A,FALSE,"FANDA96";#N/A,#N/A,FALSE,"INTRAN96";#N/A,#N/A,FALSE,"NAA9697";#N/A,#N/A,FALSE,"ECWEBB";#N/A,#N/A,FALSE,"MFT96";#N/A,#N/A,FALSE,"CTrecon"}</definedName>
    <definedName name="ASFD_1_1_1_2_4" hidden="1">{#N/A,#N/A,FALSE,"TMCOMP96";#N/A,#N/A,FALSE,"MAT96";#N/A,#N/A,FALSE,"FANDA96";#N/A,#N/A,FALSE,"INTRAN96";#N/A,#N/A,FALSE,"NAA9697";#N/A,#N/A,FALSE,"ECWEBB";#N/A,#N/A,FALSE,"MFT96";#N/A,#N/A,FALSE,"CTrecon"}</definedName>
    <definedName name="ASFD_1_1_1_2_5" hidden="1">{#N/A,#N/A,FALSE,"TMCOMP96";#N/A,#N/A,FALSE,"MAT96";#N/A,#N/A,FALSE,"FANDA96";#N/A,#N/A,FALSE,"INTRAN96";#N/A,#N/A,FALSE,"NAA9697";#N/A,#N/A,FALSE,"ECWEBB";#N/A,#N/A,FALSE,"MFT96";#N/A,#N/A,FALSE,"CTrecon"}</definedName>
    <definedName name="ASFD_1_1_1_3" hidden="1">{#N/A,#N/A,FALSE,"TMCOMP96";#N/A,#N/A,FALSE,"MAT96";#N/A,#N/A,FALSE,"FANDA96";#N/A,#N/A,FALSE,"INTRAN96";#N/A,#N/A,FALSE,"NAA9697";#N/A,#N/A,FALSE,"ECWEBB";#N/A,#N/A,FALSE,"MFT96";#N/A,#N/A,FALSE,"CTrecon"}</definedName>
    <definedName name="ASFD_1_1_1_3_1" hidden="1">{#N/A,#N/A,FALSE,"TMCOMP96";#N/A,#N/A,FALSE,"MAT96";#N/A,#N/A,FALSE,"FANDA96";#N/A,#N/A,FALSE,"INTRAN96";#N/A,#N/A,FALSE,"NAA9697";#N/A,#N/A,FALSE,"ECWEBB";#N/A,#N/A,FALSE,"MFT96";#N/A,#N/A,FALSE,"CTrecon"}</definedName>
    <definedName name="ASFD_1_1_1_3_2" hidden="1">{#N/A,#N/A,FALSE,"TMCOMP96";#N/A,#N/A,FALSE,"MAT96";#N/A,#N/A,FALSE,"FANDA96";#N/A,#N/A,FALSE,"INTRAN96";#N/A,#N/A,FALSE,"NAA9697";#N/A,#N/A,FALSE,"ECWEBB";#N/A,#N/A,FALSE,"MFT96";#N/A,#N/A,FALSE,"CTrecon"}</definedName>
    <definedName name="ASFD_1_1_1_3_3" hidden="1">{#N/A,#N/A,FALSE,"TMCOMP96";#N/A,#N/A,FALSE,"MAT96";#N/A,#N/A,FALSE,"FANDA96";#N/A,#N/A,FALSE,"INTRAN96";#N/A,#N/A,FALSE,"NAA9697";#N/A,#N/A,FALSE,"ECWEBB";#N/A,#N/A,FALSE,"MFT96";#N/A,#N/A,FALSE,"CTrecon"}</definedName>
    <definedName name="ASFD_1_1_1_3_4" hidden="1">{#N/A,#N/A,FALSE,"TMCOMP96";#N/A,#N/A,FALSE,"MAT96";#N/A,#N/A,FALSE,"FANDA96";#N/A,#N/A,FALSE,"INTRAN96";#N/A,#N/A,FALSE,"NAA9697";#N/A,#N/A,FALSE,"ECWEBB";#N/A,#N/A,FALSE,"MFT96";#N/A,#N/A,FALSE,"CTrecon"}</definedName>
    <definedName name="ASFD_1_1_1_3_5" hidden="1">{#N/A,#N/A,FALSE,"TMCOMP96";#N/A,#N/A,FALSE,"MAT96";#N/A,#N/A,FALSE,"FANDA96";#N/A,#N/A,FALSE,"INTRAN96";#N/A,#N/A,FALSE,"NAA9697";#N/A,#N/A,FALSE,"ECWEBB";#N/A,#N/A,FALSE,"MFT96";#N/A,#N/A,FALSE,"CTrecon"}</definedName>
    <definedName name="ASFD_1_1_1_4" hidden="1">{#N/A,#N/A,FALSE,"TMCOMP96";#N/A,#N/A,FALSE,"MAT96";#N/A,#N/A,FALSE,"FANDA96";#N/A,#N/A,FALSE,"INTRAN96";#N/A,#N/A,FALSE,"NAA9697";#N/A,#N/A,FALSE,"ECWEBB";#N/A,#N/A,FALSE,"MFT96";#N/A,#N/A,FALSE,"CTrecon"}</definedName>
    <definedName name="ASFD_1_1_1_4_1" hidden="1">{#N/A,#N/A,FALSE,"TMCOMP96";#N/A,#N/A,FALSE,"MAT96";#N/A,#N/A,FALSE,"FANDA96";#N/A,#N/A,FALSE,"INTRAN96";#N/A,#N/A,FALSE,"NAA9697";#N/A,#N/A,FALSE,"ECWEBB";#N/A,#N/A,FALSE,"MFT96";#N/A,#N/A,FALSE,"CTrecon"}</definedName>
    <definedName name="ASFD_1_1_1_4_2" hidden="1">{#N/A,#N/A,FALSE,"TMCOMP96";#N/A,#N/A,FALSE,"MAT96";#N/A,#N/A,FALSE,"FANDA96";#N/A,#N/A,FALSE,"INTRAN96";#N/A,#N/A,FALSE,"NAA9697";#N/A,#N/A,FALSE,"ECWEBB";#N/A,#N/A,FALSE,"MFT96";#N/A,#N/A,FALSE,"CTrecon"}</definedName>
    <definedName name="ASFD_1_1_1_4_3" hidden="1">{#N/A,#N/A,FALSE,"TMCOMP96";#N/A,#N/A,FALSE,"MAT96";#N/A,#N/A,FALSE,"FANDA96";#N/A,#N/A,FALSE,"INTRAN96";#N/A,#N/A,FALSE,"NAA9697";#N/A,#N/A,FALSE,"ECWEBB";#N/A,#N/A,FALSE,"MFT96";#N/A,#N/A,FALSE,"CTrecon"}</definedName>
    <definedName name="ASFD_1_1_1_4_4" hidden="1">{#N/A,#N/A,FALSE,"TMCOMP96";#N/A,#N/A,FALSE,"MAT96";#N/A,#N/A,FALSE,"FANDA96";#N/A,#N/A,FALSE,"INTRAN96";#N/A,#N/A,FALSE,"NAA9697";#N/A,#N/A,FALSE,"ECWEBB";#N/A,#N/A,FALSE,"MFT96";#N/A,#N/A,FALSE,"CTrecon"}</definedName>
    <definedName name="ASFD_1_1_1_4_5" hidden="1">{#N/A,#N/A,FALSE,"TMCOMP96";#N/A,#N/A,FALSE,"MAT96";#N/A,#N/A,FALSE,"FANDA96";#N/A,#N/A,FALSE,"INTRAN96";#N/A,#N/A,FALSE,"NAA9697";#N/A,#N/A,FALSE,"ECWEBB";#N/A,#N/A,FALSE,"MFT96";#N/A,#N/A,FALSE,"CTrecon"}</definedName>
    <definedName name="ASFD_1_1_1_5" hidden="1">{#N/A,#N/A,FALSE,"TMCOMP96";#N/A,#N/A,FALSE,"MAT96";#N/A,#N/A,FALSE,"FANDA96";#N/A,#N/A,FALSE,"INTRAN96";#N/A,#N/A,FALSE,"NAA9697";#N/A,#N/A,FALSE,"ECWEBB";#N/A,#N/A,FALSE,"MFT96";#N/A,#N/A,FALSE,"CTrecon"}</definedName>
    <definedName name="ASFD_1_1_1_5_1" hidden="1">{#N/A,#N/A,FALSE,"TMCOMP96";#N/A,#N/A,FALSE,"MAT96";#N/A,#N/A,FALSE,"FANDA96";#N/A,#N/A,FALSE,"INTRAN96";#N/A,#N/A,FALSE,"NAA9697";#N/A,#N/A,FALSE,"ECWEBB";#N/A,#N/A,FALSE,"MFT96";#N/A,#N/A,FALSE,"CTrecon"}</definedName>
    <definedName name="ASFD_1_1_1_5_2" hidden="1">{#N/A,#N/A,FALSE,"TMCOMP96";#N/A,#N/A,FALSE,"MAT96";#N/A,#N/A,FALSE,"FANDA96";#N/A,#N/A,FALSE,"INTRAN96";#N/A,#N/A,FALSE,"NAA9697";#N/A,#N/A,FALSE,"ECWEBB";#N/A,#N/A,FALSE,"MFT96";#N/A,#N/A,FALSE,"CTrecon"}</definedName>
    <definedName name="ASFD_1_1_1_5_3" hidden="1">{#N/A,#N/A,FALSE,"TMCOMP96";#N/A,#N/A,FALSE,"MAT96";#N/A,#N/A,FALSE,"FANDA96";#N/A,#N/A,FALSE,"INTRAN96";#N/A,#N/A,FALSE,"NAA9697";#N/A,#N/A,FALSE,"ECWEBB";#N/A,#N/A,FALSE,"MFT96";#N/A,#N/A,FALSE,"CTrecon"}</definedName>
    <definedName name="ASFD_1_1_1_5_4" hidden="1">{#N/A,#N/A,FALSE,"TMCOMP96";#N/A,#N/A,FALSE,"MAT96";#N/A,#N/A,FALSE,"FANDA96";#N/A,#N/A,FALSE,"INTRAN96";#N/A,#N/A,FALSE,"NAA9697";#N/A,#N/A,FALSE,"ECWEBB";#N/A,#N/A,FALSE,"MFT96";#N/A,#N/A,FALSE,"CTrecon"}</definedName>
    <definedName name="ASFD_1_1_1_5_5" hidden="1">{#N/A,#N/A,FALSE,"TMCOMP96";#N/A,#N/A,FALSE,"MAT96";#N/A,#N/A,FALSE,"FANDA96";#N/A,#N/A,FALSE,"INTRAN96";#N/A,#N/A,FALSE,"NAA9697";#N/A,#N/A,FALSE,"ECWEBB";#N/A,#N/A,FALSE,"MFT96";#N/A,#N/A,FALSE,"CTrecon"}</definedName>
    <definedName name="ASFD_1_1_2" hidden="1">{#N/A,#N/A,FALSE,"TMCOMP96";#N/A,#N/A,FALSE,"MAT96";#N/A,#N/A,FALSE,"FANDA96";#N/A,#N/A,FALSE,"INTRAN96";#N/A,#N/A,FALSE,"NAA9697";#N/A,#N/A,FALSE,"ECWEBB";#N/A,#N/A,FALSE,"MFT96";#N/A,#N/A,FALSE,"CTrecon"}</definedName>
    <definedName name="ASFD_1_1_2_1" hidden="1">{#N/A,#N/A,FALSE,"TMCOMP96";#N/A,#N/A,FALSE,"MAT96";#N/A,#N/A,FALSE,"FANDA96";#N/A,#N/A,FALSE,"INTRAN96";#N/A,#N/A,FALSE,"NAA9697";#N/A,#N/A,FALSE,"ECWEBB";#N/A,#N/A,FALSE,"MFT96";#N/A,#N/A,FALSE,"CTrecon"}</definedName>
    <definedName name="ASFD_1_1_2_2" hidden="1">{#N/A,#N/A,FALSE,"TMCOMP96";#N/A,#N/A,FALSE,"MAT96";#N/A,#N/A,FALSE,"FANDA96";#N/A,#N/A,FALSE,"INTRAN96";#N/A,#N/A,FALSE,"NAA9697";#N/A,#N/A,FALSE,"ECWEBB";#N/A,#N/A,FALSE,"MFT96";#N/A,#N/A,FALSE,"CTrecon"}</definedName>
    <definedName name="ASFD_1_1_2_3" hidden="1">{#N/A,#N/A,FALSE,"TMCOMP96";#N/A,#N/A,FALSE,"MAT96";#N/A,#N/A,FALSE,"FANDA96";#N/A,#N/A,FALSE,"INTRAN96";#N/A,#N/A,FALSE,"NAA9697";#N/A,#N/A,FALSE,"ECWEBB";#N/A,#N/A,FALSE,"MFT96";#N/A,#N/A,FALSE,"CTrecon"}</definedName>
    <definedName name="ASFD_1_1_2_4" hidden="1">{#N/A,#N/A,FALSE,"TMCOMP96";#N/A,#N/A,FALSE,"MAT96";#N/A,#N/A,FALSE,"FANDA96";#N/A,#N/A,FALSE,"INTRAN96";#N/A,#N/A,FALSE,"NAA9697";#N/A,#N/A,FALSE,"ECWEBB";#N/A,#N/A,FALSE,"MFT96";#N/A,#N/A,FALSE,"CTrecon"}</definedName>
    <definedName name="ASFD_1_1_2_5" hidden="1">{#N/A,#N/A,FALSE,"TMCOMP96";#N/A,#N/A,FALSE,"MAT96";#N/A,#N/A,FALSE,"FANDA96";#N/A,#N/A,FALSE,"INTRAN96";#N/A,#N/A,FALSE,"NAA9697";#N/A,#N/A,FALSE,"ECWEBB";#N/A,#N/A,FALSE,"MFT96";#N/A,#N/A,FALSE,"CTrecon"}</definedName>
    <definedName name="ASFD_1_1_3" hidden="1">{#N/A,#N/A,FALSE,"TMCOMP96";#N/A,#N/A,FALSE,"MAT96";#N/A,#N/A,FALSE,"FANDA96";#N/A,#N/A,FALSE,"INTRAN96";#N/A,#N/A,FALSE,"NAA9697";#N/A,#N/A,FALSE,"ECWEBB";#N/A,#N/A,FALSE,"MFT96";#N/A,#N/A,FALSE,"CTrecon"}</definedName>
    <definedName name="ASFD_1_1_3_1" hidden="1">{#N/A,#N/A,FALSE,"TMCOMP96";#N/A,#N/A,FALSE,"MAT96";#N/A,#N/A,FALSE,"FANDA96";#N/A,#N/A,FALSE,"INTRAN96";#N/A,#N/A,FALSE,"NAA9697";#N/A,#N/A,FALSE,"ECWEBB";#N/A,#N/A,FALSE,"MFT96";#N/A,#N/A,FALSE,"CTrecon"}</definedName>
    <definedName name="ASFD_1_1_3_2" hidden="1">{#N/A,#N/A,FALSE,"TMCOMP96";#N/A,#N/A,FALSE,"MAT96";#N/A,#N/A,FALSE,"FANDA96";#N/A,#N/A,FALSE,"INTRAN96";#N/A,#N/A,FALSE,"NAA9697";#N/A,#N/A,FALSE,"ECWEBB";#N/A,#N/A,FALSE,"MFT96";#N/A,#N/A,FALSE,"CTrecon"}</definedName>
    <definedName name="ASFD_1_1_3_3" hidden="1">{#N/A,#N/A,FALSE,"TMCOMP96";#N/A,#N/A,FALSE,"MAT96";#N/A,#N/A,FALSE,"FANDA96";#N/A,#N/A,FALSE,"INTRAN96";#N/A,#N/A,FALSE,"NAA9697";#N/A,#N/A,FALSE,"ECWEBB";#N/A,#N/A,FALSE,"MFT96";#N/A,#N/A,FALSE,"CTrecon"}</definedName>
    <definedName name="ASFD_1_1_3_4" hidden="1">{#N/A,#N/A,FALSE,"TMCOMP96";#N/A,#N/A,FALSE,"MAT96";#N/A,#N/A,FALSE,"FANDA96";#N/A,#N/A,FALSE,"INTRAN96";#N/A,#N/A,FALSE,"NAA9697";#N/A,#N/A,FALSE,"ECWEBB";#N/A,#N/A,FALSE,"MFT96";#N/A,#N/A,FALSE,"CTrecon"}</definedName>
    <definedName name="ASFD_1_1_3_5" hidden="1">{#N/A,#N/A,FALSE,"TMCOMP96";#N/A,#N/A,FALSE,"MAT96";#N/A,#N/A,FALSE,"FANDA96";#N/A,#N/A,FALSE,"INTRAN96";#N/A,#N/A,FALSE,"NAA9697";#N/A,#N/A,FALSE,"ECWEBB";#N/A,#N/A,FALSE,"MFT96";#N/A,#N/A,FALSE,"CTrecon"}</definedName>
    <definedName name="ASFD_1_1_4" hidden="1">{#N/A,#N/A,FALSE,"TMCOMP96";#N/A,#N/A,FALSE,"MAT96";#N/A,#N/A,FALSE,"FANDA96";#N/A,#N/A,FALSE,"INTRAN96";#N/A,#N/A,FALSE,"NAA9697";#N/A,#N/A,FALSE,"ECWEBB";#N/A,#N/A,FALSE,"MFT96";#N/A,#N/A,FALSE,"CTrecon"}</definedName>
    <definedName name="ASFD_1_1_4_1" hidden="1">{#N/A,#N/A,FALSE,"TMCOMP96";#N/A,#N/A,FALSE,"MAT96";#N/A,#N/A,FALSE,"FANDA96";#N/A,#N/A,FALSE,"INTRAN96";#N/A,#N/A,FALSE,"NAA9697";#N/A,#N/A,FALSE,"ECWEBB";#N/A,#N/A,FALSE,"MFT96";#N/A,#N/A,FALSE,"CTrecon"}</definedName>
    <definedName name="ASFD_1_1_4_2" hidden="1">{#N/A,#N/A,FALSE,"TMCOMP96";#N/A,#N/A,FALSE,"MAT96";#N/A,#N/A,FALSE,"FANDA96";#N/A,#N/A,FALSE,"INTRAN96";#N/A,#N/A,FALSE,"NAA9697";#N/A,#N/A,FALSE,"ECWEBB";#N/A,#N/A,FALSE,"MFT96";#N/A,#N/A,FALSE,"CTrecon"}</definedName>
    <definedName name="ASFD_1_1_4_3" hidden="1">{#N/A,#N/A,FALSE,"TMCOMP96";#N/A,#N/A,FALSE,"MAT96";#N/A,#N/A,FALSE,"FANDA96";#N/A,#N/A,FALSE,"INTRAN96";#N/A,#N/A,FALSE,"NAA9697";#N/A,#N/A,FALSE,"ECWEBB";#N/A,#N/A,FALSE,"MFT96";#N/A,#N/A,FALSE,"CTrecon"}</definedName>
    <definedName name="ASFD_1_1_4_4" hidden="1">{#N/A,#N/A,FALSE,"TMCOMP96";#N/A,#N/A,FALSE,"MAT96";#N/A,#N/A,FALSE,"FANDA96";#N/A,#N/A,FALSE,"INTRAN96";#N/A,#N/A,FALSE,"NAA9697";#N/A,#N/A,FALSE,"ECWEBB";#N/A,#N/A,FALSE,"MFT96";#N/A,#N/A,FALSE,"CTrecon"}</definedName>
    <definedName name="ASFD_1_1_4_5" hidden="1">{#N/A,#N/A,FALSE,"TMCOMP96";#N/A,#N/A,FALSE,"MAT96";#N/A,#N/A,FALSE,"FANDA96";#N/A,#N/A,FALSE,"INTRAN96";#N/A,#N/A,FALSE,"NAA9697";#N/A,#N/A,FALSE,"ECWEBB";#N/A,#N/A,FALSE,"MFT96";#N/A,#N/A,FALSE,"CTrecon"}</definedName>
    <definedName name="ASFD_1_1_5" hidden="1">{#N/A,#N/A,FALSE,"TMCOMP96";#N/A,#N/A,FALSE,"MAT96";#N/A,#N/A,FALSE,"FANDA96";#N/A,#N/A,FALSE,"INTRAN96";#N/A,#N/A,FALSE,"NAA9697";#N/A,#N/A,FALSE,"ECWEBB";#N/A,#N/A,FALSE,"MFT96";#N/A,#N/A,FALSE,"CTrecon"}</definedName>
    <definedName name="ASFD_1_1_5_1" hidden="1">{#N/A,#N/A,FALSE,"TMCOMP96";#N/A,#N/A,FALSE,"MAT96";#N/A,#N/A,FALSE,"FANDA96";#N/A,#N/A,FALSE,"INTRAN96";#N/A,#N/A,FALSE,"NAA9697";#N/A,#N/A,FALSE,"ECWEBB";#N/A,#N/A,FALSE,"MFT96";#N/A,#N/A,FALSE,"CTrecon"}</definedName>
    <definedName name="ASFD_1_1_5_2" hidden="1">{#N/A,#N/A,FALSE,"TMCOMP96";#N/A,#N/A,FALSE,"MAT96";#N/A,#N/A,FALSE,"FANDA96";#N/A,#N/A,FALSE,"INTRAN96";#N/A,#N/A,FALSE,"NAA9697";#N/A,#N/A,FALSE,"ECWEBB";#N/A,#N/A,FALSE,"MFT96";#N/A,#N/A,FALSE,"CTrecon"}</definedName>
    <definedName name="ASFD_1_1_5_3" hidden="1">{#N/A,#N/A,FALSE,"TMCOMP96";#N/A,#N/A,FALSE,"MAT96";#N/A,#N/A,FALSE,"FANDA96";#N/A,#N/A,FALSE,"INTRAN96";#N/A,#N/A,FALSE,"NAA9697";#N/A,#N/A,FALSE,"ECWEBB";#N/A,#N/A,FALSE,"MFT96";#N/A,#N/A,FALSE,"CTrecon"}</definedName>
    <definedName name="ASFD_1_1_5_4" hidden="1">{#N/A,#N/A,FALSE,"TMCOMP96";#N/A,#N/A,FALSE,"MAT96";#N/A,#N/A,FALSE,"FANDA96";#N/A,#N/A,FALSE,"INTRAN96";#N/A,#N/A,FALSE,"NAA9697";#N/A,#N/A,FALSE,"ECWEBB";#N/A,#N/A,FALSE,"MFT96";#N/A,#N/A,FALSE,"CTrecon"}</definedName>
    <definedName name="ASFD_1_1_5_5" hidden="1">{#N/A,#N/A,FALSE,"TMCOMP96";#N/A,#N/A,FALSE,"MAT96";#N/A,#N/A,FALSE,"FANDA96";#N/A,#N/A,FALSE,"INTRAN96";#N/A,#N/A,FALSE,"NAA9697";#N/A,#N/A,FALSE,"ECWEBB";#N/A,#N/A,FALSE,"MFT96";#N/A,#N/A,FALSE,"CTrecon"}</definedName>
    <definedName name="ASFD_1_2" hidden="1">{#N/A,#N/A,FALSE,"TMCOMP96";#N/A,#N/A,FALSE,"MAT96";#N/A,#N/A,FALSE,"FANDA96";#N/A,#N/A,FALSE,"INTRAN96";#N/A,#N/A,FALSE,"NAA9697";#N/A,#N/A,FALSE,"ECWEBB";#N/A,#N/A,FALSE,"MFT96";#N/A,#N/A,FALSE,"CTrecon"}</definedName>
    <definedName name="ASFD_1_2_1" hidden="1">{#N/A,#N/A,FALSE,"TMCOMP96";#N/A,#N/A,FALSE,"MAT96";#N/A,#N/A,FALSE,"FANDA96";#N/A,#N/A,FALSE,"INTRAN96";#N/A,#N/A,FALSE,"NAA9697";#N/A,#N/A,FALSE,"ECWEBB";#N/A,#N/A,FALSE,"MFT96";#N/A,#N/A,FALSE,"CTrecon"}</definedName>
    <definedName name="ASFD_1_2_1_1" hidden="1">{#N/A,#N/A,FALSE,"TMCOMP96";#N/A,#N/A,FALSE,"MAT96";#N/A,#N/A,FALSE,"FANDA96";#N/A,#N/A,FALSE,"INTRAN96";#N/A,#N/A,FALSE,"NAA9697";#N/A,#N/A,FALSE,"ECWEBB";#N/A,#N/A,FALSE,"MFT96";#N/A,#N/A,FALSE,"CTrecon"}</definedName>
    <definedName name="ASFD_1_2_1_1_1" hidden="1">{#N/A,#N/A,FALSE,"TMCOMP96";#N/A,#N/A,FALSE,"MAT96";#N/A,#N/A,FALSE,"FANDA96";#N/A,#N/A,FALSE,"INTRAN96";#N/A,#N/A,FALSE,"NAA9697";#N/A,#N/A,FALSE,"ECWEBB";#N/A,#N/A,FALSE,"MFT96";#N/A,#N/A,FALSE,"CTrecon"}</definedName>
    <definedName name="ASFD_1_2_1_1_1_1" hidden="1">{#N/A,#N/A,FALSE,"TMCOMP96";#N/A,#N/A,FALSE,"MAT96";#N/A,#N/A,FALSE,"FANDA96";#N/A,#N/A,FALSE,"INTRAN96";#N/A,#N/A,FALSE,"NAA9697";#N/A,#N/A,FALSE,"ECWEBB";#N/A,#N/A,FALSE,"MFT96";#N/A,#N/A,FALSE,"CTrecon"}</definedName>
    <definedName name="ASFD_1_2_1_1_1_2" hidden="1">{#N/A,#N/A,FALSE,"TMCOMP96";#N/A,#N/A,FALSE,"MAT96";#N/A,#N/A,FALSE,"FANDA96";#N/A,#N/A,FALSE,"INTRAN96";#N/A,#N/A,FALSE,"NAA9697";#N/A,#N/A,FALSE,"ECWEBB";#N/A,#N/A,FALSE,"MFT96";#N/A,#N/A,FALSE,"CTrecon"}</definedName>
    <definedName name="ASFD_1_2_1_1_1_3" hidden="1">{#N/A,#N/A,FALSE,"TMCOMP96";#N/A,#N/A,FALSE,"MAT96";#N/A,#N/A,FALSE,"FANDA96";#N/A,#N/A,FALSE,"INTRAN96";#N/A,#N/A,FALSE,"NAA9697";#N/A,#N/A,FALSE,"ECWEBB";#N/A,#N/A,FALSE,"MFT96";#N/A,#N/A,FALSE,"CTrecon"}</definedName>
    <definedName name="ASFD_1_2_1_1_1_4" hidden="1">{#N/A,#N/A,FALSE,"TMCOMP96";#N/A,#N/A,FALSE,"MAT96";#N/A,#N/A,FALSE,"FANDA96";#N/A,#N/A,FALSE,"INTRAN96";#N/A,#N/A,FALSE,"NAA9697";#N/A,#N/A,FALSE,"ECWEBB";#N/A,#N/A,FALSE,"MFT96";#N/A,#N/A,FALSE,"CTrecon"}</definedName>
    <definedName name="ASFD_1_2_1_1_1_5" hidden="1">{#N/A,#N/A,FALSE,"TMCOMP96";#N/A,#N/A,FALSE,"MAT96";#N/A,#N/A,FALSE,"FANDA96";#N/A,#N/A,FALSE,"INTRAN96";#N/A,#N/A,FALSE,"NAA9697";#N/A,#N/A,FALSE,"ECWEBB";#N/A,#N/A,FALSE,"MFT96";#N/A,#N/A,FALSE,"CTrecon"}</definedName>
    <definedName name="ASFD_1_2_1_1_2" hidden="1">{#N/A,#N/A,FALSE,"TMCOMP96";#N/A,#N/A,FALSE,"MAT96";#N/A,#N/A,FALSE,"FANDA96";#N/A,#N/A,FALSE,"INTRAN96";#N/A,#N/A,FALSE,"NAA9697";#N/A,#N/A,FALSE,"ECWEBB";#N/A,#N/A,FALSE,"MFT96";#N/A,#N/A,FALSE,"CTrecon"}</definedName>
    <definedName name="ASFD_1_2_1_1_2_1" hidden="1">{#N/A,#N/A,FALSE,"TMCOMP96";#N/A,#N/A,FALSE,"MAT96";#N/A,#N/A,FALSE,"FANDA96";#N/A,#N/A,FALSE,"INTRAN96";#N/A,#N/A,FALSE,"NAA9697";#N/A,#N/A,FALSE,"ECWEBB";#N/A,#N/A,FALSE,"MFT96";#N/A,#N/A,FALSE,"CTrecon"}</definedName>
    <definedName name="ASFD_1_2_1_1_2_2" hidden="1">{#N/A,#N/A,FALSE,"TMCOMP96";#N/A,#N/A,FALSE,"MAT96";#N/A,#N/A,FALSE,"FANDA96";#N/A,#N/A,FALSE,"INTRAN96";#N/A,#N/A,FALSE,"NAA9697";#N/A,#N/A,FALSE,"ECWEBB";#N/A,#N/A,FALSE,"MFT96";#N/A,#N/A,FALSE,"CTrecon"}</definedName>
    <definedName name="ASFD_1_2_1_1_2_3" hidden="1">{#N/A,#N/A,FALSE,"TMCOMP96";#N/A,#N/A,FALSE,"MAT96";#N/A,#N/A,FALSE,"FANDA96";#N/A,#N/A,FALSE,"INTRAN96";#N/A,#N/A,FALSE,"NAA9697";#N/A,#N/A,FALSE,"ECWEBB";#N/A,#N/A,FALSE,"MFT96";#N/A,#N/A,FALSE,"CTrecon"}</definedName>
    <definedName name="ASFD_1_2_1_1_2_4" hidden="1">{#N/A,#N/A,FALSE,"TMCOMP96";#N/A,#N/A,FALSE,"MAT96";#N/A,#N/A,FALSE,"FANDA96";#N/A,#N/A,FALSE,"INTRAN96";#N/A,#N/A,FALSE,"NAA9697";#N/A,#N/A,FALSE,"ECWEBB";#N/A,#N/A,FALSE,"MFT96";#N/A,#N/A,FALSE,"CTrecon"}</definedName>
    <definedName name="ASFD_1_2_1_1_2_5" hidden="1">{#N/A,#N/A,FALSE,"TMCOMP96";#N/A,#N/A,FALSE,"MAT96";#N/A,#N/A,FALSE,"FANDA96";#N/A,#N/A,FALSE,"INTRAN96";#N/A,#N/A,FALSE,"NAA9697";#N/A,#N/A,FALSE,"ECWEBB";#N/A,#N/A,FALSE,"MFT96";#N/A,#N/A,FALSE,"CTrecon"}</definedName>
    <definedName name="ASFD_1_2_1_1_3" hidden="1">{#N/A,#N/A,FALSE,"TMCOMP96";#N/A,#N/A,FALSE,"MAT96";#N/A,#N/A,FALSE,"FANDA96";#N/A,#N/A,FALSE,"INTRAN96";#N/A,#N/A,FALSE,"NAA9697";#N/A,#N/A,FALSE,"ECWEBB";#N/A,#N/A,FALSE,"MFT96";#N/A,#N/A,FALSE,"CTrecon"}</definedName>
    <definedName name="ASFD_1_2_1_1_4" hidden="1">{#N/A,#N/A,FALSE,"TMCOMP96";#N/A,#N/A,FALSE,"MAT96";#N/A,#N/A,FALSE,"FANDA96";#N/A,#N/A,FALSE,"INTRAN96";#N/A,#N/A,FALSE,"NAA9697";#N/A,#N/A,FALSE,"ECWEBB";#N/A,#N/A,FALSE,"MFT96";#N/A,#N/A,FALSE,"CTrecon"}</definedName>
    <definedName name="ASFD_1_2_1_1_5" hidden="1">{#N/A,#N/A,FALSE,"TMCOMP96";#N/A,#N/A,FALSE,"MAT96";#N/A,#N/A,FALSE,"FANDA96";#N/A,#N/A,FALSE,"INTRAN96";#N/A,#N/A,FALSE,"NAA9697";#N/A,#N/A,FALSE,"ECWEBB";#N/A,#N/A,FALSE,"MFT96";#N/A,#N/A,FALSE,"CTrecon"}</definedName>
    <definedName name="ASFD_1_2_1_2" hidden="1">{#N/A,#N/A,FALSE,"TMCOMP96";#N/A,#N/A,FALSE,"MAT96";#N/A,#N/A,FALSE,"FANDA96";#N/A,#N/A,FALSE,"INTRAN96";#N/A,#N/A,FALSE,"NAA9697";#N/A,#N/A,FALSE,"ECWEBB";#N/A,#N/A,FALSE,"MFT96";#N/A,#N/A,FALSE,"CTrecon"}</definedName>
    <definedName name="ASFD_1_2_1_2_1" hidden="1">{#N/A,#N/A,FALSE,"TMCOMP96";#N/A,#N/A,FALSE,"MAT96";#N/A,#N/A,FALSE,"FANDA96";#N/A,#N/A,FALSE,"INTRAN96";#N/A,#N/A,FALSE,"NAA9697";#N/A,#N/A,FALSE,"ECWEBB";#N/A,#N/A,FALSE,"MFT96";#N/A,#N/A,FALSE,"CTrecon"}</definedName>
    <definedName name="ASFD_1_2_1_2_2" hidden="1">{#N/A,#N/A,FALSE,"TMCOMP96";#N/A,#N/A,FALSE,"MAT96";#N/A,#N/A,FALSE,"FANDA96";#N/A,#N/A,FALSE,"INTRAN96";#N/A,#N/A,FALSE,"NAA9697";#N/A,#N/A,FALSE,"ECWEBB";#N/A,#N/A,FALSE,"MFT96";#N/A,#N/A,FALSE,"CTrecon"}</definedName>
    <definedName name="ASFD_1_2_1_2_3" hidden="1">{#N/A,#N/A,FALSE,"TMCOMP96";#N/A,#N/A,FALSE,"MAT96";#N/A,#N/A,FALSE,"FANDA96";#N/A,#N/A,FALSE,"INTRAN96";#N/A,#N/A,FALSE,"NAA9697";#N/A,#N/A,FALSE,"ECWEBB";#N/A,#N/A,FALSE,"MFT96";#N/A,#N/A,FALSE,"CTrecon"}</definedName>
    <definedName name="ASFD_1_2_1_2_4" hidden="1">{#N/A,#N/A,FALSE,"TMCOMP96";#N/A,#N/A,FALSE,"MAT96";#N/A,#N/A,FALSE,"FANDA96";#N/A,#N/A,FALSE,"INTRAN96";#N/A,#N/A,FALSE,"NAA9697";#N/A,#N/A,FALSE,"ECWEBB";#N/A,#N/A,FALSE,"MFT96";#N/A,#N/A,FALSE,"CTrecon"}</definedName>
    <definedName name="ASFD_1_2_1_2_5" hidden="1">{#N/A,#N/A,FALSE,"TMCOMP96";#N/A,#N/A,FALSE,"MAT96";#N/A,#N/A,FALSE,"FANDA96";#N/A,#N/A,FALSE,"INTRAN96";#N/A,#N/A,FALSE,"NAA9697";#N/A,#N/A,FALSE,"ECWEBB";#N/A,#N/A,FALSE,"MFT96";#N/A,#N/A,FALSE,"CTrecon"}</definedName>
    <definedName name="ASFD_1_2_1_3" hidden="1">{#N/A,#N/A,FALSE,"TMCOMP96";#N/A,#N/A,FALSE,"MAT96";#N/A,#N/A,FALSE,"FANDA96";#N/A,#N/A,FALSE,"INTRAN96";#N/A,#N/A,FALSE,"NAA9697";#N/A,#N/A,FALSE,"ECWEBB";#N/A,#N/A,FALSE,"MFT96";#N/A,#N/A,FALSE,"CTrecon"}</definedName>
    <definedName name="ASFD_1_2_1_3_1" hidden="1">{#N/A,#N/A,FALSE,"TMCOMP96";#N/A,#N/A,FALSE,"MAT96";#N/A,#N/A,FALSE,"FANDA96";#N/A,#N/A,FALSE,"INTRAN96";#N/A,#N/A,FALSE,"NAA9697";#N/A,#N/A,FALSE,"ECWEBB";#N/A,#N/A,FALSE,"MFT96";#N/A,#N/A,FALSE,"CTrecon"}</definedName>
    <definedName name="ASFD_1_2_1_3_2" hidden="1">{#N/A,#N/A,FALSE,"TMCOMP96";#N/A,#N/A,FALSE,"MAT96";#N/A,#N/A,FALSE,"FANDA96";#N/A,#N/A,FALSE,"INTRAN96";#N/A,#N/A,FALSE,"NAA9697";#N/A,#N/A,FALSE,"ECWEBB";#N/A,#N/A,FALSE,"MFT96";#N/A,#N/A,FALSE,"CTrecon"}</definedName>
    <definedName name="ASFD_1_2_1_3_3" hidden="1">{#N/A,#N/A,FALSE,"TMCOMP96";#N/A,#N/A,FALSE,"MAT96";#N/A,#N/A,FALSE,"FANDA96";#N/A,#N/A,FALSE,"INTRAN96";#N/A,#N/A,FALSE,"NAA9697";#N/A,#N/A,FALSE,"ECWEBB";#N/A,#N/A,FALSE,"MFT96";#N/A,#N/A,FALSE,"CTrecon"}</definedName>
    <definedName name="ASFD_1_2_1_3_4" hidden="1">{#N/A,#N/A,FALSE,"TMCOMP96";#N/A,#N/A,FALSE,"MAT96";#N/A,#N/A,FALSE,"FANDA96";#N/A,#N/A,FALSE,"INTRAN96";#N/A,#N/A,FALSE,"NAA9697";#N/A,#N/A,FALSE,"ECWEBB";#N/A,#N/A,FALSE,"MFT96";#N/A,#N/A,FALSE,"CTrecon"}</definedName>
    <definedName name="ASFD_1_2_1_3_5" hidden="1">{#N/A,#N/A,FALSE,"TMCOMP96";#N/A,#N/A,FALSE,"MAT96";#N/A,#N/A,FALSE,"FANDA96";#N/A,#N/A,FALSE,"INTRAN96";#N/A,#N/A,FALSE,"NAA9697";#N/A,#N/A,FALSE,"ECWEBB";#N/A,#N/A,FALSE,"MFT96";#N/A,#N/A,FALSE,"CTrecon"}</definedName>
    <definedName name="ASFD_1_2_1_4" hidden="1">{#N/A,#N/A,FALSE,"TMCOMP96";#N/A,#N/A,FALSE,"MAT96";#N/A,#N/A,FALSE,"FANDA96";#N/A,#N/A,FALSE,"INTRAN96";#N/A,#N/A,FALSE,"NAA9697";#N/A,#N/A,FALSE,"ECWEBB";#N/A,#N/A,FALSE,"MFT96";#N/A,#N/A,FALSE,"CTrecon"}</definedName>
    <definedName name="ASFD_1_2_1_4_1" hidden="1">{#N/A,#N/A,FALSE,"TMCOMP96";#N/A,#N/A,FALSE,"MAT96";#N/A,#N/A,FALSE,"FANDA96";#N/A,#N/A,FALSE,"INTRAN96";#N/A,#N/A,FALSE,"NAA9697";#N/A,#N/A,FALSE,"ECWEBB";#N/A,#N/A,FALSE,"MFT96";#N/A,#N/A,FALSE,"CTrecon"}</definedName>
    <definedName name="ASFD_1_2_1_4_2" hidden="1">{#N/A,#N/A,FALSE,"TMCOMP96";#N/A,#N/A,FALSE,"MAT96";#N/A,#N/A,FALSE,"FANDA96";#N/A,#N/A,FALSE,"INTRAN96";#N/A,#N/A,FALSE,"NAA9697";#N/A,#N/A,FALSE,"ECWEBB";#N/A,#N/A,FALSE,"MFT96";#N/A,#N/A,FALSE,"CTrecon"}</definedName>
    <definedName name="ASFD_1_2_1_4_3" hidden="1">{#N/A,#N/A,FALSE,"TMCOMP96";#N/A,#N/A,FALSE,"MAT96";#N/A,#N/A,FALSE,"FANDA96";#N/A,#N/A,FALSE,"INTRAN96";#N/A,#N/A,FALSE,"NAA9697";#N/A,#N/A,FALSE,"ECWEBB";#N/A,#N/A,FALSE,"MFT96";#N/A,#N/A,FALSE,"CTrecon"}</definedName>
    <definedName name="ASFD_1_2_1_4_4" hidden="1">{#N/A,#N/A,FALSE,"TMCOMP96";#N/A,#N/A,FALSE,"MAT96";#N/A,#N/A,FALSE,"FANDA96";#N/A,#N/A,FALSE,"INTRAN96";#N/A,#N/A,FALSE,"NAA9697";#N/A,#N/A,FALSE,"ECWEBB";#N/A,#N/A,FALSE,"MFT96";#N/A,#N/A,FALSE,"CTrecon"}</definedName>
    <definedName name="ASFD_1_2_1_4_5" hidden="1">{#N/A,#N/A,FALSE,"TMCOMP96";#N/A,#N/A,FALSE,"MAT96";#N/A,#N/A,FALSE,"FANDA96";#N/A,#N/A,FALSE,"INTRAN96";#N/A,#N/A,FALSE,"NAA9697";#N/A,#N/A,FALSE,"ECWEBB";#N/A,#N/A,FALSE,"MFT96";#N/A,#N/A,FALSE,"CTrecon"}</definedName>
    <definedName name="ASFD_1_2_1_5" hidden="1">{#N/A,#N/A,FALSE,"TMCOMP96";#N/A,#N/A,FALSE,"MAT96";#N/A,#N/A,FALSE,"FANDA96";#N/A,#N/A,FALSE,"INTRAN96";#N/A,#N/A,FALSE,"NAA9697";#N/A,#N/A,FALSE,"ECWEBB";#N/A,#N/A,FALSE,"MFT96";#N/A,#N/A,FALSE,"CTrecon"}</definedName>
    <definedName name="ASFD_1_2_1_5_1" hidden="1">{#N/A,#N/A,FALSE,"TMCOMP96";#N/A,#N/A,FALSE,"MAT96";#N/A,#N/A,FALSE,"FANDA96";#N/A,#N/A,FALSE,"INTRAN96";#N/A,#N/A,FALSE,"NAA9697";#N/A,#N/A,FALSE,"ECWEBB";#N/A,#N/A,FALSE,"MFT96";#N/A,#N/A,FALSE,"CTrecon"}</definedName>
    <definedName name="ASFD_1_2_1_5_2" hidden="1">{#N/A,#N/A,FALSE,"TMCOMP96";#N/A,#N/A,FALSE,"MAT96";#N/A,#N/A,FALSE,"FANDA96";#N/A,#N/A,FALSE,"INTRAN96";#N/A,#N/A,FALSE,"NAA9697";#N/A,#N/A,FALSE,"ECWEBB";#N/A,#N/A,FALSE,"MFT96";#N/A,#N/A,FALSE,"CTrecon"}</definedName>
    <definedName name="ASFD_1_2_1_5_3" hidden="1">{#N/A,#N/A,FALSE,"TMCOMP96";#N/A,#N/A,FALSE,"MAT96";#N/A,#N/A,FALSE,"FANDA96";#N/A,#N/A,FALSE,"INTRAN96";#N/A,#N/A,FALSE,"NAA9697";#N/A,#N/A,FALSE,"ECWEBB";#N/A,#N/A,FALSE,"MFT96";#N/A,#N/A,FALSE,"CTrecon"}</definedName>
    <definedName name="ASFD_1_2_1_5_4" hidden="1">{#N/A,#N/A,FALSE,"TMCOMP96";#N/A,#N/A,FALSE,"MAT96";#N/A,#N/A,FALSE,"FANDA96";#N/A,#N/A,FALSE,"INTRAN96";#N/A,#N/A,FALSE,"NAA9697";#N/A,#N/A,FALSE,"ECWEBB";#N/A,#N/A,FALSE,"MFT96";#N/A,#N/A,FALSE,"CTrecon"}</definedName>
    <definedName name="ASFD_1_2_1_5_5" hidden="1">{#N/A,#N/A,FALSE,"TMCOMP96";#N/A,#N/A,FALSE,"MAT96";#N/A,#N/A,FALSE,"FANDA96";#N/A,#N/A,FALSE,"INTRAN96";#N/A,#N/A,FALSE,"NAA9697";#N/A,#N/A,FALSE,"ECWEBB";#N/A,#N/A,FALSE,"MFT96";#N/A,#N/A,FALSE,"CTrecon"}</definedName>
    <definedName name="ASFD_1_2_2" hidden="1">{#N/A,#N/A,FALSE,"TMCOMP96";#N/A,#N/A,FALSE,"MAT96";#N/A,#N/A,FALSE,"FANDA96";#N/A,#N/A,FALSE,"INTRAN96";#N/A,#N/A,FALSE,"NAA9697";#N/A,#N/A,FALSE,"ECWEBB";#N/A,#N/A,FALSE,"MFT96";#N/A,#N/A,FALSE,"CTrecon"}</definedName>
    <definedName name="ASFD_1_2_2_1" hidden="1">{#N/A,#N/A,FALSE,"TMCOMP96";#N/A,#N/A,FALSE,"MAT96";#N/A,#N/A,FALSE,"FANDA96";#N/A,#N/A,FALSE,"INTRAN96";#N/A,#N/A,FALSE,"NAA9697";#N/A,#N/A,FALSE,"ECWEBB";#N/A,#N/A,FALSE,"MFT96";#N/A,#N/A,FALSE,"CTrecon"}</definedName>
    <definedName name="ASFD_1_2_2_2" hidden="1">{#N/A,#N/A,FALSE,"TMCOMP96";#N/A,#N/A,FALSE,"MAT96";#N/A,#N/A,FALSE,"FANDA96";#N/A,#N/A,FALSE,"INTRAN96";#N/A,#N/A,FALSE,"NAA9697";#N/A,#N/A,FALSE,"ECWEBB";#N/A,#N/A,FALSE,"MFT96";#N/A,#N/A,FALSE,"CTrecon"}</definedName>
    <definedName name="ASFD_1_2_2_3" hidden="1">{#N/A,#N/A,FALSE,"TMCOMP96";#N/A,#N/A,FALSE,"MAT96";#N/A,#N/A,FALSE,"FANDA96";#N/A,#N/A,FALSE,"INTRAN96";#N/A,#N/A,FALSE,"NAA9697";#N/A,#N/A,FALSE,"ECWEBB";#N/A,#N/A,FALSE,"MFT96";#N/A,#N/A,FALSE,"CTrecon"}</definedName>
    <definedName name="ASFD_1_2_2_4" hidden="1">{#N/A,#N/A,FALSE,"TMCOMP96";#N/A,#N/A,FALSE,"MAT96";#N/A,#N/A,FALSE,"FANDA96";#N/A,#N/A,FALSE,"INTRAN96";#N/A,#N/A,FALSE,"NAA9697";#N/A,#N/A,FALSE,"ECWEBB";#N/A,#N/A,FALSE,"MFT96";#N/A,#N/A,FALSE,"CTrecon"}</definedName>
    <definedName name="ASFD_1_2_2_5" hidden="1">{#N/A,#N/A,FALSE,"TMCOMP96";#N/A,#N/A,FALSE,"MAT96";#N/A,#N/A,FALSE,"FANDA96";#N/A,#N/A,FALSE,"INTRAN96";#N/A,#N/A,FALSE,"NAA9697";#N/A,#N/A,FALSE,"ECWEBB";#N/A,#N/A,FALSE,"MFT96";#N/A,#N/A,FALSE,"CTrecon"}</definedName>
    <definedName name="ASFD_1_2_3" hidden="1">{#N/A,#N/A,FALSE,"TMCOMP96";#N/A,#N/A,FALSE,"MAT96";#N/A,#N/A,FALSE,"FANDA96";#N/A,#N/A,FALSE,"INTRAN96";#N/A,#N/A,FALSE,"NAA9697";#N/A,#N/A,FALSE,"ECWEBB";#N/A,#N/A,FALSE,"MFT96";#N/A,#N/A,FALSE,"CTrecon"}</definedName>
    <definedName name="ASFD_1_2_3_1" hidden="1">{#N/A,#N/A,FALSE,"TMCOMP96";#N/A,#N/A,FALSE,"MAT96";#N/A,#N/A,FALSE,"FANDA96";#N/A,#N/A,FALSE,"INTRAN96";#N/A,#N/A,FALSE,"NAA9697";#N/A,#N/A,FALSE,"ECWEBB";#N/A,#N/A,FALSE,"MFT96";#N/A,#N/A,FALSE,"CTrecon"}</definedName>
    <definedName name="ASFD_1_2_3_2" hidden="1">{#N/A,#N/A,FALSE,"TMCOMP96";#N/A,#N/A,FALSE,"MAT96";#N/A,#N/A,FALSE,"FANDA96";#N/A,#N/A,FALSE,"INTRAN96";#N/A,#N/A,FALSE,"NAA9697";#N/A,#N/A,FALSE,"ECWEBB";#N/A,#N/A,FALSE,"MFT96";#N/A,#N/A,FALSE,"CTrecon"}</definedName>
    <definedName name="ASFD_1_2_3_3" hidden="1">{#N/A,#N/A,FALSE,"TMCOMP96";#N/A,#N/A,FALSE,"MAT96";#N/A,#N/A,FALSE,"FANDA96";#N/A,#N/A,FALSE,"INTRAN96";#N/A,#N/A,FALSE,"NAA9697";#N/A,#N/A,FALSE,"ECWEBB";#N/A,#N/A,FALSE,"MFT96";#N/A,#N/A,FALSE,"CTrecon"}</definedName>
    <definedName name="ASFD_1_2_3_4" hidden="1">{#N/A,#N/A,FALSE,"TMCOMP96";#N/A,#N/A,FALSE,"MAT96";#N/A,#N/A,FALSE,"FANDA96";#N/A,#N/A,FALSE,"INTRAN96";#N/A,#N/A,FALSE,"NAA9697";#N/A,#N/A,FALSE,"ECWEBB";#N/A,#N/A,FALSE,"MFT96";#N/A,#N/A,FALSE,"CTrecon"}</definedName>
    <definedName name="ASFD_1_2_3_5" hidden="1">{#N/A,#N/A,FALSE,"TMCOMP96";#N/A,#N/A,FALSE,"MAT96";#N/A,#N/A,FALSE,"FANDA96";#N/A,#N/A,FALSE,"INTRAN96";#N/A,#N/A,FALSE,"NAA9697";#N/A,#N/A,FALSE,"ECWEBB";#N/A,#N/A,FALSE,"MFT96";#N/A,#N/A,FALSE,"CTrecon"}</definedName>
    <definedName name="ASFD_1_2_4" hidden="1">{#N/A,#N/A,FALSE,"TMCOMP96";#N/A,#N/A,FALSE,"MAT96";#N/A,#N/A,FALSE,"FANDA96";#N/A,#N/A,FALSE,"INTRAN96";#N/A,#N/A,FALSE,"NAA9697";#N/A,#N/A,FALSE,"ECWEBB";#N/A,#N/A,FALSE,"MFT96";#N/A,#N/A,FALSE,"CTrecon"}</definedName>
    <definedName name="ASFD_1_2_4_1" hidden="1">{#N/A,#N/A,FALSE,"TMCOMP96";#N/A,#N/A,FALSE,"MAT96";#N/A,#N/A,FALSE,"FANDA96";#N/A,#N/A,FALSE,"INTRAN96";#N/A,#N/A,FALSE,"NAA9697";#N/A,#N/A,FALSE,"ECWEBB";#N/A,#N/A,FALSE,"MFT96";#N/A,#N/A,FALSE,"CTrecon"}</definedName>
    <definedName name="ASFD_1_2_4_2" hidden="1">{#N/A,#N/A,FALSE,"TMCOMP96";#N/A,#N/A,FALSE,"MAT96";#N/A,#N/A,FALSE,"FANDA96";#N/A,#N/A,FALSE,"INTRAN96";#N/A,#N/A,FALSE,"NAA9697";#N/A,#N/A,FALSE,"ECWEBB";#N/A,#N/A,FALSE,"MFT96";#N/A,#N/A,FALSE,"CTrecon"}</definedName>
    <definedName name="ASFD_1_2_4_3" hidden="1">{#N/A,#N/A,FALSE,"TMCOMP96";#N/A,#N/A,FALSE,"MAT96";#N/A,#N/A,FALSE,"FANDA96";#N/A,#N/A,FALSE,"INTRAN96";#N/A,#N/A,FALSE,"NAA9697";#N/A,#N/A,FALSE,"ECWEBB";#N/A,#N/A,FALSE,"MFT96";#N/A,#N/A,FALSE,"CTrecon"}</definedName>
    <definedName name="ASFD_1_2_4_4" hidden="1">{#N/A,#N/A,FALSE,"TMCOMP96";#N/A,#N/A,FALSE,"MAT96";#N/A,#N/A,FALSE,"FANDA96";#N/A,#N/A,FALSE,"INTRAN96";#N/A,#N/A,FALSE,"NAA9697";#N/A,#N/A,FALSE,"ECWEBB";#N/A,#N/A,FALSE,"MFT96";#N/A,#N/A,FALSE,"CTrecon"}</definedName>
    <definedName name="ASFD_1_2_4_5" hidden="1">{#N/A,#N/A,FALSE,"TMCOMP96";#N/A,#N/A,FALSE,"MAT96";#N/A,#N/A,FALSE,"FANDA96";#N/A,#N/A,FALSE,"INTRAN96";#N/A,#N/A,FALSE,"NAA9697";#N/A,#N/A,FALSE,"ECWEBB";#N/A,#N/A,FALSE,"MFT96";#N/A,#N/A,FALSE,"CTrecon"}</definedName>
    <definedName name="ASFD_1_2_5" hidden="1">{#N/A,#N/A,FALSE,"TMCOMP96";#N/A,#N/A,FALSE,"MAT96";#N/A,#N/A,FALSE,"FANDA96";#N/A,#N/A,FALSE,"INTRAN96";#N/A,#N/A,FALSE,"NAA9697";#N/A,#N/A,FALSE,"ECWEBB";#N/A,#N/A,FALSE,"MFT96";#N/A,#N/A,FALSE,"CTrecon"}</definedName>
    <definedName name="ASFD_1_2_5_1" hidden="1">{#N/A,#N/A,FALSE,"TMCOMP96";#N/A,#N/A,FALSE,"MAT96";#N/A,#N/A,FALSE,"FANDA96";#N/A,#N/A,FALSE,"INTRAN96";#N/A,#N/A,FALSE,"NAA9697";#N/A,#N/A,FALSE,"ECWEBB";#N/A,#N/A,FALSE,"MFT96";#N/A,#N/A,FALSE,"CTrecon"}</definedName>
    <definedName name="ASFD_1_2_5_2" hidden="1">{#N/A,#N/A,FALSE,"TMCOMP96";#N/A,#N/A,FALSE,"MAT96";#N/A,#N/A,FALSE,"FANDA96";#N/A,#N/A,FALSE,"INTRAN96";#N/A,#N/A,FALSE,"NAA9697";#N/A,#N/A,FALSE,"ECWEBB";#N/A,#N/A,FALSE,"MFT96";#N/A,#N/A,FALSE,"CTrecon"}</definedName>
    <definedName name="ASFD_1_2_5_3" hidden="1">{#N/A,#N/A,FALSE,"TMCOMP96";#N/A,#N/A,FALSE,"MAT96";#N/A,#N/A,FALSE,"FANDA96";#N/A,#N/A,FALSE,"INTRAN96";#N/A,#N/A,FALSE,"NAA9697";#N/A,#N/A,FALSE,"ECWEBB";#N/A,#N/A,FALSE,"MFT96";#N/A,#N/A,FALSE,"CTrecon"}</definedName>
    <definedName name="ASFD_1_2_5_4" hidden="1">{#N/A,#N/A,FALSE,"TMCOMP96";#N/A,#N/A,FALSE,"MAT96";#N/A,#N/A,FALSE,"FANDA96";#N/A,#N/A,FALSE,"INTRAN96";#N/A,#N/A,FALSE,"NAA9697";#N/A,#N/A,FALSE,"ECWEBB";#N/A,#N/A,FALSE,"MFT96";#N/A,#N/A,FALSE,"CTrecon"}</definedName>
    <definedName name="ASFD_1_2_5_5" hidden="1">{#N/A,#N/A,FALSE,"TMCOMP96";#N/A,#N/A,FALSE,"MAT96";#N/A,#N/A,FALSE,"FANDA96";#N/A,#N/A,FALSE,"INTRAN96";#N/A,#N/A,FALSE,"NAA9697";#N/A,#N/A,FALSE,"ECWEBB";#N/A,#N/A,FALSE,"MFT96";#N/A,#N/A,FALSE,"CTrecon"}</definedName>
    <definedName name="ASFD_1_3" hidden="1">{#N/A,#N/A,FALSE,"TMCOMP96";#N/A,#N/A,FALSE,"MAT96";#N/A,#N/A,FALSE,"FANDA96";#N/A,#N/A,FALSE,"INTRAN96";#N/A,#N/A,FALSE,"NAA9697";#N/A,#N/A,FALSE,"ECWEBB";#N/A,#N/A,FALSE,"MFT96";#N/A,#N/A,FALSE,"CTrecon"}</definedName>
    <definedName name="ASFD_1_3_1" hidden="1">{#N/A,#N/A,FALSE,"TMCOMP96";#N/A,#N/A,FALSE,"MAT96";#N/A,#N/A,FALSE,"FANDA96";#N/A,#N/A,FALSE,"INTRAN96";#N/A,#N/A,FALSE,"NAA9697";#N/A,#N/A,FALSE,"ECWEBB";#N/A,#N/A,FALSE,"MFT96";#N/A,#N/A,FALSE,"CTrecon"}</definedName>
    <definedName name="ASFD_1_3_1_1" hidden="1">{#N/A,#N/A,FALSE,"TMCOMP96";#N/A,#N/A,FALSE,"MAT96";#N/A,#N/A,FALSE,"FANDA96";#N/A,#N/A,FALSE,"INTRAN96";#N/A,#N/A,FALSE,"NAA9697";#N/A,#N/A,FALSE,"ECWEBB";#N/A,#N/A,FALSE,"MFT96";#N/A,#N/A,FALSE,"CTrecon"}</definedName>
    <definedName name="ASFD_1_3_1_1_1" hidden="1">{#N/A,#N/A,FALSE,"TMCOMP96";#N/A,#N/A,FALSE,"MAT96";#N/A,#N/A,FALSE,"FANDA96";#N/A,#N/A,FALSE,"INTRAN96";#N/A,#N/A,FALSE,"NAA9697";#N/A,#N/A,FALSE,"ECWEBB";#N/A,#N/A,FALSE,"MFT96";#N/A,#N/A,FALSE,"CTrecon"}</definedName>
    <definedName name="ASFD_1_3_1_1_1_1" hidden="1">{#N/A,#N/A,FALSE,"TMCOMP96";#N/A,#N/A,FALSE,"MAT96";#N/A,#N/A,FALSE,"FANDA96";#N/A,#N/A,FALSE,"INTRAN96";#N/A,#N/A,FALSE,"NAA9697";#N/A,#N/A,FALSE,"ECWEBB";#N/A,#N/A,FALSE,"MFT96";#N/A,#N/A,FALSE,"CTrecon"}</definedName>
    <definedName name="ASFD_1_3_1_1_1_2" hidden="1">{#N/A,#N/A,FALSE,"TMCOMP96";#N/A,#N/A,FALSE,"MAT96";#N/A,#N/A,FALSE,"FANDA96";#N/A,#N/A,FALSE,"INTRAN96";#N/A,#N/A,FALSE,"NAA9697";#N/A,#N/A,FALSE,"ECWEBB";#N/A,#N/A,FALSE,"MFT96";#N/A,#N/A,FALSE,"CTrecon"}</definedName>
    <definedName name="ASFD_1_3_1_1_1_3" hidden="1">{#N/A,#N/A,FALSE,"TMCOMP96";#N/A,#N/A,FALSE,"MAT96";#N/A,#N/A,FALSE,"FANDA96";#N/A,#N/A,FALSE,"INTRAN96";#N/A,#N/A,FALSE,"NAA9697";#N/A,#N/A,FALSE,"ECWEBB";#N/A,#N/A,FALSE,"MFT96";#N/A,#N/A,FALSE,"CTrecon"}</definedName>
    <definedName name="ASFD_1_3_1_1_1_4" hidden="1">{#N/A,#N/A,FALSE,"TMCOMP96";#N/A,#N/A,FALSE,"MAT96";#N/A,#N/A,FALSE,"FANDA96";#N/A,#N/A,FALSE,"INTRAN96";#N/A,#N/A,FALSE,"NAA9697";#N/A,#N/A,FALSE,"ECWEBB";#N/A,#N/A,FALSE,"MFT96";#N/A,#N/A,FALSE,"CTrecon"}</definedName>
    <definedName name="ASFD_1_3_1_1_1_5" hidden="1">{#N/A,#N/A,FALSE,"TMCOMP96";#N/A,#N/A,FALSE,"MAT96";#N/A,#N/A,FALSE,"FANDA96";#N/A,#N/A,FALSE,"INTRAN96";#N/A,#N/A,FALSE,"NAA9697";#N/A,#N/A,FALSE,"ECWEBB";#N/A,#N/A,FALSE,"MFT96";#N/A,#N/A,FALSE,"CTrecon"}</definedName>
    <definedName name="ASFD_1_3_1_1_2" hidden="1">{#N/A,#N/A,FALSE,"TMCOMP96";#N/A,#N/A,FALSE,"MAT96";#N/A,#N/A,FALSE,"FANDA96";#N/A,#N/A,FALSE,"INTRAN96";#N/A,#N/A,FALSE,"NAA9697";#N/A,#N/A,FALSE,"ECWEBB";#N/A,#N/A,FALSE,"MFT96";#N/A,#N/A,FALSE,"CTrecon"}</definedName>
    <definedName name="ASFD_1_3_1_1_2_1" hidden="1">{#N/A,#N/A,FALSE,"TMCOMP96";#N/A,#N/A,FALSE,"MAT96";#N/A,#N/A,FALSE,"FANDA96";#N/A,#N/A,FALSE,"INTRAN96";#N/A,#N/A,FALSE,"NAA9697";#N/A,#N/A,FALSE,"ECWEBB";#N/A,#N/A,FALSE,"MFT96";#N/A,#N/A,FALSE,"CTrecon"}</definedName>
    <definedName name="ASFD_1_3_1_1_2_2" hidden="1">{#N/A,#N/A,FALSE,"TMCOMP96";#N/A,#N/A,FALSE,"MAT96";#N/A,#N/A,FALSE,"FANDA96";#N/A,#N/A,FALSE,"INTRAN96";#N/A,#N/A,FALSE,"NAA9697";#N/A,#N/A,FALSE,"ECWEBB";#N/A,#N/A,FALSE,"MFT96";#N/A,#N/A,FALSE,"CTrecon"}</definedName>
    <definedName name="ASFD_1_3_1_1_2_3" hidden="1">{#N/A,#N/A,FALSE,"TMCOMP96";#N/A,#N/A,FALSE,"MAT96";#N/A,#N/A,FALSE,"FANDA96";#N/A,#N/A,FALSE,"INTRAN96";#N/A,#N/A,FALSE,"NAA9697";#N/A,#N/A,FALSE,"ECWEBB";#N/A,#N/A,FALSE,"MFT96";#N/A,#N/A,FALSE,"CTrecon"}</definedName>
    <definedName name="ASFD_1_3_1_1_2_4" hidden="1">{#N/A,#N/A,FALSE,"TMCOMP96";#N/A,#N/A,FALSE,"MAT96";#N/A,#N/A,FALSE,"FANDA96";#N/A,#N/A,FALSE,"INTRAN96";#N/A,#N/A,FALSE,"NAA9697";#N/A,#N/A,FALSE,"ECWEBB";#N/A,#N/A,FALSE,"MFT96";#N/A,#N/A,FALSE,"CTrecon"}</definedName>
    <definedName name="ASFD_1_3_1_1_2_5" hidden="1">{#N/A,#N/A,FALSE,"TMCOMP96";#N/A,#N/A,FALSE,"MAT96";#N/A,#N/A,FALSE,"FANDA96";#N/A,#N/A,FALSE,"INTRAN96";#N/A,#N/A,FALSE,"NAA9697";#N/A,#N/A,FALSE,"ECWEBB";#N/A,#N/A,FALSE,"MFT96";#N/A,#N/A,FALSE,"CTrecon"}</definedName>
    <definedName name="ASFD_1_3_1_1_3" hidden="1">{#N/A,#N/A,FALSE,"TMCOMP96";#N/A,#N/A,FALSE,"MAT96";#N/A,#N/A,FALSE,"FANDA96";#N/A,#N/A,FALSE,"INTRAN96";#N/A,#N/A,FALSE,"NAA9697";#N/A,#N/A,FALSE,"ECWEBB";#N/A,#N/A,FALSE,"MFT96";#N/A,#N/A,FALSE,"CTrecon"}</definedName>
    <definedName name="ASFD_1_3_1_1_4" hidden="1">{#N/A,#N/A,FALSE,"TMCOMP96";#N/A,#N/A,FALSE,"MAT96";#N/A,#N/A,FALSE,"FANDA96";#N/A,#N/A,FALSE,"INTRAN96";#N/A,#N/A,FALSE,"NAA9697";#N/A,#N/A,FALSE,"ECWEBB";#N/A,#N/A,FALSE,"MFT96";#N/A,#N/A,FALSE,"CTrecon"}</definedName>
    <definedName name="ASFD_1_3_1_1_5" hidden="1">{#N/A,#N/A,FALSE,"TMCOMP96";#N/A,#N/A,FALSE,"MAT96";#N/A,#N/A,FALSE,"FANDA96";#N/A,#N/A,FALSE,"INTRAN96";#N/A,#N/A,FALSE,"NAA9697";#N/A,#N/A,FALSE,"ECWEBB";#N/A,#N/A,FALSE,"MFT96";#N/A,#N/A,FALSE,"CTrecon"}</definedName>
    <definedName name="ASFD_1_3_1_2" hidden="1">{#N/A,#N/A,FALSE,"TMCOMP96";#N/A,#N/A,FALSE,"MAT96";#N/A,#N/A,FALSE,"FANDA96";#N/A,#N/A,FALSE,"INTRAN96";#N/A,#N/A,FALSE,"NAA9697";#N/A,#N/A,FALSE,"ECWEBB";#N/A,#N/A,FALSE,"MFT96";#N/A,#N/A,FALSE,"CTrecon"}</definedName>
    <definedName name="ASFD_1_3_1_2_1" hidden="1">{#N/A,#N/A,FALSE,"TMCOMP96";#N/A,#N/A,FALSE,"MAT96";#N/A,#N/A,FALSE,"FANDA96";#N/A,#N/A,FALSE,"INTRAN96";#N/A,#N/A,FALSE,"NAA9697";#N/A,#N/A,FALSE,"ECWEBB";#N/A,#N/A,FALSE,"MFT96";#N/A,#N/A,FALSE,"CTrecon"}</definedName>
    <definedName name="ASFD_1_3_1_2_2" hidden="1">{#N/A,#N/A,FALSE,"TMCOMP96";#N/A,#N/A,FALSE,"MAT96";#N/A,#N/A,FALSE,"FANDA96";#N/A,#N/A,FALSE,"INTRAN96";#N/A,#N/A,FALSE,"NAA9697";#N/A,#N/A,FALSE,"ECWEBB";#N/A,#N/A,FALSE,"MFT96";#N/A,#N/A,FALSE,"CTrecon"}</definedName>
    <definedName name="ASFD_1_3_1_2_3" hidden="1">{#N/A,#N/A,FALSE,"TMCOMP96";#N/A,#N/A,FALSE,"MAT96";#N/A,#N/A,FALSE,"FANDA96";#N/A,#N/A,FALSE,"INTRAN96";#N/A,#N/A,FALSE,"NAA9697";#N/A,#N/A,FALSE,"ECWEBB";#N/A,#N/A,FALSE,"MFT96";#N/A,#N/A,FALSE,"CTrecon"}</definedName>
    <definedName name="ASFD_1_3_1_2_4" hidden="1">{#N/A,#N/A,FALSE,"TMCOMP96";#N/A,#N/A,FALSE,"MAT96";#N/A,#N/A,FALSE,"FANDA96";#N/A,#N/A,FALSE,"INTRAN96";#N/A,#N/A,FALSE,"NAA9697";#N/A,#N/A,FALSE,"ECWEBB";#N/A,#N/A,FALSE,"MFT96";#N/A,#N/A,FALSE,"CTrecon"}</definedName>
    <definedName name="ASFD_1_3_1_2_5" hidden="1">{#N/A,#N/A,FALSE,"TMCOMP96";#N/A,#N/A,FALSE,"MAT96";#N/A,#N/A,FALSE,"FANDA96";#N/A,#N/A,FALSE,"INTRAN96";#N/A,#N/A,FALSE,"NAA9697";#N/A,#N/A,FALSE,"ECWEBB";#N/A,#N/A,FALSE,"MFT96";#N/A,#N/A,FALSE,"CTrecon"}</definedName>
    <definedName name="ASFD_1_3_1_3" hidden="1">{#N/A,#N/A,FALSE,"TMCOMP96";#N/A,#N/A,FALSE,"MAT96";#N/A,#N/A,FALSE,"FANDA96";#N/A,#N/A,FALSE,"INTRAN96";#N/A,#N/A,FALSE,"NAA9697";#N/A,#N/A,FALSE,"ECWEBB";#N/A,#N/A,FALSE,"MFT96";#N/A,#N/A,FALSE,"CTrecon"}</definedName>
    <definedName name="ASFD_1_3_1_3_1" hidden="1">{#N/A,#N/A,FALSE,"TMCOMP96";#N/A,#N/A,FALSE,"MAT96";#N/A,#N/A,FALSE,"FANDA96";#N/A,#N/A,FALSE,"INTRAN96";#N/A,#N/A,FALSE,"NAA9697";#N/A,#N/A,FALSE,"ECWEBB";#N/A,#N/A,FALSE,"MFT96";#N/A,#N/A,FALSE,"CTrecon"}</definedName>
    <definedName name="ASFD_1_3_1_3_2" hidden="1">{#N/A,#N/A,FALSE,"TMCOMP96";#N/A,#N/A,FALSE,"MAT96";#N/A,#N/A,FALSE,"FANDA96";#N/A,#N/A,FALSE,"INTRAN96";#N/A,#N/A,FALSE,"NAA9697";#N/A,#N/A,FALSE,"ECWEBB";#N/A,#N/A,FALSE,"MFT96";#N/A,#N/A,FALSE,"CTrecon"}</definedName>
    <definedName name="ASFD_1_3_1_3_3" hidden="1">{#N/A,#N/A,FALSE,"TMCOMP96";#N/A,#N/A,FALSE,"MAT96";#N/A,#N/A,FALSE,"FANDA96";#N/A,#N/A,FALSE,"INTRAN96";#N/A,#N/A,FALSE,"NAA9697";#N/A,#N/A,FALSE,"ECWEBB";#N/A,#N/A,FALSE,"MFT96";#N/A,#N/A,FALSE,"CTrecon"}</definedName>
    <definedName name="ASFD_1_3_1_3_4" hidden="1">{#N/A,#N/A,FALSE,"TMCOMP96";#N/A,#N/A,FALSE,"MAT96";#N/A,#N/A,FALSE,"FANDA96";#N/A,#N/A,FALSE,"INTRAN96";#N/A,#N/A,FALSE,"NAA9697";#N/A,#N/A,FALSE,"ECWEBB";#N/A,#N/A,FALSE,"MFT96";#N/A,#N/A,FALSE,"CTrecon"}</definedName>
    <definedName name="ASFD_1_3_1_3_5" hidden="1">{#N/A,#N/A,FALSE,"TMCOMP96";#N/A,#N/A,FALSE,"MAT96";#N/A,#N/A,FALSE,"FANDA96";#N/A,#N/A,FALSE,"INTRAN96";#N/A,#N/A,FALSE,"NAA9697";#N/A,#N/A,FALSE,"ECWEBB";#N/A,#N/A,FALSE,"MFT96";#N/A,#N/A,FALSE,"CTrecon"}</definedName>
    <definedName name="ASFD_1_3_1_4" hidden="1">{#N/A,#N/A,FALSE,"TMCOMP96";#N/A,#N/A,FALSE,"MAT96";#N/A,#N/A,FALSE,"FANDA96";#N/A,#N/A,FALSE,"INTRAN96";#N/A,#N/A,FALSE,"NAA9697";#N/A,#N/A,FALSE,"ECWEBB";#N/A,#N/A,FALSE,"MFT96";#N/A,#N/A,FALSE,"CTrecon"}</definedName>
    <definedName name="ASFD_1_3_1_4_1" hidden="1">{#N/A,#N/A,FALSE,"TMCOMP96";#N/A,#N/A,FALSE,"MAT96";#N/A,#N/A,FALSE,"FANDA96";#N/A,#N/A,FALSE,"INTRAN96";#N/A,#N/A,FALSE,"NAA9697";#N/A,#N/A,FALSE,"ECWEBB";#N/A,#N/A,FALSE,"MFT96";#N/A,#N/A,FALSE,"CTrecon"}</definedName>
    <definedName name="ASFD_1_3_1_4_2" hidden="1">{#N/A,#N/A,FALSE,"TMCOMP96";#N/A,#N/A,FALSE,"MAT96";#N/A,#N/A,FALSE,"FANDA96";#N/A,#N/A,FALSE,"INTRAN96";#N/A,#N/A,FALSE,"NAA9697";#N/A,#N/A,FALSE,"ECWEBB";#N/A,#N/A,FALSE,"MFT96";#N/A,#N/A,FALSE,"CTrecon"}</definedName>
    <definedName name="ASFD_1_3_1_4_3" hidden="1">{#N/A,#N/A,FALSE,"TMCOMP96";#N/A,#N/A,FALSE,"MAT96";#N/A,#N/A,FALSE,"FANDA96";#N/A,#N/A,FALSE,"INTRAN96";#N/A,#N/A,FALSE,"NAA9697";#N/A,#N/A,FALSE,"ECWEBB";#N/A,#N/A,FALSE,"MFT96";#N/A,#N/A,FALSE,"CTrecon"}</definedName>
    <definedName name="ASFD_1_3_1_4_4" hidden="1">{#N/A,#N/A,FALSE,"TMCOMP96";#N/A,#N/A,FALSE,"MAT96";#N/A,#N/A,FALSE,"FANDA96";#N/A,#N/A,FALSE,"INTRAN96";#N/A,#N/A,FALSE,"NAA9697";#N/A,#N/A,FALSE,"ECWEBB";#N/A,#N/A,FALSE,"MFT96";#N/A,#N/A,FALSE,"CTrecon"}</definedName>
    <definedName name="ASFD_1_3_1_4_5" hidden="1">{#N/A,#N/A,FALSE,"TMCOMP96";#N/A,#N/A,FALSE,"MAT96";#N/A,#N/A,FALSE,"FANDA96";#N/A,#N/A,FALSE,"INTRAN96";#N/A,#N/A,FALSE,"NAA9697";#N/A,#N/A,FALSE,"ECWEBB";#N/A,#N/A,FALSE,"MFT96";#N/A,#N/A,FALSE,"CTrecon"}</definedName>
    <definedName name="ASFD_1_3_1_5" hidden="1">{#N/A,#N/A,FALSE,"TMCOMP96";#N/A,#N/A,FALSE,"MAT96";#N/A,#N/A,FALSE,"FANDA96";#N/A,#N/A,FALSE,"INTRAN96";#N/A,#N/A,FALSE,"NAA9697";#N/A,#N/A,FALSE,"ECWEBB";#N/A,#N/A,FALSE,"MFT96";#N/A,#N/A,FALSE,"CTrecon"}</definedName>
    <definedName name="ASFD_1_3_1_5_1" hidden="1">{#N/A,#N/A,FALSE,"TMCOMP96";#N/A,#N/A,FALSE,"MAT96";#N/A,#N/A,FALSE,"FANDA96";#N/A,#N/A,FALSE,"INTRAN96";#N/A,#N/A,FALSE,"NAA9697";#N/A,#N/A,FALSE,"ECWEBB";#N/A,#N/A,FALSE,"MFT96";#N/A,#N/A,FALSE,"CTrecon"}</definedName>
    <definedName name="ASFD_1_3_1_5_2" hidden="1">{#N/A,#N/A,FALSE,"TMCOMP96";#N/A,#N/A,FALSE,"MAT96";#N/A,#N/A,FALSE,"FANDA96";#N/A,#N/A,FALSE,"INTRAN96";#N/A,#N/A,FALSE,"NAA9697";#N/A,#N/A,FALSE,"ECWEBB";#N/A,#N/A,FALSE,"MFT96";#N/A,#N/A,FALSE,"CTrecon"}</definedName>
    <definedName name="ASFD_1_3_1_5_3" hidden="1">{#N/A,#N/A,FALSE,"TMCOMP96";#N/A,#N/A,FALSE,"MAT96";#N/A,#N/A,FALSE,"FANDA96";#N/A,#N/A,FALSE,"INTRAN96";#N/A,#N/A,FALSE,"NAA9697";#N/A,#N/A,FALSE,"ECWEBB";#N/A,#N/A,FALSE,"MFT96";#N/A,#N/A,FALSE,"CTrecon"}</definedName>
    <definedName name="ASFD_1_3_1_5_4" hidden="1">{#N/A,#N/A,FALSE,"TMCOMP96";#N/A,#N/A,FALSE,"MAT96";#N/A,#N/A,FALSE,"FANDA96";#N/A,#N/A,FALSE,"INTRAN96";#N/A,#N/A,FALSE,"NAA9697";#N/A,#N/A,FALSE,"ECWEBB";#N/A,#N/A,FALSE,"MFT96";#N/A,#N/A,FALSE,"CTrecon"}</definedName>
    <definedName name="ASFD_1_3_1_5_5" hidden="1">{#N/A,#N/A,FALSE,"TMCOMP96";#N/A,#N/A,FALSE,"MAT96";#N/A,#N/A,FALSE,"FANDA96";#N/A,#N/A,FALSE,"INTRAN96";#N/A,#N/A,FALSE,"NAA9697";#N/A,#N/A,FALSE,"ECWEBB";#N/A,#N/A,FALSE,"MFT96";#N/A,#N/A,FALSE,"CTrecon"}</definedName>
    <definedName name="ASFD_1_3_2" hidden="1">{#N/A,#N/A,FALSE,"TMCOMP96";#N/A,#N/A,FALSE,"MAT96";#N/A,#N/A,FALSE,"FANDA96";#N/A,#N/A,FALSE,"INTRAN96";#N/A,#N/A,FALSE,"NAA9697";#N/A,#N/A,FALSE,"ECWEBB";#N/A,#N/A,FALSE,"MFT96";#N/A,#N/A,FALSE,"CTrecon"}</definedName>
    <definedName name="ASFD_1_3_2_1" hidden="1">{#N/A,#N/A,FALSE,"TMCOMP96";#N/A,#N/A,FALSE,"MAT96";#N/A,#N/A,FALSE,"FANDA96";#N/A,#N/A,FALSE,"INTRAN96";#N/A,#N/A,FALSE,"NAA9697";#N/A,#N/A,FALSE,"ECWEBB";#N/A,#N/A,FALSE,"MFT96";#N/A,#N/A,FALSE,"CTrecon"}</definedName>
    <definedName name="ASFD_1_3_2_2" hidden="1">{#N/A,#N/A,FALSE,"TMCOMP96";#N/A,#N/A,FALSE,"MAT96";#N/A,#N/A,FALSE,"FANDA96";#N/A,#N/A,FALSE,"INTRAN96";#N/A,#N/A,FALSE,"NAA9697";#N/A,#N/A,FALSE,"ECWEBB";#N/A,#N/A,FALSE,"MFT96";#N/A,#N/A,FALSE,"CTrecon"}</definedName>
    <definedName name="ASFD_1_3_2_3" hidden="1">{#N/A,#N/A,FALSE,"TMCOMP96";#N/A,#N/A,FALSE,"MAT96";#N/A,#N/A,FALSE,"FANDA96";#N/A,#N/A,FALSE,"INTRAN96";#N/A,#N/A,FALSE,"NAA9697";#N/A,#N/A,FALSE,"ECWEBB";#N/A,#N/A,FALSE,"MFT96";#N/A,#N/A,FALSE,"CTrecon"}</definedName>
    <definedName name="ASFD_1_3_2_4" hidden="1">{#N/A,#N/A,FALSE,"TMCOMP96";#N/A,#N/A,FALSE,"MAT96";#N/A,#N/A,FALSE,"FANDA96";#N/A,#N/A,FALSE,"INTRAN96";#N/A,#N/A,FALSE,"NAA9697";#N/A,#N/A,FALSE,"ECWEBB";#N/A,#N/A,FALSE,"MFT96";#N/A,#N/A,FALSE,"CTrecon"}</definedName>
    <definedName name="ASFD_1_3_2_5" hidden="1">{#N/A,#N/A,FALSE,"TMCOMP96";#N/A,#N/A,FALSE,"MAT96";#N/A,#N/A,FALSE,"FANDA96";#N/A,#N/A,FALSE,"INTRAN96";#N/A,#N/A,FALSE,"NAA9697";#N/A,#N/A,FALSE,"ECWEBB";#N/A,#N/A,FALSE,"MFT96";#N/A,#N/A,FALSE,"CTrecon"}</definedName>
    <definedName name="ASFD_1_3_3" hidden="1">{#N/A,#N/A,FALSE,"TMCOMP96";#N/A,#N/A,FALSE,"MAT96";#N/A,#N/A,FALSE,"FANDA96";#N/A,#N/A,FALSE,"INTRAN96";#N/A,#N/A,FALSE,"NAA9697";#N/A,#N/A,FALSE,"ECWEBB";#N/A,#N/A,FALSE,"MFT96";#N/A,#N/A,FALSE,"CTrecon"}</definedName>
    <definedName name="ASFD_1_3_3_1" hidden="1">{#N/A,#N/A,FALSE,"TMCOMP96";#N/A,#N/A,FALSE,"MAT96";#N/A,#N/A,FALSE,"FANDA96";#N/A,#N/A,FALSE,"INTRAN96";#N/A,#N/A,FALSE,"NAA9697";#N/A,#N/A,FALSE,"ECWEBB";#N/A,#N/A,FALSE,"MFT96";#N/A,#N/A,FALSE,"CTrecon"}</definedName>
    <definedName name="ASFD_1_3_3_2" hidden="1">{#N/A,#N/A,FALSE,"TMCOMP96";#N/A,#N/A,FALSE,"MAT96";#N/A,#N/A,FALSE,"FANDA96";#N/A,#N/A,FALSE,"INTRAN96";#N/A,#N/A,FALSE,"NAA9697";#N/A,#N/A,FALSE,"ECWEBB";#N/A,#N/A,FALSE,"MFT96";#N/A,#N/A,FALSE,"CTrecon"}</definedName>
    <definedName name="ASFD_1_3_3_3" hidden="1">{#N/A,#N/A,FALSE,"TMCOMP96";#N/A,#N/A,FALSE,"MAT96";#N/A,#N/A,FALSE,"FANDA96";#N/A,#N/A,FALSE,"INTRAN96";#N/A,#N/A,FALSE,"NAA9697";#N/A,#N/A,FALSE,"ECWEBB";#N/A,#N/A,FALSE,"MFT96";#N/A,#N/A,FALSE,"CTrecon"}</definedName>
    <definedName name="ASFD_1_3_3_4" hidden="1">{#N/A,#N/A,FALSE,"TMCOMP96";#N/A,#N/A,FALSE,"MAT96";#N/A,#N/A,FALSE,"FANDA96";#N/A,#N/A,FALSE,"INTRAN96";#N/A,#N/A,FALSE,"NAA9697";#N/A,#N/A,FALSE,"ECWEBB";#N/A,#N/A,FALSE,"MFT96";#N/A,#N/A,FALSE,"CTrecon"}</definedName>
    <definedName name="ASFD_1_3_3_5" hidden="1">{#N/A,#N/A,FALSE,"TMCOMP96";#N/A,#N/A,FALSE,"MAT96";#N/A,#N/A,FALSE,"FANDA96";#N/A,#N/A,FALSE,"INTRAN96";#N/A,#N/A,FALSE,"NAA9697";#N/A,#N/A,FALSE,"ECWEBB";#N/A,#N/A,FALSE,"MFT96";#N/A,#N/A,FALSE,"CTrecon"}</definedName>
    <definedName name="ASFD_1_3_4" hidden="1">{#N/A,#N/A,FALSE,"TMCOMP96";#N/A,#N/A,FALSE,"MAT96";#N/A,#N/A,FALSE,"FANDA96";#N/A,#N/A,FALSE,"INTRAN96";#N/A,#N/A,FALSE,"NAA9697";#N/A,#N/A,FALSE,"ECWEBB";#N/A,#N/A,FALSE,"MFT96";#N/A,#N/A,FALSE,"CTrecon"}</definedName>
    <definedName name="ASFD_1_3_4_1" hidden="1">{#N/A,#N/A,FALSE,"TMCOMP96";#N/A,#N/A,FALSE,"MAT96";#N/A,#N/A,FALSE,"FANDA96";#N/A,#N/A,FALSE,"INTRAN96";#N/A,#N/A,FALSE,"NAA9697";#N/A,#N/A,FALSE,"ECWEBB";#N/A,#N/A,FALSE,"MFT96";#N/A,#N/A,FALSE,"CTrecon"}</definedName>
    <definedName name="ASFD_1_3_4_2" hidden="1">{#N/A,#N/A,FALSE,"TMCOMP96";#N/A,#N/A,FALSE,"MAT96";#N/A,#N/A,FALSE,"FANDA96";#N/A,#N/A,FALSE,"INTRAN96";#N/A,#N/A,FALSE,"NAA9697";#N/A,#N/A,FALSE,"ECWEBB";#N/A,#N/A,FALSE,"MFT96";#N/A,#N/A,FALSE,"CTrecon"}</definedName>
    <definedName name="ASFD_1_3_4_3" hidden="1">{#N/A,#N/A,FALSE,"TMCOMP96";#N/A,#N/A,FALSE,"MAT96";#N/A,#N/A,FALSE,"FANDA96";#N/A,#N/A,FALSE,"INTRAN96";#N/A,#N/A,FALSE,"NAA9697";#N/A,#N/A,FALSE,"ECWEBB";#N/A,#N/A,FALSE,"MFT96";#N/A,#N/A,FALSE,"CTrecon"}</definedName>
    <definedName name="ASFD_1_3_4_4" hidden="1">{#N/A,#N/A,FALSE,"TMCOMP96";#N/A,#N/A,FALSE,"MAT96";#N/A,#N/A,FALSE,"FANDA96";#N/A,#N/A,FALSE,"INTRAN96";#N/A,#N/A,FALSE,"NAA9697";#N/A,#N/A,FALSE,"ECWEBB";#N/A,#N/A,FALSE,"MFT96";#N/A,#N/A,FALSE,"CTrecon"}</definedName>
    <definedName name="ASFD_1_3_4_5" hidden="1">{#N/A,#N/A,FALSE,"TMCOMP96";#N/A,#N/A,FALSE,"MAT96";#N/A,#N/A,FALSE,"FANDA96";#N/A,#N/A,FALSE,"INTRAN96";#N/A,#N/A,FALSE,"NAA9697";#N/A,#N/A,FALSE,"ECWEBB";#N/A,#N/A,FALSE,"MFT96";#N/A,#N/A,FALSE,"CTrecon"}</definedName>
    <definedName name="ASFD_1_3_5" hidden="1">{#N/A,#N/A,FALSE,"TMCOMP96";#N/A,#N/A,FALSE,"MAT96";#N/A,#N/A,FALSE,"FANDA96";#N/A,#N/A,FALSE,"INTRAN96";#N/A,#N/A,FALSE,"NAA9697";#N/A,#N/A,FALSE,"ECWEBB";#N/A,#N/A,FALSE,"MFT96";#N/A,#N/A,FALSE,"CTrecon"}</definedName>
    <definedName name="ASFD_1_3_5_1" hidden="1">{#N/A,#N/A,FALSE,"TMCOMP96";#N/A,#N/A,FALSE,"MAT96";#N/A,#N/A,FALSE,"FANDA96";#N/A,#N/A,FALSE,"INTRAN96";#N/A,#N/A,FALSE,"NAA9697";#N/A,#N/A,FALSE,"ECWEBB";#N/A,#N/A,FALSE,"MFT96";#N/A,#N/A,FALSE,"CTrecon"}</definedName>
    <definedName name="ASFD_1_3_5_2" hidden="1">{#N/A,#N/A,FALSE,"TMCOMP96";#N/A,#N/A,FALSE,"MAT96";#N/A,#N/A,FALSE,"FANDA96";#N/A,#N/A,FALSE,"INTRAN96";#N/A,#N/A,FALSE,"NAA9697";#N/A,#N/A,FALSE,"ECWEBB";#N/A,#N/A,FALSE,"MFT96";#N/A,#N/A,FALSE,"CTrecon"}</definedName>
    <definedName name="ASFD_1_3_5_3" hidden="1">{#N/A,#N/A,FALSE,"TMCOMP96";#N/A,#N/A,FALSE,"MAT96";#N/A,#N/A,FALSE,"FANDA96";#N/A,#N/A,FALSE,"INTRAN96";#N/A,#N/A,FALSE,"NAA9697";#N/A,#N/A,FALSE,"ECWEBB";#N/A,#N/A,FALSE,"MFT96";#N/A,#N/A,FALSE,"CTrecon"}</definedName>
    <definedName name="ASFD_1_3_5_4" hidden="1">{#N/A,#N/A,FALSE,"TMCOMP96";#N/A,#N/A,FALSE,"MAT96";#N/A,#N/A,FALSE,"FANDA96";#N/A,#N/A,FALSE,"INTRAN96";#N/A,#N/A,FALSE,"NAA9697";#N/A,#N/A,FALSE,"ECWEBB";#N/A,#N/A,FALSE,"MFT96";#N/A,#N/A,FALSE,"CTrecon"}</definedName>
    <definedName name="ASFD_1_3_5_5" hidden="1">{#N/A,#N/A,FALSE,"TMCOMP96";#N/A,#N/A,FALSE,"MAT96";#N/A,#N/A,FALSE,"FANDA96";#N/A,#N/A,FALSE,"INTRAN96";#N/A,#N/A,FALSE,"NAA9697";#N/A,#N/A,FALSE,"ECWEBB";#N/A,#N/A,FALSE,"MFT96";#N/A,#N/A,FALSE,"CTrecon"}</definedName>
    <definedName name="ASFD_1_4" hidden="1">{#N/A,#N/A,FALSE,"TMCOMP96";#N/A,#N/A,FALSE,"MAT96";#N/A,#N/A,FALSE,"FANDA96";#N/A,#N/A,FALSE,"INTRAN96";#N/A,#N/A,FALSE,"NAA9697";#N/A,#N/A,FALSE,"ECWEBB";#N/A,#N/A,FALSE,"MFT96";#N/A,#N/A,FALSE,"CTrecon"}</definedName>
    <definedName name="ASFD_1_4_1" hidden="1">{#N/A,#N/A,FALSE,"TMCOMP96";#N/A,#N/A,FALSE,"MAT96";#N/A,#N/A,FALSE,"FANDA96";#N/A,#N/A,FALSE,"INTRAN96";#N/A,#N/A,FALSE,"NAA9697";#N/A,#N/A,FALSE,"ECWEBB";#N/A,#N/A,FALSE,"MFT96";#N/A,#N/A,FALSE,"CTrecon"}</definedName>
    <definedName name="ASFD_1_4_1_1" hidden="1">{#N/A,#N/A,FALSE,"TMCOMP96";#N/A,#N/A,FALSE,"MAT96";#N/A,#N/A,FALSE,"FANDA96";#N/A,#N/A,FALSE,"INTRAN96";#N/A,#N/A,FALSE,"NAA9697";#N/A,#N/A,FALSE,"ECWEBB";#N/A,#N/A,FALSE,"MFT96";#N/A,#N/A,FALSE,"CTrecon"}</definedName>
    <definedName name="ASFD_1_4_1_1_1" hidden="1">{#N/A,#N/A,FALSE,"TMCOMP96";#N/A,#N/A,FALSE,"MAT96";#N/A,#N/A,FALSE,"FANDA96";#N/A,#N/A,FALSE,"INTRAN96";#N/A,#N/A,FALSE,"NAA9697";#N/A,#N/A,FALSE,"ECWEBB";#N/A,#N/A,FALSE,"MFT96";#N/A,#N/A,FALSE,"CTrecon"}</definedName>
    <definedName name="ASFD_1_4_1_1_2" hidden="1">{#N/A,#N/A,FALSE,"TMCOMP96";#N/A,#N/A,FALSE,"MAT96";#N/A,#N/A,FALSE,"FANDA96";#N/A,#N/A,FALSE,"INTRAN96";#N/A,#N/A,FALSE,"NAA9697";#N/A,#N/A,FALSE,"ECWEBB";#N/A,#N/A,FALSE,"MFT96";#N/A,#N/A,FALSE,"CTrecon"}</definedName>
    <definedName name="ASFD_1_4_1_1_3" hidden="1">{#N/A,#N/A,FALSE,"TMCOMP96";#N/A,#N/A,FALSE,"MAT96";#N/A,#N/A,FALSE,"FANDA96";#N/A,#N/A,FALSE,"INTRAN96";#N/A,#N/A,FALSE,"NAA9697";#N/A,#N/A,FALSE,"ECWEBB";#N/A,#N/A,FALSE,"MFT96";#N/A,#N/A,FALSE,"CTrecon"}</definedName>
    <definedName name="ASFD_1_4_1_1_4" hidden="1">{#N/A,#N/A,FALSE,"TMCOMP96";#N/A,#N/A,FALSE,"MAT96";#N/A,#N/A,FALSE,"FANDA96";#N/A,#N/A,FALSE,"INTRAN96";#N/A,#N/A,FALSE,"NAA9697";#N/A,#N/A,FALSE,"ECWEBB";#N/A,#N/A,FALSE,"MFT96";#N/A,#N/A,FALSE,"CTrecon"}</definedName>
    <definedName name="ASFD_1_4_1_1_5" hidden="1">{#N/A,#N/A,FALSE,"TMCOMP96";#N/A,#N/A,FALSE,"MAT96";#N/A,#N/A,FALSE,"FANDA96";#N/A,#N/A,FALSE,"INTRAN96";#N/A,#N/A,FALSE,"NAA9697";#N/A,#N/A,FALSE,"ECWEBB";#N/A,#N/A,FALSE,"MFT96";#N/A,#N/A,FALSE,"CTrecon"}</definedName>
    <definedName name="ASFD_1_4_1_2" hidden="1">{#N/A,#N/A,FALSE,"TMCOMP96";#N/A,#N/A,FALSE,"MAT96";#N/A,#N/A,FALSE,"FANDA96";#N/A,#N/A,FALSE,"INTRAN96";#N/A,#N/A,FALSE,"NAA9697";#N/A,#N/A,FALSE,"ECWEBB";#N/A,#N/A,FALSE,"MFT96";#N/A,#N/A,FALSE,"CTrecon"}</definedName>
    <definedName name="ASFD_1_4_1_2_1" hidden="1">{#N/A,#N/A,FALSE,"TMCOMP96";#N/A,#N/A,FALSE,"MAT96";#N/A,#N/A,FALSE,"FANDA96";#N/A,#N/A,FALSE,"INTRAN96";#N/A,#N/A,FALSE,"NAA9697";#N/A,#N/A,FALSE,"ECWEBB";#N/A,#N/A,FALSE,"MFT96";#N/A,#N/A,FALSE,"CTrecon"}</definedName>
    <definedName name="ASFD_1_4_1_2_2" hidden="1">{#N/A,#N/A,FALSE,"TMCOMP96";#N/A,#N/A,FALSE,"MAT96";#N/A,#N/A,FALSE,"FANDA96";#N/A,#N/A,FALSE,"INTRAN96";#N/A,#N/A,FALSE,"NAA9697";#N/A,#N/A,FALSE,"ECWEBB";#N/A,#N/A,FALSE,"MFT96";#N/A,#N/A,FALSE,"CTrecon"}</definedName>
    <definedName name="ASFD_1_4_1_2_3" hidden="1">{#N/A,#N/A,FALSE,"TMCOMP96";#N/A,#N/A,FALSE,"MAT96";#N/A,#N/A,FALSE,"FANDA96";#N/A,#N/A,FALSE,"INTRAN96";#N/A,#N/A,FALSE,"NAA9697";#N/A,#N/A,FALSE,"ECWEBB";#N/A,#N/A,FALSE,"MFT96";#N/A,#N/A,FALSE,"CTrecon"}</definedName>
    <definedName name="ASFD_1_4_1_2_4" hidden="1">{#N/A,#N/A,FALSE,"TMCOMP96";#N/A,#N/A,FALSE,"MAT96";#N/A,#N/A,FALSE,"FANDA96";#N/A,#N/A,FALSE,"INTRAN96";#N/A,#N/A,FALSE,"NAA9697";#N/A,#N/A,FALSE,"ECWEBB";#N/A,#N/A,FALSE,"MFT96";#N/A,#N/A,FALSE,"CTrecon"}</definedName>
    <definedName name="ASFD_1_4_1_2_5" hidden="1">{#N/A,#N/A,FALSE,"TMCOMP96";#N/A,#N/A,FALSE,"MAT96";#N/A,#N/A,FALSE,"FANDA96";#N/A,#N/A,FALSE,"INTRAN96";#N/A,#N/A,FALSE,"NAA9697";#N/A,#N/A,FALSE,"ECWEBB";#N/A,#N/A,FALSE,"MFT96";#N/A,#N/A,FALSE,"CTrecon"}</definedName>
    <definedName name="ASFD_1_4_1_3" hidden="1">{#N/A,#N/A,FALSE,"TMCOMP96";#N/A,#N/A,FALSE,"MAT96";#N/A,#N/A,FALSE,"FANDA96";#N/A,#N/A,FALSE,"INTRAN96";#N/A,#N/A,FALSE,"NAA9697";#N/A,#N/A,FALSE,"ECWEBB";#N/A,#N/A,FALSE,"MFT96";#N/A,#N/A,FALSE,"CTrecon"}</definedName>
    <definedName name="ASFD_1_4_1_3_1" hidden="1">{#N/A,#N/A,FALSE,"TMCOMP96";#N/A,#N/A,FALSE,"MAT96";#N/A,#N/A,FALSE,"FANDA96";#N/A,#N/A,FALSE,"INTRAN96";#N/A,#N/A,FALSE,"NAA9697";#N/A,#N/A,FALSE,"ECWEBB";#N/A,#N/A,FALSE,"MFT96";#N/A,#N/A,FALSE,"CTrecon"}</definedName>
    <definedName name="ASFD_1_4_1_3_2" hidden="1">{#N/A,#N/A,FALSE,"TMCOMP96";#N/A,#N/A,FALSE,"MAT96";#N/A,#N/A,FALSE,"FANDA96";#N/A,#N/A,FALSE,"INTRAN96";#N/A,#N/A,FALSE,"NAA9697";#N/A,#N/A,FALSE,"ECWEBB";#N/A,#N/A,FALSE,"MFT96";#N/A,#N/A,FALSE,"CTrecon"}</definedName>
    <definedName name="ASFD_1_4_1_3_3" hidden="1">{#N/A,#N/A,FALSE,"TMCOMP96";#N/A,#N/A,FALSE,"MAT96";#N/A,#N/A,FALSE,"FANDA96";#N/A,#N/A,FALSE,"INTRAN96";#N/A,#N/A,FALSE,"NAA9697";#N/A,#N/A,FALSE,"ECWEBB";#N/A,#N/A,FALSE,"MFT96";#N/A,#N/A,FALSE,"CTrecon"}</definedName>
    <definedName name="ASFD_1_4_1_3_4" hidden="1">{#N/A,#N/A,FALSE,"TMCOMP96";#N/A,#N/A,FALSE,"MAT96";#N/A,#N/A,FALSE,"FANDA96";#N/A,#N/A,FALSE,"INTRAN96";#N/A,#N/A,FALSE,"NAA9697";#N/A,#N/A,FALSE,"ECWEBB";#N/A,#N/A,FALSE,"MFT96";#N/A,#N/A,FALSE,"CTrecon"}</definedName>
    <definedName name="ASFD_1_4_1_3_5" hidden="1">{#N/A,#N/A,FALSE,"TMCOMP96";#N/A,#N/A,FALSE,"MAT96";#N/A,#N/A,FALSE,"FANDA96";#N/A,#N/A,FALSE,"INTRAN96";#N/A,#N/A,FALSE,"NAA9697";#N/A,#N/A,FALSE,"ECWEBB";#N/A,#N/A,FALSE,"MFT96";#N/A,#N/A,FALSE,"CTrecon"}</definedName>
    <definedName name="ASFD_1_4_1_4" hidden="1">{#N/A,#N/A,FALSE,"TMCOMP96";#N/A,#N/A,FALSE,"MAT96";#N/A,#N/A,FALSE,"FANDA96";#N/A,#N/A,FALSE,"INTRAN96";#N/A,#N/A,FALSE,"NAA9697";#N/A,#N/A,FALSE,"ECWEBB";#N/A,#N/A,FALSE,"MFT96";#N/A,#N/A,FALSE,"CTrecon"}</definedName>
    <definedName name="ASFD_1_4_1_4_1" hidden="1">{#N/A,#N/A,FALSE,"TMCOMP96";#N/A,#N/A,FALSE,"MAT96";#N/A,#N/A,FALSE,"FANDA96";#N/A,#N/A,FALSE,"INTRAN96";#N/A,#N/A,FALSE,"NAA9697";#N/A,#N/A,FALSE,"ECWEBB";#N/A,#N/A,FALSE,"MFT96";#N/A,#N/A,FALSE,"CTrecon"}</definedName>
    <definedName name="ASFD_1_4_1_4_2" hidden="1">{#N/A,#N/A,FALSE,"TMCOMP96";#N/A,#N/A,FALSE,"MAT96";#N/A,#N/A,FALSE,"FANDA96";#N/A,#N/A,FALSE,"INTRAN96";#N/A,#N/A,FALSE,"NAA9697";#N/A,#N/A,FALSE,"ECWEBB";#N/A,#N/A,FALSE,"MFT96";#N/A,#N/A,FALSE,"CTrecon"}</definedName>
    <definedName name="ASFD_1_4_1_4_3" hidden="1">{#N/A,#N/A,FALSE,"TMCOMP96";#N/A,#N/A,FALSE,"MAT96";#N/A,#N/A,FALSE,"FANDA96";#N/A,#N/A,FALSE,"INTRAN96";#N/A,#N/A,FALSE,"NAA9697";#N/A,#N/A,FALSE,"ECWEBB";#N/A,#N/A,FALSE,"MFT96";#N/A,#N/A,FALSE,"CTrecon"}</definedName>
    <definedName name="ASFD_1_4_1_4_4" hidden="1">{#N/A,#N/A,FALSE,"TMCOMP96";#N/A,#N/A,FALSE,"MAT96";#N/A,#N/A,FALSE,"FANDA96";#N/A,#N/A,FALSE,"INTRAN96";#N/A,#N/A,FALSE,"NAA9697";#N/A,#N/A,FALSE,"ECWEBB";#N/A,#N/A,FALSE,"MFT96";#N/A,#N/A,FALSE,"CTrecon"}</definedName>
    <definedName name="ASFD_1_4_1_4_5" hidden="1">{#N/A,#N/A,FALSE,"TMCOMP96";#N/A,#N/A,FALSE,"MAT96";#N/A,#N/A,FALSE,"FANDA96";#N/A,#N/A,FALSE,"INTRAN96";#N/A,#N/A,FALSE,"NAA9697";#N/A,#N/A,FALSE,"ECWEBB";#N/A,#N/A,FALSE,"MFT96";#N/A,#N/A,FALSE,"CTrecon"}</definedName>
    <definedName name="ASFD_1_4_1_5" hidden="1">{#N/A,#N/A,FALSE,"TMCOMP96";#N/A,#N/A,FALSE,"MAT96";#N/A,#N/A,FALSE,"FANDA96";#N/A,#N/A,FALSE,"INTRAN96";#N/A,#N/A,FALSE,"NAA9697";#N/A,#N/A,FALSE,"ECWEBB";#N/A,#N/A,FALSE,"MFT96";#N/A,#N/A,FALSE,"CTrecon"}</definedName>
    <definedName name="ASFD_1_4_1_5_1" hidden="1">{#N/A,#N/A,FALSE,"TMCOMP96";#N/A,#N/A,FALSE,"MAT96";#N/A,#N/A,FALSE,"FANDA96";#N/A,#N/A,FALSE,"INTRAN96";#N/A,#N/A,FALSE,"NAA9697";#N/A,#N/A,FALSE,"ECWEBB";#N/A,#N/A,FALSE,"MFT96";#N/A,#N/A,FALSE,"CTrecon"}</definedName>
    <definedName name="ASFD_1_4_1_5_2" hidden="1">{#N/A,#N/A,FALSE,"TMCOMP96";#N/A,#N/A,FALSE,"MAT96";#N/A,#N/A,FALSE,"FANDA96";#N/A,#N/A,FALSE,"INTRAN96";#N/A,#N/A,FALSE,"NAA9697";#N/A,#N/A,FALSE,"ECWEBB";#N/A,#N/A,FALSE,"MFT96";#N/A,#N/A,FALSE,"CTrecon"}</definedName>
    <definedName name="ASFD_1_4_1_5_3" hidden="1">{#N/A,#N/A,FALSE,"TMCOMP96";#N/A,#N/A,FALSE,"MAT96";#N/A,#N/A,FALSE,"FANDA96";#N/A,#N/A,FALSE,"INTRAN96";#N/A,#N/A,FALSE,"NAA9697";#N/A,#N/A,FALSE,"ECWEBB";#N/A,#N/A,FALSE,"MFT96";#N/A,#N/A,FALSE,"CTrecon"}</definedName>
    <definedName name="ASFD_1_4_1_5_4" hidden="1">{#N/A,#N/A,FALSE,"TMCOMP96";#N/A,#N/A,FALSE,"MAT96";#N/A,#N/A,FALSE,"FANDA96";#N/A,#N/A,FALSE,"INTRAN96";#N/A,#N/A,FALSE,"NAA9697";#N/A,#N/A,FALSE,"ECWEBB";#N/A,#N/A,FALSE,"MFT96";#N/A,#N/A,FALSE,"CTrecon"}</definedName>
    <definedName name="ASFD_1_4_1_5_5" hidden="1">{#N/A,#N/A,FALSE,"TMCOMP96";#N/A,#N/A,FALSE,"MAT96";#N/A,#N/A,FALSE,"FANDA96";#N/A,#N/A,FALSE,"INTRAN96";#N/A,#N/A,FALSE,"NAA9697";#N/A,#N/A,FALSE,"ECWEBB";#N/A,#N/A,FALSE,"MFT96";#N/A,#N/A,FALSE,"CTrecon"}</definedName>
    <definedName name="ASFD_1_4_2" hidden="1">{#N/A,#N/A,FALSE,"TMCOMP96";#N/A,#N/A,FALSE,"MAT96";#N/A,#N/A,FALSE,"FANDA96";#N/A,#N/A,FALSE,"INTRAN96";#N/A,#N/A,FALSE,"NAA9697";#N/A,#N/A,FALSE,"ECWEBB";#N/A,#N/A,FALSE,"MFT96";#N/A,#N/A,FALSE,"CTrecon"}</definedName>
    <definedName name="ASFD_1_4_2_1" hidden="1">{#N/A,#N/A,FALSE,"TMCOMP96";#N/A,#N/A,FALSE,"MAT96";#N/A,#N/A,FALSE,"FANDA96";#N/A,#N/A,FALSE,"INTRAN96";#N/A,#N/A,FALSE,"NAA9697";#N/A,#N/A,FALSE,"ECWEBB";#N/A,#N/A,FALSE,"MFT96";#N/A,#N/A,FALSE,"CTrecon"}</definedName>
    <definedName name="ASFD_1_4_2_2" hidden="1">{#N/A,#N/A,FALSE,"TMCOMP96";#N/A,#N/A,FALSE,"MAT96";#N/A,#N/A,FALSE,"FANDA96";#N/A,#N/A,FALSE,"INTRAN96";#N/A,#N/A,FALSE,"NAA9697";#N/A,#N/A,FALSE,"ECWEBB";#N/A,#N/A,FALSE,"MFT96";#N/A,#N/A,FALSE,"CTrecon"}</definedName>
    <definedName name="ASFD_1_4_2_3" hidden="1">{#N/A,#N/A,FALSE,"TMCOMP96";#N/A,#N/A,FALSE,"MAT96";#N/A,#N/A,FALSE,"FANDA96";#N/A,#N/A,FALSE,"INTRAN96";#N/A,#N/A,FALSE,"NAA9697";#N/A,#N/A,FALSE,"ECWEBB";#N/A,#N/A,FALSE,"MFT96";#N/A,#N/A,FALSE,"CTrecon"}</definedName>
    <definedName name="ASFD_1_4_2_4" hidden="1">{#N/A,#N/A,FALSE,"TMCOMP96";#N/A,#N/A,FALSE,"MAT96";#N/A,#N/A,FALSE,"FANDA96";#N/A,#N/A,FALSE,"INTRAN96";#N/A,#N/A,FALSE,"NAA9697";#N/A,#N/A,FALSE,"ECWEBB";#N/A,#N/A,FALSE,"MFT96";#N/A,#N/A,FALSE,"CTrecon"}</definedName>
    <definedName name="ASFD_1_4_2_5" hidden="1">{#N/A,#N/A,FALSE,"TMCOMP96";#N/A,#N/A,FALSE,"MAT96";#N/A,#N/A,FALSE,"FANDA96";#N/A,#N/A,FALSE,"INTRAN96";#N/A,#N/A,FALSE,"NAA9697";#N/A,#N/A,FALSE,"ECWEBB";#N/A,#N/A,FALSE,"MFT96";#N/A,#N/A,FALSE,"CTrecon"}</definedName>
    <definedName name="ASFD_1_4_3" hidden="1">{#N/A,#N/A,FALSE,"TMCOMP96";#N/A,#N/A,FALSE,"MAT96";#N/A,#N/A,FALSE,"FANDA96";#N/A,#N/A,FALSE,"INTRAN96";#N/A,#N/A,FALSE,"NAA9697";#N/A,#N/A,FALSE,"ECWEBB";#N/A,#N/A,FALSE,"MFT96";#N/A,#N/A,FALSE,"CTrecon"}</definedName>
    <definedName name="ASFD_1_4_3_1" hidden="1">{#N/A,#N/A,FALSE,"TMCOMP96";#N/A,#N/A,FALSE,"MAT96";#N/A,#N/A,FALSE,"FANDA96";#N/A,#N/A,FALSE,"INTRAN96";#N/A,#N/A,FALSE,"NAA9697";#N/A,#N/A,FALSE,"ECWEBB";#N/A,#N/A,FALSE,"MFT96";#N/A,#N/A,FALSE,"CTrecon"}</definedName>
    <definedName name="ASFD_1_4_3_2" hidden="1">{#N/A,#N/A,FALSE,"TMCOMP96";#N/A,#N/A,FALSE,"MAT96";#N/A,#N/A,FALSE,"FANDA96";#N/A,#N/A,FALSE,"INTRAN96";#N/A,#N/A,FALSE,"NAA9697";#N/A,#N/A,FALSE,"ECWEBB";#N/A,#N/A,FALSE,"MFT96";#N/A,#N/A,FALSE,"CTrecon"}</definedName>
    <definedName name="ASFD_1_4_3_3" hidden="1">{#N/A,#N/A,FALSE,"TMCOMP96";#N/A,#N/A,FALSE,"MAT96";#N/A,#N/A,FALSE,"FANDA96";#N/A,#N/A,FALSE,"INTRAN96";#N/A,#N/A,FALSE,"NAA9697";#N/A,#N/A,FALSE,"ECWEBB";#N/A,#N/A,FALSE,"MFT96";#N/A,#N/A,FALSE,"CTrecon"}</definedName>
    <definedName name="ASFD_1_4_3_4" hidden="1">{#N/A,#N/A,FALSE,"TMCOMP96";#N/A,#N/A,FALSE,"MAT96";#N/A,#N/A,FALSE,"FANDA96";#N/A,#N/A,FALSE,"INTRAN96";#N/A,#N/A,FALSE,"NAA9697";#N/A,#N/A,FALSE,"ECWEBB";#N/A,#N/A,FALSE,"MFT96";#N/A,#N/A,FALSE,"CTrecon"}</definedName>
    <definedName name="ASFD_1_4_3_5" hidden="1">{#N/A,#N/A,FALSE,"TMCOMP96";#N/A,#N/A,FALSE,"MAT96";#N/A,#N/A,FALSE,"FANDA96";#N/A,#N/A,FALSE,"INTRAN96";#N/A,#N/A,FALSE,"NAA9697";#N/A,#N/A,FALSE,"ECWEBB";#N/A,#N/A,FALSE,"MFT96";#N/A,#N/A,FALSE,"CTrecon"}</definedName>
    <definedName name="ASFD_1_4_4" hidden="1">{#N/A,#N/A,FALSE,"TMCOMP96";#N/A,#N/A,FALSE,"MAT96";#N/A,#N/A,FALSE,"FANDA96";#N/A,#N/A,FALSE,"INTRAN96";#N/A,#N/A,FALSE,"NAA9697";#N/A,#N/A,FALSE,"ECWEBB";#N/A,#N/A,FALSE,"MFT96";#N/A,#N/A,FALSE,"CTrecon"}</definedName>
    <definedName name="ASFD_1_4_4_1" hidden="1">{#N/A,#N/A,FALSE,"TMCOMP96";#N/A,#N/A,FALSE,"MAT96";#N/A,#N/A,FALSE,"FANDA96";#N/A,#N/A,FALSE,"INTRAN96";#N/A,#N/A,FALSE,"NAA9697";#N/A,#N/A,FALSE,"ECWEBB";#N/A,#N/A,FALSE,"MFT96";#N/A,#N/A,FALSE,"CTrecon"}</definedName>
    <definedName name="ASFD_1_4_4_2" hidden="1">{#N/A,#N/A,FALSE,"TMCOMP96";#N/A,#N/A,FALSE,"MAT96";#N/A,#N/A,FALSE,"FANDA96";#N/A,#N/A,FALSE,"INTRAN96";#N/A,#N/A,FALSE,"NAA9697";#N/A,#N/A,FALSE,"ECWEBB";#N/A,#N/A,FALSE,"MFT96";#N/A,#N/A,FALSE,"CTrecon"}</definedName>
    <definedName name="ASFD_1_4_4_3" hidden="1">{#N/A,#N/A,FALSE,"TMCOMP96";#N/A,#N/A,FALSE,"MAT96";#N/A,#N/A,FALSE,"FANDA96";#N/A,#N/A,FALSE,"INTRAN96";#N/A,#N/A,FALSE,"NAA9697";#N/A,#N/A,FALSE,"ECWEBB";#N/A,#N/A,FALSE,"MFT96";#N/A,#N/A,FALSE,"CTrecon"}</definedName>
    <definedName name="ASFD_1_4_4_4" hidden="1">{#N/A,#N/A,FALSE,"TMCOMP96";#N/A,#N/A,FALSE,"MAT96";#N/A,#N/A,FALSE,"FANDA96";#N/A,#N/A,FALSE,"INTRAN96";#N/A,#N/A,FALSE,"NAA9697";#N/A,#N/A,FALSE,"ECWEBB";#N/A,#N/A,FALSE,"MFT96";#N/A,#N/A,FALSE,"CTrecon"}</definedName>
    <definedName name="ASFD_1_4_4_5" hidden="1">{#N/A,#N/A,FALSE,"TMCOMP96";#N/A,#N/A,FALSE,"MAT96";#N/A,#N/A,FALSE,"FANDA96";#N/A,#N/A,FALSE,"INTRAN96";#N/A,#N/A,FALSE,"NAA9697";#N/A,#N/A,FALSE,"ECWEBB";#N/A,#N/A,FALSE,"MFT96";#N/A,#N/A,FALSE,"CTrecon"}</definedName>
    <definedName name="ASFD_1_4_5" hidden="1">{#N/A,#N/A,FALSE,"TMCOMP96";#N/A,#N/A,FALSE,"MAT96";#N/A,#N/A,FALSE,"FANDA96";#N/A,#N/A,FALSE,"INTRAN96";#N/A,#N/A,FALSE,"NAA9697";#N/A,#N/A,FALSE,"ECWEBB";#N/A,#N/A,FALSE,"MFT96";#N/A,#N/A,FALSE,"CTrecon"}</definedName>
    <definedName name="ASFD_1_4_5_1" hidden="1">{#N/A,#N/A,FALSE,"TMCOMP96";#N/A,#N/A,FALSE,"MAT96";#N/A,#N/A,FALSE,"FANDA96";#N/A,#N/A,FALSE,"INTRAN96";#N/A,#N/A,FALSE,"NAA9697";#N/A,#N/A,FALSE,"ECWEBB";#N/A,#N/A,FALSE,"MFT96";#N/A,#N/A,FALSE,"CTrecon"}</definedName>
    <definedName name="ASFD_1_4_5_2" hidden="1">{#N/A,#N/A,FALSE,"TMCOMP96";#N/A,#N/A,FALSE,"MAT96";#N/A,#N/A,FALSE,"FANDA96";#N/A,#N/A,FALSE,"INTRAN96";#N/A,#N/A,FALSE,"NAA9697";#N/A,#N/A,FALSE,"ECWEBB";#N/A,#N/A,FALSE,"MFT96";#N/A,#N/A,FALSE,"CTrecon"}</definedName>
    <definedName name="ASFD_1_4_5_3" hidden="1">{#N/A,#N/A,FALSE,"TMCOMP96";#N/A,#N/A,FALSE,"MAT96";#N/A,#N/A,FALSE,"FANDA96";#N/A,#N/A,FALSE,"INTRAN96";#N/A,#N/A,FALSE,"NAA9697";#N/A,#N/A,FALSE,"ECWEBB";#N/A,#N/A,FALSE,"MFT96";#N/A,#N/A,FALSE,"CTrecon"}</definedName>
    <definedName name="ASFD_1_4_5_4" hidden="1">{#N/A,#N/A,FALSE,"TMCOMP96";#N/A,#N/A,FALSE,"MAT96";#N/A,#N/A,FALSE,"FANDA96";#N/A,#N/A,FALSE,"INTRAN96";#N/A,#N/A,FALSE,"NAA9697";#N/A,#N/A,FALSE,"ECWEBB";#N/A,#N/A,FALSE,"MFT96";#N/A,#N/A,FALSE,"CTrecon"}</definedName>
    <definedName name="ASFD_1_4_5_5" hidden="1">{#N/A,#N/A,FALSE,"TMCOMP96";#N/A,#N/A,FALSE,"MAT96";#N/A,#N/A,FALSE,"FANDA96";#N/A,#N/A,FALSE,"INTRAN96";#N/A,#N/A,FALSE,"NAA9697";#N/A,#N/A,FALSE,"ECWEBB";#N/A,#N/A,FALSE,"MFT96";#N/A,#N/A,FALSE,"CTrecon"}</definedName>
    <definedName name="ASFD_1_5" hidden="1">{#N/A,#N/A,FALSE,"TMCOMP96";#N/A,#N/A,FALSE,"MAT96";#N/A,#N/A,FALSE,"FANDA96";#N/A,#N/A,FALSE,"INTRAN96";#N/A,#N/A,FALSE,"NAA9697";#N/A,#N/A,FALSE,"ECWEBB";#N/A,#N/A,FALSE,"MFT96";#N/A,#N/A,FALSE,"CTrecon"}</definedName>
    <definedName name="ASFD_1_5_1" hidden="1">{#N/A,#N/A,FALSE,"TMCOMP96";#N/A,#N/A,FALSE,"MAT96";#N/A,#N/A,FALSE,"FANDA96";#N/A,#N/A,FALSE,"INTRAN96";#N/A,#N/A,FALSE,"NAA9697";#N/A,#N/A,FALSE,"ECWEBB";#N/A,#N/A,FALSE,"MFT96";#N/A,#N/A,FALSE,"CTrecon"}</definedName>
    <definedName name="ASFD_1_5_1_1" hidden="1">{#N/A,#N/A,FALSE,"TMCOMP96";#N/A,#N/A,FALSE,"MAT96";#N/A,#N/A,FALSE,"FANDA96";#N/A,#N/A,FALSE,"INTRAN96";#N/A,#N/A,FALSE,"NAA9697";#N/A,#N/A,FALSE,"ECWEBB";#N/A,#N/A,FALSE,"MFT96";#N/A,#N/A,FALSE,"CTrecon"}</definedName>
    <definedName name="ASFD_1_5_1_2" hidden="1">{#N/A,#N/A,FALSE,"TMCOMP96";#N/A,#N/A,FALSE,"MAT96";#N/A,#N/A,FALSE,"FANDA96";#N/A,#N/A,FALSE,"INTRAN96";#N/A,#N/A,FALSE,"NAA9697";#N/A,#N/A,FALSE,"ECWEBB";#N/A,#N/A,FALSE,"MFT96";#N/A,#N/A,FALSE,"CTrecon"}</definedName>
    <definedName name="ASFD_1_5_1_3" hidden="1">{#N/A,#N/A,FALSE,"TMCOMP96";#N/A,#N/A,FALSE,"MAT96";#N/A,#N/A,FALSE,"FANDA96";#N/A,#N/A,FALSE,"INTRAN96";#N/A,#N/A,FALSE,"NAA9697";#N/A,#N/A,FALSE,"ECWEBB";#N/A,#N/A,FALSE,"MFT96";#N/A,#N/A,FALSE,"CTrecon"}</definedName>
    <definedName name="ASFD_1_5_1_4" hidden="1">{#N/A,#N/A,FALSE,"TMCOMP96";#N/A,#N/A,FALSE,"MAT96";#N/A,#N/A,FALSE,"FANDA96";#N/A,#N/A,FALSE,"INTRAN96";#N/A,#N/A,FALSE,"NAA9697";#N/A,#N/A,FALSE,"ECWEBB";#N/A,#N/A,FALSE,"MFT96";#N/A,#N/A,FALSE,"CTrecon"}</definedName>
    <definedName name="ASFD_1_5_1_5" hidden="1">{#N/A,#N/A,FALSE,"TMCOMP96";#N/A,#N/A,FALSE,"MAT96";#N/A,#N/A,FALSE,"FANDA96";#N/A,#N/A,FALSE,"INTRAN96";#N/A,#N/A,FALSE,"NAA9697";#N/A,#N/A,FALSE,"ECWEBB";#N/A,#N/A,FALSE,"MFT96";#N/A,#N/A,FALSE,"CTrecon"}</definedName>
    <definedName name="ASFD_1_5_2" hidden="1">{#N/A,#N/A,FALSE,"TMCOMP96";#N/A,#N/A,FALSE,"MAT96";#N/A,#N/A,FALSE,"FANDA96";#N/A,#N/A,FALSE,"INTRAN96";#N/A,#N/A,FALSE,"NAA9697";#N/A,#N/A,FALSE,"ECWEBB";#N/A,#N/A,FALSE,"MFT96";#N/A,#N/A,FALSE,"CTrecon"}</definedName>
    <definedName name="ASFD_1_5_2_1" hidden="1">{#N/A,#N/A,FALSE,"TMCOMP96";#N/A,#N/A,FALSE,"MAT96";#N/A,#N/A,FALSE,"FANDA96";#N/A,#N/A,FALSE,"INTRAN96";#N/A,#N/A,FALSE,"NAA9697";#N/A,#N/A,FALSE,"ECWEBB";#N/A,#N/A,FALSE,"MFT96";#N/A,#N/A,FALSE,"CTrecon"}</definedName>
    <definedName name="ASFD_1_5_2_2" hidden="1">{#N/A,#N/A,FALSE,"TMCOMP96";#N/A,#N/A,FALSE,"MAT96";#N/A,#N/A,FALSE,"FANDA96";#N/A,#N/A,FALSE,"INTRAN96";#N/A,#N/A,FALSE,"NAA9697";#N/A,#N/A,FALSE,"ECWEBB";#N/A,#N/A,FALSE,"MFT96";#N/A,#N/A,FALSE,"CTrecon"}</definedName>
    <definedName name="ASFD_1_5_2_3" hidden="1">{#N/A,#N/A,FALSE,"TMCOMP96";#N/A,#N/A,FALSE,"MAT96";#N/A,#N/A,FALSE,"FANDA96";#N/A,#N/A,FALSE,"INTRAN96";#N/A,#N/A,FALSE,"NAA9697";#N/A,#N/A,FALSE,"ECWEBB";#N/A,#N/A,FALSE,"MFT96";#N/A,#N/A,FALSE,"CTrecon"}</definedName>
    <definedName name="ASFD_1_5_2_4" hidden="1">{#N/A,#N/A,FALSE,"TMCOMP96";#N/A,#N/A,FALSE,"MAT96";#N/A,#N/A,FALSE,"FANDA96";#N/A,#N/A,FALSE,"INTRAN96";#N/A,#N/A,FALSE,"NAA9697";#N/A,#N/A,FALSE,"ECWEBB";#N/A,#N/A,FALSE,"MFT96";#N/A,#N/A,FALSE,"CTrecon"}</definedName>
    <definedName name="ASFD_1_5_2_5" hidden="1">{#N/A,#N/A,FALSE,"TMCOMP96";#N/A,#N/A,FALSE,"MAT96";#N/A,#N/A,FALSE,"FANDA96";#N/A,#N/A,FALSE,"INTRAN96";#N/A,#N/A,FALSE,"NAA9697";#N/A,#N/A,FALSE,"ECWEBB";#N/A,#N/A,FALSE,"MFT96";#N/A,#N/A,FALSE,"CTrecon"}</definedName>
    <definedName name="ASFD_1_5_3" hidden="1">{#N/A,#N/A,FALSE,"TMCOMP96";#N/A,#N/A,FALSE,"MAT96";#N/A,#N/A,FALSE,"FANDA96";#N/A,#N/A,FALSE,"INTRAN96";#N/A,#N/A,FALSE,"NAA9697";#N/A,#N/A,FALSE,"ECWEBB";#N/A,#N/A,FALSE,"MFT96";#N/A,#N/A,FALSE,"CTrecon"}</definedName>
    <definedName name="ASFD_1_5_3_1" hidden="1">{#N/A,#N/A,FALSE,"TMCOMP96";#N/A,#N/A,FALSE,"MAT96";#N/A,#N/A,FALSE,"FANDA96";#N/A,#N/A,FALSE,"INTRAN96";#N/A,#N/A,FALSE,"NAA9697";#N/A,#N/A,FALSE,"ECWEBB";#N/A,#N/A,FALSE,"MFT96";#N/A,#N/A,FALSE,"CTrecon"}</definedName>
    <definedName name="ASFD_1_5_3_2" hidden="1">{#N/A,#N/A,FALSE,"TMCOMP96";#N/A,#N/A,FALSE,"MAT96";#N/A,#N/A,FALSE,"FANDA96";#N/A,#N/A,FALSE,"INTRAN96";#N/A,#N/A,FALSE,"NAA9697";#N/A,#N/A,FALSE,"ECWEBB";#N/A,#N/A,FALSE,"MFT96";#N/A,#N/A,FALSE,"CTrecon"}</definedName>
    <definedName name="ASFD_1_5_3_3" hidden="1">{#N/A,#N/A,FALSE,"TMCOMP96";#N/A,#N/A,FALSE,"MAT96";#N/A,#N/A,FALSE,"FANDA96";#N/A,#N/A,FALSE,"INTRAN96";#N/A,#N/A,FALSE,"NAA9697";#N/A,#N/A,FALSE,"ECWEBB";#N/A,#N/A,FALSE,"MFT96";#N/A,#N/A,FALSE,"CTrecon"}</definedName>
    <definedName name="ASFD_1_5_3_4" hidden="1">{#N/A,#N/A,FALSE,"TMCOMP96";#N/A,#N/A,FALSE,"MAT96";#N/A,#N/A,FALSE,"FANDA96";#N/A,#N/A,FALSE,"INTRAN96";#N/A,#N/A,FALSE,"NAA9697";#N/A,#N/A,FALSE,"ECWEBB";#N/A,#N/A,FALSE,"MFT96";#N/A,#N/A,FALSE,"CTrecon"}</definedName>
    <definedName name="ASFD_1_5_3_5" hidden="1">{#N/A,#N/A,FALSE,"TMCOMP96";#N/A,#N/A,FALSE,"MAT96";#N/A,#N/A,FALSE,"FANDA96";#N/A,#N/A,FALSE,"INTRAN96";#N/A,#N/A,FALSE,"NAA9697";#N/A,#N/A,FALSE,"ECWEBB";#N/A,#N/A,FALSE,"MFT96";#N/A,#N/A,FALSE,"CTrecon"}</definedName>
    <definedName name="ASFD_1_5_4" hidden="1">{#N/A,#N/A,FALSE,"TMCOMP96";#N/A,#N/A,FALSE,"MAT96";#N/A,#N/A,FALSE,"FANDA96";#N/A,#N/A,FALSE,"INTRAN96";#N/A,#N/A,FALSE,"NAA9697";#N/A,#N/A,FALSE,"ECWEBB";#N/A,#N/A,FALSE,"MFT96";#N/A,#N/A,FALSE,"CTrecon"}</definedName>
    <definedName name="ASFD_1_5_4_1" hidden="1">{#N/A,#N/A,FALSE,"TMCOMP96";#N/A,#N/A,FALSE,"MAT96";#N/A,#N/A,FALSE,"FANDA96";#N/A,#N/A,FALSE,"INTRAN96";#N/A,#N/A,FALSE,"NAA9697";#N/A,#N/A,FALSE,"ECWEBB";#N/A,#N/A,FALSE,"MFT96";#N/A,#N/A,FALSE,"CTrecon"}</definedName>
    <definedName name="ASFD_1_5_4_2" hidden="1">{#N/A,#N/A,FALSE,"TMCOMP96";#N/A,#N/A,FALSE,"MAT96";#N/A,#N/A,FALSE,"FANDA96";#N/A,#N/A,FALSE,"INTRAN96";#N/A,#N/A,FALSE,"NAA9697";#N/A,#N/A,FALSE,"ECWEBB";#N/A,#N/A,FALSE,"MFT96";#N/A,#N/A,FALSE,"CTrecon"}</definedName>
    <definedName name="ASFD_1_5_4_3" hidden="1">{#N/A,#N/A,FALSE,"TMCOMP96";#N/A,#N/A,FALSE,"MAT96";#N/A,#N/A,FALSE,"FANDA96";#N/A,#N/A,FALSE,"INTRAN96";#N/A,#N/A,FALSE,"NAA9697";#N/A,#N/A,FALSE,"ECWEBB";#N/A,#N/A,FALSE,"MFT96";#N/A,#N/A,FALSE,"CTrecon"}</definedName>
    <definedName name="ASFD_1_5_4_4" hidden="1">{#N/A,#N/A,FALSE,"TMCOMP96";#N/A,#N/A,FALSE,"MAT96";#N/A,#N/A,FALSE,"FANDA96";#N/A,#N/A,FALSE,"INTRAN96";#N/A,#N/A,FALSE,"NAA9697";#N/A,#N/A,FALSE,"ECWEBB";#N/A,#N/A,FALSE,"MFT96";#N/A,#N/A,FALSE,"CTrecon"}</definedName>
    <definedName name="ASFD_1_5_4_5" hidden="1">{#N/A,#N/A,FALSE,"TMCOMP96";#N/A,#N/A,FALSE,"MAT96";#N/A,#N/A,FALSE,"FANDA96";#N/A,#N/A,FALSE,"INTRAN96";#N/A,#N/A,FALSE,"NAA9697";#N/A,#N/A,FALSE,"ECWEBB";#N/A,#N/A,FALSE,"MFT96";#N/A,#N/A,FALSE,"CTrecon"}</definedName>
    <definedName name="ASFD_1_5_5" hidden="1">{#N/A,#N/A,FALSE,"TMCOMP96";#N/A,#N/A,FALSE,"MAT96";#N/A,#N/A,FALSE,"FANDA96";#N/A,#N/A,FALSE,"INTRAN96";#N/A,#N/A,FALSE,"NAA9697";#N/A,#N/A,FALSE,"ECWEBB";#N/A,#N/A,FALSE,"MFT96";#N/A,#N/A,FALSE,"CTrecon"}</definedName>
    <definedName name="ASFD_1_5_5_1" hidden="1">{#N/A,#N/A,FALSE,"TMCOMP96";#N/A,#N/A,FALSE,"MAT96";#N/A,#N/A,FALSE,"FANDA96";#N/A,#N/A,FALSE,"INTRAN96";#N/A,#N/A,FALSE,"NAA9697";#N/A,#N/A,FALSE,"ECWEBB";#N/A,#N/A,FALSE,"MFT96";#N/A,#N/A,FALSE,"CTrecon"}</definedName>
    <definedName name="ASFD_1_5_5_2" hidden="1">{#N/A,#N/A,FALSE,"TMCOMP96";#N/A,#N/A,FALSE,"MAT96";#N/A,#N/A,FALSE,"FANDA96";#N/A,#N/A,FALSE,"INTRAN96";#N/A,#N/A,FALSE,"NAA9697";#N/A,#N/A,FALSE,"ECWEBB";#N/A,#N/A,FALSE,"MFT96";#N/A,#N/A,FALSE,"CTrecon"}</definedName>
    <definedName name="ASFD_1_5_5_3" hidden="1">{#N/A,#N/A,FALSE,"TMCOMP96";#N/A,#N/A,FALSE,"MAT96";#N/A,#N/A,FALSE,"FANDA96";#N/A,#N/A,FALSE,"INTRAN96";#N/A,#N/A,FALSE,"NAA9697";#N/A,#N/A,FALSE,"ECWEBB";#N/A,#N/A,FALSE,"MFT96";#N/A,#N/A,FALSE,"CTrecon"}</definedName>
    <definedName name="ASFD_1_5_5_4" hidden="1">{#N/A,#N/A,FALSE,"TMCOMP96";#N/A,#N/A,FALSE,"MAT96";#N/A,#N/A,FALSE,"FANDA96";#N/A,#N/A,FALSE,"INTRAN96";#N/A,#N/A,FALSE,"NAA9697";#N/A,#N/A,FALSE,"ECWEBB";#N/A,#N/A,FALSE,"MFT96";#N/A,#N/A,FALSE,"CTrecon"}</definedName>
    <definedName name="ASFD_1_5_5_5" hidden="1">{#N/A,#N/A,FALSE,"TMCOMP96";#N/A,#N/A,FALSE,"MAT96";#N/A,#N/A,FALSE,"FANDA96";#N/A,#N/A,FALSE,"INTRAN96";#N/A,#N/A,FALSE,"NAA9697";#N/A,#N/A,FALSE,"ECWEBB";#N/A,#N/A,FALSE,"MFT96";#N/A,#N/A,FALSE,"CTrecon"}</definedName>
    <definedName name="ASFD_2" hidden="1">{#N/A,#N/A,FALSE,"TMCOMP96";#N/A,#N/A,FALSE,"MAT96";#N/A,#N/A,FALSE,"FANDA96";#N/A,#N/A,FALSE,"INTRAN96";#N/A,#N/A,FALSE,"NAA9697";#N/A,#N/A,FALSE,"ECWEBB";#N/A,#N/A,FALSE,"MFT96";#N/A,#N/A,FALSE,"CTrecon"}</definedName>
    <definedName name="ASFD_2_1" hidden="1">{#N/A,#N/A,FALSE,"TMCOMP96";#N/A,#N/A,FALSE,"MAT96";#N/A,#N/A,FALSE,"FANDA96";#N/A,#N/A,FALSE,"INTRAN96";#N/A,#N/A,FALSE,"NAA9697";#N/A,#N/A,FALSE,"ECWEBB";#N/A,#N/A,FALSE,"MFT96";#N/A,#N/A,FALSE,"CTrecon"}</definedName>
    <definedName name="ASFD_2_1_1" hidden="1">{#N/A,#N/A,FALSE,"TMCOMP96";#N/A,#N/A,FALSE,"MAT96";#N/A,#N/A,FALSE,"FANDA96";#N/A,#N/A,FALSE,"INTRAN96";#N/A,#N/A,FALSE,"NAA9697";#N/A,#N/A,FALSE,"ECWEBB";#N/A,#N/A,FALSE,"MFT96";#N/A,#N/A,FALSE,"CTrecon"}</definedName>
    <definedName name="ASFD_2_1_1_1" hidden="1">{#N/A,#N/A,FALSE,"TMCOMP96";#N/A,#N/A,FALSE,"MAT96";#N/A,#N/A,FALSE,"FANDA96";#N/A,#N/A,FALSE,"INTRAN96";#N/A,#N/A,FALSE,"NAA9697";#N/A,#N/A,FALSE,"ECWEBB";#N/A,#N/A,FALSE,"MFT96";#N/A,#N/A,FALSE,"CTrecon"}</definedName>
    <definedName name="ASFD_2_1_1_1_1" hidden="1">{#N/A,#N/A,FALSE,"TMCOMP96";#N/A,#N/A,FALSE,"MAT96";#N/A,#N/A,FALSE,"FANDA96";#N/A,#N/A,FALSE,"INTRAN96";#N/A,#N/A,FALSE,"NAA9697";#N/A,#N/A,FALSE,"ECWEBB";#N/A,#N/A,FALSE,"MFT96";#N/A,#N/A,FALSE,"CTrecon"}</definedName>
    <definedName name="ASFD_2_1_1_1_2" hidden="1">{#N/A,#N/A,FALSE,"TMCOMP96";#N/A,#N/A,FALSE,"MAT96";#N/A,#N/A,FALSE,"FANDA96";#N/A,#N/A,FALSE,"INTRAN96";#N/A,#N/A,FALSE,"NAA9697";#N/A,#N/A,FALSE,"ECWEBB";#N/A,#N/A,FALSE,"MFT96";#N/A,#N/A,FALSE,"CTrecon"}</definedName>
    <definedName name="ASFD_2_1_1_1_3" hidden="1">{#N/A,#N/A,FALSE,"TMCOMP96";#N/A,#N/A,FALSE,"MAT96";#N/A,#N/A,FALSE,"FANDA96";#N/A,#N/A,FALSE,"INTRAN96";#N/A,#N/A,FALSE,"NAA9697";#N/A,#N/A,FALSE,"ECWEBB";#N/A,#N/A,FALSE,"MFT96";#N/A,#N/A,FALSE,"CTrecon"}</definedName>
    <definedName name="ASFD_2_1_1_1_4" hidden="1">{#N/A,#N/A,FALSE,"TMCOMP96";#N/A,#N/A,FALSE,"MAT96";#N/A,#N/A,FALSE,"FANDA96";#N/A,#N/A,FALSE,"INTRAN96";#N/A,#N/A,FALSE,"NAA9697";#N/A,#N/A,FALSE,"ECWEBB";#N/A,#N/A,FALSE,"MFT96";#N/A,#N/A,FALSE,"CTrecon"}</definedName>
    <definedName name="ASFD_2_1_1_1_5" hidden="1">{#N/A,#N/A,FALSE,"TMCOMP96";#N/A,#N/A,FALSE,"MAT96";#N/A,#N/A,FALSE,"FANDA96";#N/A,#N/A,FALSE,"INTRAN96";#N/A,#N/A,FALSE,"NAA9697";#N/A,#N/A,FALSE,"ECWEBB";#N/A,#N/A,FALSE,"MFT96";#N/A,#N/A,FALSE,"CTrecon"}</definedName>
    <definedName name="ASFD_2_1_1_2" hidden="1">{#N/A,#N/A,FALSE,"TMCOMP96";#N/A,#N/A,FALSE,"MAT96";#N/A,#N/A,FALSE,"FANDA96";#N/A,#N/A,FALSE,"INTRAN96";#N/A,#N/A,FALSE,"NAA9697";#N/A,#N/A,FALSE,"ECWEBB";#N/A,#N/A,FALSE,"MFT96";#N/A,#N/A,FALSE,"CTrecon"}</definedName>
    <definedName name="ASFD_2_1_1_2_1" hidden="1">{#N/A,#N/A,FALSE,"TMCOMP96";#N/A,#N/A,FALSE,"MAT96";#N/A,#N/A,FALSE,"FANDA96";#N/A,#N/A,FALSE,"INTRAN96";#N/A,#N/A,FALSE,"NAA9697";#N/A,#N/A,FALSE,"ECWEBB";#N/A,#N/A,FALSE,"MFT96";#N/A,#N/A,FALSE,"CTrecon"}</definedName>
    <definedName name="ASFD_2_1_1_2_2" hidden="1">{#N/A,#N/A,FALSE,"TMCOMP96";#N/A,#N/A,FALSE,"MAT96";#N/A,#N/A,FALSE,"FANDA96";#N/A,#N/A,FALSE,"INTRAN96";#N/A,#N/A,FALSE,"NAA9697";#N/A,#N/A,FALSE,"ECWEBB";#N/A,#N/A,FALSE,"MFT96";#N/A,#N/A,FALSE,"CTrecon"}</definedName>
    <definedName name="ASFD_2_1_1_2_3" hidden="1">{#N/A,#N/A,FALSE,"TMCOMP96";#N/A,#N/A,FALSE,"MAT96";#N/A,#N/A,FALSE,"FANDA96";#N/A,#N/A,FALSE,"INTRAN96";#N/A,#N/A,FALSE,"NAA9697";#N/A,#N/A,FALSE,"ECWEBB";#N/A,#N/A,FALSE,"MFT96";#N/A,#N/A,FALSE,"CTrecon"}</definedName>
    <definedName name="ASFD_2_1_1_2_4" hidden="1">{#N/A,#N/A,FALSE,"TMCOMP96";#N/A,#N/A,FALSE,"MAT96";#N/A,#N/A,FALSE,"FANDA96";#N/A,#N/A,FALSE,"INTRAN96";#N/A,#N/A,FALSE,"NAA9697";#N/A,#N/A,FALSE,"ECWEBB";#N/A,#N/A,FALSE,"MFT96";#N/A,#N/A,FALSE,"CTrecon"}</definedName>
    <definedName name="ASFD_2_1_1_2_5" hidden="1">{#N/A,#N/A,FALSE,"TMCOMP96";#N/A,#N/A,FALSE,"MAT96";#N/A,#N/A,FALSE,"FANDA96";#N/A,#N/A,FALSE,"INTRAN96";#N/A,#N/A,FALSE,"NAA9697";#N/A,#N/A,FALSE,"ECWEBB";#N/A,#N/A,FALSE,"MFT96";#N/A,#N/A,FALSE,"CTrecon"}</definedName>
    <definedName name="ASFD_2_1_1_3" hidden="1">{#N/A,#N/A,FALSE,"TMCOMP96";#N/A,#N/A,FALSE,"MAT96";#N/A,#N/A,FALSE,"FANDA96";#N/A,#N/A,FALSE,"INTRAN96";#N/A,#N/A,FALSE,"NAA9697";#N/A,#N/A,FALSE,"ECWEBB";#N/A,#N/A,FALSE,"MFT96";#N/A,#N/A,FALSE,"CTrecon"}</definedName>
    <definedName name="ASFD_2_1_1_4" hidden="1">{#N/A,#N/A,FALSE,"TMCOMP96";#N/A,#N/A,FALSE,"MAT96";#N/A,#N/A,FALSE,"FANDA96";#N/A,#N/A,FALSE,"INTRAN96";#N/A,#N/A,FALSE,"NAA9697";#N/A,#N/A,FALSE,"ECWEBB";#N/A,#N/A,FALSE,"MFT96";#N/A,#N/A,FALSE,"CTrecon"}</definedName>
    <definedName name="ASFD_2_1_1_5" hidden="1">{#N/A,#N/A,FALSE,"TMCOMP96";#N/A,#N/A,FALSE,"MAT96";#N/A,#N/A,FALSE,"FANDA96";#N/A,#N/A,FALSE,"INTRAN96";#N/A,#N/A,FALSE,"NAA9697";#N/A,#N/A,FALSE,"ECWEBB";#N/A,#N/A,FALSE,"MFT96";#N/A,#N/A,FALSE,"CTrecon"}</definedName>
    <definedName name="ASFD_2_1_2" hidden="1">{#N/A,#N/A,FALSE,"TMCOMP96";#N/A,#N/A,FALSE,"MAT96";#N/A,#N/A,FALSE,"FANDA96";#N/A,#N/A,FALSE,"INTRAN96";#N/A,#N/A,FALSE,"NAA9697";#N/A,#N/A,FALSE,"ECWEBB";#N/A,#N/A,FALSE,"MFT96";#N/A,#N/A,FALSE,"CTrecon"}</definedName>
    <definedName name="ASFD_2_1_2_1" hidden="1">{#N/A,#N/A,FALSE,"TMCOMP96";#N/A,#N/A,FALSE,"MAT96";#N/A,#N/A,FALSE,"FANDA96";#N/A,#N/A,FALSE,"INTRAN96";#N/A,#N/A,FALSE,"NAA9697";#N/A,#N/A,FALSE,"ECWEBB";#N/A,#N/A,FALSE,"MFT96";#N/A,#N/A,FALSE,"CTrecon"}</definedName>
    <definedName name="ASFD_2_1_2_2" hidden="1">{#N/A,#N/A,FALSE,"TMCOMP96";#N/A,#N/A,FALSE,"MAT96";#N/A,#N/A,FALSE,"FANDA96";#N/A,#N/A,FALSE,"INTRAN96";#N/A,#N/A,FALSE,"NAA9697";#N/A,#N/A,FALSE,"ECWEBB";#N/A,#N/A,FALSE,"MFT96";#N/A,#N/A,FALSE,"CTrecon"}</definedName>
    <definedName name="ASFD_2_1_2_3" hidden="1">{#N/A,#N/A,FALSE,"TMCOMP96";#N/A,#N/A,FALSE,"MAT96";#N/A,#N/A,FALSE,"FANDA96";#N/A,#N/A,FALSE,"INTRAN96";#N/A,#N/A,FALSE,"NAA9697";#N/A,#N/A,FALSE,"ECWEBB";#N/A,#N/A,FALSE,"MFT96";#N/A,#N/A,FALSE,"CTrecon"}</definedName>
    <definedName name="ASFD_2_1_2_4" hidden="1">{#N/A,#N/A,FALSE,"TMCOMP96";#N/A,#N/A,FALSE,"MAT96";#N/A,#N/A,FALSE,"FANDA96";#N/A,#N/A,FALSE,"INTRAN96";#N/A,#N/A,FALSE,"NAA9697";#N/A,#N/A,FALSE,"ECWEBB";#N/A,#N/A,FALSE,"MFT96";#N/A,#N/A,FALSE,"CTrecon"}</definedName>
    <definedName name="ASFD_2_1_2_5" hidden="1">{#N/A,#N/A,FALSE,"TMCOMP96";#N/A,#N/A,FALSE,"MAT96";#N/A,#N/A,FALSE,"FANDA96";#N/A,#N/A,FALSE,"INTRAN96";#N/A,#N/A,FALSE,"NAA9697";#N/A,#N/A,FALSE,"ECWEBB";#N/A,#N/A,FALSE,"MFT96";#N/A,#N/A,FALSE,"CTrecon"}</definedName>
    <definedName name="ASFD_2_1_3" hidden="1">{#N/A,#N/A,FALSE,"TMCOMP96";#N/A,#N/A,FALSE,"MAT96";#N/A,#N/A,FALSE,"FANDA96";#N/A,#N/A,FALSE,"INTRAN96";#N/A,#N/A,FALSE,"NAA9697";#N/A,#N/A,FALSE,"ECWEBB";#N/A,#N/A,FALSE,"MFT96";#N/A,#N/A,FALSE,"CTrecon"}</definedName>
    <definedName name="ASFD_2_1_3_1" hidden="1">{#N/A,#N/A,FALSE,"TMCOMP96";#N/A,#N/A,FALSE,"MAT96";#N/A,#N/A,FALSE,"FANDA96";#N/A,#N/A,FALSE,"INTRAN96";#N/A,#N/A,FALSE,"NAA9697";#N/A,#N/A,FALSE,"ECWEBB";#N/A,#N/A,FALSE,"MFT96";#N/A,#N/A,FALSE,"CTrecon"}</definedName>
    <definedName name="ASFD_2_1_3_2" hidden="1">{#N/A,#N/A,FALSE,"TMCOMP96";#N/A,#N/A,FALSE,"MAT96";#N/A,#N/A,FALSE,"FANDA96";#N/A,#N/A,FALSE,"INTRAN96";#N/A,#N/A,FALSE,"NAA9697";#N/A,#N/A,FALSE,"ECWEBB";#N/A,#N/A,FALSE,"MFT96";#N/A,#N/A,FALSE,"CTrecon"}</definedName>
    <definedName name="ASFD_2_1_3_3" hidden="1">{#N/A,#N/A,FALSE,"TMCOMP96";#N/A,#N/A,FALSE,"MAT96";#N/A,#N/A,FALSE,"FANDA96";#N/A,#N/A,FALSE,"INTRAN96";#N/A,#N/A,FALSE,"NAA9697";#N/A,#N/A,FALSE,"ECWEBB";#N/A,#N/A,FALSE,"MFT96";#N/A,#N/A,FALSE,"CTrecon"}</definedName>
    <definedName name="ASFD_2_1_3_4" hidden="1">{#N/A,#N/A,FALSE,"TMCOMP96";#N/A,#N/A,FALSE,"MAT96";#N/A,#N/A,FALSE,"FANDA96";#N/A,#N/A,FALSE,"INTRAN96";#N/A,#N/A,FALSE,"NAA9697";#N/A,#N/A,FALSE,"ECWEBB";#N/A,#N/A,FALSE,"MFT96";#N/A,#N/A,FALSE,"CTrecon"}</definedName>
    <definedName name="ASFD_2_1_3_5" hidden="1">{#N/A,#N/A,FALSE,"TMCOMP96";#N/A,#N/A,FALSE,"MAT96";#N/A,#N/A,FALSE,"FANDA96";#N/A,#N/A,FALSE,"INTRAN96";#N/A,#N/A,FALSE,"NAA9697";#N/A,#N/A,FALSE,"ECWEBB";#N/A,#N/A,FALSE,"MFT96";#N/A,#N/A,FALSE,"CTrecon"}</definedName>
    <definedName name="ASFD_2_1_4" hidden="1">{#N/A,#N/A,FALSE,"TMCOMP96";#N/A,#N/A,FALSE,"MAT96";#N/A,#N/A,FALSE,"FANDA96";#N/A,#N/A,FALSE,"INTRAN96";#N/A,#N/A,FALSE,"NAA9697";#N/A,#N/A,FALSE,"ECWEBB";#N/A,#N/A,FALSE,"MFT96";#N/A,#N/A,FALSE,"CTrecon"}</definedName>
    <definedName name="ASFD_2_1_4_1" hidden="1">{#N/A,#N/A,FALSE,"TMCOMP96";#N/A,#N/A,FALSE,"MAT96";#N/A,#N/A,FALSE,"FANDA96";#N/A,#N/A,FALSE,"INTRAN96";#N/A,#N/A,FALSE,"NAA9697";#N/A,#N/A,FALSE,"ECWEBB";#N/A,#N/A,FALSE,"MFT96";#N/A,#N/A,FALSE,"CTrecon"}</definedName>
    <definedName name="ASFD_2_1_4_2" hidden="1">{#N/A,#N/A,FALSE,"TMCOMP96";#N/A,#N/A,FALSE,"MAT96";#N/A,#N/A,FALSE,"FANDA96";#N/A,#N/A,FALSE,"INTRAN96";#N/A,#N/A,FALSE,"NAA9697";#N/A,#N/A,FALSE,"ECWEBB";#N/A,#N/A,FALSE,"MFT96";#N/A,#N/A,FALSE,"CTrecon"}</definedName>
    <definedName name="ASFD_2_1_4_3" hidden="1">{#N/A,#N/A,FALSE,"TMCOMP96";#N/A,#N/A,FALSE,"MAT96";#N/A,#N/A,FALSE,"FANDA96";#N/A,#N/A,FALSE,"INTRAN96";#N/A,#N/A,FALSE,"NAA9697";#N/A,#N/A,FALSE,"ECWEBB";#N/A,#N/A,FALSE,"MFT96";#N/A,#N/A,FALSE,"CTrecon"}</definedName>
    <definedName name="ASFD_2_1_4_4" hidden="1">{#N/A,#N/A,FALSE,"TMCOMP96";#N/A,#N/A,FALSE,"MAT96";#N/A,#N/A,FALSE,"FANDA96";#N/A,#N/A,FALSE,"INTRAN96";#N/A,#N/A,FALSE,"NAA9697";#N/A,#N/A,FALSE,"ECWEBB";#N/A,#N/A,FALSE,"MFT96";#N/A,#N/A,FALSE,"CTrecon"}</definedName>
    <definedName name="ASFD_2_1_4_5" hidden="1">{#N/A,#N/A,FALSE,"TMCOMP96";#N/A,#N/A,FALSE,"MAT96";#N/A,#N/A,FALSE,"FANDA96";#N/A,#N/A,FALSE,"INTRAN96";#N/A,#N/A,FALSE,"NAA9697";#N/A,#N/A,FALSE,"ECWEBB";#N/A,#N/A,FALSE,"MFT96";#N/A,#N/A,FALSE,"CTrecon"}</definedName>
    <definedName name="ASFD_2_1_5" hidden="1">{#N/A,#N/A,FALSE,"TMCOMP96";#N/A,#N/A,FALSE,"MAT96";#N/A,#N/A,FALSE,"FANDA96";#N/A,#N/A,FALSE,"INTRAN96";#N/A,#N/A,FALSE,"NAA9697";#N/A,#N/A,FALSE,"ECWEBB";#N/A,#N/A,FALSE,"MFT96";#N/A,#N/A,FALSE,"CTrecon"}</definedName>
    <definedName name="ASFD_2_1_5_1" hidden="1">{#N/A,#N/A,FALSE,"TMCOMP96";#N/A,#N/A,FALSE,"MAT96";#N/A,#N/A,FALSE,"FANDA96";#N/A,#N/A,FALSE,"INTRAN96";#N/A,#N/A,FALSE,"NAA9697";#N/A,#N/A,FALSE,"ECWEBB";#N/A,#N/A,FALSE,"MFT96";#N/A,#N/A,FALSE,"CTrecon"}</definedName>
    <definedName name="ASFD_2_1_5_2" hidden="1">{#N/A,#N/A,FALSE,"TMCOMP96";#N/A,#N/A,FALSE,"MAT96";#N/A,#N/A,FALSE,"FANDA96";#N/A,#N/A,FALSE,"INTRAN96";#N/A,#N/A,FALSE,"NAA9697";#N/A,#N/A,FALSE,"ECWEBB";#N/A,#N/A,FALSE,"MFT96";#N/A,#N/A,FALSE,"CTrecon"}</definedName>
    <definedName name="ASFD_2_1_5_3" hidden="1">{#N/A,#N/A,FALSE,"TMCOMP96";#N/A,#N/A,FALSE,"MAT96";#N/A,#N/A,FALSE,"FANDA96";#N/A,#N/A,FALSE,"INTRAN96";#N/A,#N/A,FALSE,"NAA9697";#N/A,#N/A,FALSE,"ECWEBB";#N/A,#N/A,FALSE,"MFT96";#N/A,#N/A,FALSE,"CTrecon"}</definedName>
    <definedName name="ASFD_2_1_5_4" hidden="1">{#N/A,#N/A,FALSE,"TMCOMP96";#N/A,#N/A,FALSE,"MAT96";#N/A,#N/A,FALSE,"FANDA96";#N/A,#N/A,FALSE,"INTRAN96";#N/A,#N/A,FALSE,"NAA9697";#N/A,#N/A,FALSE,"ECWEBB";#N/A,#N/A,FALSE,"MFT96";#N/A,#N/A,FALSE,"CTrecon"}</definedName>
    <definedName name="ASFD_2_1_5_5" hidden="1">{#N/A,#N/A,FALSE,"TMCOMP96";#N/A,#N/A,FALSE,"MAT96";#N/A,#N/A,FALSE,"FANDA96";#N/A,#N/A,FALSE,"INTRAN96";#N/A,#N/A,FALSE,"NAA9697";#N/A,#N/A,FALSE,"ECWEBB";#N/A,#N/A,FALSE,"MFT96";#N/A,#N/A,FALSE,"CTrecon"}</definedName>
    <definedName name="ASFD_2_2" hidden="1">{#N/A,#N/A,FALSE,"TMCOMP96";#N/A,#N/A,FALSE,"MAT96";#N/A,#N/A,FALSE,"FANDA96";#N/A,#N/A,FALSE,"INTRAN96";#N/A,#N/A,FALSE,"NAA9697";#N/A,#N/A,FALSE,"ECWEBB";#N/A,#N/A,FALSE,"MFT96";#N/A,#N/A,FALSE,"CTrecon"}</definedName>
    <definedName name="ASFD_2_2_1" hidden="1">{#N/A,#N/A,FALSE,"TMCOMP96";#N/A,#N/A,FALSE,"MAT96";#N/A,#N/A,FALSE,"FANDA96";#N/A,#N/A,FALSE,"INTRAN96";#N/A,#N/A,FALSE,"NAA9697";#N/A,#N/A,FALSE,"ECWEBB";#N/A,#N/A,FALSE,"MFT96";#N/A,#N/A,FALSE,"CTrecon"}</definedName>
    <definedName name="ASFD_2_2_2" hidden="1">{#N/A,#N/A,FALSE,"TMCOMP96";#N/A,#N/A,FALSE,"MAT96";#N/A,#N/A,FALSE,"FANDA96";#N/A,#N/A,FALSE,"INTRAN96";#N/A,#N/A,FALSE,"NAA9697";#N/A,#N/A,FALSE,"ECWEBB";#N/A,#N/A,FALSE,"MFT96";#N/A,#N/A,FALSE,"CTrecon"}</definedName>
    <definedName name="ASFD_2_2_3" hidden="1">{#N/A,#N/A,FALSE,"TMCOMP96";#N/A,#N/A,FALSE,"MAT96";#N/A,#N/A,FALSE,"FANDA96";#N/A,#N/A,FALSE,"INTRAN96";#N/A,#N/A,FALSE,"NAA9697";#N/A,#N/A,FALSE,"ECWEBB";#N/A,#N/A,FALSE,"MFT96";#N/A,#N/A,FALSE,"CTrecon"}</definedName>
    <definedName name="ASFD_2_2_4" hidden="1">{#N/A,#N/A,FALSE,"TMCOMP96";#N/A,#N/A,FALSE,"MAT96";#N/A,#N/A,FALSE,"FANDA96";#N/A,#N/A,FALSE,"INTRAN96";#N/A,#N/A,FALSE,"NAA9697";#N/A,#N/A,FALSE,"ECWEBB";#N/A,#N/A,FALSE,"MFT96";#N/A,#N/A,FALSE,"CTrecon"}</definedName>
    <definedName name="ASFD_2_2_5" hidden="1">{#N/A,#N/A,FALSE,"TMCOMP96";#N/A,#N/A,FALSE,"MAT96";#N/A,#N/A,FALSE,"FANDA96";#N/A,#N/A,FALSE,"INTRAN96";#N/A,#N/A,FALSE,"NAA9697";#N/A,#N/A,FALSE,"ECWEBB";#N/A,#N/A,FALSE,"MFT96";#N/A,#N/A,FALSE,"CTrecon"}</definedName>
    <definedName name="ASFD_2_3" hidden="1">{#N/A,#N/A,FALSE,"TMCOMP96";#N/A,#N/A,FALSE,"MAT96";#N/A,#N/A,FALSE,"FANDA96";#N/A,#N/A,FALSE,"INTRAN96";#N/A,#N/A,FALSE,"NAA9697";#N/A,#N/A,FALSE,"ECWEBB";#N/A,#N/A,FALSE,"MFT96";#N/A,#N/A,FALSE,"CTrecon"}</definedName>
    <definedName name="ASFD_2_3_1" hidden="1">{#N/A,#N/A,FALSE,"TMCOMP96";#N/A,#N/A,FALSE,"MAT96";#N/A,#N/A,FALSE,"FANDA96";#N/A,#N/A,FALSE,"INTRAN96";#N/A,#N/A,FALSE,"NAA9697";#N/A,#N/A,FALSE,"ECWEBB";#N/A,#N/A,FALSE,"MFT96";#N/A,#N/A,FALSE,"CTrecon"}</definedName>
    <definedName name="ASFD_2_3_2" hidden="1">{#N/A,#N/A,FALSE,"TMCOMP96";#N/A,#N/A,FALSE,"MAT96";#N/A,#N/A,FALSE,"FANDA96";#N/A,#N/A,FALSE,"INTRAN96";#N/A,#N/A,FALSE,"NAA9697";#N/A,#N/A,FALSE,"ECWEBB";#N/A,#N/A,FALSE,"MFT96";#N/A,#N/A,FALSE,"CTrecon"}</definedName>
    <definedName name="ASFD_2_3_3" hidden="1">{#N/A,#N/A,FALSE,"TMCOMP96";#N/A,#N/A,FALSE,"MAT96";#N/A,#N/A,FALSE,"FANDA96";#N/A,#N/A,FALSE,"INTRAN96";#N/A,#N/A,FALSE,"NAA9697";#N/A,#N/A,FALSE,"ECWEBB";#N/A,#N/A,FALSE,"MFT96";#N/A,#N/A,FALSE,"CTrecon"}</definedName>
    <definedName name="ASFD_2_3_4" hidden="1">{#N/A,#N/A,FALSE,"TMCOMP96";#N/A,#N/A,FALSE,"MAT96";#N/A,#N/A,FALSE,"FANDA96";#N/A,#N/A,FALSE,"INTRAN96";#N/A,#N/A,FALSE,"NAA9697";#N/A,#N/A,FALSE,"ECWEBB";#N/A,#N/A,FALSE,"MFT96";#N/A,#N/A,FALSE,"CTrecon"}</definedName>
    <definedName name="ASFD_2_3_5" hidden="1">{#N/A,#N/A,FALSE,"TMCOMP96";#N/A,#N/A,FALSE,"MAT96";#N/A,#N/A,FALSE,"FANDA96";#N/A,#N/A,FALSE,"INTRAN96";#N/A,#N/A,FALSE,"NAA9697";#N/A,#N/A,FALSE,"ECWEBB";#N/A,#N/A,FALSE,"MFT96";#N/A,#N/A,FALSE,"CTrecon"}</definedName>
    <definedName name="ASFD_2_4" hidden="1">{#N/A,#N/A,FALSE,"TMCOMP96";#N/A,#N/A,FALSE,"MAT96";#N/A,#N/A,FALSE,"FANDA96";#N/A,#N/A,FALSE,"INTRAN96";#N/A,#N/A,FALSE,"NAA9697";#N/A,#N/A,FALSE,"ECWEBB";#N/A,#N/A,FALSE,"MFT96";#N/A,#N/A,FALSE,"CTrecon"}</definedName>
    <definedName name="ASFD_2_4_1" hidden="1">{#N/A,#N/A,FALSE,"TMCOMP96";#N/A,#N/A,FALSE,"MAT96";#N/A,#N/A,FALSE,"FANDA96";#N/A,#N/A,FALSE,"INTRAN96";#N/A,#N/A,FALSE,"NAA9697";#N/A,#N/A,FALSE,"ECWEBB";#N/A,#N/A,FALSE,"MFT96";#N/A,#N/A,FALSE,"CTrecon"}</definedName>
    <definedName name="ASFD_2_4_2" hidden="1">{#N/A,#N/A,FALSE,"TMCOMP96";#N/A,#N/A,FALSE,"MAT96";#N/A,#N/A,FALSE,"FANDA96";#N/A,#N/A,FALSE,"INTRAN96";#N/A,#N/A,FALSE,"NAA9697";#N/A,#N/A,FALSE,"ECWEBB";#N/A,#N/A,FALSE,"MFT96";#N/A,#N/A,FALSE,"CTrecon"}</definedName>
    <definedName name="ASFD_2_4_3" hidden="1">{#N/A,#N/A,FALSE,"TMCOMP96";#N/A,#N/A,FALSE,"MAT96";#N/A,#N/A,FALSE,"FANDA96";#N/A,#N/A,FALSE,"INTRAN96";#N/A,#N/A,FALSE,"NAA9697";#N/A,#N/A,FALSE,"ECWEBB";#N/A,#N/A,FALSE,"MFT96";#N/A,#N/A,FALSE,"CTrecon"}</definedName>
    <definedName name="ASFD_2_4_4" hidden="1">{#N/A,#N/A,FALSE,"TMCOMP96";#N/A,#N/A,FALSE,"MAT96";#N/A,#N/A,FALSE,"FANDA96";#N/A,#N/A,FALSE,"INTRAN96";#N/A,#N/A,FALSE,"NAA9697";#N/A,#N/A,FALSE,"ECWEBB";#N/A,#N/A,FALSE,"MFT96";#N/A,#N/A,FALSE,"CTrecon"}</definedName>
    <definedName name="ASFD_2_4_5" hidden="1">{#N/A,#N/A,FALSE,"TMCOMP96";#N/A,#N/A,FALSE,"MAT96";#N/A,#N/A,FALSE,"FANDA96";#N/A,#N/A,FALSE,"INTRAN96";#N/A,#N/A,FALSE,"NAA9697";#N/A,#N/A,FALSE,"ECWEBB";#N/A,#N/A,FALSE,"MFT96";#N/A,#N/A,FALSE,"CTrecon"}</definedName>
    <definedName name="ASFD_2_5" hidden="1">{#N/A,#N/A,FALSE,"TMCOMP96";#N/A,#N/A,FALSE,"MAT96";#N/A,#N/A,FALSE,"FANDA96";#N/A,#N/A,FALSE,"INTRAN96";#N/A,#N/A,FALSE,"NAA9697";#N/A,#N/A,FALSE,"ECWEBB";#N/A,#N/A,FALSE,"MFT96";#N/A,#N/A,FALSE,"CTrecon"}</definedName>
    <definedName name="ASFD_2_5_1" hidden="1">{#N/A,#N/A,FALSE,"TMCOMP96";#N/A,#N/A,FALSE,"MAT96";#N/A,#N/A,FALSE,"FANDA96";#N/A,#N/A,FALSE,"INTRAN96";#N/A,#N/A,FALSE,"NAA9697";#N/A,#N/A,FALSE,"ECWEBB";#N/A,#N/A,FALSE,"MFT96";#N/A,#N/A,FALSE,"CTrecon"}</definedName>
    <definedName name="ASFD_2_5_2" hidden="1">{#N/A,#N/A,FALSE,"TMCOMP96";#N/A,#N/A,FALSE,"MAT96";#N/A,#N/A,FALSE,"FANDA96";#N/A,#N/A,FALSE,"INTRAN96";#N/A,#N/A,FALSE,"NAA9697";#N/A,#N/A,FALSE,"ECWEBB";#N/A,#N/A,FALSE,"MFT96";#N/A,#N/A,FALSE,"CTrecon"}</definedName>
    <definedName name="ASFD_2_5_3" hidden="1">{#N/A,#N/A,FALSE,"TMCOMP96";#N/A,#N/A,FALSE,"MAT96";#N/A,#N/A,FALSE,"FANDA96";#N/A,#N/A,FALSE,"INTRAN96";#N/A,#N/A,FALSE,"NAA9697";#N/A,#N/A,FALSE,"ECWEBB";#N/A,#N/A,FALSE,"MFT96";#N/A,#N/A,FALSE,"CTrecon"}</definedName>
    <definedName name="ASFD_2_5_4" hidden="1">{#N/A,#N/A,FALSE,"TMCOMP96";#N/A,#N/A,FALSE,"MAT96";#N/A,#N/A,FALSE,"FANDA96";#N/A,#N/A,FALSE,"INTRAN96";#N/A,#N/A,FALSE,"NAA9697";#N/A,#N/A,FALSE,"ECWEBB";#N/A,#N/A,FALSE,"MFT96";#N/A,#N/A,FALSE,"CTrecon"}</definedName>
    <definedName name="ASFD_2_5_5" hidden="1">{#N/A,#N/A,FALSE,"TMCOMP96";#N/A,#N/A,FALSE,"MAT96";#N/A,#N/A,FALSE,"FANDA96";#N/A,#N/A,FALSE,"INTRAN96";#N/A,#N/A,FALSE,"NAA9697";#N/A,#N/A,FALSE,"ECWEBB";#N/A,#N/A,FALSE,"MFT96";#N/A,#N/A,FALSE,"CTrecon"}</definedName>
    <definedName name="ASFD_3" hidden="1">{#N/A,#N/A,FALSE,"TMCOMP96";#N/A,#N/A,FALSE,"MAT96";#N/A,#N/A,FALSE,"FANDA96";#N/A,#N/A,FALSE,"INTRAN96";#N/A,#N/A,FALSE,"NAA9697";#N/A,#N/A,FALSE,"ECWEBB";#N/A,#N/A,FALSE,"MFT96";#N/A,#N/A,FALSE,"CTrecon"}</definedName>
    <definedName name="ASFD_3_1" hidden="1">{#N/A,#N/A,FALSE,"TMCOMP96";#N/A,#N/A,FALSE,"MAT96";#N/A,#N/A,FALSE,"FANDA96";#N/A,#N/A,FALSE,"INTRAN96";#N/A,#N/A,FALSE,"NAA9697";#N/A,#N/A,FALSE,"ECWEBB";#N/A,#N/A,FALSE,"MFT96";#N/A,#N/A,FALSE,"CTrecon"}</definedName>
    <definedName name="ASFD_3_1_1" hidden="1">{#N/A,#N/A,FALSE,"TMCOMP96";#N/A,#N/A,FALSE,"MAT96";#N/A,#N/A,FALSE,"FANDA96";#N/A,#N/A,FALSE,"INTRAN96";#N/A,#N/A,FALSE,"NAA9697";#N/A,#N/A,FALSE,"ECWEBB";#N/A,#N/A,FALSE,"MFT96";#N/A,#N/A,FALSE,"CTrecon"}</definedName>
    <definedName name="ASFD_3_1_1_1" hidden="1">{#N/A,#N/A,FALSE,"TMCOMP96";#N/A,#N/A,FALSE,"MAT96";#N/A,#N/A,FALSE,"FANDA96";#N/A,#N/A,FALSE,"INTRAN96";#N/A,#N/A,FALSE,"NAA9697";#N/A,#N/A,FALSE,"ECWEBB";#N/A,#N/A,FALSE,"MFT96";#N/A,#N/A,FALSE,"CTrecon"}</definedName>
    <definedName name="ASFD_3_1_1_1_1" hidden="1">{#N/A,#N/A,FALSE,"TMCOMP96";#N/A,#N/A,FALSE,"MAT96";#N/A,#N/A,FALSE,"FANDA96";#N/A,#N/A,FALSE,"INTRAN96";#N/A,#N/A,FALSE,"NAA9697";#N/A,#N/A,FALSE,"ECWEBB";#N/A,#N/A,FALSE,"MFT96";#N/A,#N/A,FALSE,"CTrecon"}</definedName>
    <definedName name="ASFD_3_1_1_1_2" hidden="1">{#N/A,#N/A,FALSE,"TMCOMP96";#N/A,#N/A,FALSE,"MAT96";#N/A,#N/A,FALSE,"FANDA96";#N/A,#N/A,FALSE,"INTRAN96";#N/A,#N/A,FALSE,"NAA9697";#N/A,#N/A,FALSE,"ECWEBB";#N/A,#N/A,FALSE,"MFT96";#N/A,#N/A,FALSE,"CTrecon"}</definedName>
    <definedName name="ASFD_3_1_1_1_3" hidden="1">{#N/A,#N/A,FALSE,"TMCOMP96";#N/A,#N/A,FALSE,"MAT96";#N/A,#N/A,FALSE,"FANDA96";#N/A,#N/A,FALSE,"INTRAN96";#N/A,#N/A,FALSE,"NAA9697";#N/A,#N/A,FALSE,"ECWEBB";#N/A,#N/A,FALSE,"MFT96";#N/A,#N/A,FALSE,"CTrecon"}</definedName>
    <definedName name="ASFD_3_1_1_1_4" hidden="1">{#N/A,#N/A,FALSE,"TMCOMP96";#N/A,#N/A,FALSE,"MAT96";#N/A,#N/A,FALSE,"FANDA96";#N/A,#N/A,FALSE,"INTRAN96";#N/A,#N/A,FALSE,"NAA9697";#N/A,#N/A,FALSE,"ECWEBB";#N/A,#N/A,FALSE,"MFT96";#N/A,#N/A,FALSE,"CTrecon"}</definedName>
    <definedName name="ASFD_3_1_1_1_5" hidden="1">{#N/A,#N/A,FALSE,"TMCOMP96";#N/A,#N/A,FALSE,"MAT96";#N/A,#N/A,FALSE,"FANDA96";#N/A,#N/A,FALSE,"INTRAN96";#N/A,#N/A,FALSE,"NAA9697";#N/A,#N/A,FALSE,"ECWEBB";#N/A,#N/A,FALSE,"MFT96";#N/A,#N/A,FALSE,"CTrecon"}</definedName>
    <definedName name="ASFD_3_1_1_2" hidden="1">{#N/A,#N/A,FALSE,"TMCOMP96";#N/A,#N/A,FALSE,"MAT96";#N/A,#N/A,FALSE,"FANDA96";#N/A,#N/A,FALSE,"INTRAN96";#N/A,#N/A,FALSE,"NAA9697";#N/A,#N/A,FALSE,"ECWEBB";#N/A,#N/A,FALSE,"MFT96";#N/A,#N/A,FALSE,"CTrecon"}</definedName>
    <definedName name="ASFD_3_1_1_2_1" hidden="1">{#N/A,#N/A,FALSE,"TMCOMP96";#N/A,#N/A,FALSE,"MAT96";#N/A,#N/A,FALSE,"FANDA96";#N/A,#N/A,FALSE,"INTRAN96";#N/A,#N/A,FALSE,"NAA9697";#N/A,#N/A,FALSE,"ECWEBB";#N/A,#N/A,FALSE,"MFT96";#N/A,#N/A,FALSE,"CTrecon"}</definedName>
    <definedName name="ASFD_3_1_1_2_2" hidden="1">{#N/A,#N/A,FALSE,"TMCOMP96";#N/A,#N/A,FALSE,"MAT96";#N/A,#N/A,FALSE,"FANDA96";#N/A,#N/A,FALSE,"INTRAN96";#N/A,#N/A,FALSE,"NAA9697";#N/A,#N/A,FALSE,"ECWEBB";#N/A,#N/A,FALSE,"MFT96";#N/A,#N/A,FALSE,"CTrecon"}</definedName>
    <definedName name="ASFD_3_1_1_2_3" hidden="1">{#N/A,#N/A,FALSE,"TMCOMP96";#N/A,#N/A,FALSE,"MAT96";#N/A,#N/A,FALSE,"FANDA96";#N/A,#N/A,FALSE,"INTRAN96";#N/A,#N/A,FALSE,"NAA9697";#N/A,#N/A,FALSE,"ECWEBB";#N/A,#N/A,FALSE,"MFT96";#N/A,#N/A,FALSE,"CTrecon"}</definedName>
    <definedName name="ASFD_3_1_1_2_4" hidden="1">{#N/A,#N/A,FALSE,"TMCOMP96";#N/A,#N/A,FALSE,"MAT96";#N/A,#N/A,FALSE,"FANDA96";#N/A,#N/A,FALSE,"INTRAN96";#N/A,#N/A,FALSE,"NAA9697";#N/A,#N/A,FALSE,"ECWEBB";#N/A,#N/A,FALSE,"MFT96";#N/A,#N/A,FALSE,"CTrecon"}</definedName>
    <definedName name="ASFD_3_1_1_2_5" hidden="1">{#N/A,#N/A,FALSE,"TMCOMP96";#N/A,#N/A,FALSE,"MAT96";#N/A,#N/A,FALSE,"FANDA96";#N/A,#N/A,FALSE,"INTRAN96";#N/A,#N/A,FALSE,"NAA9697";#N/A,#N/A,FALSE,"ECWEBB";#N/A,#N/A,FALSE,"MFT96";#N/A,#N/A,FALSE,"CTrecon"}</definedName>
    <definedName name="ASFD_3_1_1_3" hidden="1">{#N/A,#N/A,FALSE,"TMCOMP96";#N/A,#N/A,FALSE,"MAT96";#N/A,#N/A,FALSE,"FANDA96";#N/A,#N/A,FALSE,"INTRAN96";#N/A,#N/A,FALSE,"NAA9697";#N/A,#N/A,FALSE,"ECWEBB";#N/A,#N/A,FALSE,"MFT96";#N/A,#N/A,FALSE,"CTrecon"}</definedName>
    <definedName name="ASFD_3_1_1_4" hidden="1">{#N/A,#N/A,FALSE,"TMCOMP96";#N/A,#N/A,FALSE,"MAT96";#N/A,#N/A,FALSE,"FANDA96";#N/A,#N/A,FALSE,"INTRAN96";#N/A,#N/A,FALSE,"NAA9697";#N/A,#N/A,FALSE,"ECWEBB";#N/A,#N/A,FALSE,"MFT96";#N/A,#N/A,FALSE,"CTrecon"}</definedName>
    <definedName name="ASFD_3_1_1_5" hidden="1">{#N/A,#N/A,FALSE,"TMCOMP96";#N/A,#N/A,FALSE,"MAT96";#N/A,#N/A,FALSE,"FANDA96";#N/A,#N/A,FALSE,"INTRAN96";#N/A,#N/A,FALSE,"NAA9697";#N/A,#N/A,FALSE,"ECWEBB";#N/A,#N/A,FALSE,"MFT96";#N/A,#N/A,FALSE,"CTrecon"}</definedName>
    <definedName name="ASFD_3_1_2" hidden="1">{#N/A,#N/A,FALSE,"TMCOMP96";#N/A,#N/A,FALSE,"MAT96";#N/A,#N/A,FALSE,"FANDA96";#N/A,#N/A,FALSE,"INTRAN96";#N/A,#N/A,FALSE,"NAA9697";#N/A,#N/A,FALSE,"ECWEBB";#N/A,#N/A,FALSE,"MFT96";#N/A,#N/A,FALSE,"CTrecon"}</definedName>
    <definedName name="ASFD_3_1_2_1" hidden="1">{#N/A,#N/A,FALSE,"TMCOMP96";#N/A,#N/A,FALSE,"MAT96";#N/A,#N/A,FALSE,"FANDA96";#N/A,#N/A,FALSE,"INTRAN96";#N/A,#N/A,FALSE,"NAA9697";#N/A,#N/A,FALSE,"ECWEBB";#N/A,#N/A,FALSE,"MFT96";#N/A,#N/A,FALSE,"CTrecon"}</definedName>
    <definedName name="ASFD_3_1_2_2" hidden="1">{#N/A,#N/A,FALSE,"TMCOMP96";#N/A,#N/A,FALSE,"MAT96";#N/A,#N/A,FALSE,"FANDA96";#N/A,#N/A,FALSE,"INTRAN96";#N/A,#N/A,FALSE,"NAA9697";#N/A,#N/A,FALSE,"ECWEBB";#N/A,#N/A,FALSE,"MFT96";#N/A,#N/A,FALSE,"CTrecon"}</definedName>
    <definedName name="ASFD_3_1_2_3" hidden="1">{#N/A,#N/A,FALSE,"TMCOMP96";#N/A,#N/A,FALSE,"MAT96";#N/A,#N/A,FALSE,"FANDA96";#N/A,#N/A,FALSE,"INTRAN96";#N/A,#N/A,FALSE,"NAA9697";#N/A,#N/A,FALSE,"ECWEBB";#N/A,#N/A,FALSE,"MFT96";#N/A,#N/A,FALSE,"CTrecon"}</definedName>
    <definedName name="ASFD_3_1_2_4" hidden="1">{#N/A,#N/A,FALSE,"TMCOMP96";#N/A,#N/A,FALSE,"MAT96";#N/A,#N/A,FALSE,"FANDA96";#N/A,#N/A,FALSE,"INTRAN96";#N/A,#N/A,FALSE,"NAA9697";#N/A,#N/A,FALSE,"ECWEBB";#N/A,#N/A,FALSE,"MFT96";#N/A,#N/A,FALSE,"CTrecon"}</definedName>
    <definedName name="ASFD_3_1_2_5" hidden="1">{#N/A,#N/A,FALSE,"TMCOMP96";#N/A,#N/A,FALSE,"MAT96";#N/A,#N/A,FALSE,"FANDA96";#N/A,#N/A,FALSE,"INTRAN96";#N/A,#N/A,FALSE,"NAA9697";#N/A,#N/A,FALSE,"ECWEBB";#N/A,#N/A,FALSE,"MFT96";#N/A,#N/A,FALSE,"CTrecon"}</definedName>
    <definedName name="ASFD_3_1_3" hidden="1">{#N/A,#N/A,FALSE,"TMCOMP96";#N/A,#N/A,FALSE,"MAT96";#N/A,#N/A,FALSE,"FANDA96";#N/A,#N/A,FALSE,"INTRAN96";#N/A,#N/A,FALSE,"NAA9697";#N/A,#N/A,FALSE,"ECWEBB";#N/A,#N/A,FALSE,"MFT96";#N/A,#N/A,FALSE,"CTrecon"}</definedName>
    <definedName name="ASFD_3_1_3_1" hidden="1">{#N/A,#N/A,FALSE,"TMCOMP96";#N/A,#N/A,FALSE,"MAT96";#N/A,#N/A,FALSE,"FANDA96";#N/A,#N/A,FALSE,"INTRAN96";#N/A,#N/A,FALSE,"NAA9697";#N/A,#N/A,FALSE,"ECWEBB";#N/A,#N/A,FALSE,"MFT96";#N/A,#N/A,FALSE,"CTrecon"}</definedName>
    <definedName name="ASFD_3_1_3_2" hidden="1">{#N/A,#N/A,FALSE,"TMCOMP96";#N/A,#N/A,FALSE,"MAT96";#N/A,#N/A,FALSE,"FANDA96";#N/A,#N/A,FALSE,"INTRAN96";#N/A,#N/A,FALSE,"NAA9697";#N/A,#N/A,FALSE,"ECWEBB";#N/A,#N/A,FALSE,"MFT96";#N/A,#N/A,FALSE,"CTrecon"}</definedName>
    <definedName name="ASFD_3_1_3_3" hidden="1">{#N/A,#N/A,FALSE,"TMCOMP96";#N/A,#N/A,FALSE,"MAT96";#N/A,#N/A,FALSE,"FANDA96";#N/A,#N/A,FALSE,"INTRAN96";#N/A,#N/A,FALSE,"NAA9697";#N/A,#N/A,FALSE,"ECWEBB";#N/A,#N/A,FALSE,"MFT96";#N/A,#N/A,FALSE,"CTrecon"}</definedName>
    <definedName name="ASFD_3_1_3_4" hidden="1">{#N/A,#N/A,FALSE,"TMCOMP96";#N/A,#N/A,FALSE,"MAT96";#N/A,#N/A,FALSE,"FANDA96";#N/A,#N/A,FALSE,"INTRAN96";#N/A,#N/A,FALSE,"NAA9697";#N/A,#N/A,FALSE,"ECWEBB";#N/A,#N/A,FALSE,"MFT96";#N/A,#N/A,FALSE,"CTrecon"}</definedName>
    <definedName name="ASFD_3_1_3_5" hidden="1">{#N/A,#N/A,FALSE,"TMCOMP96";#N/A,#N/A,FALSE,"MAT96";#N/A,#N/A,FALSE,"FANDA96";#N/A,#N/A,FALSE,"INTRAN96";#N/A,#N/A,FALSE,"NAA9697";#N/A,#N/A,FALSE,"ECWEBB";#N/A,#N/A,FALSE,"MFT96";#N/A,#N/A,FALSE,"CTrecon"}</definedName>
    <definedName name="ASFD_3_1_4" hidden="1">{#N/A,#N/A,FALSE,"TMCOMP96";#N/A,#N/A,FALSE,"MAT96";#N/A,#N/A,FALSE,"FANDA96";#N/A,#N/A,FALSE,"INTRAN96";#N/A,#N/A,FALSE,"NAA9697";#N/A,#N/A,FALSE,"ECWEBB";#N/A,#N/A,FALSE,"MFT96";#N/A,#N/A,FALSE,"CTrecon"}</definedName>
    <definedName name="ASFD_3_1_4_1" hidden="1">{#N/A,#N/A,FALSE,"TMCOMP96";#N/A,#N/A,FALSE,"MAT96";#N/A,#N/A,FALSE,"FANDA96";#N/A,#N/A,FALSE,"INTRAN96";#N/A,#N/A,FALSE,"NAA9697";#N/A,#N/A,FALSE,"ECWEBB";#N/A,#N/A,FALSE,"MFT96";#N/A,#N/A,FALSE,"CTrecon"}</definedName>
    <definedName name="ASFD_3_1_4_2" hidden="1">{#N/A,#N/A,FALSE,"TMCOMP96";#N/A,#N/A,FALSE,"MAT96";#N/A,#N/A,FALSE,"FANDA96";#N/A,#N/A,FALSE,"INTRAN96";#N/A,#N/A,FALSE,"NAA9697";#N/A,#N/A,FALSE,"ECWEBB";#N/A,#N/A,FALSE,"MFT96";#N/A,#N/A,FALSE,"CTrecon"}</definedName>
    <definedName name="ASFD_3_1_4_3" hidden="1">{#N/A,#N/A,FALSE,"TMCOMP96";#N/A,#N/A,FALSE,"MAT96";#N/A,#N/A,FALSE,"FANDA96";#N/A,#N/A,FALSE,"INTRAN96";#N/A,#N/A,FALSE,"NAA9697";#N/A,#N/A,FALSE,"ECWEBB";#N/A,#N/A,FALSE,"MFT96";#N/A,#N/A,FALSE,"CTrecon"}</definedName>
    <definedName name="ASFD_3_1_4_4" hidden="1">{#N/A,#N/A,FALSE,"TMCOMP96";#N/A,#N/A,FALSE,"MAT96";#N/A,#N/A,FALSE,"FANDA96";#N/A,#N/A,FALSE,"INTRAN96";#N/A,#N/A,FALSE,"NAA9697";#N/A,#N/A,FALSE,"ECWEBB";#N/A,#N/A,FALSE,"MFT96";#N/A,#N/A,FALSE,"CTrecon"}</definedName>
    <definedName name="ASFD_3_1_4_5" hidden="1">{#N/A,#N/A,FALSE,"TMCOMP96";#N/A,#N/A,FALSE,"MAT96";#N/A,#N/A,FALSE,"FANDA96";#N/A,#N/A,FALSE,"INTRAN96";#N/A,#N/A,FALSE,"NAA9697";#N/A,#N/A,FALSE,"ECWEBB";#N/A,#N/A,FALSE,"MFT96";#N/A,#N/A,FALSE,"CTrecon"}</definedName>
    <definedName name="ASFD_3_1_5" hidden="1">{#N/A,#N/A,FALSE,"TMCOMP96";#N/A,#N/A,FALSE,"MAT96";#N/A,#N/A,FALSE,"FANDA96";#N/A,#N/A,FALSE,"INTRAN96";#N/A,#N/A,FALSE,"NAA9697";#N/A,#N/A,FALSE,"ECWEBB";#N/A,#N/A,FALSE,"MFT96";#N/A,#N/A,FALSE,"CTrecon"}</definedName>
    <definedName name="ASFD_3_1_5_1" hidden="1">{#N/A,#N/A,FALSE,"TMCOMP96";#N/A,#N/A,FALSE,"MAT96";#N/A,#N/A,FALSE,"FANDA96";#N/A,#N/A,FALSE,"INTRAN96";#N/A,#N/A,FALSE,"NAA9697";#N/A,#N/A,FALSE,"ECWEBB";#N/A,#N/A,FALSE,"MFT96";#N/A,#N/A,FALSE,"CTrecon"}</definedName>
    <definedName name="ASFD_3_1_5_2" hidden="1">{#N/A,#N/A,FALSE,"TMCOMP96";#N/A,#N/A,FALSE,"MAT96";#N/A,#N/A,FALSE,"FANDA96";#N/A,#N/A,FALSE,"INTRAN96";#N/A,#N/A,FALSE,"NAA9697";#N/A,#N/A,FALSE,"ECWEBB";#N/A,#N/A,FALSE,"MFT96";#N/A,#N/A,FALSE,"CTrecon"}</definedName>
    <definedName name="ASFD_3_1_5_3" hidden="1">{#N/A,#N/A,FALSE,"TMCOMP96";#N/A,#N/A,FALSE,"MAT96";#N/A,#N/A,FALSE,"FANDA96";#N/A,#N/A,FALSE,"INTRAN96";#N/A,#N/A,FALSE,"NAA9697";#N/A,#N/A,FALSE,"ECWEBB";#N/A,#N/A,FALSE,"MFT96";#N/A,#N/A,FALSE,"CTrecon"}</definedName>
    <definedName name="ASFD_3_1_5_4" hidden="1">{#N/A,#N/A,FALSE,"TMCOMP96";#N/A,#N/A,FALSE,"MAT96";#N/A,#N/A,FALSE,"FANDA96";#N/A,#N/A,FALSE,"INTRAN96";#N/A,#N/A,FALSE,"NAA9697";#N/A,#N/A,FALSE,"ECWEBB";#N/A,#N/A,FALSE,"MFT96";#N/A,#N/A,FALSE,"CTrecon"}</definedName>
    <definedName name="ASFD_3_1_5_5" hidden="1">{#N/A,#N/A,FALSE,"TMCOMP96";#N/A,#N/A,FALSE,"MAT96";#N/A,#N/A,FALSE,"FANDA96";#N/A,#N/A,FALSE,"INTRAN96";#N/A,#N/A,FALSE,"NAA9697";#N/A,#N/A,FALSE,"ECWEBB";#N/A,#N/A,FALSE,"MFT96";#N/A,#N/A,FALSE,"CTrecon"}</definedName>
    <definedName name="ASFD_3_2" hidden="1">{#N/A,#N/A,FALSE,"TMCOMP96";#N/A,#N/A,FALSE,"MAT96";#N/A,#N/A,FALSE,"FANDA96";#N/A,#N/A,FALSE,"INTRAN96";#N/A,#N/A,FALSE,"NAA9697";#N/A,#N/A,FALSE,"ECWEBB";#N/A,#N/A,FALSE,"MFT96";#N/A,#N/A,FALSE,"CTrecon"}</definedName>
    <definedName name="ASFD_3_2_1" hidden="1">{#N/A,#N/A,FALSE,"TMCOMP96";#N/A,#N/A,FALSE,"MAT96";#N/A,#N/A,FALSE,"FANDA96";#N/A,#N/A,FALSE,"INTRAN96";#N/A,#N/A,FALSE,"NAA9697";#N/A,#N/A,FALSE,"ECWEBB";#N/A,#N/A,FALSE,"MFT96";#N/A,#N/A,FALSE,"CTrecon"}</definedName>
    <definedName name="ASFD_3_2_2" hidden="1">{#N/A,#N/A,FALSE,"TMCOMP96";#N/A,#N/A,FALSE,"MAT96";#N/A,#N/A,FALSE,"FANDA96";#N/A,#N/A,FALSE,"INTRAN96";#N/A,#N/A,FALSE,"NAA9697";#N/A,#N/A,FALSE,"ECWEBB";#N/A,#N/A,FALSE,"MFT96";#N/A,#N/A,FALSE,"CTrecon"}</definedName>
    <definedName name="ASFD_3_2_3" hidden="1">{#N/A,#N/A,FALSE,"TMCOMP96";#N/A,#N/A,FALSE,"MAT96";#N/A,#N/A,FALSE,"FANDA96";#N/A,#N/A,FALSE,"INTRAN96";#N/A,#N/A,FALSE,"NAA9697";#N/A,#N/A,FALSE,"ECWEBB";#N/A,#N/A,FALSE,"MFT96";#N/A,#N/A,FALSE,"CTrecon"}</definedName>
    <definedName name="ASFD_3_2_4" hidden="1">{#N/A,#N/A,FALSE,"TMCOMP96";#N/A,#N/A,FALSE,"MAT96";#N/A,#N/A,FALSE,"FANDA96";#N/A,#N/A,FALSE,"INTRAN96";#N/A,#N/A,FALSE,"NAA9697";#N/A,#N/A,FALSE,"ECWEBB";#N/A,#N/A,FALSE,"MFT96";#N/A,#N/A,FALSE,"CTrecon"}</definedName>
    <definedName name="ASFD_3_2_5" hidden="1">{#N/A,#N/A,FALSE,"TMCOMP96";#N/A,#N/A,FALSE,"MAT96";#N/A,#N/A,FALSE,"FANDA96";#N/A,#N/A,FALSE,"INTRAN96";#N/A,#N/A,FALSE,"NAA9697";#N/A,#N/A,FALSE,"ECWEBB";#N/A,#N/A,FALSE,"MFT96";#N/A,#N/A,FALSE,"CTrecon"}</definedName>
    <definedName name="ASFD_3_3" hidden="1">{#N/A,#N/A,FALSE,"TMCOMP96";#N/A,#N/A,FALSE,"MAT96";#N/A,#N/A,FALSE,"FANDA96";#N/A,#N/A,FALSE,"INTRAN96";#N/A,#N/A,FALSE,"NAA9697";#N/A,#N/A,FALSE,"ECWEBB";#N/A,#N/A,FALSE,"MFT96";#N/A,#N/A,FALSE,"CTrecon"}</definedName>
    <definedName name="ASFD_3_3_1" hidden="1">{#N/A,#N/A,FALSE,"TMCOMP96";#N/A,#N/A,FALSE,"MAT96";#N/A,#N/A,FALSE,"FANDA96";#N/A,#N/A,FALSE,"INTRAN96";#N/A,#N/A,FALSE,"NAA9697";#N/A,#N/A,FALSE,"ECWEBB";#N/A,#N/A,FALSE,"MFT96";#N/A,#N/A,FALSE,"CTrecon"}</definedName>
    <definedName name="ASFD_3_3_2" hidden="1">{#N/A,#N/A,FALSE,"TMCOMP96";#N/A,#N/A,FALSE,"MAT96";#N/A,#N/A,FALSE,"FANDA96";#N/A,#N/A,FALSE,"INTRAN96";#N/A,#N/A,FALSE,"NAA9697";#N/A,#N/A,FALSE,"ECWEBB";#N/A,#N/A,FALSE,"MFT96";#N/A,#N/A,FALSE,"CTrecon"}</definedName>
    <definedName name="ASFD_3_3_3" hidden="1">{#N/A,#N/A,FALSE,"TMCOMP96";#N/A,#N/A,FALSE,"MAT96";#N/A,#N/A,FALSE,"FANDA96";#N/A,#N/A,FALSE,"INTRAN96";#N/A,#N/A,FALSE,"NAA9697";#N/A,#N/A,FALSE,"ECWEBB";#N/A,#N/A,FALSE,"MFT96";#N/A,#N/A,FALSE,"CTrecon"}</definedName>
    <definedName name="ASFD_3_3_4" hidden="1">{#N/A,#N/A,FALSE,"TMCOMP96";#N/A,#N/A,FALSE,"MAT96";#N/A,#N/A,FALSE,"FANDA96";#N/A,#N/A,FALSE,"INTRAN96";#N/A,#N/A,FALSE,"NAA9697";#N/A,#N/A,FALSE,"ECWEBB";#N/A,#N/A,FALSE,"MFT96";#N/A,#N/A,FALSE,"CTrecon"}</definedName>
    <definedName name="ASFD_3_3_5" hidden="1">{#N/A,#N/A,FALSE,"TMCOMP96";#N/A,#N/A,FALSE,"MAT96";#N/A,#N/A,FALSE,"FANDA96";#N/A,#N/A,FALSE,"INTRAN96";#N/A,#N/A,FALSE,"NAA9697";#N/A,#N/A,FALSE,"ECWEBB";#N/A,#N/A,FALSE,"MFT96";#N/A,#N/A,FALSE,"CTrecon"}</definedName>
    <definedName name="ASFD_3_4" hidden="1">{#N/A,#N/A,FALSE,"TMCOMP96";#N/A,#N/A,FALSE,"MAT96";#N/A,#N/A,FALSE,"FANDA96";#N/A,#N/A,FALSE,"INTRAN96";#N/A,#N/A,FALSE,"NAA9697";#N/A,#N/A,FALSE,"ECWEBB";#N/A,#N/A,FALSE,"MFT96";#N/A,#N/A,FALSE,"CTrecon"}</definedName>
    <definedName name="ASFD_3_4_1" hidden="1">{#N/A,#N/A,FALSE,"TMCOMP96";#N/A,#N/A,FALSE,"MAT96";#N/A,#N/A,FALSE,"FANDA96";#N/A,#N/A,FALSE,"INTRAN96";#N/A,#N/A,FALSE,"NAA9697";#N/A,#N/A,FALSE,"ECWEBB";#N/A,#N/A,FALSE,"MFT96";#N/A,#N/A,FALSE,"CTrecon"}</definedName>
    <definedName name="ASFD_3_4_2" hidden="1">{#N/A,#N/A,FALSE,"TMCOMP96";#N/A,#N/A,FALSE,"MAT96";#N/A,#N/A,FALSE,"FANDA96";#N/A,#N/A,FALSE,"INTRAN96";#N/A,#N/A,FALSE,"NAA9697";#N/A,#N/A,FALSE,"ECWEBB";#N/A,#N/A,FALSE,"MFT96";#N/A,#N/A,FALSE,"CTrecon"}</definedName>
    <definedName name="ASFD_3_4_3" hidden="1">{#N/A,#N/A,FALSE,"TMCOMP96";#N/A,#N/A,FALSE,"MAT96";#N/A,#N/A,FALSE,"FANDA96";#N/A,#N/A,FALSE,"INTRAN96";#N/A,#N/A,FALSE,"NAA9697";#N/A,#N/A,FALSE,"ECWEBB";#N/A,#N/A,FALSE,"MFT96";#N/A,#N/A,FALSE,"CTrecon"}</definedName>
    <definedName name="ASFD_3_4_4" hidden="1">{#N/A,#N/A,FALSE,"TMCOMP96";#N/A,#N/A,FALSE,"MAT96";#N/A,#N/A,FALSE,"FANDA96";#N/A,#N/A,FALSE,"INTRAN96";#N/A,#N/A,FALSE,"NAA9697";#N/A,#N/A,FALSE,"ECWEBB";#N/A,#N/A,FALSE,"MFT96";#N/A,#N/A,FALSE,"CTrecon"}</definedName>
    <definedName name="ASFD_3_4_5" hidden="1">{#N/A,#N/A,FALSE,"TMCOMP96";#N/A,#N/A,FALSE,"MAT96";#N/A,#N/A,FALSE,"FANDA96";#N/A,#N/A,FALSE,"INTRAN96";#N/A,#N/A,FALSE,"NAA9697";#N/A,#N/A,FALSE,"ECWEBB";#N/A,#N/A,FALSE,"MFT96";#N/A,#N/A,FALSE,"CTrecon"}</definedName>
    <definedName name="ASFD_3_5" hidden="1">{#N/A,#N/A,FALSE,"TMCOMP96";#N/A,#N/A,FALSE,"MAT96";#N/A,#N/A,FALSE,"FANDA96";#N/A,#N/A,FALSE,"INTRAN96";#N/A,#N/A,FALSE,"NAA9697";#N/A,#N/A,FALSE,"ECWEBB";#N/A,#N/A,FALSE,"MFT96";#N/A,#N/A,FALSE,"CTrecon"}</definedName>
    <definedName name="ASFD_3_5_1" hidden="1">{#N/A,#N/A,FALSE,"TMCOMP96";#N/A,#N/A,FALSE,"MAT96";#N/A,#N/A,FALSE,"FANDA96";#N/A,#N/A,FALSE,"INTRAN96";#N/A,#N/A,FALSE,"NAA9697";#N/A,#N/A,FALSE,"ECWEBB";#N/A,#N/A,FALSE,"MFT96";#N/A,#N/A,FALSE,"CTrecon"}</definedName>
    <definedName name="ASFD_3_5_2" hidden="1">{#N/A,#N/A,FALSE,"TMCOMP96";#N/A,#N/A,FALSE,"MAT96";#N/A,#N/A,FALSE,"FANDA96";#N/A,#N/A,FALSE,"INTRAN96";#N/A,#N/A,FALSE,"NAA9697";#N/A,#N/A,FALSE,"ECWEBB";#N/A,#N/A,FALSE,"MFT96";#N/A,#N/A,FALSE,"CTrecon"}</definedName>
    <definedName name="ASFD_3_5_3" hidden="1">{#N/A,#N/A,FALSE,"TMCOMP96";#N/A,#N/A,FALSE,"MAT96";#N/A,#N/A,FALSE,"FANDA96";#N/A,#N/A,FALSE,"INTRAN96";#N/A,#N/A,FALSE,"NAA9697";#N/A,#N/A,FALSE,"ECWEBB";#N/A,#N/A,FALSE,"MFT96";#N/A,#N/A,FALSE,"CTrecon"}</definedName>
    <definedName name="ASFD_3_5_4" hidden="1">{#N/A,#N/A,FALSE,"TMCOMP96";#N/A,#N/A,FALSE,"MAT96";#N/A,#N/A,FALSE,"FANDA96";#N/A,#N/A,FALSE,"INTRAN96";#N/A,#N/A,FALSE,"NAA9697";#N/A,#N/A,FALSE,"ECWEBB";#N/A,#N/A,FALSE,"MFT96";#N/A,#N/A,FALSE,"CTrecon"}</definedName>
    <definedName name="ASFD_3_5_5" hidden="1">{#N/A,#N/A,FALSE,"TMCOMP96";#N/A,#N/A,FALSE,"MAT96";#N/A,#N/A,FALSE,"FANDA96";#N/A,#N/A,FALSE,"INTRAN96";#N/A,#N/A,FALSE,"NAA9697";#N/A,#N/A,FALSE,"ECWEBB";#N/A,#N/A,FALSE,"MFT96";#N/A,#N/A,FALSE,"CTrecon"}</definedName>
    <definedName name="ASFD_4" hidden="1">{#N/A,#N/A,FALSE,"TMCOMP96";#N/A,#N/A,FALSE,"MAT96";#N/A,#N/A,FALSE,"FANDA96";#N/A,#N/A,FALSE,"INTRAN96";#N/A,#N/A,FALSE,"NAA9697";#N/A,#N/A,FALSE,"ECWEBB";#N/A,#N/A,FALSE,"MFT96";#N/A,#N/A,FALSE,"CTrecon"}</definedName>
    <definedName name="ASFD_4_1" hidden="1">{#N/A,#N/A,FALSE,"TMCOMP96";#N/A,#N/A,FALSE,"MAT96";#N/A,#N/A,FALSE,"FANDA96";#N/A,#N/A,FALSE,"INTRAN96";#N/A,#N/A,FALSE,"NAA9697";#N/A,#N/A,FALSE,"ECWEBB";#N/A,#N/A,FALSE,"MFT96";#N/A,#N/A,FALSE,"CTrecon"}</definedName>
    <definedName name="ASFD_4_1_1" hidden="1">{#N/A,#N/A,FALSE,"TMCOMP96";#N/A,#N/A,FALSE,"MAT96";#N/A,#N/A,FALSE,"FANDA96";#N/A,#N/A,FALSE,"INTRAN96";#N/A,#N/A,FALSE,"NAA9697";#N/A,#N/A,FALSE,"ECWEBB";#N/A,#N/A,FALSE,"MFT96";#N/A,#N/A,FALSE,"CTrecon"}</definedName>
    <definedName name="ASFD_4_1_1_1" hidden="1">{#N/A,#N/A,FALSE,"TMCOMP96";#N/A,#N/A,FALSE,"MAT96";#N/A,#N/A,FALSE,"FANDA96";#N/A,#N/A,FALSE,"INTRAN96";#N/A,#N/A,FALSE,"NAA9697";#N/A,#N/A,FALSE,"ECWEBB";#N/A,#N/A,FALSE,"MFT96";#N/A,#N/A,FALSE,"CTrecon"}</definedName>
    <definedName name="ASFD_4_1_1_1_1" hidden="1">{#N/A,#N/A,FALSE,"TMCOMP96";#N/A,#N/A,FALSE,"MAT96";#N/A,#N/A,FALSE,"FANDA96";#N/A,#N/A,FALSE,"INTRAN96";#N/A,#N/A,FALSE,"NAA9697";#N/A,#N/A,FALSE,"ECWEBB";#N/A,#N/A,FALSE,"MFT96";#N/A,#N/A,FALSE,"CTrecon"}</definedName>
    <definedName name="ASFD_4_1_1_1_2" hidden="1">{#N/A,#N/A,FALSE,"TMCOMP96";#N/A,#N/A,FALSE,"MAT96";#N/A,#N/A,FALSE,"FANDA96";#N/A,#N/A,FALSE,"INTRAN96";#N/A,#N/A,FALSE,"NAA9697";#N/A,#N/A,FALSE,"ECWEBB";#N/A,#N/A,FALSE,"MFT96";#N/A,#N/A,FALSE,"CTrecon"}</definedName>
    <definedName name="ASFD_4_1_1_1_3" hidden="1">{#N/A,#N/A,FALSE,"TMCOMP96";#N/A,#N/A,FALSE,"MAT96";#N/A,#N/A,FALSE,"FANDA96";#N/A,#N/A,FALSE,"INTRAN96";#N/A,#N/A,FALSE,"NAA9697";#N/A,#N/A,FALSE,"ECWEBB";#N/A,#N/A,FALSE,"MFT96";#N/A,#N/A,FALSE,"CTrecon"}</definedName>
    <definedName name="ASFD_4_1_1_1_4" hidden="1">{#N/A,#N/A,FALSE,"TMCOMP96";#N/A,#N/A,FALSE,"MAT96";#N/A,#N/A,FALSE,"FANDA96";#N/A,#N/A,FALSE,"INTRAN96";#N/A,#N/A,FALSE,"NAA9697";#N/A,#N/A,FALSE,"ECWEBB";#N/A,#N/A,FALSE,"MFT96";#N/A,#N/A,FALSE,"CTrecon"}</definedName>
    <definedName name="ASFD_4_1_1_1_5" hidden="1">{#N/A,#N/A,FALSE,"TMCOMP96";#N/A,#N/A,FALSE,"MAT96";#N/A,#N/A,FALSE,"FANDA96";#N/A,#N/A,FALSE,"INTRAN96";#N/A,#N/A,FALSE,"NAA9697";#N/A,#N/A,FALSE,"ECWEBB";#N/A,#N/A,FALSE,"MFT96";#N/A,#N/A,FALSE,"CTrecon"}</definedName>
    <definedName name="ASFD_4_1_1_2" hidden="1">{#N/A,#N/A,FALSE,"TMCOMP96";#N/A,#N/A,FALSE,"MAT96";#N/A,#N/A,FALSE,"FANDA96";#N/A,#N/A,FALSE,"INTRAN96";#N/A,#N/A,FALSE,"NAA9697";#N/A,#N/A,FALSE,"ECWEBB";#N/A,#N/A,FALSE,"MFT96";#N/A,#N/A,FALSE,"CTrecon"}</definedName>
    <definedName name="ASFD_4_1_1_2_1" hidden="1">{#N/A,#N/A,FALSE,"TMCOMP96";#N/A,#N/A,FALSE,"MAT96";#N/A,#N/A,FALSE,"FANDA96";#N/A,#N/A,FALSE,"INTRAN96";#N/A,#N/A,FALSE,"NAA9697";#N/A,#N/A,FALSE,"ECWEBB";#N/A,#N/A,FALSE,"MFT96";#N/A,#N/A,FALSE,"CTrecon"}</definedName>
    <definedName name="ASFD_4_1_1_2_2" hidden="1">{#N/A,#N/A,FALSE,"TMCOMP96";#N/A,#N/A,FALSE,"MAT96";#N/A,#N/A,FALSE,"FANDA96";#N/A,#N/A,FALSE,"INTRAN96";#N/A,#N/A,FALSE,"NAA9697";#N/A,#N/A,FALSE,"ECWEBB";#N/A,#N/A,FALSE,"MFT96";#N/A,#N/A,FALSE,"CTrecon"}</definedName>
    <definedName name="ASFD_4_1_1_2_3" hidden="1">{#N/A,#N/A,FALSE,"TMCOMP96";#N/A,#N/A,FALSE,"MAT96";#N/A,#N/A,FALSE,"FANDA96";#N/A,#N/A,FALSE,"INTRAN96";#N/A,#N/A,FALSE,"NAA9697";#N/A,#N/A,FALSE,"ECWEBB";#N/A,#N/A,FALSE,"MFT96";#N/A,#N/A,FALSE,"CTrecon"}</definedName>
    <definedName name="ASFD_4_1_1_2_4" hidden="1">{#N/A,#N/A,FALSE,"TMCOMP96";#N/A,#N/A,FALSE,"MAT96";#N/A,#N/A,FALSE,"FANDA96";#N/A,#N/A,FALSE,"INTRAN96";#N/A,#N/A,FALSE,"NAA9697";#N/A,#N/A,FALSE,"ECWEBB";#N/A,#N/A,FALSE,"MFT96";#N/A,#N/A,FALSE,"CTrecon"}</definedName>
    <definedName name="ASFD_4_1_1_2_5" hidden="1">{#N/A,#N/A,FALSE,"TMCOMP96";#N/A,#N/A,FALSE,"MAT96";#N/A,#N/A,FALSE,"FANDA96";#N/A,#N/A,FALSE,"INTRAN96";#N/A,#N/A,FALSE,"NAA9697";#N/A,#N/A,FALSE,"ECWEBB";#N/A,#N/A,FALSE,"MFT96";#N/A,#N/A,FALSE,"CTrecon"}</definedName>
    <definedName name="ASFD_4_1_1_3" hidden="1">{#N/A,#N/A,FALSE,"TMCOMP96";#N/A,#N/A,FALSE,"MAT96";#N/A,#N/A,FALSE,"FANDA96";#N/A,#N/A,FALSE,"INTRAN96";#N/A,#N/A,FALSE,"NAA9697";#N/A,#N/A,FALSE,"ECWEBB";#N/A,#N/A,FALSE,"MFT96";#N/A,#N/A,FALSE,"CTrecon"}</definedName>
    <definedName name="ASFD_4_1_1_4" hidden="1">{#N/A,#N/A,FALSE,"TMCOMP96";#N/A,#N/A,FALSE,"MAT96";#N/A,#N/A,FALSE,"FANDA96";#N/A,#N/A,FALSE,"INTRAN96";#N/A,#N/A,FALSE,"NAA9697";#N/A,#N/A,FALSE,"ECWEBB";#N/A,#N/A,FALSE,"MFT96";#N/A,#N/A,FALSE,"CTrecon"}</definedName>
    <definedName name="ASFD_4_1_1_5" hidden="1">{#N/A,#N/A,FALSE,"TMCOMP96";#N/A,#N/A,FALSE,"MAT96";#N/A,#N/A,FALSE,"FANDA96";#N/A,#N/A,FALSE,"INTRAN96";#N/A,#N/A,FALSE,"NAA9697";#N/A,#N/A,FALSE,"ECWEBB";#N/A,#N/A,FALSE,"MFT96";#N/A,#N/A,FALSE,"CTrecon"}</definedName>
    <definedName name="ASFD_4_1_2" hidden="1">{#N/A,#N/A,FALSE,"TMCOMP96";#N/A,#N/A,FALSE,"MAT96";#N/A,#N/A,FALSE,"FANDA96";#N/A,#N/A,FALSE,"INTRAN96";#N/A,#N/A,FALSE,"NAA9697";#N/A,#N/A,FALSE,"ECWEBB";#N/A,#N/A,FALSE,"MFT96";#N/A,#N/A,FALSE,"CTrecon"}</definedName>
    <definedName name="ASFD_4_1_2_1" hidden="1">{#N/A,#N/A,FALSE,"TMCOMP96";#N/A,#N/A,FALSE,"MAT96";#N/A,#N/A,FALSE,"FANDA96";#N/A,#N/A,FALSE,"INTRAN96";#N/A,#N/A,FALSE,"NAA9697";#N/A,#N/A,FALSE,"ECWEBB";#N/A,#N/A,FALSE,"MFT96";#N/A,#N/A,FALSE,"CTrecon"}</definedName>
    <definedName name="ASFD_4_1_2_2" hidden="1">{#N/A,#N/A,FALSE,"TMCOMP96";#N/A,#N/A,FALSE,"MAT96";#N/A,#N/A,FALSE,"FANDA96";#N/A,#N/A,FALSE,"INTRAN96";#N/A,#N/A,FALSE,"NAA9697";#N/A,#N/A,FALSE,"ECWEBB";#N/A,#N/A,FALSE,"MFT96";#N/A,#N/A,FALSE,"CTrecon"}</definedName>
    <definedName name="ASFD_4_1_2_3" hidden="1">{#N/A,#N/A,FALSE,"TMCOMP96";#N/A,#N/A,FALSE,"MAT96";#N/A,#N/A,FALSE,"FANDA96";#N/A,#N/A,FALSE,"INTRAN96";#N/A,#N/A,FALSE,"NAA9697";#N/A,#N/A,FALSE,"ECWEBB";#N/A,#N/A,FALSE,"MFT96";#N/A,#N/A,FALSE,"CTrecon"}</definedName>
    <definedName name="ASFD_4_1_2_4" hidden="1">{#N/A,#N/A,FALSE,"TMCOMP96";#N/A,#N/A,FALSE,"MAT96";#N/A,#N/A,FALSE,"FANDA96";#N/A,#N/A,FALSE,"INTRAN96";#N/A,#N/A,FALSE,"NAA9697";#N/A,#N/A,FALSE,"ECWEBB";#N/A,#N/A,FALSE,"MFT96";#N/A,#N/A,FALSE,"CTrecon"}</definedName>
    <definedName name="ASFD_4_1_2_5" hidden="1">{#N/A,#N/A,FALSE,"TMCOMP96";#N/A,#N/A,FALSE,"MAT96";#N/A,#N/A,FALSE,"FANDA96";#N/A,#N/A,FALSE,"INTRAN96";#N/A,#N/A,FALSE,"NAA9697";#N/A,#N/A,FALSE,"ECWEBB";#N/A,#N/A,FALSE,"MFT96";#N/A,#N/A,FALSE,"CTrecon"}</definedName>
    <definedName name="ASFD_4_1_3" hidden="1">{#N/A,#N/A,FALSE,"TMCOMP96";#N/A,#N/A,FALSE,"MAT96";#N/A,#N/A,FALSE,"FANDA96";#N/A,#N/A,FALSE,"INTRAN96";#N/A,#N/A,FALSE,"NAA9697";#N/A,#N/A,FALSE,"ECWEBB";#N/A,#N/A,FALSE,"MFT96";#N/A,#N/A,FALSE,"CTrecon"}</definedName>
    <definedName name="ASFD_4_1_3_1" hidden="1">{#N/A,#N/A,FALSE,"TMCOMP96";#N/A,#N/A,FALSE,"MAT96";#N/A,#N/A,FALSE,"FANDA96";#N/A,#N/A,FALSE,"INTRAN96";#N/A,#N/A,FALSE,"NAA9697";#N/A,#N/A,FALSE,"ECWEBB";#N/A,#N/A,FALSE,"MFT96";#N/A,#N/A,FALSE,"CTrecon"}</definedName>
    <definedName name="ASFD_4_1_3_2" hidden="1">{#N/A,#N/A,FALSE,"TMCOMP96";#N/A,#N/A,FALSE,"MAT96";#N/A,#N/A,FALSE,"FANDA96";#N/A,#N/A,FALSE,"INTRAN96";#N/A,#N/A,FALSE,"NAA9697";#N/A,#N/A,FALSE,"ECWEBB";#N/A,#N/A,FALSE,"MFT96";#N/A,#N/A,FALSE,"CTrecon"}</definedName>
    <definedName name="ASFD_4_1_3_3" hidden="1">{#N/A,#N/A,FALSE,"TMCOMP96";#N/A,#N/A,FALSE,"MAT96";#N/A,#N/A,FALSE,"FANDA96";#N/A,#N/A,FALSE,"INTRAN96";#N/A,#N/A,FALSE,"NAA9697";#N/A,#N/A,FALSE,"ECWEBB";#N/A,#N/A,FALSE,"MFT96";#N/A,#N/A,FALSE,"CTrecon"}</definedName>
    <definedName name="ASFD_4_1_3_4" hidden="1">{#N/A,#N/A,FALSE,"TMCOMP96";#N/A,#N/A,FALSE,"MAT96";#N/A,#N/A,FALSE,"FANDA96";#N/A,#N/A,FALSE,"INTRAN96";#N/A,#N/A,FALSE,"NAA9697";#N/A,#N/A,FALSE,"ECWEBB";#N/A,#N/A,FALSE,"MFT96";#N/A,#N/A,FALSE,"CTrecon"}</definedName>
    <definedName name="ASFD_4_1_3_5" hidden="1">{#N/A,#N/A,FALSE,"TMCOMP96";#N/A,#N/A,FALSE,"MAT96";#N/A,#N/A,FALSE,"FANDA96";#N/A,#N/A,FALSE,"INTRAN96";#N/A,#N/A,FALSE,"NAA9697";#N/A,#N/A,FALSE,"ECWEBB";#N/A,#N/A,FALSE,"MFT96";#N/A,#N/A,FALSE,"CTrecon"}</definedName>
    <definedName name="ASFD_4_1_4" hidden="1">{#N/A,#N/A,FALSE,"TMCOMP96";#N/A,#N/A,FALSE,"MAT96";#N/A,#N/A,FALSE,"FANDA96";#N/A,#N/A,FALSE,"INTRAN96";#N/A,#N/A,FALSE,"NAA9697";#N/A,#N/A,FALSE,"ECWEBB";#N/A,#N/A,FALSE,"MFT96";#N/A,#N/A,FALSE,"CTrecon"}</definedName>
    <definedName name="ASFD_4_1_4_1" hidden="1">{#N/A,#N/A,FALSE,"TMCOMP96";#N/A,#N/A,FALSE,"MAT96";#N/A,#N/A,FALSE,"FANDA96";#N/A,#N/A,FALSE,"INTRAN96";#N/A,#N/A,FALSE,"NAA9697";#N/A,#N/A,FALSE,"ECWEBB";#N/A,#N/A,FALSE,"MFT96";#N/A,#N/A,FALSE,"CTrecon"}</definedName>
    <definedName name="ASFD_4_1_4_2" hidden="1">{#N/A,#N/A,FALSE,"TMCOMP96";#N/A,#N/A,FALSE,"MAT96";#N/A,#N/A,FALSE,"FANDA96";#N/A,#N/A,FALSE,"INTRAN96";#N/A,#N/A,FALSE,"NAA9697";#N/A,#N/A,FALSE,"ECWEBB";#N/A,#N/A,FALSE,"MFT96";#N/A,#N/A,FALSE,"CTrecon"}</definedName>
    <definedName name="ASFD_4_1_4_3" hidden="1">{#N/A,#N/A,FALSE,"TMCOMP96";#N/A,#N/A,FALSE,"MAT96";#N/A,#N/A,FALSE,"FANDA96";#N/A,#N/A,FALSE,"INTRAN96";#N/A,#N/A,FALSE,"NAA9697";#N/A,#N/A,FALSE,"ECWEBB";#N/A,#N/A,FALSE,"MFT96";#N/A,#N/A,FALSE,"CTrecon"}</definedName>
    <definedName name="ASFD_4_1_4_4" hidden="1">{#N/A,#N/A,FALSE,"TMCOMP96";#N/A,#N/A,FALSE,"MAT96";#N/A,#N/A,FALSE,"FANDA96";#N/A,#N/A,FALSE,"INTRAN96";#N/A,#N/A,FALSE,"NAA9697";#N/A,#N/A,FALSE,"ECWEBB";#N/A,#N/A,FALSE,"MFT96";#N/A,#N/A,FALSE,"CTrecon"}</definedName>
    <definedName name="ASFD_4_1_4_5" hidden="1">{#N/A,#N/A,FALSE,"TMCOMP96";#N/A,#N/A,FALSE,"MAT96";#N/A,#N/A,FALSE,"FANDA96";#N/A,#N/A,FALSE,"INTRAN96";#N/A,#N/A,FALSE,"NAA9697";#N/A,#N/A,FALSE,"ECWEBB";#N/A,#N/A,FALSE,"MFT96";#N/A,#N/A,FALSE,"CTrecon"}</definedName>
    <definedName name="ASFD_4_1_5" hidden="1">{#N/A,#N/A,FALSE,"TMCOMP96";#N/A,#N/A,FALSE,"MAT96";#N/A,#N/A,FALSE,"FANDA96";#N/A,#N/A,FALSE,"INTRAN96";#N/A,#N/A,FALSE,"NAA9697";#N/A,#N/A,FALSE,"ECWEBB";#N/A,#N/A,FALSE,"MFT96";#N/A,#N/A,FALSE,"CTrecon"}</definedName>
    <definedName name="ASFD_4_1_5_1" hidden="1">{#N/A,#N/A,FALSE,"TMCOMP96";#N/A,#N/A,FALSE,"MAT96";#N/A,#N/A,FALSE,"FANDA96";#N/A,#N/A,FALSE,"INTRAN96";#N/A,#N/A,FALSE,"NAA9697";#N/A,#N/A,FALSE,"ECWEBB";#N/A,#N/A,FALSE,"MFT96";#N/A,#N/A,FALSE,"CTrecon"}</definedName>
    <definedName name="ASFD_4_1_5_2" hidden="1">{#N/A,#N/A,FALSE,"TMCOMP96";#N/A,#N/A,FALSE,"MAT96";#N/A,#N/A,FALSE,"FANDA96";#N/A,#N/A,FALSE,"INTRAN96";#N/A,#N/A,FALSE,"NAA9697";#N/A,#N/A,FALSE,"ECWEBB";#N/A,#N/A,FALSE,"MFT96";#N/A,#N/A,FALSE,"CTrecon"}</definedName>
    <definedName name="ASFD_4_1_5_3" hidden="1">{#N/A,#N/A,FALSE,"TMCOMP96";#N/A,#N/A,FALSE,"MAT96";#N/A,#N/A,FALSE,"FANDA96";#N/A,#N/A,FALSE,"INTRAN96";#N/A,#N/A,FALSE,"NAA9697";#N/A,#N/A,FALSE,"ECWEBB";#N/A,#N/A,FALSE,"MFT96";#N/A,#N/A,FALSE,"CTrecon"}</definedName>
    <definedName name="ASFD_4_1_5_4" hidden="1">{#N/A,#N/A,FALSE,"TMCOMP96";#N/A,#N/A,FALSE,"MAT96";#N/A,#N/A,FALSE,"FANDA96";#N/A,#N/A,FALSE,"INTRAN96";#N/A,#N/A,FALSE,"NAA9697";#N/A,#N/A,FALSE,"ECWEBB";#N/A,#N/A,FALSE,"MFT96";#N/A,#N/A,FALSE,"CTrecon"}</definedName>
    <definedName name="ASFD_4_1_5_5" hidden="1">{#N/A,#N/A,FALSE,"TMCOMP96";#N/A,#N/A,FALSE,"MAT96";#N/A,#N/A,FALSE,"FANDA96";#N/A,#N/A,FALSE,"INTRAN96";#N/A,#N/A,FALSE,"NAA9697";#N/A,#N/A,FALSE,"ECWEBB";#N/A,#N/A,FALSE,"MFT96";#N/A,#N/A,FALSE,"CTrecon"}</definedName>
    <definedName name="ASFD_4_2" hidden="1">{#N/A,#N/A,FALSE,"TMCOMP96";#N/A,#N/A,FALSE,"MAT96";#N/A,#N/A,FALSE,"FANDA96";#N/A,#N/A,FALSE,"INTRAN96";#N/A,#N/A,FALSE,"NAA9697";#N/A,#N/A,FALSE,"ECWEBB";#N/A,#N/A,FALSE,"MFT96";#N/A,#N/A,FALSE,"CTrecon"}</definedName>
    <definedName name="ASFD_4_2_1" hidden="1">{#N/A,#N/A,FALSE,"TMCOMP96";#N/A,#N/A,FALSE,"MAT96";#N/A,#N/A,FALSE,"FANDA96";#N/A,#N/A,FALSE,"INTRAN96";#N/A,#N/A,FALSE,"NAA9697";#N/A,#N/A,FALSE,"ECWEBB";#N/A,#N/A,FALSE,"MFT96";#N/A,#N/A,FALSE,"CTrecon"}</definedName>
    <definedName name="ASFD_4_2_2" hidden="1">{#N/A,#N/A,FALSE,"TMCOMP96";#N/A,#N/A,FALSE,"MAT96";#N/A,#N/A,FALSE,"FANDA96";#N/A,#N/A,FALSE,"INTRAN96";#N/A,#N/A,FALSE,"NAA9697";#N/A,#N/A,FALSE,"ECWEBB";#N/A,#N/A,FALSE,"MFT96";#N/A,#N/A,FALSE,"CTrecon"}</definedName>
    <definedName name="ASFD_4_2_3" hidden="1">{#N/A,#N/A,FALSE,"TMCOMP96";#N/A,#N/A,FALSE,"MAT96";#N/A,#N/A,FALSE,"FANDA96";#N/A,#N/A,FALSE,"INTRAN96";#N/A,#N/A,FALSE,"NAA9697";#N/A,#N/A,FALSE,"ECWEBB";#N/A,#N/A,FALSE,"MFT96";#N/A,#N/A,FALSE,"CTrecon"}</definedName>
    <definedName name="ASFD_4_2_4" hidden="1">{#N/A,#N/A,FALSE,"TMCOMP96";#N/A,#N/A,FALSE,"MAT96";#N/A,#N/A,FALSE,"FANDA96";#N/A,#N/A,FALSE,"INTRAN96";#N/A,#N/A,FALSE,"NAA9697";#N/A,#N/A,FALSE,"ECWEBB";#N/A,#N/A,FALSE,"MFT96";#N/A,#N/A,FALSE,"CTrecon"}</definedName>
    <definedName name="ASFD_4_2_5" hidden="1">{#N/A,#N/A,FALSE,"TMCOMP96";#N/A,#N/A,FALSE,"MAT96";#N/A,#N/A,FALSE,"FANDA96";#N/A,#N/A,FALSE,"INTRAN96";#N/A,#N/A,FALSE,"NAA9697";#N/A,#N/A,FALSE,"ECWEBB";#N/A,#N/A,FALSE,"MFT96";#N/A,#N/A,FALSE,"CTrecon"}</definedName>
    <definedName name="ASFD_4_3" hidden="1">{#N/A,#N/A,FALSE,"TMCOMP96";#N/A,#N/A,FALSE,"MAT96";#N/A,#N/A,FALSE,"FANDA96";#N/A,#N/A,FALSE,"INTRAN96";#N/A,#N/A,FALSE,"NAA9697";#N/A,#N/A,FALSE,"ECWEBB";#N/A,#N/A,FALSE,"MFT96";#N/A,#N/A,FALSE,"CTrecon"}</definedName>
    <definedName name="ASFD_4_3_1" hidden="1">{#N/A,#N/A,FALSE,"TMCOMP96";#N/A,#N/A,FALSE,"MAT96";#N/A,#N/A,FALSE,"FANDA96";#N/A,#N/A,FALSE,"INTRAN96";#N/A,#N/A,FALSE,"NAA9697";#N/A,#N/A,FALSE,"ECWEBB";#N/A,#N/A,FALSE,"MFT96";#N/A,#N/A,FALSE,"CTrecon"}</definedName>
    <definedName name="ASFD_4_3_2" hidden="1">{#N/A,#N/A,FALSE,"TMCOMP96";#N/A,#N/A,FALSE,"MAT96";#N/A,#N/A,FALSE,"FANDA96";#N/A,#N/A,FALSE,"INTRAN96";#N/A,#N/A,FALSE,"NAA9697";#N/A,#N/A,FALSE,"ECWEBB";#N/A,#N/A,FALSE,"MFT96";#N/A,#N/A,FALSE,"CTrecon"}</definedName>
    <definedName name="ASFD_4_3_3" hidden="1">{#N/A,#N/A,FALSE,"TMCOMP96";#N/A,#N/A,FALSE,"MAT96";#N/A,#N/A,FALSE,"FANDA96";#N/A,#N/A,FALSE,"INTRAN96";#N/A,#N/A,FALSE,"NAA9697";#N/A,#N/A,FALSE,"ECWEBB";#N/A,#N/A,FALSE,"MFT96";#N/A,#N/A,FALSE,"CTrecon"}</definedName>
    <definedName name="ASFD_4_3_4" hidden="1">{#N/A,#N/A,FALSE,"TMCOMP96";#N/A,#N/A,FALSE,"MAT96";#N/A,#N/A,FALSE,"FANDA96";#N/A,#N/A,FALSE,"INTRAN96";#N/A,#N/A,FALSE,"NAA9697";#N/A,#N/A,FALSE,"ECWEBB";#N/A,#N/A,FALSE,"MFT96";#N/A,#N/A,FALSE,"CTrecon"}</definedName>
    <definedName name="ASFD_4_3_5" hidden="1">{#N/A,#N/A,FALSE,"TMCOMP96";#N/A,#N/A,FALSE,"MAT96";#N/A,#N/A,FALSE,"FANDA96";#N/A,#N/A,FALSE,"INTRAN96";#N/A,#N/A,FALSE,"NAA9697";#N/A,#N/A,FALSE,"ECWEBB";#N/A,#N/A,FALSE,"MFT96";#N/A,#N/A,FALSE,"CTrecon"}</definedName>
    <definedName name="ASFD_4_4" hidden="1">{#N/A,#N/A,FALSE,"TMCOMP96";#N/A,#N/A,FALSE,"MAT96";#N/A,#N/A,FALSE,"FANDA96";#N/A,#N/A,FALSE,"INTRAN96";#N/A,#N/A,FALSE,"NAA9697";#N/A,#N/A,FALSE,"ECWEBB";#N/A,#N/A,FALSE,"MFT96";#N/A,#N/A,FALSE,"CTrecon"}</definedName>
    <definedName name="ASFD_4_4_1" hidden="1">{#N/A,#N/A,FALSE,"TMCOMP96";#N/A,#N/A,FALSE,"MAT96";#N/A,#N/A,FALSE,"FANDA96";#N/A,#N/A,FALSE,"INTRAN96";#N/A,#N/A,FALSE,"NAA9697";#N/A,#N/A,FALSE,"ECWEBB";#N/A,#N/A,FALSE,"MFT96";#N/A,#N/A,FALSE,"CTrecon"}</definedName>
    <definedName name="ASFD_4_4_2" hidden="1">{#N/A,#N/A,FALSE,"TMCOMP96";#N/A,#N/A,FALSE,"MAT96";#N/A,#N/A,FALSE,"FANDA96";#N/A,#N/A,FALSE,"INTRAN96";#N/A,#N/A,FALSE,"NAA9697";#N/A,#N/A,FALSE,"ECWEBB";#N/A,#N/A,FALSE,"MFT96";#N/A,#N/A,FALSE,"CTrecon"}</definedName>
    <definedName name="ASFD_4_4_3" hidden="1">{#N/A,#N/A,FALSE,"TMCOMP96";#N/A,#N/A,FALSE,"MAT96";#N/A,#N/A,FALSE,"FANDA96";#N/A,#N/A,FALSE,"INTRAN96";#N/A,#N/A,FALSE,"NAA9697";#N/A,#N/A,FALSE,"ECWEBB";#N/A,#N/A,FALSE,"MFT96";#N/A,#N/A,FALSE,"CTrecon"}</definedName>
    <definedName name="ASFD_4_4_4" hidden="1">{#N/A,#N/A,FALSE,"TMCOMP96";#N/A,#N/A,FALSE,"MAT96";#N/A,#N/A,FALSE,"FANDA96";#N/A,#N/A,FALSE,"INTRAN96";#N/A,#N/A,FALSE,"NAA9697";#N/A,#N/A,FALSE,"ECWEBB";#N/A,#N/A,FALSE,"MFT96";#N/A,#N/A,FALSE,"CTrecon"}</definedName>
    <definedName name="ASFD_4_4_5" hidden="1">{#N/A,#N/A,FALSE,"TMCOMP96";#N/A,#N/A,FALSE,"MAT96";#N/A,#N/A,FALSE,"FANDA96";#N/A,#N/A,FALSE,"INTRAN96";#N/A,#N/A,FALSE,"NAA9697";#N/A,#N/A,FALSE,"ECWEBB";#N/A,#N/A,FALSE,"MFT96";#N/A,#N/A,FALSE,"CTrecon"}</definedName>
    <definedName name="ASFD_4_5" hidden="1">{#N/A,#N/A,FALSE,"TMCOMP96";#N/A,#N/A,FALSE,"MAT96";#N/A,#N/A,FALSE,"FANDA96";#N/A,#N/A,FALSE,"INTRAN96";#N/A,#N/A,FALSE,"NAA9697";#N/A,#N/A,FALSE,"ECWEBB";#N/A,#N/A,FALSE,"MFT96";#N/A,#N/A,FALSE,"CTrecon"}</definedName>
    <definedName name="ASFD_4_5_1" hidden="1">{#N/A,#N/A,FALSE,"TMCOMP96";#N/A,#N/A,FALSE,"MAT96";#N/A,#N/A,FALSE,"FANDA96";#N/A,#N/A,FALSE,"INTRAN96";#N/A,#N/A,FALSE,"NAA9697";#N/A,#N/A,FALSE,"ECWEBB";#N/A,#N/A,FALSE,"MFT96";#N/A,#N/A,FALSE,"CTrecon"}</definedName>
    <definedName name="ASFD_4_5_2" hidden="1">{#N/A,#N/A,FALSE,"TMCOMP96";#N/A,#N/A,FALSE,"MAT96";#N/A,#N/A,FALSE,"FANDA96";#N/A,#N/A,FALSE,"INTRAN96";#N/A,#N/A,FALSE,"NAA9697";#N/A,#N/A,FALSE,"ECWEBB";#N/A,#N/A,FALSE,"MFT96";#N/A,#N/A,FALSE,"CTrecon"}</definedName>
    <definedName name="ASFD_4_5_3" hidden="1">{#N/A,#N/A,FALSE,"TMCOMP96";#N/A,#N/A,FALSE,"MAT96";#N/A,#N/A,FALSE,"FANDA96";#N/A,#N/A,FALSE,"INTRAN96";#N/A,#N/A,FALSE,"NAA9697";#N/A,#N/A,FALSE,"ECWEBB";#N/A,#N/A,FALSE,"MFT96";#N/A,#N/A,FALSE,"CTrecon"}</definedName>
    <definedName name="ASFD_4_5_4" hidden="1">{#N/A,#N/A,FALSE,"TMCOMP96";#N/A,#N/A,FALSE,"MAT96";#N/A,#N/A,FALSE,"FANDA96";#N/A,#N/A,FALSE,"INTRAN96";#N/A,#N/A,FALSE,"NAA9697";#N/A,#N/A,FALSE,"ECWEBB";#N/A,#N/A,FALSE,"MFT96";#N/A,#N/A,FALSE,"CTrecon"}</definedName>
    <definedName name="ASFD_4_5_5" hidden="1">{#N/A,#N/A,FALSE,"TMCOMP96";#N/A,#N/A,FALSE,"MAT96";#N/A,#N/A,FALSE,"FANDA96";#N/A,#N/A,FALSE,"INTRAN96";#N/A,#N/A,FALSE,"NAA9697";#N/A,#N/A,FALSE,"ECWEBB";#N/A,#N/A,FALSE,"MFT96";#N/A,#N/A,FALSE,"CTrecon"}</definedName>
    <definedName name="ASFD_5" hidden="1">{#N/A,#N/A,FALSE,"TMCOMP96";#N/A,#N/A,FALSE,"MAT96";#N/A,#N/A,FALSE,"FANDA96";#N/A,#N/A,FALSE,"INTRAN96";#N/A,#N/A,FALSE,"NAA9697";#N/A,#N/A,FALSE,"ECWEBB";#N/A,#N/A,FALSE,"MFT96";#N/A,#N/A,FALSE,"CTrecon"}</definedName>
    <definedName name="ASFD_5_1" hidden="1">{#N/A,#N/A,FALSE,"TMCOMP96";#N/A,#N/A,FALSE,"MAT96";#N/A,#N/A,FALSE,"FANDA96";#N/A,#N/A,FALSE,"INTRAN96";#N/A,#N/A,FALSE,"NAA9697";#N/A,#N/A,FALSE,"ECWEBB";#N/A,#N/A,FALSE,"MFT96";#N/A,#N/A,FALSE,"CTrecon"}</definedName>
    <definedName name="ASFD_5_1_1" hidden="1">{#N/A,#N/A,FALSE,"TMCOMP96";#N/A,#N/A,FALSE,"MAT96";#N/A,#N/A,FALSE,"FANDA96";#N/A,#N/A,FALSE,"INTRAN96";#N/A,#N/A,FALSE,"NAA9697";#N/A,#N/A,FALSE,"ECWEBB";#N/A,#N/A,FALSE,"MFT96";#N/A,#N/A,FALSE,"CTrecon"}</definedName>
    <definedName name="ASFD_5_1_1_1" hidden="1">{#N/A,#N/A,FALSE,"TMCOMP96";#N/A,#N/A,FALSE,"MAT96";#N/A,#N/A,FALSE,"FANDA96";#N/A,#N/A,FALSE,"INTRAN96";#N/A,#N/A,FALSE,"NAA9697";#N/A,#N/A,FALSE,"ECWEBB";#N/A,#N/A,FALSE,"MFT96";#N/A,#N/A,FALSE,"CTrecon"}</definedName>
    <definedName name="ASFD_5_1_1_1_1" hidden="1">{#N/A,#N/A,FALSE,"TMCOMP96";#N/A,#N/A,FALSE,"MAT96";#N/A,#N/A,FALSE,"FANDA96";#N/A,#N/A,FALSE,"INTRAN96";#N/A,#N/A,FALSE,"NAA9697";#N/A,#N/A,FALSE,"ECWEBB";#N/A,#N/A,FALSE,"MFT96";#N/A,#N/A,FALSE,"CTrecon"}</definedName>
    <definedName name="ASFD_5_1_1_1_2" hidden="1">{#N/A,#N/A,FALSE,"TMCOMP96";#N/A,#N/A,FALSE,"MAT96";#N/A,#N/A,FALSE,"FANDA96";#N/A,#N/A,FALSE,"INTRAN96";#N/A,#N/A,FALSE,"NAA9697";#N/A,#N/A,FALSE,"ECWEBB";#N/A,#N/A,FALSE,"MFT96";#N/A,#N/A,FALSE,"CTrecon"}</definedName>
    <definedName name="ASFD_5_1_1_1_3" hidden="1">{#N/A,#N/A,FALSE,"TMCOMP96";#N/A,#N/A,FALSE,"MAT96";#N/A,#N/A,FALSE,"FANDA96";#N/A,#N/A,FALSE,"INTRAN96";#N/A,#N/A,FALSE,"NAA9697";#N/A,#N/A,FALSE,"ECWEBB";#N/A,#N/A,FALSE,"MFT96";#N/A,#N/A,FALSE,"CTrecon"}</definedName>
    <definedName name="ASFD_5_1_1_1_4" hidden="1">{#N/A,#N/A,FALSE,"TMCOMP96";#N/A,#N/A,FALSE,"MAT96";#N/A,#N/A,FALSE,"FANDA96";#N/A,#N/A,FALSE,"INTRAN96";#N/A,#N/A,FALSE,"NAA9697";#N/A,#N/A,FALSE,"ECWEBB";#N/A,#N/A,FALSE,"MFT96";#N/A,#N/A,FALSE,"CTrecon"}</definedName>
    <definedName name="ASFD_5_1_1_1_5" hidden="1">{#N/A,#N/A,FALSE,"TMCOMP96";#N/A,#N/A,FALSE,"MAT96";#N/A,#N/A,FALSE,"FANDA96";#N/A,#N/A,FALSE,"INTRAN96";#N/A,#N/A,FALSE,"NAA9697";#N/A,#N/A,FALSE,"ECWEBB";#N/A,#N/A,FALSE,"MFT96";#N/A,#N/A,FALSE,"CTrecon"}</definedName>
    <definedName name="ASFD_5_1_1_2" hidden="1">{#N/A,#N/A,FALSE,"TMCOMP96";#N/A,#N/A,FALSE,"MAT96";#N/A,#N/A,FALSE,"FANDA96";#N/A,#N/A,FALSE,"INTRAN96";#N/A,#N/A,FALSE,"NAA9697";#N/A,#N/A,FALSE,"ECWEBB";#N/A,#N/A,FALSE,"MFT96";#N/A,#N/A,FALSE,"CTrecon"}</definedName>
    <definedName name="ASFD_5_1_1_2_1" hidden="1">{#N/A,#N/A,FALSE,"TMCOMP96";#N/A,#N/A,FALSE,"MAT96";#N/A,#N/A,FALSE,"FANDA96";#N/A,#N/A,FALSE,"INTRAN96";#N/A,#N/A,FALSE,"NAA9697";#N/A,#N/A,FALSE,"ECWEBB";#N/A,#N/A,FALSE,"MFT96";#N/A,#N/A,FALSE,"CTrecon"}</definedName>
    <definedName name="ASFD_5_1_1_2_2" hidden="1">{#N/A,#N/A,FALSE,"TMCOMP96";#N/A,#N/A,FALSE,"MAT96";#N/A,#N/A,FALSE,"FANDA96";#N/A,#N/A,FALSE,"INTRAN96";#N/A,#N/A,FALSE,"NAA9697";#N/A,#N/A,FALSE,"ECWEBB";#N/A,#N/A,FALSE,"MFT96";#N/A,#N/A,FALSE,"CTrecon"}</definedName>
    <definedName name="ASFD_5_1_1_2_3" hidden="1">{#N/A,#N/A,FALSE,"TMCOMP96";#N/A,#N/A,FALSE,"MAT96";#N/A,#N/A,FALSE,"FANDA96";#N/A,#N/A,FALSE,"INTRAN96";#N/A,#N/A,FALSE,"NAA9697";#N/A,#N/A,FALSE,"ECWEBB";#N/A,#N/A,FALSE,"MFT96";#N/A,#N/A,FALSE,"CTrecon"}</definedName>
    <definedName name="ASFD_5_1_1_2_4" hidden="1">{#N/A,#N/A,FALSE,"TMCOMP96";#N/A,#N/A,FALSE,"MAT96";#N/A,#N/A,FALSE,"FANDA96";#N/A,#N/A,FALSE,"INTRAN96";#N/A,#N/A,FALSE,"NAA9697";#N/A,#N/A,FALSE,"ECWEBB";#N/A,#N/A,FALSE,"MFT96";#N/A,#N/A,FALSE,"CTrecon"}</definedName>
    <definedName name="ASFD_5_1_1_2_5" hidden="1">{#N/A,#N/A,FALSE,"TMCOMP96";#N/A,#N/A,FALSE,"MAT96";#N/A,#N/A,FALSE,"FANDA96";#N/A,#N/A,FALSE,"INTRAN96";#N/A,#N/A,FALSE,"NAA9697";#N/A,#N/A,FALSE,"ECWEBB";#N/A,#N/A,FALSE,"MFT96";#N/A,#N/A,FALSE,"CTrecon"}</definedName>
    <definedName name="ASFD_5_1_1_3" hidden="1">{#N/A,#N/A,FALSE,"TMCOMP96";#N/A,#N/A,FALSE,"MAT96";#N/A,#N/A,FALSE,"FANDA96";#N/A,#N/A,FALSE,"INTRAN96";#N/A,#N/A,FALSE,"NAA9697";#N/A,#N/A,FALSE,"ECWEBB";#N/A,#N/A,FALSE,"MFT96";#N/A,#N/A,FALSE,"CTrecon"}</definedName>
    <definedName name="ASFD_5_1_1_4" hidden="1">{#N/A,#N/A,FALSE,"TMCOMP96";#N/A,#N/A,FALSE,"MAT96";#N/A,#N/A,FALSE,"FANDA96";#N/A,#N/A,FALSE,"INTRAN96";#N/A,#N/A,FALSE,"NAA9697";#N/A,#N/A,FALSE,"ECWEBB";#N/A,#N/A,FALSE,"MFT96";#N/A,#N/A,FALSE,"CTrecon"}</definedName>
    <definedName name="ASFD_5_1_1_5" hidden="1">{#N/A,#N/A,FALSE,"TMCOMP96";#N/A,#N/A,FALSE,"MAT96";#N/A,#N/A,FALSE,"FANDA96";#N/A,#N/A,FALSE,"INTRAN96";#N/A,#N/A,FALSE,"NAA9697";#N/A,#N/A,FALSE,"ECWEBB";#N/A,#N/A,FALSE,"MFT96";#N/A,#N/A,FALSE,"CTrecon"}</definedName>
    <definedName name="ASFD_5_1_2" hidden="1">{#N/A,#N/A,FALSE,"TMCOMP96";#N/A,#N/A,FALSE,"MAT96";#N/A,#N/A,FALSE,"FANDA96";#N/A,#N/A,FALSE,"INTRAN96";#N/A,#N/A,FALSE,"NAA9697";#N/A,#N/A,FALSE,"ECWEBB";#N/A,#N/A,FALSE,"MFT96";#N/A,#N/A,FALSE,"CTrecon"}</definedName>
    <definedName name="ASFD_5_1_2_1" hidden="1">{#N/A,#N/A,FALSE,"TMCOMP96";#N/A,#N/A,FALSE,"MAT96";#N/A,#N/A,FALSE,"FANDA96";#N/A,#N/A,FALSE,"INTRAN96";#N/A,#N/A,FALSE,"NAA9697";#N/A,#N/A,FALSE,"ECWEBB";#N/A,#N/A,FALSE,"MFT96";#N/A,#N/A,FALSE,"CTrecon"}</definedName>
    <definedName name="ASFD_5_1_2_2" hidden="1">{#N/A,#N/A,FALSE,"TMCOMP96";#N/A,#N/A,FALSE,"MAT96";#N/A,#N/A,FALSE,"FANDA96";#N/A,#N/A,FALSE,"INTRAN96";#N/A,#N/A,FALSE,"NAA9697";#N/A,#N/A,FALSE,"ECWEBB";#N/A,#N/A,FALSE,"MFT96";#N/A,#N/A,FALSE,"CTrecon"}</definedName>
    <definedName name="ASFD_5_1_2_3" hidden="1">{#N/A,#N/A,FALSE,"TMCOMP96";#N/A,#N/A,FALSE,"MAT96";#N/A,#N/A,FALSE,"FANDA96";#N/A,#N/A,FALSE,"INTRAN96";#N/A,#N/A,FALSE,"NAA9697";#N/A,#N/A,FALSE,"ECWEBB";#N/A,#N/A,FALSE,"MFT96";#N/A,#N/A,FALSE,"CTrecon"}</definedName>
    <definedName name="ASFD_5_1_2_4" hidden="1">{#N/A,#N/A,FALSE,"TMCOMP96";#N/A,#N/A,FALSE,"MAT96";#N/A,#N/A,FALSE,"FANDA96";#N/A,#N/A,FALSE,"INTRAN96";#N/A,#N/A,FALSE,"NAA9697";#N/A,#N/A,FALSE,"ECWEBB";#N/A,#N/A,FALSE,"MFT96";#N/A,#N/A,FALSE,"CTrecon"}</definedName>
    <definedName name="ASFD_5_1_2_5" hidden="1">{#N/A,#N/A,FALSE,"TMCOMP96";#N/A,#N/A,FALSE,"MAT96";#N/A,#N/A,FALSE,"FANDA96";#N/A,#N/A,FALSE,"INTRAN96";#N/A,#N/A,FALSE,"NAA9697";#N/A,#N/A,FALSE,"ECWEBB";#N/A,#N/A,FALSE,"MFT96";#N/A,#N/A,FALSE,"CTrecon"}</definedName>
    <definedName name="ASFD_5_1_3" hidden="1">{#N/A,#N/A,FALSE,"TMCOMP96";#N/A,#N/A,FALSE,"MAT96";#N/A,#N/A,FALSE,"FANDA96";#N/A,#N/A,FALSE,"INTRAN96";#N/A,#N/A,FALSE,"NAA9697";#N/A,#N/A,FALSE,"ECWEBB";#N/A,#N/A,FALSE,"MFT96";#N/A,#N/A,FALSE,"CTrecon"}</definedName>
    <definedName name="ASFD_5_1_3_1" hidden="1">{#N/A,#N/A,FALSE,"TMCOMP96";#N/A,#N/A,FALSE,"MAT96";#N/A,#N/A,FALSE,"FANDA96";#N/A,#N/A,FALSE,"INTRAN96";#N/A,#N/A,FALSE,"NAA9697";#N/A,#N/A,FALSE,"ECWEBB";#N/A,#N/A,FALSE,"MFT96";#N/A,#N/A,FALSE,"CTrecon"}</definedName>
    <definedName name="ASFD_5_1_3_2" hidden="1">{#N/A,#N/A,FALSE,"TMCOMP96";#N/A,#N/A,FALSE,"MAT96";#N/A,#N/A,FALSE,"FANDA96";#N/A,#N/A,FALSE,"INTRAN96";#N/A,#N/A,FALSE,"NAA9697";#N/A,#N/A,FALSE,"ECWEBB";#N/A,#N/A,FALSE,"MFT96";#N/A,#N/A,FALSE,"CTrecon"}</definedName>
    <definedName name="ASFD_5_1_3_3" hidden="1">{#N/A,#N/A,FALSE,"TMCOMP96";#N/A,#N/A,FALSE,"MAT96";#N/A,#N/A,FALSE,"FANDA96";#N/A,#N/A,FALSE,"INTRAN96";#N/A,#N/A,FALSE,"NAA9697";#N/A,#N/A,FALSE,"ECWEBB";#N/A,#N/A,FALSE,"MFT96";#N/A,#N/A,FALSE,"CTrecon"}</definedName>
    <definedName name="ASFD_5_1_3_4" hidden="1">{#N/A,#N/A,FALSE,"TMCOMP96";#N/A,#N/A,FALSE,"MAT96";#N/A,#N/A,FALSE,"FANDA96";#N/A,#N/A,FALSE,"INTRAN96";#N/A,#N/A,FALSE,"NAA9697";#N/A,#N/A,FALSE,"ECWEBB";#N/A,#N/A,FALSE,"MFT96";#N/A,#N/A,FALSE,"CTrecon"}</definedName>
    <definedName name="ASFD_5_1_3_5" hidden="1">{#N/A,#N/A,FALSE,"TMCOMP96";#N/A,#N/A,FALSE,"MAT96";#N/A,#N/A,FALSE,"FANDA96";#N/A,#N/A,FALSE,"INTRAN96";#N/A,#N/A,FALSE,"NAA9697";#N/A,#N/A,FALSE,"ECWEBB";#N/A,#N/A,FALSE,"MFT96";#N/A,#N/A,FALSE,"CTrecon"}</definedName>
    <definedName name="ASFD_5_1_4" hidden="1">{#N/A,#N/A,FALSE,"TMCOMP96";#N/A,#N/A,FALSE,"MAT96";#N/A,#N/A,FALSE,"FANDA96";#N/A,#N/A,FALSE,"INTRAN96";#N/A,#N/A,FALSE,"NAA9697";#N/A,#N/A,FALSE,"ECWEBB";#N/A,#N/A,FALSE,"MFT96";#N/A,#N/A,FALSE,"CTrecon"}</definedName>
    <definedName name="ASFD_5_1_4_1" hidden="1">{#N/A,#N/A,FALSE,"TMCOMP96";#N/A,#N/A,FALSE,"MAT96";#N/A,#N/A,FALSE,"FANDA96";#N/A,#N/A,FALSE,"INTRAN96";#N/A,#N/A,FALSE,"NAA9697";#N/A,#N/A,FALSE,"ECWEBB";#N/A,#N/A,FALSE,"MFT96";#N/A,#N/A,FALSE,"CTrecon"}</definedName>
    <definedName name="ASFD_5_1_4_2" hidden="1">{#N/A,#N/A,FALSE,"TMCOMP96";#N/A,#N/A,FALSE,"MAT96";#N/A,#N/A,FALSE,"FANDA96";#N/A,#N/A,FALSE,"INTRAN96";#N/A,#N/A,FALSE,"NAA9697";#N/A,#N/A,FALSE,"ECWEBB";#N/A,#N/A,FALSE,"MFT96";#N/A,#N/A,FALSE,"CTrecon"}</definedName>
    <definedName name="ASFD_5_1_4_3" hidden="1">{#N/A,#N/A,FALSE,"TMCOMP96";#N/A,#N/A,FALSE,"MAT96";#N/A,#N/A,FALSE,"FANDA96";#N/A,#N/A,FALSE,"INTRAN96";#N/A,#N/A,FALSE,"NAA9697";#N/A,#N/A,FALSE,"ECWEBB";#N/A,#N/A,FALSE,"MFT96";#N/A,#N/A,FALSE,"CTrecon"}</definedName>
    <definedName name="ASFD_5_1_4_4" hidden="1">{#N/A,#N/A,FALSE,"TMCOMP96";#N/A,#N/A,FALSE,"MAT96";#N/A,#N/A,FALSE,"FANDA96";#N/A,#N/A,FALSE,"INTRAN96";#N/A,#N/A,FALSE,"NAA9697";#N/A,#N/A,FALSE,"ECWEBB";#N/A,#N/A,FALSE,"MFT96";#N/A,#N/A,FALSE,"CTrecon"}</definedName>
    <definedName name="ASFD_5_1_4_5" hidden="1">{#N/A,#N/A,FALSE,"TMCOMP96";#N/A,#N/A,FALSE,"MAT96";#N/A,#N/A,FALSE,"FANDA96";#N/A,#N/A,FALSE,"INTRAN96";#N/A,#N/A,FALSE,"NAA9697";#N/A,#N/A,FALSE,"ECWEBB";#N/A,#N/A,FALSE,"MFT96";#N/A,#N/A,FALSE,"CTrecon"}</definedName>
    <definedName name="ASFD_5_1_5" hidden="1">{#N/A,#N/A,FALSE,"TMCOMP96";#N/A,#N/A,FALSE,"MAT96";#N/A,#N/A,FALSE,"FANDA96";#N/A,#N/A,FALSE,"INTRAN96";#N/A,#N/A,FALSE,"NAA9697";#N/A,#N/A,FALSE,"ECWEBB";#N/A,#N/A,FALSE,"MFT96";#N/A,#N/A,FALSE,"CTrecon"}</definedName>
    <definedName name="ASFD_5_1_5_1" hidden="1">{#N/A,#N/A,FALSE,"TMCOMP96";#N/A,#N/A,FALSE,"MAT96";#N/A,#N/A,FALSE,"FANDA96";#N/A,#N/A,FALSE,"INTRAN96";#N/A,#N/A,FALSE,"NAA9697";#N/A,#N/A,FALSE,"ECWEBB";#N/A,#N/A,FALSE,"MFT96";#N/A,#N/A,FALSE,"CTrecon"}</definedName>
    <definedName name="ASFD_5_1_5_2" hidden="1">{#N/A,#N/A,FALSE,"TMCOMP96";#N/A,#N/A,FALSE,"MAT96";#N/A,#N/A,FALSE,"FANDA96";#N/A,#N/A,FALSE,"INTRAN96";#N/A,#N/A,FALSE,"NAA9697";#N/A,#N/A,FALSE,"ECWEBB";#N/A,#N/A,FALSE,"MFT96";#N/A,#N/A,FALSE,"CTrecon"}</definedName>
    <definedName name="ASFD_5_1_5_3" hidden="1">{#N/A,#N/A,FALSE,"TMCOMP96";#N/A,#N/A,FALSE,"MAT96";#N/A,#N/A,FALSE,"FANDA96";#N/A,#N/A,FALSE,"INTRAN96";#N/A,#N/A,FALSE,"NAA9697";#N/A,#N/A,FALSE,"ECWEBB";#N/A,#N/A,FALSE,"MFT96";#N/A,#N/A,FALSE,"CTrecon"}</definedName>
    <definedName name="ASFD_5_1_5_4" hidden="1">{#N/A,#N/A,FALSE,"TMCOMP96";#N/A,#N/A,FALSE,"MAT96";#N/A,#N/A,FALSE,"FANDA96";#N/A,#N/A,FALSE,"INTRAN96";#N/A,#N/A,FALSE,"NAA9697";#N/A,#N/A,FALSE,"ECWEBB";#N/A,#N/A,FALSE,"MFT96";#N/A,#N/A,FALSE,"CTrecon"}</definedName>
    <definedName name="ASFD_5_1_5_5" hidden="1">{#N/A,#N/A,FALSE,"TMCOMP96";#N/A,#N/A,FALSE,"MAT96";#N/A,#N/A,FALSE,"FANDA96";#N/A,#N/A,FALSE,"INTRAN96";#N/A,#N/A,FALSE,"NAA9697";#N/A,#N/A,FALSE,"ECWEBB";#N/A,#N/A,FALSE,"MFT96";#N/A,#N/A,FALSE,"CTrecon"}</definedName>
    <definedName name="ASFD_5_2" hidden="1">{#N/A,#N/A,FALSE,"TMCOMP96";#N/A,#N/A,FALSE,"MAT96";#N/A,#N/A,FALSE,"FANDA96";#N/A,#N/A,FALSE,"INTRAN96";#N/A,#N/A,FALSE,"NAA9697";#N/A,#N/A,FALSE,"ECWEBB";#N/A,#N/A,FALSE,"MFT96";#N/A,#N/A,FALSE,"CTrecon"}</definedName>
    <definedName name="ASFD_5_2_1" hidden="1">{#N/A,#N/A,FALSE,"TMCOMP96";#N/A,#N/A,FALSE,"MAT96";#N/A,#N/A,FALSE,"FANDA96";#N/A,#N/A,FALSE,"INTRAN96";#N/A,#N/A,FALSE,"NAA9697";#N/A,#N/A,FALSE,"ECWEBB";#N/A,#N/A,FALSE,"MFT96";#N/A,#N/A,FALSE,"CTrecon"}</definedName>
    <definedName name="ASFD_5_2_2" hidden="1">{#N/A,#N/A,FALSE,"TMCOMP96";#N/A,#N/A,FALSE,"MAT96";#N/A,#N/A,FALSE,"FANDA96";#N/A,#N/A,FALSE,"INTRAN96";#N/A,#N/A,FALSE,"NAA9697";#N/A,#N/A,FALSE,"ECWEBB";#N/A,#N/A,FALSE,"MFT96";#N/A,#N/A,FALSE,"CTrecon"}</definedName>
    <definedName name="ASFD_5_2_3" hidden="1">{#N/A,#N/A,FALSE,"TMCOMP96";#N/A,#N/A,FALSE,"MAT96";#N/A,#N/A,FALSE,"FANDA96";#N/A,#N/A,FALSE,"INTRAN96";#N/A,#N/A,FALSE,"NAA9697";#N/A,#N/A,FALSE,"ECWEBB";#N/A,#N/A,FALSE,"MFT96";#N/A,#N/A,FALSE,"CTrecon"}</definedName>
    <definedName name="ASFD_5_2_4" hidden="1">{#N/A,#N/A,FALSE,"TMCOMP96";#N/A,#N/A,FALSE,"MAT96";#N/A,#N/A,FALSE,"FANDA96";#N/A,#N/A,FALSE,"INTRAN96";#N/A,#N/A,FALSE,"NAA9697";#N/A,#N/A,FALSE,"ECWEBB";#N/A,#N/A,FALSE,"MFT96";#N/A,#N/A,FALSE,"CTrecon"}</definedName>
    <definedName name="ASFD_5_2_5" hidden="1">{#N/A,#N/A,FALSE,"TMCOMP96";#N/A,#N/A,FALSE,"MAT96";#N/A,#N/A,FALSE,"FANDA96";#N/A,#N/A,FALSE,"INTRAN96";#N/A,#N/A,FALSE,"NAA9697";#N/A,#N/A,FALSE,"ECWEBB";#N/A,#N/A,FALSE,"MFT96";#N/A,#N/A,FALSE,"CTrecon"}</definedName>
    <definedName name="ASFD_5_3" hidden="1">{#N/A,#N/A,FALSE,"TMCOMP96";#N/A,#N/A,FALSE,"MAT96";#N/A,#N/A,FALSE,"FANDA96";#N/A,#N/A,FALSE,"INTRAN96";#N/A,#N/A,FALSE,"NAA9697";#N/A,#N/A,FALSE,"ECWEBB";#N/A,#N/A,FALSE,"MFT96";#N/A,#N/A,FALSE,"CTrecon"}</definedName>
    <definedName name="ASFD_5_3_1" hidden="1">{#N/A,#N/A,FALSE,"TMCOMP96";#N/A,#N/A,FALSE,"MAT96";#N/A,#N/A,FALSE,"FANDA96";#N/A,#N/A,FALSE,"INTRAN96";#N/A,#N/A,FALSE,"NAA9697";#N/A,#N/A,FALSE,"ECWEBB";#N/A,#N/A,FALSE,"MFT96";#N/A,#N/A,FALSE,"CTrecon"}</definedName>
    <definedName name="ASFD_5_3_2" hidden="1">{#N/A,#N/A,FALSE,"TMCOMP96";#N/A,#N/A,FALSE,"MAT96";#N/A,#N/A,FALSE,"FANDA96";#N/A,#N/A,FALSE,"INTRAN96";#N/A,#N/A,FALSE,"NAA9697";#N/A,#N/A,FALSE,"ECWEBB";#N/A,#N/A,FALSE,"MFT96";#N/A,#N/A,FALSE,"CTrecon"}</definedName>
    <definedName name="ASFD_5_3_3" hidden="1">{#N/A,#N/A,FALSE,"TMCOMP96";#N/A,#N/A,FALSE,"MAT96";#N/A,#N/A,FALSE,"FANDA96";#N/A,#N/A,FALSE,"INTRAN96";#N/A,#N/A,FALSE,"NAA9697";#N/A,#N/A,FALSE,"ECWEBB";#N/A,#N/A,FALSE,"MFT96";#N/A,#N/A,FALSE,"CTrecon"}</definedName>
    <definedName name="ASFD_5_3_4" hidden="1">{#N/A,#N/A,FALSE,"TMCOMP96";#N/A,#N/A,FALSE,"MAT96";#N/A,#N/A,FALSE,"FANDA96";#N/A,#N/A,FALSE,"INTRAN96";#N/A,#N/A,FALSE,"NAA9697";#N/A,#N/A,FALSE,"ECWEBB";#N/A,#N/A,FALSE,"MFT96";#N/A,#N/A,FALSE,"CTrecon"}</definedName>
    <definedName name="ASFD_5_3_5" hidden="1">{#N/A,#N/A,FALSE,"TMCOMP96";#N/A,#N/A,FALSE,"MAT96";#N/A,#N/A,FALSE,"FANDA96";#N/A,#N/A,FALSE,"INTRAN96";#N/A,#N/A,FALSE,"NAA9697";#N/A,#N/A,FALSE,"ECWEBB";#N/A,#N/A,FALSE,"MFT96";#N/A,#N/A,FALSE,"CTrecon"}</definedName>
    <definedName name="ASFD_5_4" hidden="1">{#N/A,#N/A,FALSE,"TMCOMP96";#N/A,#N/A,FALSE,"MAT96";#N/A,#N/A,FALSE,"FANDA96";#N/A,#N/A,FALSE,"INTRAN96";#N/A,#N/A,FALSE,"NAA9697";#N/A,#N/A,FALSE,"ECWEBB";#N/A,#N/A,FALSE,"MFT96";#N/A,#N/A,FALSE,"CTrecon"}</definedName>
    <definedName name="ASFD_5_4_1" hidden="1">{#N/A,#N/A,FALSE,"TMCOMP96";#N/A,#N/A,FALSE,"MAT96";#N/A,#N/A,FALSE,"FANDA96";#N/A,#N/A,FALSE,"INTRAN96";#N/A,#N/A,FALSE,"NAA9697";#N/A,#N/A,FALSE,"ECWEBB";#N/A,#N/A,FALSE,"MFT96";#N/A,#N/A,FALSE,"CTrecon"}</definedName>
    <definedName name="ASFD_5_4_2" hidden="1">{#N/A,#N/A,FALSE,"TMCOMP96";#N/A,#N/A,FALSE,"MAT96";#N/A,#N/A,FALSE,"FANDA96";#N/A,#N/A,FALSE,"INTRAN96";#N/A,#N/A,FALSE,"NAA9697";#N/A,#N/A,FALSE,"ECWEBB";#N/A,#N/A,FALSE,"MFT96";#N/A,#N/A,FALSE,"CTrecon"}</definedName>
    <definedName name="ASFD_5_4_3" hidden="1">{#N/A,#N/A,FALSE,"TMCOMP96";#N/A,#N/A,FALSE,"MAT96";#N/A,#N/A,FALSE,"FANDA96";#N/A,#N/A,FALSE,"INTRAN96";#N/A,#N/A,FALSE,"NAA9697";#N/A,#N/A,FALSE,"ECWEBB";#N/A,#N/A,FALSE,"MFT96";#N/A,#N/A,FALSE,"CTrecon"}</definedName>
    <definedName name="ASFD_5_4_4" hidden="1">{#N/A,#N/A,FALSE,"TMCOMP96";#N/A,#N/A,FALSE,"MAT96";#N/A,#N/A,FALSE,"FANDA96";#N/A,#N/A,FALSE,"INTRAN96";#N/A,#N/A,FALSE,"NAA9697";#N/A,#N/A,FALSE,"ECWEBB";#N/A,#N/A,FALSE,"MFT96";#N/A,#N/A,FALSE,"CTrecon"}</definedName>
    <definedName name="ASFD_5_4_5" hidden="1">{#N/A,#N/A,FALSE,"TMCOMP96";#N/A,#N/A,FALSE,"MAT96";#N/A,#N/A,FALSE,"FANDA96";#N/A,#N/A,FALSE,"INTRAN96";#N/A,#N/A,FALSE,"NAA9697";#N/A,#N/A,FALSE,"ECWEBB";#N/A,#N/A,FALSE,"MFT96";#N/A,#N/A,FALSE,"CTrecon"}</definedName>
    <definedName name="ASFD_5_5" hidden="1">{#N/A,#N/A,FALSE,"TMCOMP96";#N/A,#N/A,FALSE,"MAT96";#N/A,#N/A,FALSE,"FANDA96";#N/A,#N/A,FALSE,"INTRAN96";#N/A,#N/A,FALSE,"NAA9697";#N/A,#N/A,FALSE,"ECWEBB";#N/A,#N/A,FALSE,"MFT96";#N/A,#N/A,FALSE,"CTrecon"}</definedName>
    <definedName name="ASFD_5_5_1" hidden="1">{#N/A,#N/A,FALSE,"TMCOMP96";#N/A,#N/A,FALSE,"MAT96";#N/A,#N/A,FALSE,"FANDA96";#N/A,#N/A,FALSE,"INTRAN96";#N/A,#N/A,FALSE,"NAA9697";#N/A,#N/A,FALSE,"ECWEBB";#N/A,#N/A,FALSE,"MFT96";#N/A,#N/A,FALSE,"CTrecon"}</definedName>
    <definedName name="ASFD_5_5_2" hidden="1">{#N/A,#N/A,FALSE,"TMCOMP96";#N/A,#N/A,FALSE,"MAT96";#N/A,#N/A,FALSE,"FANDA96";#N/A,#N/A,FALSE,"INTRAN96";#N/A,#N/A,FALSE,"NAA9697";#N/A,#N/A,FALSE,"ECWEBB";#N/A,#N/A,FALSE,"MFT96";#N/A,#N/A,FALSE,"CTrecon"}</definedName>
    <definedName name="ASFD_5_5_3" hidden="1">{#N/A,#N/A,FALSE,"TMCOMP96";#N/A,#N/A,FALSE,"MAT96";#N/A,#N/A,FALSE,"FANDA96";#N/A,#N/A,FALSE,"INTRAN96";#N/A,#N/A,FALSE,"NAA9697";#N/A,#N/A,FALSE,"ECWEBB";#N/A,#N/A,FALSE,"MFT96";#N/A,#N/A,FALSE,"CTrecon"}</definedName>
    <definedName name="ASFD_5_5_4" hidden="1">{#N/A,#N/A,FALSE,"TMCOMP96";#N/A,#N/A,FALSE,"MAT96";#N/A,#N/A,FALSE,"FANDA96";#N/A,#N/A,FALSE,"INTRAN96";#N/A,#N/A,FALSE,"NAA9697";#N/A,#N/A,FALSE,"ECWEBB";#N/A,#N/A,FALSE,"MFT96";#N/A,#N/A,FALSE,"CTrecon"}</definedName>
    <definedName name="ASFD_5_5_5" hidden="1">{#N/A,#N/A,FALSE,"TMCOMP96";#N/A,#N/A,FALSE,"MAT96";#N/A,#N/A,FALSE,"FANDA96";#N/A,#N/A,FALSE,"INTRAN96";#N/A,#N/A,FALSE,"NAA9697";#N/A,#N/A,FALSE,"ECWEBB";#N/A,#N/A,FALSE,"MFT96";#N/A,#N/A,FALSE,"CTrecon"}</definedName>
    <definedName name="b" hidden="1">{#N/A,#N/A,FALSE,"TMCOMP96";#N/A,#N/A,FALSE,"MAT96";#N/A,#N/A,FALSE,"FANDA96";#N/A,#N/A,FALSE,"INTRAN96";#N/A,#N/A,FALSE,"NAA9697";#N/A,#N/A,FALSE,"ECWEBB";#N/A,#N/A,FALSE,"MFT96";#N/A,#N/A,FALSE,"CTrecon"}</definedName>
    <definedName name="b_1" hidden="1">{#N/A,#N/A,FALSE,"TMCOMP96";#N/A,#N/A,FALSE,"MAT96";#N/A,#N/A,FALSE,"FANDA96";#N/A,#N/A,FALSE,"INTRAN96";#N/A,#N/A,FALSE,"NAA9697";#N/A,#N/A,FALSE,"ECWEBB";#N/A,#N/A,FALSE,"MFT96";#N/A,#N/A,FALSE,"CTrecon"}</definedName>
    <definedName name="b_1_1" hidden="1">{#N/A,#N/A,FALSE,"TMCOMP96";#N/A,#N/A,FALSE,"MAT96";#N/A,#N/A,FALSE,"FANDA96";#N/A,#N/A,FALSE,"INTRAN96";#N/A,#N/A,FALSE,"NAA9697";#N/A,#N/A,FALSE,"ECWEBB";#N/A,#N/A,FALSE,"MFT96";#N/A,#N/A,FALSE,"CTrecon"}</definedName>
    <definedName name="b_1_1_1" hidden="1">{#N/A,#N/A,FALSE,"TMCOMP96";#N/A,#N/A,FALSE,"MAT96";#N/A,#N/A,FALSE,"FANDA96";#N/A,#N/A,FALSE,"INTRAN96";#N/A,#N/A,FALSE,"NAA9697";#N/A,#N/A,FALSE,"ECWEBB";#N/A,#N/A,FALSE,"MFT96";#N/A,#N/A,FALSE,"CTrecon"}</definedName>
    <definedName name="b_1_1_1_1" hidden="1">{#N/A,#N/A,FALSE,"TMCOMP96";#N/A,#N/A,FALSE,"MAT96";#N/A,#N/A,FALSE,"FANDA96";#N/A,#N/A,FALSE,"INTRAN96";#N/A,#N/A,FALSE,"NAA9697";#N/A,#N/A,FALSE,"ECWEBB";#N/A,#N/A,FALSE,"MFT96";#N/A,#N/A,FALSE,"CTrecon"}</definedName>
    <definedName name="b_1_1_1_1_1" hidden="1">{#N/A,#N/A,FALSE,"TMCOMP96";#N/A,#N/A,FALSE,"MAT96";#N/A,#N/A,FALSE,"FANDA96";#N/A,#N/A,FALSE,"INTRAN96";#N/A,#N/A,FALSE,"NAA9697";#N/A,#N/A,FALSE,"ECWEBB";#N/A,#N/A,FALSE,"MFT96";#N/A,#N/A,FALSE,"CTrecon"}</definedName>
    <definedName name="b_1_1_1_1_1_1" hidden="1">{#N/A,#N/A,FALSE,"TMCOMP96";#N/A,#N/A,FALSE,"MAT96";#N/A,#N/A,FALSE,"FANDA96";#N/A,#N/A,FALSE,"INTRAN96";#N/A,#N/A,FALSE,"NAA9697";#N/A,#N/A,FALSE,"ECWEBB";#N/A,#N/A,FALSE,"MFT96";#N/A,#N/A,FALSE,"CTrecon"}</definedName>
    <definedName name="b_1_1_1_1_1_2" hidden="1">{#N/A,#N/A,FALSE,"TMCOMP96";#N/A,#N/A,FALSE,"MAT96";#N/A,#N/A,FALSE,"FANDA96";#N/A,#N/A,FALSE,"INTRAN96";#N/A,#N/A,FALSE,"NAA9697";#N/A,#N/A,FALSE,"ECWEBB";#N/A,#N/A,FALSE,"MFT96";#N/A,#N/A,FALSE,"CTrecon"}</definedName>
    <definedName name="b_1_1_1_1_1_3" hidden="1">{#N/A,#N/A,FALSE,"TMCOMP96";#N/A,#N/A,FALSE,"MAT96";#N/A,#N/A,FALSE,"FANDA96";#N/A,#N/A,FALSE,"INTRAN96";#N/A,#N/A,FALSE,"NAA9697";#N/A,#N/A,FALSE,"ECWEBB";#N/A,#N/A,FALSE,"MFT96";#N/A,#N/A,FALSE,"CTrecon"}</definedName>
    <definedName name="b_1_1_1_1_1_4" hidden="1">{#N/A,#N/A,FALSE,"TMCOMP96";#N/A,#N/A,FALSE,"MAT96";#N/A,#N/A,FALSE,"FANDA96";#N/A,#N/A,FALSE,"INTRAN96";#N/A,#N/A,FALSE,"NAA9697";#N/A,#N/A,FALSE,"ECWEBB";#N/A,#N/A,FALSE,"MFT96";#N/A,#N/A,FALSE,"CTrecon"}</definedName>
    <definedName name="b_1_1_1_1_1_5" hidden="1">{#N/A,#N/A,FALSE,"TMCOMP96";#N/A,#N/A,FALSE,"MAT96";#N/A,#N/A,FALSE,"FANDA96";#N/A,#N/A,FALSE,"INTRAN96";#N/A,#N/A,FALSE,"NAA9697";#N/A,#N/A,FALSE,"ECWEBB";#N/A,#N/A,FALSE,"MFT96";#N/A,#N/A,FALSE,"CTrecon"}</definedName>
    <definedName name="b_1_1_1_1_2" hidden="1">{#N/A,#N/A,FALSE,"TMCOMP96";#N/A,#N/A,FALSE,"MAT96";#N/A,#N/A,FALSE,"FANDA96";#N/A,#N/A,FALSE,"INTRAN96";#N/A,#N/A,FALSE,"NAA9697";#N/A,#N/A,FALSE,"ECWEBB";#N/A,#N/A,FALSE,"MFT96";#N/A,#N/A,FALSE,"CTrecon"}</definedName>
    <definedName name="b_1_1_1_1_2_1" hidden="1">{#N/A,#N/A,FALSE,"TMCOMP96";#N/A,#N/A,FALSE,"MAT96";#N/A,#N/A,FALSE,"FANDA96";#N/A,#N/A,FALSE,"INTRAN96";#N/A,#N/A,FALSE,"NAA9697";#N/A,#N/A,FALSE,"ECWEBB";#N/A,#N/A,FALSE,"MFT96";#N/A,#N/A,FALSE,"CTrecon"}</definedName>
    <definedName name="b_1_1_1_1_2_2" hidden="1">{#N/A,#N/A,FALSE,"TMCOMP96";#N/A,#N/A,FALSE,"MAT96";#N/A,#N/A,FALSE,"FANDA96";#N/A,#N/A,FALSE,"INTRAN96";#N/A,#N/A,FALSE,"NAA9697";#N/A,#N/A,FALSE,"ECWEBB";#N/A,#N/A,FALSE,"MFT96";#N/A,#N/A,FALSE,"CTrecon"}</definedName>
    <definedName name="b_1_1_1_1_2_3" hidden="1">{#N/A,#N/A,FALSE,"TMCOMP96";#N/A,#N/A,FALSE,"MAT96";#N/A,#N/A,FALSE,"FANDA96";#N/A,#N/A,FALSE,"INTRAN96";#N/A,#N/A,FALSE,"NAA9697";#N/A,#N/A,FALSE,"ECWEBB";#N/A,#N/A,FALSE,"MFT96";#N/A,#N/A,FALSE,"CTrecon"}</definedName>
    <definedName name="b_1_1_1_1_2_4" hidden="1">{#N/A,#N/A,FALSE,"TMCOMP96";#N/A,#N/A,FALSE,"MAT96";#N/A,#N/A,FALSE,"FANDA96";#N/A,#N/A,FALSE,"INTRAN96";#N/A,#N/A,FALSE,"NAA9697";#N/A,#N/A,FALSE,"ECWEBB";#N/A,#N/A,FALSE,"MFT96";#N/A,#N/A,FALSE,"CTrecon"}</definedName>
    <definedName name="b_1_1_1_1_2_5" hidden="1">{#N/A,#N/A,FALSE,"TMCOMP96";#N/A,#N/A,FALSE,"MAT96";#N/A,#N/A,FALSE,"FANDA96";#N/A,#N/A,FALSE,"INTRAN96";#N/A,#N/A,FALSE,"NAA9697";#N/A,#N/A,FALSE,"ECWEBB";#N/A,#N/A,FALSE,"MFT96";#N/A,#N/A,FALSE,"CTrecon"}</definedName>
    <definedName name="b_1_1_1_1_3" hidden="1">{#N/A,#N/A,FALSE,"TMCOMP96";#N/A,#N/A,FALSE,"MAT96";#N/A,#N/A,FALSE,"FANDA96";#N/A,#N/A,FALSE,"INTRAN96";#N/A,#N/A,FALSE,"NAA9697";#N/A,#N/A,FALSE,"ECWEBB";#N/A,#N/A,FALSE,"MFT96";#N/A,#N/A,FALSE,"CTrecon"}</definedName>
    <definedName name="b_1_1_1_1_4" hidden="1">{#N/A,#N/A,FALSE,"TMCOMP96";#N/A,#N/A,FALSE,"MAT96";#N/A,#N/A,FALSE,"FANDA96";#N/A,#N/A,FALSE,"INTRAN96";#N/A,#N/A,FALSE,"NAA9697";#N/A,#N/A,FALSE,"ECWEBB";#N/A,#N/A,FALSE,"MFT96";#N/A,#N/A,FALSE,"CTrecon"}</definedName>
    <definedName name="b_1_1_1_1_5" hidden="1">{#N/A,#N/A,FALSE,"TMCOMP96";#N/A,#N/A,FALSE,"MAT96";#N/A,#N/A,FALSE,"FANDA96";#N/A,#N/A,FALSE,"INTRAN96";#N/A,#N/A,FALSE,"NAA9697";#N/A,#N/A,FALSE,"ECWEBB";#N/A,#N/A,FALSE,"MFT96";#N/A,#N/A,FALSE,"CTrecon"}</definedName>
    <definedName name="b_1_1_1_2" hidden="1">{#N/A,#N/A,FALSE,"TMCOMP96";#N/A,#N/A,FALSE,"MAT96";#N/A,#N/A,FALSE,"FANDA96";#N/A,#N/A,FALSE,"INTRAN96";#N/A,#N/A,FALSE,"NAA9697";#N/A,#N/A,FALSE,"ECWEBB";#N/A,#N/A,FALSE,"MFT96";#N/A,#N/A,FALSE,"CTrecon"}</definedName>
    <definedName name="b_1_1_1_2_1" hidden="1">{#N/A,#N/A,FALSE,"TMCOMP96";#N/A,#N/A,FALSE,"MAT96";#N/A,#N/A,FALSE,"FANDA96";#N/A,#N/A,FALSE,"INTRAN96";#N/A,#N/A,FALSE,"NAA9697";#N/A,#N/A,FALSE,"ECWEBB";#N/A,#N/A,FALSE,"MFT96";#N/A,#N/A,FALSE,"CTrecon"}</definedName>
    <definedName name="b_1_1_1_2_2" hidden="1">{#N/A,#N/A,FALSE,"TMCOMP96";#N/A,#N/A,FALSE,"MAT96";#N/A,#N/A,FALSE,"FANDA96";#N/A,#N/A,FALSE,"INTRAN96";#N/A,#N/A,FALSE,"NAA9697";#N/A,#N/A,FALSE,"ECWEBB";#N/A,#N/A,FALSE,"MFT96";#N/A,#N/A,FALSE,"CTrecon"}</definedName>
    <definedName name="b_1_1_1_2_3" hidden="1">{#N/A,#N/A,FALSE,"TMCOMP96";#N/A,#N/A,FALSE,"MAT96";#N/A,#N/A,FALSE,"FANDA96";#N/A,#N/A,FALSE,"INTRAN96";#N/A,#N/A,FALSE,"NAA9697";#N/A,#N/A,FALSE,"ECWEBB";#N/A,#N/A,FALSE,"MFT96";#N/A,#N/A,FALSE,"CTrecon"}</definedName>
    <definedName name="b_1_1_1_2_4" hidden="1">{#N/A,#N/A,FALSE,"TMCOMP96";#N/A,#N/A,FALSE,"MAT96";#N/A,#N/A,FALSE,"FANDA96";#N/A,#N/A,FALSE,"INTRAN96";#N/A,#N/A,FALSE,"NAA9697";#N/A,#N/A,FALSE,"ECWEBB";#N/A,#N/A,FALSE,"MFT96";#N/A,#N/A,FALSE,"CTrecon"}</definedName>
    <definedName name="b_1_1_1_2_5" hidden="1">{#N/A,#N/A,FALSE,"TMCOMP96";#N/A,#N/A,FALSE,"MAT96";#N/A,#N/A,FALSE,"FANDA96";#N/A,#N/A,FALSE,"INTRAN96";#N/A,#N/A,FALSE,"NAA9697";#N/A,#N/A,FALSE,"ECWEBB";#N/A,#N/A,FALSE,"MFT96";#N/A,#N/A,FALSE,"CTrecon"}</definedName>
    <definedName name="b_1_1_1_3" hidden="1">{#N/A,#N/A,FALSE,"TMCOMP96";#N/A,#N/A,FALSE,"MAT96";#N/A,#N/A,FALSE,"FANDA96";#N/A,#N/A,FALSE,"INTRAN96";#N/A,#N/A,FALSE,"NAA9697";#N/A,#N/A,FALSE,"ECWEBB";#N/A,#N/A,FALSE,"MFT96";#N/A,#N/A,FALSE,"CTrecon"}</definedName>
    <definedName name="b_1_1_1_3_1" hidden="1">{#N/A,#N/A,FALSE,"TMCOMP96";#N/A,#N/A,FALSE,"MAT96";#N/A,#N/A,FALSE,"FANDA96";#N/A,#N/A,FALSE,"INTRAN96";#N/A,#N/A,FALSE,"NAA9697";#N/A,#N/A,FALSE,"ECWEBB";#N/A,#N/A,FALSE,"MFT96";#N/A,#N/A,FALSE,"CTrecon"}</definedName>
    <definedName name="b_1_1_1_3_2" hidden="1">{#N/A,#N/A,FALSE,"TMCOMP96";#N/A,#N/A,FALSE,"MAT96";#N/A,#N/A,FALSE,"FANDA96";#N/A,#N/A,FALSE,"INTRAN96";#N/A,#N/A,FALSE,"NAA9697";#N/A,#N/A,FALSE,"ECWEBB";#N/A,#N/A,FALSE,"MFT96";#N/A,#N/A,FALSE,"CTrecon"}</definedName>
    <definedName name="b_1_1_1_3_3" hidden="1">{#N/A,#N/A,FALSE,"TMCOMP96";#N/A,#N/A,FALSE,"MAT96";#N/A,#N/A,FALSE,"FANDA96";#N/A,#N/A,FALSE,"INTRAN96";#N/A,#N/A,FALSE,"NAA9697";#N/A,#N/A,FALSE,"ECWEBB";#N/A,#N/A,FALSE,"MFT96";#N/A,#N/A,FALSE,"CTrecon"}</definedName>
    <definedName name="b_1_1_1_3_4" hidden="1">{#N/A,#N/A,FALSE,"TMCOMP96";#N/A,#N/A,FALSE,"MAT96";#N/A,#N/A,FALSE,"FANDA96";#N/A,#N/A,FALSE,"INTRAN96";#N/A,#N/A,FALSE,"NAA9697";#N/A,#N/A,FALSE,"ECWEBB";#N/A,#N/A,FALSE,"MFT96";#N/A,#N/A,FALSE,"CTrecon"}</definedName>
    <definedName name="b_1_1_1_3_5" hidden="1">{#N/A,#N/A,FALSE,"TMCOMP96";#N/A,#N/A,FALSE,"MAT96";#N/A,#N/A,FALSE,"FANDA96";#N/A,#N/A,FALSE,"INTRAN96";#N/A,#N/A,FALSE,"NAA9697";#N/A,#N/A,FALSE,"ECWEBB";#N/A,#N/A,FALSE,"MFT96";#N/A,#N/A,FALSE,"CTrecon"}</definedName>
    <definedName name="b_1_1_1_4" hidden="1">{#N/A,#N/A,FALSE,"TMCOMP96";#N/A,#N/A,FALSE,"MAT96";#N/A,#N/A,FALSE,"FANDA96";#N/A,#N/A,FALSE,"INTRAN96";#N/A,#N/A,FALSE,"NAA9697";#N/A,#N/A,FALSE,"ECWEBB";#N/A,#N/A,FALSE,"MFT96";#N/A,#N/A,FALSE,"CTrecon"}</definedName>
    <definedName name="b_1_1_1_4_1" hidden="1">{#N/A,#N/A,FALSE,"TMCOMP96";#N/A,#N/A,FALSE,"MAT96";#N/A,#N/A,FALSE,"FANDA96";#N/A,#N/A,FALSE,"INTRAN96";#N/A,#N/A,FALSE,"NAA9697";#N/A,#N/A,FALSE,"ECWEBB";#N/A,#N/A,FALSE,"MFT96";#N/A,#N/A,FALSE,"CTrecon"}</definedName>
    <definedName name="b_1_1_1_4_2" hidden="1">{#N/A,#N/A,FALSE,"TMCOMP96";#N/A,#N/A,FALSE,"MAT96";#N/A,#N/A,FALSE,"FANDA96";#N/A,#N/A,FALSE,"INTRAN96";#N/A,#N/A,FALSE,"NAA9697";#N/A,#N/A,FALSE,"ECWEBB";#N/A,#N/A,FALSE,"MFT96";#N/A,#N/A,FALSE,"CTrecon"}</definedName>
    <definedName name="b_1_1_1_4_3" hidden="1">{#N/A,#N/A,FALSE,"TMCOMP96";#N/A,#N/A,FALSE,"MAT96";#N/A,#N/A,FALSE,"FANDA96";#N/A,#N/A,FALSE,"INTRAN96";#N/A,#N/A,FALSE,"NAA9697";#N/A,#N/A,FALSE,"ECWEBB";#N/A,#N/A,FALSE,"MFT96";#N/A,#N/A,FALSE,"CTrecon"}</definedName>
    <definedName name="b_1_1_1_4_4" hidden="1">{#N/A,#N/A,FALSE,"TMCOMP96";#N/A,#N/A,FALSE,"MAT96";#N/A,#N/A,FALSE,"FANDA96";#N/A,#N/A,FALSE,"INTRAN96";#N/A,#N/A,FALSE,"NAA9697";#N/A,#N/A,FALSE,"ECWEBB";#N/A,#N/A,FALSE,"MFT96";#N/A,#N/A,FALSE,"CTrecon"}</definedName>
    <definedName name="b_1_1_1_4_5" hidden="1">{#N/A,#N/A,FALSE,"TMCOMP96";#N/A,#N/A,FALSE,"MAT96";#N/A,#N/A,FALSE,"FANDA96";#N/A,#N/A,FALSE,"INTRAN96";#N/A,#N/A,FALSE,"NAA9697";#N/A,#N/A,FALSE,"ECWEBB";#N/A,#N/A,FALSE,"MFT96";#N/A,#N/A,FALSE,"CTrecon"}</definedName>
    <definedName name="b_1_1_1_5" hidden="1">{#N/A,#N/A,FALSE,"TMCOMP96";#N/A,#N/A,FALSE,"MAT96";#N/A,#N/A,FALSE,"FANDA96";#N/A,#N/A,FALSE,"INTRAN96";#N/A,#N/A,FALSE,"NAA9697";#N/A,#N/A,FALSE,"ECWEBB";#N/A,#N/A,FALSE,"MFT96";#N/A,#N/A,FALSE,"CTrecon"}</definedName>
    <definedName name="b_1_1_1_5_1" hidden="1">{#N/A,#N/A,FALSE,"TMCOMP96";#N/A,#N/A,FALSE,"MAT96";#N/A,#N/A,FALSE,"FANDA96";#N/A,#N/A,FALSE,"INTRAN96";#N/A,#N/A,FALSE,"NAA9697";#N/A,#N/A,FALSE,"ECWEBB";#N/A,#N/A,FALSE,"MFT96";#N/A,#N/A,FALSE,"CTrecon"}</definedName>
    <definedName name="b_1_1_1_5_2" hidden="1">{#N/A,#N/A,FALSE,"TMCOMP96";#N/A,#N/A,FALSE,"MAT96";#N/A,#N/A,FALSE,"FANDA96";#N/A,#N/A,FALSE,"INTRAN96";#N/A,#N/A,FALSE,"NAA9697";#N/A,#N/A,FALSE,"ECWEBB";#N/A,#N/A,FALSE,"MFT96";#N/A,#N/A,FALSE,"CTrecon"}</definedName>
    <definedName name="b_1_1_1_5_3" hidden="1">{#N/A,#N/A,FALSE,"TMCOMP96";#N/A,#N/A,FALSE,"MAT96";#N/A,#N/A,FALSE,"FANDA96";#N/A,#N/A,FALSE,"INTRAN96";#N/A,#N/A,FALSE,"NAA9697";#N/A,#N/A,FALSE,"ECWEBB";#N/A,#N/A,FALSE,"MFT96";#N/A,#N/A,FALSE,"CTrecon"}</definedName>
    <definedName name="b_1_1_1_5_4" hidden="1">{#N/A,#N/A,FALSE,"TMCOMP96";#N/A,#N/A,FALSE,"MAT96";#N/A,#N/A,FALSE,"FANDA96";#N/A,#N/A,FALSE,"INTRAN96";#N/A,#N/A,FALSE,"NAA9697";#N/A,#N/A,FALSE,"ECWEBB";#N/A,#N/A,FALSE,"MFT96";#N/A,#N/A,FALSE,"CTrecon"}</definedName>
    <definedName name="b_1_1_1_5_5" hidden="1">{#N/A,#N/A,FALSE,"TMCOMP96";#N/A,#N/A,FALSE,"MAT96";#N/A,#N/A,FALSE,"FANDA96";#N/A,#N/A,FALSE,"INTRAN96";#N/A,#N/A,FALSE,"NAA9697";#N/A,#N/A,FALSE,"ECWEBB";#N/A,#N/A,FALSE,"MFT96";#N/A,#N/A,FALSE,"CTrecon"}</definedName>
    <definedName name="b_1_1_2" hidden="1">{#N/A,#N/A,FALSE,"TMCOMP96";#N/A,#N/A,FALSE,"MAT96";#N/A,#N/A,FALSE,"FANDA96";#N/A,#N/A,FALSE,"INTRAN96";#N/A,#N/A,FALSE,"NAA9697";#N/A,#N/A,FALSE,"ECWEBB";#N/A,#N/A,FALSE,"MFT96";#N/A,#N/A,FALSE,"CTrecon"}</definedName>
    <definedName name="b_1_1_2_1" hidden="1">{#N/A,#N/A,FALSE,"TMCOMP96";#N/A,#N/A,FALSE,"MAT96";#N/A,#N/A,FALSE,"FANDA96";#N/A,#N/A,FALSE,"INTRAN96";#N/A,#N/A,FALSE,"NAA9697";#N/A,#N/A,FALSE,"ECWEBB";#N/A,#N/A,FALSE,"MFT96";#N/A,#N/A,FALSE,"CTrecon"}</definedName>
    <definedName name="b_1_1_2_2" hidden="1">{#N/A,#N/A,FALSE,"TMCOMP96";#N/A,#N/A,FALSE,"MAT96";#N/A,#N/A,FALSE,"FANDA96";#N/A,#N/A,FALSE,"INTRAN96";#N/A,#N/A,FALSE,"NAA9697";#N/A,#N/A,FALSE,"ECWEBB";#N/A,#N/A,FALSE,"MFT96";#N/A,#N/A,FALSE,"CTrecon"}</definedName>
    <definedName name="b_1_1_2_3" hidden="1">{#N/A,#N/A,FALSE,"TMCOMP96";#N/A,#N/A,FALSE,"MAT96";#N/A,#N/A,FALSE,"FANDA96";#N/A,#N/A,FALSE,"INTRAN96";#N/A,#N/A,FALSE,"NAA9697";#N/A,#N/A,FALSE,"ECWEBB";#N/A,#N/A,FALSE,"MFT96";#N/A,#N/A,FALSE,"CTrecon"}</definedName>
    <definedName name="b_1_1_2_4" hidden="1">{#N/A,#N/A,FALSE,"TMCOMP96";#N/A,#N/A,FALSE,"MAT96";#N/A,#N/A,FALSE,"FANDA96";#N/A,#N/A,FALSE,"INTRAN96";#N/A,#N/A,FALSE,"NAA9697";#N/A,#N/A,FALSE,"ECWEBB";#N/A,#N/A,FALSE,"MFT96";#N/A,#N/A,FALSE,"CTrecon"}</definedName>
    <definedName name="b_1_1_2_5" hidden="1">{#N/A,#N/A,FALSE,"TMCOMP96";#N/A,#N/A,FALSE,"MAT96";#N/A,#N/A,FALSE,"FANDA96";#N/A,#N/A,FALSE,"INTRAN96";#N/A,#N/A,FALSE,"NAA9697";#N/A,#N/A,FALSE,"ECWEBB";#N/A,#N/A,FALSE,"MFT96";#N/A,#N/A,FALSE,"CTrecon"}</definedName>
    <definedName name="b_1_1_3" hidden="1">{#N/A,#N/A,FALSE,"TMCOMP96";#N/A,#N/A,FALSE,"MAT96";#N/A,#N/A,FALSE,"FANDA96";#N/A,#N/A,FALSE,"INTRAN96";#N/A,#N/A,FALSE,"NAA9697";#N/A,#N/A,FALSE,"ECWEBB";#N/A,#N/A,FALSE,"MFT96";#N/A,#N/A,FALSE,"CTrecon"}</definedName>
    <definedName name="b_1_1_3_1" hidden="1">{#N/A,#N/A,FALSE,"TMCOMP96";#N/A,#N/A,FALSE,"MAT96";#N/A,#N/A,FALSE,"FANDA96";#N/A,#N/A,FALSE,"INTRAN96";#N/A,#N/A,FALSE,"NAA9697";#N/A,#N/A,FALSE,"ECWEBB";#N/A,#N/A,FALSE,"MFT96";#N/A,#N/A,FALSE,"CTrecon"}</definedName>
    <definedName name="b_1_1_3_2" hidden="1">{#N/A,#N/A,FALSE,"TMCOMP96";#N/A,#N/A,FALSE,"MAT96";#N/A,#N/A,FALSE,"FANDA96";#N/A,#N/A,FALSE,"INTRAN96";#N/A,#N/A,FALSE,"NAA9697";#N/A,#N/A,FALSE,"ECWEBB";#N/A,#N/A,FALSE,"MFT96";#N/A,#N/A,FALSE,"CTrecon"}</definedName>
    <definedName name="b_1_1_3_3" hidden="1">{#N/A,#N/A,FALSE,"TMCOMP96";#N/A,#N/A,FALSE,"MAT96";#N/A,#N/A,FALSE,"FANDA96";#N/A,#N/A,FALSE,"INTRAN96";#N/A,#N/A,FALSE,"NAA9697";#N/A,#N/A,FALSE,"ECWEBB";#N/A,#N/A,FALSE,"MFT96";#N/A,#N/A,FALSE,"CTrecon"}</definedName>
    <definedName name="b_1_1_3_4" hidden="1">{#N/A,#N/A,FALSE,"TMCOMP96";#N/A,#N/A,FALSE,"MAT96";#N/A,#N/A,FALSE,"FANDA96";#N/A,#N/A,FALSE,"INTRAN96";#N/A,#N/A,FALSE,"NAA9697";#N/A,#N/A,FALSE,"ECWEBB";#N/A,#N/A,FALSE,"MFT96";#N/A,#N/A,FALSE,"CTrecon"}</definedName>
    <definedName name="b_1_1_3_5" hidden="1">{#N/A,#N/A,FALSE,"TMCOMP96";#N/A,#N/A,FALSE,"MAT96";#N/A,#N/A,FALSE,"FANDA96";#N/A,#N/A,FALSE,"INTRAN96";#N/A,#N/A,FALSE,"NAA9697";#N/A,#N/A,FALSE,"ECWEBB";#N/A,#N/A,FALSE,"MFT96";#N/A,#N/A,FALSE,"CTrecon"}</definedName>
    <definedName name="b_1_1_4" hidden="1">{#N/A,#N/A,FALSE,"TMCOMP96";#N/A,#N/A,FALSE,"MAT96";#N/A,#N/A,FALSE,"FANDA96";#N/A,#N/A,FALSE,"INTRAN96";#N/A,#N/A,FALSE,"NAA9697";#N/A,#N/A,FALSE,"ECWEBB";#N/A,#N/A,FALSE,"MFT96";#N/A,#N/A,FALSE,"CTrecon"}</definedName>
    <definedName name="b_1_1_4_1" hidden="1">{#N/A,#N/A,FALSE,"TMCOMP96";#N/A,#N/A,FALSE,"MAT96";#N/A,#N/A,FALSE,"FANDA96";#N/A,#N/A,FALSE,"INTRAN96";#N/A,#N/A,FALSE,"NAA9697";#N/A,#N/A,FALSE,"ECWEBB";#N/A,#N/A,FALSE,"MFT96";#N/A,#N/A,FALSE,"CTrecon"}</definedName>
    <definedName name="b_1_1_4_2" hidden="1">{#N/A,#N/A,FALSE,"TMCOMP96";#N/A,#N/A,FALSE,"MAT96";#N/A,#N/A,FALSE,"FANDA96";#N/A,#N/A,FALSE,"INTRAN96";#N/A,#N/A,FALSE,"NAA9697";#N/A,#N/A,FALSE,"ECWEBB";#N/A,#N/A,FALSE,"MFT96";#N/A,#N/A,FALSE,"CTrecon"}</definedName>
    <definedName name="b_1_1_4_3" hidden="1">{#N/A,#N/A,FALSE,"TMCOMP96";#N/A,#N/A,FALSE,"MAT96";#N/A,#N/A,FALSE,"FANDA96";#N/A,#N/A,FALSE,"INTRAN96";#N/A,#N/A,FALSE,"NAA9697";#N/A,#N/A,FALSE,"ECWEBB";#N/A,#N/A,FALSE,"MFT96";#N/A,#N/A,FALSE,"CTrecon"}</definedName>
    <definedName name="b_1_1_4_4" hidden="1">{#N/A,#N/A,FALSE,"TMCOMP96";#N/A,#N/A,FALSE,"MAT96";#N/A,#N/A,FALSE,"FANDA96";#N/A,#N/A,FALSE,"INTRAN96";#N/A,#N/A,FALSE,"NAA9697";#N/A,#N/A,FALSE,"ECWEBB";#N/A,#N/A,FALSE,"MFT96";#N/A,#N/A,FALSE,"CTrecon"}</definedName>
    <definedName name="b_1_1_4_5" hidden="1">{#N/A,#N/A,FALSE,"TMCOMP96";#N/A,#N/A,FALSE,"MAT96";#N/A,#N/A,FALSE,"FANDA96";#N/A,#N/A,FALSE,"INTRAN96";#N/A,#N/A,FALSE,"NAA9697";#N/A,#N/A,FALSE,"ECWEBB";#N/A,#N/A,FALSE,"MFT96";#N/A,#N/A,FALSE,"CTrecon"}</definedName>
    <definedName name="b_1_1_5" hidden="1">{#N/A,#N/A,FALSE,"TMCOMP96";#N/A,#N/A,FALSE,"MAT96";#N/A,#N/A,FALSE,"FANDA96";#N/A,#N/A,FALSE,"INTRAN96";#N/A,#N/A,FALSE,"NAA9697";#N/A,#N/A,FALSE,"ECWEBB";#N/A,#N/A,FALSE,"MFT96";#N/A,#N/A,FALSE,"CTrecon"}</definedName>
    <definedName name="b_1_1_5_1" hidden="1">{#N/A,#N/A,FALSE,"TMCOMP96";#N/A,#N/A,FALSE,"MAT96";#N/A,#N/A,FALSE,"FANDA96";#N/A,#N/A,FALSE,"INTRAN96";#N/A,#N/A,FALSE,"NAA9697";#N/A,#N/A,FALSE,"ECWEBB";#N/A,#N/A,FALSE,"MFT96";#N/A,#N/A,FALSE,"CTrecon"}</definedName>
    <definedName name="b_1_1_5_2" hidden="1">{#N/A,#N/A,FALSE,"TMCOMP96";#N/A,#N/A,FALSE,"MAT96";#N/A,#N/A,FALSE,"FANDA96";#N/A,#N/A,FALSE,"INTRAN96";#N/A,#N/A,FALSE,"NAA9697";#N/A,#N/A,FALSE,"ECWEBB";#N/A,#N/A,FALSE,"MFT96";#N/A,#N/A,FALSE,"CTrecon"}</definedName>
    <definedName name="b_1_1_5_3" hidden="1">{#N/A,#N/A,FALSE,"TMCOMP96";#N/A,#N/A,FALSE,"MAT96";#N/A,#N/A,FALSE,"FANDA96";#N/A,#N/A,FALSE,"INTRAN96";#N/A,#N/A,FALSE,"NAA9697";#N/A,#N/A,FALSE,"ECWEBB";#N/A,#N/A,FALSE,"MFT96";#N/A,#N/A,FALSE,"CTrecon"}</definedName>
    <definedName name="b_1_1_5_4" hidden="1">{#N/A,#N/A,FALSE,"TMCOMP96";#N/A,#N/A,FALSE,"MAT96";#N/A,#N/A,FALSE,"FANDA96";#N/A,#N/A,FALSE,"INTRAN96";#N/A,#N/A,FALSE,"NAA9697";#N/A,#N/A,FALSE,"ECWEBB";#N/A,#N/A,FALSE,"MFT96";#N/A,#N/A,FALSE,"CTrecon"}</definedName>
    <definedName name="b_1_1_5_5" hidden="1">{#N/A,#N/A,FALSE,"TMCOMP96";#N/A,#N/A,FALSE,"MAT96";#N/A,#N/A,FALSE,"FANDA96";#N/A,#N/A,FALSE,"INTRAN96";#N/A,#N/A,FALSE,"NAA9697";#N/A,#N/A,FALSE,"ECWEBB";#N/A,#N/A,FALSE,"MFT96";#N/A,#N/A,FALSE,"CTrecon"}</definedName>
    <definedName name="b_1_2" hidden="1">{#N/A,#N/A,FALSE,"TMCOMP96";#N/A,#N/A,FALSE,"MAT96";#N/A,#N/A,FALSE,"FANDA96";#N/A,#N/A,FALSE,"INTRAN96";#N/A,#N/A,FALSE,"NAA9697";#N/A,#N/A,FALSE,"ECWEBB";#N/A,#N/A,FALSE,"MFT96";#N/A,#N/A,FALSE,"CTrecon"}</definedName>
    <definedName name="b_1_2_1" hidden="1">{#N/A,#N/A,FALSE,"TMCOMP96";#N/A,#N/A,FALSE,"MAT96";#N/A,#N/A,FALSE,"FANDA96";#N/A,#N/A,FALSE,"INTRAN96";#N/A,#N/A,FALSE,"NAA9697";#N/A,#N/A,FALSE,"ECWEBB";#N/A,#N/A,FALSE,"MFT96";#N/A,#N/A,FALSE,"CTrecon"}</definedName>
    <definedName name="b_1_2_1_1" hidden="1">{#N/A,#N/A,FALSE,"TMCOMP96";#N/A,#N/A,FALSE,"MAT96";#N/A,#N/A,FALSE,"FANDA96";#N/A,#N/A,FALSE,"INTRAN96";#N/A,#N/A,FALSE,"NAA9697";#N/A,#N/A,FALSE,"ECWEBB";#N/A,#N/A,FALSE,"MFT96";#N/A,#N/A,FALSE,"CTrecon"}</definedName>
    <definedName name="b_1_2_1_1_1" hidden="1">{#N/A,#N/A,FALSE,"TMCOMP96";#N/A,#N/A,FALSE,"MAT96";#N/A,#N/A,FALSE,"FANDA96";#N/A,#N/A,FALSE,"INTRAN96";#N/A,#N/A,FALSE,"NAA9697";#N/A,#N/A,FALSE,"ECWEBB";#N/A,#N/A,FALSE,"MFT96";#N/A,#N/A,FALSE,"CTrecon"}</definedName>
    <definedName name="b_1_2_1_1_1_1" hidden="1">{#N/A,#N/A,FALSE,"TMCOMP96";#N/A,#N/A,FALSE,"MAT96";#N/A,#N/A,FALSE,"FANDA96";#N/A,#N/A,FALSE,"INTRAN96";#N/A,#N/A,FALSE,"NAA9697";#N/A,#N/A,FALSE,"ECWEBB";#N/A,#N/A,FALSE,"MFT96";#N/A,#N/A,FALSE,"CTrecon"}</definedName>
    <definedName name="b_1_2_1_1_1_2" hidden="1">{#N/A,#N/A,FALSE,"TMCOMP96";#N/A,#N/A,FALSE,"MAT96";#N/A,#N/A,FALSE,"FANDA96";#N/A,#N/A,FALSE,"INTRAN96";#N/A,#N/A,FALSE,"NAA9697";#N/A,#N/A,FALSE,"ECWEBB";#N/A,#N/A,FALSE,"MFT96";#N/A,#N/A,FALSE,"CTrecon"}</definedName>
    <definedName name="b_1_2_1_1_1_3" hidden="1">{#N/A,#N/A,FALSE,"TMCOMP96";#N/A,#N/A,FALSE,"MAT96";#N/A,#N/A,FALSE,"FANDA96";#N/A,#N/A,FALSE,"INTRAN96";#N/A,#N/A,FALSE,"NAA9697";#N/A,#N/A,FALSE,"ECWEBB";#N/A,#N/A,FALSE,"MFT96";#N/A,#N/A,FALSE,"CTrecon"}</definedName>
    <definedName name="b_1_2_1_1_1_4" hidden="1">{#N/A,#N/A,FALSE,"TMCOMP96";#N/A,#N/A,FALSE,"MAT96";#N/A,#N/A,FALSE,"FANDA96";#N/A,#N/A,FALSE,"INTRAN96";#N/A,#N/A,FALSE,"NAA9697";#N/A,#N/A,FALSE,"ECWEBB";#N/A,#N/A,FALSE,"MFT96";#N/A,#N/A,FALSE,"CTrecon"}</definedName>
    <definedName name="b_1_2_1_1_1_5" hidden="1">{#N/A,#N/A,FALSE,"TMCOMP96";#N/A,#N/A,FALSE,"MAT96";#N/A,#N/A,FALSE,"FANDA96";#N/A,#N/A,FALSE,"INTRAN96";#N/A,#N/A,FALSE,"NAA9697";#N/A,#N/A,FALSE,"ECWEBB";#N/A,#N/A,FALSE,"MFT96";#N/A,#N/A,FALSE,"CTrecon"}</definedName>
    <definedName name="b_1_2_1_1_2" hidden="1">{#N/A,#N/A,FALSE,"TMCOMP96";#N/A,#N/A,FALSE,"MAT96";#N/A,#N/A,FALSE,"FANDA96";#N/A,#N/A,FALSE,"INTRAN96";#N/A,#N/A,FALSE,"NAA9697";#N/A,#N/A,FALSE,"ECWEBB";#N/A,#N/A,FALSE,"MFT96";#N/A,#N/A,FALSE,"CTrecon"}</definedName>
    <definedName name="b_1_2_1_1_2_1" hidden="1">{#N/A,#N/A,FALSE,"TMCOMP96";#N/A,#N/A,FALSE,"MAT96";#N/A,#N/A,FALSE,"FANDA96";#N/A,#N/A,FALSE,"INTRAN96";#N/A,#N/A,FALSE,"NAA9697";#N/A,#N/A,FALSE,"ECWEBB";#N/A,#N/A,FALSE,"MFT96";#N/A,#N/A,FALSE,"CTrecon"}</definedName>
    <definedName name="b_1_2_1_1_2_2" hidden="1">{#N/A,#N/A,FALSE,"TMCOMP96";#N/A,#N/A,FALSE,"MAT96";#N/A,#N/A,FALSE,"FANDA96";#N/A,#N/A,FALSE,"INTRAN96";#N/A,#N/A,FALSE,"NAA9697";#N/A,#N/A,FALSE,"ECWEBB";#N/A,#N/A,FALSE,"MFT96";#N/A,#N/A,FALSE,"CTrecon"}</definedName>
    <definedName name="b_1_2_1_1_2_3" hidden="1">{#N/A,#N/A,FALSE,"TMCOMP96";#N/A,#N/A,FALSE,"MAT96";#N/A,#N/A,FALSE,"FANDA96";#N/A,#N/A,FALSE,"INTRAN96";#N/A,#N/A,FALSE,"NAA9697";#N/A,#N/A,FALSE,"ECWEBB";#N/A,#N/A,FALSE,"MFT96";#N/A,#N/A,FALSE,"CTrecon"}</definedName>
    <definedName name="b_1_2_1_1_2_4" hidden="1">{#N/A,#N/A,FALSE,"TMCOMP96";#N/A,#N/A,FALSE,"MAT96";#N/A,#N/A,FALSE,"FANDA96";#N/A,#N/A,FALSE,"INTRAN96";#N/A,#N/A,FALSE,"NAA9697";#N/A,#N/A,FALSE,"ECWEBB";#N/A,#N/A,FALSE,"MFT96";#N/A,#N/A,FALSE,"CTrecon"}</definedName>
    <definedName name="b_1_2_1_1_2_5" hidden="1">{#N/A,#N/A,FALSE,"TMCOMP96";#N/A,#N/A,FALSE,"MAT96";#N/A,#N/A,FALSE,"FANDA96";#N/A,#N/A,FALSE,"INTRAN96";#N/A,#N/A,FALSE,"NAA9697";#N/A,#N/A,FALSE,"ECWEBB";#N/A,#N/A,FALSE,"MFT96";#N/A,#N/A,FALSE,"CTrecon"}</definedName>
    <definedName name="b_1_2_1_1_3" hidden="1">{#N/A,#N/A,FALSE,"TMCOMP96";#N/A,#N/A,FALSE,"MAT96";#N/A,#N/A,FALSE,"FANDA96";#N/A,#N/A,FALSE,"INTRAN96";#N/A,#N/A,FALSE,"NAA9697";#N/A,#N/A,FALSE,"ECWEBB";#N/A,#N/A,FALSE,"MFT96";#N/A,#N/A,FALSE,"CTrecon"}</definedName>
    <definedName name="b_1_2_1_1_4" hidden="1">{#N/A,#N/A,FALSE,"TMCOMP96";#N/A,#N/A,FALSE,"MAT96";#N/A,#N/A,FALSE,"FANDA96";#N/A,#N/A,FALSE,"INTRAN96";#N/A,#N/A,FALSE,"NAA9697";#N/A,#N/A,FALSE,"ECWEBB";#N/A,#N/A,FALSE,"MFT96";#N/A,#N/A,FALSE,"CTrecon"}</definedName>
    <definedName name="b_1_2_1_1_5" hidden="1">{#N/A,#N/A,FALSE,"TMCOMP96";#N/A,#N/A,FALSE,"MAT96";#N/A,#N/A,FALSE,"FANDA96";#N/A,#N/A,FALSE,"INTRAN96";#N/A,#N/A,FALSE,"NAA9697";#N/A,#N/A,FALSE,"ECWEBB";#N/A,#N/A,FALSE,"MFT96";#N/A,#N/A,FALSE,"CTrecon"}</definedName>
    <definedName name="b_1_2_1_2" hidden="1">{#N/A,#N/A,FALSE,"TMCOMP96";#N/A,#N/A,FALSE,"MAT96";#N/A,#N/A,FALSE,"FANDA96";#N/A,#N/A,FALSE,"INTRAN96";#N/A,#N/A,FALSE,"NAA9697";#N/A,#N/A,FALSE,"ECWEBB";#N/A,#N/A,FALSE,"MFT96";#N/A,#N/A,FALSE,"CTrecon"}</definedName>
    <definedName name="b_1_2_1_2_1" hidden="1">{#N/A,#N/A,FALSE,"TMCOMP96";#N/A,#N/A,FALSE,"MAT96";#N/A,#N/A,FALSE,"FANDA96";#N/A,#N/A,FALSE,"INTRAN96";#N/A,#N/A,FALSE,"NAA9697";#N/A,#N/A,FALSE,"ECWEBB";#N/A,#N/A,FALSE,"MFT96";#N/A,#N/A,FALSE,"CTrecon"}</definedName>
    <definedName name="b_1_2_1_2_2" hidden="1">{#N/A,#N/A,FALSE,"TMCOMP96";#N/A,#N/A,FALSE,"MAT96";#N/A,#N/A,FALSE,"FANDA96";#N/A,#N/A,FALSE,"INTRAN96";#N/A,#N/A,FALSE,"NAA9697";#N/A,#N/A,FALSE,"ECWEBB";#N/A,#N/A,FALSE,"MFT96";#N/A,#N/A,FALSE,"CTrecon"}</definedName>
    <definedName name="b_1_2_1_2_3" hidden="1">{#N/A,#N/A,FALSE,"TMCOMP96";#N/A,#N/A,FALSE,"MAT96";#N/A,#N/A,FALSE,"FANDA96";#N/A,#N/A,FALSE,"INTRAN96";#N/A,#N/A,FALSE,"NAA9697";#N/A,#N/A,FALSE,"ECWEBB";#N/A,#N/A,FALSE,"MFT96";#N/A,#N/A,FALSE,"CTrecon"}</definedName>
    <definedName name="b_1_2_1_2_4" hidden="1">{#N/A,#N/A,FALSE,"TMCOMP96";#N/A,#N/A,FALSE,"MAT96";#N/A,#N/A,FALSE,"FANDA96";#N/A,#N/A,FALSE,"INTRAN96";#N/A,#N/A,FALSE,"NAA9697";#N/A,#N/A,FALSE,"ECWEBB";#N/A,#N/A,FALSE,"MFT96";#N/A,#N/A,FALSE,"CTrecon"}</definedName>
    <definedName name="b_1_2_1_2_5" hidden="1">{#N/A,#N/A,FALSE,"TMCOMP96";#N/A,#N/A,FALSE,"MAT96";#N/A,#N/A,FALSE,"FANDA96";#N/A,#N/A,FALSE,"INTRAN96";#N/A,#N/A,FALSE,"NAA9697";#N/A,#N/A,FALSE,"ECWEBB";#N/A,#N/A,FALSE,"MFT96";#N/A,#N/A,FALSE,"CTrecon"}</definedName>
    <definedName name="b_1_2_1_3" hidden="1">{#N/A,#N/A,FALSE,"TMCOMP96";#N/A,#N/A,FALSE,"MAT96";#N/A,#N/A,FALSE,"FANDA96";#N/A,#N/A,FALSE,"INTRAN96";#N/A,#N/A,FALSE,"NAA9697";#N/A,#N/A,FALSE,"ECWEBB";#N/A,#N/A,FALSE,"MFT96";#N/A,#N/A,FALSE,"CTrecon"}</definedName>
    <definedName name="b_1_2_1_3_1" hidden="1">{#N/A,#N/A,FALSE,"TMCOMP96";#N/A,#N/A,FALSE,"MAT96";#N/A,#N/A,FALSE,"FANDA96";#N/A,#N/A,FALSE,"INTRAN96";#N/A,#N/A,FALSE,"NAA9697";#N/A,#N/A,FALSE,"ECWEBB";#N/A,#N/A,FALSE,"MFT96";#N/A,#N/A,FALSE,"CTrecon"}</definedName>
    <definedName name="b_1_2_1_3_2" hidden="1">{#N/A,#N/A,FALSE,"TMCOMP96";#N/A,#N/A,FALSE,"MAT96";#N/A,#N/A,FALSE,"FANDA96";#N/A,#N/A,FALSE,"INTRAN96";#N/A,#N/A,FALSE,"NAA9697";#N/A,#N/A,FALSE,"ECWEBB";#N/A,#N/A,FALSE,"MFT96";#N/A,#N/A,FALSE,"CTrecon"}</definedName>
    <definedName name="b_1_2_1_3_3" hidden="1">{#N/A,#N/A,FALSE,"TMCOMP96";#N/A,#N/A,FALSE,"MAT96";#N/A,#N/A,FALSE,"FANDA96";#N/A,#N/A,FALSE,"INTRAN96";#N/A,#N/A,FALSE,"NAA9697";#N/A,#N/A,FALSE,"ECWEBB";#N/A,#N/A,FALSE,"MFT96";#N/A,#N/A,FALSE,"CTrecon"}</definedName>
    <definedName name="b_1_2_1_3_4" hidden="1">{#N/A,#N/A,FALSE,"TMCOMP96";#N/A,#N/A,FALSE,"MAT96";#N/A,#N/A,FALSE,"FANDA96";#N/A,#N/A,FALSE,"INTRAN96";#N/A,#N/A,FALSE,"NAA9697";#N/A,#N/A,FALSE,"ECWEBB";#N/A,#N/A,FALSE,"MFT96";#N/A,#N/A,FALSE,"CTrecon"}</definedName>
    <definedName name="b_1_2_1_3_5" hidden="1">{#N/A,#N/A,FALSE,"TMCOMP96";#N/A,#N/A,FALSE,"MAT96";#N/A,#N/A,FALSE,"FANDA96";#N/A,#N/A,FALSE,"INTRAN96";#N/A,#N/A,FALSE,"NAA9697";#N/A,#N/A,FALSE,"ECWEBB";#N/A,#N/A,FALSE,"MFT96";#N/A,#N/A,FALSE,"CTrecon"}</definedName>
    <definedName name="b_1_2_1_4" hidden="1">{#N/A,#N/A,FALSE,"TMCOMP96";#N/A,#N/A,FALSE,"MAT96";#N/A,#N/A,FALSE,"FANDA96";#N/A,#N/A,FALSE,"INTRAN96";#N/A,#N/A,FALSE,"NAA9697";#N/A,#N/A,FALSE,"ECWEBB";#N/A,#N/A,FALSE,"MFT96";#N/A,#N/A,FALSE,"CTrecon"}</definedName>
    <definedName name="b_1_2_1_4_1" hidden="1">{#N/A,#N/A,FALSE,"TMCOMP96";#N/A,#N/A,FALSE,"MAT96";#N/A,#N/A,FALSE,"FANDA96";#N/A,#N/A,FALSE,"INTRAN96";#N/A,#N/A,FALSE,"NAA9697";#N/A,#N/A,FALSE,"ECWEBB";#N/A,#N/A,FALSE,"MFT96";#N/A,#N/A,FALSE,"CTrecon"}</definedName>
    <definedName name="b_1_2_1_4_2" hidden="1">{#N/A,#N/A,FALSE,"TMCOMP96";#N/A,#N/A,FALSE,"MAT96";#N/A,#N/A,FALSE,"FANDA96";#N/A,#N/A,FALSE,"INTRAN96";#N/A,#N/A,FALSE,"NAA9697";#N/A,#N/A,FALSE,"ECWEBB";#N/A,#N/A,FALSE,"MFT96";#N/A,#N/A,FALSE,"CTrecon"}</definedName>
    <definedName name="b_1_2_1_4_3" hidden="1">{#N/A,#N/A,FALSE,"TMCOMP96";#N/A,#N/A,FALSE,"MAT96";#N/A,#N/A,FALSE,"FANDA96";#N/A,#N/A,FALSE,"INTRAN96";#N/A,#N/A,FALSE,"NAA9697";#N/A,#N/A,FALSE,"ECWEBB";#N/A,#N/A,FALSE,"MFT96";#N/A,#N/A,FALSE,"CTrecon"}</definedName>
    <definedName name="b_1_2_1_4_4" hidden="1">{#N/A,#N/A,FALSE,"TMCOMP96";#N/A,#N/A,FALSE,"MAT96";#N/A,#N/A,FALSE,"FANDA96";#N/A,#N/A,FALSE,"INTRAN96";#N/A,#N/A,FALSE,"NAA9697";#N/A,#N/A,FALSE,"ECWEBB";#N/A,#N/A,FALSE,"MFT96";#N/A,#N/A,FALSE,"CTrecon"}</definedName>
    <definedName name="b_1_2_1_4_5" hidden="1">{#N/A,#N/A,FALSE,"TMCOMP96";#N/A,#N/A,FALSE,"MAT96";#N/A,#N/A,FALSE,"FANDA96";#N/A,#N/A,FALSE,"INTRAN96";#N/A,#N/A,FALSE,"NAA9697";#N/A,#N/A,FALSE,"ECWEBB";#N/A,#N/A,FALSE,"MFT96";#N/A,#N/A,FALSE,"CTrecon"}</definedName>
    <definedName name="b_1_2_1_5" hidden="1">{#N/A,#N/A,FALSE,"TMCOMP96";#N/A,#N/A,FALSE,"MAT96";#N/A,#N/A,FALSE,"FANDA96";#N/A,#N/A,FALSE,"INTRAN96";#N/A,#N/A,FALSE,"NAA9697";#N/A,#N/A,FALSE,"ECWEBB";#N/A,#N/A,FALSE,"MFT96";#N/A,#N/A,FALSE,"CTrecon"}</definedName>
    <definedName name="b_1_2_1_5_1" hidden="1">{#N/A,#N/A,FALSE,"TMCOMP96";#N/A,#N/A,FALSE,"MAT96";#N/A,#N/A,FALSE,"FANDA96";#N/A,#N/A,FALSE,"INTRAN96";#N/A,#N/A,FALSE,"NAA9697";#N/A,#N/A,FALSE,"ECWEBB";#N/A,#N/A,FALSE,"MFT96";#N/A,#N/A,FALSE,"CTrecon"}</definedName>
    <definedName name="b_1_2_1_5_2" hidden="1">{#N/A,#N/A,FALSE,"TMCOMP96";#N/A,#N/A,FALSE,"MAT96";#N/A,#N/A,FALSE,"FANDA96";#N/A,#N/A,FALSE,"INTRAN96";#N/A,#N/A,FALSE,"NAA9697";#N/A,#N/A,FALSE,"ECWEBB";#N/A,#N/A,FALSE,"MFT96";#N/A,#N/A,FALSE,"CTrecon"}</definedName>
    <definedName name="b_1_2_1_5_3" hidden="1">{#N/A,#N/A,FALSE,"TMCOMP96";#N/A,#N/A,FALSE,"MAT96";#N/A,#N/A,FALSE,"FANDA96";#N/A,#N/A,FALSE,"INTRAN96";#N/A,#N/A,FALSE,"NAA9697";#N/A,#N/A,FALSE,"ECWEBB";#N/A,#N/A,FALSE,"MFT96";#N/A,#N/A,FALSE,"CTrecon"}</definedName>
    <definedName name="b_1_2_1_5_4" hidden="1">{#N/A,#N/A,FALSE,"TMCOMP96";#N/A,#N/A,FALSE,"MAT96";#N/A,#N/A,FALSE,"FANDA96";#N/A,#N/A,FALSE,"INTRAN96";#N/A,#N/A,FALSE,"NAA9697";#N/A,#N/A,FALSE,"ECWEBB";#N/A,#N/A,FALSE,"MFT96";#N/A,#N/A,FALSE,"CTrecon"}</definedName>
    <definedName name="b_1_2_1_5_5" hidden="1">{#N/A,#N/A,FALSE,"TMCOMP96";#N/A,#N/A,FALSE,"MAT96";#N/A,#N/A,FALSE,"FANDA96";#N/A,#N/A,FALSE,"INTRAN96";#N/A,#N/A,FALSE,"NAA9697";#N/A,#N/A,FALSE,"ECWEBB";#N/A,#N/A,FALSE,"MFT96";#N/A,#N/A,FALSE,"CTrecon"}</definedName>
    <definedName name="b_1_2_2" hidden="1">{#N/A,#N/A,FALSE,"TMCOMP96";#N/A,#N/A,FALSE,"MAT96";#N/A,#N/A,FALSE,"FANDA96";#N/A,#N/A,FALSE,"INTRAN96";#N/A,#N/A,FALSE,"NAA9697";#N/A,#N/A,FALSE,"ECWEBB";#N/A,#N/A,FALSE,"MFT96";#N/A,#N/A,FALSE,"CTrecon"}</definedName>
    <definedName name="b_1_2_2_1" hidden="1">{#N/A,#N/A,FALSE,"TMCOMP96";#N/A,#N/A,FALSE,"MAT96";#N/A,#N/A,FALSE,"FANDA96";#N/A,#N/A,FALSE,"INTRAN96";#N/A,#N/A,FALSE,"NAA9697";#N/A,#N/A,FALSE,"ECWEBB";#N/A,#N/A,FALSE,"MFT96";#N/A,#N/A,FALSE,"CTrecon"}</definedName>
    <definedName name="b_1_2_2_2" hidden="1">{#N/A,#N/A,FALSE,"TMCOMP96";#N/A,#N/A,FALSE,"MAT96";#N/A,#N/A,FALSE,"FANDA96";#N/A,#N/A,FALSE,"INTRAN96";#N/A,#N/A,FALSE,"NAA9697";#N/A,#N/A,FALSE,"ECWEBB";#N/A,#N/A,FALSE,"MFT96";#N/A,#N/A,FALSE,"CTrecon"}</definedName>
    <definedName name="b_1_2_2_3" hidden="1">{#N/A,#N/A,FALSE,"TMCOMP96";#N/A,#N/A,FALSE,"MAT96";#N/A,#N/A,FALSE,"FANDA96";#N/A,#N/A,FALSE,"INTRAN96";#N/A,#N/A,FALSE,"NAA9697";#N/A,#N/A,FALSE,"ECWEBB";#N/A,#N/A,FALSE,"MFT96";#N/A,#N/A,FALSE,"CTrecon"}</definedName>
    <definedName name="b_1_2_2_4" hidden="1">{#N/A,#N/A,FALSE,"TMCOMP96";#N/A,#N/A,FALSE,"MAT96";#N/A,#N/A,FALSE,"FANDA96";#N/A,#N/A,FALSE,"INTRAN96";#N/A,#N/A,FALSE,"NAA9697";#N/A,#N/A,FALSE,"ECWEBB";#N/A,#N/A,FALSE,"MFT96";#N/A,#N/A,FALSE,"CTrecon"}</definedName>
    <definedName name="b_1_2_2_5" hidden="1">{#N/A,#N/A,FALSE,"TMCOMP96";#N/A,#N/A,FALSE,"MAT96";#N/A,#N/A,FALSE,"FANDA96";#N/A,#N/A,FALSE,"INTRAN96";#N/A,#N/A,FALSE,"NAA9697";#N/A,#N/A,FALSE,"ECWEBB";#N/A,#N/A,FALSE,"MFT96";#N/A,#N/A,FALSE,"CTrecon"}</definedName>
    <definedName name="b_1_2_3" hidden="1">{#N/A,#N/A,FALSE,"TMCOMP96";#N/A,#N/A,FALSE,"MAT96";#N/A,#N/A,FALSE,"FANDA96";#N/A,#N/A,FALSE,"INTRAN96";#N/A,#N/A,FALSE,"NAA9697";#N/A,#N/A,FALSE,"ECWEBB";#N/A,#N/A,FALSE,"MFT96";#N/A,#N/A,FALSE,"CTrecon"}</definedName>
    <definedName name="b_1_2_3_1" hidden="1">{#N/A,#N/A,FALSE,"TMCOMP96";#N/A,#N/A,FALSE,"MAT96";#N/A,#N/A,FALSE,"FANDA96";#N/A,#N/A,FALSE,"INTRAN96";#N/A,#N/A,FALSE,"NAA9697";#N/A,#N/A,FALSE,"ECWEBB";#N/A,#N/A,FALSE,"MFT96";#N/A,#N/A,FALSE,"CTrecon"}</definedName>
    <definedName name="b_1_2_3_2" hidden="1">{#N/A,#N/A,FALSE,"TMCOMP96";#N/A,#N/A,FALSE,"MAT96";#N/A,#N/A,FALSE,"FANDA96";#N/A,#N/A,FALSE,"INTRAN96";#N/A,#N/A,FALSE,"NAA9697";#N/A,#N/A,FALSE,"ECWEBB";#N/A,#N/A,FALSE,"MFT96";#N/A,#N/A,FALSE,"CTrecon"}</definedName>
    <definedName name="b_1_2_3_3" hidden="1">{#N/A,#N/A,FALSE,"TMCOMP96";#N/A,#N/A,FALSE,"MAT96";#N/A,#N/A,FALSE,"FANDA96";#N/A,#N/A,FALSE,"INTRAN96";#N/A,#N/A,FALSE,"NAA9697";#N/A,#N/A,FALSE,"ECWEBB";#N/A,#N/A,FALSE,"MFT96";#N/A,#N/A,FALSE,"CTrecon"}</definedName>
    <definedName name="b_1_2_3_4" hidden="1">{#N/A,#N/A,FALSE,"TMCOMP96";#N/A,#N/A,FALSE,"MAT96";#N/A,#N/A,FALSE,"FANDA96";#N/A,#N/A,FALSE,"INTRAN96";#N/A,#N/A,FALSE,"NAA9697";#N/A,#N/A,FALSE,"ECWEBB";#N/A,#N/A,FALSE,"MFT96";#N/A,#N/A,FALSE,"CTrecon"}</definedName>
    <definedName name="b_1_2_3_5" hidden="1">{#N/A,#N/A,FALSE,"TMCOMP96";#N/A,#N/A,FALSE,"MAT96";#N/A,#N/A,FALSE,"FANDA96";#N/A,#N/A,FALSE,"INTRAN96";#N/A,#N/A,FALSE,"NAA9697";#N/A,#N/A,FALSE,"ECWEBB";#N/A,#N/A,FALSE,"MFT96";#N/A,#N/A,FALSE,"CTrecon"}</definedName>
    <definedName name="b_1_2_4" hidden="1">{#N/A,#N/A,FALSE,"TMCOMP96";#N/A,#N/A,FALSE,"MAT96";#N/A,#N/A,FALSE,"FANDA96";#N/A,#N/A,FALSE,"INTRAN96";#N/A,#N/A,FALSE,"NAA9697";#N/A,#N/A,FALSE,"ECWEBB";#N/A,#N/A,FALSE,"MFT96";#N/A,#N/A,FALSE,"CTrecon"}</definedName>
    <definedName name="b_1_2_4_1" hidden="1">{#N/A,#N/A,FALSE,"TMCOMP96";#N/A,#N/A,FALSE,"MAT96";#N/A,#N/A,FALSE,"FANDA96";#N/A,#N/A,FALSE,"INTRAN96";#N/A,#N/A,FALSE,"NAA9697";#N/A,#N/A,FALSE,"ECWEBB";#N/A,#N/A,FALSE,"MFT96";#N/A,#N/A,FALSE,"CTrecon"}</definedName>
    <definedName name="b_1_2_4_2" hidden="1">{#N/A,#N/A,FALSE,"TMCOMP96";#N/A,#N/A,FALSE,"MAT96";#N/A,#N/A,FALSE,"FANDA96";#N/A,#N/A,FALSE,"INTRAN96";#N/A,#N/A,FALSE,"NAA9697";#N/A,#N/A,FALSE,"ECWEBB";#N/A,#N/A,FALSE,"MFT96";#N/A,#N/A,FALSE,"CTrecon"}</definedName>
    <definedName name="b_1_2_4_3" hidden="1">{#N/A,#N/A,FALSE,"TMCOMP96";#N/A,#N/A,FALSE,"MAT96";#N/A,#N/A,FALSE,"FANDA96";#N/A,#N/A,FALSE,"INTRAN96";#N/A,#N/A,FALSE,"NAA9697";#N/A,#N/A,FALSE,"ECWEBB";#N/A,#N/A,FALSE,"MFT96";#N/A,#N/A,FALSE,"CTrecon"}</definedName>
    <definedName name="b_1_2_4_4" hidden="1">{#N/A,#N/A,FALSE,"TMCOMP96";#N/A,#N/A,FALSE,"MAT96";#N/A,#N/A,FALSE,"FANDA96";#N/A,#N/A,FALSE,"INTRAN96";#N/A,#N/A,FALSE,"NAA9697";#N/A,#N/A,FALSE,"ECWEBB";#N/A,#N/A,FALSE,"MFT96";#N/A,#N/A,FALSE,"CTrecon"}</definedName>
    <definedName name="b_1_2_4_5" hidden="1">{#N/A,#N/A,FALSE,"TMCOMP96";#N/A,#N/A,FALSE,"MAT96";#N/A,#N/A,FALSE,"FANDA96";#N/A,#N/A,FALSE,"INTRAN96";#N/A,#N/A,FALSE,"NAA9697";#N/A,#N/A,FALSE,"ECWEBB";#N/A,#N/A,FALSE,"MFT96";#N/A,#N/A,FALSE,"CTrecon"}</definedName>
    <definedName name="b_1_2_5" hidden="1">{#N/A,#N/A,FALSE,"TMCOMP96";#N/A,#N/A,FALSE,"MAT96";#N/A,#N/A,FALSE,"FANDA96";#N/A,#N/A,FALSE,"INTRAN96";#N/A,#N/A,FALSE,"NAA9697";#N/A,#N/A,FALSE,"ECWEBB";#N/A,#N/A,FALSE,"MFT96";#N/A,#N/A,FALSE,"CTrecon"}</definedName>
    <definedName name="b_1_2_5_1" hidden="1">{#N/A,#N/A,FALSE,"TMCOMP96";#N/A,#N/A,FALSE,"MAT96";#N/A,#N/A,FALSE,"FANDA96";#N/A,#N/A,FALSE,"INTRAN96";#N/A,#N/A,FALSE,"NAA9697";#N/A,#N/A,FALSE,"ECWEBB";#N/A,#N/A,FALSE,"MFT96";#N/A,#N/A,FALSE,"CTrecon"}</definedName>
    <definedName name="b_1_2_5_2" hidden="1">{#N/A,#N/A,FALSE,"TMCOMP96";#N/A,#N/A,FALSE,"MAT96";#N/A,#N/A,FALSE,"FANDA96";#N/A,#N/A,FALSE,"INTRAN96";#N/A,#N/A,FALSE,"NAA9697";#N/A,#N/A,FALSE,"ECWEBB";#N/A,#N/A,FALSE,"MFT96";#N/A,#N/A,FALSE,"CTrecon"}</definedName>
    <definedName name="b_1_2_5_3" hidden="1">{#N/A,#N/A,FALSE,"TMCOMP96";#N/A,#N/A,FALSE,"MAT96";#N/A,#N/A,FALSE,"FANDA96";#N/A,#N/A,FALSE,"INTRAN96";#N/A,#N/A,FALSE,"NAA9697";#N/A,#N/A,FALSE,"ECWEBB";#N/A,#N/A,FALSE,"MFT96";#N/A,#N/A,FALSE,"CTrecon"}</definedName>
    <definedName name="b_1_2_5_4" hidden="1">{#N/A,#N/A,FALSE,"TMCOMP96";#N/A,#N/A,FALSE,"MAT96";#N/A,#N/A,FALSE,"FANDA96";#N/A,#N/A,FALSE,"INTRAN96";#N/A,#N/A,FALSE,"NAA9697";#N/A,#N/A,FALSE,"ECWEBB";#N/A,#N/A,FALSE,"MFT96";#N/A,#N/A,FALSE,"CTrecon"}</definedName>
    <definedName name="b_1_2_5_5" hidden="1">{#N/A,#N/A,FALSE,"TMCOMP96";#N/A,#N/A,FALSE,"MAT96";#N/A,#N/A,FALSE,"FANDA96";#N/A,#N/A,FALSE,"INTRAN96";#N/A,#N/A,FALSE,"NAA9697";#N/A,#N/A,FALSE,"ECWEBB";#N/A,#N/A,FALSE,"MFT96";#N/A,#N/A,FALSE,"CTrecon"}</definedName>
    <definedName name="b_1_3" hidden="1">{#N/A,#N/A,FALSE,"TMCOMP96";#N/A,#N/A,FALSE,"MAT96";#N/A,#N/A,FALSE,"FANDA96";#N/A,#N/A,FALSE,"INTRAN96";#N/A,#N/A,FALSE,"NAA9697";#N/A,#N/A,FALSE,"ECWEBB";#N/A,#N/A,FALSE,"MFT96";#N/A,#N/A,FALSE,"CTrecon"}</definedName>
    <definedName name="b_1_3_1" hidden="1">{#N/A,#N/A,FALSE,"TMCOMP96";#N/A,#N/A,FALSE,"MAT96";#N/A,#N/A,FALSE,"FANDA96";#N/A,#N/A,FALSE,"INTRAN96";#N/A,#N/A,FALSE,"NAA9697";#N/A,#N/A,FALSE,"ECWEBB";#N/A,#N/A,FALSE,"MFT96";#N/A,#N/A,FALSE,"CTrecon"}</definedName>
    <definedName name="b_1_3_1_1" hidden="1">{#N/A,#N/A,FALSE,"TMCOMP96";#N/A,#N/A,FALSE,"MAT96";#N/A,#N/A,FALSE,"FANDA96";#N/A,#N/A,FALSE,"INTRAN96";#N/A,#N/A,FALSE,"NAA9697";#N/A,#N/A,FALSE,"ECWEBB";#N/A,#N/A,FALSE,"MFT96";#N/A,#N/A,FALSE,"CTrecon"}</definedName>
    <definedName name="b_1_3_1_1_1" hidden="1">{#N/A,#N/A,FALSE,"TMCOMP96";#N/A,#N/A,FALSE,"MAT96";#N/A,#N/A,FALSE,"FANDA96";#N/A,#N/A,FALSE,"INTRAN96";#N/A,#N/A,FALSE,"NAA9697";#N/A,#N/A,FALSE,"ECWEBB";#N/A,#N/A,FALSE,"MFT96";#N/A,#N/A,FALSE,"CTrecon"}</definedName>
    <definedName name="b_1_3_1_1_1_1" hidden="1">{#N/A,#N/A,FALSE,"TMCOMP96";#N/A,#N/A,FALSE,"MAT96";#N/A,#N/A,FALSE,"FANDA96";#N/A,#N/A,FALSE,"INTRAN96";#N/A,#N/A,FALSE,"NAA9697";#N/A,#N/A,FALSE,"ECWEBB";#N/A,#N/A,FALSE,"MFT96";#N/A,#N/A,FALSE,"CTrecon"}</definedName>
    <definedName name="b_1_3_1_1_1_2" hidden="1">{#N/A,#N/A,FALSE,"TMCOMP96";#N/A,#N/A,FALSE,"MAT96";#N/A,#N/A,FALSE,"FANDA96";#N/A,#N/A,FALSE,"INTRAN96";#N/A,#N/A,FALSE,"NAA9697";#N/A,#N/A,FALSE,"ECWEBB";#N/A,#N/A,FALSE,"MFT96";#N/A,#N/A,FALSE,"CTrecon"}</definedName>
    <definedName name="b_1_3_1_1_1_3" hidden="1">{#N/A,#N/A,FALSE,"TMCOMP96";#N/A,#N/A,FALSE,"MAT96";#N/A,#N/A,FALSE,"FANDA96";#N/A,#N/A,FALSE,"INTRAN96";#N/A,#N/A,FALSE,"NAA9697";#N/A,#N/A,FALSE,"ECWEBB";#N/A,#N/A,FALSE,"MFT96";#N/A,#N/A,FALSE,"CTrecon"}</definedName>
    <definedName name="b_1_3_1_1_1_4" hidden="1">{#N/A,#N/A,FALSE,"TMCOMP96";#N/A,#N/A,FALSE,"MAT96";#N/A,#N/A,FALSE,"FANDA96";#N/A,#N/A,FALSE,"INTRAN96";#N/A,#N/A,FALSE,"NAA9697";#N/A,#N/A,FALSE,"ECWEBB";#N/A,#N/A,FALSE,"MFT96";#N/A,#N/A,FALSE,"CTrecon"}</definedName>
    <definedName name="b_1_3_1_1_1_5" hidden="1">{#N/A,#N/A,FALSE,"TMCOMP96";#N/A,#N/A,FALSE,"MAT96";#N/A,#N/A,FALSE,"FANDA96";#N/A,#N/A,FALSE,"INTRAN96";#N/A,#N/A,FALSE,"NAA9697";#N/A,#N/A,FALSE,"ECWEBB";#N/A,#N/A,FALSE,"MFT96";#N/A,#N/A,FALSE,"CTrecon"}</definedName>
    <definedName name="b_1_3_1_1_2" hidden="1">{#N/A,#N/A,FALSE,"TMCOMP96";#N/A,#N/A,FALSE,"MAT96";#N/A,#N/A,FALSE,"FANDA96";#N/A,#N/A,FALSE,"INTRAN96";#N/A,#N/A,FALSE,"NAA9697";#N/A,#N/A,FALSE,"ECWEBB";#N/A,#N/A,FALSE,"MFT96";#N/A,#N/A,FALSE,"CTrecon"}</definedName>
    <definedName name="b_1_3_1_1_2_1" hidden="1">{#N/A,#N/A,FALSE,"TMCOMP96";#N/A,#N/A,FALSE,"MAT96";#N/A,#N/A,FALSE,"FANDA96";#N/A,#N/A,FALSE,"INTRAN96";#N/A,#N/A,FALSE,"NAA9697";#N/A,#N/A,FALSE,"ECWEBB";#N/A,#N/A,FALSE,"MFT96";#N/A,#N/A,FALSE,"CTrecon"}</definedName>
    <definedName name="b_1_3_1_1_2_2" hidden="1">{#N/A,#N/A,FALSE,"TMCOMP96";#N/A,#N/A,FALSE,"MAT96";#N/A,#N/A,FALSE,"FANDA96";#N/A,#N/A,FALSE,"INTRAN96";#N/A,#N/A,FALSE,"NAA9697";#N/A,#N/A,FALSE,"ECWEBB";#N/A,#N/A,FALSE,"MFT96";#N/A,#N/A,FALSE,"CTrecon"}</definedName>
    <definedName name="b_1_3_1_1_2_3" hidden="1">{#N/A,#N/A,FALSE,"TMCOMP96";#N/A,#N/A,FALSE,"MAT96";#N/A,#N/A,FALSE,"FANDA96";#N/A,#N/A,FALSE,"INTRAN96";#N/A,#N/A,FALSE,"NAA9697";#N/A,#N/A,FALSE,"ECWEBB";#N/A,#N/A,FALSE,"MFT96";#N/A,#N/A,FALSE,"CTrecon"}</definedName>
    <definedName name="b_1_3_1_1_2_4" hidden="1">{#N/A,#N/A,FALSE,"TMCOMP96";#N/A,#N/A,FALSE,"MAT96";#N/A,#N/A,FALSE,"FANDA96";#N/A,#N/A,FALSE,"INTRAN96";#N/A,#N/A,FALSE,"NAA9697";#N/A,#N/A,FALSE,"ECWEBB";#N/A,#N/A,FALSE,"MFT96";#N/A,#N/A,FALSE,"CTrecon"}</definedName>
    <definedName name="b_1_3_1_1_2_5" hidden="1">{#N/A,#N/A,FALSE,"TMCOMP96";#N/A,#N/A,FALSE,"MAT96";#N/A,#N/A,FALSE,"FANDA96";#N/A,#N/A,FALSE,"INTRAN96";#N/A,#N/A,FALSE,"NAA9697";#N/A,#N/A,FALSE,"ECWEBB";#N/A,#N/A,FALSE,"MFT96";#N/A,#N/A,FALSE,"CTrecon"}</definedName>
    <definedName name="b_1_3_1_1_3" hidden="1">{#N/A,#N/A,FALSE,"TMCOMP96";#N/A,#N/A,FALSE,"MAT96";#N/A,#N/A,FALSE,"FANDA96";#N/A,#N/A,FALSE,"INTRAN96";#N/A,#N/A,FALSE,"NAA9697";#N/A,#N/A,FALSE,"ECWEBB";#N/A,#N/A,FALSE,"MFT96";#N/A,#N/A,FALSE,"CTrecon"}</definedName>
    <definedName name="b_1_3_1_1_4" hidden="1">{#N/A,#N/A,FALSE,"TMCOMP96";#N/A,#N/A,FALSE,"MAT96";#N/A,#N/A,FALSE,"FANDA96";#N/A,#N/A,FALSE,"INTRAN96";#N/A,#N/A,FALSE,"NAA9697";#N/A,#N/A,FALSE,"ECWEBB";#N/A,#N/A,FALSE,"MFT96";#N/A,#N/A,FALSE,"CTrecon"}</definedName>
    <definedName name="b_1_3_1_1_5" hidden="1">{#N/A,#N/A,FALSE,"TMCOMP96";#N/A,#N/A,FALSE,"MAT96";#N/A,#N/A,FALSE,"FANDA96";#N/A,#N/A,FALSE,"INTRAN96";#N/A,#N/A,FALSE,"NAA9697";#N/A,#N/A,FALSE,"ECWEBB";#N/A,#N/A,FALSE,"MFT96";#N/A,#N/A,FALSE,"CTrecon"}</definedName>
    <definedName name="b_1_3_1_2" hidden="1">{#N/A,#N/A,FALSE,"TMCOMP96";#N/A,#N/A,FALSE,"MAT96";#N/A,#N/A,FALSE,"FANDA96";#N/A,#N/A,FALSE,"INTRAN96";#N/A,#N/A,FALSE,"NAA9697";#N/A,#N/A,FALSE,"ECWEBB";#N/A,#N/A,FALSE,"MFT96";#N/A,#N/A,FALSE,"CTrecon"}</definedName>
    <definedName name="b_1_3_1_2_1" hidden="1">{#N/A,#N/A,FALSE,"TMCOMP96";#N/A,#N/A,FALSE,"MAT96";#N/A,#N/A,FALSE,"FANDA96";#N/A,#N/A,FALSE,"INTRAN96";#N/A,#N/A,FALSE,"NAA9697";#N/A,#N/A,FALSE,"ECWEBB";#N/A,#N/A,FALSE,"MFT96";#N/A,#N/A,FALSE,"CTrecon"}</definedName>
    <definedName name="b_1_3_1_2_2" hidden="1">{#N/A,#N/A,FALSE,"TMCOMP96";#N/A,#N/A,FALSE,"MAT96";#N/A,#N/A,FALSE,"FANDA96";#N/A,#N/A,FALSE,"INTRAN96";#N/A,#N/A,FALSE,"NAA9697";#N/A,#N/A,FALSE,"ECWEBB";#N/A,#N/A,FALSE,"MFT96";#N/A,#N/A,FALSE,"CTrecon"}</definedName>
    <definedName name="b_1_3_1_2_3" hidden="1">{#N/A,#N/A,FALSE,"TMCOMP96";#N/A,#N/A,FALSE,"MAT96";#N/A,#N/A,FALSE,"FANDA96";#N/A,#N/A,FALSE,"INTRAN96";#N/A,#N/A,FALSE,"NAA9697";#N/A,#N/A,FALSE,"ECWEBB";#N/A,#N/A,FALSE,"MFT96";#N/A,#N/A,FALSE,"CTrecon"}</definedName>
    <definedName name="b_1_3_1_2_4" hidden="1">{#N/A,#N/A,FALSE,"TMCOMP96";#N/A,#N/A,FALSE,"MAT96";#N/A,#N/A,FALSE,"FANDA96";#N/A,#N/A,FALSE,"INTRAN96";#N/A,#N/A,FALSE,"NAA9697";#N/A,#N/A,FALSE,"ECWEBB";#N/A,#N/A,FALSE,"MFT96";#N/A,#N/A,FALSE,"CTrecon"}</definedName>
    <definedName name="b_1_3_1_2_5" hidden="1">{#N/A,#N/A,FALSE,"TMCOMP96";#N/A,#N/A,FALSE,"MAT96";#N/A,#N/A,FALSE,"FANDA96";#N/A,#N/A,FALSE,"INTRAN96";#N/A,#N/A,FALSE,"NAA9697";#N/A,#N/A,FALSE,"ECWEBB";#N/A,#N/A,FALSE,"MFT96";#N/A,#N/A,FALSE,"CTrecon"}</definedName>
    <definedName name="b_1_3_1_3" hidden="1">{#N/A,#N/A,FALSE,"TMCOMP96";#N/A,#N/A,FALSE,"MAT96";#N/A,#N/A,FALSE,"FANDA96";#N/A,#N/A,FALSE,"INTRAN96";#N/A,#N/A,FALSE,"NAA9697";#N/A,#N/A,FALSE,"ECWEBB";#N/A,#N/A,FALSE,"MFT96";#N/A,#N/A,FALSE,"CTrecon"}</definedName>
    <definedName name="b_1_3_1_3_1" hidden="1">{#N/A,#N/A,FALSE,"TMCOMP96";#N/A,#N/A,FALSE,"MAT96";#N/A,#N/A,FALSE,"FANDA96";#N/A,#N/A,FALSE,"INTRAN96";#N/A,#N/A,FALSE,"NAA9697";#N/A,#N/A,FALSE,"ECWEBB";#N/A,#N/A,FALSE,"MFT96";#N/A,#N/A,FALSE,"CTrecon"}</definedName>
    <definedName name="b_1_3_1_3_2" hidden="1">{#N/A,#N/A,FALSE,"TMCOMP96";#N/A,#N/A,FALSE,"MAT96";#N/A,#N/A,FALSE,"FANDA96";#N/A,#N/A,FALSE,"INTRAN96";#N/A,#N/A,FALSE,"NAA9697";#N/A,#N/A,FALSE,"ECWEBB";#N/A,#N/A,FALSE,"MFT96";#N/A,#N/A,FALSE,"CTrecon"}</definedName>
    <definedName name="b_1_3_1_3_3" hidden="1">{#N/A,#N/A,FALSE,"TMCOMP96";#N/A,#N/A,FALSE,"MAT96";#N/A,#N/A,FALSE,"FANDA96";#N/A,#N/A,FALSE,"INTRAN96";#N/A,#N/A,FALSE,"NAA9697";#N/A,#N/A,FALSE,"ECWEBB";#N/A,#N/A,FALSE,"MFT96";#N/A,#N/A,FALSE,"CTrecon"}</definedName>
    <definedName name="b_1_3_1_3_4" hidden="1">{#N/A,#N/A,FALSE,"TMCOMP96";#N/A,#N/A,FALSE,"MAT96";#N/A,#N/A,FALSE,"FANDA96";#N/A,#N/A,FALSE,"INTRAN96";#N/A,#N/A,FALSE,"NAA9697";#N/A,#N/A,FALSE,"ECWEBB";#N/A,#N/A,FALSE,"MFT96";#N/A,#N/A,FALSE,"CTrecon"}</definedName>
    <definedName name="b_1_3_1_3_5" hidden="1">{#N/A,#N/A,FALSE,"TMCOMP96";#N/A,#N/A,FALSE,"MAT96";#N/A,#N/A,FALSE,"FANDA96";#N/A,#N/A,FALSE,"INTRAN96";#N/A,#N/A,FALSE,"NAA9697";#N/A,#N/A,FALSE,"ECWEBB";#N/A,#N/A,FALSE,"MFT96";#N/A,#N/A,FALSE,"CTrecon"}</definedName>
    <definedName name="b_1_3_1_4" hidden="1">{#N/A,#N/A,FALSE,"TMCOMP96";#N/A,#N/A,FALSE,"MAT96";#N/A,#N/A,FALSE,"FANDA96";#N/A,#N/A,FALSE,"INTRAN96";#N/A,#N/A,FALSE,"NAA9697";#N/A,#N/A,FALSE,"ECWEBB";#N/A,#N/A,FALSE,"MFT96";#N/A,#N/A,FALSE,"CTrecon"}</definedName>
    <definedName name="b_1_3_1_4_1" hidden="1">{#N/A,#N/A,FALSE,"TMCOMP96";#N/A,#N/A,FALSE,"MAT96";#N/A,#N/A,FALSE,"FANDA96";#N/A,#N/A,FALSE,"INTRAN96";#N/A,#N/A,FALSE,"NAA9697";#N/A,#N/A,FALSE,"ECWEBB";#N/A,#N/A,FALSE,"MFT96";#N/A,#N/A,FALSE,"CTrecon"}</definedName>
    <definedName name="b_1_3_1_4_2" hidden="1">{#N/A,#N/A,FALSE,"TMCOMP96";#N/A,#N/A,FALSE,"MAT96";#N/A,#N/A,FALSE,"FANDA96";#N/A,#N/A,FALSE,"INTRAN96";#N/A,#N/A,FALSE,"NAA9697";#N/A,#N/A,FALSE,"ECWEBB";#N/A,#N/A,FALSE,"MFT96";#N/A,#N/A,FALSE,"CTrecon"}</definedName>
    <definedName name="b_1_3_1_4_3" hidden="1">{#N/A,#N/A,FALSE,"TMCOMP96";#N/A,#N/A,FALSE,"MAT96";#N/A,#N/A,FALSE,"FANDA96";#N/A,#N/A,FALSE,"INTRAN96";#N/A,#N/A,FALSE,"NAA9697";#N/A,#N/A,FALSE,"ECWEBB";#N/A,#N/A,FALSE,"MFT96";#N/A,#N/A,FALSE,"CTrecon"}</definedName>
    <definedName name="b_1_3_1_4_4" hidden="1">{#N/A,#N/A,FALSE,"TMCOMP96";#N/A,#N/A,FALSE,"MAT96";#N/A,#N/A,FALSE,"FANDA96";#N/A,#N/A,FALSE,"INTRAN96";#N/A,#N/A,FALSE,"NAA9697";#N/A,#N/A,FALSE,"ECWEBB";#N/A,#N/A,FALSE,"MFT96";#N/A,#N/A,FALSE,"CTrecon"}</definedName>
    <definedName name="b_1_3_1_4_5" hidden="1">{#N/A,#N/A,FALSE,"TMCOMP96";#N/A,#N/A,FALSE,"MAT96";#N/A,#N/A,FALSE,"FANDA96";#N/A,#N/A,FALSE,"INTRAN96";#N/A,#N/A,FALSE,"NAA9697";#N/A,#N/A,FALSE,"ECWEBB";#N/A,#N/A,FALSE,"MFT96";#N/A,#N/A,FALSE,"CTrecon"}</definedName>
    <definedName name="b_1_3_1_5" hidden="1">{#N/A,#N/A,FALSE,"TMCOMP96";#N/A,#N/A,FALSE,"MAT96";#N/A,#N/A,FALSE,"FANDA96";#N/A,#N/A,FALSE,"INTRAN96";#N/A,#N/A,FALSE,"NAA9697";#N/A,#N/A,FALSE,"ECWEBB";#N/A,#N/A,FALSE,"MFT96";#N/A,#N/A,FALSE,"CTrecon"}</definedName>
    <definedName name="b_1_3_1_5_1" hidden="1">{#N/A,#N/A,FALSE,"TMCOMP96";#N/A,#N/A,FALSE,"MAT96";#N/A,#N/A,FALSE,"FANDA96";#N/A,#N/A,FALSE,"INTRAN96";#N/A,#N/A,FALSE,"NAA9697";#N/A,#N/A,FALSE,"ECWEBB";#N/A,#N/A,FALSE,"MFT96";#N/A,#N/A,FALSE,"CTrecon"}</definedName>
    <definedName name="b_1_3_1_5_2" hidden="1">{#N/A,#N/A,FALSE,"TMCOMP96";#N/A,#N/A,FALSE,"MAT96";#N/A,#N/A,FALSE,"FANDA96";#N/A,#N/A,FALSE,"INTRAN96";#N/A,#N/A,FALSE,"NAA9697";#N/A,#N/A,FALSE,"ECWEBB";#N/A,#N/A,FALSE,"MFT96";#N/A,#N/A,FALSE,"CTrecon"}</definedName>
    <definedName name="b_1_3_1_5_3" hidden="1">{#N/A,#N/A,FALSE,"TMCOMP96";#N/A,#N/A,FALSE,"MAT96";#N/A,#N/A,FALSE,"FANDA96";#N/A,#N/A,FALSE,"INTRAN96";#N/A,#N/A,FALSE,"NAA9697";#N/A,#N/A,FALSE,"ECWEBB";#N/A,#N/A,FALSE,"MFT96";#N/A,#N/A,FALSE,"CTrecon"}</definedName>
    <definedName name="b_1_3_1_5_4" hidden="1">{#N/A,#N/A,FALSE,"TMCOMP96";#N/A,#N/A,FALSE,"MAT96";#N/A,#N/A,FALSE,"FANDA96";#N/A,#N/A,FALSE,"INTRAN96";#N/A,#N/A,FALSE,"NAA9697";#N/A,#N/A,FALSE,"ECWEBB";#N/A,#N/A,FALSE,"MFT96";#N/A,#N/A,FALSE,"CTrecon"}</definedName>
    <definedName name="b_1_3_1_5_5" hidden="1">{#N/A,#N/A,FALSE,"TMCOMP96";#N/A,#N/A,FALSE,"MAT96";#N/A,#N/A,FALSE,"FANDA96";#N/A,#N/A,FALSE,"INTRAN96";#N/A,#N/A,FALSE,"NAA9697";#N/A,#N/A,FALSE,"ECWEBB";#N/A,#N/A,FALSE,"MFT96";#N/A,#N/A,FALSE,"CTrecon"}</definedName>
    <definedName name="b_1_3_2" hidden="1">{#N/A,#N/A,FALSE,"TMCOMP96";#N/A,#N/A,FALSE,"MAT96";#N/A,#N/A,FALSE,"FANDA96";#N/A,#N/A,FALSE,"INTRAN96";#N/A,#N/A,FALSE,"NAA9697";#N/A,#N/A,FALSE,"ECWEBB";#N/A,#N/A,FALSE,"MFT96";#N/A,#N/A,FALSE,"CTrecon"}</definedName>
    <definedName name="b_1_3_2_1" hidden="1">{#N/A,#N/A,FALSE,"TMCOMP96";#N/A,#N/A,FALSE,"MAT96";#N/A,#N/A,FALSE,"FANDA96";#N/A,#N/A,FALSE,"INTRAN96";#N/A,#N/A,FALSE,"NAA9697";#N/A,#N/A,FALSE,"ECWEBB";#N/A,#N/A,FALSE,"MFT96";#N/A,#N/A,FALSE,"CTrecon"}</definedName>
    <definedName name="b_1_3_2_2" hidden="1">{#N/A,#N/A,FALSE,"TMCOMP96";#N/A,#N/A,FALSE,"MAT96";#N/A,#N/A,FALSE,"FANDA96";#N/A,#N/A,FALSE,"INTRAN96";#N/A,#N/A,FALSE,"NAA9697";#N/A,#N/A,FALSE,"ECWEBB";#N/A,#N/A,FALSE,"MFT96";#N/A,#N/A,FALSE,"CTrecon"}</definedName>
    <definedName name="b_1_3_2_3" hidden="1">{#N/A,#N/A,FALSE,"TMCOMP96";#N/A,#N/A,FALSE,"MAT96";#N/A,#N/A,FALSE,"FANDA96";#N/A,#N/A,FALSE,"INTRAN96";#N/A,#N/A,FALSE,"NAA9697";#N/A,#N/A,FALSE,"ECWEBB";#N/A,#N/A,FALSE,"MFT96";#N/A,#N/A,FALSE,"CTrecon"}</definedName>
    <definedName name="b_1_3_2_4" hidden="1">{#N/A,#N/A,FALSE,"TMCOMP96";#N/A,#N/A,FALSE,"MAT96";#N/A,#N/A,FALSE,"FANDA96";#N/A,#N/A,FALSE,"INTRAN96";#N/A,#N/A,FALSE,"NAA9697";#N/A,#N/A,FALSE,"ECWEBB";#N/A,#N/A,FALSE,"MFT96";#N/A,#N/A,FALSE,"CTrecon"}</definedName>
    <definedName name="b_1_3_2_5" hidden="1">{#N/A,#N/A,FALSE,"TMCOMP96";#N/A,#N/A,FALSE,"MAT96";#N/A,#N/A,FALSE,"FANDA96";#N/A,#N/A,FALSE,"INTRAN96";#N/A,#N/A,FALSE,"NAA9697";#N/A,#N/A,FALSE,"ECWEBB";#N/A,#N/A,FALSE,"MFT96";#N/A,#N/A,FALSE,"CTrecon"}</definedName>
    <definedName name="b_1_3_3" hidden="1">{#N/A,#N/A,FALSE,"TMCOMP96";#N/A,#N/A,FALSE,"MAT96";#N/A,#N/A,FALSE,"FANDA96";#N/A,#N/A,FALSE,"INTRAN96";#N/A,#N/A,FALSE,"NAA9697";#N/A,#N/A,FALSE,"ECWEBB";#N/A,#N/A,FALSE,"MFT96";#N/A,#N/A,FALSE,"CTrecon"}</definedName>
    <definedName name="b_1_3_3_1" hidden="1">{#N/A,#N/A,FALSE,"TMCOMP96";#N/A,#N/A,FALSE,"MAT96";#N/A,#N/A,FALSE,"FANDA96";#N/A,#N/A,FALSE,"INTRAN96";#N/A,#N/A,FALSE,"NAA9697";#N/A,#N/A,FALSE,"ECWEBB";#N/A,#N/A,FALSE,"MFT96";#N/A,#N/A,FALSE,"CTrecon"}</definedName>
    <definedName name="b_1_3_3_2" hidden="1">{#N/A,#N/A,FALSE,"TMCOMP96";#N/A,#N/A,FALSE,"MAT96";#N/A,#N/A,FALSE,"FANDA96";#N/A,#N/A,FALSE,"INTRAN96";#N/A,#N/A,FALSE,"NAA9697";#N/A,#N/A,FALSE,"ECWEBB";#N/A,#N/A,FALSE,"MFT96";#N/A,#N/A,FALSE,"CTrecon"}</definedName>
    <definedName name="b_1_3_3_3" hidden="1">{#N/A,#N/A,FALSE,"TMCOMP96";#N/A,#N/A,FALSE,"MAT96";#N/A,#N/A,FALSE,"FANDA96";#N/A,#N/A,FALSE,"INTRAN96";#N/A,#N/A,FALSE,"NAA9697";#N/A,#N/A,FALSE,"ECWEBB";#N/A,#N/A,FALSE,"MFT96";#N/A,#N/A,FALSE,"CTrecon"}</definedName>
    <definedName name="b_1_3_3_4" hidden="1">{#N/A,#N/A,FALSE,"TMCOMP96";#N/A,#N/A,FALSE,"MAT96";#N/A,#N/A,FALSE,"FANDA96";#N/A,#N/A,FALSE,"INTRAN96";#N/A,#N/A,FALSE,"NAA9697";#N/A,#N/A,FALSE,"ECWEBB";#N/A,#N/A,FALSE,"MFT96";#N/A,#N/A,FALSE,"CTrecon"}</definedName>
    <definedName name="b_1_3_3_5" hidden="1">{#N/A,#N/A,FALSE,"TMCOMP96";#N/A,#N/A,FALSE,"MAT96";#N/A,#N/A,FALSE,"FANDA96";#N/A,#N/A,FALSE,"INTRAN96";#N/A,#N/A,FALSE,"NAA9697";#N/A,#N/A,FALSE,"ECWEBB";#N/A,#N/A,FALSE,"MFT96";#N/A,#N/A,FALSE,"CTrecon"}</definedName>
    <definedName name="b_1_3_4" hidden="1">{#N/A,#N/A,FALSE,"TMCOMP96";#N/A,#N/A,FALSE,"MAT96";#N/A,#N/A,FALSE,"FANDA96";#N/A,#N/A,FALSE,"INTRAN96";#N/A,#N/A,FALSE,"NAA9697";#N/A,#N/A,FALSE,"ECWEBB";#N/A,#N/A,FALSE,"MFT96";#N/A,#N/A,FALSE,"CTrecon"}</definedName>
    <definedName name="b_1_3_4_1" hidden="1">{#N/A,#N/A,FALSE,"TMCOMP96";#N/A,#N/A,FALSE,"MAT96";#N/A,#N/A,FALSE,"FANDA96";#N/A,#N/A,FALSE,"INTRAN96";#N/A,#N/A,FALSE,"NAA9697";#N/A,#N/A,FALSE,"ECWEBB";#N/A,#N/A,FALSE,"MFT96";#N/A,#N/A,FALSE,"CTrecon"}</definedName>
    <definedName name="b_1_3_4_2" hidden="1">{#N/A,#N/A,FALSE,"TMCOMP96";#N/A,#N/A,FALSE,"MAT96";#N/A,#N/A,FALSE,"FANDA96";#N/A,#N/A,FALSE,"INTRAN96";#N/A,#N/A,FALSE,"NAA9697";#N/A,#N/A,FALSE,"ECWEBB";#N/A,#N/A,FALSE,"MFT96";#N/A,#N/A,FALSE,"CTrecon"}</definedName>
    <definedName name="b_1_3_4_3" hidden="1">{#N/A,#N/A,FALSE,"TMCOMP96";#N/A,#N/A,FALSE,"MAT96";#N/A,#N/A,FALSE,"FANDA96";#N/A,#N/A,FALSE,"INTRAN96";#N/A,#N/A,FALSE,"NAA9697";#N/A,#N/A,FALSE,"ECWEBB";#N/A,#N/A,FALSE,"MFT96";#N/A,#N/A,FALSE,"CTrecon"}</definedName>
    <definedName name="b_1_3_4_4" hidden="1">{#N/A,#N/A,FALSE,"TMCOMP96";#N/A,#N/A,FALSE,"MAT96";#N/A,#N/A,FALSE,"FANDA96";#N/A,#N/A,FALSE,"INTRAN96";#N/A,#N/A,FALSE,"NAA9697";#N/A,#N/A,FALSE,"ECWEBB";#N/A,#N/A,FALSE,"MFT96";#N/A,#N/A,FALSE,"CTrecon"}</definedName>
    <definedName name="b_1_3_4_5" hidden="1">{#N/A,#N/A,FALSE,"TMCOMP96";#N/A,#N/A,FALSE,"MAT96";#N/A,#N/A,FALSE,"FANDA96";#N/A,#N/A,FALSE,"INTRAN96";#N/A,#N/A,FALSE,"NAA9697";#N/A,#N/A,FALSE,"ECWEBB";#N/A,#N/A,FALSE,"MFT96";#N/A,#N/A,FALSE,"CTrecon"}</definedName>
    <definedName name="b_1_3_5" hidden="1">{#N/A,#N/A,FALSE,"TMCOMP96";#N/A,#N/A,FALSE,"MAT96";#N/A,#N/A,FALSE,"FANDA96";#N/A,#N/A,FALSE,"INTRAN96";#N/A,#N/A,FALSE,"NAA9697";#N/A,#N/A,FALSE,"ECWEBB";#N/A,#N/A,FALSE,"MFT96";#N/A,#N/A,FALSE,"CTrecon"}</definedName>
    <definedName name="b_1_3_5_1" hidden="1">{#N/A,#N/A,FALSE,"TMCOMP96";#N/A,#N/A,FALSE,"MAT96";#N/A,#N/A,FALSE,"FANDA96";#N/A,#N/A,FALSE,"INTRAN96";#N/A,#N/A,FALSE,"NAA9697";#N/A,#N/A,FALSE,"ECWEBB";#N/A,#N/A,FALSE,"MFT96";#N/A,#N/A,FALSE,"CTrecon"}</definedName>
    <definedName name="b_1_3_5_2" hidden="1">{#N/A,#N/A,FALSE,"TMCOMP96";#N/A,#N/A,FALSE,"MAT96";#N/A,#N/A,FALSE,"FANDA96";#N/A,#N/A,FALSE,"INTRAN96";#N/A,#N/A,FALSE,"NAA9697";#N/A,#N/A,FALSE,"ECWEBB";#N/A,#N/A,FALSE,"MFT96";#N/A,#N/A,FALSE,"CTrecon"}</definedName>
    <definedName name="b_1_3_5_3" hidden="1">{#N/A,#N/A,FALSE,"TMCOMP96";#N/A,#N/A,FALSE,"MAT96";#N/A,#N/A,FALSE,"FANDA96";#N/A,#N/A,FALSE,"INTRAN96";#N/A,#N/A,FALSE,"NAA9697";#N/A,#N/A,FALSE,"ECWEBB";#N/A,#N/A,FALSE,"MFT96";#N/A,#N/A,FALSE,"CTrecon"}</definedName>
    <definedName name="b_1_3_5_4" hidden="1">{#N/A,#N/A,FALSE,"TMCOMP96";#N/A,#N/A,FALSE,"MAT96";#N/A,#N/A,FALSE,"FANDA96";#N/A,#N/A,FALSE,"INTRAN96";#N/A,#N/A,FALSE,"NAA9697";#N/A,#N/A,FALSE,"ECWEBB";#N/A,#N/A,FALSE,"MFT96";#N/A,#N/A,FALSE,"CTrecon"}</definedName>
    <definedName name="b_1_3_5_5" hidden="1">{#N/A,#N/A,FALSE,"TMCOMP96";#N/A,#N/A,FALSE,"MAT96";#N/A,#N/A,FALSE,"FANDA96";#N/A,#N/A,FALSE,"INTRAN96";#N/A,#N/A,FALSE,"NAA9697";#N/A,#N/A,FALSE,"ECWEBB";#N/A,#N/A,FALSE,"MFT96";#N/A,#N/A,FALSE,"CTrecon"}</definedName>
    <definedName name="b_1_4" hidden="1">{#N/A,#N/A,FALSE,"TMCOMP96";#N/A,#N/A,FALSE,"MAT96";#N/A,#N/A,FALSE,"FANDA96";#N/A,#N/A,FALSE,"INTRAN96";#N/A,#N/A,FALSE,"NAA9697";#N/A,#N/A,FALSE,"ECWEBB";#N/A,#N/A,FALSE,"MFT96";#N/A,#N/A,FALSE,"CTrecon"}</definedName>
    <definedName name="b_1_4_1" hidden="1">{#N/A,#N/A,FALSE,"TMCOMP96";#N/A,#N/A,FALSE,"MAT96";#N/A,#N/A,FALSE,"FANDA96";#N/A,#N/A,FALSE,"INTRAN96";#N/A,#N/A,FALSE,"NAA9697";#N/A,#N/A,FALSE,"ECWEBB";#N/A,#N/A,FALSE,"MFT96";#N/A,#N/A,FALSE,"CTrecon"}</definedName>
    <definedName name="b_1_4_1_1" hidden="1">{#N/A,#N/A,FALSE,"TMCOMP96";#N/A,#N/A,FALSE,"MAT96";#N/A,#N/A,FALSE,"FANDA96";#N/A,#N/A,FALSE,"INTRAN96";#N/A,#N/A,FALSE,"NAA9697";#N/A,#N/A,FALSE,"ECWEBB";#N/A,#N/A,FALSE,"MFT96";#N/A,#N/A,FALSE,"CTrecon"}</definedName>
    <definedName name="b_1_4_1_1_1" hidden="1">{#N/A,#N/A,FALSE,"TMCOMP96";#N/A,#N/A,FALSE,"MAT96";#N/A,#N/A,FALSE,"FANDA96";#N/A,#N/A,FALSE,"INTRAN96";#N/A,#N/A,FALSE,"NAA9697";#N/A,#N/A,FALSE,"ECWEBB";#N/A,#N/A,FALSE,"MFT96";#N/A,#N/A,FALSE,"CTrecon"}</definedName>
    <definedName name="b_1_4_1_1_2" hidden="1">{#N/A,#N/A,FALSE,"TMCOMP96";#N/A,#N/A,FALSE,"MAT96";#N/A,#N/A,FALSE,"FANDA96";#N/A,#N/A,FALSE,"INTRAN96";#N/A,#N/A,FALSE,"NAA9697";#N/A,#N/A,FALSE,"ECWEBB";#N/A,#N/A,FALSE,"MFT96";#N/A,#N/A,FALSE,"CTrecon"}</definedName>
    <definedName name="b_1_4_1_1_3" hidden="1">{#N/A,#N/A,FALSE,"TMCOMP96";#N/A,#N/A,FALSE,"MAT96";#N/A,#N/A,FALSE,"FANDA96";#N/A,#N/A,FALSE,"INTRAN96";#N/A,#N/A,FALSE,"NAA9697";#N/A,#N/A,FALSE,"ECWEBB";#N/A,#N/A,FALSE,"MFT96";#N/A,#N/A,FALSE,"CTrecon"}</definedName>
    <definedName name="b_1_4_1_1_4" hidden="1">{#N/A,#N/A,FALSE,"TMCOMP96";#N/A,#N/A,FALSE,"MAT96";#N/A,#N/A,FALSE,"FANDA96";#N/A,#N/A,FALSE,"INTRAN96";#N/A,#N/A,FALSE,"NAA9697";#N/A,#N/A,FALSE,"ECWEBB";#N/A,#N/A,FALSE,"MFT96";#N/A,#N/A,FALSE,"CTrecon"}</definedName>
    <definedName name="b_1_4_1_1_5" hidden="1">{#N/A,#N/A,FALSE,"TMCOMP96";#N/A,#N/A,FALSE,"MAT96";#N/A,#N/A,FALSE,"FANDA96";#N/A,#N/A,FALSE,"INTRAN96";#N/A,#N/A,FALSE,"NAA9697";#N/A,#N/A,FALSE,"ECWEBB";#N/A,#N/A,FALSE,"MFT96";#N/A,#N/A,FALSE,"CTrecon"}</definedName>
    <definedName name="b_1_4_1_2" hidden="1">{#N/A,#N/A,FALSE,"TMCOMP96";#N/A,#N/A,FALSE,"MAT96";#N/A,#N/A,FALSE,"FANDA96";#N/A,#N/A,FALSE,"INTRAN96";#N/A,#N/A,FALSE,"NAA9697";#N/A,#N/A,FALSE,"ECWEBB";#N/A,#N/A,FALSE,"MFT96";#N/A,#N/A,FALSE,"CTrecon"}</definedName>
    <definedName name="b_1_4_1_2_1" hidden="1">{#N/A,#N/A,FALSE,"TMCOMP96";#N/A,#N/A,FALSE,"MAT96";#N/A,#N/A,FALSE,"FANDA96";#N/A,#N/A,FALSE,"INTRAN96";#N/A,#N/A,FALSE,"NAA9697";#N/A,#N/A,FALSE,"ECWEBB";#N/A,#N/A,FALSE,"MFT96";#N/A,#N/A,FALSE,"CTrecon"}</definedName>
    <definedName name="b_1_4_1_2_2" hidden="1">{#N/A,#N/A,FALSE,"TMCOMP96";#N/A,#N/A,FALSE,"MAT96";#N/A,#N/A,FALSE,"FANDA96";#N/A,#N/A,FALSE,"INTRAN96";#N/A,#N/A,FALSE,"NAA9697";#N/A,#N/A,FALSE,"ECWEBB";#N/A,#N/A,FALSE,"MFT96";#N/A,#N/A,FALSE,"CTrecon"}</definedName>
    <definedName name="b_1_4_1_2_3" hidden="1">{#N/A,#N/A,FALSE,"TMCOMP96";#N/A,#N/A,FALSE,"MAT96";#N/A,#N/A,FALSE,"FANDA96";#N/A,#N/A,FALSE,"INTRAN96";#N/A,#N/A,FALSE,"NAA9697";#N/A,#N/A,FALSE,"ECWEBB";#N/A,#N/A,FALSE,"MFT96";#N/A,#N/A,FALSE,"CTrecon"}</definedName>
    <definedName name="b_1_4_1_2_4" hidden="1">{#N/A,#N/A,FALSE,"TMCOMP96";#N/A,#N/A,FALSE,"MAT96";#N/A,#N/A,FALSE,"FANDA96";#N/A,#N/A,FALSE,"INTRAN96";#N/A,#N/A,FALSE,"NAA9697";#N/A,#N/A,FALSE,"ECWEBB";#N/A,#N/A,FALSE,"MFT96";#N/A,#N/A,FALSE,"CTrecon"}</definedName>
    <definedName name="b_1_4_1_2_5" hidden="1">{#N/A,#N/A,FALSE,"TMCOMP96";#N/A,#N/A,FALSE,"MAT96";#N/A,#N/A,FALSE,"FANDA96";#N/A,#N/A,FALSE,"INTRAN96";#N/A,#N/A,FALSE,"NAA9697";#N/A,#N/A,FALSE,"ECWEBB";#N/A,#N/A,FALSE,"MFT96";#N/A,#N/A,FALSE,"CTrecon"}</definedName>
    <definedName name="b_1_4_1_3" hidden="1">{#N/A,#N/A,FALSE,"TMCOMP96";#N/A,#N/A,FALSE,"MAT96";#N/A,#N/A,FALSE,"FANDA96";#N/A,#N/A,FALSE,"INTRAN96";#N/A,#N/A,FALSE,"NAA9697";#N/A,#N/A,FALSE,"ECWEBB";#N/A,#N/A,FALSE,"MFT96";#N/A,#N/A,FALSE,"CTrecon"}</definedName>
    <definedName name="b_1_4_1_3_1" hidden="1">{#N/A,#N/A,FALSE,"TMCOMP96";#N/A,#N/A,FALSE,"MAT96";#N/A,#N/A,FALSE,"FANDA96";#N/A,#N/A,FALSE,"INTRAN96";#N/A,#N/A,FALSE,"NAA9697";#N/A,#N/A,FALSE,"ECWEBB";#N/A,#N/A,FALSE,"MFT96";#N/A,#N/A,FALSE,"CTrecon"}</definedName>
    <definedName name="b_1_4_1_3_2" hidden="1">{#N/A,#N/A,FALSE,"TMCOMP96";#N/A,#N/A,FALSE,"MAT96";#N/A,#N/A,FALSE,"FANDA96";#N/A,#N/A,FALSE,"INTRAN96";#N/A,#N/A,FALSE,"NAA9697";#N/A,#N/A,FALSE,"ECWEBB";#N/A,#N/A,FALSE,"MFT96";#N/A,#N/A,FALSE,"CTrecon"}</definedName>
    <definedName name="b_1_4_1_3_3" hidden="1">{#N/A,#N/A,FALSE,"TMCOMP96";#N/A,#N/A,FALSE,"MAT96";#N/A,#N/A,FALSE,"FANDA96";#N/A,#N/A,FALSE,"INTRAN96";#N/A,#N/A,FALSE,"NAA9697";#N/A,#N/A,FALSE,"ECWEBB";#N/A,#N/A,FALSE,"MFT96";#N/A,#N/A,FALSE,"CTrecon"}</definedName>
    <definedName name="b_1_4_1_3_4" hidden="1">{#N/A,#N/A,FALSE,"TMCOMP96";#N/A,#N/A,FALSE,"MAT96";#N/A,#N/A,FALSE,"FANDA96";#N/A,#N/A,FALSE,"INTRAN96";#N/A,#N/A,FALSE,"NAA9697";#N/A,#N/A,FALSE,"ECWEBB";#N/A,#N/A,FALSE,"MFT96";#N/A,#N/A,FALSE,"CTrecon"}</definedName>
    <definedName name="b_1_4_1_3_5" hidden="1">{#N/A,#N/A,FALSE,"TMCOMP96";#N/A,#N/A,FALSE,"MAT96";#N/A,#N/A,FALSE,"FANDA96";#N/A,#N/A,FALSE,"INTRAN96";#N/A,#N/A,FALSE,"NAA9697";#N/A,#N/A,FALSE,"ECWEBB";#N/A,#N/A,FALSE,"MFT96";#N/A,#N/A,FALSE,"CTrecon"}</definedName>
    <definedName name="b_1_4_1_4" hidden="1">{#N/A,#N/A,FALSE,"TMCOMP96";#N/A,#N/A,FALSE,"MAT96";#N/A,#N/A,FALSE,"FANDA96";#N/A,#N/A,FALSE,"INTRAN96";#N/A,#N/A,FALSE,"NAA9697";#N/A,#N/A,FALSE,"ECWEBB";#N/A,#N/A,FALSE,"MFT96";#N/A,#N/A,FALSE,"CTrecon"}</definedName>
    <definedName name="b_1_4_1_4_1" hidden="1">{#N/A,#N/A,FALSE,"TMCOMP96";#N/A,#N/A,FALSE,"MAT96";#N/A,#N/A,FALSE,"FANDA96";#N/A,#N/A,FALSE,"INTRAN96";#N/A,#N/A,FALSE,"NAA9697";#N/A,#N/A,FALSE,"ECWEBB";#N/A,#N/A,FALSE,"MFT96";#N/A,#N/A,FALSE,"CTrecon"}</definedName>
    <definedName name="b_1_4_1_4_2" hidden="1">{#N/A,#N/A,FALSE,"TMCOMP96";#N/A,#N/A,FALSE,"MAT96";#N/A,#N/A,FALSE,"FANDA96";#N/A,#N/A,FALSE,"INTRAN96";#N/A,#N/A,FALSE,"NAA9697";#N/A,#N/A,FALSE,"ECWEBB";#N/A,#N/A,FALSE,"MFT96";#N/A,#N/A,FALSE,"CTrecon"}</definedName>
    <definedName name="b_1_4_1_4_3" hidden="1">{#N/A,#N/A,FALSE,"TMCOMP96";#N/A,#N/A,FALSE,"MAT96";#N/A,#N/A,FALSE,"FANDA96";#N/A,#N/A,FALSE,"INTRAN96";#N/A,#N/A,FALSE,"NAA9697";#N/A,#N/A,FALSE,"ECWEBB";#N/A,#N/A,FALSE,"MFT96";#N/A,#N/A,FALSE,"CTrecon"}</definedName>
    <definedName name="b_1_4_1_4_4" hidden="1">{#N/A,#N/A,FALSE,"TMCOMP96";#N/A,#N/A,FALSE,"MAT96";#N/A,#N/A,FALSE,"FANDA96";#N/A,#N/A,FALSE,"INTRAN96";#N/A,#N/A,FALSE,"NAA9697";#N/A,#N/A,FALSE,"ECWEBB";#N/A,#N/A,FALSE,"MFT96";#N/A,#N/A,FALSE,"CTrecon"}</definedName>
    <definedName name="b_1_4_1_4_5" hidden="1">{#N/A,#N/A,FALSE,"TMCOMP96";#N/A,#N/A,FALSE,"MAT96";#N/A,#N/A,FALSE,"FANDA96";#N/A,#N/A,FALSE,"INTRAN96";#N/A,#N/A,FALSE,"NAA9697";#N/A,#N/A,FALSE,"ECWEBB";#N/A,#N/A,FALSE,"MFT96";#N/A,#N/A,FALSE,"CTrecon"}</definedName>
    <definedName name="b_1_4_1_5" hidden="1">{#N/A,#N/A,FALSE,"TMCOMP96";#N/A,#N/A,FALSE,"MAT96";#N/A,#N/A,FALSE,"FANDA96";#N/A,#N/A,FALSE,"INTRAN96";#N/A,#N/A,FALSE,"NAA9697";#N/A,#N/A,FALSE,"ECWEBB";#N/A,#N/A,FALSE,"MFT96";#N/A,#N/A,FALSE,"CTrecon"}</definedName>
    <definedName name="b_1_4_1_5_1" hidden="1">{#N/A,#N/A,FALSE,"TMCOMP96";#N/A,#N/A,FALSE,"MAT96";#N/A,#N/A,FALSE,"FANDA96";#N/A,#N/A,FALSE,"INTRAN96";#N/A,#N/A,FALSE,"NAA9697";#N/A,#N/A,FALSE,"ECWEBB";#N/A,#N/A,FALSE,"MFT96";#N/A,#N/A,FALSE,"CTrecon"}</definedName>
    <definedName name="b_1_4_1_5_2" hidden="1">{#N/A,#N/A,FALSE,"TMCOMP96";#N/A,#N/A,FALSE,"MAT96";#N/A,#N/A,FALSE,"FANDA96";#N/A,#N/A,FALSE,"INTRAN96";#N/A,#N/A,FALSE,"NAA9697";#N/A,#N/A,FALSE,"ECWEBB";#N/A,#N/A,FALSE,"MFT96";#N/A,#N/A,FALSE,"CTrecon"}</definedName>
    <definedName name="b_1_4_1_5_3" hidden="1">{#N/A,#N/A,FALSE,"TMCOMP96";#N/A,#N/A,FALSE,"MAT96";#N/A,#N/A,FALSE,"FANDA96";#N/A,#N/A,FALSE,"INTRAN96";#N/A,#N/A,FALSE,"NAA9697";#N/A,#N/A,FALSE,"ECWEBB";#N/A,#N/A,FALSE,"MFT96";#N/A,#N/A,FALSE,"CTrecon"}</definedName>
    <definedName name="b_1_4_1_5_4" hidden="1">{#N/A,#N/A,FALSE,"TMCOMP96";#N/A,#N/A,FALSE,"MAT96";#N/A,#N/A,FALSE,"FANDA96";#N/A,#N/A,FALSE,"INTRAN96";#N/A,#N/A,FALSE,"NAA9697";#N/A,#N/A,FALSE,"ECWEBB";#N/A,#N/A,FALSE,"MFT96";#N/A,#N/A,FALSE,"CTrecon"}</definedName>
    <definedName name="b_1_4_1_5_5" hidden="1">{#N/A,#N/A,FALSE,"TMCOMP96";#N/A,#N/A,FALSE,"MAT96";#N/A,#N/A,FALSE,"FANDA96";#N/A,#N/A,FALSE,"INTRAN96";#N/A,#N/A,FALSE,"NAA9697";#N/A,#N/A,FALSE,"ECWEBB";#N/A,#N/A,FALSE,"MFT96";#N/A,#N/A,FALSE,"CTrecon"}</definedName>
    <definedName name="b_1_4_2" hidden="1">{#N/A,#N/A,FALSE,"TMCOMP96";#N/A,#N/A,FALSE,"MAT96";#N/A,#N/A,FALSE,"FANDA96";#N/A,#N/A,FALSE,"INTRAN96";#N/A,#N/A,FALSE,"NAA9697";#N/A,#N/A,FALSE,"ECWEBB";#N/A,#N/A,FALSE,"MFT96";#N/A,#N/A,FALSE,"CTrecon"}</definedName>
    <definedName name="b_1_4_2_1" hidden="1">{#N/A,#N/A,FALSE,"TMCOMP96";#N/A,#N/A,FALSE,"MAT96";#N/A,#N/A,FALSE,"FANDA96";#N/A,#N/A,FALSE,"INTRAN96";#N/A,#N/A,FALSE,"NAA9697";#N/A,#N/A,FALSE,"ECWEBB";#N/A,#N/A,FALSE,"MFT96";#N/A,#N/A,FALSE,"CTrecon"}</definedName>
    <definedName name="b_1_4_2_2" hidden="1">{#N/A,#N/A,FALSE,"TMCOMP96";#N/A,#N/A,FALSE,"MAT96";#N/A,#N/A,FALSE,"FANDA96";#N/A,#N/A,FALSE,"INTRAN96";#N/A,#N/A,FALSE,"NAA9697";#N/A,#N/A,FALSE,"ECWEBB";#N/A,#N/A,FALSE,"MFT96";#N/A,#N/A,FALSE,"CTrecon"}</definedName>
    <definedName name="b_1_4_2_3" hidden="1">{#N/A,#N/A,FALSE,"TMCOMP96";#N/A,#N/A,FALSE,"MAT96";#N/A,#N/A,FALSE,"FANDA96";#N/A,#N/A,FALSE,"INTRAN96";#N/A,#N/A,FALSE,"NAA9697";#N/A,#N/A,FALSE,"ECWEBB";#N/A,#N/A,FALSE,"MFT96";#N/A,#N/A,FALSE,"CTrecon"}</definedName>
    <definedName name="b_1_4_2_4" hidden="1">{#N/A,#N/A,FALSE,"TMCOMP96";#N/A,#N/A,FALSE,"MAT96";#N/A,#N/A,FALSE,"FANDA96";#N/A,#N/A,FALSE,"INTRAN96";#N/A,#N/A,FALSE,"NAA9697";#N/A,#N/A,FALSE,"ECWEBB";#N/A,#N/A,FALSE,"MFT96";#N/A,#N/A,FALSE,"CTrecon"}</definedName>
    <definedName name="b_1_4_2_5" hidden="1">{#N/A,#N/A,FALSE,"TMCOMP96";#N/A,#N/A,FALSE,"MAT96";#N/A,#N/A,FALSE,"FANDA96";#N/A,#N/A,FALSE,"INTRAN96";#N/A,#N/A,FALSE,"NAA9697";#N/A,#N/A,FALSE,"ECWEBB";#N/A,#N/A,FALSE,"MFT96";#N/A,#N/A,FALSE,"CTrecon"}</definedName>
    <definedName name="b_1_4_3" hidden="1">{#N/A,#N/A,FALSE,"TMCOMP96";#N/A,#N/A,FALSE,"MAT96";#N/A,#N/A,FALSE,"FANDA96";#N/A,#N/A,FALSE,"INTRAN96";#N/A,#N/A,FALSE,"NAA9697";#N/A,#N/A,FALSE,"ECWEBB";#N/A,#N/A,FALSE,"MFT96";#N/A,#N/A,FALSE,"CTrecon"}</definedName>
    <definedName name="b_1_4_3_1" hidden="1">{#N/A,#N/A,FALSE,"TMCOMP96";#N/A,#N/A,FALSE,"MAT96";#N/A,#N/A,FALSE,"FANDA96";#N/A,#N/A,FALSE,"INTRAN96";#N/A,#N/A,FALSE,"NAA9697";#N/A,#N/A,FALSE,"ECWEBB";#N/A,#N/A,FALSE,"MFT96";#N/A,#N/A,FALSE,"CTrecon"}</definedName>
    <definedName name="b_1_4_3_2" hidden="1">{#N/A,#N/A,FALSE,"TMCOMP96";#N/A,#N/A,FALSE,"MAT96";#N/A,#N/A,FALSE,"FANDA96";#N/A,#N/A,FALSE,"INTRAN96";#N/A,#N/A,FALSE,"NAA9697";#N/A,#N/A,FALSE,"ECWEBB";#N/A,#N/A,FALSE,"MFT96";#N/A,#N/A,FALSE,"CTrecon"}</definedName>
    <definedName name="b_1_4_3_3" hidden="1">{#N/A,#N/A,FALSE,"TMCOMP96";#N/A,#N/A,FALSE,"MAT96";#N/A,#N/A,FALSE,"FANDA96";#N/A,#N/A,FALSE,"INTRAN96";#N/A,#N/A,FALSE,"NAA9697";#N/A,#N/A,FALSE,"ECWEBB";#N/A,#N/A,FALSE,"MFT96";#N/A,#N/A,FALSE,"CTrecon"}</definedName>
    <definedName name="b_1_4_3_4" hidden="1">{#N/A,#N/A,FALSE,"TMCOMP96";#N/A,#N/A,FALSE,"MAT96";#N/A,#N/A,FALSE,"FANDA96";#N/A,#N/A,FALSE,"INTRAN96";#N/A,#N/A,FALSE,"NAA9697";#N/A,#N/A,FALSE,"ECWEBB";#N/A,#N/A,FALSE,"MFT96";#N/A,#N/A,FALSE,"CTrecon"}</definedName>
    <definedName name="b_1_4_3_5" hidden="1">{#N/A,#N/A,FALSE,"TMCOMP96";#N/A,#N/A,FALSE,"MAT96";#N/A,#N/A,FALSE,"FANDA96";#N/A,#N/A,FALSE,"INTRAN96";#N/A,#N/A,FALSE,"NAA9697";#N/A,#N/A,FALSE,"ECWEBB";#N/A,#N/A,FALSE,"MFT96";#N/A,#N/A,FALSE,"CTrecon"}</definedName>
    <definedName name="b_1_4_4" hidden="1">{#N/A,#N/A,FALSE,"TMCOMP96";#N/A,#N/A,FALSE,"MAT96";#N/A,#N/A,FALSE,"FANDA96";#N/A,#N/A,FALSE,"INTRAN96";#N/A,#N/A,FALSE,"NAA9697";#N/A,#N/A,FALSE,"ECWEBB";#N/A,#N/A,FALSE,"MFT96";#N/A,#N/A,FALSE,"CTrecon"}</definedName>
    <definedName name="b_1_4_4_1" hidden="1">{#N/A,#N/A,FALSE,"TMCOMP96";#N/A,#N/A,FALSE,"MAT96";#N/A,#N/A,FALSE,"FANDA96";#N/A,#N/A,FALSE,"INTRAN96";#N/A,#N/A,FALSE,"NAA9697";#N/A,#N/A,FALSE,"ECWEBB";#N/A,#N/A,FALSE,"MFT96";#N/A,#N/A,FALSE,"CTrecon"}</definedName>
    <definedName name="b_1_4_4_2" hidden="1">{#N/A,#N/A,FALSE,"TMCOMP96";#N/A,#N/A,FALSE,"MAT96";#N/A,#N/A,FALSE,"FANDA96";#N/A,#N/A,FALSE,"INTRAN96";#N/A,#N/A,FALSE,"NAA9697";#N/A,#N/A,FALSE,"ECWEBB";#N/A,#N/A,FALSE,"MFT96";#N/A,#N/A,FALSE,"CTrecon"}</definedName>
    <definedName name="b_1_4_4_3" hidden="1">{#N/A,#N/A,FALSE,"TMCOMP96";#N/A,#N/A,FALSE,"MAT96";#N/A,#N/A,FALSE,"FANDA96";#N/A,#N/A,FALSE,"INTRAN96";#N/A,#N/A,FALSE,"NAA9697";#N/A,#N/A,FALSE,"ECWEBB";#N/A,#N/A,FALSE,"MFT96";#N/A,#N/A,FALSE,"CTrecon"}</definedName>
    <definedName name="b_1_4_4_4" hidden="1">{#N/A,#N/A,FALSE,"TMCOMP96";#N/A,#N/A,FALSE,"MAT96";#N/A,#N/A,FALSE,"FANDA96";#N/A,#N/A,FALSE,"INTRAN96";#N/A,#N/A,FALSE,"NAA9697";#N/A,#N/A,FALSE,"ECWEBB";#N/A,#N/A,FALSE,"MFT96";#N/A,#N/A,FALSE,"CTrecon"}</definedName>
    <definedName name="b_1_4_4_5" hidden="1">{#N/A,#N/A,FALSE,"TMCOMP96";#N/A,#N/A,FALSE,"MAT96";#N/A,#N/A,FALSE,"FANDA96";#N/A,#N/A,FALSE,"INTRAN96";#N/A,#N/A,FALSE,"NAA9697";#N/A,#N/A,FALSE,"ECWEBB";#N/A,#N/A,FALSE,"MFT96";#N/A,#N/A,FALSE,"CTrecon"}</definedName>
    <definedName name="b_1_4_5" hidden="1">{#N/A,#N/A,FALSE,"TMCOMP96";#N/A,#N/A,FALSE,"MAT96";#N/A,#N/A,FALSE,"FANDA96";#N/A,#N/A,FALSE,"INTRAN96";#N/A,#N/A,FALSE,"NAA9697";#N/A,#N/A,FALSE,"ECWEBB";#N/A,#N/A,FALSE,"MFT96";#N/A,#N/A,FALSE,"CTrecon"}</definedName>
    <definedName name="b_1_4_5_1" hidden="1">{#N/A,#N/A,FALSE,"TMCOMP96";#N/A,#N/A,FALSE,"MAT96";#N/A,#N/A,FALSE,"FANDA96";#N/A,#N/A,FALSE,"INTRAN96";#N/A,#N/A,FALSE,"NAA9697";#N/A,#N/A,FALSE,"ECWEBB";#N/A,#N/A,FALSE,"MFT96";#N/A,#N/A,FALSE,"CTrecon"}</definedName>
    <definedName name="b_1_4_5_2" hidden="1">{#N/A,#N/A,FALSE,"TMCOMP96";#N/A,#N/A,FALSE,"MAT96";#N/A,#N/A,FALSE,"FANDA96";#N/A,#N/A,FALSE,"INTRAN96";#N/A,#N/A,FALSE,"NAA9697";#N/A,#N/A,FALSE,"ECWEBB";#N/A,#N/A,FALSE,"MFT96";#N/A,#N/A,FALSE,"CTrecon"}</definedName>
    <definedName name="b_1_4_5_3" hidden="1">{#N/A,#N/A,FALSE,"TMCOMP96";#N/A,#N/A,FALSE,"MAT96";#N/A,#N/A,FALSE,"FANDA96";#N/A,#N/A,FALSE,"INTRAN96";#N/A,#N/A,FALSE,"NAA9697";#N/A,#N/A,FALSE,"ECWEBB";#N/A,#N/A,FALSE,"MFT96";#N/A,#N/A,FALSE,"CTrecon"}</definedName>
    <definedName name="b_1_4_5_4" hidden="1">{#N/A,#N/A,FALSE,"TMCOMP96";#N/A,#N/A,FALSE,"MAT96";#N/A,#N/A,FALSE,"FANDA96";#N/A,#N/A,FALSE,"INTRAN96";#N/A,#N/A,FALSE,"NAA9697";#N/A,#N/A,FALSE,"ECWEBB";#N/A,#N/A,FALSE,"MFT96";#N/A,#N/A,FALSE,"CTrecon"}</definedName>
    <definedName name="b_1_4_5_5" hidden="1">{#N/A,#N/A,FALSE,"TMCOMP96";#N/A,#N/A,FALSE,"MAT96";#N/A,#N/A,FALSE,"FANDA96";#N/A,#N/A,FALSE,"INTRAN96";#N/A,#N/A,FALSE,"NAA9697";#N/A,#N/A,FALSE,"ECWEBB";#N/A,#N/A,FALSE,"MFT96";#N/A,#N/A,FALSE,"CTrecon"}</definedName>
    <definedName name="b_1_5" hidden="1">{#N/A,#N/A,FALSE,"TMCOMP96";#N/A,#N/A,FALSE,"MAT96";#N/A,#N/A,FALSE,"FANDA96";#N/A,#N/A,FALSE,"INTRAN96";#N/A,#N/A,FALSE,"NAA9697";#N/A,#N/A,FALSE,"ECWEBB";#N/A,#N/A,FALSE,"MFT96";#N/A,#N/A,FALSE,"CTrecon"}</definedName>
    <definedName name="b_1_5_1" hidden="1">{#N/A,#N/A,FALSE,"TMCOMP96";#N/A,#N/A,FALSE,"MAT96";#N/A,#N/A,FALSE,"FANDA96";#N/A,#N/A,FALSE,"INTRAN96";#N/A,#N/A,FALSE,"NAA9697";#N/A,#N/A,FALSE,"ECWEBB";#N/A,#N/A,FALSE,"MFT96";#N/A,#N/A,FALSE,"CTrecon"}</definedName>
    <definedName name="b_1_5_1_1" hidden="1">{#N/A,#N/A,FALSE,"TMCOMP96";#N/A,#N/A,FALSE,"MAT96";#N/A,#N/A,FALSE,"FANDA96";#N/A,#N/A,FALSE,"INTRAN96";#N/A,#N/A,FALSE,"NAA9697";#N/A,#N/A,FALSE,"ECWEBB";#N/A,#N/A,FALSE,"MFT96";#N/A,#N/A,FALSE,"CTrecon"}</definedName>
    <definedName name="b_1_5_1_2" hidden="1">{#N/A,#N/A,FALSE,"TMCOMP96";#N/A,#N/A,FALSE,"MAT96";#N/A,#N/A,FALSE,"FANDA96";#N/A,#N/A,FALSE,"INTRAN96";#N/A,#N/A,FALSE,"NAA9697";#N/A,#N/A,FALSE,"ECWEBB";#N/A,#N/A,FALSE,"MFT96";#N/A,#N/A,FALSE,"CTrecon"}</definedName>
    <definedName name="b_1_5_1_3" hidden="1">{#N/A,#N/A,FALSE,"TMCOMP96";#N/A,#N/A,FALSE,"MAT96";#N/A,#N/A,FALSE,"FANDA96";#N/A,#N/A,FALSE,"INTRAN96";#N/A,#N/A,FALSE,"NAA9697";#N/A,#N/A,FALSE,"ECWEBB";#N/A,#N/A,FALSE,"MFT96";#N/A,#N/A,FALSE,"CTrecon"}</definedName>
    <definedName name="b_1_5_1_4" hidden="1">{#N/A,#N/A,FALSE,"TMCOMP96";#N/A,#N/A,FALSE,"MAT96";#N/A,#N/A,FALSE,"FANDA96";#N/A,#N/A,FALSE,"INTRAN96";#N/A,#N/A,FALSE,"NAA9697";#N/A,#N/A,FALSE,"ECWEBB";#N/A,#N/A,FALSE,"MFT96";#N/A,#N/A,FALSE,"CTrecon"}</definedName>
    <definedName name="b_1_5_1_5" hidden="1">{#N/A,#N/A,FALSE,"TMCOMP96";#N/A,#N/A,FALSE,"MAT96";#N/A,#N/A,FALSE,"FANDA96";#N/A,#N/A,FALSE,"INTRAN96";#N/A,#N/A,FALSE,"NAA9697";#N/A,#N/A,FALSE,"ECWEBB";#N/A,#N/A,FALSE,"MFT96";#N/A,#N/A,FALSE,"CTrecon"}</definedName>
    <definedName name="b_1_5_2" hidden="1">{#N/A,#N/A,FALSE,"TMCOMP96";#N/A,#N/A,FALSE,"MAT96";#N/A,#N/A,FALSE,"FANDA96";#N/A,#N/A,FALSE,"INTRAN96";#N/A,#N/A,FALSE,"NAA9697";#N/A,#N/A,FALSE,"ECWEBB";#N/A,#N/A,FALSE,"MFT96";#N/A,#N/A,FALSE,"CTrecon"}</definedName>
    <definedName name="b_1_5_2_1" hidden="1">{#N/A,#N/A,FALSE,"TMCOMP96";#N/A,#N/A,FALSE,"MAT96";#N/A,#N/A,FALSE,"FANDA96";#N/A,#N/A,FALSE,"INTRAN96";#N/A,#N/A,FALSE,"NAA9697";#N/A,#N/A,FALSE,"ECWEBB";#N/A,#N/A,FALSE,"MFT96";#N/A,#N/A,FALSE,"CTrecon"}</definedName>
    <definedName name="b_1_5_2_2" hidden="1">{#N/A,#N/A,FALSE,"TMCOMP96";#N/A,#N/A,FALSE,"MAT96";#N/A,#N/A,FALSE,"FANDA96";#N/A,#N/A,FALSE,"INTRAN96";#N/A,#N/A,FALSE,"NAA9697";#N/A,#N/A,FALSE,"ECWEBB";#N/A,#N/A,FALSE,"MFT96";#N/A,#N/A,FALSE,"CTrecon"}</definedName>
    <definedName name="b_1_5_2_3" hidden="1">{#N/A,#N/A,FALSE,"TMCOMP96";#N/A,#N/A,FALSE,"MAT96";#N/A,#N/A,FALSE,"FANDA96";#N/A,#N/A,FALSE,"INTRAN96";#N/A,#N/A,FALSE,"NAA9697";#N/A,#N/A,FALSE,"ECWEBB";#N/A,#N/A,FALSE,"MFT96";#N/A,#N/A,FALSE,"CTrecon"}</definedName>
    <definedName name="b_1_5_2_4" hidden="1">{#N/A,#N/A,FALSE,"TMCOMP96";#N/A,#N/A,FALSE,"MAT96";#N/A,#N/A,FALSE,"FANDA96";#N/A,#N/A,FALSE,"INTRAN96";#N/A,#N/A,FALSE,"NAA9697";#N/A,#N/A,FALSE,"ECWEBB";#N/A,#N/A,FALSE,"MFT96";#N/A,#N/A,FALSE,"CTrecon"}</definedName>
    <definedName name="b_1_5_2_5" hidden="1">{#N/A,#N/A,FALSE,"TMCOMP96";#N/A,#N/A,FALSE,"MAT96";#N/A,#N/A,FALSE,"FANDA96";#N/A,#N/A,FALSE,"INTRAN96";#N/A,#N/A,FALSE,"NAA9697";#N/A,#N/A,FALSE,"ECWEBB";#N/A,#N/A,FALSE,"MFT96";#N/A,#N/A,FALSE,"CTrecon"}</definedName>
    <definedName name="b_1_5_3" hidden="1">{#N/A,#N/A,FALSE,"TMCOMP96";#N/A,#N/A,FALSE,"MAT96";#N/A,#N/A,FALSE,"FANDA96";#N/A,#N/A,FALSE,"INTRAN96";#N/A,#N/A,FALSE,"NAA9697";#N/A,#N/A,FALSE,"ECWEBB";#N/A,#N/A,FALSE,"MFT96";#N/A,#N/A,FALSE,"CTrecon"}</definedName>
    <definedName name="b_1_5_3_1" hidden="1">{#N/A,#N/A,FALSE,"TMCOMP96";#N/A,#N/A,FALSE,"MAT96";#N/A,#N/A,FALSE,"FANDA96";#N/A,#N/A,FALSE,"INTRAN96";#N/A,#N/A,FALSE,"NAA9697";#N/A,#N/A,FALSE,"ECWEBB";#N/A,#N/A,FALSE,"MFT96";#N/A,#N/A,FALSE,"CTrecon"}</definedName>
    <definedName name="b_1_5_3_2" hidden="1">{#N/A,#N/A,FALSE,"TMCOMP96";#N/A,#N/A,FALSE,"MAT96";#N/A,#N/A,FALSE,"FANDA96";#N/A,#N/A,FALSE,"INTRAN96";#N/A,#N/A,FALSE,"NAA9697";#N/A,#N/A,FALSE,"ECWEBB";#N/A,#N/A,FALSE,"MFT96";#N/A,#N/A,FALSE,"CTrecon"}</definedName>
    <definedName name="b_1_5_3_3" hidden="1">{#N/A,#N/A,FALSE,"TMCOMP96";#N/A,#N/A,FALSE,"MAT96";#N/A,#N/A,FALSE,"FANDA96";#N/A,#N/A,FALSE,"INTRAN96";#N/A,#N/A,FALSE,"NAA9697";#N/A,#N/A,FALSE,"ECWEBB";#N/A,#N/A,FALSE,"MFT96";#N/A,#N/A,FALSE,"CTrecon"}</definedName>
    <definedName name="b_1_5_3_4" hidden="1">{#N/A,#N/A,FALSE,"TMCOMP96";#N/A,#N/A,FALSE,"MAT96";#N/A,#N/A,FALSE,"FANDA96";#N/A,#N/A,FALSE,"INTRAN96";#N/A,#N/A,FALSE,"NAA9697";#N/A,#N/A,FALSE,"ECWEBB";#N/A,#N/A,FALSE,"MFT96";#N/A,#N/A,FALSE,"CTrecon"}</definedName>
    <definedName name="b_1_5_3_5" hidden="1">{#N/A,#N/A,FALSE,"TMCOMP96";#N/A,#N/A,FALSE,"MAT96";#N/A,#N/A,FALSE,"FANDA96";#N/A,#N/A,FALSE,"INTRAN96";#N/A,#N/A,FALSE,"NAA9697";#N/A,#N/A,FALSE,"ECWEBB";#N/A,#N/A,FALSE,"MFT96";#N/A,#N/A,FALSE,"CTrecon"}</definedName>
    <definedName name="b_1_5_4" hidden="1">{#N/A,#N/A,FALSE,"TMCOMP96";#N/A,#N/A,FALSE,"MAT96";#N/A,#N/A,FALSE,"FANDA96";#N/A,#N/A,FALSE,"INTRAN96";#N/A,#N/A,FALSE,"NAA9697";#N/A,#N/A,FALSE,"ECWEBB";#N/A,#N/A,FALSE,"MFT96";#N/A,#N/A,FALSE,"CTrecon"}</definedName>
    <definedName name="b_1_5_4_1" hidden="1">{#N/A,#N/A,FALSE,"TMCOMP96";#N/A,#N/A,FALSE,"MAT96";#N/A,#N/A,FALSE,"FANDA96";#N/A,#N/A,FALSE,"INTRAN96";#N/A,#N/A,FALSE,"NAA9697";#N/A,#N/A,FALSE,"ECWEBB";#N/A,#N/A,FALSE,"MFT96";#N/A,#N/A,FALSE,"CTrecon"}</definedName>
    <definedName name="b_1_5_4_2" hidden="1">{#N/A,#N/A,FALSE,"TMCOMP96";#N/A,#N/A,FALSE,"MAT96";#N/A,#N/A,FALSE,"FANDA96";#N/A,#N/A,FALSE,"INTRAN96";#N/A,#N/A,FALSE,"NAA9697";#N/A,#N/A,FALSE,"ECWEBB";#N/A,#N/A,FALSE,"MFT96";#N/A,#N/A,FALSE,"CTrecon"}</definedName>
    <definedName name="b_1_5_4_3" hidden="1">{#N/A,#N/A,FALSE,"TMCOMP96";#N/A,#N/A,FALSE,"MAT96";#N/A,#N/A,FALSE,"FANDA96";#N/A,#N/A,FALSE,"INTRAN96";#N/A,#N/A,FALSE,"NAA9697";#N/A,#N/A,FALSE,"ECWEBB";#N/A,#N/A,FALSE,"MFT96";#N/A,#N/A,FALSE,"CTrecon"}</definedName>
    <definedName name="b_1_5_4_4" hidden="1">{#N/A,#N/A,FALSE,"TMCOMP96";#N/A,#N/A,FALSE,"MAT96";#N/A,#N/A,FALSE,"FANDA96";#N/A,#N/A,FALSE,"INTRAN96";#N/A,#N/A,FALSE,"NAA9697";#N/A,#N/A,FALSE,"ECWEBB";#N/A,#N/A,FALSE,"MFT96";#N/A,#N/A,FALSE,"CTrecon"}</definedName>
    <definedName name="b_1_5_4_5" hidden="1">{#N/A,#N/A,FALSE,"TMCOMP96";#N/A,#N/A,FALSE,"MAT96";#N/A,#N/A,FALSE,"FANDA96";#N/A,#N/A,FALSE,"INTRAN96";#N/A,#N/A,FALSE,"NAA9697";#N/A,#N/A,FALSE,"ECWEBB";#N/A,#N/A,FALSE,"MFT96";#N/A,#N/A,FALSE,"CTrecon"}</definedName>
    <definedName name="b_1_5_5" hidden="1">{#N/A,#N/A,FALSE,"TMCOMP96";#N/A,#N/A,FALSE,"MAT96";#N/A,#N/A,FALSE,"FANDA96";#N/A,#N/A,FALSE,"INTRAN96";#N/A,#N/A,FALSE,"NAA9697";#N/A,#N/A,FALSE,"ECWEBB";#N/A,#N/A,FALSE,"MFT96";#N/A,#N/A,FALSE,"CTrecon"}</definedName>
    <definedName name="b_1_5_5_1" hidden="1">{#N/A,#N/A,FALSE,"TMCOMP96";#N/A,#N/A,FALSE,"MAT96";#N/A,#N/A,FALSE,"FANDA96";#N/A,#N/A,FALSE,"INTRAN96";#N/A,#N/A,FALSE,"NAA9697";#N/A,#N/A,FALSE,"ECWEBB";#N/A,#N/A,FALSE,"MFT96";#N/A,#N/A,FALSE,"CTrecon"}</definedName>
    <definedName name="b_1_5_5_2" hidden="1">{#N/A,#N/A,FALSE,"TMCOMP96";#N/A,#N/A,FALSE,"MAT96";#N/A,#N/A,FALSE,"FANDA96";#N/A,#N/A,FALSE,"INTRAN96";#N/A,#N/A,FALSE,"NAA9697";#N/A,#N/A,FALSE,"ECWEBB";#N/A,#N/A,FALSE,"MFT96";#N/A,#N/A,FALSE,"CTrecon"}</definedName>
    <definedName name="b_1_5_5_3" hidden="1">{#N/A,#N/A,FALSE,"TMCOMP96";#N/A,#N/A,FALSE,"MAT96";#N/A,#N/A,FALSE,"FANDA96";#N/A,#N/A,FALSE,"INTRAN96";#N/A,#N/A,FALSE,"NAA9697";#N/A,#N/A,FALSE,"ECWEBB";#N/A,#N/A,FALSE,"MFT96";#N/A,#N/A,FALSE,"CTrecon"}</definedName>
    <definedName name="b_1_5_5_4" hidden="1">{#N/A,#N/A,FALSE,"TMCOMP96";#N/A,#N/A,FALSE,"MAT96";#N/A,#N/A,FALSE,"FANDA96";#N/A,#N/A,FALSE,"INTRAN96";#N/A,#N/A,FALSE,"NAA9697";#N/A,#N/A,FALSE,"ECWEBB";#N/A,#N/A,FALSE,"MFT96";#N/A,#N/A,FALSE,"CTrecon"}</definedName>
    <definedName name="b_1_5_5_5" hidden="1">{#N/A,#N/A,FALSE,"TMCOMP96";#N/A,#N/A,FALSE,"MAT96";#N/A,#N/A,FALSE,"FANDA96";#N/A,#N/A,FALSE,"INTRAN96";#N/A,#N/A,FALSE,"NAA9697";#N/A,#N/A,FALSE,"ECWEBB";#N/A,#N/A,FALSE,"MFT96";#N/A,#N/A,FALSE,"CTrecon"}</definedName>
    <definedName name="b_2" hidden="1">{#N/A,#N/A,FALSE,"TMCOMP96";#N/A,#N/A,FALSE,"MAT96";#N/A,#N/A,FALSE,"FANDA96";#N/A,#N/A,FALSE,"INTRAN96";#N/A,#N/A,FALSE,"NAA9697";#N/A,#N/A,FALSE,"ECWEBB";#N/A,#N/A,FALSE,"MFT96";#N/A,#N/A,FALSE,"CTrecon"}</definedName>
    <definedName name="b_2_1" hidden="1">{#N/A,#N/A,FALSE,"TMCOMP96";#N/A,#N/A,FALSE,"MAT96";#N/A,#N/A,FALSE,"FANDA96";#N/A,#N/A,FALSE,"INTRAN96";#N/A,#N/A,FALSE,"NAA9697";#N/A,#N/A,FALSE,"ECWEBB";#N/A,#N/A,FALSE,"MFT96";#N/A,#N/A,FALSE,"CTrecon"}</definedName>
    <definedName name="b_2_1_1" hidden="1">{#N/A,#N/A,FALSE,"TMCOMP96";#N/A,#N/A,FALSE,"MAT96";#N/A,#N/A,FALSE,"FANDA96";#N/A,#N/A,FALSE,"INTRAN96";#N/A,#N/A,FALSE,"NAA9697";#N/A,#N/A,FALSE,"ECWEBB";#N/A,#N/A,FALSE,"MFT96";#N/A,#N/A,FALSE,"CTrecon"}</definedName>
    <definedName name="b_2_1_1_1" hidden="1">{#N/A,#N/A,FALSE,"TMCOMP96";#N/A,#N/A,FALSE,"MAT96";#N/A,#N/A,FALSE,"FANDA96";#N/A,#N/A,FALSE,"INTRAN96";#N/A,#N/A,FALSE,"NAA9697";#N/A,#N/A,FALSE,"ECWEBB";#N/A,#N/A,FALSE,"MFT96";#N/A,#N/A,FALSE,"CTrecon"}</definedName>
    <definedName name="b_2_1_1_1_1" hidden="1">{#N/A,#N/A,FALSE,"TMCOMP96";#N/A,#N/A,FALSE,"MAT96";#N/A,#N/A,FALSE,"FANDA96";#N/A,#N/A,FALSE,"INTRAN96";#N/A,#N/A,FALSE,"NAA9697";#N/A,#N/A,FALSE,"ECWEBB";#N/A,#N/A,FALSE,"MFT96";#N/A,#N/A,FALSE,"CTrecon"}</definedName>
    <definedName name="b_2_1_1_1_2" hidden="1">{#N/A,#N/A,FALSE,"TMCOMP96";#N/A,#N/A,FALSE,"MAT96";#N/A,#N/A,FALSE,"FANDA96";#N/A,#N/A,FALSE,"INTRAN96";#N/A,#N/A,FALSE,"NAA9697";#N/A,#N/A,FALSE,"ECWEBB";#N/A,#N/A,FALSE,"MFT96";#N/A,#N/A,FALSE,"CTrecon"}</definedName>
    <definedName name="b_2_1_1_1_3" hidden="1">{#N/A,#N/A,FALSE,"TMCOMP96";#N/A,#N/A,FALSE,"MAT96";#N/A,#N/A,FALSE,"FANDA96";#N/A,#N/A,FALSE,"INTRAN96";#N/A,#N/A,FALSE,"NAA9697";#N/A,#N/A,FALSE,"ECWEBB";#N/A,#N/A,FALSE,"MFT96";#N/A,#N/A,FALSE,"CTrecon"}</definedName>
    <definedName name="b_2_1_1_1_4" hidden="1">{#N/A,#N/A,FALSE,"TMCOMP96";#N/A,#N/A,FALSE,"MAT96";#N/A,#N/A,FALSE,"FANDA96";#N/A,#N/A,FALSE,"INTRAN96";#N/A,#N/A,FALSE,"NAA9697";#N/A,#N/A,FALSE,"ECWEBB";#N/A,#N/A,FALSE,"MFT96";#N/A,#N/A,FALSE,"CTrecon"}</definedName>
    <definedName name="b_2_1_1_1_5" hidden="1">{#N/A,#N/A,FALSE,"TMCOMP96";#N/A,#N/A,FALSE,"MAT96";#N/A,#N/A,FALSE,"FANDA96";#N/A,#N/A,FALSE,"INTRAN96";#N/A,#N/A,FALSE,"NAA9697";#N/A,#N/A,FALSE,"ECWEBB";#N/A,#N/A,FALSE,"MFT96";#N/A,#N/A,FALSE,"CTrecon"}</definedName>
    <definedName name="b_2_1_1_2" hidden="1">{#N/A,#N/A,FALSE,"TMCOMP96";#N/A,#N/A,FALSE,"MAT96";#N/A,#N/A,FALSE,"FANDA96";#N/A,#N/A,FALSE,"INTRAN96";#N/A,#N/A,FALSE,"NAA9697";#N/A,#N/A,FALSE,"ECWEBB";#N/A,#N/A,FALSE,"MFT96";#N/A,#N/A,FALSE,"CTrecon"}</definedName>
    <definedName name="b_2_1_1_2_1" hidden="1">{#N/A,#N/A,FALSE,"TMCOMP96";#N/A,#N/A,FALSE,"MAT96";#N/A,#N/A,FALSE,"FANDA96";#N/A,#N/A,FALSE,"INTRAN96";#N/A,#N/A,FALSE,"NAA9697";#N/A,#N/A,FALSE,"ECWEBB";#N/A,#N/A,FALSE,"MFT96";#N/A,#N/A,FALSE,"CTrecon"}</definedName>
    <definedName name="b_2_1_1_2_2" hidden="1">{#N/A,#N/A,FALSE,"TMCOMP96";#N/A,#N/A,FALSE,"MAT96";#N/A,#N/A,FALSE,"FANDA96";#N/A,#N/A,FALSE,"INTRAN96";#N/A,#N/A,FALSE,"NAA9697";#N/A,#N/A,FALSE,"ECWEBB";#N/A,#N/A,FALSE,"MFT96";#N/A,#N/A,FALSE,"CTrecon"}</definedName>
    <definedName name="b_2_1_1_2_3" hidden="1">{#N/A,#N/A,FALSE,"TMCOMP96";#N/A,#N/A,FALSE,"MAT96";#N/A,#N/A,FALSE,"FANDA96";#N/A,#N/A,FALSE,"INTRAN96";#N/A,#N/A,FALSE,"NAA9697";#N/A,#N/A,FALSE,"ECWEBB";#N/A,#N/A,FALSE,"MFT96";#N/A,#N/A,FALSE,"CTrecon"}</definedName>
    <definedName name="b_2_1_1_2_4" hidden="1">{#N/A,#N/A,FALSE,"TMCOMP96";#N/A,#N/A,FALSE,"MAT96";#N/A,#N/A,FALSE,"FANDA96";#N/A,#N/A,FALSE,"INTRAN96";#N/A,#N/A,FALSE,"NAA9697";#N/A,#N/A,FALSE,"ECWEBB";#N/A,#N/A,FALSE,"MFT96";#N/A,#N/A,FALSE,"CTrecon"}</definedName>
    <definedName name="b_2_1_1_2_5" hidden="1">{#N/A,#N/A,FALSE,"TMCOMP96";#N/A,#N/A,FALSE,"MAT96";#N/A,#N/A,FALSE,"FANDA96";#N/A,#N/A,FALSE,"INTRAN96";#N/A,#N/A,FALSE,"NAA9697";#N/A,#N/A,FALSE,"ECWEBB";#N/A,#N/A,FALSE,"MFT96";#N/A,#N/A,FALSE,"CTrecon"}</definedName>
    <definedName name="b_2_1_1_3" hidden="1">{#N/A,#N/A,FALSE,"TMCOMP96";#N/A,#N/A,FALSE,"MAT96";#N/A,#N/A,FALSE,"FANDA96";#N/A,#N/A,FALSE,"INTRAN96";#N/A,#N/A,FALSE,"NAA9697";#N/A,#N/A,FALSE,"ECWEBB";#N/A,#N/A,FALSE,"MFT96";#N/A,#N/A,FALSE,"CTrecon"}</definedName>
    <definedName name="b_2_1_1_4" hidden="1">{#N/A,#N/A,FALSE,"TMCOMP96";#N/A,#N/A,FALSE,"MAT96";#N/A,#N/A,FALSE,"FANDA96";#N/A,#N/A,FALSE,"INTRAN96";#N/A,#N/A,FALSE,"NAA9697";#N/A,#N/A,FALSE,"ECWEBB";#N/A,#N/A,FALSE,"MFT96";#N/A,#N/A,FALSE,"CTrecon"}</definedName>
    <definedName name="b_2_1_1_5" hidden="1">{#N/A,#N/A,FALSE,"TMCOMP96";#N/A,#N/A,FALSE,"MAT96";#N/A,#N/A,FALSE,"FANDA96";#N/A,#N/A,FALSE,"INTRAN96";#N/A,#N/A,FALSE,"NAA9697";#N/A,#N/A,FALSE,"ECWEBB";#N/A,#N/A,FALSE,"MFT96";#N/A,#N/A,FALSE,"CTrecon"}</definedName>
    <definedName name="b_2_1_2" hidden="1">{#N/A,#N/A,FALSE,"TMCOMP96";#N/A,#N/A,FALSE,"MAT96";#N/A,#N/A,FALSE,"FANDA96";#N/A,#N/A,FALSE,"INTRAN96";#N/A,#N/A,FALSE,"NAA9697";#N/A,#N/A,FALSE,"ECWEBB";#N/A,#N/A,FALSE,"MFT96";#N/A,#N/A,FALSE,"CTrecon"}</definedName>
    <definedName name="b_2_1_2_1" hidden="1">{#N/A,#N/A,FALSE,"TMCOMP96";#N/A,#N/A,FALSE,"MAT96";#N/A,#N/A,FALSE,"FANDA96";#N/A,#N/A,FALSE,"INTRAN96";#N/A,#N/A,FALSE,"NAA9697";#N/A,#N/A,FALSE,"ECWEBB";#N/A,#N/A,FALSE,"MFT96";#N/A,#N/A,FALSE,"CTrecon"}</definedName>
    <definedName name="b_2_1_2_2" hidden="1">{#N/A,#N/A,FALSE,"TMCOMP96";#N/A,#N/A,FALSE,"MAT96";#N/A,#N/A,FALSE,"FANDA96";#N/A,#N/A,FALSE,"INTRAN96";#N/A,#N/A,FALSE,"NAA9697";#N/A,#N/A,FALSE,"ECWEBB";#N/A,#N/A,FALSE,"MFT96";#N/A,#N/A,FALSE,"CTrecon"}</definedName>
    <definedName name="b_2_1_2_3" hidden="1">{#N/A,#N/A,FALSE,"TMCOMP96";#N/A,#N/A,FALSE,"MAT96";#N/A,#N/A,FALSE,"FANDA96";#N/A,#N/A,FALSE,"INTRAN96";#N/A,#N/A,FALSE,"NAA9697";#N/A,#N/A,FALSE,"ECWEBB";#N/A,#N/A,FALSE,"MFT96";#N/A,#N/A,FALSE,"CTrecon"}</definedName>
    <definedName name="b_2_1_2_4" hidden="1">{#N/A,#N/A,FALSE,"TMCOMP96";#N/A,#N/A,FALSE,"MAT96";#N/A,#N/A,FALSE,"FANDA96";#N/A,#N/A,FALSE,"INTRAN96";#N/A,#N/A,FALSE,"NAA9697";#N/A,#N/A,FALSE,"ECWEBB";#N/A,#N/A,FALSE,"MFT96";#N/A,#N/A,FALSE,"CTrecon"}</definedName>
    <definedName name="b_2_1_2_5" hidden="1">{#N/A,#N/A,FALSE,"TMCOMP96";#N/A,#N/A,FALSE,"MAT96";#N/A,#N/A,FALSE,"FANDA96";#N/A,#N/A,FALSE,"INTRAN96";#N/A,#N/A,FALSE,"NAA9697";#N/A,#N/A,FALSE,"ECWEBB";#N/A,#N/A,FALSE,"MFT96";#N/A,#N/A,FALSE,"CTrecon"}</definedName>
    <definedName name="b_2_1_3" hidden="1">{#N/A,#N/A,FALSE,"TMCOMP96";#N/A,#N/A,FALSE,"MAT96";#N/A,#N/A,FALSE,"FANDA96";#N/A,#N/A,FALSE,"INTRAN96";#N/A,#N/A,FALSE,"NAA9697";#N/A,#N/A,FALSE,"ECWEBB";#N/A,#N/A,FALSE,"MFT96";#N/A,#N/A,FALSE,"CTrecon"}</definedName>
    <definedName name="b_2_1_3_1" hidden="1">{#N/A,#N/A,FALSE,"TMCOMP96";#N/A,#N/A,FALSE,"MAT96";#N/A,#N/A,FALSE,"FANDA96";#N/A,#N/A,FALSE,"INTRAN96";#N/A,#N/A,FALSE,"NAA9697";#N/A,#N/A,FALSE,"ECWEBB";#N/A,#N/A,FALSE,"MFT96";#N/A,#N/A,FALSE,"CTrecon"}</definedName>
    <definedName name="b_2_1_3_2" hidden="1">{#N/A,#N/A,FALSE,"TMCOMP96";#N/A,#N/A,FALSE,"MAT96";#N/A,#N/A,FALSE,"FANDA96";#N/A,#N/A,FALSE,"INTRAN96";#N/A,#N/A,FALSE,"NAA9697";#N/A,#N/A,FALSE,"ECWEBB";#N/A,#N/A,FALSE,"MFT96";#N/A,#N/A,FALSE,"CTrecon"}</definedName>
    <definedName name="b_2_1_3_3" hidden="1">{#N/A,#N/A,FALSE,"TMCOMP96";#N/A,#N/A,FALSE,"MAT96";#N/A,#N/A,FALSE,"FANDA96";#N/A,#N/A,FALSE,"INTRAN96";#N/A,#N/A,FALSE,"NAA9697";#N/A,#N/A,FALSE,"ECWEBB";#N/A,#N/A,FALSE,"MFT96";#N/A,#N/A,FALSE,"CTrecon"}</definedName>
    <definedName name="b_2_1_3_4" hidden="1">{#N/A,#N/A,FALSE,"TMCOMP96";#N/A,#N/A,FALSE,"MAT96";#N/A,#N/A,FALSE,"FANDA96";#N/A,#N/A,FALSE,"INTRAN96";#N/A,#N/A,FALSE,"NAA9697";#N/A,#N/A,FALSE,"ECWEBB";#N/A,#N/A,FALSE,"MFT96";#N/A,#N/A,FALSE,"CTrecon"}</definedName>
    <definedName name="b_2_1_3_5" hidden="1">{#N/A,#N/A,FALSE,"TMCOMP96";#N/A,#N/A,FALSE,"MAT96";#N/A,#N/A,FALSE,"FANDA96";#N/A,#N/A,FALSE,"INTRAN96";#N/A,#N/A,FALSE,"NAA9697";#N/A,#N/A,FALSE,"ECWEBB";#N/A,#N/A,FALSE,"MFT96";#N/A,#N/A,FALSE,"CTrecon"}</definedName>
    <definedName name="b_2_1_4" hidden="1">{#N/A,#N/A,FALSE,"TMCOMP96";#N/A,#N/A,FALSE,"MAT96";#N/A,#N/A,FALSE,"FANDA96";#N/A,#N/A,FALSE,"INTRAN96";#N/A,#N/A,FALSE,"NAA9697";#N/A,#N/A,FALSE,"ECWEBB";#N/A,#N/A,FALSE,"MFT96";#N/A,#N/A,FALSE,"CTrecon"}</definedName>
    <definedName name="b_2_1_4_1" hidden="1">{#N/A,#N/A,FALSE,"TMCOMP96";#N/A,#N/A,FALSE,"MAT96";#N/A,#N/A,FALSE,"FANDA96";#N/A,#N/A,FALSE,"INTRAN96";#N/A,#N/A,FALSE,"NAA9697";#N/A,#N/A,FALSE,"ECWEBB";#N/A,#N/A,FALSE,"MFT96";#N/A,#N/A,FALSE,"CTrecon"}</definedName>
    <definedName name="b_2_1_4_2" hidden="1">{#N/A,#N/A,FALSE,"TMCOMP96";#N/A,#N/A,FALSE,"MAT96";#N/A,#N/A,FALSE,"FANDA96";#N/A,#N/A,FALSE,"INTRAN96";#N/A,#N/A,FALSE,"NAA9697";#N/A,#N/A,FALSE,"ECWEBB";#N/A,#N/A,FALSE,"MFT96";#N/A,#N/A,FALSE,"CTrecon"}</definedName>
    <definedName name="b_2_1_4_3" hidden="1">{#N/A,#N/A,FALSE,"TMCOMP96";#N/A,#N/A,FALSE,"MAT96";#N/A,#N/A,FALSE,"FANDA96";#N/A,#N/A,FALSE,"INTRAN96";#N/A,#N/A,FALSE,"NAA9697";#N/A,#N/A,FALSE,"ECWEBB";#N/A,#N/A,FALSE,"MFT96";#N/A,#N/A,FALSE,"CTrecon"}</definedName>
    <definedName name="b_2_1_4_4" hidden="1">{#N/A,#N/A,FALSE,"TMCOMP96";#N/A,#N/A,FALSE,"MAT96";#N/A,#N/A,FALSE,"FANDA96";#N/A,#N/A,FALSE,"INTRAN96";#N/A,#N/A,FALSE,"NAA9697";#N/A,#N/A,FALSE,"ECWEBB";#N/A,#N/A,FALSE,"MFT96";#N/A,#N/A,FALSE,"CTrecon"}</definedName>
    <definedName name="b_2_1_4_5" hidden="1">{#N/A,#N/A,FALSE,"TMCOMP96";#N/A,#N/A,FALSE,"MAT96";#N/A,#N/A,FALSE,"FANDA96";#N/A,#N/A,FALSE,"INTRAN96";#N/A,#N/A,FALSE,"NAA9697";#N/A,#N/A,FALSE,"ECWEBB";#N/A,#N/A,FALSE,"MFT96";#N/A,#N/A,FALSE,"CTrecon"}</definedName>
    <definedName name="b_2_1_5" hidden="1">{#N/A,#N/A,FALSE,"TMCOMP96";#N/A,#N/A,FALSE,"MAT96";#N/A,#N/A,FALSE,"FANDA96";#N/A,#N/A,FALSE,"INTRAN96";#N/A,#N/A,FALSE,"NAA9697";#N/A,#N/A,FALSE,"ECWEBB";#N/A,#N/A,FALSE,"MFT96";#N/A,#N/A,FALSE,"CTrecon"}</definedName>
    <definedName name="b_2_1_5_1" hidden="1">{#N/A,#N/A,FALSE,"TMCOMP96";#N/A,#N/A,FALSE,"MAT96";#N/A,#N/A,FALSE,"FANDA96";#N/A,#N/A,FALSE,"INTRAN96";#N/A,#N/A,FALSE,"NAA9697";#N/A,#N/A,FALSE,"ECWEBB";#N/A,#N/A,FALSE,"MFT96";#N/A,#N/A,FALSE,"CTrecon"}</definedName>
    <definedName name="b_2_1_5_2" hidden="1">{#N/A,#N/A,FALSE,"TMCOMP96";#N/A,#N/A,FALSE,"MAT96";#N/A,#N/A,FALSE,"FANDA96";#N/A,#N/A,FALSE,"INTRAN96";#N/A,#N/A,FALSE,"NAA9697";#N/A,#N/A,FALSE,"ECWEBB";#N/A,#N/A,FALSE,"MFT96";#N/A,#N/A,FALSE,"CTrecon"}</definedName>
    <definedName name="b_2_1_5_3" hidden="1">{#N/A,#N/A,FALSE,"TMCOMP96";#N/A,#N/A,FALSE,"MAT96";#N/A,#N/A,FALSE,"FANDA96";#N/A,#N/A,FALSE,"INTRAN96";#N/A,#N/A,FALSE,"NAA9697";#N/A,#N/A,FALSE,"ECWEBB";#N/A,#N/A,FALSE,"MFT96";#N/A,#N/A,FALSE,"CTrecon"}</definedName>
    <definedName name="b_2_1_5_4" hidden="1">{#N/A,#N/A,FALSE,"TMCOMP96";#N/A,#N/A,FALSE,"MAT96";#N/A,#N/A,FALSE,"FANDA96";#N/A,#N/A,FALSE,"INTRAN96";#N/A,#N/A,FALSE,"NAA9697";#N/A,#N/A,FALSE,"ECWEBB";#N/A,#N/A,FALSE,"MFT96";#N/A,#N/A,FALSE,"CTrecon"}</definedName>
    <definedName name="b_2_1_5_5" hidden="1">{#N/A,#N/A,FALSE,"TMCOMP96";#N/A,#N/A,FALSE,"MAT96";#N/A,#N/A,FALSE,"FANDA96";#N/A,#N/A,FALSE,"INTRAN96";#N/A,#N/A,FALSE,"NAA9697";#N/A,#N/A,FALSE,"ECWEBB";#N/A,#N/A,FALSE,"MFT96";#N/A,#N/A,FALSE,"CTrecon"}</definedName>
    <definedName name="b_2_2" hidden="1">{#N/A,#N/A,FALSE,"TMCOMP96";#N/A,#N/A,FALSE,"MAT96";#N/A,#N/A,FALSE,"FANDA96";#N/A,#N/A,FALSE,"INTRAN96";#N/A,#N/A,FALSE,"NAA9697";#N/A,#N/A,FALSE,"ECWEBB";#N/A,#N/A,FALSE,"MFT96";#N/A,#N/A,FALSE,"CTrecon"}</definedName>
    <definedName name="b_2_2_1" hidden="1">{#N/A,#N/A,FALSE,"TMCOMP96";#N/A,#N/A,FALSE,"MAT96";#N/A,#N/A,FALSE,"FANDA96";#N/A,#N/A,FALSE,"INTRAN96";#N/A,#N/A,FALSE,"NAA9697";#N/A,#N/A,FALSE,"ECWEBB";#N/A,#N/A,FALSE,"MFT96";#N/A,#N/A,FALSE,"CTrecon"}</definedName>
    <definedName name="b_2_2_2" hidden="1">{#N/A,#N/A,FALSE,"TMCOMP96";#N/A,#N/A,FALSE,"MAT96";#N/A,#N/A,FALSE,"FANDA96";#N/A,#N/A,FALSE,"INTRAN96";#N/A,#N/A,FALSE,"NAA9697";#N/A,#N/A,FALSE,"ECWEBB";#N/A,#N/A,FALSE,"MFT96";#N/A,#N/A,FALSE,"CTrecon"}</definedName>
    <definedName name="b_2_2_3" hidden="1">{#N/A,#N/A,FALSE,"TMCOMP96";#N/A,#N/A,FALSE,"MAT96";#N/A,#N/A,FALSE,"FANDA96";#N/A,#N/A,FALSE,"INTRAN96";#N/A,#N/A,FALSE,"NAA9697";#N/A,#N/A,FALSE,"ECWEBB";#N/A,#N/A,FALSE,"MFT96";#N/A,#N/A,FALSE,"CTrecon"}</definedName>
    <definedName name="b_2_2_4" hidden="1">{#N/A,#N/A,FALSE,"TMCOMP96";#N/A,#N/A,FALSE,"MAT96";#N/A,#N/A,FALSE,"FANDA96";#N/A,#N/A,FALSE,"INTRAN96";#N/A,#N/A,FALSE,"NAA9697";#N/A,#N/A,FALSE,"ECWEBB";#N/A,#N/A,FALSE,"MFT96";#N/A,#N/A,FALSE,"CTrecon"}</definedName>
    <definedName name="b_2_2_5" hidden="1">{#N/A,#N/A,FALSE,"TMCOMP96";#N/A,#N/A,FALSE,"MAT96";#N/A,#N/A,FALSE,"FANDA96";#N/A,#N/A,FALSE,"INTRAN96";#N/A,#N/A,FALSE,"NAA9697";#N/A,#N/A,FALSE,"ECWEBB";#N/A,#N/A,FALSE,"MFT96";#N/A,#N/A,FALSE,"CTrecon"}</definedName>
    <definedName name="b_2_3" hidden="1">{#N/A,#N/A,FALSE,"TMCOMP96";#N/A,#N/A,FALSE,"MAT96";#N/A,#N/A,FALSE,"FANDA96";#N/A,#N/A,FALSE,"INTRAN96";#N/A,#N/A,FALSE,"NAA9697";#N/A,#N/A,FALSE,"ECWEBB";#N/A,#N/A,FALSE,"MFT96";#N/A,#N/A,FALSE,"CTrecon"}</definedName>
    <definedName name="b_2_3_1" hidden="1">{#N/A,#N/A,FALSE,"TMCOMP96";#N/A,#N/A,FALSE,"MAT96";#N/A,#N/A,FALSE,"FANDA96";#N/A,#N/A,FALSE,"INTRAN96";#N/A,#N/A,FALSE,"NAA9697";#N/A,#N/A,FALSE,"ECWEBB";#N/A,#N/A,FALSE,"MFT96";#N/A,#N/A,FALSE,"CTrecon"}</definedName>
    <definedName name="b_2_3_2" hidden="1">{#N/A,#N/A,FALSE,"TMCOMP96";#N/A,#N/A,FALSE,"MAT96";#N/A,#N/A,FALSE,"FANDA96";#N/A,#N/A,FALSE,"INTRAN96";#N/A,#N/A,FALSE,"NAA9697";#N/A,#N/A,FALSE,"ECWEBB";#N/A,#N/A,FALSE,"MFT96";#N/A,#N/A,FALSE,"CTrecon"}</definedName>
    <definedName name="b_2_3_3" hidden="1">{#N/A,#N/A,FALSE,"TMCOMP96";#N/A,#N/A,FALSE,"MAT96";#N/A,#N/A,FALSE,"FANDA96";#N/A,#N/A,FALSE,"INTRAN96";#N/A,#N/A,FALSE,"NAA9697";#N/A,#N/A,FALSE,"ECWEBB";#N/A,#N/A,FALSE,"MFT96";#N/A,#N/A,FALSE,"CTrecon"}</definedName>
    <definedName name="b_2_3_4" hidden="1">{#N/A,#N/A,FALSE,"TMCOMP96";#N/A,#N/A,FALSE,"MAT96";#N/A,#N/A,FALSE,"FANDA96";#N/A,#N/A,FALSE,"INTRAN96";#N/A,#N/A,FALSE,"NAA9697";#N/A,#N/A,FALSE,"ECWEBB";#N/A,#N/A,FALSE,"MFT96";#N/A,#N/A,FALSE,"CTrecon"}</definedName>
    <definedName name="b_2_3_5" hidden="1">{#N/A,#N/A,FALSE,"TMCOMP96";#N/A,#N/A,FALSE,"MAT96";#N/A,#N/A,FALSE,"FANDA96";#N/A,#N/A,FALSE,"INTRAN96";#N/A,#N/A,FALSE,"NAA9697";#N/A,#N/A,FALSE,"ECWEBB";#N/A,#N/A,FALSE,"MFT96";#N/A,#N/A,FALSE,"CTrecon"}</definedName>
    <definedName name="b_2_4" hidden="1">{#N/A,#N/A,FALSE,"TMCOMP96";#N/A,#N/A,FALSE,"MAT96";#N/A,#N/A,FALSE,"FANDA96";#N/A,#N/A,FALSE,"INTRAN96";#N/A,#N/A,FALSE,"NAA9697";#N/A,#N/A,FALSE,"ECWEBB";#N/A,#N/A,FALSE,"MFT96";#N/A,#N/A,FALSE,"CTrecon"}</definedName>
    <definedName name="b_2_4_1" hidden="1">{#N/A,#N/A,FALSE,"TMCOMP96";#N/A,#N/A,FALSE,"MAT96";#N/A,#N/A,FALSE,"FANDA96";#N/A,#N/A,FALSE,"INTRAN96";#N/A,#N/A,FALSE,"NAA9697";#N/A,#N/A,FALSE,"ECWEBB";#N/A,#N/A,FALSE,"MFT96";#N/A,#N/A,FALSE,"CTrecon"}</definedName>
    <definedName name="b_2_4_2" hidden="1">{#N/A,#N/A,FALSE,"TMCOMP96";#N/A,#N/A,FALSE,"MAT96";#N/A,#N/A,FALSE,"FANDA96";#N/A,#N/A,FALSE,"INTRAN96";#N/A,#N/A,FALSE,"NAA9697";#N/A,#N/A,FALSE,"ECWEBB";#N/A,#N/A,FALSE,"MFT96";#N/A,#N/A,FALSE,"CTrecon"}</definedName>
    <definedName name="b_2_4_3" hidden="1">{#N/A,#N/A,FALSE,"TMCOMP96";#N/A,#N/A,FALSE,"MAT96";#N/A,#N/A,FALSE,"FANDA96";#N/A,#N/A,FALSE,"INTRAN96";#N/A,#N/A,FALSE,"NAA9697";#N/A,#N/A,FALSE,"ECWEBB";#N/A,#N/A,FALSE,"MFT96";#N/A,#N/A,FALSE,"CTrecon"}</definedName>
    <definedName name="b_2_4_4" hidden="1">{#N/A,#N/A,FALSE,"TMCOMP96";#N/A,#N/A,FALSE,"MAT96";#N/A,#N/A,FALSE,"FANDA96";#N/A,#N/A,FALSE,"INTRAN96";#N/A,#N/A,FALSE,"NAA9697";#N/A,#N/A,FALSE,"ECWEBB";#N/A,#N/A,FALSE,"MFT96";#N/A,#N/A,FALSE,"CTrecon"}</definedName>
    <definedName name="b_2_4_5" hidden="1">{#N/A,#N/A,FALSE,"TMCOMP96";#N/A,#N/A,FALSE,"MAT96";#N/A,#N/A,FALSE,"FANDA96";#N/A,#N/A,FALSE,"INTRAN96";#N/A,#N/A,FALSE,"NAA9697";#N/A,#N/A,FALSE,"ECWEBB";#N/A,#N/A,FALSE,"MFT96";#N/A,#N/A,FALSE,"CTrecon"}</definedName>
    <definedName name="b_2_5" hidden="1">{#N/A,#N/A,FALSE,"TMCOMP96";#N/A,#N/A,FALSE,"MAT96";#N/A,#N/A,FALSE,"FANDA96";#N/A,#N/A,FALSE,"INTRAN96";#N/A,#N/A,FALSE,"NAA9697";#N/A,#N/A,FALSE,"ECWEBB";#N/A,#N/A,FALSE,"MFT96";#N/A,#N/A,FALSE,"CTrecon"}</definedName>
    <definedName name="b_2_5_1" hidden="1">{#N/A,#N/A,FALSE,"TMCOMP96";#N/A,#N/A,FALSE,"MAT96";#N/A,#N/A,FALSE,"FANDA96";#N/A,#N/A,FALSE,"INTRAN96";#N/A,#N/A,FALSE,"NAA9697";#N/A,#N/A,FALSE,"ECWEBB";#N/A,#N/A,FALSE,"MFT96";#N/A,#N/A,FALSE,"CTrecon"}</definedName>
    <definedName name="b_2_5_2" hidden="1">{#N/A,#N/A,FALSE,"TMCOMP96";#N/A,#N/A,FALSE,"MAT96";#N/A,#N/A,FALSE,"FANDA96";#N/A,#N/A,FALSE,"INTRAN96";#N/A,#N/A,FALSE,"NAA9697";#N/A,#N/A,FALSE,"ECWEBB";#N/A,#N/A,FALSE,"MFT96";#N/A,#N/A,FALSE,"CTrecon"}</definedName>
    <definedName name="b_2_5_3" hidden="1">{#N/A,#N/A,FALSE,"TMCOMP96";#N/A,#N/A,FALSE,"MAT96";#N/A,#N/A,FALSE,"FANDA96";#N/A,#N/A,FALSE,"INTRAN96";#N/A,#N/A,FALSE,"NAA9697";#N/A,#N/A,FALSE,"ECWEBB";#N/A,#N/A,FALSE,"MFT96";#N/A,#N/A,FALSE,"CTrecon"}</definedName>
    <definedName name="b_2_5_4" hidden="1">{#N/A,#N/A,FALSE,"TMCOMP96";#N/A,#N/A,FALSE,"MAT96";#N/A,#N/A,FALSE,"FANDA96";#N/A,#N/A,FALSE,"INTRAN96";#N/A,#N/A,FALSE,"NAA9697";#N/A,#N/A,FALSE,"ECWEBB";#N/A,#N/A,FALSE,"MFT96";#N/A,#N/A,FALSE,"CTrecon"}</definedName>
    <definedName name="b_2_5_5" hidden="1">{#N/A,#N/A,FALSE,"TMCOMP96";#N/A,#N/A,FALSE,"MAT96";#N/A,#N/A,FALSE,"FANDA96";#N/A,#N/A,FALSE,"INTRAN96";#N/A,#N/A,FALSE,"NAA9697";#N/A,#N/A,FALSE,"ECWEBB";#N/A,#N/A,FALSE,"MFT96";#N/A,#N/A,FALSE,"CTrecon"}</definedName>
    <definedName name="b_3" hidden="1">{#N/A,#N/A,FALSE,"TMCOMP96";#N/A,#N/A,FALSE,"MAT96";#N/A,#N/A,FALSE,"FANDA96";#N/A,#N/A,FALSE,"INTRAN96";#N/A,#N/A,FALSE,"NAA9697";#N/A,#N/A,FALSE,"ECWEBB";#N/A,#N/A,FALSE,"MFT96";#N/A,#N/A,FALSE,"CTrecon"}</definedName>
    <definedName name="b_3_1" hidden="1">{#N/A,#N/A,FALSE,"TMCOMP96";#N/A,#N/A,FALSE,"MAT96";#N/A,#N/A,FALSE,"FANDA96";#N/A,#N/A,FALSE,"INTRAN96";#N/A,#N/A,FALSE,"NAA9697";#N/A,#N/A,FALSE,"ECWEBB";#N/A,#N/A,FALSE,"MFT96";#N/A,#N/A,FALSE,"CTrecon"}</definedName>
    <definedName name="b_3_1_1" hidden="1">{#N/A,#N/A,FALSE,"TMCOMP96";#N/A,#N/A,FALSE,"MAT96";#N/A,#N/A,FALSE,"FANDA96";#N/A,#N/A,FALSE,"INTRAN96";#N/A,#N/A,FALSE,"NAA9697";#N/A,#N/A,FALSE,"ECWEBB";#N/A,#N/A,FALSE,"MFT96";#N/A,#N/A,FALSE,"CTrecon"}</definedName>
    <definedName name="b_3_1_1_1" hidden="1">{#N/A,#N/A,FALSE,"TMCOMP96";#N/A,#N/A,FALSE,"MAT96";#N/A,#N/A,FALSE,"FANDA96";#N/A,#N/A,FALSE,"INTRAN96";#N/A,#N/A,FALSE,"NAA9697";#N/A,#N/A,FALSE,"ECWEBB";#N/A,#N/A,FALSE,"MFT96";#N/A,#N/A,FALSE,"CTrecon"}</definedName>
    <definedName name="b_3_1_1_1_1" hidden="1">{#N/A,#N/A,FALSE,"TMCOMP96";#N/A,#N/A,FALSE,"MAT96";#N/A,#N/A,FALSE,"FANDA96";#N/A,#N/A,FALSE,"INTRAN96";#N/A,#N/A,FALSE,"NAA9697";#N/A,#N/A,FALSE,"ECWEBB";#N/A,#N/A,FALSE,"MFT96";#N/A,#N/A,FALSE,"CTrecon"}</definedName>
    <definedName name="b_3_1_1_1_2" hidden="1">{#N/A,#N/A,FALSE,"TMCOMP96";#N/A,#N/A,FALSE,"MAT96";#N/A,#N/A,FALSE,"FANDA96";#N/A,#N/A,FALSE,"INTRAN96";#N/A,#N/A,FALSE,"NAA9697";#N/A,#N/A,FALSE,"ECWEBB";#N/A,#N/A,FALSE,"MFT96";#N/A,#N/A,FALSE,"CTrecon"}</definedName>
    <definedName name="b_3_1_1_1_3" hidden="1">{#N/A,#N/A,FALSE,"TMCOMP96";#N/A,#N/A,FALSE,"MAT96";#N/A,#N/A,FALSE,"FANDA96";#N/A,#N/A,FALSE,"INTRAN96";#N/A,#N/A,FALSE,"NAA9697";#N/A,#N/A,FALSE,"ECWEBB";#N/A,#N/A,FALSE,"MFT96";#N/A,#N/A,FALSE,"CTrecon"}</definedName>
    <definedName name="b_3_1_1_1_4" hidden="1">{#N/A,#N/A,FALSE,"TMCOMP96";#N/A,#N/A,FALSE,"MAT96";#N/A,#N/A,FALSE,"FANDA96";#N/A,#N/A,FALSE,"INTRAN96";#N/A,#N/A,FALSE,"NAA9697";#N/A,#N/A,FALSE,"ECWEBB";#N/A,#N/A,FALSE,"MFT96";#N/A,#N/A,FALSE,"CTrecon"}</definedName>
    <definedName name="b_3_1_1_1_5" hidden="1">{#N/A,#N/A,FALSE,"TMCOMP96";#N/A,#N/A,FALSE,"MAT96";#N/A,#N/A,FALSE,"FANDA96";#N/A,#N/A,FALSE,"INTRAN96";#N/A,#N/A,FALSE,"NAA9697";#N/A,#N/A,FALSE,"ECWEBB";#N/A,#N/A,FALSE,"MFT96";#N/A,#N/A,FALSE,"CTrecon"}</definedName>
    <definedName name="b_3_1_1_2" hidden="1">{#N/A,#N/A,FALSE,"TMCOMP96";#N/A,#N/A,FALSE,"MAT96";#N/A,#N/A,FALSE,"FANDA96";#N/A,#N/A,FALSE,"INTRAN96";#N/A,#N/A,FALSE,"NAA9697";#N/A,#N/A,FALSE,"ECWEBB";#N/A,#N/A,FALSE,"MFT96";#N/A,#N/A,FALSE,"CTrecon"}</definedName>
    <definedName name="b_3_1_1_2_1" hidden="1">{#N/A,#N/A,FALSE,"TMCOMP96";#N/A,#N/A,FALSE,"MAT96";#N/A,#N/A,FALSE,"FANDA96";#N/A,#N/A,FALSE,"INTRAN96";#N/A,#N/A,FALSE,"NAA9697";#N/A,#N/A,FALSE,"ECWEBB";#N/A,#N/A,FALSE,"MFT96";#N/A,#N/A,FALSE,"CTrecon"}</definedName>
    <definedName name="b_3_1_1_2_2" hidden="1">{#N/A,#N/A,FALSE,"TMCOMP96";#N/A,#N/A,FALSE,"MAT96";#N/A,#N/A,FALSE,"FANDA96";#N/A,#N/A,FALSE,"INTRAN96";#N/A,#N/A,FALSE,"NAA9697";#N/A,#N/A,FALSE,"ECWEBB";#N/A,#N/A,FALSE,"MFT96";#N/A,#N/A,FALSE,"CTrecon"}</definedName>
    <definedName name="b_3_1_1_2_3" hidden="1">{#N/A,#N/A,FALSE,"TMCOMP96";#N/A,#N/A,FALSE,"MAT96";#N/A,#N/A,FALSE,"FANDA96";#N/A,#N/A,FALSE,"INTRAN96";#N/A,#N/A,FALSE,"NAA9697";#N/A,#N/A,FALSE,"ECWEBB";#N/A,#N/A,FALSE,"MFT96";#N/A,#N/A,FALSE,"CTrecon"}</definedName>
    <definedName name="b_3_1_1_2_4" hidden="1">{#N/A,#N/A,FALSE,"TMCOMP96";#N/A,#N/A,FALSE,"MAT96";#N/A,#N/A,FALSE,"FANDA96";#N/A,#N/A,FALSE,"INTRAN96";#N/A,#N/A,FALSE,"NAA9697";#N/A,#N/A,FALSE,"ECWEBB";#N/A,#N/A,FALSE,"MFT96";#N/A,#N/A,FALSE,"CTrecon"}</definedName>
    <definedName name="b_3_1_1_2_5" hidden="1">{#N/A,#N/A,FALSE,"TMCOMP96";#N/A,#N/A,FALSE,"MAT96";#N/A,#N/A,FALSE,"FANDA96";#N/A,#N/A,FALSE,"INTRAN96";#N/A,#N/A,FALSE,"NAA9697";#N/A,#N/A,FALSE,"ECWEBB";#N/A,#N/A,FALSE,"MFT96";#N/A,#N/A,FALSE,"CTrecon"}</definedName>
    <definedName name="b_3_1_1_3" hidden="1">{#N/A,#N/A,FALSE,"TMCOMP96";#N/A,#N/A,FALSE,"MAT96";#N/A,#N/A,FALSE,"FANDA96";#N/A,#N/A,FALSE,"INTRAN96";#N/A,#N/A,FALSE,"NAA9697";#N/A,#N/A,FALSE,"ECWEBB";#N/A,#N/A,FALSE,"MFT96";#N/A,#N/A,FALSE,"CTrecon"}</definedName>
    <definedName name="b_3_1_1_4" hidden="1">{#N/A,#N/A,FALSE,"TMCOMP96";#N/A,#N/A,FALSE,"MAT96";#N/A,#N/A,FALSE,"FANDA96";#N/A,#N/A,FALSE,"INTRAN96";#N/A,#N/A,FALSE,"NAA9697";#N/A,#N/A,FALSE,"ECWEBB";#N/A,#N/A,FALSE,"MFT96";#N/A,#N/A,FALSE,"CTrecon"}</definedName>
    <definedName name="b_3_1_1_5" hidden="1">{#N/A,#N/A,FALSE,"TMCOMP96";#N/A,#N/A,FALSE,"MAT96";#N/A,#N/A,FALSE,"FANDA96";#N/A,#N/A,FALSE,"INTRAN96";#N/A,#N/A,FALSE,"NAA9697";#N/A,#N/A,FALSE,"ECWEBB";#N/A,#N/A,FALSE,"MFT96";#N/A,#N/A,FALSE,"CTrecon"}</definedName>
    <definedName name="b_3_1_2" hidden="1">{#N/A,#N/A,FALSE,"TMCOMP96";#N/A,#N/A,FALSE,"MAT96";#N/A,#N/A,FALSE,"FANDA96";#N/A,#N/A,FALSE,"INTRAN96";#N/A,#N/A,FALSE,"NAA9697";#N/A,#N/A,FALSE,"ECWEBB";#N/A,#N/A,FALSE,"MFT96";#N/A,#N/A,FALSE,"CTrecon"}</definedName>
    <definedName name="b_3_1_2_1" hidden="1">{#N/A,#N/A,FALSE,"TMCOMP96";#N/A,#N/A,FALSE,"MAT96";#N/A,#N/A,FALSE,"FANDA96";#N/A,#N/A,FALSE,"INTRAN96";#N/A,#N/A,FALSE,"NAA9697";#N/A,#N/A,FALSE,"ECWEBB";#N/A,#N/A,FALSE,"MFT96";#N/A,#N/A,FALSE,"CTrecon"}</definedName>
    <definedName name="b_3_1_2_2" hidden="1">{#N/A,#N/A,FALSE,"TMCOMP96";#N/A,#N/A,FALSE,"MAT96";#N/A,#N/A,FALSE,"FANDA96";#N/A,#N/A,FALSE,"INTRAN96";#N/A,#N/A,FALSE,"NAA9697";#N/A,#N/A,FALSE,"ECWEBB";#N/A,#N/A,FALSE,"MFT96";#N/A,#N/A,FALSE,"CTrecon"}</definedName>
    <definedName name="b_3_1_2_3" hidden="1">{#N/A,#N/A,FALSE,"TMCOMP96";#N/A,#N/A,FALSE,"MAT96";#N/A,#N/A,FALSE,"FANDA96";#N/A,#N/A,FALSE,"INTRAN96";#N/A,#N/A,FALSE,"NAA9697";#N/A,#N/A,FALSE,"ECWEBB";#N/A,#N/A,FALSE,"MFT96";#N/A,#N/A,FALSE,"CTrecon"}</definedName>
    <definedName name="b_3_1_2_4" hidden="1">{#N/A,#N/A,FALSE,"TMCOMP96";#N/A,#N/A,FALSE,"MAT96";#N/A,#N/A,FALSE,"FANDA96";#N/A,#N/A,FALSE,"INTRAN96";#N/A,#N/A,FALSE,"NAA9697";#N/A,#N/A,FALSE,"ECWEBB";#N/A,#N/A,FALSE,"MFT96";#N/A,#N/A,FALSE,"CTrecon"}</definedName>
    <definedName name="b_3_1_2_5" hidden="1">{#N/A,#N/A,FALSE,"TMCOMP96";#N/A,#N/A,FALSE,"MAT96";#N/A,#N/A,FALSE,"FANDA96";#N/A,#N/A,FALSE,"INTRAN96";#N/A,#N/A,FALSE,"NAA9697";#N/A,#N/A,FALSE,"ECWEBB";#N/A,#N/A,FALSE,"MFT96";#N/A,#N/A,FALSE,"CTrecon"}</definedName>
    <definedName name="b_3_1_3" hidden="1">{#N/A,#N/A,FALSE,"TMCOMP96";#N/A,#N/A,FALSE,"MAT96";#N/A,#N/A,FALSE,"FANDA96";#N/A,#N/A,FALSE,"INTRAN96";#N/A,#N/A,FALSE,"NAA9697";#N/A,#N/A,FALSE,"ECWEBB";#N/A,#N/A,FALSE,"MFT96";#N/A,#N/A,FALSE,"CTrecon"}</definedName>
    <definedName name="b_3_1_3_1" hidden="1">{#N/A,#N/A,FALSE,"TMCOMP96";#N/A,#N/A,FALSE,"MAT96";#N/A,#N/A,FALSE,"FANDA96";#N/A,#N/A,FALSE,"INTRAN96";#N/A,#N/A,FALSE,"NAA9697";#N/A,#N/A,FALSE,"ECWEBB";#N/A,#N/A,FALSE,"MFT96";#N/A,#N/A,FALSE,"CTrecon"}</definedName>
    <definedName name="b_3_1_3_2" hidden="1">{#N/A,#N/A,FALSE,"TMCOMP96";#N/A,#N/A,FALSE,"MAT96";#N/A,#N/A,FALSE,"FANDA96";#N/A,#N/A,FALSE,"INTRAN96";#N/A,#N/A,FALSE,"NAA9697";#N/A,#N/A,FALSE,"ECWEBB";#N/A,#N/A,FALSE,"MFT96";#N/A,#N/A,FALSE,"CTrecon"}</definedName>
    <definedName name="b_3_1_3_3" hidden="1">{#N/A,#N/A,FALSE,"TMCOMP96";#N/A,#N/A,FALSE,"MAT96";#N/A,#N/A,FALSE,"FANDA96";#N/A,#N/A,FALSE,"INTRAN96";#N/A,#N/A,FALSE,"NAA9697";#N/A,#N/A,FALSE,"ECWEBB";#N/A,#N/A,FALSE,"MFT96";#N/A,#N/A,FALSE,"CTrecon"}</definedName>
    <definedName name="b_3_1_3_4" hidden="1">{#N/A,#N/A,FALSE,"TMCOMP96";#N/A,#N/A,FALSE,"MAT96";#N/A,#N/A,FALSE,"FANDA96";#N/A,#N/A,FALSE,"INTRAN96";#N/A,#N/A,FALSE,"NAA9697";#N/A,#N/A,FALSE,"ECWEBB";#N/A,#N/A,FALSE,"MFT96";#N/A,#N/A,FALSE,"CTrecon"}</definedName>
    <definedName name="b_3_1_3_5" hidden="1">{#N/A,#N/A,FALSE,"TMCOMP96";#N/A,#N/A,FALSE,"MAT96";#N/A,#N/A,FALSE,"FANDA96";#N/A,#N/A,FALSE,"INTRAN96";#N/A,#N/A,FALSE,"NAA9697";#N/A,#N/A,FALSE,"ECWEBB";#N/A,#N/A,FALSE,"MFT96";#N/A,#N/A,FALSE,"CTrecon"}</definedName>
    <definedName name="b_3_1_4" hidden="1">{#N/A,#N/A,FALSE,"TMCOMP96";#N/A,#N/A,FALSE,"MAT96";#N/A,#N/A,FALSE,"FANDA96";#N/A,#N/A,FALSE,"INTRAN96";#N/A,#N/A,FALSE,"NAA9697";#N/A,#N/A,FALSE,"ECWEBB";#N/A,#N/A,FALSE,"MFT96";#N/A,#N/A,FALSE,"CTrecon"}</definedName>
    <definedName name="b_3_1_4_1" hidden="1">{#N/A,#N/A,FALSE,"TMCOMP96";#N/A,#N/A,FALSE,"MAT96";#N/A,#N/A,FALSE,"FANDA96";#N/A,#N/A,FALSE,"INTRAN96";#N/A,#N/A,FALSE,"NAA9697";#N/A,#N/A,FALSE,"ECWEBB";#N/A,#N/A,FALSE,"MFT96";#N/A,#N/A,FALSE,"CTrecon"}</definedName>
    <definedName name="b_3_1_4_2" hidden="1">{#N/A,#N/A,FALSE,"TMCOMP96";#N/A,#N/A,FALSE,"MAT96";#N/A,#N/A,FALSE,"FANDA96";#N/A,#N/A,FALSE,"INTRAN96";#N/A,#N/A,FALSE,"NAA9697";#N/A,#N/A,FALSE,"ECWEBB";#N/A,#N/A,FALSE,"MFT96";#N/A,#N/A,FALSE,"CTrecon"}</definedName>
    <definedName name="b_3_1_4_3" hidden="1">{#N/A,#N/A,FALSE,"TMCOMP96";#N/A,#N/A,FALSE,"MAT96";#N/A,#N/A,FALSE,"FANDA96";#N/A,#N/A,FALSE,"INTRAN96";#N/A,#N/A,FALSE,"NAA9697";#N/A,#N/A,FALSE,"ECWEBB";#N/A,#N/A,FALSE,"MFT96";#N/A,#N/A,FALSE,"CTrecon"}</definedName>
    <definedName name="b_3_1_4_4" hidden="1">{#N/A,#N/A,FALSE,"TMCOMP96";#N/A,#N/A,FALSE,"MAT96";#N/A,#N/A,FALSE,"FANDA96";#N/A,#N/A,FALSE,"INTRAN96";#N/A,#N/A,FALSE,"NAA9697";#N/A,#N/A,FALSE,"ECWEBB";#N/A,#N/A,FALSE,"MFT96";#N/A,#N/A,FALSE,"CTrecon"}</definedName>
    <definedName name="b_3_1_4_5" hidden="1">{#N/A,#N/A,FALSE,"TMCOMP96";#N/A,#N/A,FALSE,"MAT96";#N/A,#N/A,FALSE,"FANDA96";#N/A,#N/A,FALSE,"INTRAN96";#N/A,#N/A,FALSE,"NAA9697";#N/A,#N/A,FALSE,"ECWEBB";#N/A,#N/A,FALSE,"MFT96";#N/A,#N/A,FALSE,"CTrecon"}</definedName>
    <definedName name="b_3_1_5" hidden="1">{#N/A,#N/A,FALSE,"TMCOMP96";#N/A,#N/A,FALSE,"MAT96";#N/A,#N/A,FALSE,"FANDA96";#N/A,#N/A,FALSE,"INTRAN96";#N/A,#N/A,FALSE,"NAA9697";#N/A,#N/A,FALSE,"ECWEBB";#N/A,#N/A,FALSE,"MFT96";#N/A,#N/A,FALSE,"CTrecon"}</definedName>
    <definedName name="b_3_1_5_1" hidden="1">{#N/A,#N/A,FALSE,"TMCOMP96";#N/A,#N/A,FALSE,"MAT96";#N/A,#N/A,FALSE,"FANDA96";#N/A,#N/A,FALSE,"INTRAN96";#N/A,#N/A,FALSE,"NAA9697";#N/A,#N/A,FALSE,"ECWEBB";#N/A,#N/A,FALSE,"MFT96";#N/A,#N/A,FALSE,"CTrecon"}</definedName>
    <definedName name="b_3_1_5_2" hidden="1">{#N/A,#N/A,FALSE,"TMCOMP96";#N/A,#N/A,FALSE,"MAT96";#N/A,#N/A,FALSE,"FANDA96";#N/A,#N/A,FALSE,"INTRAN96";#N/A,#N/A,FALSE,"NAA9697";#N/A,#N/A,FALSE,"ECWEBB";#N/A,#N/A,FALSE,"MFT96";#N/A,#N/A,FALSE,"CTrecon"}</definedName>
    <definedName name="b_3_1_5_3" hidden="1">{#N/A,#N/A,FALSE,"TMCOMP96";#N/A,#N/A,FALSE,"MAT96";#N/A,#N/A,FALSE,"FANDA96";#N/A,#N/A,FALSE,"INTRAN96";#N/A,#N/A,FALSE,"NAA9697";#N/A,#N/A,FALSE,"ECWEBB";#N/A,#N/A,FALSE,"MFT96";#N/A,#N/A,FALSE,"CTrecon"}</definedName>
    <definedName name="b_3_1_5_4" hidden="1">{#N/A,#N/A,FALSE,"TMCOMP96";#N/A,#N/A,FALSE,"MAT96";#N/A,#N/A,FALSE,"FANDA96";#N/A,#N/A,FALSE,"INTRAN96";#N/A,#N/A,FALSE,"NAA9697";#N/A,#N/A,FALSE,"ECWEBB";#N/A,#N/A,FALSE,"MFT96";#N/A,#N/A,FALSE,"CTrecon"}</definedName>
    <definedName name="b_3_1_5_5" hidden="1">{#N/A,#N/A,FALSE,"TMCOMP96";#N/A,#N/A,FALSE,"MAT96";#N/A,#N/A,FALSE,"FANDA96";#N/A,#N/A,FALSE,"INTRAN96";#N/A,#N/A,FALSE,"NAA9697";#N/A,#N/A,FALSE,"ECWEBB";#N/A,#N/A,FALSE,"MFT96";#N/A,#N/A,FALSE,"CTrecon"}</definedName>
    <definedName name="b_3_2" hidden="1">{#N/A,#N/A,FALSE,"TMCOMP96";#N/A,#N/A,FALSE,"MAT96";#N/A,#N/A,FALSE,"FANDA96";#N/A,#N/A,FALSE,"INTRAN96";#N/A,#N/A,FALSE,"NAA9697";#N/A,#N/A,FALSE,"ECWEBB";#N/A,#N/A,FALSE,"MFT96";#N/A,#N/A,FALSE,"CTrecon"}</definedName>
    <definedName name="b_3_2_1" hidden="1">{#N/A,#N/A,FALSE,"TMCOMP96";#N/A,#N/A,FALSE,"MAT96";#N/A,#N/A,FALSE,"FANDA96";#N/A,#N/A,FALSE,"INTRAN96";#N/A,#N/A,FALSE,"NAA9697";#N/A,#N/A,FALSE,"ECWEBB";#N/A,#N/A,FALSE,"MFT96";#N/A,#N/A,FALSE,"CTrecon"}</definedName>
    <definedName name="b_3_2_2" hidden="1">{#N/A,#N/A,FALSE,"TMCOMP96";#N/A,#N/A,FALSE,"MAT96";#N/A,#N/A,FALSE,"FANDA96";#N/A,#N/A,FALSE,"INTRAN96";#N/A,#N/A,FALSE,"NAA9697";#N/A,#N/A,FALSE,"ECWEBB";#N/A,#N/A,FALSE,"MFT96";#N/A,#N/A,FALSE,"CTrecon"}</definedName>
    <definedName name="b_3_2_3" hidden="1">{#N/A,#N/A,FALSE,"TMCOMP96";#N/A,#N/A,FALSE,"MAT96";#N/A,#N/A,FALSE,"FANDA96";#N/A,#N/A,FALSE,"INTRAN96";#N/A,#N/A,FALSE,"NAA9697";#N/A,#N/A,FALSE,"ECWEBB";#N/A,#N/A,FALSE,"MFT96";#N/A,#N/A,FALSE,"CTrecon"}</definedName>
    <definedName name="b_3_2_4" hidden="1">{#N/A,#N/A,FALSE,"TMCOMP96";#N/A,#N/A,FALSE,"MAT96";#N/A,#N/A,FALSE,"FANDA96";#N/A,#N/A,FALSE,"INTRAN96";#N/A,#N/A,FALSE,"NAA9697";#N/A,#N/A,FALSE,"ECWEBB";#N/A,#N/A,FALSE,"MFT96";#N/A,#N/A,FALSE,"CTrecon"}</definedName>
    <definedName name="b_3_2_5" hidden="1">{#N/A,#N/A,FALSE,"TMCOMP96";#N/A,#N/A,FALSE,"MAT96";#N/A,#N/A,FALSE,"FANDA96";#N/A,#N/A,FALSE,"INTRAN96";#N/A,#N/A,FALSE,"NAA9697";#N/A,#N/A,FALSE,"ECWEBB";#N/A,#N/A,FALSE,"MFT96";#N/A,#N/A,FALSE,"CTrecon"}</definedName>
    <definedName name="b_3_3" hidden="1">{#N/A,#N/A,FALSE,"TMCOMP96";#N/A,#N/A,FALSE,"MAT96";#N/A,#N/A,FALSE,"FANDA96";#N/A,#N/A,FALSE,"INTRAN96";#N/A,#N/A,FALSE,"NAA9697";#N/A,#N/A,FALSE,"ECWEBB";#N/A,#N/A,FALSE,"MFT96";#N/A,#N/A,FALSE,"CTrecon"}</definedName>
    <definedName name="b_3_3_1" hidden="1">{#N/A,#N/A,FALSE,"TMCOMP96";#N/A,#N/A,FALSE,"MAT96";#N/A,#N/A,FALSE,"FANDA96";#N/A,#N/A,FALSE,"INTRAN96";#N/A,#N/A,FALSE,"NAA9697";#N/A,#N/A,FALSE,"ECWEBB";#N/A,#N/A,FALSE,"MFT96";#N/A,#N/A,FALSE,"CTrecon"}</definedName>
    <definedName name="b_3_3_2" hidden="1">{#N/A,#N/A,FALSE,"TMCOMP96";#N/A,#N/A,FALSE,"MAT96";#N/A,#N/A,FALSE,"FANDA96";#N/A,#N/A,FALSE,"INTRAN96";#N/A,#N/A,FALSE,"NAA9697";#N/A,#N/A,FALSE,"ECWEBB";#N/A,#N/A,FALSE,"MFT96";#N/A,#N/A,FALSE,"CTrecon"}</definedName>
    <definedName name="b_3_3_3" hidden="1">{#N/A,#N/A,FALSE,"TMCOMP96";#N/A,#N/A,FALSE,"MAT96";#N/A,#N/A,FALSE,"FANDA96";#N/A,#N/A,FALSE,"INTRAN96";#N/A,#N/A,FALSE,"NAA9697";#N/A,#N/A,FALSE,"ECWEBB";#N/A,#N/A,FALSE,"MFT96";#N/A,#N/A,FALSE,"CTrecon"}</definedName>
    <definedName name="b_3_3_4" hidden="1">{#N/A,#N/A,FALSE,"TMCOMP96";#N/A,#N/A,FALSE,"MAT96";#N/A,#N/A,FALSE,"FANDA96";#N/A,#N/A,FALSE,"INTRAN96";#N/A,#N/A,FALSE,"NAA9697";#N/A,#N/A,FALSE,"ECWEBB";#N/A,#N/A,FALSE,"MFT96";#N/A,#N/A,FALSE,"CTrecon"}</definedName>
    <definedName name="b_3_3_5" hidden="1">{#N/A,#N/A,FALSE,"TMCOMP96";#N/A,#N/A,FALSE,"MAT96";#N/A,#N/A,FALSE,"FANDA96";#N/A,#N/A,FALSE,"INTRAN96";#N/A,#N/A,FALSE,"NAA9697";#N/A,#N/A,FALSE,"ECWEBB";#N/A,#N/A,FALSE,"MFT96";#N/A,#N/A,FALSE,"CTrecon"}</definedName>
    <definedName name="b_3_4" hidden="1">{#N/A,#N/A,FALSE,"TMCOMP96";#N/A,#N/A,FALSE,"MAT96";#N/A,#N/A,FALSE,"FANDA96";#N/A,#N/A,FALSE,"INTRAN96";#N/A,#N/A,FALSE,"NAA9697";#N/A,#N/A,FALSE,"ECWEBB";#N/A,#N/A,FALSE,"MFT96";#N/A,#N/A,FALSE,"CTrecon"}</definedName>
    <definedName name="b_3_4_1" hidden="1">{#N/A,#N/A,FALSE,"TMCOMP96";#N/A,#N/A,FALSE,"MAT96";#N/A,#N/A,FALSE,"FANDA96";#N/A,#N/A,FALSE,"INTRAN96";#N/A,#N/A,FALSE,"NAA9697";#N/A,#N/A,FALSE,"ECWEBB";#N/A,#N/A,FALSE,"MFT96";#N/A,#N/A,FALSE,"CTrecon"}</definedName>
    <definedName name="b_3_4_2" hidden="1">{#N/A,#N/A,FALSE,"TMCOMP96";#N/A,#N/A,FALSE,"MAT96";#N/A,#N/A,FALSE,"FANDA96";#N/A,#N/A,FALSE,"INTRAN96";#N/A,#N/A,FALSE,"NAA9697";#N/A,#N/A,FALSE,"ECWEBB";#N/A,#N/A,FALSE,"MFT96";#N/A,#N/A,FALSE,"CTrecon"}</definedName>
    <definedName name="b_3_4_3" hidden="1">{#N/A,#N/A,FALSE,"TMCOMP96";#N/A,#N/A,FALSE,"MAT96";#N/A,#N/A,FALSE,"FANDA96";#N/A,#N/A,FALSE,"INTRAN96";#N/A,#N/A,FALSE,"NAA9697";#N/A,#N/A,FALSE,"ECWEBB";#N/A,#N/A,FALSE,"MFT96";#N/A,#N/A,FALSE,"CTrecon"}</definedName>
    <definedName name="b_3_4_4" hidden="1">{#N/A,#N/A,FALSE,"TMCOMP96";#N/A,#N/A,FALSE,"MAT96";#N/A,#N/A,FALSE,"FANDA96";#N/A,#N/A,FALSE,"INTRAN96";#N/A,#N/A,FALSE,"NAA9697";#N/A,#N/A,FALSE,"ECWEBB";#N/A,#N/A,FALSE,"MFT96";#N/A,#N/A,FALSE,"CTrecon"}</definedName>
    <definedName name="b_3_4_5" hidden="1">{#N/A,#N/A,FALSE,"TMCOMP96";#N/A,#N/A,FALSE,"MAT96";#N/A,#N/A,FALSE,"FANDA96";#N/A,#N/A,FALSE,"INTRAN96";#N/A,#N/A,FALSE,"NAA9697";#N/A,#N/A,FALSE,"ECWEBB";#N/A,#N/A,FALSE,"MFT96";#N/A,#N/A,FALSE,"CTrecon"}</definedName>
    <definedName name="b_3_5" hidden="1">{#N/A,#N/A,FALSE,"TMCOMP96";#N/A,#N/A,FALSE,"MAT96";#N/A,#N/A,FALSE,"FANDA96";#N/A,#N/A,FALSE,"INTRAN96";#N/A,#N/A,FALSE,"NAA9697";#N/A,#N/A,FALSE,"ECWEBB";#N/A,#N/A,FALSE,"MFT96";#N/A,#N/A,FALSE,"CTrecon"}</definedName>
    <definedName name="b_3_5_1" hidden="1">{#N/A,#N/A,FALSE,"TMCOMP96";#N/A,#N/A,FALSE,"MAT96";#N/A,#N/A,FALSE,"FANDA96";#N/A,#N/A,FALSE,"INTRAN96";#N/A,#N/A,FALSE,"NAA9697";#N/A,#N/A,FALSE,"ECWEBB";#N/A,#N/A,FALSE,"MFT96";#N/A,#N/A,FALSE,"CTrecon"}</definedName>
    <definedName name="b_3_5_2" hidden="1">{#N/A,#N/A,FALSE,"TMCOMP96";#N/A,#N/A,FALSE,"MAT96";#N/A,#N/A,FALSE,"FANDA96";#N/A,#N/A,FALSE,"INTRAN96";#N/A,#N/A,FALSE,"NAA9697";#N/A,#N/A,FALSE,"ECWEBB";#N/A,#N/A,FALSE,"MFT96";#N/A,#N/A,FALSE,"CTrecon"}</definedName>
    <definedName name="b_3_5_3" hidden="1">{#N/A,#N/A,FALSE,"TMCOMP96";#N/A,#N/A,FALSE,"MAT96";#N/A,#N/A,FALSE,"FANDA96";#N/A,#N/A,FALSE,"INTRAN96";#N/A,#N/A,FALSE,"NAA9697";#N/A,#N/A,FALSE,"ECWEBB";#N/A,#N/A,FALSE,"MFT96";#N/A,#N/A,FALSE,"CTrecon"}</definedName>
    <definedName name="b_3_5_4" hidden="1">{#N/A,#N/A,FALSE,"TMCOMP96";#N/A,#N/A,FALSE,"MAT96";#N/A,#N/A,FALSE,"FANDA96";#N/A,#N/A,FALSE,"INTRAN96";#N/A,#N/A,FALSE,"NAA9697";#N/A,#N/A,FALSE,"ECWEBB";#N/A,#N/A,FALSE,"MFT96";#N/A,#N/A,FALSE,"CTrecon"}</definedName>
    <definedName name="b_3_5_5" hidden="1">{#N/A,#N/A,FALSE,"TMCOMP96";#N/A,#N/A,FALSE,"MAT96";#N/A,#N/A,FALSE,"FANDA96";#N/A,#N/A,FALSE,"INTRAN96";#N/A,#N/A,FALSE,"NAA9697";#N/A,#N/A,FALSE,"ECWEBB";#N/A,#N/A,FALSE,"MFT96";#N/A,#N/A,FALSE,"CTrecon"}</definedName>
    <definedName name="b_4" hidden="1">{#N/A,#N/A,FALSE,"TMCOMP96";#N/A,#N/A,FALSE,"MAT96";#N/A,#N/A,FALSE,"FANDA96";#N/A,#N/A,FALSE,"INTRAN96";#N/A,#N/A,FALSE,"NAA9697";#N/A,#N/A,FALSE,"ECWEBB";#N/A,#N/A,FALSE,"MFT96";#N/A,#N/A,FALSE,"CTrecon"}</definedName>
    <definedName name="b_4_1" hidden="1">{#N/A,#N/A,FALSE,"TMCOMP96";#N/A,#N/A,FALSE,"MAT96";#N/A,#N/A,FALSE,"FANDA96";#N/A,#N/A,FALSE,"INTRAN96";#N/A,#N/A,FALSE,"NAA9697";#N/A,#N/A,FALSE,"ECWEBB";#N/A,#N/A,FALSE,"MFT96";#N/A,#N/A,FALSE,"CTrecon"}</definedName>
    <definedName name="b_4_1_1" hidden="1">{#N/A,#N/A,FALSE,"TMCOMP96";#N/A,#N/A,FALSE,"MAT96";#N/A,#N/A,FALSE,"FANDA96";#N/A,#N/A,FALSE,"INTRAN96";#N/A,#N/A,FALSE,"NAA9697";#N/A,#N/A,FALSE,"ECWEBB";#N/A,#N/A,FALSE,"MFT96";#N/A,#N/A,FALSE,"CTrecon"}</definedName>
    <definedName name="b_4_1_1_1" hidden="1">{#N/A,#N/A,FALSE,"TMCOMP96";#N/A,#N/A,FALSE,"MAT96";#N/A,#N/A,FALSE,"FANDA96";#N/A,#N/A,FALSE,"INTRAN96";#N/A,#N/A,FALSE,"NAA9697";#N/A,#N/A,FALSE,"ECWEBB";#N/A,#N/A,FALSE,"MFT96";#N/A,#N/A,FALSE,"CTrecon"}</definedName>
    <definedName name="b_4_1_1_1_1" hidden="1">{#N/A,#N/A,FALSE,"TMCOMP96";#N/A,#N/A,FALSE,"MAT96";#N/A,#N/A,FALSE,"FANDA96";#N/A,#N/A,FALSE,"INTRAN96";#N/A,#N/A,FALSE,"NAA9697";#N/A,#N/A,FALSE,"ECWEBB";#N/A,#N/A,FALSE,"MFT96";#N/A,#N/A,FALSE,"CTrecon"}</definedName>
    <definedName name="b_4_1_1_1_2" hidden="1">{#N/A,#N/A,FALSE,"TMCOMP96";#N/A,#N/A,FALSE,"MAT96";#N/A,#N/A,FALSE,"FANDA96";#N/A,#N/A,FALSE,"INTRAN96";#N/A,#N/A,FALSE,"NAA9697";#N/A,#N/A,FALSE,"ECWEBB";#N/A,#N/A,FALSE,"MFT96";#N/A,#N/A,FALSE,"CTrecon"}</definedName>
    <definedName name="b_4_1_1_1_3" hidden="1">{#N/A,#N/A,FALSE,"TMCOMP96";#N/A,#N/A,FALSE,"MAT96";#N/A,#N/A,FALSE,"FANDA96";#N/A,#N/A,FALSE,"INTRAN96";#N/A,#N/A,FALSE,"NAA9697";#N/A,#N/A,FALSE,"ECWEBB";#N/A,#N/A,FALSE,"MFT96";#N/A,#N/A,FALSE,"CTrecon"}</definedName>
    <definedName name="b_4_1_1_1_4" hidden="1">{#N/A,#N/A,FALSE,"TMCOMP96";#N/A,#N/A,FALSE,"MAT96";#N/A,#N/A,FALSE,"FANDA96";#N/A,#N/A,FALSE,"INTRAN96";#N/A,#N/A,FALSE,"NAA9697";#N/A,#N/A,FALSE,"ECWEBB";#N/A,#N/A,FALSE,"MFT96";#N/A,#N/A,FALSE,"CTrecon"}</definedName>
    <definedName name="b_4_1_1_1_5" hidden="1">{#N/A,#N/A,FALSE,"TMCOMP96";#N/A,#N/A,FALSE,"MAT96";#N/A,#N/A,FALSE,"FANDA96";#N/A,#N/A,FALSE,"INTRAN96";#N/A,#N/A,FALSE,"NAA9697";#N/A,#N/A,FALSE,"ECWEBB";#N/A,#N/A,FALSE,"MFT96";#N/A,#N/A,FALSE,"CTrecon"}</definedName>
    <definedName name="b_4_1_1_2" hidden="1">{#N/A,#N/A,FALSE,"TMCOMP96";#N/A,#N/A,FALSE,"MAT96";#N/A,#N/A,FALSE,"FANDA96";#N/A,#N/A,FALSE,"INTRAN96";#N/A,#N/A,FALSE,"NAA9697";#N/A,#N/A,FALSE,"ECWEBB";#N/A,#N/A,FALSE,"MFT96";#N/A,#N/A,FALSE,"CTrecon"}</definedName>
    <definedName name="b_4_1_1_2_1" hidden="1">{#N/A,#N/A,FALSE,"TMCOMP96";#N/A,#N/A,FALSE,"MAT96";#N/A,#N/A,FALSE,"FANDA96";#N/A,#N/A,FALSE,"INTRAN96";#N/A,#N/A,FALSE,"NAA9697";#N/A,#N/A,FALSE,"ECWEBB";#N/A,#N/A,FALSE,"MFT96";#N/A,#N/A,FALSE,"CTrecon"}</definedName>
    <definedName name="b_4_1_1_2_2" hidden="1">{#N/A,#N/A,FALSE,"TMCOMP96";#N/A,#N/A,FALSE,"MAT96";#N/A,#N/A,FALSE,"FANDA96";#N/A,#N/A,FALSE,"INTRAN96";#N/A,#N/A,FALSE,"NAA9697";#N/A,#N/A,FALSE,"ECWEBB";#N/A,#N/A,FALSE,"MFT96";#N/A,#N/A,FALSE,"CTrecon"}</definedName>
    <definedName name="b_4_1_1_2_3" hidden="1">{#N/A,#N/A,FALSE,"TMCOMP96";#N/A,#N/A,FALSE,"MAT96";#N/A,#N/A,FALSE,"FANDA96";#N/A,#N/A,FALSE,"INTRAN96";#N/A,#N/A,FALSE,"NAA9697";#N/A,#N/A,FALSE,"ECWEBB";#N/A,#N/A,FALSE,"MFT96";#N/A,#N/A,FALSE,"CTrecon"}</definedName>
    <definedName name="b_4_1_1_2_4" hidden="1">{#N/A,#N/A,FALSE,"TMCOMP96";#N/A,#N/A,FALSE,"MAT96";#N/A,#N/A,FALSE,"FANDA96";#N/A,#N/A,FALSE,"INTRAN96";#N/A,#N/A,FALSE,"NAA9697";#N/A,#N/A,FALSE,"ECWEBB";#N/A,#N/A,FALSE,"MFT96";#N/A,#N/A,FALSE,"CTrecon"}</definedName>
    <definedName name="b_4_1_1_2_5" hidden="1">{#N/A,#N/A,FALSE,"TMCOMP96";#N/A,#N/A,FALSE,"MAT96";#N/A,#N/A,FALSE,"FANDA96";#N/A,#N/A,FALSE,"INTRAN96";#N/A,#N/A,FALSE,"NAA9697";#N/A,#N/A,FALSE,"ECWEBB";#N/A,#N/A,FALSE,"MFT96";#N/A,#N/A,FALSE,"CTrecon"}</definedName>
    <definedName name="b_4_1_1_3" hidden="1">{#N/A,#N/A,FALSE,"TMCOMP96";#N/A,#N/A,FALSE,"MAT96";#N/A,#N/A,FALSE,"FANDA96";#N/A,#N/A,FALSE,"INTRAN96";#N/A,#N/A,FALSE,"NAA9697";#N/A,#N/A,FALSE,"ECWEBB";#N/A,#N/A,FALSE,"MFT96";#N/A,#N/A,FALSE,"CTrecon"}</definedName>
    <definedName name="b_4_1_1_4" hidden="1">{#N/A,#N/A,FALSE,"TMCOMP96";#N/A,#N/A,FALSE,"MAT96";#N/A,#N/A,FALSE,"FANDA96";#N/A,#N/A,FALSE,"INTRAN96";#N/A,#N/A,FALSE,"NAA9697";#N/A,#N/A,FALSE,"ECWEBB";#N/A,#N/A,FALSE,"MFT96";#N/A,#N/A,FALSE,"CTrecon"}</definedName>
    <definedName name="b_4_1_1_5" hidden="1">{#N/A,#N/A,FALSE,"TMCOMP96";#N/A,#N/A,FALSE,"MAT96";#N/A,#N/A,FALSE,"FANDA96";#N/A,#N/A,FALSE,"INTRAN96";#N/A,#N/A,FALSE,"NAA9697";#N/A,#N/A,FALSE,"ECWEBB";#N/A,#N/A,FALSE,"MFT96";#N/A,#N/A,FALSE,"CTrecon"}</definedName>
    <definedName name="b_4_1_2" hidden="1">{#N/A,#N/A,FALSE,"TMCOMP96";#N/A,#N/A,FALSE,"MAT96";#N/A,#N/A,FALSE,"FANDA96";#N/A,#N/A,FALSE,"INTRAN96";#N/A,#N/A,FALSE,"NAA9697";#N/A,#N/A,FALSE,"ECWEBB";#N/A,#N/A,FALSE,"MFT96";#N/A,#N/A,FALSE,"CTrecon"}</definedName>
    <definedName name="b_4_1_2_1" hidden="1">{#N/A,#N/A,FALSE,"TMCOMP96";#N/A,#N/A,FALSE,"MAT96";#N/A,#N/A,FALSE,"FANDA96";#N/A,#N/A,FALSE,"INTRAN96";#N/A,#N/A,FALSE,"NAA9697";#N/A,#N/A,FALSE,"ECWEBB";#N/A,#N/A,FALSE,"MFT96";#N/A,#N/A,FALSE,"CTrecon"}</definedName>
    <definedName name="b_4_1_2_2" hidden="1">{#N/A,#N/A,FALSE,"TMCOMP96";#N/A,#N/A,FALSE,"MAT96";#N/A,#N/A,FALSE,"FANDA96";#N/A,#N/A,FALSE,"INTRAN96";#N/A,#N/A,FALSE,"NAA9697";#N/A,#N/A,FALSE,"ECWEBB";#N/A,#N/A,FALSE,"MFT96";#N/A,#N/A,FALSE,"CTrecon"}</definedName>
    <definedName name="b_4_1_2_3" hidden="1">{#N/A,#N/A,FALSE,"TMCOMP96";#N/A,#N/A,FALSE,"MAT96";#N/A,#N/A,FALSE,"FANDA96";#N/A,#N/A,FALSE,"INTRAN96";#N/A,#N/A,FALSE,"NAA9697";#N/A,#N/A,FALSE,"ECWEBB";#N/A,#N/A,FALSE,"MFT96";#N/A,#N/A,FALSE,"CTrecon"}</definedName>
    <definedName name="b_4_1_2_4" hidden="1">{#N/A,#N/A,FALSE,"TMCOMP96";#N/A,#N/A,FALSE,"MAT96";#N/A,#N/A,FALSE,"FANDA96";#N/A,#N/A,FALSE,"INTRAN96";#N/A,#N/A,FALSE,"NAA9697";#N/A,#N/A,FALSE,"ECWEBB";#N/A,#N/A,FALSE,"MFT96";#N/A,#N/A,FALSE,"CTrecon"}</definedName>
    <definedName name="b_4_1_2_5" hidden="1">{#N/A,#N/A,FALSE,"TMCOMP96";#N/A,#N/A,FALSE,"MAT96";#N/A,#N/A,FALSE,"FANDA96";#N/A,#N/A,FALSE,"INTRAN96";#N/A,#N/A,FALSE,"NAA9697";#N/A,#N/A,FALSE,"ECWEBB";#N/A,#N/A,FALSE,"MFT96";#N/A,#N/A,FALSE,"CTrecon"}</definedName>
    <definedName name="b_4_1_3" hidden="1">{#N/A,#N/A,FALSE,"TMCOMP96";#N/A,#N/A,FALSE,"MAT96";#N/A,#N/A,FALSE,"FANDA96";#N/A,#N/A,FALSE,"INTRAN96";#N/A,#N/A,FALSE,"NAA9697";#N/A,#N/A,FALSE,"ECWEBB";#N/A,#N/A,FALSE,"MFT96";#N/A,#N/A,FALSE,"CTrecon"}</definedName>
    <definedName name="b_4_1_3_1" hidden="1">{#N/A,#N/A,FALSE,"TMCOMP96";#N/A,#N/A,FALSE,"MAT96";#N/A,#N/A,FALSE,"FANDA96";#N/A,#N/A,FALSE,"INTRAN96";#N/A,#N/A,FALSE,"NAA9697";#N/A,#N/A,FALSE,"ECWEBB";#N/A,#N/A,FALSE,"MFT96";#N/A,#N/A,FALSE,"CTrecon"}</definedName>
    <definedName name="b_4_1_3_2" hidden="1">{#N/A,#N/A,FALSE,"TMCOMP96";#N/A,#N/A,FALSE,"MAT96";#N/A,#N/A,FALSE,"FANDA96";#N/A,#N/A,FALSE,"INTRAN96";#N/A,#N/A,FALSE,"NAA9697";#N/A,#N/A,FALSE,"ECWEBB";#N/A,#N/A,FALSE,"MFT96";#N/A,#N/A,FALSE,"CTrecon"}</definedName>
    <definedName name="b_4_1_3_3" hidden="1">{#N/A,#N/A,FALSE,"TMCOMP96";#N/A,#N/A,FALSE,"MAT96";#N/A,#N/A,FALSE,"FANDA96";#N/A,#N/A,FALSE,"INTRAN96";#N/A,#N/A,FALSE,"NAA9697";#N/A,#N/A,FALSE,"ECWEBB";#N/A,#N/A,FALSE,"MFT96";#N/A,#N/A,FALSE,"CTrecon"}</definedName>
    <definedName name="b_4_1_3_4" hidden="1">{#N/A,#N/A,FALSE,"TMCOMP96";#N/A,#N/A,FALSE,"MAT96";#N/A,#N/A,FALSE,"FANDA96";#N/A,#N/A,FALSE,"INTRAN96";#N/A,#N/A,FALSE,"NAA9697";#N/A,#N/A,FALSE,"ECWEBB";#N/A,#N/A,FALSE,"MFT96";#N/A,#N/A,FALSE,"CTrecon"}</definedName>
    <definedName name="b_4_1_3_5" hidden="1">{#N/A,#N/A,FALSE,"TMCOMP96";#N/A,#N/A,FALSE,"MAT96";#N/A,#N/A,FALSE,"FANDA96";#N/A,#N/A,FALSE,"INTRAN96";#N/A,#N/A,FALSE,"NAA9697";#N/A,#N/A,FALSE,"ECWEBB";#N/A,#N/A,FALSE,"MFT96";#N/A,#N/A,FALSE,"CTrecon"}</definedName>
    <definedName name="b_4_1_4" hidden="1">{#N/A,#N/A,FALSE,"TMCOMP96";#N/A,#N/A,FALSE,"MAT96";#N/A,#N/A,FALSE,"FANDA96";#N/A,#N/A,FALSE,"INTRAN96";#N/A,#N/A,FALSE,"NAA9697";#N/A,#N/A,FALSE,"ECWEBB";#N/A,#N/A,FALSE,"MFT96";#N/A,#N/A,FALSE,"CTrecon"}</definedName>
    <definedName name="b_4_1_4_1" hidden="1">{#N/A,#N/A,FALSE,"TMCOMP96";#N/A,#N/A,FALSE,"MAT96";#N/A,#N/A,FALSE,"FANDA96";#N/A,#N/A,FALSE,"INTRAN96";#N/A,#N/A,FALSE,"NAA9697";#N/A,#N/A,FALSE,"ECWEBB";#N/A,#N/A,FALSE,"MFT96";#N/A,#N/A,FALSE,"CTrecon"}</definedName>
    <definedName name="b_4_1_4_2" hidden="1">{#N/A,#N/A,FALSE,"TMCOMP96";#N/A,#N/A,FALSE,"MAT96";#N/A,#N/A,FALSE,"FANDA96";#N/A,#N/A,FALSE,"INTRAN96";#N/A,#N/A,FALSE,"NAA9697";#N/A,#N/A,FALSE,"ECWEBB";#N/A,#N/A,FALSE,"MFT96";#N/A,#N/A,FALSE,"CTrecon"}</definedName>
    <definedName name="b_4_1_4_3" hidden="1">{#N/A,#N/A,FALSE,"TMCOMP96";#N/A,#N/A,FALSE,"MAT96";#N/A,#N/A,FALSE,"FANDA96";#N/A,#N/A,FALSE,"INTRAN96";#N/A,#N/A,FALSE,"NAA9697";#N/A,#N/A,FALSE,"ECWEBB";#N/A,#N/A,FALSE,"MFT96";#N/A,#N/A,FALSE,"CTrecon"}</definedName>
    <definedName name="b_4_1_4_4" hidden="1">{#N/A,#N/A,FALSE,"TMCOMP96";#N/A,#N/A,FALSE,"MAT96";#N/A,#N/A,FALSE,"FANDA96";#N/A,#N/A,FALSE,"INTRAN96";#N/A,#N/A,FALSE,"NAA9697";#N/A,#N/A,FALSE,"ECWEBB";#N/A,#N/A,FALSE,"MFT96";#N/A,#N/A,FALSE,"CTrecon"}</definedName>
    <definedName name="b_4_1_4_5" hidden="1">{#N/A,#N/A,FALSE,"TMCOMP96";#N/A,#N/A,FALSE,"MAT96";#N/A,#N/A,FALSE,"FANDA96";#N/A,#N/A,FALSE,"INTRAN96";#N/A,#N/A,FALSE,"NAA9697";#N/A,#N/A,FALSE,"ECWEBB";#N/A,#N/A,FALSE,"MFT96";#N/A,#N/A,FALSE,"CTrecon"}</definedName>
    <definedName name="b_4_1_5" hidden="1">{#N/A,#N/A,FALSE,"TMCOMP96";#N/A,#N/A,FALSE,"MAT96";#N/A,#N/A,FALSE,"FANDA96";#N/A,#N/A,FALSE,"INTRAN96";#N/A,#N/A,FALSE,"NAA9697";#N/A,#N/A,FALSE,"ECWEBB";#N/A,#N/A,FALSE,"MFT96";#N/A,#N/A,FALSE,"CTrecon"}</definedName>
    <definedName name="b_4_1_5_1" hidden="1">{#N/A,#N/A,FALSE,"TMCOMP96";#N/A,#N/A,FALSE,"MAT96";#N/A,#N/A,FALSE,"FANDA96";#N/A,#N/A,FALSE,"INTRAN96";#N/A,#N/A,FALSE,"NAA9697";#N/A,#N/A,FALSE,"ECWEBB";#N/A,#N/A,FALSE,"MFT96";#N/A,#N/A,FALSE,"CTrecon"}</definedName>
    <definedName name="b_4_1_5_2" hidden="1">{#N/A,#N/A,FALSE,"TMCOMP96";#N/A,#N/A,FALSE,"MAT96";#N/A,#N/A,FALSE,"FANDA96";#N/A,#N/A,FALSE,"INTRAN96";#N/A,#N/A,FALSE,"NAA9697";#N/A,#N/A,FALSE,"ECWEBB";#N/A,#N/A,FALSE,"MFT96";#N/A,#N/A,FALSE,"CTrecon"}</definedName>
    <definedName name="b_4_1_5_3" hidden="1">{#N/A,#N/A,FALSE,"TMCOMP96";#N/A,#N/A,FALSE,"MAT96";#N/A,#N/A,FALSE,"FANDA96";#N/A,#N/A,FALSE,"INTRAN96";#N/A,#N/A,FALSE,"NAA9697";#N/A,#N/A,FALSE,"ECWEBB";#N/A,#N/A,FALSE,"MFT96";#N/A,#N/A,FALSE,"CTrecon"}</definedName>
    <definedName name="b_4_1_5_4" hidden="1">{#N/A,#N/A,FALSE,"TMCOMP96";#N/A,#N/A,FALSE,"MAT96";#N/A,#N/A,FALSE,"FANDA96";#N/A,#N/A,FALSE,"INTRAN96";#N/A,#N/A,FALSE,"NAA9697";#N/A,#N/A,FALSE,"ECWEBB";#N/A,#N/A,FALSE,"MFT96";#N/A,#N/A,FALSE,"CTrecon"}</definedName>
    <definedName name="b_4_1_5_5" hidden="1">{#N/A,#N/A,FALSE,"TMCOMP96";#N/A,#N/A,FALSE,"MAT96";#N/A,#N/A,FALSE,"FANDA96";#N/A,#N/A,FALSE,"INTRAN96";#N/A,#N/A,FALSE,"NAA9697";#N/A,#N/A,FALSE,"ECWEBB";#N/A,#N/A,FALSE,"MFT96";#N/A,#N/A,FALSE,"CTrecon"}</definedName>
    <definedName name="b_4_2" hidden="1">{#N/A,#N/A,FALSE,"TMCOMP96";#N/A,#N/A,FALSE,"MAT96";#N/A,#N/A,FALSE,"FANDA96";#N/A,#N/A,FALSE,"INTRAN96";#N/A,#N/A,FALSE,"NAA9697";#N/A,#N/A,FALSE,"ECWEBB";#N/A,#N/A,FALSE,"MFT96";#N/A,#N/A,FALSE,"CTrecon"}</definedName>
    <definedName name="b_4_2_1" hidden="1">{#N/A,#N/A,FALSE,"TMCOMP96";#N/A,#N/A,FALSE,"MAT96";#N/A,#N/A,FALSE,"FANDA96";#N/A,#N/A,FALSE,"INTRAN96";#N/A,#N/A,FALSE,"NAA9697";#N/A,#N/A,FALSE,"ECWEBB";#N/A,#N/A,FALSE,"MFT96";#N/A,#N/A,FALSE,"CTrecon"}</definedName>
    <definedName name="b_4_2_2" hidden="1">{#N/A,#N/A,FALSE,"TMCOMP96";#N/A,#N/A,FALSE,"MAT96";#N/A,#N/A,FALSE,"FANDA96";#N/A,#N/A,FALSE,"INTRAN96";#N/A,#N/A,FALSE,"NAA9697";#N/A,#N/A,FALSE,"ECWEBB";#N/A,#N/A,FALSE,"MFT96";#N/A,#N/A,FALSE,"CTrecon"}</definedName>
    <definedName name="b_4_2_3" hidden="1">{#N/A,#N/A,FALSE,"TMCOMP96";#N/A,#N/A,FALSE,"MAT96";#N/A,#N/A,FALSE,"FANDA96";#N/A,#N/A,FALSE,"INTRAN96";#N/A,#N/A,FALSE,"NAA9697";#N/A,#N/A,FALSE,"ECWEBB";#N/A,#N/A,FALSE,"MFT96";#N/A,#N/A,FALSE,"CTrecon"}</definedName>
    <definedName name="b_4_2_4" hidden="1">{#N/A,#N/A,FALSE,"TMCOMP96";#N/A,#N/A,FALSE,"MAT96";#N/A,#N/A,FALSE,"FANDA96";#N/A,#N/A,FALSE,"INTRAN96";#N/A,#N/A,FALSE,"NAA9697";#N/A,#N/A,FALSE,"ECWEBB";#N/A,#N/A,FALSE,"MFT96";#N/A,#N/A,FALSE,"CTrecon"}</definedName>
    <definedName name="b_4_2_5" hidden="1">{#N/A,#N/A,FALSE,"TMCOMP96";#N/A,#N/A,FALSE,"MAT96";#N/A,#N/A,FALSE,"FANDA96";#N/A,#N/A,FALSE,"INTRAN96";#N/A,#N/A,FALSE,"NAA9697";#N/A,#N/A,FALSE,"ECWEBB";#N/A,#N/A,FALSE,"MFT96";#N/A,#N/A,FALSE,"CTrecon"}</definedName>
    <definedName name="b_4_3" hidden="1">{#N/A,#N/A,FALSE,"TMCOMP96";#N/A,#N/A,FALSE,"MAT96";#N/A,#N/A,FALSE,"FANDA96";#N/A,#N/A,FALSE,"INTRAN96";#N/A,#N/A,FALSE,"NAA9697";#N/A,#N/A,FALSE,"ECWEBB";#N/A,#N/A,FALSE,"MFT96";#N/A,#N/A,FALSE,"CTrecon"}</definedName>
    <definedName name="b_4_3_1" hidden="1">{#N/A,#N/A,FALSE,"TMCOMP96";#N/A,#N/A,FALSE,"MAT96";#N/A,#N/A,FALSE,"FANDA96";#N/A,#N/A,FALSE,"INTRAN96";#N/A,#N/A,FALSE,"NAA9697";#N/A,#N/A,FALSE,"ECWEBB";#N/A,#N/A,FALSE,"MFT96";#N/A,#N/A,FALSE,"CTrecon"}</definedName>
    <definedName name="b_4_3_2" hidden="1">{#N/A,#N/A,FALSE,"TMCOMP96";#N/A,#N/A,FALSE,"MAT96";#N/A,#N/A,FALSE,"FANDA96";#N/A,#N/A,FALSE,"INTRAN96";#N/A,#N/A,FALSE,"NAA9697";#N/A,#N/A,FALSE,"ECWEBB";#N/A,#N/A,FALSE,"MFT96";#N/A,#N/A,FALSE,"CTrecon"}</definedName>
    <definedName name="b_4_3_3" hidden="1">{#N/A,#N/A,FALSE,"TMCOMP96";#N/A,#N/A,FALSE,"MAT96";#N/A,#N/A,FALSE,"FANDA96";#N/A,#N/A,FALSE,"INTRAN96";#N/A,#N/A,FALSE,"NAA9697";#N/A,#N/A,FALSE,"ECWEBB";#N/A,#N/A,FALSE,"MFT96";#N/A,#N/A,FALSE,"CTrecon"}</definedName>
    <definedName name="b_4_3_4" hidden="1">{#N/A,#N/A,FALSE,"TMCOMP96";#N/A,#N/A,FALSE,"MAT96";#N/A,#N/A,FALSE,"FANDA96";#N/A,#N/A,FALSE,"INTRAN96";#N/A,#N/A,FALSE,"NAA9697";#N/A,#N/A,FALSE,"ECWEBB";#N/A,#N/A,FALSE,"MFT96";#N/A,#N/A,FALSE,"CTrecon"}</definedName>
    <definedName name="b_4_3_5" hidden="1">{#N/A,#N/A,FALSE,"TMCOMP96";#N/A,#N/A,FALSE,"MAT96";#N/A,#N/A,FALSE,"FANDA96";#N/A,#N/A,FALSE,"INTRAN96";#N/A,#N/A,FALSE,"NAA9697";#N/A,#N/A,FALSE,"ECWEBB";#N/A,#N/A,FALSE,"MFT96";#N/A,#N/A,FALSE,"CTrecon"}</definedName>
    <definedName name="b_4_4" hidden="1">{#N/A,#N/A,FALSE,"TMCOMP96";#N/A,#N/A,FALSE,"MAT96";#N/A,#N/A,FALSE,"FANDA96";#N/A,#N/A,FALSE,"INTRAN96";#N/A,#N/A,FALSE,"NAA9697";#N/A,#N/A,FALSE,"ECWEBB";#N/A,#N/A,FALSE,"MFT96";#N/A,#N/A,FALSE,"CTrecon"}</definedName>
    <definedName name="b_4_4_1" hidden="1">{#N/A,#N/A,FALSE,"TMCOMP96";#N/A,#N/A,FALSE,"MAT96";#N/A,#N/A,FALSE,"FANDA96";#N/A,#N/A,FALSE,"INTRAN96";#N/A,#N/A,FALSE,"NAA9697";#N/A,#N/A,FALSE,"ECWEBB";#N/A,#N/A,FALSE,"MFT96";#N/A,#N/A,FALSE,"CTrecon"}</definedName>
    <definedName name="b_4_4_2" hidden="1">{#N/A,#N/A,FALSE,"TMCOMP96";#N/A,#N/A,FALSE,"MAT96";#N/A,#N/A,FALSE,"FANDA96";#N/A,#N/A,FALSE,"INTRAN96";#N/A,#N/A,FALSE,"NAA9697";#N/A,#N/A,FALSE,"ECWEBB";#N/A,#N/A,FALSE,"MFT96";#N/A,#N/A,FALSE,"CTrecon"}</definedName>
    <definedName name="b_4_4_3" hidden="1">{#N/A,#N/A,FALSE,"TMCOMP96";#N/A,#N/A,FALSE,"MAT96";#N/A,#N/A,FALSE,"FANDA96";#N/A,#N/A,FALSE,"INTRAN96";#N/A,#N/A,FALSE,"NAA9697";#N/A,#N/A,FALSE,"ECWEBB";#N/A,#N/A,FALSE,"MFT96";#N/A,#N/A,FALSE,"CTrecon"}</definedName>
    <definedName name="b_4_4_4" hidden="1">{#N/A,#N/A,FALSE,"TMCOMP96";#N/A,#N/A,FALSE,"MAT96";#N/A,#N/A,FALSE,"FANDA96";#N/A,#N/A,FALSE,"INTRAN96";#N/A,#N/A,FALSE,"NAA9697";#N/A,#N/A,FALSE,"ECWEBB";#N/A,#N/A,FALSE,"MFT96";#N/A,#N/A,FALSE,"CTrecon"}</definedName>
    <definedName name="b_4_4_5" hidden="1">{#N/A,#N/A,FALSE,"TMCOMP96";#N/A,#N/A,FALSE,"MAT96";#N/A,#N/A,FALSE,"FANDA96";#N/A,#N/A,FALSE,"INTRAN96";#N/A,#N/A,FALSE,"NAA9697";#N/A,#N/A,FALSE,"ECWEBB";#N/A,#N/A,FALSE,"MFT96";#N/A,#N/A,FALSE,"CTrecon"}</definedName>
    <definedName name="b_4_5" hidden="1">{#N/A,#N/A,FALSE,"TMCOMP96";#N/A,#N/A,FALSE,"MAT96";#N/A,#N/A,FALSE,"FANDA96";#N/A,#N/A,FALSE,"INTRAN96";#N/A,#N/A,FALSE,"NAA9697";#N/A,#N/A,FALSE,"ECWEBB";#N/A,#N/A,FALSE,"MFT96";#N/A,#N/A,FALSE,"CTrecon"}</definedName>
    <definedName name="b_4_5_1" hidden="1">{#N/A,#N/A,FALSE,"TMCOMP96";#N/A,#N/A,FALSE,"MAT96";#N/A,#N/A,FALSE,"FANDA96";#N/A,#N/A,FALSE,"INTRAN96";#N/A,#N/A,FALSE,"NAA9697";#N/A,#N/A,FALSE,"ECWEBB";#N/A,#N/A,FALSE,"MFT96";#N/A,#N/A,FALSE,"CTrecon"}</definedName>
    <definedName name="b_4_5_2" hidden="1">{#N/A,#N/A,FALSE,"TMCOMP96";#N/A,#N/A,FALSE,"MAT96";#N/A,#N/A,FALSE,"FANDA96";#N/A,#N/A,FALSE,"INTRAN96";#N/A,#N/A,FALSE,"NAA9697";#N/A,#N/A,FALSE,"ECWEBB";#N/A,#N/A,FALSE,"MFT96";#N/A,#N/A,FALSE,"CTrecon"}</definedName>
    <definedName name="b_4_5_3" hidden="1">{#N/A,#N/A,FALSE,"TMCOMP96";#N/A,#N/A,FALSE,"MAT96";#N/A,#N/A,FALSE,"FANDA96";#N/A,#N/A,FALSE,"INTRAN96";#N/A,#N/A,FALSE,"NAA9697";#N/A,#N/A,FALSE,"ECWEBB";#N/A,#N/A,FALSE,"MFT96";#N/A,#N/A,FALSE,"CTrecon"}</definedName>
    <definedName name="b_4_5_4" hidden="1">{#N/A,#N/A,FALSE,"TMCOMP96";#N/A,#N/A,FALSE,"MAT96";#N/A,#N/A,FALSE,"FANDA96";#N/A,#N/A,FALSE,"INTRAN96";#N/A,#N/A,FALSE,"NAA9697";#N/A,#N/A,FALSE,"ECWEBB";#N/A,#N/A,FALSE,"MFT96";#N/A,#N/A,FALSE,"CTrecon"}</definedName>
    <definedName name="b_4_5_5" hidden="1">{#N/A,#N/A,FALSE,"TMCOMP96";#N/A,#N/A,FALSE,"MAT96";#N/A,#N/A,FALSE,"FANDA96";#N/A,#N/A,FALSE,"INTRAN96";#N/A,#N/A,FALSE,"NAA9697";#N/A,#N/A,FALSE,"ECWEBB";#N/A,#N/A,FALSE,"MFT96";#N/A,#N/A,FALSE,"CTrecon"}</definedName>
    <definedName name="b_5" hidden="1">{#N/A,#N/A,FALSE,"TMCOMP96";#N/A,#N/A,FALSE,"MAT96";#N/A,#N/A,FALSE,"FANDA96";#N/A,#N/A,FALSE,"INTRAN96";#N/A,#N/A,FALSE,"NAA9697";#N/A,#N/A,FALSE,"ECWEBB";#N/A,#N/A,FALSE,"MFT96";#N/A,#N/A,FALSE,"CTrecon"}</definedName>
    <definedName name="b_5_1" hidden="1">{#N/A,#N/A,FALSE,"TMCOMP96";#N/A,#N/A,FALSE,"MAT96";#N/A,#N/A,FALSE,"FANDA96";#N/A,#N/A,FALSE,"INTRAN96";#N/A,#N/A,FALSE,"NAA9697";#N/A,#N/A,FALSE,"ECWEBB";#N/A,#N/A,FALSE,"MFT96";#N/A,#N/A,FALSE,"CTrecon"}</definedName>
    <definedName name="b_5_1_1" hidden="1">{#N/A,#N/A,FALSE,"TMCOMP96";#N/A,#N/A,FALSE,"MAT96";#N/A,#N/A,FALSE,"FANDA96";#N/A,#N/A,FALSE,"INTRAN96";#N/A,#N/A,FALSE,"NAA9697";#N/A,#N/A,FALSE,"ECWEBB";#N/A,#N/A,FALSE,"MFT96";#N/A,#N/A,FALSE,"CTrecon"}</definedName>
    <definedName name="b_5_1_1_1" hidden="1">{#N/A,#N/A,FALSE,"TMCOMP96";#N/A,#N/A,FALSE,"MAT96";#N/A,#N/A,FALSE,"FANDA96";#N/A,#N/A,FALSE,"INTRAN96";#N/A,#N/A,FALSE,"NAA9697";#N/A,#N/A,FALSE,"ECWEBB";#N/A,#N/A,FALSE,"MFT96";#N/A,#N/A,FALSE,"CTrecon"}</definedName>
    <definedName name="b_5_1_1_1_1" hidden="1">{#N/A,#N/A,FALSE,"TMCOMP96";#N/A,#N/A,FALSE,"MAT96";#N/A,#N/A,FALSE,"FANDA96";#N/A,#N/A,FALSE,"INTRAN96";#N/A,#N/A,FALSE,"NAA9697";#N/A,#N/A,FALSE,"ECWEBB";#N/A,#N/A,FALSE,"MFT96";#N/A,#N/A,FALSE,"CTrecon"}</definedName>
    <definedName name="b_5_1_1_1_2" hidden="1">{#N/A,#N/A,FALSE,"TMCOMP96";#N/A,#N/A,FALSE,"MAT96";#N/A,#N/A,FALSE,"FANDA96";#N/A,#N/A,FALSE,"INTRAN96";#N/A,#N/A,FALSE,"NAA9697";#N/A,#N/A,FALSE,"ECWEBB";#N/A,#N/A,FALSE,"MFT96";#N/A,#N/A,FALSE,"CTrecon"}</definedName>
    <definedName name="b_5_1_1_1_3" hidden="1">{#N/A,#N/A,FALSE,"TMCOMP96";#N/A,#N/A,FALSE,"MAT96";#N/A,#N/A,FALSE,"FANDA96";#N/A,#N/A,FALSE,"INTRAN96";#N/A,#N/A,FALSE,"NAA9697";#N/A,#N/A,FALSE,"ECWEBB";#N/A,#N/A,FALSE,"MFT96";#N/A,#N/A,FALSE,"CTrecon"}</definedName>
    <definedName name="b_5_1_1_1_4" hidden="1">{#N/A,#N/A,FALSE,"TMCOMP96";#N/A,#N/A,FALSE,"MAT96";#N/A,#N/A,FALSE,"FANDA96";#N/A,#N/A,FALSE,"INTRAN96";#N/A,#N/A,FALSE,"NAA9697";#N/A,#N/A,FALSE,"ECWEBB";#N/A,#N/A,FALSE,"MFT96";#N/A,#N/A,FALSE,"CTrecon"}</definedName>
    <definedName name="b_5_1_1_1_5" hidden="1">{#N/A,#N/A,FALSE,"TMCOMP96";#N/A,#N/A,FALSE,"MAT96";#N/A,#N/A,FALSE,"FANDA96";#N/A,#N/A,FALSE,"INTRAN96";#N/A,#N/A,FALSE,"NAA9697";#N/A,#N/A,FALSE,"ECWEBB";#N/A,#N/A,FALSE,"MFT96";#N/A,#N/A,FALSE,"CTrecon"}</definedName>
    <definedName name="b_5_1_1_2" hidden="1">{#N/A,#N/A,FALSE,"TMCOMP96";#N/A,#N/A,FALSE,"MAT96";#N/A,#N/A,FALSE,"FANDA96";#N/A,#N/A,FALSE,"INTRAN96";#N/A,#N/A,FALSE,"NAA9697";#N/A,#N/A,FALSE,"ECWEBB";#N/A,#N/A,FALSE,"MFT96";#N/A,#N/A,FALSE,"CTrecon"}</definedName>
    <definedName name="b_5_1_1_2_1" hidden="1">{#N/A,#N/A,FALSE,"TMCOMP96";#N/A,#N/A,FALSE,"MAT96";#N/A,#N/A,FALSE,"FANDA96";#N/A,#N/A,FALSE,"INTRAN96";#N/A,#N/A,FALSE,"NAA9697";#N/A,#N/A,FALSE,"ECWEBB";#N/A,#N/A,FALSE,"MFT96";#N/A,#N/A,FALSE,"CTrecon"}</definedName>
    <definedName name="b_5_1_1_2_2" hidden="1">{#N/A,#N/A,FALSE,"TMCOMP96";#N/A,#N/A,FALSE,"MAT96";#N/A,#N/A,FALSE,"FANDA96";#N/A,#N/A,FALSE,"INTRAN96";#N/A,#N/A,FALSE,"NAA9697";#N/A,#N/A,FALSE,"ECWEBB";#N/A,#N/A,FALSE,"MFT96";#N/A,#N/A,FALSE,"CTrecon"}</definedName>
    <definedName name="b_5_1_1_2_3" hidden="1">{#N/A,#N/A,FALSE,"TMCOMP96";#N/A,#N/A,FALSE,"MAT96";#N/A,#N/A,FALSE,"FANDA96";#N/A,#N/A,FALSE,"INTRAN96";#N/A,#N/A,FALSE,"NAA9697";#N/A,#N/A,FALSE,"ECWEBB";#N/A,#N/A,FALSE,"MFT96";#N/A,#N/A,FALSE,"CTrecon"}</definedName>
    <definedName name="b_5_1_1_2_4" hidden="1">{#N/A,#N/A,FALSE,"TMCOMP96";#N/A,#N/A,FALSE,"MAT96";#N/A,#N/A,FALSE,"FANDA96";#N/A,#N/A,FALSE,"INTRAN96";#N/A,#N/A,FALSE,"NAA9697";#N/A,#N/A,FALSE,"ECWEBB";#N/A,#N/A,FALSE,"MFT96";#N/A,#N/A,FALSE,"CTrecon"}</definedName>
    <definedName name="b_5_1_1_2_5" hidden="1">{#N/A,#N/A,FALSE,"TMCOMP96";#N/A,#N/A,FALSE,"MAT96";#N/A,#N/A,FALSE,"FANDA96";#N/A,#N/A,FALSE,"INTRAN96";#N/A,#N/A,FALSE,"NAA9697";#N/A,#N/A,FALSE,"ECWEBB";#N/A,#N/A,FALSE,"MFT96";#N/A,#N/A,FALSE,"CTrecon"}</definedName>
    <definedName name="b_5_1_1_3" hidden="1">{#N/A,#N/A,FALSE,"TMCOMP96";#N/A,#N/A,FALSE,"MAT96";#N/A,#N/A,FALSE,"FANDA96";#N/A,#N/A,FALSE,"INTRAN96";#N/A,#N/A,FALSE,"NAA9697";#N/A,#N/A,FALSE,"ECWEBB";#N/A,#N/A,FALSE,"MFT96";#N/A,#N/A,FALSE,"CTrecon"}</definedName>
    <definedName name="b_5_1_1_4" hidden="1">{#N/A,#N/A,FALSE,"TMCOMP96";#N/A,#N/A,FALSE,"MAT96";#N/A,#N/A,FALSE,"FANDA96";#N/A,#N/A,FALSE,"INTRAN96";#N/A,#N/A,FALSE,"NAA9697";#N/A,#N/A,FALSE,"ECWEBB";#N/A,#N/A,FALSE,"MFT96";#N/A,#N/A,FALSE,"CTrecon"}</definedName>
    <definedName name="b_5_1_1_5" hidden="1">{#N/A,#N/A,FALSE,"TMCOMP96";#N/A,#N/A,FALSE,"MAT96";#N/A,#N/A,FALSE,"FANDA96";#N/A,#N/A,FALSE,"INTRAN96";#N/A,#N/A,FALSE,"NAA9697";#N/A,#N/A,FALSE,"ECWEBB";#N/A,#N/A,FALSE,"MFT96";#N/A,#N/A,FALSE,"CTrecon"}</definedName>
    <definedName name="b_5_1_2" hidden="1">{#N/A,#N/A,FALSE,"TMCOMP96";#N/A,#N/A,FALSE,"MAT96";#N/A,#N/A,FALSE,"FANDA96";#N/A,#N/A,FALSE,"INTRAN96";#N/A,#N/A,FALSE,"NAA9697";#N/A,#N/A,FALSE,"ECWEBB";#N/A,#N/A,FALSE,"MFT96";#N/A,#N/A,FALSE,"CTrecon"}</definedName>
    <definedName name="b_5_1_2_1" hidden="1">{#N/A,#N/A,FALSE,"TMCOMP96";#N/A,#N/A,FALSE,"MAT96";#N/A,#N/A,FALSE,"FANDA96";#N/A,#N/A,FALSE,"INTRAN96";#N/A,#N/A,FALSE,"NAA9697";#N/A,#N/A,FALSE,"ECWEBB";#N/A,#N/A,FALSE,"MFT96";#N/A,#N/A,FALSE,"CTrecon"}</definedName>
    <definedName name="b_5_1_2_2" hidden="1">{#N/A,#N/A,FALSE,"TMCOMP96";#N/A,#N/A,FALSE,"MAT96";#N/A,#N/A,FALSE,"FANDA96";#N/A,#N/A,FALSE,"INTRAN96";#N/A,#N/A,FALSE,"NAA9697";#N/A,#N/A,FALSE,"ECWEBB";#N/A,#N/A,FALSE,"MFT96";#N/A,#N/A,FALSE,"CTrecon"}</definedName>
    <definedName name="b_5_1_2_3" hidden="1">{#N/A,#N/A,FALSE,"TMCOMP96";#N/A,#N/A,FALSE,"MAT96";#N/A,#N/A,FALSE,"FANDA96";#N/A,#N/A,FALSE,"INTRAN96";#N/A,#N/A,FALSE,"NAA9697";#N/A,#N/A,FALSE,"ECWEBB";#N/A,#N/A,FALSE,"MFT96";#N/A,#N/A,FALSE,"CTrecon"}</definedName>
    <definedName name="b_5_1_2_4" hidden="1">{#N/A,#N/A,FALSE,"TMCOMP96";#N/A,#N/A,FALSE,"MAT96";#N/A,#N/A,FALSE,"FANDA96";#N/A,#N/A,FALSE,"INTRAN96";#N/A,#N/A,FALSE,"NAA9697";#N/A,#N/A,FALSE,"ECWEBB";#N/A,#N/A,FALSE,"MFT96";#N/A,#N/A,FALSE,"CTrecon"}</definedName>
    <definedName name="b_5_1_2_5" hidden="1">{#N/A,#N/A,FALSE,"TMCOMP96";#N/A,#N/A,FALSE,"MAT96";#N/A,#N/A,FALSE,"FANDA96";#N/A,#N/A,FALSE,"INTRAN96";#N/A,#N/A,FALSE,"NAA9697";#N/A,#N/A,FALSE,"ECWEBB";#N/A,#N/A,FALSE,"MFT96";#N/A,#N/A,FALSE,"CTrecon"}</definedName>
    <definedName name="b_5_1_3" hidden="1">{#N/A,#N/A,FALSE,"TMCOMP96";#N/A,#N/A,FALSE,"MAT96";#N/A,#N/A,FALSE,"FANDA96";#N/A,#N/A,FALSE,"INTRAN96";#N/A,#N/A,FALSE,"NAA9697";#N/A,#N/A,FALSE,"ECWEBB";#N/A,#N/A,FALSE,"MFT96";#N/A,#N/A,FALSE,"CTrecon"}</definedName>
    <definedName name="b_5_1_3_1" hidden="1">{#N/A,#N/A,FALSE,"TMCOMP96";#N/A,#N/A,FALSE,"MAT96";#N/A,#N/A,FALSE,"FANDA96";#N/A,#N/A,FALSE,"INTRAN96";#N/A,#N/A,FALSE,"NAA9697";#N/A,#N/A,FALSE,"ECWEBB";#N/A,#N/A,FALSE,"MFT96";#N/A,#N/A,FALSE,"CTrecon"}</definedName>
    <definedName name="b_5_1_3_2" hidden="1">{#N/A,#N/A,FALSE,"TMCOMP96";#N/A,#N/A,FALSE,"MAT96";#N/A,#N/A,FALSE,"FANDA96";#N/A,#N/A,FALSE,"INTRAN96";#N/A,#N/A,FALSE,"NAA9697";#N/A,#N/A,FALSE,"ECWEBB";#N/A,#N/A,FALSE,"MFT96";#N/A,#N/A,FALSE,"CTrecon"}</definedName>
    <definedName name="b_5_1_3_3" hidden="1">{#N/A,#N/A,FALSE,"TMCOMP96";#N/A,#N/A,FALSE,"MAT96";#N/A,#N/A,FALSE,"FANDA96";#N/A,#N/A,FALSE,"INTRAN96";#N/A,#N/A,FALSE,"NAA9697";#N/A,#N/A,FALSE,"ECWEBB";#N/A,#N/A,FALSE,"MFT96";#N/A,#N/A,FALSE,"CTrecon"}</definedName>
    <definedName name="b_5_1_3_4" hidden="1">{#N/A,#N/A,FALSE,"TMCOMP96";#N/A,#N/A,FALSE,"MAT96";#N/A,#N/A,FALSE,"FANDA96";#N/A,#N/A,FALSE,"INTRAN96";#N/A,#N/A,FALSE,"NAA9697";#N/A,#N/A,FALSE,"ECWEBB";#N/A,#N/A,FALSE,"MFT96";#N/A,#N/A,FALSE,"CTrecon"}</definedName>
    <definedName name="b_5_1_3_5" hidden="1">{#N/A,#N/A,FALSE,"TMCOMP96";#N/A,#N/A,FALSE,"MAT96";#N/A,#N/A,FALSE,"FANDA96";#N/A,#N/A,FALSE,"INTRAN96";#N/A,#N/A,FALSE,"NAA9697";#N/A,#N/A,FALSE,"ECWEBB";#N/A,#N/A,FALSE,"MFT96";#N/A,#N/A,FALSE,"CTrecon"}</definedName>
    <definedName name="b_5_1_4" hidden="1">{#N/A,#N/A,FALSE,"TMCOMP96";#N/A,#N/A,FALSE,"MAT96";#N/A,#N/A,FALSE,"FANDA96";#N/A,#N/A,FALSE,"INTRAN96";#N/A,#N/A,FALSE,"NAA9697";#N/A,#N/A,FALSE,"ECWEBB";#N/A,#N/A,FALSE,"MFT96";#N/A,#N/A,FALSE,"CTrecon"}</definedName>
    <definedName name="b_5_1_4_1" hidden="1">{#N/A,#N/A,FALSE,"TMCOMP96";#N/A,#N/A,FALSE,"MAT96";#N/A,#N/A,FALSE,"FANDA96";#N/A,#N/A,FALSE,"INTRAN96";#N/A,#N/A,FALSE,"NAA9697";#N/A,#N/A,FALSE,"ECWEBB";#N/A,#N/A,FALSE,"MFT96";#N/A,#N/A,FALSE,"CTrecon"}</definedName>
    <definedName name="b_5_1_4_2" hidden="1">{#N/A,#N/A,FALSE,"TMCOMP96";#N/A,#N/A,FALSE,"MAT96";#N/A,#N/A,FALSE,"FANDA96";#N/A,#N/A,FALSE,"INTRAN96";#N/A,#N/A,FALSE,"NAA9697";#N/A,#N/A,FALSE,"ECWEBB";#N/A,#N/A,FALSE,"MFT96";#N/A,#N/A,FALSE,"CTrecon"}</definedName>
    <definedName name="b_5_1_4_3" hidden="1">{#N/A,#N/A,FALSE,"TMCOMP96";#N/A,#N/A,FALSE,"MAT96";#N/A,#N/A,FALSE,"FANDA96";#N/A,#N/A,FALSE,"INTRAN96";#N/A,#N/A,FALSE,"NAA9697";#N/A,#N/A,FALSE,"ECWEBB";#N/A,#N/A,FALSE,"MFT96";#N/A,#N/A,FALSE,"CTrecon"}</definedName>
    <definedName name="b_5_1_4_4" hidden="1">{#N/A,#N/A,FALSE,"TMCOMP96";#N/A,#N/A,FALSE,"MAT96";#N/A,#N/A,FALSE,"FANDA96";#N/A,#N/A,FALSE,"INTRAN96";#N/A,#N/A,FALSE,"NAA9697";#N/A,#N/A,FALSE,"ECWEBB";#N/A,#N/A,FALSE,"MFT96";#N/A,#N/A,FALSE,"CTrecon"}</definedName>
    <definedName name="b_5_1_4_5" hidden="1">{#N/A,#N/A,FALSE,"TMCOMP96";#N/A,#N/A,FALSE,"MAT96";#N/A,#N/A,FALSE,"FANDA96";#N/A,#N/A,FALSE,"INTRAN96";#N/A,#N/A,FALSE,"NAA9697";#N/A,#N/A,FALSE,"ECWEBB";#N/A,#N/A,FALSE,"MFT96";#N/A,#N/A,FALSE,"CTrecon"}</definedName>
    <definedName name="b_5_1_5" hidden="1">{#N/A,#N/A,FALSE,"TMCOMP96";#N/A,#N/A,FALSE,"MAT96";#N/A,#N/A,FALSE,"FANDA96";#N/A,#N/A,FALSE,"INTRAN96";#N/A,#N/A,FALSE,"NAA9697";#N/A,#N/A,FALSE,"ECWEBB";#N/A,#N/A,FALSE,"MFT96";#N/A,#N/A,FALSE,"CTrecon"}</definedName>
    <definedName name="b_5_1_5_1" hidden="1">{#N/A,#N/A,FALSE,"TMCOMP96";#N/A,#N/A,FALSE,"MAT96";#N/A,#N/A,FALSE,"FANDA96";#N/A,#N/A,FALSE,"INTRAN96";#N/A,#N/A,FALSE,"NAA9697";#N/A,#N/A,FALSE,"ECWEBB";#N/A,#N/A,FALSE,"MFT96";#N/A,#N/A,FALSE,"CTrecon"}</definedName>
    <definedName name="b_5_1_5_2" hidden="1">{#N/A,#N/A,FALSE,"TMCOMP96";#N/A,#N/A,FALSE,"MAT96";#N/A,#N/A,FALSE,"FANDA96";#N/A,#N/A,FALSE,"INTRAN96";#N/A,#N/A,FALSE,"NAA9697";#N/A,#N/A,FALSE,"ECWEBB";#N/A,#N/A,FALSE,"MFT96";#N/A,#N/A,FALSE,"CTrecon"}</definedName>
    <definedName name="b_5_1_5_3" hidden="1">{#N/A,#N/A,FALSE,"TMCOMP96";#N/A,#N/A,FALSE,"MAT96";#N/A,#N/A,FALSE,"FANDA96";#N/A,#N/A,FALSE,"INTRAN96";#N/A,#N/A,FALSE,"NAA9697";#N/A,#N/A,FALSE,"ECWEBB";#N/A,#N/A,FALSE,"MFT96";#N/A,#N/A,FALSE,"CTrecon"}</definedName>
    <definedName name="b_5_1_5_4" hidden="1">{#N/A,#N/A,FALSE,"TMCOMP96";#N/A,#N/A,FALSE,"MAT96";#N/A,#N/A,FALSE,"FANDA96";#N/A,#N/A,FALSE,"INTRAN96";#N/A,#N/A,FALSE,"NAA9697";#N/A,#N/A,FALSE,"ECWEBB";#N/A,#N/A,FALSE,"MFT96";#N/A,#N/A,FALSE,"CTrecon"}</definedName>
    <definedName name="b_5_1_5_5" hidden="1">{#N/A,#N/A,FALSE,"TMCOMP96";#N/A,#N/A,FALSE,"MAT96";#N/A,#N/A,FALSE,"FANDA96";#N/A,#N/A,FALSE,"INTRAN96";#N/A,#N/A,FALSE,"NAA9697";#N/A,#N/A,FALSE,"ECWEBB";#N/A,#N/A,FALSE,"MFT96";#N/A,#N/A,FALSE,"CTrecon"}</definedName>
    <definedName name="b_5_2" hidden="1">{#N/A,#N/A,FALSE,"TMCOMP96";#N/A,#N/A,FALSE,"MAT96";#N/A,#N/A,FALSE,"FANDA96";#N/A,#N/A,FALSE,"INTRAN96";#N/A,#N/A,FALSE,"NAA9697";#N/A,#N/A,FALSE,"ECWEBB";#N/A,#N/A,FALSE,"MFT96";#N/A,#N/A,FALSE,"CTrecon"}</definedName>
    <definedName name="b_5_2_1" hidden="1">{#N/A,#N/A,FALSE,"TMCOMP96";#N/A,#N/A,FALSE,"MAT96";#N/A,#N/A,FALSE,"FANDA96";#N/A,#N/A,FALSE,"INTRAN96";#N/A,#N/A,FALSE,"NAA9697";#N/A,#N/A,FALSE,"ECWEBB";#N/A,#N/A,FALSE,"MFT96";#N/A,#N/A,FALSE,"CTrecon"}</definedName>
    <definedName name="b_5_2_2" hidden="1">{#N/A,#N/A,FALSE,"TMCOMP96";#N/A,#N/A,FALSE,"MAT96";#N/A,#N/A,FALSE,"FANDA96";#N/A,#N/A,FALSE,"INTRAN96";#N/A,#N/A,FALSE,"NAA9697";#N/A,#N/A,FALSE,"ECWEBB";#N/A,#N/A,FALSE,"MFT96";#N/A,#N/A,FALSE,"CTrecon"}</definedName>
    <definedName name="b_5_2_3" hidden="1">{#N/A,#N/A,FALSE,"TMCOMP96";#N/A,#N/A,FALSE,"MAT96";#N/A,#N/A,FALSE,"FANDA96";#N/A,#N/A,FALSE,"INTRAN96";#N/A,#N/A,FALSE,"NAA9697";#N/A,#N/A,FALSE,"ECWEBB";#N/A,#N/A,FALSE,"MFT96";#N/A,#N/A,FALSE,"CTrecon"}</definedName>
    <definedName name="b_5_2_4" hidden="1">{#N/A,#N/A,FALSE,"TMCOMP96";#N/A,#N/A,FALSE,"MAT96";#N/A,#N/A,FALSE,"FANDA96";#N/A,#N/A,FALSE,"INTRAN96";#N/A,#N/A,FALSE,"NAA9697";#N/A,#N/A,FALSE,"ECWEBB";#N/A,#N/A,FALSE,"MFT96";#N/A,#N/A,FALSE,"CTrecon"}</definedName>
    <definedName name="b_5_2_5" hidden="1">{#N/A,#N/A,FALSE,"TMCOMP96";#N/A,#N/A,FALSE,"MAT96";#N/A,#N/A,FALSE,"FANDA96";#N/A,#N/A,FALSE,"INTRAN96";#N/A,#N/A,FALSE,"NAA9697";#N/A,#N/A,FALSE,"ECWEBB";#N/A,#N/A,FALSE,"MFT96";#N/A,#N/A,FALSE,"CTrecon"}</definedName>
    <definedName name="b_5_3" hidden="1">{#N/A,#N/A,FALSE,"TMCOMP96";#N/A,#N/A,FALSE,"MAT96";#N/A,#N/A,FALSE,"FANDA96";#N/A,#N/A,FALSE,"INTRAN96";#N/A,#N/A,FALSE,"NAA9697";#N/A,#N/A,FALSE,"ECWEBB";#N/A,#N/A,FALSE,"MFT96";#N/A,#N/A,FALSE,"CTrecon"}</definedName>
    <definedName name="b_5_3_1" hidden="1">{#N/A,#N/A,FALSE,"TMCOMP96";#N/A,#N/A,FALSE,"MAT96";#N/A,#N/A,FALSE,"FANDA96";#N/A,#N/A,FALSE,"INTRAN96";#N/A,#N/A,FALSE,"NAA9697";#N/A,#N/A,FALSE,"ECWEBB";#N/A,#N/A,FALSE,"MFT96";#N/A,#N/A,FALSE,"CTrecon"}</definedName>
    <definedName name="b_5_3_2" hidden="1">{#N/A,#N/A,FALSE,"TMCOMP96";#N/A,#N/A,FALSE,"MAT96";#N/A,#N/A,FALSE,"FANDA96";#N/A,#N/A,FALSE,"INTRAN96";#N/A,#N/A,FALSE,"NAA9697";#N/A,#N/A,FALSE,"ECWEBB";#N/A,#N/A,FALSE,"MFT96";#N/A,#N/A,FALSE,"CTrecon"}</definedName>
    <definedName name="b_5_3_3" hidden="1">{#N/A,#N/A,FALSE,"TMCOMP96";#N/A,#N/A,FALSE,"MAT96";#N/A,#N/A,FALSE,"FANDA96";#N/A,#N/A,FALSE,"INTRAN96";#N/A,#N/A,FALSE,"NAA9697";#N/A,#N/A,FALSE,"ECWEBB";#N/A,#N/A,FALSE,"MFT96";#N/A,#N/A,FALSE,"CTrecon"}</definedName>
    <definedName name="b_5_3_4" hidden="1">{#N/A,#N/A,FALSE,"TMCOMP96";#N/A,#N/A,FALSE,"MAT96";#N/A,#N/A,FALSE,"FANDA96";#N/A,#N/A,FALSE,"INTRAN96";#N/A,#N/A,FALSE,"NAA9697";#N/A,#N/A,FALSE,"ECWEBB";#N/A,#N/A,FALSE,"MFT96";#N/A,#N/A,FALSE,"CTrecon"}</definedName>
    <definedName name="b_5_3_5" hidden="1">{#N/A,#N/A,FALSE,"TMCOMP96";#N/A,#N/A,FALSE,"MAT96";#N/A,#N/A,FALSE,"FANDA96";#N/A,#N/A,FALSE,"INTRAN96";#N/A,#N/A,FALSE,"NAA9697";#N/A,#N/A,FALSE,"ECWEBB";#N/A,#N/A,FALSE,"MFT96";#N/A,#N/A,FALSE,"CTrecon"}</definedName>
    <definedName name="b_5_4" hidden="1">{#N/A,#N/A,FALSE,"TMCOMP96";#N/A,#N/A,FALSE,"MAT96";#N/A,#N/A,FALSE,"FANDA96";#N/A,#N/A,FALSE,"INTRAN96";#N/A,#N/A,FALSE,"NAA9697";#N/A,#N/A,FALSE,"ECWEBB";#N/A,#N/A,FALSE,"MFT96";#N/A,#N/A,FALSE,"CTrecon"}</definedName>
    <definedName name="b_5_4_1" hidden="1">{#N/A,#N/A,FALSE,"TMCOMP96";#N/A,#N/A,FALSE,"MAT96";#N/A,#N/A,FALSE,"FANDA96";#N/A,#N/A,FALSE,"INTRAN96";#N/A,#N/A,FALSE,"NAA9697";#N/A,#N/A,FALSE,"ECWEBB";#N/A,#N/A,FALSE,"MFT96";#N/A,#N/A,FALSE,"CTrecon"}</definedName>
    <definedName name="b_5_4_2" hidden="1">{#N/A,#N/A,FALSE,"TMCOMP96";#N/A,#N/A,FALSE,"MAT96";#N/A,#N/A,FALSE,"FANDA96";#N/A,#N/A,FALSE,"INTRAN96";#N/A,#N/A,FALSE,"NAA9697";#N/A,#N/A,FALSE,"ECWEBB";#N/A,#N/A,FALSE,"MFT96";#N/A,#N/A,FALSE,"CTrecon"}</definedName>
    <definedName name="b_5_4_3" hidden="1">{#N/A,#N/A,FALSE,"TMCOMP96";#N/A,#N/A,FALSE,"MAT96";#N/A,#N/A,FALSE,"FANDA96";#N/A,#N/A,FALSE,"INTRAN96";#N/A,#N/A,FALSE,"NAA9697";#N/A,#N/A,FALSE,"ECWEBB";#N/A,#N/A,FALSE,"MFT96";#N/A,#N/A,FALSE,"CTrecon"}</definedName>
    <definedName name="b_5_4_4" hidden="1">{#N/A,#N/A,FALSE,"TMCOMP96";#N/A,#N/A,FALSE,"MAT96";#N/A,#N/A,FALSE,"FANDA96";#N/A,#N/A,FALSE,"INTRAN96";#N/A,#N/A,FALSE,"NAA9697";#N/A,#N/A,FALSE,"ECWEBB";#N/A,#N/A,FALSE,"MFT96";#N/A,#N/A,FALSE,"CTrecon"}</definedName>
    <definedName name="b_5_4_5" hidden="1">{#N/A,#N/A,FALSE,"TMCOMP96";#N/A,#N/A,FALSE,"MAT96";#N/A,#N/A,FALSE,"FANDA96";#N/A,#N/A,FALSE,"INTRAN96";#N/A,#N/A,FALSE,"NAA9697";#N/A,#N/A,FALSE,"ECWEBB";#N/A,#N/A,FALSE,"MFT96";#N/A,#N/A,FALSE,"CTrecon"}</definedName>
    <definedName name="b_5_5" hidden="1">{#N/A,#N/A,FALSE,"TMCOMP96";#N/A,#N/A,FALSE,"MAT96";#N/A,#N/A,FALSE,"FANDA96";#N/A,#N/A,FALSE,"INTRAN96";#N/A,#N/A,FALSE,"NAA9697";#N/A,#N/A,FALSE,"ECWEBB";#N/A,#N/A,FALSE,"MFT96";#N/A,#N/A,FALSE,"CTrecon"}</definedName>
    <definedName name="b_5_5_1" hidden="1">{#N/A,#N/A,FALSE,"TMCOMP96";#N/A,#N/A,FALSE,"MAT96";#N/A,#N/A,FALSE,"FANDA96";#N/A,#N/A,FALSE,"INTRAN96";#N/A,#N/A,FALSE,"NAA9697";#N/A,#N/A,FALSE,"ECWEBB";#N/A,#N/A,FALSE,"MFT96";#N/A,#N/A,FALSE,"CTrecon"}</definedName>
    <definedName name="b_5_5_2" hidden="1">{#N/A,#N/A,FALSE,"TMCOMP96";#N/A,#N/A,FALSE,"MAT96";#N/A,#N/A,FALSE,"FANDA96";#N/A,#N/A,FALSE,"INTRAN96";#N/A,#N/A,FALSE,"NAA9697";#N/A,#N/A,FALSE,"ECWEBB";#N/A,#N/A,FALSE,"MFT96";#N/A,#N/A,FALSE,"CTrecon"}</definedName>
    <definedName name="b_5_5_3" hidden="1">{#N/A,#N/A,FALSE,"TMCOMP96";#N/A,#N/A,FALSE,"MAT96";#N/A,#N/A,FALSE,"FANDA96";#N/A,#N/A,FALSE,"INTRAN96";#N/A,#N/A,FALSE,"NAA9697";#N/A,#N/A,FALSE,"ECWEBB";#N/A,#N/A,FALSE,"MFT96";#N/A,#N/A,FALSE,"CTrecon"}</definedName>
    <definedName name="b_5_5_4" hidden="1">{#N/A,#N/A,FALSE,"TMCOMP96";#N/A,#N/A,FALSE,"MAT96";#N/A,#N/A,FALSE,"FANDA96";#N/A,#N/A,FALSE,"INTRAN96";#N/A,#N/A,FALSE,"NAA9697";#N/A,#N/A,FALSE,"ECWEBB";#N/A,#N/A,FALSE,"MFT96";#N/A,#N/A,FALSE,"CTrecon"}</definedName>
    <definedName name="b_5_5_5" hidden="1">{#N/A,#N/A,FALSE,"TMCOMP96";#N/A,#N/A,FALSE,"MAT96";#N/A,#N/A,FALSE,"FANDA96";#N/A,#N/A,FALSE,"INTRAN96";#N/A,#N/A,FALSE,"NAA9697";#N/A,#N/A,FALSE,"ECWEBB";#N/A,#N/A,FALSE,"MFT96";#N/A,#N/A,FALSE,"CTrecon"}</definedName>
    <definedName name="CONTACT">'Part 1'!$L$20:$O$24</definedName>
    <definedName name="dgsgf" hidden="1">{#N/A,#N/A,FALSE,"TMCOMP96";#N/A,#N/A,FALSE,"MAT96";#N/A,#N/A,FALSE,"FANDA96";#N/A,#N/A,FALSE,"INTRAN96";#N/A,#N/A,FALSE,"NAA9697";#N/A,#N/A,FALSE,"ECWEBB";#N/A,#N/A,FALSE,"MFT96";#N/A,#N/A,FALSE,"CTrecon"}</definedName>
    <definedName name="dgsgf_1" hidden="1">{#N/A,#N/A,FALSE,"TMCOMP96";#N/A,#N/A,FALSE,"MAT96";#N/A,#N/A,FALSE,"FANDA96";#N/A,#N/A,FALSE,"INTRAN96";#N/A,#N/A,FALSE,"NAA9697";#N/A,#N/A,FALSE,"ECWEBB";#N/A,#N/A,FALSE,"MFT96";#N/A,#N/A,FALSE,"CTrecon"}</definedName>
    <definedName name="dgsgf_1_1" hidden="1">{#N/A,#N/A,FALSE,"TMCOMP96";#N/A,#N/A,FALSE,"MAT96";#N/A,#N/A,FALSE,"FANDA96";#N/A,#N/A,FALSE,"INTRAN96";#N/A,#N/A,FALSE,"NAA9697";#N/A,#N/A,FALSE,"ECWEBB";#N/A,#N/A,FALSE,"MFT96";#N/A,#N/A,FALSE,"CTrecon"}</definedName>
    <definedName name="dgsgf_1_1_1" hidden="1">{#N/A,#N/A,FALSE,"TMCOMP96";#N/A,#N/A,FALSE,"MAT96";#N/A,#N/A,FALSE,"FANDA96";#N/A,#N/A,FALSE,"INTRAN96";#N/A,#N/A,FALSE,"NAA9697";#N/A,#N/A,FALSE,"ECWEBB";#N/A,#N/A,FALSE,"MFT96";#N/A,#N/A,FALSE,"CTrecon"}</definedName>
    <definedName name="dgsgf_1_1_1_1" hidden="1">{#N/A,#N/A,FALSE,"TMCOMP96";#N/A,#N/A,FALSE,"MAT96";#N/A,#N/A,FALSE,"FANDA96";#N/A,#N/A,FALSE,"INTRAN96";#N/A,#N/A,FALSE,"NAA9697";#N/A,#N/A,FALSE,"ECWEBB";#N/A,#N/A,FALSE,"MFT96";#N/A,#N/A,FALSE,"CTrecon"}</definedName>
    <definedName name="dgsgf_1_1_1_1_1" hidden="1">{#N/A,#N/A,FALSE,"TMCOMP96";#N/A,#N/A,FALSE,"MAT96";#N/A,#N/A,FALSE,"FANDA96";#N/A,#N/A,FALSE,"INTRAN96";#N/A,#N/A,FALSE,"NAA9697";#N/A,#N/A,FALSE,"ECWEBB";#N/A,#N/A,FALSE,"MFT96";#N/A,#N/A,FALSE,"CTrecon"}</definedName>
    <definedName name="dgsgf_1_1_1_1_1_1" hidden="1">{#N/A,#N/A,FALSE,"TMCOMP96";#N/A,#N/A,FALSE,"MAT96";#N/A,#N/A,FALSE,"FANDA96";#N/A,#N/A,FALSE,"INTRAN96";#N/A,#N/A,FALSE,"NAA9697";#N/A,#N/A,FALSE,"ECWEBB";#N/A,#N/A,FALSE,"MFT96";#N/A,#N/A,FALSE,"CTrecon"}</definedName>
    <definedName name="dgsgf_1_1_1_1_1_2" hidden="1">{#N/A,#N/A,FALSE,"TMCOMP96";#N/A,#N/A,FALSE,"MAT96";#N/A,#N/A,FALSE,"FANDA96";#N/A,#N/A,FALSE,"INTRAN96";#N/A,#N/A,FALSE,"NAA9697";#N/A,#N/A,FALSE,"ECWEBB";#N/A,#N/A,FALSE,"MFT96";#N/A,#N/A,FALSE,"CTrecon"}</definedName>
    <definedName name="dgsgf_1_1_1_1_1_3" hidden="1">{#N/A,#N/A,FALSE,"TMCOMP96";#N/A,#N/A,FALSE,"MAT96";#N/A,#N/A,FALSE,"FANDA96";#N/A,#N/A,FALSE,"INTRAN96";#N/A,#N/A,FALSE,"NAA9697";#N/A,#N/A,FALSE,"ECWEBB";#N/A,#N/A,FALSE,"MFT96";#N/A,#N/A,FALSE,"CTrecon"}</definedName>
    <definedName name="dgsgf_1_1_1_1_1_4" hidden="1">{#N/A,#N/A,FALSE,"TMCOMP96";#N/A,#N/A,FALSE,"MAT96";#N/A,#N/A,FALSE,"FANDA96";#N/A,#N/A,FALSE,"INTRAN96";#N/A,#N/A,FALSE,"NAA9697";#N/A,#N/A,FALSE,"ECWEBB";#N/A,#N/A,FALSE,"MFT96";#N/A,#N/A,FALSE,"CTrecon"}</definedName>
    <definedName name="dgsgf_1_1_1_1_1_5" hidden="1">{#N/A,#N/A,FALSE,"TMCOMP96";#N/A,#N/A,FALSE,"MAT96";#N/A,#N/A,FALSE,"FANDA96";#N/A,#N/A,FALSE,"INTRAN96";#N/A,#N/A,FALSE,"NAA9697";#N/A,#N/A,FALSE,"ECWEBB";#N/A,#N/A,FALSE,"MFT96";#N/A,#N/A,FALSE,"CTrecon"}</definedName>
    <definedName name="dgsgf_1_1_1_1_2" hidden="1">{#N/A,#N/A,FALSE,"TMCOMP96";#N/A,#N/A,FALSE,"MAT96";#N/A,#N/A,FALSE,"FANDA96";#N/A,#N/A,FALSE,"INTRAN96";#N/A,#N/A,FALSE,"NAA9697";#N/A,#N/A,FALSE,"ECWEBB";#N/A,#N/A,FALSE,"MFT96";#N/A,#N/A,FALSE,"CTrecon"}</definedName>
    <definedName name="dgsgf_1_1_1_1_2_1" hidden="1">{#N/A,#N/A,FALSE,"TMCOMP96";#N/A,#N/A,FALSE,"MAT96";#N/A,#N/A,FALSE,"FANDA96";#N/A,#N/A,FALSE,"INTRAN96";#N/A,#N/A,FALSE,"NAA9697";#N/A,#N/A,FALSE,"ECWEBB";#N/A,#N/A,FALSE,"MFT96";#N/A,#N/A,FALSE,"CTrecon"}</definedName>
    <definedName name="dgsgf_1_1_1_1_2_2" hidden="1">{#N/A,#N/A,FALSE,"TMCOMP96";#N/A,#N/A,FALSE,"MAT96";#N/A,#N/A,FALSE,"FANDA96";#N/A,#N/A,FALSE,"INTRAN96";#N/A,#N/A,FALSE,"NAA9697";#N/A,#N/A,FALSE,"ECWEBB";#N/A,#N/A,FALSE,"MFT96";#N/A,#N/A,FALSE,"CTrecon"}</definedName>
    <definedName name="dgsgf_1_1_1_1_2_3" hidden="1">{#N/A,#N/A,FALSE,"TMCOMP96";#N/A,#N/A,FALSE,"MAT96";#N/A,#N/A,FALSE,"FANDA96";#N/A,#N/A,FALSE,"INTRAN96";#N/A,#N/A,FALSE,"NAA9697";#N/A,#N/A,FALSE,"ECWEBB";#N/A,#N/A,FALSE,"MFT96";#N/A,#N/A,FALSE,"CTrecon"}</definedName>
    <definedName name="dgsgf_1_1_1_1_2_4" hidden="1">{#N/A,#N/A,FALSE,"TMCOMP96";#N/A,#N/A,FALSE,"MAT96";#N/A,#N/A,FALSE,"FANDA96";#N/A,#N/A,FALSE,"INTRAN96";#N/A,#N/A,FALSE,"NAA9697";#N/A,#N/A,FALSE,"ECWEBB";#N/A,#N/A,FALSE,"MFT96";#N/A,#N/A,FALSE,"CTrecon"}</definedName>
    <definedName name="dgsgf_1_1_1_1_2_5" hidden="1">{#N/A,#N/A,FALSE,"TMCOMP96";#N/A,#N/A,FALSE,"MAT96";#N/A,#N/A,FALSE,"FANDA96";#N/A,#N/A,FALSE,"INTRAN96";#N/A,#N/A,FALSE,"NAA9697";#N/A,#N/A,FALSE,"ECWEBB";#N/A,#N/A,FALSE,"MFT96";#N/A,#N/A,FALSE,"CTrecon"}</definedName>
    <definedName name="dgsgf_1_1_1_1_3" hidden="1">{#N/A,#N/A,FALSE,"TMCOMP96";#N/A,#N/A,FALSE,"MAT96";#N/A,#N/A,FALSE,"FANDA96";#N/A,#N/A,FALSE,"INTRAN96";#N/A,#N/A,FALSE,"NAA9697";#N/A,#N/A,FALSE,"ECWEBB";#N/A,#N/A,FALSE,"MFT96";#N/A,#N/A,FALSE,"CTrecon"}</definedName>
    <definedName name="dgsgf_1_1_1_1_4" hidden="1">{#N/A,#N/A,FALSE,"TMCOMP96";#N/A,#N/A,FALSE,"MAT96";#N/A,#N/A,FALSE,"FANDA96";#N/A,#N/A,FALSE,"INTRAN96";#N/A,#N/A,FALSE,"NAA9697";#N/A,#N/A,FALSE,"ECWEBB";#N/A,#N/A,FALSE,"MFT96";#N/A,#N/A,FALSE,"CTrecon"}</definedName>
    <definedName name="dgsgf_1_1_1_1_5" hidden="1">{#N/A,#N/A,FALSE,"TMCOMP96";#N/A,#N/A,FALSE,"MAT96";#N/A,#N/A,FALSE,"FANDA96";#N/A,#N/A,FALSE,"INTRAN96";#N/A,#N/A,FALSE,"NAA9697";#N/A,#N/A,FALSE,"ECWEBB";#N/A,#N/A,FALSE,"MFT96";#N/A,#N/A,FALSE,"CTrecon"}</definedName>
    <definedName name="dgsgf_1_1_1_2" hidden="1">{#N/A,#N/A,FALSE,"TMCOMP96";#N/A,#N/A,FALSE,"MAT96";#N/A,#N/A,FALSE,"FANDA96";#N/A,#N/A,FALSE,"INTRAN96";#N/A,#N/A,FALSE,"NAA9697";#N/A,#N/A,FALSE,"ECWEBB";#N/A,#N/A,FALSE,"MFT96";#N/A,#N/A,FALSE,"CTrecon"}</definedName>
    <definedName name="dgsgf_1_1_1_2_1" hidden="1">{#N/A,#N/A,FALSE,"TMCOMP96";#N/A,#N/A,FALSE,"MAT96";#N/A,#N/A,FALSE,"FANDA96";#N/A,#N/A,FALSE,"INTRAN96";#N/A,#N/A,FALSE,"NAA9697";#N/A,#N/A,FALSE,"ECWEBB";#N/A,#N/A,FALSE,"MFT96";#N/A,#N/A,FALSE,"CTrecon"}</definedName>
    <definedName name="dgsgf_1_1_1_2_2" hidden="1">{#N/A,#N/A,FALSE,"TMCOMP96";#N/A,#N/A,FALSE,"MAT96";#N/A,#N/A,FALSE,"FANDA96";#N/A,#N/A,FALSE,"INTRAN96";#N/A,#N/A,FALSE,"NAA9697";#N/A,#N/A,FALSE,"ECWEBB";#N/A,#N/A,FALSE,"MFT96";#N/A,#N/A,FALSE,"CTrecon"}</definedName>
    <definedName name="dgsgf_1_1_1_2_3" hidden="1">{#N/A,#N/A,FALSE,"TMCOMP96";#N/A,#N/A,FALSE,"MAT96";#N/A,#N/A,FALSE,"FANDA96";#N/A,#N/A,FALSE,"INTRAN96";#N/A,#N/A,FALSE,"NAA9697";#N/A,#N/A,FALSE,"ECWEBB";#N/A,#N/A,FALSE,"MFT96";#N/A,#N/A,FALSE,"CTrecon"}</definedName>
    <definedName name="dgsgf_1_1_1_2_4" hidden="1">{#N/A,#N/A,FALSE,"TMCOMP96";#N/A,#N/A,FALSE,"MAT96";#N/A,#N/A,FALSE,"FANDA96";#N/A,#N/A,FALSE,"INTRAN96";#N/A,#N/A,FALSE,"NAA9697";#N/A,#N/A,FALSE,"ECWEBB";#N/A,#N/A,FALSE,"MFT96";#N/A,#N/A,FALSE,"CTrecon"}</definedName>
    <definedName name="dgsgf_1_1_1_2_5" hidden="1">{#N/A,#N/A,FALSE,"TMCOMP96";#N/A,#N/A,FALSE,"MAT96";#N/A,#N/A,FALSE,"FANDA96";#N/A,#N/A,FALSE,"INTRAN96";#N/A,#N/A,FALSE,"NAA9697";#N/A,#N/A,FALSE,"ECWEBB";#N/A,#N/A,FALSE,"MFT96";#N/A,#N/A,FALSE,"CTrecon"}</definedName>
    <definedName name="dgsgf_1_1_1_3" hidden="1">{#N/A,#N/A,FALSE,"TMCOMP96";#N/A,#N/A,FALSE,"MAT96";#N/A,#N/A,FALSE,"FANDA96";#N/A,#N/A,FALSE,"INTRAN96";#N/A,#N/A,FALSE,"NAA9697";#N/A,#N/A,FALSE,"ECWEBB";#N/A,#N/A,FALSE,"MFT96";#N/A,#N/A,FALSE,"CTrecon"}</definedName>
    <definedName name="dgsgf_1_1_1_3_1" hidden="1">{#N/A,#N/A,FALSE,"TMCOMP96";#N/A,#N/A,FALSE,"MAT96";#N/A,#N/A,FALSE,"FANDA96";#N/A,#N/A,FALSE,"INTRAN96";#N/A,#N/A,FALSE,"NAA9697";#N/A,#N/A,FALSE,"ECWEBB";#N/A,#N/A,FALSE,"MFT96";#N/A,#N/A,FALSE,"CTrecon"}</definedName>
    <definedName name="dgsgf_1_1_1_3_2" hidden="1">{#N/A,#N/A,FALSE,"TMCOMP96";#N/A,#N/A,FALSE,"MAT96";#N/A,#N/A,FALSE,"FANDA96";#N/A,#N/A,FALSE,"INTRAN96";#N/A,#N/A,FALSE,"NAA9697";#N/A,#N/A,FALSE,"ECWEBB";#N/A,#N/A,FALSE,"MFT96";#N/A,#N/A,FALSE,"CTrecon"}</definedName>
    <definedName name="dgsgf_1_1_1_3_3" hidden="1">{#N/A,#N/A,FALSE,"TMCOMP96";#N/A,#N/A,FALSE,"MAT96";#N/A,#N/A,FALSE,"FANDA96";#N/A,#N/A,FALSE,"INTRAN96";#N/A,#N/A,FALSE,"NAA9697";#N/A,#N/A,FALSE,"ECWEBB";#N/A,#N/A,FALSE,"MFT96";#N/A,#N/A,FALSE,"CTrecon"}</definedName>
    <definedName name="dgsgf_1_1_1_3_4" hidden="1">{#N/A,#N/A,FALSE,"TMCOMP96";#N/A,#N/A,FALSE,"MAT96";#N/A,#N/A,FALSE,"FANDA96";#N/A,#N/A,FALSE,"INTRAN96";#N/A,#N/A,FALSE,"NAA9697";#N/A,#N/A,FALSE,"ECWEBB";#N/A,#N/A,FALSE,"MFT96";#N/A,#N/A,FALSE,"CTrecon"}</definedName>
    <definedName name="dgsgf_1_1_1_3_5" hidden="1">{#N/A,#N/A,FALSE,"TMCOMP96";#N/A,#N/A,FALSE,"MAT96";#N/A,#N/A,FALSE,"FANDA96";#N/A,#N/A,FALSE,"INTRAN96";#N/A,#N/A,FALSE,"NAA9697";#N/A,#N/A,FALSE,"ECWEBB";#N/A,#N/A,FALSE,"MFT96";#N/A,#N/A,FALSE,"CTrecon"}</definedName>
    <definedName name="dgsgf_1_1_1_4" hidden="1">{#N/A,#N/A,FALSE,"TMCOMP96";#N/A,#N/A,FALSE,"MAT96";#N/A,#N/A,FALSE,"FANDA96";#N/A,#N/A,FALSE,"INTRAN96";#N/A,#N/A,FALSE,"NAA9697";#N/A,#N/A,FALSE,"ECWEBB";#N/A,#N/A,FALSE,"MFT96";#N/A,#N/A,FALSE,"CTrecon"}</definedName>
    <definedName name="dgsgf_1_1_1_4_1" hidden="1">{#N/A,#N/A,FALSE,"TMCOMP96";#N/A,#N/A,FALSE,"MAT96";#N/A,#N/A,FALSE,"FANDA96";#N/A,#N/A,FALSE,"INTRAN96";#N/A,#N/A,FALSE,"NAA9697";#N/A,#N/A,FALSE,"ECWEBB";#N/A,#N/A,FALSE,"MFT96";#N/A,#N/A,FALSE,"CTrecon"}</definedName>
    <definedName name="dgsgf_1_1_1_4_2" hidden="1">{#N/A,#N/A,FALSE,"TMCOMP96";#N/A,#N/A,FALSE,"MAT96";#N/A,#N/A,FALSE,"FANDA96";#N/A,#N/A,FALSE,"INTRAN96";#N/A,#N/A,FALSE,"NAA9697";#N/A,#N/A,FALSE,"ECWEBB";#N/A,#N/A,FALSE,"MFT96";#N/A,#N/A,FALSE,"CTrecon"}</definedName>
    <definedName name="dgsgf_1_1_1_4_3" hidden="1">{#N/A,#N/A,FALSE,"TMCOMP96";#N/A,#N/A,FALSE,"MAT96";#N/A,#N/A,FALSE,"FANDA96";#N/A,#N/A,FALSE,"INTRAN96";#N/A,#N/A,FALSE,"NAA9697";#N/A,#N/A,FALSE,"ECWEBB";#N/A,#N/A,FALSE,"MFT96";#N/A,#N/A,FALSE,"CTrecon"}</definedName>
    <definedName name="dgsgf_1_1_1_4_4" hidden="1">{#N/A,#N/A,FALSE,"TMCOMP96";#N/A,#N/A,FALSE,"MAT96";#N/A,#N/A,FALSE,"FANDA96";#N/A,#N/A,FALSE,"INTRAN96";#N/A,#N/A,FALSE,"NAA9697";#N/A,#N/A,FALSE,"ECWEBB";#N/A,#N/A,FALSE,"MFT96";#N/A,#N/A,FALSE,"CTrecon"}</definedName>
    <definedName name="dgsgf_1_1_1_4_5" hidden="1">{#N/A,#N/A,FALSE,"TMCOMP96";#N/A,#N/A,FALSE,"MAT96";#N/A,#N/A,FALSE,"FANDA96";#N/A,#N/A,FALSE,"INTRAN96";#N/A,#N/A,FALSE,"NAA9697";#N/A,#N/A,FALSE,"ECWEBB";#N/A,#N/A,FALSE,"MFT96";#N/A,#N/A,FALSE,"CTrecon"}</definedName>
    <definedName name="dgsgf_1_1_1_5" hidden="1">{#N/A,#N/A,FALSE,"TMCOMP96";#N/A,#N/A,FALSE,"MAT96";#N/A,#N/A,FALSE,"FANDA96";#N/A,#N/A,FALSE,"INTRAN96";#N/A,#N/A,FALSE,"NAA9697";#N/A,#N/A,FALSE,"ECWEBB";#N/A,#N/A,FALSE,"MFT96";#N/A,#N/A,FALSE,"CTrecon"}</definedName>
    <definedName name="dgsgf_1_1_1_5_1" hidden="1">{#N/A,#N/A,FALSE,"TMCOMP96";#N/A,#N/A,FALSE,"MAT96";#N/A,#N/A,FALSE,"FANDA96";#N/A,#N/A,FALSE,"INTRAN96";#N/A,#N/A,FALSE,"NAA9697";#N/A,#N/A,FALSE,"ECWEBB";#N/A,#N/A,FALSE,"MFT96";#N/A,#N/A,FALSE,"CTrecon"}</definedName>
    <definedName name="dgsgf_1_1_1_5_2" hidden="1">{#N/A,#N/A,FALSE,"TMCOMP96";#N/A,#N/A,FALSE,"MAT96";#N/A,#N/A,FALSE,"FANDA96";#N/A,#N/A,FALSE,"INTRAN96";#N/A,#N/A,FALSE,"NAA9697";#N/A,#N/A,FALSE,"ECWEBB";#N/A,#N/A,FALSE,"MFT96";#N/A,#N/A,FALSE,"CTrecon"}</definedName>
    <definedName name="dgsgf_1_1_1_5_3" hidden="1">{#N/A,#N/A,FALSE,"TMCOMP96";#N/A,#N/A,FALSE,"MAT96";#N/A,#N/A,FALSE,"FANDA96";#N/A,#N/A,FALSE,"INTRAN96";#N/A,#N/A,FALSE,"NAA9697";#N/A,#N/A,FALSE,"ECWEBB";#N/A,#N/A,FALSE,"MFT96";#N/A,#N/A,FALSE,"CTrecon"}</definedName>
    <definedName name="dgsgf_1_1_1_5_4" hidden="1">{#N/A,#N/A,FALSE,"TMCOMP96";#N/A,#N/A,FALSE,"MAT96";#N/A,#N/A,FALSE,"FANDA96";#N/A,#N/A,FALSE,"INTRAN96";#N/A,#N/A,FALSE,"NAA9697";#N/A,#N/A,FALSE,"ECWEBB";#N/A,#N/A,FALSE,"MFT96";#N/A,#N/A,FALSE,"CTrecon"}</definedName>
    <definedName name="dgsgf_1_1_1_5_5" hidden="1">{#N/A,#N/A,FALSE,"TMCOMP96";#N/A,#N/A,FALSE,"MAT96";#N/A,#N/A,FALSE,"FANDA96";#N/A,#N/A,FALSE,"INTRAN96";#N/A,#N/A,FALSE,"NAA9697";#N/A,#N/A,FALSE,"ECWEBB";#N/A,#N/A,FALSE,"MFT96";#N/A,#N/A,FALSE,"CTrecon"}</definedName>
    <definedName name="dgsgf_1_1_2" hidden="1">{#N/A,#N/A,FALSE,"TMCOMP96";#N/A,#N/A,FALSE,"MAT96";#N/A,#N/A,FALSE,"FANDA96";#N/A,#N/A,FALSE,"INTRAN96";#N/A,#N/A,FALSE,"NAA9697";#N/A,#N/A,FALSE,"ECWEBB";#N/A,#N/A,FALSE,"MFT96";#N/A,#N/A,FALSE,"CTrecon"}</definedName>
    <definedName name="dgsgf_1_1_2_1" hidden="1">{#N/A,#N/A,FALSE,"TMCOMP96";#N/A,#N/A,FALSE,"MAT96";#N/A,#N/A,FALSE,"FANDA96";#N/A,#N/A,FALSE,"INTRAN96";#N/A,#N/A,FALSE,"NAA9697";#N/A,#N/A,FALSE,"ECWEBB";#N/A,#N/A,FALSE,"MFT96";#N/A,#N/A,FALSE,"CTrecon"}</definedName>
    <definedName name="dgsgf_1_1_2_2" hidden="1">{#N/A,#N/A,FALSE,"TMCOMP96";#N/A,#N/A,FALSE,"MAT96";#N/A,#N/A,FALSE,"FANDA96";#N/A,#N/A,FALSE,"INTRAN96";#N/A,#N/A,FALSE,"NAA9697";#N/A,#N/A,FALSE,"ECWEBB";#N/A,#N/A,FALSE,"MFT96";#N/A,#N/A,FALSE,"CTrecon"}</definedName>
    <definedName name="dgsgf_1_1_2_3" hidden="1">{#N/A,#N/A,FALSE,"TMCOMP96";#N/A,#N/A,FALSE,"MAT96";#N/A,#N/A,FALSE,"FANDA96";#N/A,#N/A,FALSE,"INTRAN96";#N/A,#N/A,FALSE,"NAA9697";#N/A,#N/A,FALSE,"ECWEBB";#N/A,#N/A,FALSE,"MFT96";#N/A,#N/A,FALSE,"CTrecon"}</definedName>
    <definedName name="dgsgf_1_1_2_4" hidden="1">{#N/A,#N/A,FALSE,"TMCOMP96";#N/A,#N/A,FALSE,"MAT96";#N/A,#N/A,FALSE,"FANDA96";#N/A,#N/A,FALSE,"INTRAN96";#N/A,#N/A,FALSE,"NAA9697";#N/A,#N/A,FALSE,"ECWEBB";#N/A,#N/A,FALSE,"MFT96";#N/A,#N/A,FALSE,"CTrecon"}</definedName>
    <definedName name="dgsgf_1_1_2_5" hidden="1">{#N/A,#N/A,FALSE,"TMCOMP96";#N/A,#N/A,FALSE,"MAT96";#N/A,#N/A,FALSE,"FANDA96";#N/A,#N/A,FALSE,"INTRAN96";#N/A,#N/A,FALSE,"NAA9697";#N/A,#N/A,FALSE,"ECWEBB";#N/A,#N/A,FALSE,"MFT96";#N/A,#N/A,FALSE,"CTrecon"}</definedName>
    <definedName name="dgsgf_1_1_3" hidden="1">{#N/A,#N/A,FALSE,"TMCOMP96";#N/A,#N/A,FALSE,"MAT96";#N/A,#N/A,FALSE,"FANDA96";#N/A,#N/A,FALSE,"INTRAN96";#N/A,#N/A,FALSE,"NAA9697";#N/A,#N/A,FALSE,"ECWEBB";#N/A,#N/A,FALSE,"MFT96";#N/A,#N/A,FALSE,"CTrecon"}</definedName>
    <definedName name="dgsgf_1_1_3_1" hidden="1">{#N/A,#N/A,FALSE,"TMCOMP96";#N/A,#N/A,FALSE,"MAT96";#N/A,#N/A,FALSE,"FANDA96";#N/A,#N/A,FALSE,"INTRAN96";#N/A,#N/A,FALSE,"NAA9697";#N/A,#N/A,FALSE,"ECWEBB";#N/A,#N/A,FALSE,"MFT96";#N/A,#N/A,FALSE,"CTrecon"}</definedName>
    <definedName name="dgsgf_1_1_3_2" hidden="1">{#N/A,#N/A,FALSE,"TMCOMP96";#N/A,#N/A,FALSE,"MAT96";#N/A,#N/A,FALSE,"FANDA96";#N/A,#N/A,FALSE,"INTRAN96";#N/A,#N/A,FALSE,"NAA9697";#N/A,#N/A,FALSE,"ECWEBB";#N/A,#N/A,FALSE,"MFT96";#N/A,#N/A,FALSE,"CTrecon"}</definedName>
    <definedName name="dgsgf_1_1_3_3" hidden="1">{#N/A,#N/A,FALSE,"TMCOMP96";#N/A,#N/A,FALSE,"MAT96";#N/A,#N/A,FALSE,"FANDA96";#N/A,#N/A,FALSE,"INTRAN96";#N/A,#N/A,FALSE,"NAA9697";#N/A,#N/A,FALSE,"ECWEBB";#N/A,#N/A,FALSE,"MFT96";#N/A,#N/A,FALSE,"CTrecon"}</definedName>
    <definedName name="dgsgf_1_1_3_4" hidden="1">{#N/A,#N/A,FALSE,"TMCOMP96";#N/A,#N/A,FALSE,"MAT96";#N/A,#N/A,FALSE,"FANDA96";#N/A,#N/A,FALSE,"INTRAN96";#N/A,#N/A,FALSE,"NAA9697";#N/A,#N/A,FALSE,"ECWEBB";#N/A,#N/A,FALSE,"MFT96";#N/A,#N/A,FALSE,"CTrecon"}</definedName>
    <definedName name="dgsgf_1_1_3_5" hidden="1">{#N/A,#N/A,FALSE,"TMCOMP96";#N/A,#N/A,FALSE,"MAT96";#N/A,#N/A,FALSE,"FANDA96";#N/A,#N/A,FALSE,"INTRAN96";#N/A,#N/A,FALSE,"NAA9697";#N/A,#N/A,FALSE,"ECWEBB";#N/A,#N/A,FALSE,"MFT96";#N/A,#N/A,FALSE,"CTrecon"}</definedName>
    <definedName name="dgsgf_1_1_4" hidden="1">{#N/A,#N/A,FALSE,"TMCOMP96";#N/A,#N/A,FALSE,"MAT96";#N/A,#N/A,FALSE,"FANDA96";#N/A,#N/A,FALSE,"INTRAN96";#N/A,#N/A,FALSE,"NAA9697";#N/A,#N/A,FALSE,"ECWEBB";#N/A,#N/A,FALSE,"MFT96";#N/A,#N/A,FALSE,"CTrecon"}</definedName>
    <definedName name="dgsgf_1_1_4_1" hidden="1">{#N/A,#N/A,FALSE,"TMCOMP96";#N/A,#N/A,FALSE,"MAT96";#N/A,#N/A,FALSE,"FANDA96";#N/A,#N/A,FALSE,"INTRAN96";#N/A,#N/A,FALSE,"NAA9697";#N/A,#N/A,FALSE,"ECWEBB";#N/A,#N/A,FALSE,"MFT96";#N/A,#N/A,FALSE,"CTrecon"}</definedName>
    <definedName name="dgsgf_1_1_4_2" hidden="1">{#N/A,#N/A,FALSE,"TMCOMP96";#N/A,#N/A,FALSE,"MAT96";#N/A,#N/A,FALSE,"FANDA96";#N/A,#N/A,FALSE,"INTRAN96";#N/A,#N/A,FALSE,"NAA9697";#N/A,#N/A,FALSE,"ECWEBB";#N/A,#N/A,FALSE,"MFT96";#N/A,#N/A,FALSE,"CTrecon"}</definedName>
    <definedName name="dgsgf_1_1_4_3" hidden="1">{#N/A,#N/A,FALSE,"TMCOMP96";#N/A,#N/A,FALSE,"MAT96";#N/A,#N/A,FALSE,"FANDA96";#N/A,#N/A,FALSE,"INTRAN96";#N/A,#N/A,FALSE,"NAA9697";#N/A,#N/A,FALSE,"ECWEBB";#N/A,#N/A,FALSE,"MFT96";#N/A,#N/A,FALSE,"CTrecon"}</definedName>
    <definedName name="dgsgf_1_1_4_4" hidden="1">{#N/A,#N/A,FALSE,"TMCOMP96";#N/A,#N/A,FALSE,"MAT96";#N/A,#N/A,FALSE,"FANDA96";#N/A,#N/A,FALSE,"INTRAN96";#N/A,#N/A,FALSE,"NAA9697";#N/A,#N/A,FALSE,"ECWEBB";#N/A,#N/A,FALSE,"MFT96";#N/A,#N/A,FALSE,"CTrecon"}</definedName>
    <definedName name="dgsgf_1_1_4_5" hidden="1">{#N/A,#N/A,FALSE,"TMCOMP96";#N/A,#N/A,FALSE,"MAT96";#N/A,#N/A,FALSE,"FANDA96";#N/A,#N/A,FALSE,"INTRAN96";#N/A,#N/A,FALSE,"NAA9697";#N/A,#N/A,FALSE,"ECWEBB";#N/A,#N/A,FALSE,"MFT96";#N/A,#N/A,FALSE,"CTrecon"}</definedName>
    <definedName name="dgsgf_1_1_5" hidden="1">{#N/A,#N/A,FALSE,"TMCOMP96";#N/A,#N/A,FALSE,"MAT96";#N/A,#N/A,FALSE,"FANDA96";#N/A,#N/A,FALSE,"INTRAN96";#N/A,#N/A,FALSE,"NAA9697";#N/A,#N/A,FALSE,"ECWEBB";#N/A,#N/A,FALSE,"MFT96";#N/A,#N/A,FALSE,"CTrecon"}</definedName>
    <definedName name="dgsgf_1_1_5_1" hidden="1">{#N/A,#N/A,FALSE,"TMCOMP96";#N/A,#N/A,FALSE,"MAT96";#N/A,#N/A,FALSE,"FANDA96";#N/A,#N/A,FALSE,"INTRAN96";#N/A,#N/A,FALSE,"NAA9697";#N/A,#N/A,FALSE,"ECWEBB";#N/A,#N/A,FALSE,"MFT96";#N/A,#N/A,FALSE,"CTrecon"}</definedName>
    <definedName name="dgsgf_1_1_5_2" hidden="1">{#N/A,#N/A,FALSE,"TMCOMP96";#N/A,#N/A,FALSE,"MAT96";#N/A,#N/A,FALSE,"FANDA96";#N/A,#N/A,FALSE,"INTRAN96";#N/A,#N/A,FALSE,"NAA9697";#N/A,#N/A,FALSE,"ECWEBB";#N/A,#N/A,FALSE,"MFT96";#N/A,#N/A,FALSE,"CTrecon"}</definedName>
    <definedName name="dgsgf_1_1_5_3" hidden="1">{#N/A,#N/A,FALSE,"TMCOMP96";#N/A,#N/A,FALSE,"MAT96";#N/A,#N/A,FALSE,"FANDA96";#N/A,#N/A,FALSE,"INTRAN96";#N/A,#N/A,FALSE,"NAA9697";#N/A,#N/A,FALSE,"ECWEBB";#N/A,#N/A,FALSE,"MFT96";#N/A,#N/A,FALSE,"CTrecon"}</definedName>
    <definedName name="dgsgf_1_1_5_4" hidden="1">{#N/A,#N/A,FALSE,"TMCOMP96";#N/A,#N/A,FALSE,"MAT96";#N/A,#N/A,FALSE,"FANDA96";#N/A,#N/A,FALSE,"INTRAN96";#N/A,#N/A,FALSE,"NAA9697";#N/A,#N/A,FALSE,"ECWEBB";#N/A,#N/A,FALSE,"MFT96";#N/A,#N/A,FALSE,"CTrecon"}</definedName>
    <definedName name="dgsgf_1_1_5_5" hidden="1">{#N/A,#N/A,FALSE,"TMCOMP96";#N/A,#N/A,FALSE,"MAT96";#N/A,#N/A,FALSE,"FANDA96";#N/A,#N/A,FALSE,"INTRAN96";#N/A,#N/A,FALSE,"NAA9697";#N/A,#N/A,FALSE,"ECWEBB";#N/A,#N/A,FALSE,"MFT96";#N/A,#N/A,FALSE,"CTrecon"}</definedName>
    <definedName name="dgsgf_1_2" hidden="1">{#N/A,#N/A,FALSE,"TMCOMP96";#N/A,#N/A,FALSE,"MAT96";#N/A,#N/A,FALSE,"FANDA96";#N/A,#N/A,FALSE,"INTRAN96";#N/A,#N/A,FALSE,"NAA9697";#N/A,#N/A,FALSE,"ECWEBB";#N/A,#N/A,FALSE,"MFT96";#N/A,#N/A,FALSE,"CTrecon"}</definedName>
    <definedName name="dgsgf_1_2_1" hidden="1">{#N/A,#N/A,FALSE,"TMCOMP96";#N/A,#N/A,FALSE,"MAT96";#N/A,#N/A,FALSE,"FANDA96";#N/A,#N/A,FALSE,"INTRAN96";#N/A,#N/A,FALSE,"NAA9697";#N/A,#N/A,FALSE,"ECWEBB";#N/A,#N/A,FALSE,"MFT96";#N/A,#N/A,FALSE,"CTrecon"}</definedName>
    <definedName name="dgsgf_1_2_1_1" hidden="1">{#N/A,#N/A,FALSE,"TMCOMP96";#N/A,#N/A,FALSE,"MAT96";#N/A,#N/A,FALSE,"FANDA96";#N/A,#N/A,FALSE,"INTRAN96";#N/A,#N/A,FALSE,"NAA9697";#N/A,#N/A,FALSE,"ECWEBB";#N/A,#N/A,FALSE,"MFT96";#N/A,#N/A,FALSE,"CTrecon"}</definedName>
    <definedName name="dgsgf_1_2_1_1_1" hidden="1">{#N/A,#N/A,FALSE,"TMCOMP96";#N/A,#N/A,FALSE,"MAT96";#N/A,#N/A,FALSE,"FANDA96";#N/A,#N/A,FALSE,"INTRAN96";#N/A,#N/A,FALSE,"NAA9697";#N/A,#N/A,FALSE,"ECWEBB";#N/A,#N/A,FALSE,"MFT96";#N/A,#N/A,FALSE,"CTrecon"}</definedName>
    <definedName name="dgsgf_1_2_1_1_1_1" hidden="1">{#N/A,#N/A,FALSE,"TMCOMP96";#N/A,#N/A,FALSE,"MAT96";#N/A,#N/A,FALSE,"FANDA96";#N/A,#N/A,FALSE,"INTRAN96";#N/A,#N/A,FALSE,"NAA9697";#N/A,#N/A,FALSE,"ECWEBB";#N/A,#N/A,FALSE,"MFT96";#N/A,#N/A,FALSE,"CTrecon"}</definedName>
    <definedName name="dgsgf_1_2_1_1_1_2" hidden="1">{#N/A,#N/A,FALSE,"TMCOMP96";#N/A,#N/A,FALSE,"MAT96";#N/A,#N/A,FALSE,"FANDA96";#N/A,#N/A,FALSE,"INTRAN96";#N/A,#N/A,FALSE,"NAA9697";#N/A,#N/A,FALSE,"ECWEBB";#N/A,#N/A,FALSE,"MFT96";#N/A,#N/A,FALSE,"CTrecon"}</definedName>
    <definedName name="dgsgf_1_2_1_1_1_3" hidden="1">{#N/A,#N/A,FALSE,"TMCOMP96";#N/A,#N/A,FALSE,"MAT96";#N/A,#N/A,FALSE,"FANDA96";#N/A,#N/A,FALSE,"INTRAN96";#N/A,#N/A,FALSE,"NAA9697";#N/A,#N/A,FALSE,"ECWEBB";#N/A,#N/A,FALSE,"MFT96";#N/A,#N/A,FALSE,"CTrecon"}</definedName>
    <definedName name="dgsgf_1_2_1_1_1_4" hidden="1">{#N/A,#N/A,FALSE,"TMCOMP96";#N/A,#N/A,FALSE,"MAT96";#N/A,#N/A,FALSE,"FANDA96";#N/A,#N/A,FALSE,"INTRAN96";#N/A,#N/A,FALSE,"NAA9697";#N/A,#N/A,FALSE,"ECWEBB";#N/A,#N/A,FALSE,"MFT96";#N/A,#N/A,FALSE,"CTrecon"}</definedName>
    <definedName name="dgsgf_1_2_1_1_1_5" hidden="1">{#N/A,#N/A,FALSE,"TMCOMP96";#N/A,#N/A,FALSE,"MAT96";#N/A,#N/A,FALSE,"FANDA96";#N/A,#N/A,FALSE,"INTRAN96";#N/A,#N/A,FALSE,"NAA9697";#N/A,#N/A,FALSE,"ECWEBB";#N/A,#N/A,FALSE,"MFT96";#N/A,#N/A,FALSE,"CTrecon"}</definedName>
    <definedName name="dgsgf_1_2_1_1_2" hidden="1">{#N/A,#N/A,FALSE,"TMCOMP96";#N/A,#N/A,FALSE,"MAT96";#N/A,#N/A,FALSE,"FANDA96";#N/A,#N/A,FALSE,"INTRAN96";#N/A,#N/A,FALSE,"NAA9697";#N/A,#N/A,FALSE,"ECWEBB";#N/A,#N/A,FALSE,"MFT96";#N/A,#N/A,FALSE,"CTrecon"}</definedName>
    <definedName name="dgsgf_1_2_1_1_2_1" hidden="1">{#N/A,#N/A,FALSE,"TMCOMP96";#N/A,#N/A,FALSE,"MAT96";#N/A,#N/A,FALSE,"FANDA96";#N/A,#N/A,FALSE,"INTRAN96";#N/A,#N/A,FALSE,"NAA9697";#N/A,#N/A,FALSE,"ECWEBB";#N/A,#N/A,FALSE,"MFT96";#N/A,#N/A,FALSE,"CTrecon"}</definedName>
    <definedName name="dgsgf_1_2_1_1_2_2" hidden="1">{#N/A,#N/A,FALSE,"TMCOMP96";#N/A,#N/A,FALSE,"MAT96";#N/A,#N/A,FALSE,"FANDA96";#N/A,#N/A,FALSE,"INTRAN96";#N/A,#N/A,FALSE,"NAA9697";#N/A,#N/A,FALSE,"ECWEBB";#N/A,#N/A,FALSE,"MFT96";#N/A,#N/A,FALSE,"CTrecon"}</definedName>
    <definedName name="dgsgf_1_2_1_1_2_3" hidden="1">{#N/A,#N/A,FALSE,"TMCOMP96";#N/A,#N/A,FALSE,"MAT96";#N/A,#N/A,FALSE,"FANDA96";#N/A,#N/A,FALSE,"INTRAN96";#N/A,#N/A,FALSE,"NAA9697";#N/A,#N/A,FALSE,"ECWEBB";#N/A,#N/A,FALSE,"MFT96";#N/A,#N/A,FALSE,"CTrecon"}</definedName>
    <definedName name="dgsgf_1_2_1_1_2_4" hidden="1">{#N/A,#N/A,FALSE,"TMCOMP96";#N/A,#N/A,FALSE,"MAT96";#N/A,#N/A,FALSE,"FANDA96";#N/A,#N/A,FALSE,"INTRAN96";#N/A,#N/A,FALSE,"NAA9697";#N/A,#N/A,FALSE,"ECWEBB";#N/A,#N/A,FALSE,"MFT96";#N/A,#N/A,FALSE,"CTrecon"}</definedName>
    <definedName name="dgsgf_1_2_1_1_2_5" hidden="1">{#N/A,#N/A,FALSE,"TMCOMP96";#N/A,#N/A,FALSE,"MAT96";#N/A,#N/A,FALSE,"FANDA96";#N/A,#N/A,FALSE,"INTRAN96";#N/A,#N/A,FALSE,"NAA9697";#N/A,#N/A,FALSE,"ECWEBB";#N/A,#N/A,FALSE,"MFT96";#N/A,#N/A,FALSE,"CTrecon"}</definedName>
    <definedName name="dgsgf_1_2_1_1_3" hidden="1">{#N/A,#N/A,FALSE,"TMCOMP96";#N/A,#N/A,FALSE,"MAT96";#N/A,#N/A,FALSE,"FANDA96";#N/A,#N/A,FALSE,"INTRAN96";#N/A,#N/A,FALSE,"NAA9697";#N/A,#N/A,FALSE,"ECWEBB";#N/A,#N/A,FALSE,"MFT96";#N/A,#N/A,FALSE,"CTrecon"}</definedName>
    <definedName name="dgsgf_1_2_1_1_4" hidden="1">{#N/A,#N/A,FALSE,"TMCOMP96";#N/A,#N/A,FALSE,"MAT96";#N/A,#N/A,FALSE,"FANDA96";#N/A,#N/A,FALSE,"INTRAN96";#N/A,#N/A,FALSE,"NAA9697";#N/A,#N/A,FALSE,"ECWEBB";#N/A,#N/A,FALSE,"MFT96";#N/A,#N/A,FALSE,"CTrecon"}</definedName>
    <definedName name="dgsgf_1_2_1_1_5" hidden="1">{#N/A,#N/A,FALSE,"TMCOMP96";#N/A,#N/A,FALSE,"MAT96";#N/A,#N/A,FALSE,"FANDA96";#N/A,#N/A,FALSE,"INTRAN96";#N/A,#N/A,FALSE,"NAA9697";#N/A,#N/A,FALSE,"ECWEBB";#N/A,#N/A,FALSE,"MFT96";#N/A,#N/A,FALSE,"CTrecon"}</definedName>
    <definedName name="dgsgf_1_2_1_2" hidden="1">{#N/A,#N/A,FALSE,"TMCOMP96";#N/A,#N/A,FALSE,"MAT96";#N/A,#N/A,FALSE,"FANDA96";#N/A,#N/A,FALSE,"INTRAN96";#N/A,#N/A,FALSE,"NAA9697";#N/A,#N/A,FALSE,"ECWEBB";#N/A,#N/A,FALSE,"MFT96";#N/A,#N/A,FALSE,"CTrecon"}</definedName>
    <definedName name="dgsgf_1_2_1_2_1" hidden="1">{#N/A,#N/A,FALSE,"TMCOMP96";#N/A,#N/A,FALSE,"MAT96";#N/A,#N/A,FALSE,"FANDA96";#N/A,#N/A,FALSE,"INTRAN96";#N/A,#N/A,FALSE,"NAA9697";#N/A,#N/A,FALSE,"ECWEBB";#N/A,#N/A,FALSE,"MFT96";#N/A,#N/A,FALSE,"CTrecon"}</definedName>
    <definedName name="dgsgf_1_2_1_2_2" hidden="1">{#N/A,#N/A,FALSE,"TMCOMP96";#N/A,#N/A,FALSE,"MAT96";#N/A,#N/A,FALSE,"FANDA96";#N/A,#N/A,FALSE,"INTRAN96";#N/A,#N/A,FALSE,"NAA9697";#N/A,#N/A,FALSE,"ECWEBB";#N/A,#N/A,FALSE,"MFT96";#N/A,#N/A,FALSE,"CTrecon"}</definedName>
    <definedName name="dgsgf_1_2_1_2_3" hidden="1">{#N/A,#N/A,FALSE,"TMCOMP96";#N/A,#N/A,FALSE,"MAT96";#N/A,#N/A,FALSE,"FANDA96";#N/A,#N/A,FALSE,"INTRAN96";#N/A,#N/A,FALSE,"NAA9697";#N/A,#N/A,FALSE,"ECWEBB";#N/A,#N/A,FALSE,"MFT96";#N/A,#N/A,FALSE,"CTrecon"}</definedName>
    <definedName name="dgsgf_1_2_1_2_4" hidden="1">{#N/A,#N/A,FALSE,"TMCOMP96";#N/A,#N/A,FALSE,"MAT96";#N/A,#N/A,FALSE,"FANDA96";#N/A,#N/A,FALSE,"INTRAN96";#N/A,#N/A,FALSE,"NAA9697";#N/A,#N/A,FALSE,"ECWEBB";#N/A,#N/A,FALSE,"MFT96";#N/A,#N/A,FALSE,"CTrecon"}</definedName>
    <definedName name="dgsgf_1_2_1_2_5" hidden="1">{#N/A,#N/A,FALSE,"TMCOMP96";#N/A,#N/A,FALSE,"MAT96";#N/A,#N/A,FALSE,"FANDA96";#N/A,#N/A,FALSE,"INTRAN96";#N/A,#N/A,FALSE,"NAA9697";#N/A,#N/A,FALSE,"ECWEBB";#N/A,#N/A,FALSE,"MFT96";#N/A,#N/A,FALSE,"CTrecon"}</definedName>
    <definedName name="dgsgf_1_2_1_3" hidden="1">{#N/A,#N/A,FALSE,"TMCOMP96";#N/A,#N/A,FALSE,"MAT96";#N/A,#N/A,FALSE,"FANDA96";#N/A,#N/A,FALSE,"INTRAN96";#N/A,#N/A,FALSE,"NAA9697";#N/A,#N/A,FALSE,"ECWEBB";#N/A,#N/A,FALSE,"MFT96";#N/A,#N/A,FALSE,"CTrecon"}</definedName>
    <definedName name="dgsgf_1_2_1_3_1" hidden="1">{#N/A,#N/A,FALSE,"TMCOMP96";#N/A,#N/A,FALSE,"MAT96";#N/A,#N/A,FALSE,"FANDA96";#N/A,#N/A,FALSE,"INTRAN96";#N/A,#N/A,FALSE,"NAA9697";#N/A,#N/A,FALSE,"ECWEBB";#N/A,#N/A,FALSE,"MFT96";#N/A,#N/A,FALSE,"CTrecon"}</definedName>
    <definedName name="dgsgf_1_2_1_3_2" hidden="1">{#N/A,#N/A,FALSE,"TMCOMP96";#N/A,#N/A,FALSE,"MAT96";#N/A,#N/A,FALSE,"FANDA96";#N/A,#N/A,FALSE,"INTRAN96";#N/A,#N/A,FALSE,"NAA9697";#N/A,#N/A,FALSE,"ECWEBB";#N/A,#N/A,FALSE,"MFT96";#N/A,#N/A,FALSE,"CTrecon"}</definedName>
    <definedName name="dgsgf_1_2_1_3_3" hidden="1">{#N/A,#N/A,FALSE,"TMCOMP96";#N/A,#N/A,FALSE,"MAT96";#N/A,#N/A,FALSE,"FANDA96";#N/A,#N/A,FALSE,"INTRAN96";#N/A,#N/A,FALSE,"NAA9697";#N/A,#N/A,FALSE,"ECWEBB";#N/A,#N/A,FALSE,"MFT96";#N/A,#N/A,FALSE,"CTrecon"}</definedName>
    <definedName name="dgsgf_1_2_1_3_4" hidden="1">{#N/A,#N/A,FALSE,"TMCOMP96";#N/A,#N/A,FALSE,"MAT96";#N/A,#N/A,FALSE,"FANDA96";#N/A,#N/A,FALSE,"INTRAN96";#N/A,#N/A,FALSE,"NAA9697";#N/A,#N/A,FALSE,"ECWEBB";#N/A,#N/A,FALSE,"MFT96";#N/A,#N/A,FALSE,"CTrecon"}</definedName>
    <definedName name="dgsgf_1_2_1_3_5" hidden="1">{#N/A,#N/A,FALSE,"TMCOMP96";#N/A,#N/A,FALSE,"MAT96";#N/A,#N/A,FALSE,"FANDA96";#N/A,#N/A,FALSE,"INTRAN96";#N/A,#N/A,FALSE,"NAA9697";#N/A,#N/A,FALSE,"ECWEBB";#N/A,#N/A,FALSE,"MFT96";#N/A,#N/A,FALSE,"CTrecon"}</definedName>
    <definedName name="dgsgf_1_2_1_4" hidden="1">{#N/A,#N/A,FALSE,"TMCOMP96";#N/A,#N/A,FALSE,"MAT96";#N/A,#N/A,FALSE,"FANDA96";#N/A,#N/A,FALSE,"INTRAN96";#N/A,#N/A,FALSE,"NAA9697";#N/A,#N/A,FALSE,"ECWEBB";#N/A,#N/A,FALSE,"MFT96";#N/A,#N/A,FALSE,"CTrecon"}</definedName>
    <definedName name="dgsgf_1_2_1_4_1" hidden="1">{#N/A,#N/A,FALSE,"TMCOMP96";#N/A,#N/A,FALSE,"MAT96";#N/A,#N/A,FALSE,"FANDA96";#N/A,#N/A,FALSE,"INTRAN96";#N/A,#N/A,FALSE,"NAA9697";#N/A,#N/A,FALSE,"ECWEBB";#N/A,#N/A,FALSE,"MFT96";#N/A,#N/A,FALSE,"CTrecon"}</definedName>
    <definedName name="dgsgf_1_2_1_4_2" hidden="1">{#N/A,#N/A,FALSE,"TMCOMP96";#N/A,#N/A,FALSE,"MAT96";#N/A,#N/A,FALSE,"FANDA96";#N/A,#N/A,FALSE,"INTRAN96";#N/A,#N/A,FALSE,"NAA9697";#N/A,#N/A,FALSE,"ECWEBB";#N/A,#N/A,FALSE,"MFT96";#N/A,#N/A,FALSE,"CTrecon"}</definedName>
    <definedName name="dgsgf_1_2_1_4_3" hidden="1">{#N/A,#N/A,FALSE,"TMCOMP96";#N/A,#N/A,FALSE,"MAT96";#N/A,#N/A,FALSE,"FANDA96";#N/A,#N/A,FALSE,"INTRAN96";#N/A,#N/A,FALSE,"NAA9697";#N/A,#N/A,FALSE,"ECWEBB";#N/A,#N/A,FALSE,"MFT96";#N/A,#N/A,FALSE,"CTrecon"}</definedName>
    <definedName name="dgsgf_1_2_1_4_4" hidden="1">{#N/A,#N/A,FALSE,"TMCOMP96";#N/A,#N/A,FALSE,"MAT96";#N/A,#N/A,FALSE,"FANDA96";#N/A,#N/A,FALSE,"INTRAN96";#N/A,#N/A,FALSE,"NAA9697";#N/A,#N/A,FALSE,"ECWEBB";#N/A,#N/A,FALSE,"MFT96";#N/A,#N/A,FALSE,"CTrecon"}</definedName>
    <definedName name="dgsgf_1_2_1_4_5" hidden="1">{#N/A,#N/A,FALSE,"TMCOMP96";#N/A,#N/A,FALSE,"MAT96";#N/A,#N/A,FALSE,"FANDA96";#N/A,#N/A,FALSE,"INTRAN96";#N/A,#N/A,FALSE,"NAA9697";#N/A,#N/A,FALSE,"ECWEBB";#N/A,#N/A,FALSE,"MFT96";#N/A,#N/A,FALSE,"CTrecon"}</definedName>
    <definedName name="dgsgf_1_2_1_5" hidden="1">{#N/A,#N/A,FALSE,"TMCOMP96";#N/A,#N/A,FALSE,"MAT96";#N/A,#N/A,FALSE,"FANDA96";#N/A,#N/A,FALSE,"INTRAN96";#N/A,#N/A,FALSE,"NAA9697";#N/A,#N/A,FALSE,"ECWEBB";#N/A,#N/A,FALSE,"MFT96";#N/A,#N/A,FALSE,"CTrecon"}</definedName>
    <definedName name="dgsgf_1_2_1_5_1" hidden="1">{#N/A,#N/A,FALSE,"TMCOMP96";#N/A,#N/A,FALSE,"MAT96";#N/A,#N/A,FALSE,"FANDA96";#N/A,#N/A,FALSE,"INTRAN96";#N/A,#N/A,FALSE,"NAA9697";#N/A,#N/A,FALSE,"ECWEBB";#N/A,#N/A,FALSE,"MFT96";#N/A,#N/A,FALSE,"CTrecon"}</definedName>
    <definedName name="dgsgf_1_2_1_5_2" hidden="1">{#N/A,#N/A,FALSE,"TMCOMP96";#N/A,#N/A,FALSE,"MAT96";#N/A,#N/A,FALSE,"FANDA96";#N/A,#N/A,FALSE,"INTRAN96";#N/A,#N/A,FALSE,"NAA9697";#N/A,#N/A,FALSE,"ECWEBB";#N/A,#N/A,FALSE,"MFT96";#N/A,#N/A,FALSE,"CTrecon"}</definedName>
    <definedName name="dgsgf_1_2_1_5_3" hidden="1">{#N/A,#N/A,FALSE,"TMCOMP96";#N/A,#N/A,FALSE,"MAT96";#N/A,#N/A,FALSE,"FANDA96";#N/A,#N/A,FALSE,"INTRAN96";#N/A,#N/A,FALSE,"NAA9697";#N/A,#N/A,FALSE,"ECWEBB";#N/A,#N/A,FALSE,"MFT96";#N/A,#N/A,FALSE,"CTrecon"}</definedName>
    <definedName name="dgsgf_1_2_1_5_4" hidden="1">{#N/A,#N/A,FALSE,"TMCOMP96";#N/A,#N/A,FALSE,"MAT96";#N/A,#N/A,FALSE,"FANDA96";#N/A,#N/A,FALSE,"INTRAN96";#N/A,#N/A,FALSE,"NAA9697";#N/A,#N/A,FALSE,"ECWEBB";#N/A,#N/A,FALSE,"MFT96";#N/A,#N/A,FALSE,"CTrecon"}</definedName>
    <definedName name="dgsgf_1_2_1_5_5" hidden="1">{#N/A,#N/A,FALSE,"TMCOMP96";#N/A,#N/A,FALSE,"MAT96";#N/A,#N/A,FALSE,"FANDA96";#N/A,#N/A,FALSE,"INTRAN96";#N/A,#N/A,FALSE,"NAA9697";#N/A,#N/A,FALSE,"ECWEBB";#N/A,#N/A,FALSE,"MFT96";#N/A,#N/A,FALSE,"CTrecon"}</definedName>
    <definedName name="dgsgf_1_2_2" hidden="1">{#N/A,#N/A,FALSE,"TMCOMP96";#N/A,#N/A,FALSE,"MAT96";#N/A,#N/A,FALSE,"FANDA96";#N/A,#N/A,FALSE,"INTRAN96";#N/A,#N/A,FALSE,"NAA9697";#N/A,#N/A,FALSE,"ECWEBB";#N/A,#N/A,FALSE,"MFT96";#N/A,#N/A,FALSE,"CTrecon"}</definedName>
    <definedName name="dgsgf_1_2_2_1" hidden="1">{#N/A,#N/A,FALSE,"TMCOMP96";#N/A,#N/A,FALSE,"MAT96";#N/A,#N/A,FALSE,"FANDA96";#N/A,#N/A,FALSE,"INTRAN96";#N/A,#N/A,FALSE,"NAA9697";#N/A,#N/A,FALSE,"ECWEBB";#N/A,#N/A,FALSE,"MFT96";#N/A,#N/A,FALSE,"CTrecon"}</definedName>
    <definedName name="dgsgf_1_2_2_2" hidden="1">{#N/A,#N/A,FALSE,"TMCOMP96";#N/A,#N/A,FALSE,"MAT96";#N/A,#N/A,FALSE,"FANDA96";#N/A,#N/A,FALSE,"INTRAN96";#N/A,#N/A,FALSE,"NAA9697";#N/A,#N/A,FALSE,"ECWEBB";#N/A,#N/A,FALSE,"MFT96";#N/A,#N/A,FALSE,"CTrecon"}</definedName>
    <definedName name="dgsgf_1_2_2_3" hidden="1">{#N/A,#N/A,FALSE,"TMCOMP96";#N/A,#N/A,FALSE,"MAT96";#N/A,#N/A,FALSE,"FANDA96";#N/A,#N/A,FALSE,"INTRAN96";#N/A,#N/A,FALSE,"NAA9697";#N/A,#N/A,FALSE,"ECWEBB";#N/A,#N/A,FALSE,"MFT96";#N/A,#N/A,FALSE,"CTrecon"}</definedName>
    <definedName name="dgsgf_1_2_2_4" hidden="1">{#N/A,#N/A,FALSE,"TMCOMP96";#N/A,#N/A,FALSE,"MAT96";#N/A,#N/A,FALSE,"FANDA96";#N/A,#N/A,FALSE,"INTRAN96";#N/A,#N/A,FALSE,"NAA9697";#N/A,#N/A,FALSE,"ECWEBB";#N/A,#N/A,FALSE,"MFT96";#N/A,#N/A,FALSE,"CTrecon"}</definedName>
    <definedName name="dgsgf_1_2_2_5" hidden="1">{#N/A,#N/A,FALSE,"TMCOMP96";#N/A,#N/A,FALSE,"MAT96";#N/A,#N/A,FALSE,"FANDA96";#N/A,#N/A,FALSE,"INTRAN96";#N/A,#N/A,FALSE,"NAA9697";#N/A,#N/A,FALSE,"ECWEBB";#N/A,#N/A,FALSE,"MFT96";#N/A,#N/A,FALSE,"CTrecon"}</definedName>
    <definedName name="dgsgf_1_2_3" hidden="1">{#N/A,#N/A,FALSE,"TMCOMP96";#N/A,#N/A,FALSE,"MAT96";#N/A,#N/A,FALSE,"FANDA96";#N/A,#N/A,FALSE,"INTRAN96";#N/A,#N/A,FALSE,"NAA9697";#N/A,#N/A,FALSE,"ECWEBB";#N/A,#N/A,FALSE,"MFT96";#N/A,#N/A,FALSE,"CTrecon"}</definedName>
    <definedName name="dgsgf_1_2_3_1" hidden="1">{#N/A,#N/A,FALSE,"TMCOMP96";#N/A,#N/A,FALSE,"MAT96";#N/A,#N/A,FALSE,"FANDA96";#N/A,#N/A,FALSE,"INTRAN96";#N/A,#N/A,FALSE,"NAA9697";#N/A,#N/A,FALSE,"ECWEBB";#N/A,#N/A,FALSE,"MFT96";#N/A,#N/A,FALSE,"CTrecon"}</definedName>
    <definedName name="dgsgf_1_2_3_2" hidden="1">{#N/A,#N/A,FALSE,"TMCOMP96";#N/A,#N/A,FALSE,"MAT96";#N/A,#N/A,FALSE,"FANDA96";#N/A,#N/A,FALSE,"INTRAN96";#N/A,#N/A,FALSE,"NAA9697";#N/A,#N/A,FALSE,"ECWEBB";#N/A,#N/A,FALSE,"MFT96";#N/A,#N/A,FALSE,"CTrecon"}</definedName>
    <definedName name="dgsgf_1_2_3_3" hidden="1">{#N/A,#N/A,FALSE,"TMCOMP96";#N/A,#N/A,FALSE,"MAT96";#N/A,#N/A,FALSE,"FANDA96";#N/A,#N/A,FALSE,"INTRAN96";#N/A,#N/A,FALSE,"NAA9697";#N/A,#N/A,FALSE,"ECWEBB";#N/A,#N/A,FALSE,"MFT96";#N/A,#N/A,FALSE,"CTrecon"}</definedName>
    <definedName name="dgsgf_1_2_3_4" hidden="1">{#N/A,#N/A,FALSE,"TMCOMP96";#N/A,#N/A,FALSE,"MAT96";#N/A,#N/A,FALSE,"FANDA96";#N/A,#N/A,FALSE,"INTRAN96";#N/A,#N/A,FALSE,"NAA9697";#N/A,#N/A,FALSE,"ECWEBB";#N/A,#N/A,FALSE,"MFT96";#N/A,#N/A,FALSE,"CTrecon"}</definedName>
    <definedName name="dgsgf_1_2_3_5" hidden="1">{#N/A,#N/A,FALSE,"TMCOMP96";#N/A,#N/A,FALSE,"MAT96";#N/A,#N/A,FALSE,"FANDA96";#N/A,#N/A,FALSE,"INTRAN96";#N/A,#N/A,FALSE,"NAA9697";#N/A,#N/A,FALSE,"ECWEBB";#N/A,#N/A,FALSE,"MFT96";#N/A,#N/A,FALSE,"CTrecon"}</definedName>
    <definedName name="dgsgf_1_2_4" hidden="1">{#N/A,#N/A,FALSE,"TMCOMP96";#N/A,#N/A,FALSE,"MAT96";#N/A,#N/A,FALSE,"FANDA96";#N/A,#N/A,FALSE,"INTRAN96";#N/A,#N/A,FALSE,"NAA9697";#N/A,#N/A,FALSE,"ECWEBB";#N/A,#N/A,FALSE,"MFT96";#N/A,#N/A,FALSE,"CTrecon"}</definedName>
    <definedName name="dgsgf_1_2_4_1" hidden="1">{#N/A,#N/A,FALSE,"TMCOMP96";#N/A,#N/A,FALSE,"MAT96";#N/A,#N/A,FALSE,"FANDA96";#N/A,#N/A,FALSE,"INTRAN96";#N/A,#N/A,FALSE,"NAA9697";#N/A,#N/A,FALSE,"ECWEBB";#N/A,#N/A,FALSE,"MFT96";#N/A,#N/A,FALSE,"CTrecon"}</definedName>
    <definedName name="dgsgf_1_2_4_2" hidden="1">{#N/A,#N/A,FALSE,"TMCOMP96";#N/A,#N/A,FALSE,"MAT96";#N/A,#N/A,FALSE,"FANDA96";#N/A,#N/A,FALSE,"INTRAN96";#N/A,#N/A,FALSE,"NAA9697";#N/A,#N/A,FALSE,"ECWEBB";#N/A,#N/A,FALSE,"MFT96";#N/A,#N/A,FALSE,"CTrecon"}</definedName>
    <definedName name="dgsgf_1_2_4_3" hidden="1">{#N/A,#N/A,FALSE,"TMCOMP96";#N/A,#N/A,FALSE,"MAT96";#N/A,#N/A,FALSE,"FANDA96";#N/A,#N/A,FALSE,"INTRAN96";#N/A,#N/A,FALSE,"NAA9697";#N/A,#N/A,FALSE,"ECWEBB";#N/A,#N/A,FALSE,"MFT96";#N/A,#N/A,FALSE,"CTrecon"}</definedName>
    <definedName name="dgsgf_1_2_4_4" hidden="1">{#N/A,#N/A,FALSE,"TMCOMP96";#N/A,#N/A,FALSE,"MAT96";#N/A,#N/A,FALSE,"FANDA96";#N/A,#N/A,FALSE,"INTRAN96";#N/A,#N/A,FALSE,"NAA9697";#N/A,#N/A,FALSE,"ECWEBB";#N/A,#N/A,FALSE,"MFT96";#N/A,#N/A,FALSE,"CTrecon"}</definedName>
    <definedName name="dgsgf_1_2_4_5" hidden="1">{#N/A,#N/A,FALSE,"TMCOMP96";#N/A,#N/A,FALSE,"MAT96";#N/A,#N/A,FALSE,"FANDA96";#N/A,#N/A,FALSE,"INTRAN96";#N/A,#N/A,FALSE,"NAA9697";#N/A,#N/A,FALSE,"ECWEBB";#N/A,#N/A,FALSE,"MFT96";#N/A,#N/A,FALSE,"CTrecon"}</definedName>
    <definedName name="dgsgf_1_2_5" hidden="1">{#N/A,#N/A,FALSE,"TMCOMP96";#N/A,#N/A,FALSE,"MAT96";#N/A,#N/A,FALSE,"FANDA96";#N/A,#N/A,FALSE,"INTRAN96";#N/A,#N/A,FALSE,"NAA9697";#N/A,#N/A,FALSE,"ECWEBB";#N/A,#N/A,FALSE,"MFT96";#N/A,#N/A,FALSE,"CTrecon"}</definedName>
    <definedName name="dgsgf_1_2_5_1" hidden="1">{#N/A,#N/A,FALSE,"TMCOMP96";#N/A,#N/A,FALSE,"MAT96";#N/A,#N/A,FALSE,"FANDA96";#N/A,#N/A,FALSE,"INTRAN96";#N/A,#N/A,FALSE,"NAA9697";#N/A,#N/A,FALSE,"ECWEBB";#N/A,#N/A,FALSE,"MFT96";#N/A,#N/A,FALSE,"CTrecon"}</definedName>
    <definedName name="dgsgf_1_2_5_2" hidden="1">{#N/A,#N/A,FALSE,"TMCOMP96";#N/A,#N/A,FALSE,"MAT96";#N/A,#N/A,FALSE,"FANDA96";#N/A,#N/A,FALSE,"INTRAN96";#N/A,#N/A,FALSE,"NAA9697";#N/A,#N/A,FALSE,"ECWEBB";#N/A,#N/A,FALSE,"MFT96";#N/A,#N/A,FALSE,"CTrecon"}</definedName>
    <definedName name="dgsgf_1_2_5_3" hidden="1">{#N/A,#N/A,FALSE,"TMCOMP96";#N/A,#N/A,FALSE,"MAT96";#N/A,#N/A,FALSE,"FANDA96";#N/A,#N/A,FALSE,"INTRAN96";#N/A,#N/A,FALSE,"NAA9697";#N/A,#N/A,FALSE,"ECWEBB";#N/A,#N/A,FALSE,"MFT96";#N/A,#N/A,FALSE,"CTrecon"}</definedName>
    <definedName name="dgsgf_1_2_5_4" hidden="1">{#N/A,#N/A,FALSE,"TMCOMP96";#N/A,#N/A,FALSE,"MAT96";#N/A,#N/A,FALSE,"FANDA96";#N/A,#N/A,FALSE,"INTRAN96";#N/A,#N/A,FALSE,"NAA9697";#N/A,#N/A,FALSE,"ECWEBB";#N/A,#N/A,FALSE,"MFT96";#N/A,#N/A,FALSE,"CTrecon"}</definedName>
    <definedName name="dgsgf_1_2_5_5" hidden="1">{#N/A,#N/A,FALSE,"TMCOMP96";#N/A,#N/A,FALSE,"MAT96";#N/A,#N/A,FALSE,"FANDA96";#N/A,#N/A,FALSE,"INTRAN96";#N/A,#N/A,FALSE,"NAA9697";#N/A,#N/A,FALSE,"ECWEBB";#N/A,#N/A,FALSE,"MFT96";#N/A,#N/A,FALSE,"CTrecon"}</definedName>
    <definedName name="dgsgf_1_3" hidden="1">{#N/A,#N/A,FALSE,"TMCOMP96";#N/A,#N/A,FALSE,"MAT96";#N/A,#N/A,FALSE,"FANDA96";#N/A,#N/A,FALSE,"INTRAN96";#N/A,#N/A,FALSE,"NAA9697";#N/A,#N/A,FALSE,"ECWEBB";#N/A,#N/A,FALSE,"MFT96";#N/A,#N/A,FALSE,"CTrecon"}</definedName>
    <definedName name="dgsgf_1_3_1" hidden="1">{#N/A,#N/A,FALSE,"TMCOMP96";#N/A,#N/A,FALSE,"MAT96";#N/A,#N/A,FALSE,"FANDA96";#N/A,#N/A,FALSE,"INTRAN96";#N/A,#N/A,FALSE,"NAA9697";#N/A,#N/A,FALSE,"ECWEBB";#N/A,#N/A,FALSE,"MFT96";#N/A,#N/A,FALSE,"CTrecon"}</definedName>
    <definedName name="dgsgf_1_3_1_1" hidden="1">{#N/A,#N/A,FALSE,"TMCOMP96";#N/A,#N/A,FALSE,"MAT96";#N/A,#N/A,FALSE,"FANDA96";#N/A,#N/A,FALSE,"INTRAN96";#N/A,#N/A,FALSE,"NAA9697";#N/A,#N/A,FALSE,"ECWEBB";#N/A,#N/A,FALSE,"MFT96";#N/A,#N/A,FALSE,"CTrecon"}</definedName>
    <definedName name="dgsgf_1_3_1_1_1" hidden="1">{#N/A,#N/A,FALSE,"TMCOMP96";#N/A,#N/A,FALSE,"MAT96";#N/A,#N/A,FALSE,"FANDA96";#N/A,#N/A,FALSE,"INTRAN96";#N/A,#N/A,FALSE,"NAA9697";#N/A,#N/A,FALSE,"ECWEBB";#N/A,#N/A,FALSE,"MFT96";#N/A,#N/A,FALSE,"CTrecon"}</definedName>
    <definedName name="dgsgf_1_3_1_1_1_1" hidden="1">{#N/A,#N/A,FALSE,"TMCOMP96";#N/A,#N/A,FALSE,"MAT96";#N/A,#N/A,FALSE,"FANDA96";#N/A,#N/A,FALSE,"INTRAN96";#N/A,#N/A,FALSE,"NAA9697";#N/A,#N/A,FALSE,"ECWEBB";#N/A,#N/A,FALSE,"MFT96";#N/A,#N/A,FALSE,"CTrecon"}</definedName>
    <definedName name="dgsgf_1_3_1_1_1_2" hidden="1">{#N/A,#N/A,FALSE,"TMCOMP96";#N/A,#N/A,FALSE,"MAT96";#N/A,#N/A,FALSE,"FANDA96";#N/A,#N/A,FALSE,"INTRAN96";#N/A,#N/A,FALSE,"NAA9697";#N/A,#N/A,FALSE,"ECWEBB";#N/A,#N/A,FALSE,"MFT96";#N/A,#N/A,FALSE,"CTrecon"}</definedName>
    <definedName name="dgsgf_1_3_1_1_1_3" hidden="1">{#N/A,#N/A,FALSE,"TMCOMP96";#N/A,#N/A,FALSE,"MAT96";#N/A,#N/A,FALSE,"FANDA96";#N/A,#N/A,FALSE,"INTRAN96";#N/A,#N/A,FALSE,"NAA9697";#N/A,#N/A,FALSE,"ECWEBB";#N/A,#N/A,FALSE,"MFT96";#N/A,#N/A,FALSE,"CTrecon"}</definedName>
    <definedName name="dgsgf_1_3_1_1_1_4" hidden="1">{#N/A,#N/A,FALSE,"TMCOMP96";#N/A,#N/A,FALSE,"MAT96";#N/A,#N/A,FALSE,"FANDA96";#N/A,#N/A,FALSE,"INTRAN96";#N/A,#N/A,FALSE,"NAA9697";#N/A,#N/A,FALSE,"ECWEBB";#N/A,#N/A,FALSE,"MFT96";#N/A,#N/A,FALSE,"CTrecon"}</definedName>
    <definedName name="dgsgf_1_3_1_1_1_5" hidden="1">{#N/A,#N/A,FALSE,"TMCOMP96";#N/A,#N/A,FALSE,"MAT96";#N/A,#N/A,FALSE,"FANDA96";#N/A,#N/A,FALSE,"INTRAN96";#N/A,#N/A,FALSE,"NAA9697";#N/A,#N/A,FALSE,"ECWEBB";#N/A,#N/A,FALSE,"MFT96";#N/A,#N/A,FALSE,"CTrecon"}</definedName>
    <definedName name="dgsgf_1_3_1_1_2" hidden="1">{#N/A,#N/A,FALSE,"TMCOMP96";#N/A,#N/A,FALSE,"MAT96";#N/A,#N/A,FALSE,"FANDA96";#N/A,#N/A,FALSE,"INTRAN96";#N/A,#N/A,FALSE,"NAA9697";#N/A,#N/A,FALSE,"ECWEBB";#N/A,#N/A,FALSE,"MFT96";#N/A,#N/A,FALSE,"CTrecon"}</definedName>
    <definedName name="dgsgf_1_3_1_1_2_1" hidden="1">{#N/A,#N/A,FALSE,"TMCOMP96";#N/A,#N/A,FALSE,"MAT96";#N/A,#N/A,FALSE,"FANDA96";#N/A,#N/A,FALSE,"INTRAN96";#N/A,#N/A,FALSE,"NAA9697";#N/A,#N/A,FALSE,"ECWEBB";#N/A,#N/A,FALSE,"MFT96";#N/A,#N/A,FALSE,"CTrecon"}</definedName>
    <definedName name="dgsgf_1_3_1_1_2_2" hidden="1">{#N/A,#N/A,FALSE,"TMCOMP96";#N/A,#N/A,FALSE,"MAT96";#N/A,#N/A,FALSE,"FANDA96";#N/A,#N/A,FALSE,"INTRAN96";#N/A,#N/A,FALSE,"NAA9697";#N/A,#N/A,FALSE,"ECWEBB";#N/A,#N/A,FALSE,"MFT96";#N/A,#N/A,FALSE,"CTrecon"}</definedName>
    <definedName name="dgsgf_1_3_1_1_2_3" hidden="1">{#N/A,#N/A,FALSE,"TMCOMP96";#N/A,#N/A,FALSE,"MAT96";#N/A,#N/A,FALSE,"FANDA96";#N/A,#N/A,FALSE,"INTRAN96";#N/A,#N/A,FALSE,"NAA9697";#N/A,#N/A,FALSE,"ECWEBB";#N/A,#N/A,FALSE,"MFT96";#N/A,#N/A,FALSE,"CTrecon"}</definedName>
    <definedName name="dgsgf_1_3_1_1_2_4" hidden="1">{#N/A,#N/A,FALSE,"TMCOMP96";#N/A,#N/A,FALSE,"MAT96";#N/A,#N/A,FALSE,"FANDA96";#N/A,#N/A,FALSE,"INTRAN96";#N/A,#N/A,FALSE,"NAA9697";#N/A,#N/A,FALSE,"ECWEBB";#N/A,#N/A,FALSE,"MFT96";#N/A,#N/A,FALSE,"CTrecon"}</definedName>
    <definedName name="dgsgf_1_3_1_1_2_5" hidden="1">{#N/A,#N/A,FALSE,"TMCOMP96";#N/A,#N/A,FALSE,"MAT96";#N/A,#N/A,FALSE,"FANDA96";#N/A,#N/A,FALSE,"INTRAN96";#N/A,#N/A,FALSE,"NAA9697";#N/A,#N/A,FALSE,"ECWEBB";#N/A,#N/A,FALSE,"MFT96";#N/A,#N/A,FALSE,"CTrecon"}</definedName>
    <definedName name="dgsgf_1_3_1_1_3" hidden="1">{#N/A,#N/A,FALSE,"TMCOMP96";#N/A,#N/A,FALSE,"MAT96";#N/A,#N/A,FALSE,"FANDA96";#N/A,#N/A,FALSE,"INTRAN96";#N/A,#N/A,FALSE,"NAA9697";#N/A,#N/A,FALSE,"ECWEBB";#N/A,#N/A,FALSE,"MFT96";#N/A,#N/A,FALSE,"CTrecon"}</definedName>
    <definedName name="dgsgf_1_3_1_1_4" hidden="1">{#N/A,#N/A,FALSE,"TMCOMP96";#N/A,#N/A,FALSE,"MAT96";#N/A,#N/A,FALSE,"FANDA96";#N/A,#N/A,FALSE,"INTRAN96";#N/A,#N/A,FALSE,"NAA9697";#N/A,#N/A,FALSE,"ECWEBB";#N/A,#N/A,FALSE,"MFT96";#N/A,#N/A,FALSE,"CTrecon"}</definedName>
    <definedName name="dgsgf_1_3_1_1_5" hidden="1">{#N/A,#N/A,FALSE,"TMCOMP96";#N/A,#N/A,FALSE,"MAT96";#N/A,#N/A,FALSE,"FANDA96";#N/A,#N/A,FALSE,"INTRAN96";#N/A,#N/A,FALSE,"NAA9697";#N/A,#N/A,FALSE,"ECWEBB";#N/A,#N/A,FALSE,"MFT96";#N/A,#N/A,FALSE,"CTrecon"}</definedName>
    <definedName name="dgsgf_1_3_1_2" hidden="1">{#N/A,#N/A,FALSE,"TMCOMP96";#N/A,#N/A,FALSE,"MAT96";#N/A,#N/A,FALSE,"FANDA96";#N/A,#N/A,FALSE,"INTRAN96";#N/A,#N/A,FALSE,"NAA9697";#N/A,#N/A,FALSE,"ECWEBB";#N/A,#N/A,FALSE,"MFT96";#N/A,#N/A,FALSE,"CTrecon"}</definedName>
    <definedName name="dgsgf_1_3_1_2_1" hidden="1">{#N/A,#N/A,FALSE,"TMCOMP96";#N/A,#N/A,FALSE,"MAT96";#N/A,#N/A,FALSE,"FANDA96";#N/A,#N/A,FALSE,"INTRAN96";#N/A,#N/A,FALSE,"NAA9697";#N/A,#N/A,FALSE,"ECWEBB";#N/A,#N/A,FALSE,"MFT96";#N/A,#N/A,FALSE,"CTrecon"}</definedName>
    <definedName name="dgsgf_1_3_1_2_2" hidden="1">{#N/A,#N/A,FALSE,"TMCOMP96";#N/A,#N/A,FALSE,"MAT96";#N/A,#N/A,FALSE,"FANDA96";#N/A,#N/A,FALSE,"INTRAN96";#N/A,#N/A,FALSE,"NAA9697";#N/A,#N/A,FALSE,"ECWEBB";#N/A,#N/A,FALSE,"MFT96";#N/A,#N/A,FALSE,"CTrecon"}</definedName>
    <definedName name="dgsgf_1_3_1_2_3" hidden="1">{#N/A,#N/A,FALSE,"TMCOMP96";#N/A,#N/A,FALSE,"MAT96";#N/A,#N/A,FALSE,"FANDA96";#N/A,#N/A,FALSE,"INTRAN96";#N/A,#N/A,FALSE,"NAA9697";#N/A,#N/A,FALSE,"ECWEBB";#N/A,#N/A,FALSE,"MFT96";#N/A,#N/A,FALSE,"CTrecon"}</definedName>
    <definedName name="dgsgf_1_3_1_2_4" hidden="1">{#N/A,#N/A,FALSE,"TMCOMP96";#N/A,#N/A,FALSE,"MAT96";#N/A,#N/A,FALSE,"FANDA96";#N/A,#N/A,FALSE,"INTRAN96";#N/A,#N/A,FALSE,"NAA9697";#N/A,#N/A,FALSE,"ECWEBB";#N/A,#N/A,FALSE,"MFT96";#N/A,#N/A,FALSE,"CTrecon"}</definedName>
    <definedName name="dgsgf_1_3_1_2_5" hidden="1">{#N/A,#N/A,FALSE,"TMCOMP96";#N/A,#N/A,FALSE,"MAT96";#N/A,#N/A,FALSE,"FANDA96";#N/A,#N/A,FALSE,"INTRAN96";#N/A,#N/A,FALSE,"NAA9697";#N/A,#N/A,FALSE,"ECWEBB";#N/A,#N/A,FALSE,"MFT96";#N/A,#N/A,FALSE,"CTrecon"}</definedName>
    <definedName name="dgsgf_1_3_1_3" hidden="1">{#N/A,#N/A,FALSE,"TMCOMP96";#N/A,#N/A,FALSE,"MAT96";#N/A,#N/A,FALSE,"FANDA96";#N/A,#N/A,FALSE,"INTRAN96";#N/A,#N/A,FALSE,"NAA9697";#N/A,#N/A,FALSE,"ECWEBB";#N/A,#N/A,FALSE,"MFT96";#N/A,#N/A,FALSE,"CTrecon"}</definedName>
    <definedName name="dgsgf_1_3_1_3_1" hidden="1">{#N/A,#N/A,FALSE,"TMCOMP96";#N/A,#N/A,FALSE,"MAT96";#N/A,#N/A,FALSE,"FANDA96";#N/A,#N/A,FALSE,"INTRAN96";#N/A,#N/A,FALSE,"NAA9697";#N/A,#N/A,FALSE,"ECWEBB";#N/A,#N/A,FALSE,"MFT96";#N/A,#N/A,FALSE,"CTrecon"}</definedName>
    <definedName name="dgsgf_1_3_1_3_2" hidden="1">{#N/A,#N/A,FALSE,"TMCOMP96";#N/A,#N/A,FALSE,"MAT96";#N/A,#N/A,FALSE,"FANDA96";#N/A,#N/A,FALSE,"INTRAN96";#N/A,#N/A,FALSE,"NAA9697";#N/A,#N/A,FALSE,"ECWEBB";#N/A,#N/A,FALSE,"MFT96";#N/A,#N/A,FALSE,"CTrecon"}</definedName>
    <definedName name="dgsgf_1_3_1_3_3" hidden="1">{#N/A,#N/A,FALSE,"TMCOMP96";#N/A,#N/A,FALSE,"MAT96";#N/A,#N/A,FALSE,"FANDA96";#N/A,#N/A,FALSE,"INTRAN96";#N/A,#N/A,FALSE,"NAA9697";#N/A,#N/A,FALSE,"ECWEBB";#N/A,#N/A,FALSE,"MFT96";#N/A,#N/A,FALSE,"CTrecon"}</definedName>
    <definedName name="dgsgf_1_3_1_3_4" hidden="1">{#N/A,#N/A,FALSE,"TMCOMP96";#N/A,#N/A,FALSE,"MAT96";#N/A,#N/A,FALSE,"FANDA96";#N/A,#N/A,FALSE,"INTRAN96";#N/A,#N/A,FALSE,"NAA9697";#N/A,#N/A,FALSE,"ECWEBB";#N/A,#N/A,FALSE,"MFT96";#N/A,#N/A,FALSE,"CTrecon"}</definedName>
    <definedName name="dgsgf_1_3_1_3_5" hidden="1">{#N/A,#N/A,FALSE,"TMCOMP96";#N/A,#N/A,FALSE,"MAT96";#N/A,#N/A,FALSE,"FANDA96";#N/A,#N/A,FALSE,"INTRAN96";#N/A,#N/A,FALSE,"NAA9697";#N/A,#N/A,FALSE,"ECWEBB";#N/A,#N/A,FALSE,"MFT96";#N/A,#N/A,FALSE,"CTrecon"}</definedName>
    <definedName name="dgsgf_1_3_1_4" hidden="1">{#N/A,#N/A,FALSE,"TMCOMP96";#N/A,#N/A,FALSE,"MAT96";#N/A,#N/A,FALSE,"FANDA96";#N/A,#N/A,FALSE,"INTRAN96";#N/A,#N/A,FALSE,"NAA9697";#N/A,#N/A,FALSE,"ECWEBB";#N/A,#N/A,FALSE,"MFT96";#N/A,#N/A,FALSE,"CTrecon"}</definedName>
    <definedName name="dgsgf_1_3_1_4_1" hidden="1">{#N/A,#N/A,FALSE,"TMCOMP96";#N/A,#N/A,FALSE,"MAT96";#N/A,#N/A,FALSE,"FANDA96";#N/A,#N/A,FALSE,"INTRAN96";#N/A,#N/A,FALSE,"NAA9697";#N/A,#N/A,FALSE,"ECWEBB";#N/A,#N/A,FALSE,"MFT96";#N/A,#N/A,FALSE,"CTrecon"}</definedName>
    <definedName name="dgsgf_1_3_1_4_2" hidden="1">{#N/A,#N/A,FALSE,"TMCOMP96";#N/A,#N/A,FALSE,"MAT96";#N/A,#N/A,FALSE,"FANDA96";#N/A,#N/A,FALSE,"INTRAN96";#N/A,#N/A,FALSE,"NAA9697";#N/A,#N/A,FALSE,"ECWEBB";#N/A,#N/A,FALSE,"MFT96";#N/A,#N/A,FALSE,"CTrecon"}</definedName>
    <definedName name="dgsgf_1_3_1_4_3" hidden="1">{#N/A,#N/A,FALSE,"TMCOMP96";#N/A,#N/A,FALSE,"MAT96";#N/A,#N/A,FALSE,"FANDA96";#N/A,#N/A,FALSE,"INTRAN96";#N/A,#N/A,FALSE,"NAA9697";#N/A,#N/A,FALSE,"ECWEBB";#N/A,#N/A,FALSE,"MFT96";#N/A,#N/A,FALSE,"CTrecon"}</definedName>
    <definedName name="dgsgf_1_3_1_4_4" hidden="1">{#N/A,#N/A,FALSE,"TMCOMP96";#N/A,#N/A,FALSE,"MAT96";#N/A,#N/A,FALSE,"FANDA96";#N/A,#N/A,FALSE,"INTRAN96";#N/A,#N/A,FALSE,"NAA9697";#N/A,#N/A,FALSE,"ECWEBB";#N/A,#N/A,FALSE,"MFT96";#N/A,#N/A,FALSE,"CTrecon"}</definedName>
    <definedName name="dgsgf_1_3_1_4_5" hidden="1">{#N/A,#N/A,FALSE,"TMCOMP96";#N/A,#N/A,FALSE,"MAT96";#N/A,#N/A,FALSE,"FANDA96";#N/A,#N/A,FALSE,"INTRAN96";#N/A,#N/A,FALSE,"NAA9697";#N/A,#N/A,FALSE,"ECWEBB";#N/A,#N/A,FALSE,"MFT96";#N/A,#N/A,FALSE,"CTrecon"}</definedName>
    <definedName name="dgsgf_1_3_1_5" hidden="1">{#N/A,#N/A,FALSE,"TMCOMP96";#N/A,#N/A,FALSE,"MAT96";#N/A,#N/A,FALSE,"FANDA96";#N/A,#N/A,FALSE,"INTRAN96";#N/A,#N/A,FALSE,"NAA9697";#N/A,#N/A,FALSE,"ECWEBB";#N/A,#N/A,FALSE,"MFT96";#N/A,#N/A,FALSE,"CTrecon"}</definedName>
    <definedName name="dgsgf_1_3_1_5_1" hidden="1">{#N/A,#N/A,FALSE,"TMCOMP96";#N/A,#N/A,FALSE,"MAT96";#N/A,#N/A,FALSE,"FANDA96";#N/A,#N/A,FALSE,"INTRAN96";#N/A,#N/A,FALSE,"NAA9697";#N/A,#N/A,FALSE,"ECWEBB";#N/A,#N/A,FALSE,"MFT96";#N/A,#N/A,FALSE,"CTrecon"}</definedName>
    <definedName name="dgsgf_1_3_1_5_2" hidden="1">{#N/A,#N/A,FALSE,"TMCOMP96";#N/A,#N/A,FALSE,"MAT96";#N/A,#N/A,FALSE,"FANDA96";#N/A,#N/A,FALSE,"INTRAN96";#N/A,#N/A,FALSE,"NAA9697";#N/A,#N/A,FALSE,"ECWEBB";#N/A,#N/A,FALSE,"MFT96";#N/A,#N/A,FALSE,"CTrecon"}</definedName>
    <definedName name="dgsgf_1_3_1_5_3" hidden="1">{#N/A,#N/A,FALSE,"TMCOMP96";#N/A,#N/A,FALSE,"MAT96";#N/A,#N/A,FALSE,"FANDA96";#N/A,#N/A,FALSE,"INTRAN96";#N/A,#N/A,FALSE,"NAA9697";#N/A,#N/A,FALSE,"ECWEBB";#N/A,#N/A,FALSE,"MFT96";#N/A,#N/A,FALSE,"CTrecon"}</definedName>
    <definedName name="dgsgf_1_3_1_5_4" hidden="1">{#N/A,#N/A,FALSE,"TMCOMP96";#N/A,#N/A,FALSE,"MAT96";#N/A,#N/A,FALSE,"FANDA96";#N/A,#N/A,FALSE,"INTRAN96";#N/A,#N/A,FALSE,"NAA9697";#N/A,#N/A,FALSE,"ECWEBB";#N/A,#N/A,FALSE,"MFT96";#N/A,#N/A,FALSE,"CTrecon"}</definedName>
    <definedName name="dgsgf_1_3_1_5_5" hidden="1">{#N/A,#N/A,FALSE,"TMCOMP96";#N/A,#N/A,FALSE,"MAT96";#N/A,#N/A,FALSE,"FANDA96";#N/A,#N/A,FALSE,"INTRAN96";#N/A,#N/A,FALSE,"NAA9697";#N/A,#N/A,FALSE,"ECWEBB";#N/A,#N/A,FALSE,"MFT96";#N/A,#N/A,FALSE,"CTrecon"}</definedName>
    <definedName name="dgsgf_1_3_2" hidden="1">{#N/A,#N/A,FALSE,"TMCOMP96";#N/A,#N/A,FALSE,"MAT96";#N/A,#N/A,FALSE,"FANDA96";#N/A,#N/A,FALSE,"INTRAN96";#N/A,#N/A,FALSE,"NAA9697";#N/A,#N/A,FALSE,"ECWEBB";#N/A,#N/A,FALSE,"MFT96";#N/A,#N/A,FALSE,"CTrecon"}</definedName>
    <definedName name="dgsgf_1_3_2_1" hidden="1">{#N/A,#N/A,FALSE,"TMCOMP96";#N/A,#N/A,FALSE,"MAT96";#N/A,#N/A,FALSE,"FANDA96";#N/A,#N/A,FALSE,"INTRAN96";#N/A,#N/A,FALSE,"NAA9697";#N/A,#N/A,FALSE,"ECWEBB";#N/A,#N/A,FALSE,"MFT96";#N/A,#N/A,FALSE,"CTrecon"}</definedName>
    <definedName name="dgsgf_1_3_2_2" hidden="1">{#N/A,#N/A,FALSE,"TMCOMP96";#N/A,#N/A,FALSE,"MAT96";#N/A,#N/A,FALSE,"FANDA96";#N/A,#N/A,FALSE,"INTRAN96";#N/A,#N/A,FALSE,"NAA9697";#N/A,#N/A,FALSE,"ECWEBB";#N/A,#N/A,FALSE,"MFT96";#N/A,#N/A,FALSE,"CTrecon"}</definedName>
    <definedName name="dgsgf_1_3_2_3" hidden="1">{#N/A,#N/A,FALSE,"TMCOMP96";#N/A,#N/A,FALSE,"MAT96";#N/A,#N/A,FALSE,"FANDA96";#N/A,#N/A,FALSE,"INTRAN96";#N/A,#N/A,FALSE,"NAA9697";#N/A,#N/A,FALSE,"ECWEBB";#N/A,#N/A,FALSE,"MFT96";#N/A,#N/A,FALSE,"CTrecon"}</definedName>
    <definedName name="dgsgf_1_3_2_4" hidden="1">{#N/A,#N/A,FALSE,"TMCOMP96";#N/A,#N/A,FALSE,"MAT96";#N/A,#N/A,FALSE,"FANDA96";#N/A,#N/A,FALSE,"INTRAN96";#N/A,#N/A,FALSE,"NAA9697";#N/A,#N/A,FALSE,"ECWEBB";#N/A,#N/A,FALSE,"MFT96";#N/A,#N/A,FALSE,"CTrecon"}</definedName>
    <definedName name="dgsgf_1_3_2_5" hidden="1">{#N/A,#N/A,FALSE,"TMCOMP96";#N/A,#N/A,FALSE,"MAT96";#N/A,#N/A,FALSE,"FANDA96";#N/A,#N/A,FALSE,"INTRAN96";#N/A,#N/A,FALSE,"NAA9697";#N/A,#N/A,FALSE,"ECWEBB";#N/A,#N/A,FALSE,"MFT96";#N/A,#N/A,FALSE,"CTrecon"}</definedName>
    <definedName name="dgsgf_1_3_3" hidden="1">{#N/A,#N/A,FALSE,"TMCOMP96";#N/A,#N/A,FALSE,"MAT96";#N/A,#N/A,FALSE,"FANDA96";#N/A,#N/A,FALSE,"INTRAN96";#N/A,#N/A,FALSE,"NAA9697";#N/A,#N/A,FALSE,"ECWEBB";#N/A,#N/A,FALSE,"MFT96";#N/A,#N/A,FALSE,"CTrecon"}</definedName>
    <definedName name="dgsgf_1_3_3_1" hidden="1">{#N/A,#N/A,FALSE,"TMCOMP96";#N/A,#N/A,FALSE,"MAT96";#N/A,#N/A,FALSE,"FANDA96";#N/A,#N/A,FALSE,"INTRAN96";#N/A,#N/A,FALSE,"NAA9697";#N/A,#N/A,FALSE,"ECWEBB";#N/A,#N/A,FALSE,"MFT96";#N/A,#N/A,FALSE,"CTrecon"}</definedName>
    <definedName name="dgsgf_1_3_3_2" hidden="1">{#N/A,#N/A,FALSE,"TMCOMP96";#N/A,#N/A,FALSE,"MAT96";#N/A,#N/A,FALSE,"FANDA96";#N/A,#N/A,FALSE,"INTRAN96";#N/A,#N/A,FALSE,"NAA9697";#N/A,#N/A,FALSE,"ECWEBB";#N/A,#N/A,FALSE,"MFT96";#N/A,#N/A,FALSE,"CTrecon"}</definedName>
    <definedName name="dgsgf_1_3_3_3" hidden="1">{#N/A,#N/A,FALSE,"TMCOMP96";#N/A,#N/A,FALSE,"MAT96";#N/A,#N/A,FALSE,"FANDA96";#N/A,#N/A,FALSE,"INTRAN96";#N/A,#N/A,FALSE,"NAA9697";#N/A,#N/A,FALSE,"ECWEBB";#N/A,#N/A,FALSE,"MFT96";#N/A,#N/A,FALSE,"CTrecon"}</definedName>
    <definedName name="dgsgf_1_3_3_4" hidden="1">{#N/A,#N/A,FALSE,"TMCOMP96";#N/A,#N/A,FALSE,"MAT96";#N/A,#N/A,FALSE,"FANDA96";#N/A,#N/A,FALSE,"INTRAN96";#N/A,#N/A,FALSE,"NAA9697";#N/A,#N/A,FALSE,"ECWEBB";#N/A,#N/A,FALSE,"MFT96";#N/A,#N/A,FALSE,"CTrecon"}</definedName>
    <definedName name="dgsgf_1_3_3_5" hidden="1">{#N/A,#N/A,FALSE,"TMCOMP96";#N/A,#N/A,FALSE,"MAT96";#N/A,#N/A,FALSE,"FANDA96";#N/A,#N/A,FALSE,"INTRAN96";#N/A,#N/A,FALSE,"NAA9697";#N/A,#N/A,FALSE,"ECWEBB";#N/A,#N/A,FALSE,"MFT96";#N/A,#N/A,FALSE,"CTrecon"}</definedName>
    <definedName name="dgsgf_1_3_4" hidden="1">{#N/A,#N/A,FALSE,"TMCOMP96";#N/A,#N/A,FALSE,"MAT96";#N/A,#N/A,FALSE,"FANDA96";#N/A,#N/A,FALSE,"INTRAN96";#N/A,#N/A,FALSE,"NAA9697";#N/A,#N/A,FALSE,"ECWEBB";#N/A,#N/A,FALSE,"MFT96";#N/A,#N/A,FALSE,"CTrecon"}</definedName>
    <definedName name="dgsgf_1_3_4_1" hidden="1">{#N/A,#N/A,FALSE,"TMCOMP96";#N/A,#N/A,FALSE,"MAT96";#N/A,#N/A,FALSE,"FANDA96";#N/A,#N/A,FALSE,"INTRAN96";#N/A,#N/A,FALSE,"NAA9697";#N/A,#N/A,FALSE,"ECWEBB";#N/A,#N/A,FALSE,"MFT96";#N/A,#N/A,FALSE,"CTrecon"}</definedName>
    <definedName name="dgsgf_1_3_4_2" hidden="1">{#N/A,#N/A,FALSE,"TMCOMP96";#N/A,#N/A,FALSE,"MAT96";#N/A,#N/A,FALSE,"FANDA96";#N/A,#N/A,FALSE,"INTRAN96";#N/A,#N/A,FALSE,"NAA9697";#N/A,#N/A,FALSE,"ECWEBB";#N/A,#N/A,FALSE,"MFT96";#N/A,#N/A,FALSE,"CTrecon"}</definedName>
    <definedName name="dgsgf_1_3_4_3" hidden="1">{#N/A,#N/A,FALSE,"TMCOMP96";#N/A,#N/A,FALSE,"MAT96";#N/A,#N/A,FALSE,"FANDA96";#N/A,#N/A,FALSE,"INTRAN96";#N/A,#N/A,FALSE,"NAA9697";#N/A,#N/A,FALSE,"ECWEBB";#N/A,#N/A,FALSE,"MFT96";#N/A,#N/A,FALSE,"CTrecon"}</definedName>
    <definedName name="dgsgf_1_3_4_4" hidden="1">{#N/A,#N/A,FALSE,"TMCOMP96";#N/A,#N/A,FALSE,"MAT96";#N/A,#N/A,FALSE,"FANDA96";#N/A,#N/A,FALSE,"INTRAN96";#N/A,#N/A,FALSE,"NAA9697";#N/A,#N/A,FALSE,"ECWEBB";#N/A,#N/A,FALSE,"MFT96";#N/A,#N/A,FALSE,"CTrecon"}</definedName>
    <definedName name="dgsgf_1_3_4_5" hidden="1">{#N/A,#N/A,FALSE,"TMCOMP96";#N/A,#N/A,FALSE,"MAT96";#N/A,#N/A,FALSE,"FANDA96";#N/A,#N/A,FALSE,"INTRAN96";#N/A,#N/A,FALSE,"NAA9697";#N/A,#N/A,FALSE,"ECWEBB";#N/A,#N/A,FALSE,"MFT96";#N/A,#N/A,FALSE,"CTrecon"}</definedName>
    <definedName name="dgsgf_1_3_5" hidden="1">{#N/A,#N/A,FALSE,"TMCOMP96";#N/A,#N/A,FALSE,"MAT96";#N/A,#N/A,FALSE,"FANDA96";#N/A,#N/A,FALSE,"INTRAN96";#N/A,#N/A,FALSE,"NAA9697";#N/A,#N/A,FALSE,"ECWEBB";#N/A,#N/A,FALSE,"MFT96";#N/A,#N/A,FALSE,"CTrecon"}</definedName>
    <definedName name="dgsgf_1_3_5_1" hidden="1">{#N/A,#N/A,FALSE,"TMCOMP96";#N/A,#N/A,FALSE,"MAT96";#N/A,#N/A,FALSE,"FANDA96";#N/A,#N/A,FALSE,"INTRAN96";#N/A,#N/A,FALSE,"NAA9697";#N/A,#N/A,FALSE,"ECWEBB";#N/A,#N/A,FALSE,"MFT96";#N/A,#N/A,FALSE,"CTrecon"}</definedName>
    <definedName name="dgsgf_1_3_5_2" hidden="1">{#N/A,#N/A,FALSE,"TMCOMP96";#N/A,#N/A,FALSE,"MAT96";#N/A,#N/A,FALSE,"FANDA96";#N/A,#N/A,FALSE,"INTRAN96";#N/A,#N/A,FALSE,"NAA9697";#N/A,#N/A,FALSE,"ECWEBB";#N/A,#N/A,FALSE,"MFT96";#N/A,#N/A,FALSE,"CTrecon"}</definedName>
    <definedName name="dgsgf_1_3_5_3" hidden="1">{#N/A,#N/A,FALSE,"TMCOMP96";#N/A,#N/A,FALSE,"MAT96";#N/A,#N/A,FALSE,"FANDA96";#N/A,#N/A,FALSE,"INTRAN96";#N/A,#N/A,FALSE,"NAA9697";#N/A,#N/A,FALSE,"ECWEBB";#N/A,#N/A,FALSE,"MFT96";#N/A,#N/A,FALSE,"CTrecon"}</definedName>
    <definedName name="dgsgf_1_3_5_4" hidden="1">{#N/A,#N/A,FALSE,"TMCOMP96";#N/A,#N/A,FALSE,"MAT96";#N/A,#N/A,FALSE,"FANDA96";#N/A,#N/A,FALSE,"INTRAN96";#N/A,#N/A,FALSE,"NAA9697";#N/A,#N/A,FALSE,"ECWEBB";#N/A,#N/A,FALSE,"MFT96";#N/A,#N/A,FALSE,"CTrecon"}</definedName>
    <definedName name="dgsgf_1_3_5_5" hidden="1">{#N/A,#N/A,FALSE,"TMCOMP96";#N/A,#N/A,FALSE,"MAT96";#N/A,#N/A,FALSE,"FANDA96";#N/A,#N/A,FALSE,"INTRAN96";#N/A,#N/A,FALSE,"NAA9697";#N/A,#N/A,FALSE,"ECWEBB";#N/A,#N/A,FALSE,"MFT96";#N/A,#N/A,FALSE,"CTrecon"}</definedName>
    <definedName name="dgsgf_1_4" hidden="1">{#N/A,#N/A,FALSE,"TMCOMP96";#N/A,#N/A,FALSE,"MAT96";#N/A,#N/A,FALSE,"FANDA96";#N/A,#N/A,FALSE,"INTRAN96";#N/A,#N/A,FALSE,"NAA9697";#N/A,#N/A,FALSE,"ECWEBB";#N/A,#N/A,FALSE,"MFT96";#N/A,#N/A,FALSE,"CTrecon"}</definedName>
    <definedName name="dgsgf_1_4_1" hidden="1">{#N/A,#N/A,FALSE,"TMCOMP96";#N/A,#N/A,FALSE,"MAT96";#N/A,#N/A,FALSE,"FANDA96";#N/A,#N/A,FALSE,"INTRAN96";#N/A,#N/A,FALSE,"NAA9697";#N/A,#N/A,FALSE,"ECWEBB";#N/A,#N/A,FALSE,"MFT96";#N/A,#N/A,FALSE,"CTrecon"}</definedName>
    <definedName name="dgsgf_1_4_1_1" hidden="1">{#N/A,#N/A,FALSE,"TMCOMP96";#N/A,#N/A,FALSE,"MAT96";#N/A,#N/A,FALSE,"FANDA96";#N/A,#N/A,FALSE,"INTRAN96";#N/A,#N/A,FALSE,"NAA9697";#N/A,#N/A,FALSE,"ECWEBB";#N/A,#N/A,FALSE,"MFT96";#N/A,#N/A,FALSE,"CTrecon"}</definedName>
    <definedName name="dgsgf_1_4_1_1_1" hidden="1">{#N/A,#N/A,FALSE,"TMCOMP96";#N/A,#N/A,FALSE,"MAT96";#N/A,#N/A,FALSE,"FANDA96";#N/A,#N/A,FALSE,"INTRAN96";#N/A,#N/A,FALSE,"NAA9697";#N/A,#N/A,FALSE,"ECWEBB";#N/A,#N/A,FALSE,"MFT96";#N/A,#N/A,FALSE,"CTrecon"}</definedName>
    <definedName name="dgsgf_1_4_1_1_2" hidden="1">{#N/A,#N/A,FALSE,"TMCOMP96";#N/A,#N/A,FALSE,"MAT96";#N/A,#N/A,FALSE,"FANDA96";#N/A,#N/A,FALSE,"INTRAN96";#N/A,#N/A,FALSE,"NAA9697";#N/A,#N/A,FALSE,"ECWEBB";#N/A,#N/A,FALSE,"MFT96";#N/A,#N/A,FALSE,"CTrecon"}</definedName>
    <definedName name="dgsgf_1_4_1_1_3" hidden="1">{#N/A,#N/A,FALSE,"TMCOMP96";#N/A,#N/A,FALSE,"MAT96";#N/A,#N/A,FALSE,"FANDA96";#N/A,#N/A,FALSE,"INTRAN96";#N/A,#N/A,FALSE,"NAA9697";#N/A,#N/A,FALSE,"ECWEBB";#N/A,#N/A,FALSE,"MFT96";#N/A,#N/A,FALSE,"CTrecon"}</definedName>
    <definedName name="dgsgf_1_4_1_1_4" hidden="1">{#N/A,#N/A,FALSE,"TMCOMP96";#N/A,#N/A,FALSE,"MAT96";#N/A,#N/A,FALSE,"FANDA96";#N/A,#N/A,FALSE,"INTRAN96";#N/A,#N/A,FALSE,"NAA9697";#N/A,#N/A,FALSE,"ECWEBB";#N/A,#N/A,FALSE,"MFT96";#N/A,#N/A,FALSE,"CTrecon"}</definedName>
    <definedName name="dgsgf_1_4_1_1_5" hidden="1">{#N/A,#N/A,FALSE,"TMCOMP96";#N/A,#N/A,FALSE,"MAT96";#N/A,#N/A,FALSE,"FANDA96";#N/A,#N/A,FALSE,"INTRAN96";#N/A,#N/A,FALSE,"NAA9697";#N/A,#N/A,FALSE,"ECWEBB";#N/A,#N/A,FALSE,"MFT96";#N/A,#N/A,FALSE,"CTrecon"}</definedName>
    <definedName name="dgsgf_1_4_1_2" hidden="1">{#N/A,#N/A,FALSE,"TMCOMP96";#N/A,#N/A,FALSE,"MAT96";#N/A,#N/A,FALSE,"FANDA96";#N/A,#N/A,FALSE,"INTRAN96";#N/A,#N/A,FALSE,"NAA9697";#N/A,#N/A,FALSE,"ECWEBB";#N/A,#N/A,FALSE,"MFT96";#N/A,#N/A,FALSE,"CTrecon"}</definedName>
    <definedName name="dgsgf_1_4_1_2_1" hidden="1">{#N/A,#N/A,FALSE,"TMCOMP96";#N/A,#N/A,FALSE,"MAT96";#N/A,#N/A,FALSE,"FANDA96";#N/A,#N/A,FALSE,"INTRAN96";#N/A,#N/A,FALSE,"NAA9697";#N/A,#N/A,FALSE,"ECWEBB";#N/A,#N/A,FALSE,"MFT96";#N/A,#N/A,FALSE,"CTrecon"}</definedName>
    <definedName name="dgsgf_1_4_1_2_2" hidden="1">{#N/A,#N/A,FALSE,"TMCOMP96";#N/A,#N/A,FALSE,"MAT96";#N/A,#N/A,FALSE,"FANDA96";#N/A,#N/A,FALSE,"INTRAN96";#N/A,#N/A,FALSE,"NAA9697";#N/A,#N/A,FALSE,"ECWEBB";#N/A,#N/A,FALSE,"MFT96";#N/A,#N/A,FALSE,"CTrecon"}</definedName>
    <definedName name="dgsgf_1_4_1_2_3" hidden="1">{#N/A,#N/A,FALSE,"TMCOMP96";#N/A,#N/A,FALSE,"MAT96";#N/A,#N/A,FALSE,"FANDA96";#N/A,#N/A,FALSE,"INTRAN96";#N/A,#N/A,FALSE,"NAA9697";#N/A,#N/A,FALSE,"ECWEBB";#N/A,#N/A,FALSE,"MFT96";#N/A,#N/A,FALSE,"CTrecon"}</definedName>
    <definedName name="dgsgf_1_4_1_2_4" hidden="1">{#N/A,#N/A,FALSE,"TMCOMP96";#N/A,#N/A,FALSE,"MAT96";#N/A,#N/A,FALSE,"FANDA96";#N/A,#N/A,FALSE,"INTRAN96";#N/A,#N/A,FALSE,"NAA9697";#N/A,#N/A,FALSE,"ECWEBB";#N/A,#N/A,FALSE,"MFT96";#N/A,#N/A,FALSE,"CTrecon"}</definedName>
    <definedName name="dgsgf_1_4_1_2_5" hidden="1">{#N/A,#N/A,FALSE,"TMCOMP96";#N/A,#N/A,FALSE,"MAT96";#N/A,#N/A,FALSE,"FANDA96";#N/A,#N/A,FALSE,"INTRAN96";#N/A,#N/A,FALSE,"NAA9697";#N/A,#N/A,FALSE,"ECWEBB";#N/A,#N/A,FALSE,"MFT96";#N/A,#N/A,FALSE,"CTrecon"}</definedName>
    <definedName name="dgsgf_1_4_1_3" hidden="1">{#N/A,#N/A,FALSE,"TMCOMP96";#N/A,#N/A,FALSE,"MAT96";#N/A,#N/A,FALSE,"FANDA96";#N/A,#N/A,FALSE,"INTRAN96";#N/A,#N/A,FALSE,"NAA9697";#N/A,#N/A,FALSE,"ECWEBB";#N/A,#N/A,FALSE,"MFT96";#N/A,#N/A,FALSE,"CTrecon"}</definedName>
    <definedName name="dgsgf_1_4_1_3_1" hidden="1">{#N/A,#N/A,FALSE,"TMCOMP96";#N/A,#N/A,FALSE,"MAT96";#N/A,#N/A,FALSE,"FANDA96";#N/A,#N/A,FALSE,"INTRAN96";#N/A,#N/A,FALSE,"NAA9697";#N/A,#N/A,FALSE,"ECWEBB";#N/A,#N/A,FALSE,"MFT96";#N/A,#N/A,FALSE,"CTrecon"}</definedName>
    <definedName name="dgsgf_1_4_1_3_2" hidden="1">{#N/A,#N/A,FALSE,"TMCOMP96";#N/A,#N/A,FALSE,"MAT96";#N/A,#N/A,FALSE,"FANDA96";#N/A,#N/A,FALSE,"INTRAN96";#N/A,#N/A,FALSE,"NAA9697";#N/A,#N/A,FALSE,"ECWEBB";#N/A,#N/A,FALSE,"MFT96";#N/A,#N/A,FALSE,"CTrecon"}</definedName>
    <definedName name="dgsgf_1_4_1_3_3" hidden="1">{#N/A,#N/A,FALSE,"TMCOMP96";#N/A,#N/A,FALSE,"MAT96";#N/A,#N/A,FALSE,"FANDA96";#N/A,#N/A,FALSE,"INTRAN96";#N/A,#N/A,FALSE,"NAA9697";#N/A,#N/A,FALSE,"ECWEBB";#N/A,#N/A,FALSE,"MFT96";#N/A,#N/A,FALSE,"CTrecon"}</definedName>
    <definedName name="dgsgf_1_4_1_3_4" hidden="1">{#N/A,#N/A,FALSE,"TMCOMP96";#N/A,#N/A,FALSE,"MAT96";#N/A,#N/A,FALSE,"FANDA96";#N/A,#N/A,FALSE,"INTRAN96";#N/A,#N/A,FALSE,"NAA9697";#N/A,#N/A,FALSE,"ECWEBB";#N/A,#N/A,FALSE,"MFT96";#N/A,#N/A,FALSE,"CTrecon"}</definedName>
    <definedName name="dgsgf_1_4_1_3_5" hidden="1">{#N/A,#N/A,FALSE,"TMCOMP96";#N/A,#N/A,FALSE,"MAT96";#N/A,#N/A,FALSE,"FANDA96";#N/A,#N/A,FALSE,"INTRAN96";#N/A,#N/A,FALSE,"NAA9697";#N/A,#N/A,FALSE,"ECWEBB";#N/A,#N/A,FALSE,"MFT96";#N/A,#N/A,FALSE,"CTrecon"}</definedName>
    <definedName name="dgsgf_1_4_1_4" hidden="1">{#N/A,#N/A,FALSE,"TMCOMP96";#N/A,#N/A,FALSE,"MAT96";#N/A,#N/A,FALSE,"FANDA96";#N/A,#N/A,FALSE,"INTRAN96";#N/A,#N/A,FALSE,"NAA9697";#N/A,#N/A,FALSE,"ECWEBB";#N/A,#N/A,FALSE,"MFT96";#N/A,#N/A,FALSE,"CTrecon"}</definedName>
    <definedName name="dgsgf_1_4_1_4_1" hidden="1">{#N/A,#N/A,FALSE,"TMCOMP96";#N/A,#N/A,FALSE,"MAT96";#N/A,#N/A,FALSE,"FANDA96";#N/A,#N/A,FALSE,"INTRAN96";#N/A,#N/A,FALSE,"NAA9697";#N/A,#N/A,FALSE,"ECWEBB";#N/A,#N/A,FALSE,"MFT96";#N/A,#N/A,FALSE,"CTrecon"}</definedName>
    <definedName name="dgsgf_1_4_1_4_2" hidden="1">{#N/A,#N/A,FALSE,"TMCOMP96";#N/A,#N/A,FALSE,"MAT96";#N/A,#N/A,FALSE,"FANDA96";#N/A,#N/A,FALSE,"INTRAN96";#N/A,#N/A,FALSE,"NAA9697";#N/A,#N/A,FALSE,"ECWEBB";#N/A,#N/A,FALSE,"MFT96";#N/A,#N/A,FALSE,"CTrecon"}</definedName>
    <definedName name="dgsgf_1_4_1_4_3" hidden="1">{#N/A,#N/A,FALSE,"TMCOMP96";#N/A,#N/A,FALSE,"MAT96";#N/A,#N/A,FALSE,"FANDA96";#N/A,#N/A,FALSE,"INTRAN96";#N/A,#N/A,FALSE,"NAA9697";#N/A,#N/A,FALSE,"ECWEBB";#N/A,#N/A,FALSE,"MFT96";#N/A,#N/A,FALSE,"CTrecon"}</definedName>
    <definedName name="dgsgf_1_4_1_4_4" hidden="1">{#N/A,#N/A,FALSE,"TMCOMP96";#N/A,#N/A,FALSE,"MAT96";#N/A,#N/A,FALSE,"FANDA96";#N/A,#N/A,FALSE,"INTRAN96";#N/A,#N/A,FALSE,"NAA9697";#N/A,#N/A,FALSE,"ECWEBB";#N/A,#N/A,FALSE,"MFT96";#N/A,#N/A,FALSE,"CTrecon"}</definedName>
    <definedName name="dgsgf_1_4_1_4_5" hidden="1">{#N/A,#N/A,FALSE,"TMCOMP96";#N/A,#N/A,FALSE,"MAT96";#N/A,#N/A,FALSE,"FANDA96";#N/A,#N/A,FALSE,"INTRAN96";#N/A,#N/A,FALSE,"NAA9697";#N/A,#N/A,FALSE,"ECWEBB";#N/A,#N/A,FALSE,"MFT96";#N/A,#N/A,FALSE,"CTrecon"}</definedName>
    <definedName name="dgsgf_1_4_1_5" hidden="1">{#N/A,#N/A,FALSE,"TMCOMP96";#N/A,#N/A,FALSE,"MAT96";#N/A,#N/A,FALSE,"FANDA96";#N/A,#N/A,FALSE,"INTRAN96";#N/A,#N/A,FALSE,"NAA9697";#N/A,#N/A,FALSE,"ECWEBB";#N/A,#N/A,FALSE,"MFT96";#N/A,#N/A,FALSE,"CTrecon"}</definedName>
    <definedName name="dgsgf_1_4_1_5_1" hidden="1">{#N/A,#N/A,FALSE,"TMCOMP96";#N/A,#N/A,FALSE,"MAT96";#N/A,#N/A,FALSE,"FANDA96";#N/A,#N/A,FALSE,"INTRAN96";#N/A,#N/A,FALSE,"NAA9697";#N/A,#N/A,FALSE,"ECWEBB";#N/A,#N/A,FALSE,"MFT96";#N/A,#N/A,FALSE,"CTrecon"}</definedName>
    <definedName name="dgsgf_1_4_1_5_2" hidden="1">{#N/A,#N/A,FALSE,"TMCOMP96";#N/A,#N/A,FALSE,"MAT96";#N/A,#N/A,FALSE,"FANDA96";#N/A,#N/A,FALSE,"INTRAN96";#N/A,#N/A,FALSE,"NAA9697";#N/A,#N/A,FALSE,"ECWEBB";#N/A,#N/A,FALSE,"MFT96";#N/A,#N/A,FALSE,"CTrecon"}</definedName>
    <definedName name="dgsgf_1_4_1_5_3" hidden="1">{#N/A,#N/A,FALSE,"TMCOMP96";#N/A,#N/A,FALSE,"MAT96";#N/A,#N/A,FALSE,"FANDA96";#N/A,#N/A,FALSE,"INTRAN96";#N/A,#N/A,FALSE,"NAA9697";#N/A,#N/A,FALSE,"ECWEBB";#N/A,#N/A,FALSE,"MFT96";#N/A,#N/A,FALSE,"CTrecon"}</definedName>
    <definedName name="dgsgf_1_4_1_5_4" hidden="1">{#N/A,#N/A,FALSE,"TMCOMP96";#N/A,#N/A,FALSE,"MAT96";#N/A,#N/A,FALSE,"FANDA96";#N/A,#N/A,FALSE,"INTRAN96";#N/A,#N/A,FALSE,"NAA9697";#N/A,#N/A,FALSE,"ECWEBB";#N/A,#N/A,FALSE,"MFT96";#N/A,#N/A,FALSE,"CTrecon"}</definedName>
    <definedName name="dgsgf_1_4_1_5_5" hidden="1">{#N/A,#N/A,FALSE,"TMCOMP96";#N/A,#N/A,FALSE,"MAT96";#N/A,#N/A,FALSE,"FANDA96";#N/A,#N/A,FALSE,"INTRAN96";#N/A,#N/A,FALSE,"NAA9697";#N/A,#N/A,FALSE,"ECWEBB";#N/A,#N/A,FALSE,"MFT96";#N/A,#N/A,FALSE,"CTrecon"}</definedName>
    <definedName name="dgsgf_1_4_2" hidden="1">{#N/A,#N/A,FALSE,"TMCOMP96";#N/A,#N/A,FALSE,"MAT96";#N/A,#N/A,FALSE,"FANDA96";#N/A,#N/A,FALSE,"INTRAN96";#N/A,#N/A,FALSE,"NAA9697";#N/A,#N/A,FALSE,"ECWEBB";#N/A,#N/A,FALSE,"MFT96";#N/A,#N/A,FALSE,"CTrecon"}</definedName>
    <definedName name="dgsgf_1_4_2_1" hidden="1">{#N/A,#N/A,FALSE,"TMCOMP96";#N/A,#N/A,FALSE,"MAT96";#N/A,#N/A,FALSE,"FANDA96";#N/A,#N/A,FALSE,"INTRAN96";#N/A,#N/A,FALSE,"NAA9697";#N/A,#N/A,FALSE,"ECWEBB";#N/A,#N/A,FALSE,"MFT96";#N/A,#N/A,FALSE,"CTrecon"}</definedName>
    <definedName name="dgsgf_1_4_2_2" hidden="1">{#N/A,#N/A,FALSE,"TMCOMP96";#N/A,#N/A,FALSE,"MAT96";#N/A,#N/A,FALSE,"FANDA96";#N/A,#N/A,FALSE,"INTRAN96";#N/A,#N/A,FALSE,"NAA9697";#N/A,#N/A,FALSE,"ECWEBB";#N/A,#N/A,FALSE,"MFT96";#N/A,#N/A,FALSE,"CTrecon"}</definedName>
    <definedName name="dgsgf_1_4_2_3" hidden="1">{#N/A,#N/A,FALSE,"TMCOMP96";#N/A,#N/A,FALSE,"MAT96";#N/A,#N/A,FALSE,"FANDA96";#N/A,#N/A,FALSE,"INTRAN96";#N/A,#N/A,FALSE,"NAA9697";#N/A,#N/A,FALSE,"ECWEBB";#N/A,#N/A,FALSE,"MFT96";#N/A,#N/A,FALSE,"CTrecon"}</definedName>
    <definedName name="dgsgf_1_4_2_4" hidden="1">{#N/A,#N/A,FALSE,"TMCOMP96";#N/A,#N/A,FALSE,"MAT96";#N/A,#N/A,FALSE,"FANDA96";#N/A,#N/A,FALSE,"INTRAN96";#N/A,#N/A,FALSE,"NAA9697";#N/A,#N/A,FALSE,"ECWEBB";#N/A,#N/A,FALSE,"MFT96";#N/A,#N/A,FALSE,"CTrecon"}</definedName>
    <definedName name="dgsgf_1_4_2_5" hidden="1">{#N/A,#N/A,FALSE,"TMCOMP96";#N/A,#N/A,FALSE,"MAT96";#N/A,#N/A,FALSE,"FANDA96";#N/A,#N/A,FALSE,"INTRAN96";#N/A,#N/A,FALSE,"NAA9697";#N/A,#N/A,FALSE,"ECWEBB";#N/A,#N/A,FALSE,"MFT96";#N/A,#N/A,FALSE,"CTrecon"}</definedName>
    <definedName name="dgsgf_1_4_3" hidden="1">{#N/A,#N/A,FALSE,"TMCOMP96";#N/A,#N/A,FALSE,"MAT96";#N/A,#N/A,FALSE,"FANDA96";#N/A,#N/A,FALSE,"INTRAN96";#N/A,#N/A,FALSE,"NAA9697";#N/A,#N/A,FALSE,"ECWEBB";#N/A,#N/A,FALSE,"MFT96";#N/A,#N/A,FALSE,"CTrecon"}</definedName>
    <definedName name="dgsgf_1_4_3_1" hidden="1">{#N/A,#N/A,FALSE,"TMCOMP96";#N/A,#N/A,FALSE,"MAT96";#N/A,#N/A,FALSE,"FANDA96";#N/A,#N/A,FALSE,"INTRAN96";#N/A,#N/A,FALSE,"NAA9697";#N/A,#N/A,FALSE,"ECWEBB";#N/A,#N/A,FALSE,"MFT96";#N/A,#N/A,FALSE,"CTrecon"}</definedName>
    <definedName name="dgsgf_1_4_3_2" hidden="1">{#N/A,#N/A,FALSE,"TMCOMP96";#N/A,#N/A,FALSE,"MAT96";#N/A,#N/A,FALSE,"FANDA96";#N/A,#N/A,FALSE,"INTRAN96";#N/A,#N/A,FALSE,"NAA9697";#N/A,#N/A,FALSE,"ECWEBB";#N/A,#N/A,FALSE,"MFT96";#N/A,#N/A,FALSE,"CTrecon"}</definedName>
    <definedName name="dgsgf_1_4_3_3" hidden="1">{#N/A,#N/A,FALSE,"TMCOMP96";#N/A,#N/A,FALSE,"MAT96";#N/A,#N/A,FALSE,"FANDA96";#N/A,#N/A,FALSE,"INTRAN96";#N/A,#N/A,FALSE,"NAA9697";#N/A,#N/A,FALSE,"ECWEBB";#N/A,#N/A,FALSE,"MFT96";#N/A,#N/A,FALSE,"CTrecon"}</definedName>
    <definedName name="dgsgf_1_4_3_4" hidden="1">{#N/A,#N/A,FALSE,"TMCOMP96";#N/A,#N/A,FALSE,"MAT96";#N/A,#N/A,FALSE,"FANDA96";#N/A,#N/A,FALSE,"INTRAN96";#N/A,#N/A,FALSE,"NAA9697";#N/A,#N/A,FALSE,"ECWEBB";#N/A,#N/A,FALSE,"MFT96";#N/A,#N/A,FALSE,"CTrecon"}</definedName>
    <definedName name="dgsgf_1_4_3_5" hidden="1">{#N/A,#N/A,FALSE,"TMCOMP96";#N/A,#N/A,FALSE,"MAT96";#N/A,#N/A,FALSE,"FANDA96";#N/A,#N/A,FALSE,"INTRAN96";#N/A,#N/A,FALSE,"NAA9697";#N/A,#N/A,FALSE,"ECWEBB";#N/A,#N/A,FALSE,"MFT96";#N/A,#N/A,FALSE,"CTrecon"}</definedName>
    <definedName name="dgsgf_1_4_4" hidden="1">{#N/A,#N/A,FALSE,"TMCOMP96";#N/A,#N/A,FALSE,"MAT96";#N/A,#N/A,FALSE,"FANDA96";#N/A,#N/A,FALSE,"INTRAN96";#N/A,#N/A,FALSE,"NAA9697";#N/A,#N/A,FALSE,"ECWEBB";#N/A,#N/A,FALSE,"MFT96";#N/A,#N/A,FALSE,"CTrecon"}</definedName>
    <definedName name="dgsgf_1_4_4_1" hidden="1">{#N/A,#N/A,FALSE,"TMCOMP96";#N/A,#N/A,FALSE,"MAT96";#N/A,#N/A,FALSE,"FANDA96";#N/A,#N/A,FALSE,"INTRAN96";#N/A,#N/A,FALSE,"NAA9697";#N/A,#N/A,FALSE,"ECWEBB";#N/A,#N/A,FALSE,"MFT96";#N/A,#N/A,FALSE,"CTrecon"}</definedName>
    <definedName name="dgsgf_1_4_4_2" hidden="1">{#N/A,#N/A,FALSE,"TMCOMP96";#N/A,#N/A,FALSE,"MAT96";#N/A,#N/A,FALSE,"FANDA96";#N/A,#N/A,FALSE,"INTRAN96";#N/A,#N/A,FALSE,"NAA9697";#N/A,#N/A,FALSE,"ECWEBB";#N/A,#N/A,FALSE,"MFT96";#N/A,#N/A,FALSE,"CTrecon"}</definedName>
    <definedName name="dgsgf_1_4_4_3" hidden="1">{#N/A,#N/A,FALSE,"TMCOMP96";#N/A,#N/A,FALSE,"MAT96";#N/A,#N/A,FALSE,"FANDA96";#N/A,#N/A,FALSE,"INTRAN96";#N/A,#N/A,FALSE,"NAA9697";#N/A,#N/A,FALSE,"ECWEBB";#N/A,#N/A,FALSE,"MFT96";#N/A,#N/A,FALSE,"CTrecon"}</definedName>
    <definedName name="dgsgf_1_4_4_4" hidden="1">{#N/A,#N/A,FALSE,"TMCOMP96";#N/A,#N/A,FALSE,"MAT96";#N/A,#N/A,FALSE,"FANDA96";#N/A,#N/A,FALSE,"INTRAN96";#N/A,#N/A,FALSE,"NAA9697";#N/A,#N/A,FALSE,"ECWEBB";#N/A,#N/A,FALSE,"MFT96";#N/A,#N/A,FALSE,"CTrecon"}</definedName>
    <definedName name="dgsgf_1_4_4_5" hidden="1">{#N/A,#N/A,FALSE,"TMCOMP96";#N/A,#N/A,FALSE,"MAT96";#N/A,#N/A,FALSE,"FANDA96";#N/A,#N/A,FALSE,"INTRAN96";#N/A,#N/A,FALSE,"NAA9697";#N/A,#N/A,FALSE,"ECWEBB";#N/A,#N/A,FALSE,"MFT96";#N/A,#N/A,FALSE,"CTrecon"}</definedName>
    <definedName name="dgsgf_1_4_5" hidden="1">{#N/A,#N/A,FALSE,"TMCOMP96";#N/A,#N/A,FALSE,"MAT96";#N/A,#N/A,FALSE,"FANDA96";#N/A,#N/A,FALSE,"INTRAN96";#N/A,#N/A,FALSE,"NAA9697";#N/A,#N/A,FALSE,"ECWEBB";#N/A,#N/A,FALSE,"MFT96";#N/A,#N/A,FALSE,"CTrecon"}</definedName>
    <definedName name="dgsgf_1_4_5_1" hidden="1">{#N/A,#N/A,FALSE,"TMCOMP96";#N/A,#N/A,FALSE,"MAT96";#N/A,#N/A,FALSE,"FANDA96";#N/A,#N/A,FALSE,"INTRAN96";#N/A,#N/A,FALSE,"NAA9697";#N/A,#N/A,FALSE,"ECWEBB";#N/A,#N/A,FALSE,"MFT96";#N/A,#N/A,FALSE,"CTrecon"}</definedName>
    <definedName name="dgsgf_1_4_5_2" hidden="1">{#N/A,#N/A,FALSE,"TMCOMP96";#N/A,#N/A,FALSE,"MAT96";#N/A,#N/A,FALSE,"FANDA96";#N/A,#N/A,FALSE,"INTRAN96";#N/A,#N/A,FALSE,"NAA9697";#N/A,#N/A,FALSE,"ECWEBB";#N/A,#N/A,FALSE,"MFT96";#N/A,#N/A,FALSE,"CTrecon"}</definedName>
    <definedName name="dgsgf_1_4_5_3" hidden="1">{#N/A,#N/A,FALSE,"TMCOMP96";#N/A,#N/A,FALSE,"MAT96";#N/A,#N/A,FALSE,"FANDA96";#N/A,#N/A,FALSE,"INTRAN96";#N/A,#N/A,FALSE,"NAA9697";#N/A,#N/A,FALSE,"ECWEBB";#N/A,#N/A,FALSE,"MFT96";#N/A,#N/A,FALSE,"CTrecon"}</definedName>
    <definedName name="dgsgf_1_4_5_4" hidden="1">{#N/A,#N/A,FALSE,"TMCOMP96";#N/A,#N/A,FALSE,"MAT96";#N/A,#N/A,FALSE,"FANDA96";#N/A,#N/A,FALSE,"INTRAN96";#N/A,#N/A,FALSE,"NAA9697";#N/A,#N/A,FALSE,"ECWEBB";#N/A,#N/A,FALSE,"MFT96";#N/A,#N/A,FALSE,"CTrecon"}</definedName>
    <definedName name="dgsgf_1_4_5_5" hidden="1">{#N/A,#N/A,FALSE,"TMCOMP96";#N/A,#N/A,FALSE,"MAT96";#N/A,#N/A,FALSE,"FANDA96";#N/A,#N/A,FALSE,"INTRAN96";#N/A,#N/A,FALSE,"NAA9697";#N/A,#N/A,FALSE,"ECWEBB";#N/A,#N/A,FALSE,"MFT96";#N/A,#N/A,FALSE,"CTrecon"}</definedName>
    <definedName name="dgsgf_1_5" hidden="1">{#N/A,#N/A,FALSE,"TMCOMP96";#N/A,#N/A,FALSE,"MAT96";#N/A,#N/A,FALSE,"FANDA96";#N/A,#N/A,FALSE,"INTRAN96";#N/A,#N/A,FALSE,"NAA9697";#N/A,#N/A,FALSE,"ECWEBB";#N/A,#N/A,FALSE,"MFT96";#N/A,#N/A,FALSE,"CTrecon"}</definedName>
    <definedName name="dgsgf_1_5_1" hidden="1">{#N/A,#N/A,FALSE,"TMCOMP96";#N/A,#N/A,FALSE,"MAT96";#N/A,#N/A,FALSE,"FANDA96";#N/A,#N/A,FALSE,"INTRAN96";#N/A,#N/A,FALSE,"NAA9697";#N/A,#N/A,FALSE,"ECWEBB";#N/A,#N/A,FALSE,"MFT96";#N/A,#N/A,FALSE,"CTrecon"}</definedName>
    <definedName name="dgsgf_1_5_1_1" hidden="1">{#N/A,#N/A,FALSE,"TMCOMP96";#N/A,#N/A,FALSE,"MAT96";#N/A,#N/A,FALSE,"FANDA96";#N/A,#N/A,FALSE,"INTRAN96";#N/A,#N/A,FALSE,"NAA9697";#N/A,#N/A,FALSE,"ECWEBB";#N/A,#N/A,FALSE,"MFT96";#N/A,#N/A,FALSE,"CTrecon"}</definedName>
    <definedName name="dgsgf_1_5_1_2" hidden="1">{#N/A,#N/A,FALSE,"TMCOMP96";#N/A,#N/A,FALSE,"MAT96";#N/A,#N/A,FALSE,"FANDA96";#N/A,#N/A,FALSE,"INTRAN96";#N/A,#N/A,FALSE,"NAA9697";#N/A,#N/A,FALSE,"ECWEBB";#N/A,#N/A,FALSE,"MFT96";#N/A,#N/A,FALSE,"CTrecon"}</definedName>
    <definedName name="dgsgf_1_5_1_3" hidden="1">{#N/A,#N/A,FALSE,"TMCOMP96";#N/A,#N/A,FALSE,"MAT96";#N/A,#N/A,FALSE,"FANDA96";#N/A,#N/A,FALSE,"INTRAN96";#N/A,#N/A,FALSE,"NAA9697";#N/A,#N/A,FALSE,"ECWEBB";#N/A,#N/A,FALSE,"MFT96";#N/A,#N/A,FALSE,"CTrecon"}</definedName>
    <definedName name="dgsgf_1_5_1_4" hidden="1">{#N/A,#N/A,FALSE,"TMCOMP96";#N/A,#N/A,FALSE,"MAT96";#N/A,#N/A,FALSE,"FANDA96";#N/A,#N/A,FALSE,"INTRAN96";#N/A,#N/A,FALSE,"NAA9697";#N/A,#N/A,FALSE,"ECWEBB";#N/A,#N/A,FALSE,"MFT96";#N/A,#N/A,FALSE,"CTrecon"}</definedName>
    <definedName name="dgsgf_1_5_1_5" hidden="1">{#N/A,#N/A,FALSE,"TMCOMP96";#N/A,#N/A,FALSE,"MAT96";#N/A,#N/A,FALSE,"FANDA96";#N/A,#N/A,FALSE,"INTRAN96";#N/A,#N/A,FALSE,"NAA9697";#N/A,#N/A,FALSE,"ECWEBB";#N/A,#N/A,FALSE,"MFT96";#N/A,#N/A,FALSE,"CTrecon"}</definedName>
    <definedName name="dgsgf_1_5_2" hidden="1">{#N/A,#N/A,FALSE,"TMCOMP96";#N/A,#N/A,FALSE,"MAT96";#N/A,#N/A,FALSE,"FANDA96";#N/A,#N/A,FALSE,"INTRAN96";#N/A,#N/A,FALSE,"NAA9697";#N/A,#N/A,FALSE,"ECWEBB";#N/A,#N/A,FALSE,"MFT96";#N/A,#N/A,FALSE,"CTrecon"}</definedName>
    <definedName name="dgsgf_1_5_2_1" hidden="1">{#N/A,#N/A,FALSE,"TMCOMP96";#N/A,#N/A,FALSE,"MAT96";#N/A,#N/A,FALSE,"FANDA96";#N/A,#N/A,FALSE,"INTRAN96";#N/A,#N/A,FALSE,"NAA9697";#N/A,#N/A,FALSE,"ECWEBB";#N/A,#N/A,FALSE,"MFT96";#N/A,#N/A,FALSE,"CTrecon"}</definedName>
    <definedName name="dgsgf_1_5_2_2" hidden="1">{#N/A,#N/A,FALSE,"TMCOMP96";#N/A,#N/A,FALSE,"MAT96";#N/A,#N/A,FALSE,"FANDA96";#N/A,#N/A,FALSE,"INTRAN96";#N/A,#N/A,FALSE,"NAA9697";#N/A,#N/A,FALSE,"ECWEBB";#N/A,#N/A,FALSE,"MFT96";#N/A,#N/A,FALSE,"CTrecon"}</definedName>
    <definedName name="dgsgf_1_5_2_3" hidden="1">{#N/A,#N/A,FALSE,"TMCOMP96";#N/A,#N/A,FALSE,"MAT96";#N/A,#N/A,FALSE,"FANDA96";#N/A,#N/A,FALSE,"INTRAN96";#N/A,#N/A,FALSE,"NAA9697";#N/A,#N/A,FALSE,"ECWEBB";#N/A,#N/A,FALSE,"MFT96";#N/A,#N/A,FALSE,"CTrecon"}</definedName>
    <definedName name="dgsgf_1_5_2_4" hidden="1">{#N/A,#N/A,FALSE,"TMCOMP96";#N/A,#N/A,FALSE,"MAT96";#N/A,#N/A,FALSE,"FANDA96";#N/A,#N/A,FALSE,"INTRAN96";#N/A,#N/A,FALSE,"NAA9697";#N/A,#N/A,FALSE,"ECWEBB";#N/A,#N/A,FALSE,"MFT96";#N/A,#N/A,FALSE,"CTrecon"}</definedName>
    <definedName name="dgsgf_1_5_2_5" hidden="1">{#N/A,#N/A,FALSE,"TMCOMP96";#N/A,#N/A,FALSE,"MAT96";#N/A,#N/A,FALSE,"FANDA96";#N/A,#N/A,FALSE,"INTRAN96";#N/A,#N/A,FALSE,"NAA9697";#N/A,#N/A,FALSE,"ECWEBB";#N/A,#N/A,FALSE,"MFT96";#N/A,#N/A,FALSE,"CTrecon"}</definedName>
    <definedName name="dgsgf_1_5_3" hidden="1">{#N/A,#N/A,FALSE,"TMCOMP96";#N/A,#N/A,FALSE,"MAT96";#N/A,#N/A,FALSE,"FANDA96";#N/A,#N/A,FALSE,"INTRAN96";#N/A,#N/A,FALSE,"NAA9697";#N/A,#N/A,FALSE,"ECWEBB";#N/A,#N/A,FALSE,"MFT96";#N/A,#N/A,FALSE,"CTrecon"}</definedName>
    <definedName name="dgsgf_1_5_3_1" hidden="1">{#N/A,#N/A,FALSE,"TMCOMP96";#N/A,#N/A,FALSE,"MAT96";#N/A,#N/A,FALSE,"FANDA96";#N/A,#N/A,FALSE,"INTRAN96";#N/A,#N/A,FALSE,"NAA9697";#N/A,#N/A,FALSE,"ECWEBB";#N/A,#N/A,FALSE,"MFT96";#N/A,#N/A,FALSE,"CTrecon"}</definedName>
    <definedName name="dgsgf_1_5_3_2" hidden="1">{#N/A,#N/A,FALSE,"TMCOMP96";#N/A,#N/A,FALSE,"MAT96";#N/A,#N/A,FALSE,"FANDA96";#N/A,#N/A,FALSE,"INTRAN96";#N/A,#N/A,FALSE,"NAA9697";#N/A,#N/A,FALSE,"ECWEBB";#N/A,#N/A,FALSE,"MFT96";#N/A,#N/A,FALSE,"CTrecon"}</definedName>
    <definedName name="dgsgf_1_5_3_3" hidden="1">{#N/A,#N/A,FALSE,"TMCOMP96";#N/A,#N/A,FALSE,"MAT96";#N/A,#N/A,FALSE,"FANDA96";#N/A,#N/A,FALSE,"INTRAN96";#N/A,#N/A,FALSE,"NAA9697";#N/A,#N/A,FALSE,"ECWEBB";#N/A,#N/A,FALSE,"MFT96";#N/A,#N/A,FALSE,"CTrecon"}</definedName>
    <definedName name="dgsgf_1_5_3_4" hidden="1">{#N/A,#N/A,FALSE,"TMCOMP96";#N/A,#N/A,FALSE,"MAT96";#N/A,#N/A,FALSE,"FANDA96";#N/A,#N/A,FALSE,"INTRAN96";#N/A,#N/A,FALSE,"NAA9697";#N/A,#N/A,FALSE,"ECWEBB";#N/A,#N/A,FALSE,"MFT96";#N/A,#N/A,FALSE,"CTrecon"}</definedName>
    <definedName name="dgsgf_1_5_3_5" hidden="1">{#N/A,#N/A,FALSE,"TMCOMP96";#N/A,#N/A,FALSE,"MAT96";#N/A,#N/A,FALSE,"FANDA96";#N/A,#N/A,FALSE,"INTRAN96";#N/A,#N/A,FALSE,"NAA9697";#N/A,#N/A,FALSE,"ECWEBB";#N/A,#N/A,FALSE,"MFT96";#N/A,#N/A,FALSE,"CTrecon"}</definedName>
    <definedName name="dgsgf_1_5_4" hidden="1">{#N/A,#N/A,FALSE,"TMCOMP96";#N/A,#N/A,FALSE,"MAT96";#N/A,#N/A,FALSE,"FANDA96";#N/A,#N/A,FALSE,"INTRAN96";#N/A,#N/A,FALSE,"NAA9697";#N/A,#N/A,FALSE,"ECWEBB";#N/A,#N/A,FALSE,"MFT96";#N/A,#N/A,FALSE,"CTrecon"}</definedName>
    <definedName name="dgsgf_1_5_4_1" hidden="1">{#N/A,#N/A,FALSE,"TMCOMP96";#N/A,#N/A,FALSE,"MAT96";#N/A,#N/A,FALSE,"FANDA96";#N/A,#N/A,FALSE,"INTRAN96";#N/A,#N/A,FALSE,"NAA9697";#N/A,#N/A,FALSE,"ECWEBB";#N/A,#N/A,FALSE,"MFT96";#N/A,#N/A,FALSE,"CTrecon"}</definedName>
    <definedName name="dgsgf_1_5_4_2" hidden="1">{#N/A,#N/A,FALSE,"TMCOMP96";#N/A,#N/A,FALSE,"MAT96";#N/A,#N/A,FALSE,"FANDA96";#N/A,#N/A,FALSE,"INTRAN96";#N/A,#N/A,FALSE,"NAA9697";#N/A,#N/A,FALSE,"ECWEBB";#N/A,#N/A,FALSE,"MFT96";#N/A,#N/A,FALSE,"CTrecon"}</definedName>
    <definedName name="dgsgf_1_5_4_3" hidden="1">{#N/A,#N/A,FALSE,"TMCOMP96";#N/A,#N/A,FALSE,"MAT96";#N/A,#N/A,FALSE,"FANDA96";#N/A,#N/A,FALSE,"INTRAN96";#N/A,#N/A,FALSE,"NAA9697";#N/A,#N/A,FALSE,"ECWEBB";#N/A,#N/A,FALSE,"MFT96";#N/A,#N/A,FALSE,"CTrecon"}</definedName>
    <definedName name="dgsgf_1_5_4_4" hidden="1">{#N/A,#N/A,FALSE,"TMCOMP96";#N/A,#N/A,FALSE,"MAT96";#N/A,#N/A,FALSE,"FANDA96";#N/A,#N/A,FALSE,"INTRAN96";#N/A,#N/A,FALSE,"NAA9697";#N/A,#N/A,FALSE,"ECWEBB";#N/A,#N/A,FALSE,"MFT96";#N/A,#N/A,FALSE,"CTrecon"}</definedName>
    <definedName name="dgsgf_1_5_4_5" hidden="1">{#N/A,#N/A,FALSE,"TMCOMP96";#N/A,#N/A,FALSE,"MAT96";#N/A,#N/A,FALSE,"FANDA96";#N/A,#N/A,FALSE,"INTRAN96";#N/A,#N/A,FALSE,"NAA9697";#N/A,#N/A,FALSE,"ECWEBB";#N/A,#N/A,FALSE,"MFT96";#N/A,#N/A,FALSE,"CTrecon"}</definedName>
    <definedName name="dgsgf_1_5_5" hidden="1">{#N/A,#N/A,FALSE,"TMCOMP96";#N/A,#N/A,FALSE,"MAT96";#N/A,#N/A,FALSE,"FANDA96";#N/A,#N/A,FALSE,"INTRAN96";#N/A,#N/A,FALSE,"NAA9697";#N/A,#N/A,FALSE,"ECWEBB";#N/A,#N/A,FALSE,"MFT96";#N/A,#N/A,FALSE,"CTrecon"}</definedName>
    <definedName name="dgsgf_1_5_5_1" hidden="1">{#N/A,#N/A,FALSE,"TMCOMP96";#N/A,#N/A,FALSE,"MAT96";#N/A,#N/A,FALSE,"FANDA96";#N/A,#N/A,FALSE,"INTRAN96";#N/A,#N/A,FALSE,"NAA9697";#N/A,#N/A,FALSE,"ECWEBB";#N/A,#N/A,FALSE,"MFT96";#N/A,#N/A,FALSE,"CTrecon"}</definedName>
    <definedName name="dgsgf_1_5_5_2" hidden="1">{#N/A,#N/A,FALSE,"TMCOMP96";#N/A,#N/A,FALSE,"MAT96";#N/A,#N/A,FALSE,"FANDA96";#N/A,#N/A,FALSE,"INTRAN96";#N/A,#N/A,FALSE,"NAA9697";#N/A,#N/A,FALSE,"ECWEBB";#N/A,#N/A,FALSE,"MFT96";#N/A,#N/A,FALSE,"CTrecon"}</definedName>
    <definedName name="dgsgf_1_5_5_3" hidden="1">{#N/A,#N/A,FALSE,"TMCOMP96";#N/A,#N/A,FALSE,"MAT96";#N/A,#N/A,FALSE,"FANDA96";#N/A,#N/A,FALSE,"INTRAN96";#N/A,#N/A,FALSE,"NAA9697";#N/A,#N/A,FALSE,"ECWEBB";#N/A,#N/A,FALSE,"MFT96";#N/A,#N/A,FALSE,"CTrecon"}</definedName>
    <definedName name="dgsgf_1_5_5_4" hidden="1">{#N/A,#N/A,FALSE,"TMCOMP96";#N/A,#N/A,FALSE,"MAT96";#N/A,#N/A,FALSE,"FANDA96";#N/A,#N/A,FALSE,"INTRAN96";#N/A,#N/A,FALSE,"NAA9697";#N/A,#N/A,FALSE,"ECWEBB";#N/A,#N/A,FALSE,"MFT96";#N/A,#N/A,FALSE,"CTrecon"}</definedName>
    <definedName name="dgsgf_1_5_5_5" hidden="1">{#N/A,#N/A,FALSE,"TMCOMP96";#N/A,#N/A,FALSE,"MAT96";#N/A,#N/A,FALSE,"FANDA96";#N/A,#N/A,FALSE,"INTRAN96";#N/A,#N/A,FALSE,"NAA9697";#N/A,#N/A,FALSE,"ECWEBB";#N/A,#N/A,FALSE,"MFT96";#N/A,#N/A,FALSE,"CTrecon"}</definedName>
    <definedName name="dgsgf_2" hidden="1">{#N/A,#N/A,FALSE,"TMCOMP96";#N/A,#N/A,FALSE,"MAT96";#N/A,#N/A,FALSE,"FANDA96";#N/A,#N/A,FALSE,"INTRAN96";#N/A,#N/A,FALSE,"NAA9697";#N/A,#N/A,FALSE,"ECWEBB";#N/A,#N/A,FALSE,"MFT96";#N/A,#N/A,FALSE,"CTrecon"}</definedName>
    <definedName name="dgsgf_2_1" hidden="1">{#N/A,#N/A,FALSE,"TMCOMP96";#N/A,#N/A,FALSE,"MAT96";#N/A,#N/A,FALSE,"FANDA96";#N/A,#N/A,FALSE,"INTRAN96";#N/A,#N/A,FALSE,"NAA9697";#N/A,#N/A,FALSE,"ECWEBB";#N/A,#N/A,FALSE,"MFT96";#N/A,#N/A,FALSE,"CTrecon"}</definedName>
    <definedName name="dgsgf_2_1_1" hidden="1">{#N/A,#N/A,FALSE,"TMCOMP96";#N/A,#N/A,FALSE,"MAT96";#N/A,#N/A,FALSE,"FANDA96";#N/A,#N/A,FALSE,"INTRAN96";#N/A,#N/A,FALSE,"NAA9697";#N/A,#N/A,FALSE,"ECWEBB";#N/A,#N/A,FALSE,"MFT96";#N/A,#N/A,FALSE,"CTrecon"}</definedName>
    <definedName name="dgsgf_2_1_1_1" hidden="1">{#N/A,#N/A,FALSE,"TMCOMP96";#N/A,#N/A,FALSE,"MAT96";#N/A,#N/A,FALSE,"FANDA96";#N/A,#N/A,FALSE,"INTRAN96";#N/A,#N/A,FALSE,"NAA9697";#N/A,#N/A,FALSE,"ECWEBB";#N/A,#N/A,FALSE,"MFT96";#N/A,#N/A,FALSE,"CTrecon"}</definedName>
    <definedName name="dgsgf_2_1_1_1_1" hidden="1">{#N/A,#N/A,FALSE,"TMCOMP96";#N/A,#N/A,FALSE,"MAT96";#N/A,#N/A,FALSE,"FANDA96";#N/A,#N/A,FALSE,"INTRAN96";#N/A,#N/A,FALSE,"NAA9697";#N/A,#N/A,FALSE,"ECWEBB";#N/A,#N/A,FALSE,"MFT96";#N/A,#N/A,FALSE,"CTrecon"}</definedName>
    <definedName name="dgsgf_2_1_1_1_2" hidden="1">{#N/A,#N/A,FALSE,"TMCOMP96";#N/A,#N/A,FALSE,"MAT96";#N/A,#N/A,FALSE,"FANDA96";#N/A,#N/A,FALSE,"INTRAN96";#N/A,#N/A,FALSE,"NAA9697";#N/A,#N/A,FALSE,"ECWEBB";#N/A,#N/A,FALSE,"MFT96";#N/A,#N/A,FALSE,"CTrecon"}</definedName>
    <definedName name="dgsgf_2_1_1_1_3" hidden="1">{#N/A,#N/A,FALSE,"TMCOMP96";#N/A,#N/A,FALSE,"MAT96";#N/A,#N/A,FALSE,"FANDA96";#N/A,#N/A,FALSE,"INTRAN96";#N/A,#N/A,FALSE,"NAA9697";#N/A,#N/A,FALSE,"ECWEBB";#N/A,#N/A,FALSE,"MFT96";#N/A,#N/A,FALSE,"CTrecon"}</definedName>
    <definedName name="dgsgf_2_1_1_1_4" hidden="1">{#N/A,#N/A,FALSE,"TMCOMP96";#N/A,#N/A,FALSE,"MAT96";#N/A,#N/A,FALSE,"FANDA96";#N/A,#N/A,FALSE,"INTRAN96";#N/A,#N/A,FALSE,"NAA9697";#N/A,#N/A,FALSE,"ECWEBB";#N/A,#N/A,FALSE,"MFT96";#N/A,#N/A,FALSE,"CTrecon"}</definedName>
    <definedName name="dgsgf_2_1_1_1_5" hidden="1">{#N/A,#N/A,FALSE,"TMCOMP96";#N/A,#N/A,FALSE,"MAT96";#N/A,#N/A,FALSE,"FANDA96";#N/A,#N/A,FALSE,"INTRAN96";#N/A,#N/A,FALSE,"NAA9697";#N/A,#N/A,FALSE,"ECWEBB";#N/A,#N/A,FALSE,"MFT96";#N/A,#N/A,FALSE,"CTrecon"}</definedName>
    <definedName name="dgsgf_2_1_1_2" hidden="1">{#N/A,#N/A,FALSE,"TMCOMP96";#N/A,#N/A,FALSE,"MAT96";#N/A,#N/A,FALSE,"FANDA96";#N/A,#N/A,FALSE,"INTRAN96";#N/A,#N/A,FALSE,"NAA9697";#N/A,#N/A,FALSE,"ECWEBB";#N/A,#N/A,FALSE,"MFT96";#N/A,#N/A,FALSE,"CTrecon"}</definedName>
    <definedName name="dgsgf_2_1_1_2_1" hidden="1">{#N/A,#N/A,FALSE,"TMCOMP96";#N/A,#N/A,FALSE,"MAT96";#N/A,#N/A,FALSE,"FANDA96";#N/A,#N/A,FALSE,"INTRAN96";#N/A,#N/A,FALSE,"NAA9697";#N/A,#N/A,FALSE,"ECWEBB";#N/A,#N/A,FALSE,"MFT96";#N/A,#N/A,FALSE,"CTrecon"}</definedName>
    <definedName name="dgsgf_2_1_1_2_2" hidden="1">{#N/A,#N/A,FALSE,"TMCOMP96";#N/A,#N/A,FALSE,"MAT96";#N/A,#N/A,FALSE,"FANDA96";#N/A,#N/A,FALSE,"INTRAN96";#N/A,#N/A,FALSE,"NAA9697";#N/A,#N/A,FALSE,"ECWEBB";#N/A,#N/A,FALSE,"MFT96";#N/A,#N/A,FALSE,"CTrecon"}</definedName>
    <definedName name="dgsgf_2_1_1_2_3" hidden="1">{#N/A,#N/A,FALSE,"TMCOMP96";#N/A,#N/A,FALSE,"MAT96";#N/A,#N/A,FALSE,"FANDA96";#N/A,#N/A,FALSE,"INTRAN96";#N/A,#N/A,FALSE,"NAA9697";#N/A,#N/A,FALSE,"ECWEBB";#N/A,#N/A,FALSE,"MFT96";#N/A,#N/A,FALSE,"CTrecon"}</definedName>
    <definedName name="dgsgf_2_1_1_2_4" hidden="1">{#N/A,#N/A,FALSE,"TMCOMP96";#N/A,#N/A,FALSE,"MAT96";#N/A,#N/A,FALSE,"FANDA96";#N/A,#N/A,FALSE,"INTRAN96";#N/A,#N/A,FALSE,"NAA9697";#N/A,#N/A,FALSE,"ECWEBB";#N/A,#N/A,FALSE,"MFT96";#N/A,#N/A,FALSE,"CTrecon"}</definedName>
    <definedName name="dgsgf_2_1_1_2_5" hidden="1">{#N/A,#N/A,FALSE,"TMCOMP96";#N/A,#N/A,FALSE,"MAT96";#N/A,#N/A,FALSE,"FANDA96";#N/A,#N/A,FALSE,"INTRAN96";#N/A,#N/A,FALSE,"NAA9697";#N/A,#N/A,FALSE,"ECWEBB";#N/A,#N/A,FALSE,"MFT96";#N/A,#N/A,FALSE,"CTrecon"}</definedName>
    <definedName name="dgsgf_2_1_1_3" hidden="1">{#N/A,#N/A,FALSE,"TMCOMP96";#N/A,#N/A,FALSE,"MAT96";#N/A,#N/A,FALSE,"FANDA96";#N/A,#N/A,FALSE,"INTRAN96";#N/A,#N/A,FALSE,"NAA9697";#N/A,#N/A,FALSE,"ECWEBB";#N/A,#N/A,FALSE,"MFT96";#N/A,#N/A,FALSE,"CTrecon"}</definedName>
    <definedName name="dgsgf_2_1_1_4" hidden="1">{#N/A,#N/A,FALSE,"TMCOMP96";#N/A,#N/A,FALSE,"MAT96";#N/A,#N/A,FALSE,"FANDA96";#N/A,#N/A,FALSE,"INTRAN96";#N/A,#N/A,FALSE,"NAA9697";#N/A,#N/A,FALSE,"ECWEBB";#N/A,#N/A,FALSE,"MFT96";#N/A,#N/A,FALSE,"CTrecon"}</definedName>
    <definedName name="dgsgf_2_1_1_5" hidden="1">{#N/A,#N/A,FALSE,"TMCOMP96";#N/A,#N/A,FALSE,"MAT96";#N/A,#N/A,FALSE,"FANDA96";#N/A,#N/A,FALSE,"INTRAN96";#N/A,#N/A,FALSE,"NAA9697";#N/A,#N/A,FALSE,"ECWEBB";#N/A,#N/A,FALSE,"MFT96";#N/A,#N/A,FALSE,"CTrecon"}</definedName>
    <definedName name="dgsgf_2_1_2" hidden="1">{#N/A,#N/A,FALSE,"TMCOMP96";#N/A,#N/A,FALSE,"MAT96";#N/A,#N/A,FALSE,"FANDA96";#N/A,#N/A,FALSE,"INTRAN96";#N/A,#N/A,FALSE,"NAA9697";#N/A,#N/A,FALSE,"ECWEBB";#N/A,#N/A,FALSE,"MFT96";#N/A,#N/A,FALSE,"CTrecon"}</definedName>
    <definedName name="dgsgf_2_1_2_1" hidden="1">{#N/A,#N/A,FALSE,"TMCOMP96";#N/A,#N/A,FALSE,"MAT96";#N/A,#N/A,FALSE,"FANDA96";#N/A,#N/A,FALSE,"INTRAN96";#N/A,#N/A,FALSE,"NAA9697";#N/A,#N/A,FALSE,"ECWEBB";#N/A,#N/A,FALSE,"MFT96";#N/A,#N/A,FALSE,"CTrecon"}</definedName>
    <definedName name="dgsgf_2_1_2_2" hidden="1">{#N/A,#N/A,FALSE,"TMCOMP96";#N/A,#N/A,FALSE,"MAT96";#N/A,#N/A,FALSE,"FANDA96";#N/A,#N/A,FALSE,"INTRAN96";#N/A,#N/A,FALSE,"NAA9697";#N/A,#N/A,FALSE,"ECWEBB";#N/A,#N/A,FALSE,"MFT96";#N/A,#N/A,FALSE,"CTrecon"}</definedName>
    <definedName name="dgsgf_2_1_2_3" hidden="1">{#N/A,#N/A,FALSE,"TMCOMP96";#N/A,#N/A,FALSE,"MAT96";#N/A,#N/A,FALSE,"FANDA96";#N/A,#N/A,FALSE,"INTRAN96";#N/A,#N/A,FALSE,"NAA9697";#N/A,#N/A,FALSE,"ECWEBB";#N/A,#N/A,FALSE,"MFT96";#N/A,#N/A,FALSE,"CTrecon"}</definedName>
    <definedName name="dgsgf_2_1_2_4" hidden="1">{#N/A,#N/A,FALSE,"TMCOMP96";#N/A,#N/A,FALSE,"MAT96";#N/A,#N/A,FALSE,"FANDA96";#N/A,#N/A,FALSE,"INTRAN96";#N/A,#N/A,FALSE,"NAA9697";#N/A,#N/A,FALSE,"ECWEBB";#N/A,#N/A,FALSE,"MFT96";#N/A,#N/A,FALSE,"CTrecon"}</definedName>
    <definedName name="dgsgf_2_1_2_5" hidden="1">{#N/A,#N/A,FALSE,"TMCOMP96";#N/A,#N/A,FALSE,"MAT96";#N/A,#N/A,FALSE,"FANDA96";#N/A,#N/A,FALSE,"INTRAN96";#N/A,#N/A,FALSE,"NAA9697";#N/A,#N/A,FALSE,"ECWEBB";#N/A,#N/A,FALSE,"MFT96";#N/A,#N/A,FALSE,"CTrecon"}</definedName>
    <definedName name="dgsgf_2_1_3" hidden="1">{#N/A,#N/A,FALSE,"TMCOMP96";#N/A,#N/A,FALSE,"MAT96";#N/A,#N/A,FALSE,"FANDA96";#N/A,#N/A,FALSE,"INTRAN96";#N/A,#N/A,FALSE,"NAA9697";#N/A,#N/A,FALSE,"ECWEBB";#N/A,#N/A,FALSE,"MFT96";#N/A,#N/A,FALSE,"CTrecon"}</definedName>
    <definedName name="dgsgf_2_1_3_1" hidden="1">{#N/A,#N/A,FALSE,"TMCOMP96";#N/A,#N/A,FALSE,"MAT96";#N/A,#N/A,FALSE,"FANDA96";#N/A,#N/A,FALSE,"INTRAN96";#N/A,#N/A,FALSE,"NAA9697";#N/A,#N/A,FALSE,"ECWEBB";#N/A,#N/A,FALSE,"MFT96";#N/A,#N/A,FALSE,"CTrecon"}</definedName>
    <definedName name="dgsgf_2_1_3_2" hidden="1">{#N/A,#N/A,FALSE,"TMCOMP96";#N/A,#N/A,FALSE,"MAT96";#N/A,#N/A,FALSE,"FANDA96";#N/A,#N/A,FALSE,"INTRAN96";#N/A,#N/A,FALSE,"NAA9697";#N/A,#N/A,FALSE,"ECWEBB";#N/A,#N/A,FALSE,"MFT96";#N/A,#N/A,FALSE,"CTrecon"}</definedName>
    <definedName name="dgsgf_2_1_3_3" hidden="1">{#N/A,#N/A,FALSE,"TMCOMP96";#N/A,#N/A,FALSE,"MAT96";#N/A,#N/A,FALSE,"FANDA96";#N/A,#N/A,FALSE,"INTRAN96";#N/A,#N/A,FALSE,"NAA9697";#N/A,#N/A,FALSE,"ECWEBB";#N/A,#N/A,FALSE,"MFT96";#N/A,#N/A,FALSE,"CTrecon"}</definedName>
    <definedName name="dgsgf_2_1_3_4" hidden="1">{#N/A,#N/A,FALSE,"TMCOMP96";#N/A,#N/A,FALSE,"MAT96";#N/A,#N/A,FALSE,"FANDA96";#N/A,#N/A,FALSE,"INTRAN96";#N/A,#N/A,FALSE,"NAA9697";#N/A,#N/A,FALSE,"ECWEBB";#N/A,#N/A,FALSE,"MFT96";#N/A,#N/A,FALSE,"CTrecon"}</definedName>
    <definedName name="dgsgf_2_1_3_5" hidden="1">{#N/A,#N/A,FALSE,"TMCOMP96";#N/A,#N/A,FALSE,"MAT96";#N/A,#N/A,FALSE,"FANDA96";#N/A,#N/A,FALSE,"INTRAN96";#N/A,#N/A,FALSE,"NAA9697";#N/A,#N/A,FALSE,"ECWEBB";#N/A,#N/A,FALSE,"MFT96";#N/A,#N/A,FALSE,"CTrecon"}</definedName>
    <definedName name="dgsgf_2_1_4" hidden="1">{#N/A,#N/A,FALSE,"TMCOMP96";#N/A,#N/A,FALSE,"MAT96";#N/A,#N/A,FALSE,"FANDA96";#N/A,#N/A,FALSE,"INTRAN96";#N/A,#N/A,FALSE,"NAA9697";#N/A,#N/A,FALSE,"ECWEBB";#N/A,#N/A,FALSE,"MFT96";#N/A,#N/A,FALSE,"CTrecon"}</definedName>
    <definedName name="dgsgf_2_1_4_1" hidden="1">{#N/A,#N/A,FALSE,"TMCOMP96";#N/A,#N/A,FALSE,"MAT96";#N/A,#N/A,FALSE,"FANDA96";#N/A,#N/A,FALSE,"INTRAN96";#N/A,#N/A,FALSE,"NAA9697";#N/A,#N/A,FALSE,"ECWEBB";#N/A,#N/A,FALSE,"MFT96";#N/A,#N/A,FALSE,"CTrecon"}</definedName>
    <definedName name="dgsgf_2_1_4_2" hidden="1">{#N/A,#N/A,FALSE,"TMCOMP96";#N/A,#N/A,FALSE,"MAT96";#N/A,#N/A,FALSE,"FANDA96";#N/A,#N/A,FALSE,"INTRAN96";#N/A,#N/A,FALSE,"NAA9697";#N/A,#N/A,FALSE,"ECWEBB";#N/A,#N/A,FALSE,"MFT96";#N/A,#N/A,FALSE,"CTrecon"}</definedName>
    <definedName name="dgsgf_2_1_4_3" hidden="1">{#N/A,#N/A,FALSE,"TMCOMP96";#N/A,#N/A,FALSE,"MAT96";#N/A,#N/A,FALSE,"FANDA96";#N/A,#N/A,FALSE,"INTRAN96";#N/A,#N/A,FALSE,"NAA9697";#N/A,#N/A,FALSE,"ECWEBB";#N/A,#N/A,FALSE,"MFT96";#N/A,#N/A,FALSE,"CTrecon"}</definedName>
    <definedName name="dgsgf_2_1_4_4" hidden="1">{#N/A,#N/A,FALSE,"TMCOMP96";#N/A,#N/A,FALSE,"MAT96";#N/A,#N/A,FALSE,"FANDA96";#N/A,#N/A,FALSE,"INTRAN96";#N/A,#N/A,FALSE,"NAA9697";#N/A,#N/A,FALSE,"ECWEBB";#N/A,#N/A,FALSE,"MFT96";#N/A,#N/A,FALSE,"CTrecon"}</definedName>
    <definedName name="dgsgf_2_1_4_5" hidden="1">{#N/A,#N/A,FALSE,"TMCOMP96";#N/A,#N/A,FALSE,"MAT96";#N/A,#N/A,FALSE,"FANDA96";#N/A,#N/A,FALSE,"INTRAN96";#N/A,#N/A,FALSE,"NAA9697";#N/A,#N/A,FALSE,"ECWEBB";#N/A,#N/A,FALSE,"MFT96";#N/A,#N/A,FALSE,"CTrecon"}</definedName>
    <definedName name="dgsgf_2_1_5" hidden="1">{#N/A,#N/A,FALSE,"TMCOMP96";#N/A,#N/A,FALSE,"MAT96";#N/A,#N/A,FALSE,"FANDA96";#N/A,#N/A,FALSE,"INTRAN96";#N/A,#N/A,FALSE,"NAA9697";#N/A,#N/A,FALSE,"ECWEBB";#N/A,#N/A,FALSE,"MFT96";#N/A,#N/A,FALSE,"CTrecon"}</definedName>
    <definedName name="dgsgf_2_1_5_1" hidden="1">{#N/A,#N/A,FALSE,"TMCOMP96";#N/A,#N/A,FALSE,"MAT96";#N/A,#N/A,FALSE,"FANDA96";#N/A,#N/A,FALSE,"INTRAN96";#N/A,#N/A,FALSE,"NAA9697";#N/A,#N/A,FALSE,"ECWEBB";#N/A,#N/A,FALSE,"MFT96";#N/A,#N/A,FALSE,"CTrecon"}</definedName>
    <definedName name="dgsgf_2_1_5_2" hidden="1">{#N/A,#N/A,FALSE,"TMCOMP96";#N/A,#N/A,FALSE,"MAT96";#N/A,#N/A,FALSE,"FANDA96";#N/A,#N/A,FALSE,"INTRAN96";#N/A,#N/A,FALSE,"NAA9697";#N/A,#N/A,FALSE,"ECWEBB";#N/A,#N/A,FALSE,"MFT96";#N/A,#N/A,FALSE,"CTrecon"}</definedName>
    <definedName name="dgsgf_2_1_5_3" hidden="1">{#N/A,#N/A,FALSE,"TMCOMP96";#N/A,#N/A,FALSE,"MAT96";#N/A,#N/A,FALSE,"FANDA96";#N/A,#N/A,FALSE,"INTRAN96";#N/A,#N/A,FALSE,"NAA9697";#N/A,#N/A,FALSE,"ECWEBB";#N/A,#N/A,FALSE,"MFT96";#N/A,#N/A,FALSE,"CTrecon"}</definedName>
    <definedName name="dgsgf_2_1_5_4" hidden="1">{#N/A,#N/A,FALSE,"TMCOMP96";#N/A,#N/A,FALSE,"MAT96";#N/A,#N/A,FALSE,"FANDA96";#N/A,#N/A,FALSE,"INTRAN96";#N/A,#N/A,FALSE,"NAA9697";#N/A,#N/A,FALSE,"ECWEBB";#N/A,#N/A,FALSE,"MFT96";#N/A,#N/A,FALSE,"CTrecon"}</definedName>
    <definedName name="dgsgf_2_1_5_5" hidden="1">{#N/A,#N/A,FALSE,"TMCOMP96";#N/A,#N/A,FALSE,"MAT96";#N/A,#N/A,FALSE,"FANDA96";#N/A,#N/A,FALSE,"INTRAN96";#N/A,#N/A,FALSE,"NAA9697";#N/A,#N/A,FALSE,"ECWEBB";#N/A,#N/A,FALSE,"MFT96";#N/A,#N/A,FALSE,"CTrecon"}</definedName>
    <definedName name="dgsgf_2_2" hidden="1">{#N/A,#N/A,FALSE,"TMCOMP96";#N/A,#N/A,FALSE,"MAT96";#N/A,#N/A,FALSE,"FANDA96";#N/A,#N/A,FALSE,"INTRAN96";#N/A,#N/A,FALSE,"NAA9697";#N/A,#N/A,FALSE,"ECWEBB";#N/A,#N/A,FALSE,"MFT96";#N/A,#N/A,FALSE,"CTrecon"}</definedName>
    <definedName name="dgsgf_2_2_1" hidden="1">{#N/A,#N/A,FALSE,"TMCOMP96";#N/A,#N/A,FALSE,"MAT96";#N/A,#N/A,FALSE,"FANDA96";#N/A,#N/A,FALSE,"INTRAN96";#N/A,#N/A,FALSE,"NAA9697";#N/A,#N/A,FALSE,"ECWEBB";#N/A,#N/A,FALSE,"MFT96";#N/A,#N/A,FALSE,"CTrecon"}</definedName>
    <definedName name="dgsgf_2_2_2" hidden="1">{#N/A,#N/A,FALSE,"TMCOMP96";#N/A,#N/A,FALSE,"MAT96";#N/A,#N/A,FALSE,"FANDA96";#N/A,#N/A,FALSE,"INTRAN96";#N/A,#N/A,FALSE,"NAA9697";#N/A,#N/A,FALSE,"ECWEBB";#N/A,#N/A,FALSE,"MFT96";#N/A,#N/A,FALSE,"CTrecon"}</definedName>
    <definedName name="dgsgf_2_2_3" hidden="1">{#N/A,#N/A,FALSE,"TMCOMP96";#N/A,#N/A,FALSE,"MAT96";#N/A,#N/A,FALSE,"FANDA96";#N/A,#N/A,FALSE,"INTRAN96";#N/A,#N/A,FALSE,"NAA9697";#N/A,#N/A,FALSE,"ECWEBB";#N/A,#N/A,FALSE,"MFT96";#N/A,#N/A,FALSE,"CTrecon"}</definedName>
    <definedName name="dgsgf_2_2_4" hidden="1">{#N/A,#N/A,FALSE,"TMCOMP96";#N/A,#N/A,FALSE,"MAT96";#N/A,#N/A,FALSE,"FANDA96";#N/A,#N/A,FALSE,"INTRAN96";#N/A,#N/A,FALSE,"NAA9697";#N/A,#N/A,FALSE,"ECWEBB";#N/A,#N/A,FALSE,"MFT96";#N/A,#N/A,FALSE,"CTrecon"}</definedName>
    <definedName name="dgsgf_2_2_5" hidden="1">{#N/A,#N/A,FALSE,"TMCOMP96";#N/A,#N/A,FALSE,"MAT96";#N/A,#N/A,FALSE,"FANDA96";#N/A,#N/A,FALSE,"INTRAN96";#N/A,#N/A,FALSE,"NAA9697";#N/A,#N/A,FALSE,"ECWEBB";#N/A,#N/A,FALSE,"MFT96";#N/A,#N/A,FALSE,"CTrecon"}</definedName>
    <definedName name="dgsgf_2_3" hidden="1">{#N/A,#N/A,FALSE,"TMCOMP96";#N/A,#N/A,FALSE,"MAT96";#N/A,#N/A,FALSE,"FANDA96";#N/A,#N/A,FALSE,"INTRAN96";#N/A,#N/A,FALSE,"NAA9697";#N/A,#N/A,FALSE,"ECWEBB";#N/A,#N/A,FALSE,"MFT96";#N/A,#N/A,FALSE,"CTrecon"}</definedName>
    <definedName name="dgsgf_2_3_1" hidden="1">{#N/A,#N/A,FALSE,"TMCOMP96";#N/A,#N/A,FALSE,"MAT96";#N/A,#N/A,FALSE,"FANDA96";#N/A,#N/A,FALSE,"INTRAN96";#N/A,#N/A,FALSE,"NAA9697";#N/A,#N/A,FALSE,"ECWEBB";#N/A,#N/A,FALSE,"MFT96";#N/A,#N/A,FALSE,"CTrecon"}</definedName>
    <definedName name="dgsgf_2_3_2" hidden="1">{#N/A,#N/A,FALSE,"TMCOMP96";#N/A,#N/A,FALSE,"MAT96";#N/A,#N/A,FALSE,"FANDA96";#N/A,#N/A,FALSE,"INTRAN96";#N/A,#N/A,FALSE,"NAA9697";#N/A,#N/A,FALSE,"ECWEBB";#N/A,#N/A,FALSE,"MFT96";#N/A,#N/A,FALSE,"CTrecon"}</definedName>
    <definedName name="dgsgf_2_3_3" hidden="1">{#N/A,#N/A,FALSE,"TMCOMP96";#N/A,#N/A,FALSE,"MAT96";#N/A,#N/A,FALSE,"FANDA96";#N/A,#N/A,FALSE,"INTRAN96";#N/A,#N/A,FALSE,"NAA9697";#N/A,#N/A,FALSE,"ECWEBB";#N/A,#N/A,FALSE,"MFT96";#N/A,#N/A,FALSE,"CTrecon"}</definedName>
    <definedName name="dgsgf_2_3_4" hidden="1">{#N/A,#N/A,FALSE,"TMCOMP96";#N/A,#N/A,FALSE,"MAT96";#N/A,#N/A,FALSE,"FANDA96";#N/A,#N/A,FALSE,"INTRAN96";#N/A,#N/A,FALSE,"NAA9697";#N/A,#N/A,FALSE,"ECWEBB";#N/A,#N/A,FALSE,"MFT96";#N/A,#N/A,FALSE,"CTrecon"}</definedName>
    <definedName name="dgsgf_2_3_5" hidden="1">{#N/A,#N/A,FALSE,"TMCOMP96";#N/A,#N/A,FALSE,"MAT96";#N/A,#N/A,FALSE,"FANDA96";#N/A,#N/A,FALSE,"INTRAN96";#N/A,#N/A,FALSE,"NAA9697";#N/A,#N/A,FALSE,"ECWEBB";#N/A,#N/A,FALSE,"MFT96";#N/A,#N/A,FALSE,"CTrecon"}</definedName>
    <definedName name="dgsgf_2_4" hidden="1">{#N/A,#N/A,FALSE,"TMCOMP96";#N/A,#N/A,FALSE,"MAT96";#N/A,#N/A,FALSE,"FANDA96";#N/A,#N/A,FALSE,"INTRAN96";#N/A,#N/A,FALSE,"NAA9697";#N/A,#N/A,FALSE,"ECWEBB";#N/A,#N/A,FALSE,"MFT96";#N/A,#N/A,FALSE,"CTrecon"}</definedName>
    <definedName name="dgsgf_2_4_1" hidden="1">{#N/A,#N/A,FALSE,"TMCOMP96";#N/A,#N/A,FALSE,"MAT96";#N/A,#N/A,FALSE,"FANDA96";#N/A,#N/A,FALSE,"INTRAN96";#N/A,#N/A,FALSE,"NAA9697";#N/A,#N/A,FALSE,"ECWEBB";#N/A,#N/A,FALSE,"MFT96";#N/A,#N/A,FALSE,"CTrecon"}</definedName>
    <definedName name="dgsgf_2_4_2" hidden="1">{#N/A,#N/A,FALSE,"TMCOMP96";#N/A,#N/A,FALSE,"MAT96";#N/A,#N/A,FALSE,"FANDA96";#N/A,#N/A,FALSE,"INTRAN96";#N/A,#N/A,FALSE,"NAA9697";#N/A,#N/A,FALSE,"ECWEBB";#N/A,#N/A,FALSE,"MFT96";#N/A,#N/A,FALSE,"CTrecon"}</definedName>
    <definedName name="dgsgf_2_4_3" hidden="1">{#N/A,#N/A,FALSE,"TMCOMP96";#N/A,#N/A,FALSE,"MAT96";#N/A,#N/A,FALSE,"FANDA96";#N/A,#N/A,FALSE,"INTRAN96";#N/A,#N/A,FALSE,"NAA9697";#N/A,#N/A,FALSE,"ECWEBB";#N/A,#N/A,FALSE,"MFT96";#N/A,#N/A,FALSE,"CTrecon"}</definedName>
    <definedName name="dgsgf_2_4_4" hidden="1">{#N/A,#N/A,FALSE,"TMCOMP96";#N/A,#N/A,FALSE,"MAT96";#N/A,#N/A,FALSE,"FANDA96";#N/A,#N/A,FALSE,"INTRAN96";#N/A,#N/A,FALSE,"NAA9697";#N/A,#N/A,FALSE,"ECWEBB";#N/A,#N/A,FALSE,"MFT96";#N/A,#N/A,FALSE,"CTrecon"}</definedName>
    <definedName name="dgsgf_2_4_5" hidden="1">{#N/A,#N/A,FALSE,"TMCOMP96";#N/A,#N/A,FALSE,"MAT96";#N/A,#N/A,FALSE,"FANDA96";#N/A,#N/A,FALSE,"INTRAN96";#N/A,#N/A,FALSE,"NAA9697";#N/A,#N/A,FALSE,"ECWEBB";#N/A,#N/A,FALSE,"MFT96";#N/A,#N/A,FALSE,"CTrecon"}</definedName>
    <definedName name="dgsgf_2_5" hidden="1">{#N/A,#N/A,FALSE,"TMCOMP96";#N/A,#N/A,FALSE,"MAT96";#N/A,#N/A,FALSE,"FANDA96";#N/A,#N/A,FALSE,"INTRAN96";#N/A,#N/A,FALSE,"NAA9697";#N/A,#N/A,FALSE,"ECWEBB";#N/A,#N/A,FALSE,"MFT96";#N/A,#N/A,FALSE,"CTrecon"}</definedName>
    <definedName name="dgsgf_2_5_1" hidden="1">{#N/A,#N/A,FALSE,"TMCOMP96";#N/A,#N/A,FALSE,"MAT96";#N/A,#N/A,FALSE,"FANDA96";#N/A,#N/A,FALSE,"INTRAN96";#N/A,#N/A,FALSE,"NAA9697";#N/A,#N/A,FALSE,"ECWEBB";#N/A,#N/A,FALSE,"MFT96";#N/A,#N/A,FALSE,"CTrecon"}</definedName>
    <definedName name="dgsgf_2_5_2" hidden="1">{#N/A,#N/A,FALSE,"TMCOMP96";#N/A,#N/A,FALSE,"MAT96";#N/A,#N/A,FALSE,"FANDA96";#N/A,#N/A,FALSE,"INTRAN96";#N/A,#N/A,FALSE,"NAA9697";#N/A,#N/A,FALSE,"ECWEBB";#N/A,#N/A,FALSE,"MFT96";#N/A,#N/A,FALSE,"CTrecon"}</definedName>
    <definedName name="dgsgf_2_5_3" hidden="1">{#N/A,#N/A,FALSE,"TMCOMP96";#N/A,#N/A,FALSE,"MAT96";#N/A,#N/A,FALSE,"FANDA96";#N/A,#N/A,FALSE,"INTRAN96";#N/A,#N/A,FALSE,"NAA9697";#N/A,#N/A,FALSE,"ECWEBB";#N/A,#N/A,FALSE,"MFT96";#N/A,#N/A,FALSE,"CTrecon"}</definedName>
    <definedName name="dgsgf_2_5_4" hidden="1">{#N/A,#N/A,FALSE,"TMCOMP96";#N/A,#N/A,FALSE,"MAT96";#N/A,#N/A,FALSE,"FANDA96";#N/A,#N/A,FALSE,"INTRAN96";#N/A,#N/A,FALSE,"NAA9697";#N/A,#N/A,FALSE,"ECWEBB";#N/A,#N/A,FALSE,"MFT96";#N/A,#N/A,FALSE,"CTrecon"}</definedName>
    <definedName name="dgsgf_2_5_5" hidden="1">{#N/A,#N/A,FALSE,"TMCOMP96";#N/A,#N/A,FALSE,"MAT96";#N/A,#N/A,FALSE,"FANDA96";#N/A,#N/A,FALSE,"INTRAN96";#N/A,#N/A,FALSE,"NAA9697";#N/A,#N/A,FALSE,"ECWEBB";#N/A,#N/A,FALSE,"MFT96";#N/A,#N/A,FALSE,"CTrecon"}</definedName>
    <definedName name="dgsgf_3" hidden="1">{#N/A,#N/A,FALSE,"TMCOMP96";#N/A,#N/A,FALSE,"MAT96";#N/A,#N/A,FALSE,"FANDA96";#N/A,#N/A,FALSE,"INTRAN96";#N/A,#N/A,FALSE,"NAA9697";#N/A,#N/A,FALSE,"ECWEBB";#N/A,#N/A,FALSE,"MFT96";#N/A,#N/A,FALSE,"CTrecon"}</definedName>
    <definedName name="dgsgf_3_1" hidden="1">{#N/A,#N/A,FALSE,"TMCOMP96";#N/A,#N/A,FALSE,"MAT96";#N/A,#N/A,FALSE,"FANDA96";#N/A,#N/A,FALSE,"INTRAN96";#N/A,#N/A,FALSE,"NAA9697";#N/A,#N/A,FALSE,"ECWEBB";#N/A,#N/A,FALSE,"MFT96";#N/A,#N/A,FALSE,"CTrecon"}</definedName>
    <definedName name="dgsgf_3_1_1" hidden="1">{#N/A,#N/A,FALSE,"TMCOMP96";#N/A,#N/A,FALSE,"MAT96";#N/A,#N/A,FALSE,"FANDA96";#N/A,#N/A,FALSE,"INTRAN96";#N/A,#N/A,FALSE,"NAA9697";#N/A,#N/A,FALSE,"ECWEBB";#N/A,#N/A,FALSE,"MFT96";#N/A,#N/A,FALSE,"CTrecon"}</definedName>
    <definedName name="dgsgf_3_1_1_1" hidden="1">{#N/A,#N/A,FALSE,"TMCOMP96";#N/A,#N/A,FALSE,"MAT96";#N/A,#N/A,FALSE,"FANDA96";#N/A,#N/A,FALSE,"INTRAN96";#N/A,#N/A,FALSE,"NAA9697";#N/A,#N/A,FALSE,"ECWEBB";#N/A,#N/A,FALSE,"MFT96";#N/A,#N/A,FALSE,"CTrecon"}</definedName>
    <definedName name="dgsgf_3_1_1_1_1" hidden="1">{#N/A,#N/A,FALSE,"TMCOMP96";#N/A,#N/A,FALSE,"MAT96";#N/A,#N/A,FALSE,"FANDA96";#N/A,#N/A,FALSE,"INTRAN96";#N/A,#N/A,FALSE,"NAA9697";#N/A,#N/A,FALSE,"ECWEBB";#N/A,#N/A,FALSE,"MFT96";#N/A,#N/A,FALSE,"CTrecon"}</definedName>
    <definedName name="dgsgf_3_1_1_1_2" hidden="1">{#N/A,#N/A,FALSE,"TMCOMP96";#N/A,#N/A,FALSE,"MAT96";#N/A,#N/A,FALSE,"FANDA96";#N/A,#N/A,FALSE,"INTRAN96";#N/A,#N/A,FALSE,"NAA9697";#N/A,#N/A,FALSE,"ECWEBB";#N/A,#N/A,FALSE,"MFT96";#N/A,#N/A,FALSE,"CTrecon"}</definedName>
    <definedName name="dgsgf_3_1_1_1_3" hidden="1">{#N/A,#N/A,FALSE,"TMCOMP96";#N/A,#N/A,FALSE,"MAT96";#N/A,#N/A,FALSE,"FANDA96";#N/A,#N/A,FALSE,"INTRAN96";#N/A,#N/A,FALSE,"NAA9697";#N/A,#N/A,FALSE,"ECWEBB";#N/A,#N/A,FALSE,"MFT96";#N/A,#N/A,FALSE,"CTrecon"}</definedName>
    <definedName name="dgsgf_3_1_1_1_4" hidden="1">{#N/A,#N/A,FALSE,"TMCOMP96";#N/A,#N/A,FALSE,"MAT96";#N/A,#N/A,FALSE,"FANDA96";#N/A,#N/A,FALSE,"INTRAN96";#N/A,#N/A,FALSE,"NAA9697";#N/A,#N/A,FALSE,"ECWEBB";#N/A,#N/A,FALSE,"MFT96";#N/A,#N/A,FALSE,"CTrecon"}</definedName>
    <definedName name="dgsgf_3_1_1_1_5" hidden="1">{#N/A,#N/A,FALSE,"TMCOMP96";#N/A,#N/A,FALSE,"MAT96";#N/A,#N/A,FALSE,"FANDA96";#N/A,#N/A,FALSE,"INTRAN96";#N/A,#N/A,FALSE,"NAA9697";#N/A,#N/A,FALSE,"ECWEBB";#N/A,#N/A,FALSE,"MFT96";#N/A,#N/A,FALSE,"CTrecon"}</definedName>
    <definedName name="dgsgf_3_1_1_2" hidden="1">{#N/A,#N/A,FALSE,"TMCOMP96";#N/A,#N/A,FALSE,"MAT96";#N/A,#N/A,FALSE,"FANDA96";#N/A,#N/A,FALSE,"INTRAN96";#N/A,#N/A,FALSE,"NAA9697";#N/A,#N/A,FALSE,"ECWEBB";#N/A,#N/A,FALSE,"MFT96";#N/A,#N/A,FALSE,"CTrecon"}</definedName>
    <definedName name="dgsgf_3_1_1_2_1" hidden="1">{#N/A,#N/A,FALSE,"TMCOMP96";#N/A,#N/A,FALSE,"MAT96";#N/A,#N/A,FALSE,"FANDA96";#N/A,#N/A,FALSE,"INTRAN96";#N/A,#N/A,FALSE,"NAA9697";#N/A,#N/A,FALSE,"ECWEBB";#N/A,#N/A,FALSE,"MFT96";#N/A,#N/A,FALSE,"CTrecon"}</definedName>
    <definedName name="dgsgf_3_1_1_2_2" hidden="1">{#N/A,#N/A,FALSE,"TMCOMP96";#N/A,#N/A,FALSE,"MAT96";#N/A,#N/A,FALSE,"FANDA96";#N/A,#N/A,FALSE,"INTRAN96";#N/A,#N/A,FALSE,"NAA9697";#N/A,#N/A,FALSE,"ECWEBB";#N/A,#N/A,FALSE,"MFT96";#N/A,#N/A,FALSE,"CTrecon"}</definedName>
    <definedName name="dgsgf_3_1_1_2_3" hidden="1">{#N/A,#N/A,FALSE,"TMCOMP96";#N/A,#N/A,FALSE,"MAT96";#N/A,#N/A,FALSE,"FANDA96";#N/A,#N/A,FALSE,"INTRAN96";#N/A,#N/A,FALSE,"NAA9697";#N/A,#N/A,FALSE,"ECWEBB";#N/A,#N/A,FALSE,"MFT96";#N/A,#N/A,FALSE,"CTrecon"}</definedName>
    <definedName name="dgsgf_3_1_1_2_4" hidden="1">{#N/A,#N/A,FALSE,"TMCOMP96";#N/A,#N/A,FALSE,"MAT96";#N/A,#N/A,FALSE,"FANDA96";#N/A,#N/A,FALSE,"INTRAN96";#N/A,#N/A,FALSE,"NAA9697";#N/A,#N/A,FALSE,"ECWEBB";#N/A,#N/A,FALSE,"MFT96";#N/A,#N/A,FALSE,"CTrecon"}</definedName>
    <definedName name="dgsgf_3_1_1_2_5" hidden="1">{#N/A,#N/A,FALSE,"TMCOMP96";#N/A,#N/A,FALSE,"MAT96";#N/A,#N/A,FALSE,"FANDA96";#N/A,#N/A,FALSE,"INTRAN96";#N/A,#N/A,FALSE,"NAA9697";#N/A,#N/A,FALSE,"ECWEBB";#N/A,#N/A,FALSE,"MFT96";#N/A,#N/A,FALSE,"CTrecon"}</definedName>
    <definedName name="dgsgf_3_1_1_3" hidden="1">{#N/A,#N/A,FALSE,"TMCOMP96";#N/A,#N/A,FALSE,"MAT96";#N/A,#N/A,FALSE,"FANDA96";#N/A,#N/A,FALSE,"INTRAN96";#N/A,#N/A,FALSE,"NAA9697";#N/A,#N/A,FALSE,"ECWEBB";#N/A,#N/A,FALSE,"MFT96";#N/A,#N/A,FALSE,"CTrecon"}</definedName>
    <definedName name="dgsgf_3_1_1_4" hidden="1">{#N/A,#N/A,FALSE,"TMCOMP96";#N/A,#N/A,FALSE,"MAT96";#N/A,#N/A,FALSE,"FANDA96";#N/A,#N/A,FALSE,"INTRAN96";#N/A,#N/A,FALSE,"NAA9697";#N/A,#N/A,FALSE,"ECWEBB";#N/A,#N/A,FALSE,"MFT96";#N/A,#N/A,FALSE,"CTrecon"}</definedName>
    <definedName name="dgsgf_3_1_1_5" hidden="1">{#N/A,#N/A,FALSE,"TMCOMP96";#N/A,#N/A,FALSE,"MAT96";#N/A,#N/A,FALSE,"FANDA96";#N/A,#N/A,FALSE,"INTRAN96";#N/A,#N/A,FALSE,"NAA9697";#N/A,#N/A,FALSE,"ECWEBB";#N/A,#N/A,FALSE,"MFT96";#N/A,#N/A,FALSE,"CTrecon"}</definedName>
    <definedName name="dgsgf_3_1_2" hidden="1">{#N/A,#N/A,FALSE,"TMCOMP96";#N/A,#N/A,FALSE,"MAT96";#N/A,#N/A,FALSE,"FANDA96";#N/A,#N/A,FALSE,"INTRAN96";#N/A,#N/A,FALSE,"NAA9697";#N/A,#N/A,FALSE,"ECWEBB";#N/A,#N/A,FALSE,"MFT96";#N/A,#N/A,FALSE,"CTrecon"}</definedName>
    <definedName name="dgsgf_3_1_2_1" hidden="1">{#N/A,#N/A,FALSE,"TMCOMP96";#N/A,#N/A,FALSE,"MAT96";#N/A,#N/A,FALSE,"FANDA96";#N/A,#N/A,FALSE,"INTRAN96";#N/A,#N/A,FALSE,"NAA9697";#N/A,#N/A,FALSE,"ECWEBB";#N/A,#N/A,FALSE,"MFT96";#N/A,#N/A,FALSE,"CTrecon"}</definedName>
    <definedName name="dgsgf_3_1_2_2" hidden="1">{#N/A,#N/A,FALSE,"TMCOMP96";#N/A,#N/A,FALSE,"MAT96";#N/A,#N/A,FALSE,"FANDA96";#N/A,#N/A,FALSE,"INTRAN96";#N/A,#N/A,FALSE,"NAA9697";#N/A,#N/A,FALSE,"ECWEBB";#N/A,#N/A,FALSE,"MFT96";#N/A,#N/A,FALSE,"CTrecon"}</definedName>
    <definedName name="dgsgf_3_1_2_3" hidden="1">{#N/A,#N/A,FALSE,"TMCOMP96";#N/A,#N/A,FALSE,"MAT96";#N/A,#N/A,FALSE,"FANDA96";#N/A,#N/A,FALSE,"INTRAN96";#N/A,#N/A,FALSE,"NAA9697";#N/A,#N/A,FALSE,"ECWEBB";#N/A,#N/A,FALSE,"MFT96";#N/A,#N/A,FALSE,"CTrecon"}</definedName>
    <definedName name="dgsgf_3_1_2_4" hidden="1">{#N/A,#N/A,FALSE,"TMCOMP96";#N/A,#N/A,FALSE,"MAT96";#N/A,#N/A,FALSE,"FANDA96";#N/A,#N/A,FALSE,"INTRAN96";#N/A,#N/A,FALSE,"NAA9697";#N/A,#N/A,FALSE,"ECWEBB";#N/A,#N/A,FALSE,"MFT96";#N/A,#N/A,FALSE,"CTrecon"}</definedName>
    <definedName name="dgsgf_3_1_2_5" hidden="1">{#N/A,#N/A,FALSE,"TMCOMP96";#N/A,#N/A,FALSE,"MAT96";#N/A,#N/A,FALSE,"FANDA96";#N/A,#N/A,FALSE,"INTRAN96";#N/A,#N/A,FALSE,"NAA9697";#N/A,#N/A,FALSE,"ECWEBB";#N/A,#N/A,FALSE,"MFT96";#N/A,#N/A,FALSE,"CTrecon"}</definedName>
    <definedName name="dgsgf_3_1_3" hidden="1">{#N/A,#N/A,FALSE,"TMCOMP96";#N/A,#N/A,FALSE,"MAT96";#N/A,#N/A,FALSE,"FANDA96";#N/A,#N/A,FALSE,"INTRAN96";#N/A,#N/A,FALSE,"NAA9697";#N/A,#N/A,FALSE,"ECWEBB";#N/A,#N/A,FALSE,"MFT96";#N/A,#N/A,FALSE,"CTrecon"}</definedName>
    <definedName name="dgsgf_3_1_3_1" hidden="1">{#N/A,#N/A,FALSE,"TMCOMP96";#N/A,#N/A,FALSE,"MAT96";#N/A,#N/A,FALSE,"FANDA96";#N/A,#N/A,FALSE,"INTRAN96";#N/A,#N/A,FALSE,"NAA9697";#N/A,#N/A,FALSE,"ECWEBB";#N/A,#N/A,FALSE,"MFT96";#N/A,#N/A,FALSE,"CTrecon"}</definedName>
    <definedName name="dgsgf_3_1_3_2" hidden="1">{#N/A,#N/A,FALSE,"TMCOMP96";#N/A,#N/A,FALSE,"MAT96";#N/A,#N/A,FALSE,"FANDA96";#N/A,#N/A,FALSE,"INTRAN96";#N/A,#N/A,FALSE,"NAA9697";#N/A,#N/A,FALSE,"ECWEBB";#N/A,#N/A,FALSE,"MFT96";#N/A,#N/A,FALSE,"CTrecon"}</definedName>
    <definedName name="dgsgf_3_1_3_3" hidden="1">{#N/A,#N/A,FALSE,"TMCOMP96";#N/A,#N/A,FALSE,"MAT96";#N/A,#N/A,FALSE,"FANDA96";#N/A,#N/A,FALSE,"INTRAN96";#N/A,#N/A,FALSE,"NAA9697";#N/A,#N/A,FALSE,"ECWEBB";#N/A,#N/A,FALSE,"MFT96";#N/A,#N/A,FALSE,"CTrecon"}</definedName>
    <definedName name="dgsgf_3_1_3_4" hidden="1">{#N/A,#N/A,FALSE,"TMCOMP96";#N/A,#N/A,FALSE,"MAT96";#N/A,#N/A,FALSE,"FANDA96";#N/A,#N/A,FALSE,"INTRAN96";#N/A,#N/A,FALSE,"NAA9697";#N/A,#N/A,FALSE,"ECWEBB";#N/A,#N/A,FALSE,"MFT96";#N/A,#N/A,FALSE,"CTrecon"}</definedName>
    <definedName name="dgsgf_3_1_3_5" hidden="1">{#N/A,#N/A,FALSE,"TMCOMP96";#N/A,#N/A,FALSE,"MAT96";#N/A,#N/A,FALSE,"FANDA96";#N/A,#N/A,FALSE,"INTRAN96";#N/A,#N/A,FALSE,"NAA9697";#N/A,#N/A,FALSE,"ECWEBB";#N/A,#N/A,FALSE,"MFT96";#N/A,#N/A,FALSE,"CTrecon"}</definedName>
    <definedName name="dgsgf_3_1_4" hidden="1">{#N/A,#N/A,FALSE,"TMCOMP96";#N/A,#N/A,FALSE,"MAT96";#N/A,#N/A,FALSE,"FANDA96";#N/A,#N/A,FALSE,"INTRAN96";#N/A,#N/A,FALSE,"NAA9697";#N/A,#N/A,FALSE,"ECWEBB";#N/A,#N/A,FALSE,"MFT96";#N/A,#N/A,FALSE,"CTrecon"}</definedName>
    <definedName name="dgsgf_3_1_4_1" hidden="1">{#N/A,#N/A,FALSE,"TMCOMP96";#N/A,#N/A,FALSE,"MAT96";#N/A,#N/A,FALSE,"FANDA96";#N/A,#N/A,FALSE,"INTRAN96";#N/A,#N/A,FALSE,"NAA9697";#N/A,#N/A,FALSE,"ECWEBB";#N/A,#N/A,FALSE,"MFT96";#N/A,#N/A,FALSE,"CTrecon"}</definedName>
    <definedName name="dgsgf_3_1_4_2" hidden="1">{#N/A,#N/A,FALSE,"TMCOMP96";#N/A,#N/A,FALSE,"MAT96";#N/A,#N/A,FALSE,"FANDA96";#N/A,#N/A,FALSE,"INTRAN96";#N/A,#N/A,FALSE,"NAA9697";#N/A,#N/A,FALSE,"ECWEBB";#N/A,#N/A,FALSE,"MFT96";#N/A,#N/A,FALSE,"CTrecon"}</definedName>
    <definedName name="dgsgf_3_1_4_3" hidden="1">{#N/A,#N/A,FALSE,"TMCOMP96";#N/A,#N/A,FALSE,"MAT96";#N/A,#N/A,FALSE,"FANDA96";#N/A,#N/A,FALSE,"INTRAN96";#N/A,#N/A,FALSE,"NAA9697";#N/A,#N/A,FALSE,"ECWEBB";#N/A,#N/A,FALSE,"MFT96";#N/A,#N/A,FALSE,"CTrecon"}</definedName>
    <definedName name="dgsgf_3_1_4_4" hidden="1">{#N/A,#N/A,FALSE,"TMCOMP96";#N/A,#N/A,FALSE,"MAT96";#N/A,#N/A,FALSE,"FANDA96";#N/A,#N/A,FALSE,"INTRAN96";#N/A,#N/A,FALSE,"NAA9697";#N/A,#N/A,FALSE,"ECWEBB";#N/A,#N/A,FALSE,"MFT96";#N/A,#N/A,FALSE,"CTrecon"}</definedName>
    <definedName name="dgsgf_3_1_4_5" hidden="1">{#N/A,#N/A,FALSE,"TMCOMP96";#N/A,#N/A,FALSE,"MAT96";#N/A,#N/A,FALSE,"FANDA96";#N/A,#N/A,FALSE,"INTRAN96";#N/A,#N/A,FALSE,"NAA9697";#N/A,#N/A,FALSE,"ECWEBB";#N/A,#N/A,FALSE,"MFT96";#N/A,#N/A,FALSE,"CTrecon"}</definedName>
    <definedName name="dgsgf_3_1_5" hidden="1">{#N/A,#N/A,FALSE,"TMCOMP96";#N/A,#N/A,FALSE,"MAT96";#N/A,#N/A,FALSE,"FANDA96";#N/A,#N/A,FALSE,"INTRAN96";#N/A,#N/A,FALSE,"NAA9697";#N/A,#N/A,FALSE,"ECWEBB";#N/A,#N/A,FALSE,"MFT96";#N/A,#N/A,FALSE,"CTrecon"}</definedName>
    <definedName name="dgsgf_3_1_5_1" hidden="1">{#N/A,#N/A,FALSE,"TMCOMP96";#N/A,#N/A,FALSE,"MAT96";#N/A,#N/A,FALSE,"FANDA96";#N/A,#N/A,FALSE,"INTRAN96";#N/A,#N/A,FALSE,"NAA9697";#N/A,#N/A,FALSE,"ECWEBB";#N/A,#N/A,FALSE,"MFT96";#N/A,#N/A,FALSE,"CTrecon"}</definedName>
    <definedName name="dgsgf_3_1_5_2" hidden="1">{#N/A,#N/A,FALSE,"TMCOMP96";#N/A,#N/A,FALSE,"MAT96";#N/A,#N/A,FALSE,"FANDA96";#N/A,#N/A,FALSE,"INTRAN96";#N/A,#N/A,FALSE,"NAA9697";#N/A,#N/A,FALSE,"ECWEBB";#N/A,#N/A,FALSE,"MFT96";#N/A,#N/A,FALSE,"CTrecon"}</definedName>
    <definedName name="dgsgf_3_1_5_3" hidden="1">{#N/A,#N/A,FALSE,"TMCOMP96";#N/A,#N/A,FALSE,"MAT96";#N/A,#N/A,FALSE,"FANDA96";#N/A,#N/A,FALSE,"INTRAN96";#N/A,#N/A,FALSE,"NAA9697";#N/A,#N/A,FALSE,"ECWEBB";#N/A,#N/A,FALSE,"MFT96";#N/A,#N/A,FALSE,"CTrecon"}</definedName>
    <definedName name="dgsgf_3_1_5_4" hidden="1">{#N/A,#N/A,FALSE,"TMCOMP96";#N/A,#N/A,FALSE,"MAT96";#N/A,#N/A,FALSE,"FANDA96";#N/A,#N/A,FALSE,"INTRAN96";#N/A,#N/A,FALSE,"NAA9697";#N/A,#N/A,FALSE,"ECWEBB";#N/A,#N/A,FALSE,"MFT96";#N/A,#N/A,FALSE,"CTrecon"}</definedName>
    <definedName name="dgsgf_3_1_5_5" hidden="1">{#N/A,#N/A,FALSE,"TMCOMP96";#N/A,#N/A,FALSE,"MAT96";#N/A,#N/A,FALSE,"FANDA96";#N/A,#N/A,FALSE,"INTRAN96";#N/A,#N/A,FALSE,"NAA9697";#N/A,#N/A,FALSE,"ECWEBB";#N/A,#N/A,FALSE,"MFT96";#N/A,#N/A,FALSE,"CTrecon"}</definedName>
    <definedName name="dgsgf_3_2" hidden="1">{#N/A,#N/A,FALSE,"TMCOMP96";#N/A,#N/A,FALSE,"MAT96";#N/A,#N/A,FALSE,"FANDA96";#N/A,#N/A,FALSE,"INTRAN96";#N/A,#N/A,FALSE,"NAA9697";#N/A,#N/A,FALSE,"ECWEBB";#N/A,#N/A,FALSE,"MFT96";#N/A,#N/A,FALSE,"CTrecon"}</definedName>
    <definedName name="dgsgf_3_2_1" hidden="1">{#N/A,#N/A,FALSE,"TMCOMP96";#N/A,#N/A,FALSE,"MAT96";#N/A,#N/A,FALSE,"FANDA96";#N/A,#N/A,FALSE,"INTRAN96";#N/A,#N/A,FALSE,"NAA9697";#N/A,#N/A,FALSE,"ECWEBB";#N/A,#N/A,FALSE,"MFT96";#N/A,#N/A,FALSE,"CTrecon"}</definedName>
    <definedName name="dgsgf_3_2_2" hidden="1">{#N/A,#N/A,FALSE,"TMCOMP96";#N/A,#N/A,FALSE,"MAT96";#N/A,#N/A,FALSE,"FANDA96";#N/A,#N/A,FALSE,"INTRAN96";#N/A,#N/A,FALSE,"NAA9697";#N/A,#N/A,FALSE,"ECWEBB";#N/A,#N/A,FALSE,"MFT96";#N/A,#N/A,FALSE,"CTrecon"}</definedName>
    <definedName name="dgsgf_3_2_3" hidden="1">{#N/A,#N/A,FALSE,"TMCOMP96";#N/A,#N/A,FALSE,"MAT96";#N/A,#N/A,FALSE,"FANDA96";#N/A,#N/A,FALSE,"INTRAN96";#N/A,#N/A,FALSE,"NAA9697";#N/A,#N/A,FALSE,"ECWEBB";#N/A,#N/A,FALSE,"MFT96";#N/A,#N/A,FALSE,"CTrecon"}</definedName>
    <definedName name="dgsgf_3_2_4" hidden="1">{#N/A,#N/A,FALSE,"TMCOMP96";#N/A,#N/A,FALSE,"MAT96";#N/A,#N/A,FALSE,"FANDA96";#N/A,#N/A,FALSE,"INTRAN96";#N/A,#N/A,FALSE,"NAA9697";#N/A,#N/A,FALSE,"ECWEBB";#N/A,#N/A,FALSE,"MFT96";#N/A,#N/A,FALSE,"CTrecon"}</definedName>
    <definedName name="dgsgf_3_2_5" hidden="1">{#N/A,#N/A,FALSE,"TMCOMP96";#N/A,#N/A,FALSE,"MAT96";#N/A,#N/A,FALSE,"FANDA96";#N/A,#N/A,FALSE,"INTRAN96";#N/A,#N/A,FALSE,"NAA9697";#N/A,#N/A,FALSE,"ECWEBB";#N/A,#N/A,FALSE,"MFT96";#N/A,#N/A,FALSE,"CTrecon"}</definedName>
    <definedName name="dgsgf_3_3" hidden="1">{#N/A,#N/A,FALSE,"TMCOMP96";#N/A,#N/A,FALSE,"MAT96";#N/A,#N/A,FALSE,"FANDA96";#N/A,#N/A,FALSE,"INTRAN96";#N/A,#N/A,FALSE,"NAA9697";#N/A,#N/A,FALSE,"ECWEBB";#N/A,#N/A,FALSE,"MFT96";#N/A,#N/A,FALSE,"CTrecon"}</definedName>
    <definedName name="dgsgf_3_3_1" hidden="1">{#N/A,#N/A,FALSE,"TMCOMP96";#N/A,#N/A,FALSE,"MAT96";#N/A,#N/A,FALSE,"FANDA96";#N/A,#N/A,FALSE,"INTRAN96";#N/A,#N/A,FALSE,"NAA9697";#N/A,#N/A,FALSE,"ECWEBB";#N/A,#N/A,FALSE,"MFT96";#N/A,#N/A,FALSE,"CTrecon"}</definedName>
    <definedName name="dgsgf_3_3_2" hidden="1">{#N/A,#N/A,FALSE,"TMCOMP96";#N/A,#N/A,FALSE,"MAT96";#N/A,#N/A,FALSE,"FANDA96";#N/A,#N/A,FALSE,"INTRAN96";#N/A,#N/A,FALSE,"NAA9697";#N/A,#N/A,FALSE,"ECWEBB";#N/A,#N/A,FALSE,"MFT96";#N/A,#N/A,FALSE,"CTrecon"}</definedName>
    <definedName name="dgsgf_3_3_3" hidden="1">{#N/A,#N/A,FALSE,"TMCOMP96";#N/A,#N/A,FALSE,"MAT96";#N/A,#N/A,FALSE,"FANDA96";#N/A,#N/A,FALSE,"INTRAN96";#N/A,#N/A,FALSE,"NAA9697";#N/A,#N/A,FALSE,"ECWEBB";#N/A,#N/A,FALSE,"MFT96";#N/A,#N/A,FALSE,"CTrecon"}</definedName>
    <definedName name="dgsgf_3_3_4" hidden="1">{#N/A,#N/A,FALSE,"TMCOMP96";#N/A,#N/A,FALSE,"MAT96";#N/A,#N/A,FALSE,"FANDA96";#N/A,#N/A,FALSE,"INTRAN96";#N/A,#N/A,FALSE,"NAA9697";#N/A,#N/A,FALSE,"ECWEBB";#N/A,#N/A,FALSE,"MFT96";#N/A,#N/A,FALSE,"CTrecon"}</definedName>
    <definedName name="dgsgf_3_3_5" hidden="1">{#N/A,#N/A,FALSE,"TMCOMP96";#N/A,#N/A,FALSE,"MAT96";#N/A,#N/A,FALSE,"FANDA96";#N/A,#N/A,FALSE,"INTRAN96";#N/A,#N/A,FALSE,"NAA9697";#N/A,#N/A,FALSE,"ECWEBB";#N/A,#N/A,FALSE,"MFT96";#N/A,#N/A,FALSE,"CTrecon"}</definedName>
    <definedName name="dgsgf_3_4" hidden="1">{#N/A,#N/A,FALSE,"TMCOMP96";#N/A,#N/A,FALSE,"MAT96";#N/A,#N/A,FALSE,"FANDA96";#N/A,#N/A,FALSE,"INTRAN96";#N/A,#N/A,FALSE,"NAA9697";#N/A,#N/A,FALSE,"ECWEBB";#N/A,#N/A,FALSE,"MFT96";#N/A,#N/A,FALSE,"CTrecon"}</definedName>
    <definedName name="dgsgf_3_4_1" hidden="1">{#N/A,#N/A,FALSE,"TMCOMP96";#N/A,#N/A,FALSE,"MAT96";#N/A,#N/A,FALSE,"FANDA96";#N/A,#N/A,FALSE,"INTRAN96";#N/A,#N/A,FALSE,"NAA9697";#N/A,#N/A,FALSE,"ECWEBB";#N/A,#N/A,FALSE,"MFT96";#N/A,#N/A,FALSE,"CTrecon"}</definedName>
    <definedName name="dgsgf_3_4_2" hidden="1">{#N/A,#N/A,FALSE,"TMCOMP96";#N/A,#N/A,FALSE,"MAT96";#N/A,#N/A,FALSE,"FANDA96";#N/A,#N/A,FALSE,"INTRAN96";#N/A,#N/A,FALSE,"NAA9697";#N/A,#N/A,FALSE,"ECWEBB";#N/A,#N/A,FALSE,"MFT96";#N/A,#N/A,FALSE,"CTrecon"}</definedName>
    <definedName name="dgsgf_3_4_3" hidden="1">{#N/A,#N/A,FALSE,"TMCOMP96";#N/A,#N/A,FALSE,"MAT96";#N/A,#N/A,FALSE,"FANDA96";#N/A,#N/A,FALSE,"INTRAN96";#N/A,#N/A,FALSE,"NAA9697";#N/A,#N/A,FALSE,"ECWEBB";#N/A,#N/A,FALSE,"MFT96";#N/A,#N/A,FALSE,"CTrecon"}</definedName>
    <definedName name="dgsgf_3_4_4" hidden="1">{#N/A,#N/A,FALSE,"TMCOMP96";#N/A,#N/A,FALSE,"MAT96";#N/A,#N/A,FALSE,"FANDA96";#N/A,#N/A,FALSE,"INTRAN96";#N/A,#N/A,FALSE,"NAA9697";#N/A,#N/A,FALSE,"ECWEBB";#N/A,#N/A,FALSE,"MFT96";#N/A,#N/A,FALSE,"CTrecon"}</definedName>
    <definedName name="dgsgf_3_4_5" hidden="1">{#N/A,#N/A,FALSE,"TMCOMP96";#N/A,#N/A,FALSE,"MAT96";#N/A,#N/A,FALSE,"FANDA96";#N/A,#N/A,FALSE,"INTRAN96";#N/A,#N/A,FALSE,"NAA9697";#N/A,#N/A,FALSE,"ECWEBB";#N/A,#N/A,FALSE,"MFT96";#N/A,#N/A,FALSE,"CTrecon"}</definedName>
    <definedName name="dgsgf_3_5" hidden="1">{#N/A,#N/A,FALSE,"TMCOMP96";#N/A,#N/A,FALSE,"MAT96";#N/A,#N/A,FALSE,"FANDA96";#N/A,#N/A,FALSE,"INTRAN96";#N/A,#N/A,FALSE,"NAA9697";#N/A,#N/A,FALSE,"ECWEBB";#N/A,#N/A,FALSE,"MFT96";#N/A,#N/A,FALSE,"CTrecon"}</definedName>
    <definedName name="dgsgf_3_5_1" hidden="1">{#N/A,#N/A,FALSE,"TMCOMP96";#N/A,#N/A,FALSE,"MAT96";#N/A,#N/A,FALSE,"FANDA96";#N/A,#N/A,FALSE,"INTRAN96";#N/A,#N/A,FALSE,"NAA9697";#N/A,#N/A,FALSE,"ECWEBB";#N/A,#N/A,FALSE,"MFT96";#N/A,#N/A,FALSE,"CTrecon"}</definedName>
    <definedName name="dgsgf_3_5_2" hidden="1">{#N/A,#N/A,FALSE,"TMCOMP96";#N/A,#N/A,FALSE,"MAT96";#N/A,#N/A,FALSE,"FANDA96";#N/A,#N/A,FALSE,"INTRAN96";#N/A,#N/A,FALSE,"NAA9697";#N/A,#N/A,FALSE,"ECWEBB";#N/A,#N/A,FALSE,"MFT96";#N/A,#N/A,FALSE,"CTrecon"}</definedName>
    <definedName name="dgsgf_3_5_3" hidden="1">{#N/A,#N/A,FALSE,"TMCOMP96";#N/A,#N/A,FALSE,"MAT96";#N/A,#N/A,FALSE,"FANDA96";#N/A,#N/A,FALSE,"INTRAN96";#N/A,#N/A,FALSE,"NAA9697";#N/A,#N/A,FALSE,"ECWEBB";#N/A,#N/A,FALSE,"MFT96";#N/A,#N/A,FALSE,"CTrecon"}</definedName>
    <definedName name="dgsgf_3_5_4" hidden="1">{#N/A,#N/A,FALSE,"TMCOMP96";#N/A,#N/A,FALSE,"MAT96";#N/A,#N/A,FALSE,"FANDA96";#N/A,#N/A,FALSE,"INTRAN96";#N/A,#N/A,FALSE,"NAA9697";#N/A,#N/A,FALSE,"ECWEBB";#N/A,#N/A,FALSE,"MFT96";#N/A,#N/A,FALSE,"CTrecon"}</definedName>
    <definedName name="dgsgf_3_5_5" hidden="1">{#N/A,#N/A,FALSE,"TMCOMP96";#N/A,#N/A,FALSE,"MAT96";#N/A,#N/A,FALSE,"FANDA96";#N/A,#N/A,FALSE,"INTRAN96";#N/A,#N/A,FALSE,"NAA9697";#N/A,#N/A,FALSE,"ECWEBB";#N/A,#N/A,FALSE,"MFT96";#N/A,#N/A,FALSE,"CTrecon"}</definedName>
    <definedName name="dgsgf_4" hidden="1">{#N/A,#N/A,FALSE,"TMCOMP96";#N/A,#N/A,FALSE,"MAT96";#N/A,#N/A,FALSE,"FANDA96";#N/A,#N/A,FALSE,"INTRAN96";#N/A,#N/A,FALSE,"NAA9697";#N/A,#N/A,FALSE,"ECWEBB";#N/A,#N/A,FALSE,"MFT96";#N/A,#N/A,FALSE,"CTrecon"}</definedName>
    <definedName name="dgsgf_4_1" hidden="1">{#N/A,#N/A,FALSE,"TMCOMP96";#N/A,#N/A,FALSE,"MAT96";#N/A,#N/A,FALSE,"FANDA96";#N/A,#N/A,FALSE,"INTRAN96";#N/A,#N/A,FALSE,"NAA9697";#N/A,#N/A,FALSE,"ECWEBB";#N/A,#N/A,FALSE,"MFT96";#N/A,#N/A,FALSE,"CTrecon"}</definedName>
    <definedName name="dgsgf_4_1_1" hidden="1">{#N/A,#N/A,FALSE,"TMCOMP96";#N/A,#N/A,FALSE,"MAT96";#N/A,#N/A,FALSE,"FANDA96";#N/A,#N/A,FALSE,"INTRAN96";#N/A,#N/A,FALSE,"NAA9697";#N/A,#N/A,FALSE,"ECWEBB";#N/A,#N/A,FALSE,"MFT96";#N/A,#N/A,FALSE,"CTrecon"}</definedName>
    <definedName name="dgsgf_4_1_1_1" hidden="1">{#N/A,#N/A,FALSE,"TMCOMP96";#N/A,#N/A,FALSE,"MAT96";#N/A,#N/A,FALSE,"FANDA96";#N/A,#N/A,FALSE,"INTRAN96";#N/A,#N/A,FALSE,"NAA9697";#N/A,#N/A,FALSE,"ECWEBB";#N/A,#N/A,FALSE,"MFT96";#N/A,#N/A,FALSE,"CTrecon"}</definedName>
    <definedName name="dgsgf_4_1_1_1_1" hidden="1">{#N/A,#N/A,FALSE,"TMCOMP96";#N/A,#N/A,FALSE,"MAT96";#N/A,#N/A,FALSE,"FANDA96";#N/A,#N/A,FALSE,"INTRAN96";#N/A,#N/A,FALSE,"NAA9697";#N/A,#N/A,FALSE,"ECWEBB";#N/A,#N/A,FALSE,"MFT96";#N/A,#N/A,FALSE,"CTrecon"}</definedName>
    <definedName name="dgsgf_4_1_1_1_2" hidden="1">{#N/A,#N/A,FALSE,"TMCOMP96";#N/A,#N/A,FALSE,"MAT96";#N/A,#N/A,FALSE,"FANDA96";#N/A,#N/A,FALSE,"INTRAN96";#N/A,#N/A,FALSE,"NAA9697";#N/A,#N/A,FALSE,"ECWEBB";#N/A,#N/A,FALSE,"MFT96";#N/A,#N/A,FALSE,"CTrecon"}</definedName>
    <definedName name="dgsgf_4_1_1_1_3" hidden="1">{#N/A,#N/A,FALSE,"TMCOMP96";#N/A,#N/A,FALSE,"MAT96";#N/A,#N/A,FALSE,"FANDA96";#N/A,#N/A,FALSE,"INTRAN96";#N/A,#N/A,FALSE,"NAA9697";#N/A,#N/A,FALSE,"ECWEBB";#N/A,#N/A,FALSE,"MFT96";#N/A,#N/A,FALSE,"CTrecon"}</definedName>
    <definedName name="dgsgf_4_1_1_1_4" hidden="1">{#N/A,#N/A,FALSE,"TMCOMP96";#N/A,#N/A,FALSE,"MAT96";#N/A,#N/A,FALSE,"FANDA96";#N/A,#N/A,FALSE,"INTRAN96";#N/A,#N/A,FALSE,"NAA9697";#N/A,#N/A,FALSE,"ECWEBB";#N/A,#N/A,FALSE,"MFT96";#N/A,#N/A,FALSE,"CTrecon"}</definedName>
    <definedName name="dgsgf_4_1_1_1_5" hidden="1">{#N/A,#N/A,FALSE,"TMCOMP96";#N/A,#N/A,FALSE,"MAT96";#N/A,#N/A,FALSE,"FANDA96";#N/A,#N/A,FALSE,"INTRAN96";#N/A,#N/A,FALSE,"NAA9697";#N/A,#N/A,FALSE,"ECWEBB";#N/A,#N/A,FALSE,"MFT96";#N/A,#N/A,FALSE,"CTrecon"}</definedName>
    <definedName name="dgsgf_4_1_1_2" hidden="1">{#N/A,#N/A,FALSE,"TMCOMP96";#N/A,#N/A,FALSE,"MAT96";#N/A,#N/A,FALSE,"FANDA96";#N/A,#N/A,FALSE,"INTRAN96";#N/A,#N/A,FALSE,"NAA9697";#N/A,#N/A,FALSE,"ECWEBB";#N/A,#N/A,FALSE,"MFT96";#N/A,#N/A,FALSE,"CTrecon"}</definedName>
    <definedName name="dgsgf_4_1_1_2_1" hidden="1">{#N/A,#N/A,FALSE,"TMCOMP96";#N/A,#N/A,FALSE,"MAT96";#N/A,#N/A,FALSE,"FANDA96";#N/A,#N/A,FALSE,"INTRAN96";#N/A,#N/A,FALSE,"NAA9697";#N/A,#N/A,FALSE,"ECWEBB";#N/A,#N/A,FALSE,"MFT96";#N/A,#N/A,FALSE,"CTrecon"}</definedName>
    <definedName name="dgsgf_4_1_1_2_2" hidden="1">{#N/A,#N/A,FALSE,"TMCOMP96";#N/A,#N/A,FALSE,"MAT96";#N/A,#N/A,FALSE,"FANDA96";#N/A,#N/A,FALSE,"INTRAN96";#N/A,#N/A,FALSE,"NAA9697";#N/A,#N/A,FALSE,"ECWEBB";#N/A,#N/A,FALSE,"MFT96";#N/A,#N/A,FALSE,"CTrecon"}</definedName>
    <definedName name="dgsgf_4_1_1_2_3" hidden="1">{#N/A,#N/A,FALSE,"TMCOMP96";#N/A,#N/A,FALSE,"MAT96";#N/A,#N/A,FALSE,"FANDA96";#N/A,#N/A,FALSE,"INTRAN96";#N/A,#N/A,FALSE,"NAA9697";#N/A,#N/A,FALSE,"ECWEBB";#N/A,#N/A,FALSE,"MFT96";#N/A,#N/A,FALSE,"CTrecon"}</definedName>
    <definedName name="dgsgf_4_1_1_2_4" hidden="1">{#N/A,#N/A,FALSE,"TMCOMP96";#N/A,#N/A,FALSE,"MAT96";#N/A,#N/A,FALSE,"FANDA96";#N/A,#N/A,FALSE,"INTRAN96";#N/A,#N/A,FALSE,"NAA9697";#N/A,#N/A,FALSE,"ECWEBB";#N/A,#N/A,FALSE,"MFT96";#N/A,#N/A,FALSE,"CTrecon"}</definedName>
    <definedName name="dgsgf_4_1_1_2_5" hidden="1">{#N/A,#N/A,FALSE,"TMCOMP96";#N/A,#N/A,FALSE,"MAT96";#N/A,#N/A,FALSE,"FANDA96";#N/A,#N/A,FALSE,"INTRAN96";#N/A,#N/A,FALSE,"NAA9697";#N/A,#N/A,FALSE,"ECWEBB";#N/A,#N/A,FALSE,"MFT96";#N/A,#N/A,FALSE,"CTrecon"}</definedName>
    <definedName name="dgsgf_4_1_1_3" hidden="1">{#N/A,#N/A,FALSE,"TMCOMP96";#N/A,#N/A,FALSE,"MAT96";#N/A,#N/A,FALSE,"FANDA96";#N/A,#N/A,FALSE,"INTRAN96";#N/A,#N/A,FALSE,"NAA9697";#N/A,#N/A,FALSE,"ECWEBB";#N/A,#N/A,FALSE,"MFT96";#N/A,#N/A,FALSE,"CTrecon"}</definedName>
    <definedName name="dgsgf_4_1_1_4" hidden="1">{#N/A,#N/A,FALSE,"TMCOMP96";#N/A,#N/A,FALSE,"MAT96";#N/A,#N/A,FALSE,"FANDA96";#N/A,#N/A,FALSE,"INTRAN96";#N/A,#N/A,FALSE,"NAA9697";#N/A,#N/A,FALSE,"ECWEBB";#N/A,#N/A,FALSE,"MFT96";#N/A,#N/A,FALSE,"CTrecon"}</definedName>
    <definedName name="dgsgf_4_1_1_5" hidden="1">{#N/A,#N/A,FALSE,"TMCOMP96";#N/A,#N/A,FALSE,"MAT96";#N/A,#N/A,FALSE,"FANDA96";#N/A,#N/A,FALSE,"INTRAN96";#N/A,#N/A,FALSE,"NAA9697";#N/A,#N/A,FALSE,"ECWEBB";#N/A,#N/A,FALSE,"MFT96";#N/A,#N/A,FALSE,"CTrecon"}</definedName>
    <definedName name="dgsgf_4_1_2" hidden="1">{#N/A,#N/A,FALSE,"TMCOMP96";#N/A,#N/A,FALSE,"MAT96";#N/A,#N/A,FALSE,"FANDA96";#N/A,#N/A,FALSE,"INTRAN96";#N/A,#N/A,FALSE,"NAA9697";#N/A,#N/A,FALSE,"ECWEBB";#N/A,#N/A,FALSE,"MFT96";#N/A,#N/A,FALSE,"CTrecon"}</definedName>
    <definedName name="dgsgf_4_1_2_1" hidden="1">{#N/A,#N/A,FALSE,"TMCOMP96";#N/A,#N/A,FALSE,"MAT96";#N/A,#N/A,FALSE,"FANDA96";#N/A,#N/A,FALSE,"INTRAN96";#N/A,#N/A,FALSE,"NAA9697";#N/A,#N/A,FALSE,"ECWEBB";#N/A,#N/A,FALSE,"MFT96";#N/A,#N/A,FALSE,"CTrecon"}</definedName>
    <definedName name="dgsgf_4_1_2_2" hidden="1">{#N/A,#N/A,FALSE,"TMCOMP96";#N/A,#N/A,FALSE,"MAT96";#N/A,#N/A,FALSE,"FANDA96";#N/A,#N/A,FALSE,"INTRAN96";#N/A,#N/A,FALSE,"NAA9697";#N/A,#N/A,FALSE,"ECWEBB";#N/A,#N/A,FALSE,"MFT96";#N/A,#N/A,FALSE,"CTrecon"}</definedName>
    <definedName name="dgsgf_4_1_2_3" hidden="1">{#N/A,#N/A,FALSE,"TMCOMP96";#N/A,#N/A,FALSE,"MAT96";#N/A,#N/A,FALSE,"FANDA96";#N/A,#N/A,FALSE,"INTRAN96";#N/A,#N/A,FALSE,"NAA9697";#N/A,#N/A,FALSE,"ECWEBB";#N/A,#N/A,FALSE,"MFT96";#N/A,#N/A,FALSE,"CTrecon"}</definedName>
    <definedName name="dgsgf_4_1_2_4" hidden="1">{#N/A,#N/A,FALSE,"TMCOMP96";#N/A,#N/A,FALSE,"MAT96";#N/A,#N/A,FALSE,"FANDA96";#N/A,#N/A,FALSE,"INTRAN96";#N/A,#N/A,FALSE,"NAA9697";#N/A,#N/A,FALSE,"ECWEBB";#N/A,#N/A,FALSE,"MFT96";#N/A,#N/A,FALSE,"CTrecon"}</definedName>
    <definedName name="dgsgf_4_1_2_5" hidden="1">{#N/A,#N/A,FALSE,"TMCOMP96";#N/A,#N/A,FALSE,"MAT96";#N/A,#N/A,FALSE,"FANDA96";#N/A,#N/A,FALSE,"INTRAN96";#N/A,#N/A,FALSE,"NAA9697";#N/A,#N/A,FALSE,"ECWEBB";#N/A,#N/A,FALSE,"MFT96";#N/A,#N/A,FALSE,"CTrecon"}</definedName>
    <definedName name="dgsgf_4_1_3" hidden="1">{#N/A,#N/A,FALSE,"TMCOMP96";#N/A,#N/A,FALSE,"MAT96";#N/A,#N/A,FALSE,"FANDA96";#N/A,#N/A,FALSE,"INTRAN96";#N/A,#N/A,FALSE,"NAA9697";#N/A,#N/A,FALSE,"ECWEBB";#N/A,#N/A,FALSE,"MFT96";#N/A,#N/A,FALSE,"CTrecon"}</definedName>
    <definedName name="dgsgf_4_1_3_1" hidden="1">{#N/A,#N/A,FALSE,"TMCOMP96";#N/A,#N/A,FALSE,"MAT96";#N/A,#N/A,FALSE,"FANDA96";#N/A,#N/A,FALSE,"INTRAN96";#N/A,#N/A,FALSE,"NAA9697";#N/A,#N/A,FALSE,"ECWEBB";#N/A,#N/A,FALSE,"MFT96";#N/A,#N/A,FALSE,"CTrecon"}</definedName>
    <definedName name="dgsgf_4_1_3_2" hidden="1">{#N/A,#N/A,FALSE,"TMCOMP96";#N/A,#N/A,FALSE,"MAT96";#N/A,#N/A,FALSE,"FANDA96";#N/A,#N/A,FALSE,"INTRAN96";#N/A,#N/A,FALSE,"NAA9697";#N/A,#N/A,FALSE,"ECWEBB";#N/A,#N/A,FALSE,"MFT96";#N/A,#N/A,FALSE,"CTrecon"}</definedName>
    <definedName name="dgsgf_4_1_3_3" hidden="1">{#N/A,#N/A,FALSE,"TMCOMP96";#N/A,#N/A,FALSE,"MAT96";#N/A,#N/A,FALSE,"FANDA96";#N/A,#N/A,FALSE,"INTRAN96";#N/A,#N/A,FALSE,"NAA9697";#N/A,#N/A,FALSE,"ECWEBB";#N/A,#N/A,FALSE,"MFT96";#N/A,#N/A,FALSE,"CTrecon"}</definedName>
    <definedName name="dgsgf_4_1_3_4" hidden="1">{#N/A,#N/A,FALSE,"TMCOMP96";#N/A,#N/A,FALSE,"MAT96";#N/A,#N/A,FALSE,"FANDA96";#N/A,#N/A,FALSE,"INTRAN96";#N/A,#N/A,FALSE,"NAA9697";#N/A,#N/A,FALSE,"ECWEBB";#N/A,#N/A,FALSE,"MFT96";#N/A,#N/A,FALSE,"CTrecon"}</definedName>
    <definedName name="dgsgf_4_1_3_5" hidden="1">{#N/A,#N/A,FALSE,"TMCOMP96";#N/A,#N/A,FALSE,"MAT96";#N/A,#N/A,FALSE,"FANDA96";#N/A,#N/A,FALSE,"INTRAN96";#N/A,#N/A,FALSE,"NAA9697";#N/A,#N/A,FALSE,"ECWEBB";#N/A,#N/A,FALSE,"MFT96";#N/A,#N/A,FALSE,"CTrecon"}</definedName>
    <definedName name="dgsgf_4_1_4" hidden="1">{#N/A,#N/A,FALSE,"TMCOMP96";#N/A,#N/A,FALSE,"MAT96";#N/A,#N/A,FALSE,"FANDA96";#N/A,#N/A,FALSE,"INTRAN96";#N/A,#N/A,FALSE,"NAA9697";#N/A,#N/A,FALSE,"ECWEBB";#N/A,#N/A,FALSE,"MFT96";#N/A,#N/A,FALSE,"CTrecon"}</definedName>
    <definedName name="dgsgf_4_1_4_1" hidden="1">{#N/A,#N/A,FALSE,"TMCOMP96";#N/A,#N/A,FALSE,"MAT96";#N/A,#N/A,FALSE,"FANDA96";#N/A,#N/A,FALSE,"INTRAN96";#N/A,#N/A,FALSE,"NAA9697";#N/A,#N/A,FALSE,"ECWEBB";#N/A,#N/A,FALSE,"MFT96";#N/A,#N/A,FALSE,"CTrecon"}</definedName>
    <definedName name="dgsgf_4_1_4_2" hidden="1">{#N/A,#N/A,FALSE,"TMCOMP96";#N/A,#N/A,FALSE,"MAT96";#N/A,#N/A,FALSE,"FANDA96";#N/A,#N/A,FALSE,"INTRAN96";#N/A,#N/A,FALSE,"NAA9697";#N/A,#N/A,FALSE,"ECWEBB";#N/A,#N/A,FALSE,"MFT96";#N/A,#N/A,FALSE,"CTrecon"}</definedName>
    <definedName name="dgsgf_4_1_4_3" hidden="1">{#N/A,#N/A,FALSE,"TMCOMP96";#N/A,#N/A,FALSE,"MAT96";#N/A,#N/A,FALSE,"FANDA96";#N/A,#N/A,FALSE,"INTRAN96";#N/A,#N/A,FALSE,"NAA9697";#N/A,#N/A,FALSE,"ECWEBB";#N/A,#N/A,FALSE,"MFT96";#N/A,#N/A,FALSE,"CTrecon"}</definedName>
    <definedName name="dgsgf_4_1_4_4" hidden="1">{#N/A,#N/A,FALSE,"TMCOMP96";#N/A,#N/A,FALSE,"MAT96";#N/A,#N/A,FALSE,"FANDA96";#N/A,#N/A,FALSE,"INTRAN96";#N/A,#N/A,FALSE,"NAA9697";#N/A,#N/A,FALSE,"ECWEBB";#N/A,#N/A,FALSE,"MFT96";#N/A,#N/A,FALSE,"CTrecon"}</definedName>
    <definedName name="dgsgf_4_1_4_5" hidden="1">{#N/A,#N/A,FALSE,"TMCOMP96";#N/A,#N/A,FALSE,"MAT96";#N/A,#N/A,FALSE,"FANDA96";#N/A,#N/A,FALSE,"INTRAN96";#N/A,#N/A,FALSE,"NAA9697";#N/A,#N/A,FALSE,"ECWEBB";#N/A,#N/A,FALSE,"MFT96";#N/A,#N/A,FALSE,"CTrecon"}</definedName>
    <definedName name="dgsgf_4_1_5" hidden="1">{#N/A,#N/A,FALSE,"TMCOMP96";#N/A,#N/A,FALSE,"MAT96";#N/A,#N/A,FALSE,"FANDA96";#N/A,#N/A,FALSE,"INTRAN96";#N/A,#N/A,FALSE,"NAA9697";#N/A,#N/A,FALSE,"ECWEBB";#N/A,#N/A,FALSE,"MFT96";#N/A,#N/A,FALSE,"CTrecon"}</definedName>
    <definedName name="dgsgf_4_1_5_1" hidden="1">{#N/A,#N/A,FALSE,"TMCOMP96";#N/A,#N/A,FALSE,"MAT96";#N/A,#N/A,FALSE,"FANDA96";#N/A,#N/A,FALSE,"INTRAN96";#N/A,#N/A,FALSE,"NAA9697";#N/A,#N/A,FALSE,"ECWEBB";#N/A,#N/A,FALSE,"MFT96";#N/A,#N/A,FALSE,"CTrecon"}</definedName>
    <definedName name="dgsgf_4_1_5_2" hidden="1">{#N/A,#N/A,FALSE,"TMCOMP96";#N/A,#N/A,FALSE,"MAT96";#N/A,#N/A,FALSE,"FANDA96";#N/A,#N/A,FALSE,"INTRAN96";#N/A,#N/A,FALSE,"NAA9697";#N/A,#N/A,FALSE,"ECWEBB";#N/A,#N/A,FALSE,"MFT96";#N/A,#N/A,FALSE,"CTrecon"}</definedName>
    <definedName name="dgsgf_4_1_5_3" hidden="1">{#N/A,#N/A,FALSE,"TMCOMP96";#N/A,#N/A,FALSE,"MAT96";#N/A,#N/A,FALSE,"FANDA96";#N/A,#N/A,FALSE,"INTRAN96";#N/A,#N/A,FALSE,"NAA9697";#N/A,#N/A,FALSE,"ECWEBB";#N/A,#N/A,FALSE,"MFT96";#N/A,#N/A,FALSE,"CTrecon"}</definedName>
    <definedName name="dgsgf_4_1_5_4" hidden="1">{#N/A,#N/A,FALSE,"TMCOMP96";#N/A,#N/A,FALSE,"MAT96";#N/A,#N/A,FALSE,"FANDA96";#N/A,#N/A,FALSE,"INTRAN96";#N/A,#N/A,FALSE,"NAA9697";#N/A,#N/A,FALSE,"ECWEBB";#N/A,#N/A,FALSE,"MFT96";#N/A,#N/A,FALSE,"CTrecon"}</definedName>
    <definedName name="dgsgf_4_1_5_5" hidden="1">{#N/A,#N/A,FALSE,"TMCOMP96";#N/A,#N/A,FALSE,"MAT96";#N/A,#N/A,FALSE,"FANDA96";#N/A,#N/A,FALSE,"INTRAN96";#N/A,#N/A,FALSE,"NAA9697";#N/A,#N/A,FALSE,"ECWEBB";#N/A,#N/A,FALSE,"MFT96";#N/A,#N/A,FALSE,"CTrecon"}</definedName>
    <definedName name="dgsgf_4_2" hidden="1">{#N/A,#N/A,FALSE,"TMCOMP96";#N/A,#N/A,FALSE,"MAT96";#N/A,#N/A,FALSE,"FANDA96";#N/A,#N/A,FALSE,"INTRAN96";#N/A,#N/A,FALSE,"NAA9697";#N/A,#N/A,FALSE,"ECWEBB";#N/A,#N/A,FALSE,"MFT96";#N/A,#N/A,FALSE,"CTrecon"}</definedName>
    <definedName name="dgsgf_4_2_1" hidden="1">{#N/A,#N/A,FALSE,"TMCOMP96";#N/A,#N/A,FALSE,"MAT96";#N/A,#N/A,FALSE,"FANDA96";#N/A,#N/A,FALSE,"INTRAN96";#N/A,#N/A,FALSE,"NAA9697";#N/A,#N/A,FALSE,"ECWEBB";#N/A,#N/A,FALSE,"MFT96";#N/A,#N/A,FALSE,"CTrecon"}</definedName>
    <definedName name="dgsgf_4_2_2" hidden="1">{#N/A,#N/A,FALSE,"TMCOMP96";#N/A,#N/A,FALSE,"MAT96";#N/A,#N/A,FALSE,"FANDA96";#N/A,#N/A,FALSE,"INTRAN96";#N/A,#N/A,FALSE,"NAA9697";#N/A,#N/A,FALSE,"ECWEBB";#N/A,#N/A,FALSE,"MFT96";#N/A,#N/A,FALSE,"CTrecon"}</definedName>
    <definedName name="dgsgf_4_2_3" hidden="1">{#N/A,#N/A,FALSE,"TMCOMP96";#N/A,#N/A,FALSE,"MAT96";#N/A,#N/A,FALSE,"FANDA96";#N/A,#N/A,FALSE,"INTRAN96";#N/A,#N/A,FALSE,"NAA9697";#N/A,#N/A,FALSE,"ECWEBB";#N/A,#N/A,FALSE,"MFT96";#N/A,#N/A,FALSE,"CTrecon"}</definedName>
    <definedName name="dgsgf_4_2_4" hidden="1">{#N/A,#N/A,FALSE,"TMCOMP96";#N/A,#N/A,FALSE,"MAT96";#N/A,#N/A,FALSE,"FANDA96";#N/A,#N/A,FALSE,"INTRAN96";#N/A,#N/A,FALSE,"NAA9697";#N/A,#N/A,FALSE,"ECWEBB";#N/A,#N/A,FALSE,"MFT96";#N/A,#N/A,FALSE,"CTrecon"}</definedName>
    <definedName name="dgsgf_4_2_5" hidden="1">{#N/A,#N/A,FALSE,"TMCOMP96";#N/A,#N/A,FALSE,"MAT96";#N/A,#N/A,FALSE,"FANDA96";#N/A,#N/A,FALSE,"INTRAN96";#N/A,#N/A,FALSE,"NAA9697";#N/A,#N/A,FALSE,"ECWEBB";#N/A,#N/A,FALSE,"MFT96";#N/A,#N/A,FALSE,"CTrecon"}</definedName>
    <definedName name="dgsgf_4_3" hidden="1">{#N/A,#N/A,FALSE,"TMCOMP96";#N/A,#N/A,FALSE,"MAT96";#N/A,#N/A,FALSE,"FANDA96";#N/A,#N/A,FALSE,"INTRAN96";#N/A,#N/A,FALSE,"NAA9697";#N/A,#N/A,FALSE,"ECWEBB";#N/A,#N/A,FALSE,"MFT96";#N/A,#N/A,FALSE,"CTrecon"}</definedName>
    <definedName name="dgsgf_4_3_1" hidden="1">{#N/A,#N/A,FALSE,"TMCOMP96";#N/A,#N/A,FALSE,"MAT96";#N/A,#N/A,FALSE,"FANDA96";#N/A,#N/A,FALSE,"INTRAN96";#N/A,#N/A,FALSE,"NAA9697";#N/A,#N/A,FALSE,"ECWEBB";#N/A,#N/A,FALSE,"MFT96";#N/A,#N/A,FALSE,"CTrecon"}</definedName>
    <definedName name="dgsgf_4_3_2" hidden="1">{#N/A,#N/A,FALSE,"TMCOMP96";#N/A,#N/A,FALSE,"MAT96";#N/A,#N/A,FALSE,"FANDA96";#N/A,#N/A,FALSE,"INTRAN96";#N/A,#N/A,FALSE,"NAA9697";#N/A,#N/A,FALSE,"ECWEBB";#N/A,#N/A,FALSE,"MFT96";#N/A,#N/A,FALSE,"CTrecon"}</definedName>
    <definedName name="dgsgf_4_3_3" hidden="1">{#N/A,#N/A,FALSE,"TMCOMP96";#N/A,#N/A,FALSE,"MAT96";#N/A,#N/A,FALSE,"FANDA96";#N/A,#N/A,FALSE,"INTRAN96";#N/A,#N/A,FALSE,"NAA9697";#N/A,#N/A,FALSE,"ECWEBB";#N/A,#N/A,FALSE,"MFT96";#N/A,#N/A,FALSE,"CTrecon"}</definedName>
    <definedName name="dgsgf_4_3_4" hidden="1">{#N/A,#N/A,FALSE,"TMCOMP96";#N/A,#N/A,FALSE,"MAT96";#N/A,#N/A,FALSE,"FANDA96";#N/A,#N/A,FALSE,"INTRAN96";#N/A,#N/A,FALSE,"NAA9697";#N/A,#N/A,FALSE,"ECWEBB";#N/A,#N/A,FALSE,"MFT96";#N/A,#N/A,FALSE,"CTrecon"}</definedName>
    <definedName name="dgsgf_4_3_5" hidden="1">{#N/A,#N/A,FALSE,"TMCOMP96";#N/A,#N/A,FALSE,"MAT96";#N/A,#N/A,FALSE,"FANDA96";#N/A,#N/A,FALSE,"INTRAN96";#N/A,#N/A,FALSE,"NAA9697";#N/A,#N/A,FALSE,"ECWEBB";#N/A,#N/A,FALSE,"MFT96";#N/A,#N/A,FALSE,"CTrecon"}</definedName>
    <definedName name="dgsgf_4_4" hidden="1">{#N/A,#N/A,FALSE,"TMCOMP96";#N/A,#N/A,FALSE,"MAT96";#N/A,#N/A,FALSE,"FANDA96";#N/A,#N/A,FALSE,"INTRAN96";#N/A,#N/A,FALSE,"NAA9697";#N/A,#N/A,FALSE,"ECWEBB";#N/A,#N/A,FALSE,"MFT96";#N/A,#N/A,FALSE,"CTrecon"}</definedName>
    <definedName name="dgsgf_4_4_1" hidden="1">{#N/A,#N/A,FALSE,"TMCOMP96";#N/A,#N/A,FALSE,"MAT96";#N/A,#N/A,FALSE,"FANDA96";#N/A,#N/A,FALSE,"INTRAN96";#N/A,#N/A,FALSE,"NAA9697";#N/A,#N/A,FALSE,"ECWEBB";#N/A,#N/A,FALSE,"MFT96";#N/A,#N/A,FALSE,"CTrecon"}</definedName>
    <definedName name="dgsgf_4_4_2" hidden="1">{#N/A,#N/A,FALSE,"TMCOMP96";#N/A,#N/A,FALSE,"MAT96";#N/A,#N/A,FALSE,"FANDA96";#N/A,#N/A,FALSE,"INTRAN96";#N/A,#N/A,FALSE,"NAA9697";#N/A,#N/A,FALSE,"ECWEBB";#N/A,#N/A,FALSE,"MFT96";#N/A,#N/A,FALSE,"CTrecon"}</definedName>
    <definedName name="dgsgf_4_4_3" hidden="1">{#N/A,#N/A,FALSE,"TMCOMP96";#N/A,#N/A,FALSE,"MAT96";#N/A,#N/A,FALSE,"FANDA96";#N/A,#N/A,FALSE,"INTRAN96";#N/A,#N/A,FALSE,"NAA9697";#N/A,#N/A,FALSE,"ECWEBB";#N/A,#N/A,FALSE,"MFT96";#N/A,#N/A,FALSE,"CTrecon"}</definedName>
    <definedName name="dgsgf_4_4_4" hidden="1">{#N/A,#N/A,FALSE,"TMCOMP96";#N/A,#N/A,FALSE,"MAT96";#N/A,#N/A,FALSE,"FANDA96";#N/A,#N/A,FALSE,"INTRAN96";#N/A,#N/A,FALSE,"NAA9697";#N/A,#N/A,FALSE,"ECWEBB";#N/A,#N/A,FALSE,"MFT96";#N/A,#N/A,FALSE,"CTrecon"}</definedName>
    <definedName name="dgsgf_4_4_5" hidden="1">{#N/A,#N/A,FALSE,"TMCOMP96";#N/A,#N/A,FALSE,"MAT96";#N/A,#N/A,FALSE,"FANDA96";#N/A,#N/A,FALSE,"INTRAN96";#N/A,#N/A,FALSE,"NAA9697";#N/A,#N/A,FALSE,"ECWEBB";#N/A,#N/A,FALSE,"MFT96";#N/A,#N/A,FALSE,"CTrecon"}</definedName>
    <definedName name="dgsgf_4_5" hidden="1">{#N/A,#N/A,FALSE,"TMCOMP96";#N/A,#N/A,FALSE,"MAT96";#N/A,#N/A,FALSE,"FANDA96";#N/A,#N/A,FALSE,"INTRAN96";#N/A,#N/A,FALSE,"NAA9697";#N/A,#N/A,FALSE,"ECWEBB";#N/A,#N/A,FALSE,"MFT96";#N/A,#N/A,FALSE,"CTrecon"}</definedName>
    <definedName name="dgsgf_4_5_1" hidden="1">{#N/A,#N/A,FALSE,"TMCOMP96";#N/A,#N/A,FALSE,"MAT96";#N/A,#N/A,FALSE,"FANDA96";#N/A,#N/A,FALSE,"INTRAN96";#N/A,#N/A,FALSE,"NAA9697";#N/A,#N/A,FALSE,"ECWEBB";#N/A,#N/A,FALSE,"MFT96";#N/A,#N/A,FALSE,"CTrecon"}</definedName>
    <definedName name="dgsgf_4_5_2" hidden="1">{#N/A,#N/A,FALSE,"TMCOMP96";#N/A,#N/A,FALSE,"MAT96";#N/A,#N/A,FALSE,"FANDA96";#N/A,#N/A,FALSE,"INTRAN96";#N/A,#N/A,FALSE,"NAA9697";#N/A,#N/A,FALSE,"ECWEBB";#N/A,#N/A,FALSE,"MFT96";#N/A,#N/A,FALSE,"CTrecon"}</definedName>
    <definedName name="dgsgf_4_5_3" hidden="1">{#N/A,#N/A,FALSE,"TMCOMP96";#N/A,#N/A,FALSE,"MAT96";#N/A,#N/A,FALSE,"FANDA96";#N/A,#N/A,FALSE,"INTRAN96";#N/A,#N/A,FALSE,"NAA9697";#N/A,#N/A,FALSE,"ECWEBB";#N/A,#N/A,FALSE,"MFT96";#N/A,#N/A,FALSE,"CTrecon"}</definedName>
    <definedName name="dgsgf_4_5_4" hidden="1">{#N/A,#N/A,FALSE,"TMCOMP96";#N/A,#N/A,FALSE,"MAT96";#N/A,#N/A,FALSE,"FANDA96";#N/A,#N/A,FALSE,"INTRAN96";#N/A,#N/A,FALSE,"NAA9697";#N/A,#N/A,FALSE,"ECWEBB";#N/A,#N/A,FALSE,"MFT96";#N/A,#N/A,FALSE,"CTrecon"}</definedName>
    <definedName name="dgsgf_4_5_5" hidden="1">{#N/A,#N/A,FALSE,"TMCOMP96";#N/A,#N/A,FALSE,"MAT96";#N/A,#N/A,FALSE,"FANDA96";#N/A,#N/A,FALSE,"INTRAN96";#N/A,#N/A,FALSE,"NAA9697";#N/A,#N/A,FALSE,"ECWEBB";#N/A,#N/A,FALSE,"MFT96";#N/A,#N/A,FALSE,"CTrecon"}</definedName>
    <definedName name="dgsgf_5" hidden="1">{#N/A,#N/A,FALSE,"TMCOMP96";#N/A,#N/A,FALSE,"MAT96";#N/A,#N/A,FALSE,"FANDA96";#N/A,#N/A,FALSE,"INTRAN96";#N/A,#N/A,FALSE,"NAA9697";#N/A,#N/A,FALSE,"ECWEBB";#N/A,#N/A,FALSE,"MFT96";#N/A,#N/A,FALSE,"CTrecon"}</definedName>
    <definedName name="dgsgf_5_1" hidden="1">{#N/A,#N/A,FALSE,"TMCOMP96";#N/A,#N/A,FALSE,"MAT96";#N/A,#N/A,FALSE,"FANDA96";#N/A,#N/A,FALSE,"INTRAN96";#N/A,#N/A,FALSE,"NAA9697";#N/A,#N/A,FALSE,"ECWEBB";#N/A,#N/A,FALSE,"MFT96";#N/A,#N/A,FALSE,"CTrecon"}</definedName>
    <definedName name="dgsgf_5_1_1" hidden="1">{#N/A,#N/A,FALSE,"TMCOMP96";#N/A,#N/A,FALSE,"MAT96";#N/A,#N/A,FALSE,"FANDA96";#N/A,#N/A,FALSE,"INTRAN96";#N/A,#N/A,FALSE,"NAA9697";#N/A,#N/A,FALSE,"ECWEBB";#N/A,#N/A,FALSE,"MFT96";#N/A,#N/A,FALSE,"CTrecon"}</definedName>
    <definedName name="dgsgf_5_1_1_1" hidden="1">{#N/A,#N/A,FALSE,"TMCOMP96";#N/A,#N/A,FALSE,"MAT96";#N/A,#N/A,FALSE,"FANDA96";#N/A,#N/A,FALSE,"INTRAN96";#N/A,#N/A,FALSE,"NAA9697";#N/A,#N/A,FALSE,"ECWEBB";#N/A,#N/A,FALSE,"MFT96";#N/A,#N/A,FALSE,"CTrecon"}</definedName>
    <definedName name="dgsgf_5_1_1_1_1" hidden="1">{#N/A,#N/A,FALSE,"TMCOMP96";#N/A,#N/A,FALSE,"MAT96";#N/A,#N/A,FALSE,"FANDA96";#N/A,#N/A,FALSE,"INTRAN96";#N/A,#N/A,FALSE,"NAA9697";#N/A,#N/A,FALSE,"ECWEBB";#N/A,#N/A,FALSE,"MFT96";#N/A,#N/A,FALSE,"CTrecon"}</definedName>
    <definedName name="dgsgf_5_1_1_1_2" hidden="1">{#N/A,#N/A,FALSE,"TMCOMP96";#N/A,#N/A,FALSE,"MAT96";#N/A,#N/A,FALSE,"FANDA96";#N/A,#N/A,FALSE,"INTRAN96";#N/A,#N/A,FALSE,"NAA9697";#N/A,#N/A,FALSE,"ECWEBB";#N/A,#N/A,FALSE,"MFT96";#N/A,#N/A,FALSE,"CTrecon"}</definedName>
    <definedName name="dgsgf_5_1_1_1_3" hidden="1">{#N/A,#N/A,FALSE,"TMCOMP96";#N/A,#N/A,FALSE,"MAT96";#N/A,#N/A,FALSE,"FANDA96";#N/A,#N/A,FALSE,"INTRAN96";#N/A,#N/A,FALSE,"NAA9697";#N/A,#N/A,FALSE,"ECWEBB";#N/A,#N/A,FALSE,"MFT96";#N/A,#N/A,FALSE,"CTrecon"}</definedName>
    <definedName name="dgsgf_5_1_1_1_4" hidden="1">{#N/A,#N/A,FALSE,"TMCOMP96";#N/A,#N/A,FALSE,"MAT96";#N/A,#N/A,FALSE,"FANDA96";#N/A,#N/A,FALSE,"INTRAN96";#N/A,#N/A,FALSE,"NAA9697";#N/A,#N/A,FALSE,"ECWEBB";#N/A,#N/A,FALSE,"MFT96";#N/A,#N/A,FALSE,"CTrecon"}</definedName>
    <definedName name="dgsgf_5_1_1_1_5" hidden="1">{#N/A,#N/A,FALSE,"TMCOMP96";#N/A,#N/A,FALSE,"MAT96";#N/A,#N/A,FALSE,"FANDA96";#N/A,#N/A,FALSE,"INTRAN96";#N/A,#N/A,FALSE,"NAA9697";#N/A,#N/A,FALSE,"ECWEBB";#N/A,#N/A,FALSE,"MFT96";#N/A,#N/A,FALSE,"CTrecon"}</definedName>
    <definedName name="dgsgf_5_1_1_2" hidden="1">{#N/A,#N/A,FALSE,"TMCOMP96";#N/A,#N/A,FALSE,"MAT96";#N/A,#N/A,FALSE,"FANDA96";#N/A,#N/A,FALSE,"INTRAN96";#N/A,#N/A,FALSE,"NAA9697";#N/A,#N/A,FALSE,"ECWEBB";#N/A,#N/A,FALSE,"MFT96";#N/A,#N/A,FALSE,"CTrecon"}</definedName>
    <definedName name="dgsgf_5_1_1_2_1" hidden="1">{#N/A,#N/A,FALSE,"TMCOMP96";#N/A,#N/A,FALSE,"MAT96";#N/A,#N/A,FALSE,"FANDA96";#N/A,#N/A,FALSE,"INTRAN96";#N/A,#N/A,FALSE,"NAA9697";#N/A,#N/A,FALSE,"ECWEBB";#N/A,#N/A,FALSE,"MFT96";#N/A,#N/A,FALSE,"CTrecon"}</definedName>
    <definedName name="dgsgf_5_1_1_2_2" hidden="1">{#N/A,#N/A,FALSE,"TMCOMP96";#N/A,#N/A,FALSE,"MAT96";#N/A,#N/A,FALSE,"FANDA96";#N/A,#N/A,FALSE,"INTRAN96";#N/A,#N/A,FALSE,"NAA9697";#N/A,#N/A,FALSE,"ECWEBB";#N/A,#N/A,FALSE,"MFT96";#N/A,#N/A,FALSE,"CTrecon"}</definedName>
    <definedName name="dgsgf_5_1_1_2_3" hidden="1">{#N/A,#N/A,FALSE,"TMCOMP96";#N/A,#N/A,FALSE,"MAT96";#N/A,#N/A,FALSE,"FANDA96";#N/A,#N/A,FALSE,"INTRAN96";#N/A,#N/A,FALSE,"NAA9697";#N/A,#N/A,FALSE,"ECWEBB";#N/A,#N/A,FALSE,"MFT96";#N/A,#N/A,FALSE,"CTrecon"}</definedName>
    <definedName name="dgsgf_5_1_1_2_4" hidden="1">{#N/A,#N/A,FALSE,"TMCOMP96";#N/A,#N/A,FALSE,"MAT96";#N/A,#N/A,FALSE,"FANDA96";#N/A,#N/A,FALSE,"INTRAN96";#N/A,#N/A,FALSE,"NAA9697";#N/A,#N/A,FALSE,"ECWEBB";#N/A,#N/A,FALSE,"MFT96";#N/A,#N/A,FALSE,"CTrecon"}</definedName>
    <definedName name="dgsgf_5_1_1_2_5" hidden="1">{#N/A,#N/A,FALSE,"TMCOMP96";#N/A,#N/A,FALSE,"MAT96";#N/A,#N/A,FALSE,"FANDA96";#N/A,#N/A,FALSE,"INTRAN96";#N/A,#N/A,FALSE,"NAA9697";#N/A,#N/A,FALSE,"ECWEBB";#N/A,#N/A,FALSE,"MFT96";#N/A,#N/A,FALSE,"CTrecon"}</definedName>
    <definedName name="dgsgf_5_1_1_3" hidden="1">{#N/A,#N/A,FALSE,"TMCOMP96";#N/A,#N/A,FALSE,"MAT96";#N/A,#N/A,FALSE,"FANDA96";#N/A,#N/A,FALSE,"INTRAN96";#N/A,#N/A,FALSE,"NAA9697";#N/A,#N/A,FALSE,"ECWEBB";#N/A,#N/A,FALSE,"MFT96";#N/A,#N/A,FALSE,"CTrecon"}</definedName>
    <definedName name="dgsgf_5_1_1_4" hidden="1">{#N/A,#N/A,FALSE,"TMCOMP96";#N/A,#N/A,FALSE,"MAT96";#N/A,#N/A,FALSE,"FANDA96";#N/A,#N/A,FALSE,"INTRAN96";#N/A,#N/A,FALSE,"NAA9697";#N/A,#N/A,FALSE,"ECWEBB";#N/A,#N/A,FALSE,"MFT96";#N/A,#N/A,FALSE,"CTrecon"}</definedName>
    <definedName name="dgsgf_5_1_1_5" hidden="1">{#N/A,#N/A,FALSE,"TMCOMP96";#N/A,#N/A,FALSE,"MAT96";#N/A,#N/A,FALSE,"FANDA96";#N/A,#N/A,FALSE,"INTRAN96";#N/A,#N/A,FALSE,"NAA9697";#N/A,#N/A,FALSE,"ECWEBB";#N/A,#N/A,FALSE,"MFT96";#N/A,#N/A,FALSE,"CTrecon"}</definedName>
    <definedName name="dgsgf_5_1_2" hidden="1">{#N/A,#N/A,FALSE,"TMCOMP96";#N/A,#N/A,FALSE,"MAT96";#N/A,#N/A,FALSE,"FANDA96";#N/A,#N/A,FALSE,"INTRAN96";#N/A,#N/A,FALSE,"NAA9697";#N/A,#N/A,FALSE,"ECWEBB";#N/A,#N/A,FALSE,"MFT96";#N/A,#N/A,FALSE,"CTrecon"}</definedName>
    <definedName name="dgsgf_5_1_2_1" hidden="1">{#N/A,#N/A,FALSE,"TMCOMP96";#N/A,#N/A,FALSE,"MAT96";#N/A,#N/A,FALSE,"FANDA96";#N/A,#N/A,FALSE,"INTRAN96";#N/A,#N/A,FALSE,"NAA9697";#N/A,#N/A,FALSE,"ECWEBB";#N/A,#N/A,FALSE,"MFT96";#N/A,#N/A,FALSE,"CTrecon"}</definedName>
    <definedName name="dgsgf_5_1_2_2" hidden="1">{#N/A,#N/A,FALSE,"TMCOMP96";#N/A,#N/A,FALSE,"MAT96";#N/A,#N/A,FALSE,"FANDA96";#N/A,#N/A,FALSE,"INTRAN96";#N/A,#N/A,FALSE,"NAA9697";#N/A,#N/A,FALSE,"ECWEBB";#N/A,#N/A,FALSE,"MFT96";#N/A,#N/A,FALSE,"CTrecon"}</definedName>
    <definedName name="dgsgf_5_1_2_3" hidden="1">{#N/A,#N/A,FALSE,"TMCOMP96";#N/A,#N/A,FALSE,"MAT96";#N/A,#N/A,FALSE,"FANDA96";#N/A,#N/A,FALSE,"INTRAN96";#N/A,#N/A,FALSE,"NAA9697";#N/A,#N/A,FALSE,"ECWEBB";#N/A,#N/A,FALSE,"MFT96";#N/A,#N/A,FALSE,"CTrecon"}</definedName>
    <definedName name="dgsgf_5_1_2_4" hidden="1">{#N/A,#N/A,FALSE,"TMCOMP96";#N/A,#N/A,FALSE,"MAT96";#N/A,#N/A,FALSE,"FANDA96";#N/A,#N/A,FALSE,"INTRAN96";#N/A,#N/A,FALSE,"NAA9697";#N/A,#N/A,FALSE,"ECWEBB";#N/A,#N/A,FALSE,"MFT96";#N/A,#N/A,FALSE,"CTrecon"}</definedName>
    <definedName name="dgsgf_5_1_2_5" hidden="1">{#N/A,#N/A,FALSE,"TMCOMP96";#N/A,#N/A,FALSE,"MAT96";#N/A,#N/A,FALSE,"FANDA96";#N/A,#N/A,FALSE,"INTRAN96";#N/A,#N/A,FALSE,"NAA9697";#N/A,#N/A,FALSE,"ECWEBB";#N/A,#N/A,FALSE,"MFT96";#N/A,#N/A,FALSE,"CTrecon"}</definedName>
    <definedName name="dgsgf_5_1_3" hidden="1">{#N/A,#N/A,FALSE,"TMCOMP96";#N/A,#N/A,FALSE,"MAT96";#N/A,#N/A,FALSE,"FANDA96";#N/A,#N/A,FALSE,"INTRAN96";#N/A,#N/A,FALSE,"NAA9697";#N/A,#N/A,FALSE,"ECWEBB";#N/A,#N/A,FALSE,"MFT96";#N/A,#N/A,FALSE,"CTrecon"}</definedName>
    <definedName name="dgsgf_5_1_3_1" hidden="1">{#N/A,#N/A,FALSE,"TMCOMP96";#N/A,#N/A,FALSE,"MAT96";#N/A,#N/A,FALSE,"FANDA96";#N/A,#N/A,FALSE,"INTRAN96";#N/A,#N/A,FALSE,"NAA9697";#N/A,#N/A,FALSE,"ECWEBB";#N/A,#N/A,FALSE,"MFT96";#N/A,#N/A,FALSE,"CTrecon"}</definedName>
    <definedName name="dgsgf_5_1_3_2" hidden="1">{#N/A,#N/A,FALSE,"TMCOMP96";#N/A,#N/A,FALSE,"MAT96";#N/A,#N/A,FALSE,"FANDA96";#N/A,#N/A,FALSE,"INTRAN96";#N/A,#N/A,FALSE,"NAA9697";#N/A,#N/A,FALSE,"ECWEBB";#N/A,#N/A,FALSE,"MFT96";#N/A,#N/A,FALSE,"CTrecon"}</definedName>
    <definedName name="dgsgf_5_1_3_3" hidden="1">{#N/A,#N/A,FALSE,"TMCOMP96";#N/A,#N/A,FALSE,"MAT96";#N/A,#N/A,FALSE,"FANDA96";#N/A,#N/A,FALSE,"INTRAN96";#N/A,#N/A,FALSE,"NAA9697";#N/A,#N/A,FALSE,"ECWEBB";#N/A,#N/A,FALSE,"MFT96";#N/A,#N/A,FALSE,"CTrecon"}</definedName>
    <definedName name="dgsgf_5_1_3_4" hidden="1">{#N/A,#N/A,FALSE,"TMCOMP96";#N/A,#N/A,FALSE,"MAT96";#N/A,#N/A,FALSE,"FANDA96";#N/A,#N/A,FALSE,"INTRAN96";#N/A,#N/A,FALSE,"NAA9697";#N/A,#N/A,FALSE,"ECWEBB";#N/A,#N/A,FALSE,"MFT96";#N/A,#N/A,FALSE,"CTrecon"}</definedName>
    <definedName name="dgsgf_5_1_3_5" hidden="1">{#N/A,#N/A,FALSE,"TMCOMP96";#N/A,#N/A,FALSE,"MAT96";#N/A,#N/A,FALSE,"FANDA96";#N/A,#N/A,FALSE,"INTRAN96";#N/A,#N/A,FALSE,"NAA9697";#N/A,#N/A,FALSE,"ECWEBB";#N/A,#N/A,FALSE,"MFT96";#N/A,#N/A,FALSE,"CTrecon"}</definedName>
    <definedName name="dgsgf_5_1_4" hidden="1">{#N/A,#N/A,FALSE,"TMCOMP96";#N/A,#N/A,FALSE,"MAT96";#N/A,#N/A,FALSE,"FANDA96";#N/A,#N/A,FALSE,"INTRAN96";#N/A,#N/A,FALSE,"NAA9697";#N/A,#N/A,FALSE,"ECWEBB";#N/A,#N/A,FALSE,"MFT96";#N/A,#N/A,FALSE,"CTrecon"}</definedName>
    <definedName name="dgsgf_5_1_4_1" hidden="1">{#N/A,#N/A,FALSE,"TMCOMP96";#N/A,#N/A,FALSE,"MAT96";#N/A,#N/A,FALSE,"FANDA96";#N/A,#N/A,FALSE,"INTRAN96";#N/A,#N/A,FALSE,"NAA9697";#N/A,#N/A,FALSE,"ECWEBB";#N/A,#N/A,FALSE,"MFT96";#N/A,#N/A,FALSE,"CTrecon"}</definedName>
    <definedName name="dgsgf_5_1_4_2" hidden="1">{#N/A,#N/A,FALSE,"TMCOMP96";#N/A,#N/A,FALSE,"MAT96";#N/A,#N/A,FALSE,"FANDA96";#N/A,#N/A,FALSE,"INTRAN96";#N/A,#N/A,FALSE,"NAA9697";#N/A,#N/A,FALSE,"ECWEBB";#N/A,#N/A,FALSE,"MFT96";#N/A,#N/A,FALSE,"CTrecon"}</definedName>
    <definedName name="dgsgf_5_1_4_3" hidden="1">{#N/A,#N/A,FALSE,"TMCOMP96";#N/A,#N/A,FALSE,"MAT96";#N/A,#N/A,FALSE,"FANDA96";#N/A,#N/A,FALSE,"INTRAN96";#N/A,#N/A,FALSE,"NAA9697";#N/A,#N/A,FALSE,"ECWEBB";#N/A,#N/A,FALSE,"MFT96";#N/A,#N/A,FALSE,"CTrecon"}</definedName>
    <definedName name="dgsgf_5_1_4_4" hidden="1">{#N/A,#N/A,FALSE,"TMCOMP96";#N/A,#N/A,FALSE,"MAT96";#N/A,#N/A,FALSE,"FANDA96";#N/A,#N/A,FALSE,"INTRAN96";#N/A,#N/A,FALSE,"NAA9697";#N/A,#N/A,FALSE,"ECWEBB";#N/A,#N/A,FALSE,"MFT96";#N/A,#N/A,FALSE,"CTrecon"}</definedName>
    <definedName name="dgsgf_5_1_4_5" hidden="1">{#N/A,#N/A,FALSE,"TMCOMP96";#N/A,#N/A,FALSE,"MAT96";#N/A,#N/A,FALSE,"FANDA96";#N/A,#N/A,FALSE,"INTRAN96";#N/A,#N/A,FALSE,"NAA9697";#N/A,#N/A,FALSE,"ECWEBB";#N/A,#N/A,FALSE,"MFT96";#N/A,#N/A,FALSE,"CTrecon"}</definedName>
    <definedName name="dgsgf_5_1_5" hidden="1">{#N/A,#N/A,FALSE,"TMCOMP96";#N/A,#N/A,FALSE,"MAT96";#N/A,#N/A,FALSE,"FANDA96";#N/A,#N/A,FALSE,"INTRAN96";#N/A,#N/A,FALSE,"NAA9697";#N/A,#N/A,FALSE,"ECWEBB";#N/A,#N/A,FALSE,"MFT96";#N/A,#N/A,FALSE,"CTrecon"}</definedName>
    <definedName name="dgsgf_5_1_5_1" hidden="1">{#N/A,#N/A,FALSE,"TMCOMP96";#N/A,#N/A,FALSE,"MAT96";#N/A,#N/A,FALSE,"FANDA96";#N/A,#N/A,FALSE,"INTRAN96";#N/A,#N/A,FALSE,"NAA9697";#N/A,#N/A,FALSE,"ECWEBB";#N/A,#N/A,FALSE,"MFT96";#N/A,#N/A,FALSE,"CTrecon"}</definedName>
    <definedName name="dgsgf_5_1_5_2" hidden="1">{#N/A,#N/A,FALSE,"TMCOMP96";#N/A,#N/A,FALSE,"MAT96";#N/A,#N/A,FALSE,"FANDA96";#N/A,#N/A,FALSE,"INTRAN96";#N/A,#N/A,FALSE,"NAA9697";#N/A,#N/A,FALSE,"ECWEBB";#N/A,#N/A,FALSE,"MFT96";#N/A,#N/A,FALSE,"CTrecon"}</definedName>
    <definedName name="dgsgf_5_1_5_3" hidden="1">{#N/A,#N/A,FALSE,"TMCOMP96";#N/A,#N/A,FALSE,"MAT96";#N/A,#N/A,FALSE,"FANDA96";#N/A,#N/A,FALSE,"INTRAN96";#N/A,#N/A,FALSE,"NAA9697";#N/A,#N/A,FALSE,"ECWEBB";#N/A,#N/A,FALSE,"MFT96";#N/A,#N/A,FALSE,"CTrecon"}</definedName>
    <definedName name="dgsgf_5_1_5_4" hidden="1">{#N/A,#N/A,FALSE,"TMCOMP96";#N/A,#N/A,FALSE,"MAT96";#N/A,#N/A,FALSE,"FANDA96";#N/A,#N/A,FALSE,"INTRAN96";#N/A,#N/A,FALSE,"NAA9697";#N/A,#N/A,FALSE,"ECWEBB";#N/A,#N/A,FALSE,"MFT96";#N/A,#N/A,FALSE,"CTrecon"}</definedName>
    <definedName name="dgsgf_5_1_5_5" hidden="1">{#N/A,#N/A,FALSE,"TMCOMP96";#N/A,#N/A,FALSE,"MAT96";#N/A,#N/A,FALSE,"FANDA96";#N/A,#N/A,FALSE,"INTRAN96";#N/A,#N/A,FALSE,"NAA9697";#N/A,#N/A,FALSE,"ECWEBB";#N/A,#N/A,FALSE,"MFT96";#N/A,#N/A,FALSE,"CTrecon"}</definedName>
    <definedName name="dgsgf_5_2" hidden="1">{#N/A,#N/A,FALSE,"TMCOMP96";#N/A,#N/A,FALSE,"MAT96";#N/A,#N/A,FALSE,"FANDA96";#N/A,#N/A,FALSE,"INTRAN96";#N/A,#N/A,FALSE,"NAA9697";#N/A,#N/A,FALSE,"ECWEBB";#N/A,#N/A,FALSE,"MFT96";#N/A,#N/A,FALSE,"CTrecon"}</definedName>
    <definedName name="dgsgf_5_2_1" hidden="1">{#N/A,#N/A,FALSE,"TMCOMP96";#N/A,#N/A,FALSE,"MAT96";#N/A,#N/A,FALSE,"FANDA96";#N/A,#N/A,FALSE,"INTRAN96";#N/A,#N/A,FALSE,"NAA9697";#N/A,#N/A,FALSE,"ECWEBB";#N/A,#N/A,FALSE,"MFT96";#N/A,#N/A,FALSE,"CTrecon"}</definedName>
    <definedName name="dgsgf_5_2_2" hidden="1">{#N/A,#N/A,FALSE,"TMCOMP96";#N/A,#N/A,FALSE,"MAT96";#N/A,#N/A,FALSE,"FANDA96";#N/A,#N/A,FALSE,"INTRAN96";#N/A,#N/A,FALSE,"NAA9697";#N/A,#N/A,FALSE,"ECWEBB";#N/A,#N/A,FALSE,"MFT96";#N/A,#N/A,FALSE,"CTrecon"}</definedName>
    <definedName name="dgsgf_5_2_3" hidden="1">{#N/A,#N/A,FALSE,"TMCOMP96";#N/A,#N/A,FALSE,"MAT96";#N/A,#N/A,FALSE,"FANDA96";#N/A,#N/A,FALSE,"INTRAN96";#N/A,#N/A,FALSE,"NAA9697";#N/A,#N/A,FALSE,"ECWEBB";#N/A,#N/A,FALSE,"MFT96";#N/A,#N/A,FALSE,"CTrecon"}</definedName>
    <definedName name="dgsgf_5_2_4" hidden="1">{#N/A,#N/A,FALSE,"TMCOMP96";#N/A,#N/A,FALSE,"MAT96";#N/A,#N/A,FALSE,"FANDA96";#N/A,#N/A,FALSE,"INTRAN96";#N/A,#N/A,FALSE,"NAA9697";#N/A,#N/A,FALSE,"ECWEBB";#N/A,#N/A,FALSE,"MFT96";#N/A,#N/A,FALSE,"CTrecon"}</definedName>
    <definedName name="dgsgf_5_2_5" hidden="1">{#N/A,#N/A,FALSE,"TMCOMP96";#N/A,#N/A,FALSE,"MAT96";#N/A,#N/A,FALSE,"FANDA96";#N/A,#N/A,FALSE,"INTRAN96";#N/A,#N/A,FALSE,"NAA9697";#N/A,#N/A,FALSE,"ECWEBB";#N/A,#N/A,FALSE,"MFT96";#N/A,#N/A,FALSE,"CTrecon"}</definedName>
    <definedName name="dgsgf_5_3" hidden="1">{#N/A,#N/A,FALSE,"TMCOMP96";#N/A,#N/A,FALSE,"MAT96";#N/A,#N/A,FALSE,"FANDA96";#N/A,#N/A,FALSE,"INTRAN96";#N/A,#N/A,FALSE,"NAA9697";#N/A,#N/A,FALSE,"ECWEBB";#N/A,#N/A,FALSE,"MFT96";#N/A,#N/A,FALSE,"CTrecon"}</definedName>
    <definedName name="dgsgf_5_3_1" hidden="1">{#N/A,#N/A,FALSE,"TMCOMP96";#N/A,#N/A,FALSE,"MAT96";#N/A,#N/A,FALSE,"FANDA96";#N/A,#N/A,FALSE,"INTRAN96";#N/A,#N/A,FALSE,"NAA9697";#N/A,#N/A,FALSE,"ECWEBB";#N/A,#N/A,FALSE,"MFT96";#N/A,#N/A,FALSE,"CTrecon"}</definedName>
    <definedName name="dgsgf_5_3_2" hidden="1">{#N/A,#N/A,FALSE,"TMCOMP96";#N/A,#N/A,FALSE,"MAT96";#N/A,#N/A,FALSE,"FANDA96";#N/A,#N/A,FALSE,"INTRAN96";#N/A,#N/A,FALSE,"NAA9697";#N/A,#N/A,FALSE,"ECWEBB";#N/A,#N/A,FALSE,"MFT96";#N/A,#N/A,FALSE,"CTrecon"}</definedName>
    <definedName name="dgsgf_5_3_3" hidden="1">{#N/A,#N/A,FALSE,"TMCOMP96";#N/A,#N/A,FALSE,"MAT96";#N/A,#N/A,FALSE,"FANDA96";#N/A,#N/A,FALSE,"INTRAN96";#N/A,#N/A,FALSE,"NAA9697";#N/A,#N/A,FALSE,"ECWEBB";#N/A,#N/A,FALSE,"MFT96";#N/A,#N/A,FALSE,"CTrecon"}</definedName>
    <definedName name="dgsgf_5_3_4" hidden="1">{#N/A,#N/A,FALSE,"TMCOMP96";#N/A,#N/A,FALSE,"MAT96";#N/A,#N/A,FALSE,"FANDA96";#N/A,#N/A,FALSE,"INTRAN96";#N/A,#N/A,FALSE,"NAA9697";#N/A,#N/A,FALSE,"ECWEBB";#N/A,#N/A,FALSE,"MFT96";#N/A,#N/A,FALSE,"CTrecon"}</definedName>
    <definedName name="dgsgf_5_3_5" hidden="1">{#N/A,#N/A,FALSE,"TMCOMP96";#N/A,#N/A,FALSE,"MAT96";#N/A,#N/A,FALSE,"FANDA96";#N/A,#N/A,FALSE,"INTRAN96";#N/A,#N/A,FALSE,"NAA9697";#N/A,#N/A,FALSE,"ECWEBB";#N/A,#N/A,FALSE,"MFT96";#N/A,#N/A,FALSE,"CTrecon"}</definedName>
    <definedName name="dgsgf_5_4" hidden="1">{#N/A,#N/A,FALSE,"TMCOMP96";#N/A,#N/A,FALSE,"MAT96";#N/A,#N/A,FALSE,"FANDA96";#N/A,#N/A,FALSE,"INTRAN96";#N/A,#N/A,FALSE,"NAA9697";#N/A,#N/A,FALSE,"ECWEBB";#N/A,#N/A,FALSE,"MFT96";#N/A,#N/A,FALSE,"CTrecon"}</definedName>
    <definedName name="dgsgf_5_4_1" hidden="1">{#N/A,#N/A,FALSE,"TMCOMP96";#N/A,#N/A,FALSE,"MAT96";#N/A,#N/A,FALSE,"FANDA96";#N/A,#N/A,FALSE,"INTRAN96";#N/A,#N/A,FALSE,"NAA9697";#N/A,#N/A,FALSE,"ECWEBB";#N/A,#N/A,FALSE,"MFT96";#N/A,#N/A,FALSE,"CTrecon"}</definedName>
    <definedName name="dgsgf_5_4_2" hidden="1">{#N/A,#N/A,FALSE,"TMCOMP96";#N/A,#N/A,FALSE,"MAT96";#N/A,#N/A,FALSE,"FANDA96";#N/A,#N/A,FALSE,"INTRAN96";#N/A,#N/A,FALSE,"NAA9697";#N/A,#N/A,FALSE,"ECWEBB";#N/A,#N/A,FALSE,"MFT96";#N/A,#N/A,FALSE,"CTrecon"}</definedName>
    <definedName name="dgsgf_5_4_3" hidden="1">{#N/A,#N/A,FALSE,"TMCOMP96";#N/A,#N/A,FALSE,"MAT96";#N/A,#N/A,FALSE,"FANDA96";#N/A,#N/A,FALSE,"INTRAN96";#N/A,#N/A,FALSE,"NAA9697";#N/A,#N/A,FALSE,"ECWEBB";#N/A,#N/A,FALSE,"MFT96";#N/A,#N/A,FALSE,"CTrecon"}</definedName>
    <definedName name="dgsgf_5_4_4" hidden="1">{#N/A,#N/A,FALSE,"TMCOMP96";#N/A,#N/A,FALSE,"MAT96";#N/A,#N/A,FALSE,"FANDA96";#N/A,#N/A,FALSE,"INTRAN96";#N/A,#N/A,FALSE,"NAA9697";#N/A,#N/A,FALSE,"ECWEBB";#N/A,#N/A,FALSE,"MFT96";#N/A,#N/A,FALSE,"CTrecon"}</definedName>
    <definedName name="dgsgf_5_4_5" hidden="1">{#N/A,#N/A,FALSE,"TMCOMP96";#N/A,#N/A,FALSE,"MAT96";#N/A,#N/A,FALSE,"FANDA96";#N/A,#N/A,FALSE,"INTRAN96";#N/A,#N/A,FALSE,"NAA9697";#N/A,#N/A,FALSE,"ECWEBB";#N/A,#N/A,FALSE,"MFT96";#N/A,#N/A,FALSE,"CTrecon"}</definedName>
    <definedName name="dgsgf_5_5" hidden="1">{#N/A,#N/A,FALSE,"TMCOMP96";#N/A,#N/A,FALSE,"MAT96";#N/A,#N/A,FALSE,"FANDA96";#N/A,#N/A,FALSE,"INTRAN96";#N/A,#N/A,FALSE,"NAA9697";#N/A,#N/A,FALSE,"ECWEBB";#N/A,#N/A,FALSE,"MFT96";#N/A,#N/A,FALSE,"CTrecon"}</definedName>
    <definedName name="dgsgf_5_5_1" hidden="1">{#N/A,#N/A,FALSE,"TMCOMP96";#N/A,#N/A,FALSE,"MAT96";#N/A,#N/A,FALSE,"FANDA96";#N/A,#N/A,FALSE,"INTRAN96";#N/A,#N/A,FALSE,"NAA9697";#N/A,#N/A,FALSE,"ECWEBB";#N/A,#N/A,FALSE,"MFT96";#N/A,#N/A,FALSE,"CTrecon"}</definedName>
    <definedName name="dgsgf_5_5_2" hidden="1">{#N/A,#N/A,FALSE,"TMCOMP96";#N/A,#N/A,FALSE,"MAT96";#N/A,#N/A,FALSE,"FANDA96";#N/A,#N/A,FALSE,"INTRAN96";#N/A,#N/A,FALSE,"NAA9697";#N/A,#N/A,FALSE,"ECWEBB";#N/A,#N/A,FALSE,"MFT96";#N/A,#N/A,FALSE,"CTrecon"}</definedName>
    <definedName name="dgsgf_5_5_3" hidden="1">{#N/A,#N/A,FALSE,"TMCOMP96";#N/A,#N/A,FALSE,"MAT96";#N/A,#N/A,FALSE,"FANDA96";#N/A,#N/A,FALSE,"INTRAN96";#N/A,#N/A,FALSE,"NAA9697";#N/A,#N/A,FALSE,"ECWEBB";#N/A,#N/A,FALSE,"MFT96";#N/A,#N/A,FALSE,"CTrecon"}</definedName>
    <definedName name="dgsgf_5_5_4" hidden="1">{#N/A,#N/A,FALSE,"TMCOMP96";#N/A,#N/A,FALSE,"MAT96";#N/A,#N/A,FALSE,"FANDA96";#N/A,#N/A,FALSE,"INTRAN96";#N/A,#N/A,FALSE,"NAA9697";#N/A,#N/A,FALSE,"ECWEBB";#N/A,#N/A,FALSE,"MFT96";#N/A,#N/A,FALSE,"CTrecon"}</definedName>
    <definedName name="dgsgf_5_5_5" hidden="1">{#N/A,#N/A,FALSE,"TMCOMP96";#N/A,#N/A,FALSE,"MAT96";#N/A,#N/A,FALSE,"FANDA96";#N/A,#N/A,FALSE,"INTRAN96";#N/A,#N/A,FALSE,"NAA9697";#N/A,#N/A,FALSE,"ECWEBB";#N/A,#N/A,FALSE,"MFT96";#N/A,#N/A,FALSE,"CTrecon"}</definedName>
    <definedName name="eh" hidden="1">{"'Trust by name'!$A$6:$E$350","'Trust by name'!$A$1:$D$348"}</definedName>
    <definedName name="eh_1" hidden="1">{"'Trust by name'!$A$6:$E$350","'Trust by name'!$A$1:$D$348"}</definedName>
    <definedName name="eh_1_1" hidden="1">{"'Trust by name'!$A$6:$E$350","'Trust by name'!$A$1:$D$348"}</definedName>
    <definedName name="eh_1_1_1" hidden="1">{"'Trust by name'!$A$6:$E$350","'Trust by name'!$A$1:$D$348"}</definedName>
    <definedName name="eh_1_1_1_1" hidden="1">{"'Trust by name'!$A$6:$E$350","'Trust by name'!$A$1:$D$348"}</definedName>
    <definedName name="eh_1_1_1_1_1" hidden="1">{"'Trust by name'!$A$6:$E$350","'Trust by name'!$A$1:$D$348"}</definedName>
    <definedName name="eh_1_1_1_1_1_1" hidden="1">{"'Trust by name'!$A$6:$E$350","'Trust by name'!$A$1:$D$348"}</definedName>
    <definedName name="eh_1_1_1_1_1_2" hidden="1">{"'Trust by name'!$A$6:$E$350","'Trust by name'!$A$1:$D$348"}</definedName>
    <definedName name="eh_1_1_1_1_1_3" hidden="1">{"'Trust by name'!$A$6:$E$350","'Trust by name'!$A$1:$D$348"}</definedName>
    <definedName name="eh_1_1_1_1_1_4" hidden="1">{"'Trust by name'!$A$6:$E$350","'Trust by name'!$A$1:$D$348"}</definedName>
    <definedName name="eh_1_1_1_1_1_5" hidden="1">{"'Trust by name'!$A$6:$E$350","'Trust by name'!$A$1:$D$348"}</definedName>
    <definedName name="eh_1_1_1_1_2" hidden="1">{"'Trust by name'!$A$6:$E$350","'Trust by name'!$A$1:$D$348"}</definedName>
    <definedName name="eh_1_1_1_1_2_1" hidden="1">{"'Trust by name'!$A$6:$E$350","'Trust by name'!$A$1:$D$348"}</definedName>
    <definedName name="eh_1_1_1_1_2_2" hidden="1">{"'Trust by name'!$A$6:$E$350","'Trust by name'!$A$1:$D$348"}</definedName>
    <definedName name="eh_1_1_1_1_2_3" hidden="1">{"'Trust by name'!$A$6:$E$350","'Trust by name'!$A$1:$D$348"}</definedName>
    <definedName name="eh_1_1_1_1_2_4" hidden="1">{"'Trust by name'!$A$6:$E$350","'Trust by name'!$A$1:$D$348"}</definedName>
    <definedName name="eh_1_1_1_1_2_5" hidden="1">{"'Trust by name'!$A$6:$E$350","'Trust by name'!$A$1:$D$348"}</definedName>
    <definedName name="eh_1_1_1_1_3" hidden="1">{"'Trust by name'!$A$6:$E$350","'Trust by name'!$A$1:$D$348"}</definedName>
    <definedName name="eh_1_1_1_1_4" hidden="1">{"'Trust by name'!$A$6:$E$350","'Trust by name'!$A$1:$D$348"}</definedName>
    <definedName name="eh_1_1_1_1_5" hidden="1">{"'Trust by name'!$A$6:$E$350","'Trust by name'!$A$1:$D$348"}</definedName>
    <definedName name="eh_1_1_1_2" hidden="1">{"'Trust by name'!$A$6:$E$350","'Trust by name'!$A$1:$D$348"}</definedName>
    <definedName name="eh_1_1_1_2_1" hidden="1">{"'Trust by name'!$A$6:$E$350","'Trust by name'!$A$1:$D$348"}</definedName>
    <definedName name="eh_1_1_1_2_2" hidden="1">{"'Trust by name'!$A$6:$E$350","'Trust by name'!$A$1:$D$348"}</definedName>
    <definedName name="eh_1_1_1_2_3" hidden="1">{"'Trust by name'!$A$6:$E$350","'Trust by name'!$A$1:$D$348"}</definedName>
    <definedName name="eh_1_1_1_2_4" hidden="1">{"'Trust by name'!$A$6:$E$350","'Trust by name'!$A$1:$D$348"}</definedName>
    <definedName name="eh_1_1_1_2_5" hidden="1">{"'Trust by name'!$A$6:$E$350","'Trust by name'!$A$1:$D$348"}</definedName>
    <definedName name="eh_1_1_1_3" hidden="1">{"'Trust by name'!$A$6:$E$350","'Trust by name'!$A$1:$D$348"}</definedName>
    <definedName name="eh_1_1_1_3_1" hidden="1">{"'Trust by name'!$A$6:$E$350","'Trust by name'!$A$1:$D$348"}</definedName>
    <definedName name="eh_1_1_1_3_2" hidden="1">{"'Trust by name'!$A$6:$E$350","'Trust by name'!$A$1:$D$348"}</definedName>
    <definedName name="eh_1_1_1_3_3" hidden="1">{"'Trust by name'!$A$6:$E$350","'Trust by name'!$A$1:$D$348"}</definedName>
    <definedName name="eh_1_1_1_3_4" hidden="1">{"'Trust by name'!$A$6:$E$350","'Trust by name'!$A$1:$D$348"}</definedName>
    <definedName name="eh_1_1_1_3_5" hidden="1">{"'Trust by name'!$A$6:$E$350","'Trust by name'!$A$1:$D$348"}</definedName>
    <definedName name="eh_1_1_1_4" hidden="1">{"'Trust by name'!$A$6:$E$350","'Trust by name'!$A$1:$D$348"}</definedName>
    <definedName name="eh_1_1_1_4_1" hidden="1">{"'Trust by name'!$A$6:$E$350","'Trust by name'!$A$1:$D$348"}</definedName>
    <definedName name="eh_1_1_1_4_2" hidden="1">{"'Trust by name'!$A$6:$E$350","'Trust by name'!$A$1:$D$348"}</definedName>
    <definedName name="eh_1_1_1_4_3" hidden="1">{"'Trust by name'!$A$6:$E$350","'Trust by name'!$A$1:$D$348"}</definedName>
    <definedName name="eh_1_1_1_4_4" hidden="1">{"'Trust by name'!$A$6:$E$350","'Trust by name'!$A$1:$D$348"}</definedName>
    <definedName name="eh_1_1_1_4_5" hidden="1">{"'Trust by name'!$A$6:$E$350","'Trust by name'!$A$1:$D$348"}</definedName>
    <definedName name="eh_1_1_1_5" hidden="1">{"'Trust by name'!$A$6:$E$350","'Trust by name'!$A$1:$D$348"}</definedName>
    <definedName name="eh_1_1_1_5_1" hidden="1">{"'Trust by name'!$A$6:$E$350","'Trust by name'!$A$1:$D$348"}</definedName>
    <definedName name="eh_1_1_1_5_2" hidden="1">{"'Trust by name'!$A$6:$E$350","'Trust by name'!$A$1:$D$348"}</definedName>
    <definedName name="eh_1_1_1_5_3" hidden="1">{"'Trust by name'!$A$6:$E$350","'Trust by name'!$A$1:$D$348"}</definedName>
    <definedName name="eh_1_1_1_5_4" hidden="1">{"'Trust by name'!$A$6:$E$350","'Trust by name'!$A$1:$D$348"}</definedName>
    <definedName name="eh_1_1_1_5_5" hidden="1">{"'Trust by name'!$A$6:$E$350","'Trust by name'!$A$1:$D$348"}</definedName>
    <definedName name="eh_1_1_2" hidden="1">{"'Trust by name'!$A$6:$E$350","'Trust by name'!$A$1:$D$348"}</definedName>
    <definedName name="eh_1_1_2_1" hidden="1">{"'Trust by name'!$A$6:$E$350","'Trust by name'!$A$1:$D$348"}</definedName>
    <definedName name="eh_1_1_2_2" hidden="1">{"'Trust by name'!$A$6:$E$350","'Trust by name'!$A$1:$D$348"}</definedName>
    <definedName name="eh_1_1_2_3" hidden="1">{"'Trust by name'!$A$6:$E$350","'Trust by name'!$A$1:$D$348"}</definedName>
    <definedName name="eh_1_1_2_4" hidden="1">{"'Trust by name'!$A$6:$E$350","'Trust by name'!$A$1:$D$348"}</definedName>
    <definedName name="eh_1_1_2_5" hidden="1">{"'Trust by name'!$A$6:$E$350","'Trust by name'!$A$1:$D$348"}</definedName>
    <definedName name="eh_1_1_3" hidden="1">{"'Trust by name'!$A$6:$E$350","'Trust by name'!$A$1:$D$348"}</definedName>
    <definedName name="eh_1_1_3_1" hidden="1">{"'Trust by name'!$A$6:$E$350","'Trust by name'!$A$1:$D$348"}</definedName>
    <definedName name="eh_1_1_3_2" hidden="1">{"'Trust by name'!$A$6:$E$350","'Trust by name'!$A$1:$D$348"}</definedName>
    <definedName name="eh_1_1_3_3" hidden="1">{"'Trust by name'!$A$6:$E$350","'Trust by name'!$A$1:$D$348"}</definedName>
    <definedName name="eh_1_1_3_4" hidden="1">{"'Trust by name'!$A$6:$E$350","'Trust by name'!$A$1:$D$348"}</definedName>
    <definedName name="eh_1_1_3_5" hidden="1">{"'Trust by name'!$A$6:$E$350","'Trust by name'!$A$1:$D$348"}</definedName>
    <definedName name="eh_1_1_4" hidden="1">{"'Trust by name'!$A$6:$E$350","'Trust by name'!$A$1:$D$348"}</definedName>
    <definedName name="eh_1_1_4_1" hidden="1">{"'Trust by name'!$A$6:$E$350","'Trust by name'!$A$1:$D$348"}</definedName>
    <definedName name="eh_1_1_4_2" hidden="1">{"'Trust by name'!$A$6:$E$350","'Trust by name'!$A$1:$D$348"}</definedName>
    <definedName name="eh_1_1_4_3" hidden="1">{"'Trust by name'!$A$6:$E$350","'Trust by name'!$A$1:$D$348"}</definedName>
    <definedName name="eh_1_1_4_4" hidden="1">{"'Trust by name'!$A$6:$E$350","'Trust by name'!$A$1:$D$348"}</definedName>
    <definedName name="eh_1_1_4_5" hidden="1">{"'Trust by name'!$A$6:$E$350","'Trust by name'!$A$1:$D$348"}</definedName>
    <definedName name="eh_1_1_5" hidden="1">{"'Trust by name'!$A$6:$E$350","'Trust by name'!$A$1:$D$348"}</definedName>
    <definedName name="eh_1_1_5_1" hidden="1">{"'Trust by name'!$A$6:$E$350","'Trust by name'!$A$1:$D$348"}</definedName>
    <definedName name="eh_1_1_5_2" hidden="1">{"'Trust by name'!$A$6:$E$350","'Trust by name'!$A$1:$D$348"}</definedName>
    <definedName name="eh_1_1_5_3" hidden="1">{"'Trust by name'!$A$6:$E$350","'Trust by name'!$A$1:$D$348"}</definedName>
    <definedName name="eh_1_1_5_4" hidden="1">{"'Trust by name'!$A$6:$E$350","'Trust by name'!$A$1:$D$348"}</definedName>
    <definedName name="eh_1_1_5_5" hidden="1">{"'Trust by name'!$A$6:$E$350","'Trust by name'!$A$1:$D$348"}</definedName>
    <definedName name="eh_1_2" hidden="1">{"'Trust by name'!$A$6:$E$350","'Trust by name'!$A$1:$D$348"}</definedName>
    <definedName name="eh_1_2_1" hidden="1">{"'Trust by name'!$A$6:$E$350","'Trust by name'!$A$1:$D$348"}</definedName>
    <definedName name="eh_1_2_1_1" hidden="1">{"'Trust by name'!$A$6:$E$350","'Trust by name'!$A$1:$D$348"}</definedName>
    <definedName name="eh_1_2_1_1_1" hidden="1">{"'Trust by name'!$A$6:$E$350","'Trust by name'!$A$1:$D$348"}</definedName>
    <definedName name="eh_1_2_1_1_1_1" hidden="1">{"'Trust by name'!$A$6:$E$350","'Trust by name'!$A$1:$D$348"}</definedName>
    <definedName name="eh_1_2_1_1_1_2" hidden="1">{"'Trust by name'!$A$6:$E$350","'Trust by name'!$A$1:$D$348"}</definedName>
    <definedName name="eh_1_2_1_1_1_3" hidden="1">{"'Trust by name'!$A$6:$E$350","'Trust by name'!$A$1:$D$348"}</definedName>
    <definedName name="eh_1_2_1_1_1_4" hidden="1">{"'Trust by name'!$A$6:$E$350","'Trust by name'!$A$1:$D$348"}</definedName>
    <definedName name="eh_1_2_1_1_1_5" hidden="1">{"'Trust by name'!$A$6:$E$350","'Trust by name'!$A$1:$D$348"}</definedName>
    <definedName name="eh_1_2_1_1_2" hidden="1">{"'Trust by name'!$A$6:$E$350","'Trust by name'!$A$1:$D$348"}</definedName>
    <definedName name="eh_1_2_1_1_2_1" hidden="1">{"'Trust by name'!$A$6:$E$350","'Trust by name'!$A$1:$D$348"}</definedName>
    <definedName name="eh_1_2_1_1_2_2" hidden="1">{"'Trust by name'!$A$6:$E$350","'Trust by name'!$A$1:$D$348"}</definedName>
    <definedName name="eh_1_2_1_1_2_3" hidden="1">{"'Trust by name'!$A$6:$E$350","'Trust by name'!$A$1:$D$348"}</definedName>
    <definedName name="eh_1_2_1_1_2_4" hidden="1">{"'Trust by name'!$A$6:$E$350","'Trust by name'!$A$1:$D$348"}</definedName>
    <definedName name="eh_1_2_1_1_2_5" hidden="1">{"'Trust by name'!$A$6:$E$350","'Trust by name'!$A$1:$D$348"}</definedName>
    <definedName name="eh_1_2_1_1_3" hidden="1">{"'Trust by name'!$A$6:$E$350","'Trust by name'!$A$1:$D$348"}</definedName>
    <definedName name="eh_1_2_1_1_4" hidden="1">{"'Trust by name'!$A$6:$E$350","'Trust by name'!$A$1:$D$348"}</definedName>
    <definedName name="eh_1_2_1_1_5" hidden="1">{"'Trust by name'!$A$6:$E$350","'Trust by name'!$A$1:$D$348"}</definedName>
    <definedName name="eh_1_2_1_2" hidden="1">{"'Trust by name'!$A$6:$E$350","'Trust by name'!$A$1:$D$348"}</definedName>
    <definedName name="eh_1_2_1_2_1" hidden="1">{"'Trust by name'!$A$6:$E$350","'Trust by name'!$A$1:$D$348"}</definedName>
    <definedName name="eh_1_2_1_2_2" hidden="1">{"'Trust by name'!$A$6:$E$350","'Trust by name'!$A$1:$D$348"}</definedName>
    <definedName name="eh_1_2_1_2_3" hidden="1">{"'Trust by name'!$A$6:$E$350","'Trust by name'!$A$1:$D$348"}</definedName>
    <definedName name="eh_1_2_1_2_4" hidden="1">{"'Trust by name'!$A$6:$E$350","'Trust by name'!$A$1:$D$348"}</definedName>
    <definedName name="eh_1_2_1_2_5" hidden="1">{"'Trust by name'!$A$6:$E$350","'Trust by name'!$A$1:$D$348"}</definedName>
    <definedName name="eh_1_2_1_3" hidden="1">{"'Trust by name'!$A$6:$E$350","'Trust by name'!$A$1:$D$348"}</definedName>
    <definedName name="eh_1_2_1_3_1" hidden="1">{"'Trust by name'!$A$6:$E$350","'Trust by name'!$A$1:$D$348"}</definedName>
    <definedName name="eh_1_2_1_3_2" hidden="1">{"'Trust by name'!$A$6:$E$350","'Trust by name'!$A$1:$D$348"}</definedName>
    <definedName name="eh_1_2_1_3_3" hidden="1">{"'Trust by name'!$A$6:$E$350","'Trust by name'!$A$1:$D$348"}</definedName>
    <definedName name="eh_1_2_1_3_4" hidden="1">{"'Trust by name'!$A$6:$E$350","'Trust by name'!$A$1:$D$348"}</definedName>
    <definedName name="eh_1_2_1_3_5" hidden="1">{"'Trust by name'!$A$6:$E$350","'Trust by name'!$A$1:$D$348"}</definedName>
    <definedName name="eh_1_2_1_4" hidden="1">{"'Trust by name'!$A$6:$E$350","'Trust by name'!$A$1:$D$348"}</definedName>
    <definedName name="eh_1_2_1_4_1" hidden="1">{"'Trust by name'!$A$6:$E$350","'Trust by name'!$A$1:$D$348"}</definedName>
    <definedName name="eh_1_2_1_4_2" hidden="1">{"'Trust by name'!$A$6:$E$350","'Trust by name'!$A$1:$D$348"}</definedName>
    <definedName name="eh_1_2_1_4_3" hidden="1">{"'Trust by name'!$A$6:$E$350","'Trust by name'!$A$1:$D$348"}</definedName>
    <definedName name="eh_1_2_1_4_4" hidden="1">{"'Trust by name'!$A$6:$E$350","'Trust by name'!$A$1:$D$348"}</definedName>
    <definedName name="eh_1_2_1_4_5" hidden="1">{"'Trust by name'!$A$6:$E$350","'Trust by name'!$A$1:$D$348"}</definedName>
    <definedName name="eh_1_2_1_5" hidden="1">{"'Trust by name'!$A$6:$E$350","'Trust by name'!$A$1:$D$348"}</definedName>
    <definedName name="eh_1_2_1_5_1" hidden="1">{"'Trust by name'!$A$6:$E$350","'Trust by name'!$A$1:$D$348"}</definedName>
    <definedName name="eh_1_2_1_5_2" hidden="1">{"'Trust by name'!$A$6:$E$350","'Trust by name'!$A$1:$D$348"}</definedName>
    <definedName name="eh_1_2_1_5_3" hidden="1">{"'Trust by name'!$A$6:$E$350","'Trust by name'!$A$1:$D$348"}</definedName>
    <definedName name="eh_1_2_1_5_4" hidden="1">{"'Trust by name'!$A$6:$E$350","'Trust by name'!$A$1:$D$348"}</definedName>
    <definedName name="eh_1_2_1_5_5" hidden="1">{"'Trust by name'!$A$6:$E$350","'Trust by name'!$A$1:$D$348"}</definedName>
    <definedName name="eh_1_2_2" hidden="1">{"'Trust by name'!$A$6:$E$350","'Trust by name'!$A$1:$D$348"}</definedName>
    <definedName name="eh_1_2_2_1" hidden="1">{"'Trust by name'!$A$6:$E$350","'Trust by name'!$A$1:$D$348"}</definedName>
    <definedName name="eh_1_2_2_2" hidden="1">{"'Trust by name'!$A$6:$E$350","'Trust by name'!$A$1:$D$348"}</definedName>
    <definedName name="eh_1_2_2_3" hidden="1">{"'Trust by name'!$A$6:$E$350","'Trust by name'!$A$1:$D$348"}</definedName>
    <definedName name="eh_1_2_2_4" hidden="1">{"'Trust by name'!$A$6:$E$350","'Trust by name'!$A$1:$D$348"}</definedName>
    <definedName name="eh_1_2_2_5" hidden="1">{"'Trust by name'!$A$6:$E$350","'Trust by name'!$A$1:$D$348"}</definedName>
    <definedName name="eh_1_2_3" hidden="1">{"'Trust by name'!$A$6:$E$350","'Trust by name'!$A$1:$D$348"}</definedName>
    <definedName name="eh_1_2_3_1" hidden="1">{"'Trust by name'!$A$6:$E$350","'Trust by name'!$A$1:$D$348"}</definedName>
    <definedName name="eh_1_2_3_2" hidden="1">{"'Trust by name'!$A$6:$E$350","'Trust by name'!$A$1:$D$348"}</definedName>
    <definedName name="eh_1_2_3_3" hidden="1">{"'Trust by name'!$A$6:$E$350","'Trust by name'!$A$1:$D$348"}</definedName>
    <definedName name="eh_1_2_3_4" hidden="1">{"'Trust by name'!$A$6:$E$350","'Trust by name'!$A$1:$D$348"}</definedName>
    <definedName name="eh_1_2_3_5" hidden="1">{"'Trust by name'!$A$6:$E$350","'Trust by name'!$A$1:$D$348"}</definedName>
    <definedName name="eh_1_2_4" hidden="1">{"'Trust by name'!$A$6:$E$350","'Trust by name'!$A$1:$D$348"}</definedName>
    <definedName name="eh_1_2_4_1" hidden="1">{"'Trust by name'!$A$6:$E$350","'Trust by name'!$A$1:$D$348"}</definedName>
    <definedName name="eh_1_2_4_2" hidden="1">{"'Trust by name'!$A$6:$E$350","'Trust by name'!$A$1:$D$348"}</definedName>
    <definedName name="eh_1_2_4_3" hidden="1">{"'Trust by name'!$A$6:$E$350","'Trust by name'!$A$1:$D$348"}</definedName>
    <definedName name="eh_1_2_4_4" hidden="1">{"'Trust by name'!$A$6:$E$350","'Trust by name'!$A$1:$D$348"}</definedName>
    <definedName name="eh_1_2_4_5" hidden="1">{"'Trust by name'!$A$6:$E$350","'Trust by name'!$A$1:$D$348"}</definedName>
    <definedName name="eh_1_2_5" hidden="1">{"'Trust by name'!$A$6:$E$350","'Trust by name'!$A$1:$D$348"}</definedName>
    <definedName name="eh_1_2_5_1" hidden="1">{"'Trust by name'!$A$6:$E$350","'Trust by name'!$A$1:$D$348"}</definedName>
    <definedName name="eh_1_2_5_2" hidden="1">{"'Trust by name'!$A$6:$E$350","'Trust by name'!$A$1:$D$348"}</definedName>
    <definedName name="eh_1_2_5_3" hidden="1">{"'Trust by name'!$A$6:$E$350","'Trust by name'!$A$1:$D$348"}</definedName>
    <definedName name="eh_1_2_5_4" hidden="1">{"'Trust by name'!$A$6:$E$350","'Trust by name'!$A$1:$D$348"}</definedName>
    <definedName name="eh_1_2_5_5" hidden="1">{"'Trust by name'!$A$6:$E$350","'Trust by name'!$A$1:$D$348"}</definedName>
    <definedName name="eh_1_3" hidden="1">{"'Trust by name'!$A$6:$E$350","'Trust by name'!$A$1:$D$348"}</definedName>
    <definedName name="eh_1_3_1" hidden="1">{"'Trust by name'!$A$6:$E$350","'Trust by name'!$A$1:$D$348"}</definedName>
    <definedName name="eh_1_3_1_1" hidden="1">{"'Trust by name'!$A$6:$E$350","'Trust by name'!$A$1:$D$348"}</definedName>
    <definedName name="eh_1_3_1_1_1" hidden="1">{"'Trust by name'!$A$6:$E$350","'Trust by name'!$A$1:$D$348"}</definedName>
    <definedName name="eh_1_3_1_1_1_1" hidden="1">{"'Trust by name'!$A$6:$E$350","'Trust by name'!$A$1:$D$348"}</definedName>
    <definedName name="eh_1_3_1_1_1_2" hidden="1">{"'Trust by name'!$A$6:$E$350","'Trust by name'!$A$1:$D$348"}</definedName>
    <definedName name="eh_1_3_1_1_1_3" hidden="1">{"'Trust by name'!$A$6:$E$350","'Trust by name'!$A$1:$D$348"}</definedName>
    <definedName name="eh_1_3_1_1_1_4" hidden="1">{"'Trust by name'!$A$6:$E$350","'Trust by name'!$A$1:$D$348"}</definedName>
    <definedName name="eh_1_3_1_1_1_5" hidden="1">{"'Trust by name'!$A$6:$E$350","'Trust by name'!$A$1:$D$348"}</definedName>
    <definedName name="eh_1_3_1_1_2" hidden="1">{"'Trust by name'!$A$6:$E$350","'Trust by name'!$A$1:$D$348"}</definedName>
    <definedName name="eh_1_3_1_1_2_1" hidden="1">{"'Trust by name'!$A$6:$E$350","'Trust by name'!$A$1:$D$348"}</definedName>
    <definedName name="eh_1_3_1_1_2_2" hidden="1">{"'Trust by name'!$A$6:$E$350","'Trust by name'!$A$1:$D$348"}</definedName>
    <definedName name="eh_1_3_1_1_2_3" hidden="1">{"'Trust by name'!$A$6:$E$350","'Trust by name'!$A$1:$D$348"}</definedName>
    <definedName name="eh_1_3_1_1_2_4" hidden="1">{"'Trust by name'!$A$6:$E$350","'Trust by name'!$A$1:$D$348"}</definedName>
    <definedName name="eh_1_3_1_1_2_5" hidden="1">{"'Trust by name'!$A$6:$E$350","'Trust by name'!$A$1:$D$348"}</definedName>
    <definedName name="eh_1_3_1_1_3" hidden="1">{"'Trust by name'!$A$6:$E$350","'Trust by name'!$A$1:$D$348"}</definedName>
    <definedName name="eh_1_3_1_1_4" hidden="1">{"'Trust by name'!$A$6:$E$350","'Trust by name'!$A$1:$D$348"}</definedName>
    <definedName name="eh_1_3_1_1_5" hidden="1">{"'Trust by name'!$A$6:$E$350","'Trust by name'!$A$1:$D$348"}</definedName>
    <definedName name="eh_1_3_1_2" hidden="1">{"'Trust by name'!$A$6:$E$350","'Trust by name'!$A$1:$D$348"}</definedName>
    <definedName name="eh_1_3_1_2_1" hidden="1">{"'Trust by name'!$A$6:$E$350","'Trust by name'!$A$1:$D$348"}</definedName>
    <definedName name="eh_1_3_1_2_2" hidden="1">{"'Trust by name'!$A$6:$E$350","'Trust by name'!$A$1:$D$348"}</definedName>
    <definedName name="eh_1_3_1_2_3" hidden="1">{"'Trust by name'!$A$6:$E$350","'Trust by name'!$A$1:$D$348"}</definedName>
    <definedName name="eh_1_3_1_2_4" hidden="1">{"'Trust by name'!$A$6:$E$350","'Trust by name'!$A$1:$D$348"}</definedName>
    <definedName name="eh_1_3_1_2_5" hidden="1">{"'Trust by name'!$A$6:$E$350","'Trust by name'!$A$1:$D$348"}</definedName>
    <definedName name="eh_1_3_1_3" hidden="1">{"'Trust by name'!$A$6:$E$350","'Trust by name'!$A$1:$D$348"}</definedName>
    <definedName name="eh_1_3_1_3_1" hidden="1">{"'Trust by name'!$A$6:$E$350","'Trust by name'!$A$1:$D$348"}</definedName>
    <definedName name="eh_1_3_1_3_2" hidden="1">{"'Trust by name'!$A$6:$E$350","'Trust by name'!$A$1:$D$348"}</definedName>
    <definedName name="eh_1_3_1_3_3" hidden="1">{"'Trust by name'!$A$6:$E$350","'Trust by name'!$A$1:$D$348"}</definedName>
    <definedName name="eh_1_3_1_3_4" hidden="1">{"'Trust by name'!$A$6:$E$350","'Trust by name'!$A$1:$D$348"}</definedName>
    <definedName name="eh_1_3_1_3_5" hidden="1">{"'Trust by name'!$A$6:$E$350","'Trust by name'!$A$1:$D$348"}</definedName>
    <definedName name="eh_1_3_1_4" hidden="1">{"'Trust by name'!$A$6:$E$350","'Trust by name'!$A$1:$D$348"}</definedName>
    <definedName name="eh_1_3_1_4_1" hidden="1">{"'Trust by name'!$A$6:$E$350","'Trust by name'!$A$1:$D$348"}</definedName>
    <definedName name="eh_1_3_1_4_2" hidden="1">{"'Trust by name'!$A$6:$E$350","'Trust by name'!$A$1:$D$348"}</definedName>
    <definedName name="eh_1_3_1_4_3" hidden="1">{"'Trust by name'!$A$6:$E$350","'Trust by name'!$A$1:$D$348"}</definedName>
    <definedName name="eh_1_3_1_4_4" hidden="1">{"'Trust by name'!$A$6:$E$350","'Trust by name'!$A$1:$D$348"}</definedName>
    <definedName name="eh_1_3_1_4_5" hidden="1">{"'Trust by name'!$A$6:$E$350","'Trust by name'!$A$1:$D$348"}</definedName>
    <definedName name="eh_1_3_1_5" hidden="1">{"'Trust by name'!$A$6:$E$350","'Trust by name'!$A$1:$D$348"}</definedName>
    <definedName name="eh_1_3_1_5_1" hidden="1">{"'Trust by name'!$A$6:$E$350","'Trust by name'!$A$1:$D$348"}</definedName>
    <definedName name="eh_1_3_1_5_2" hidden="1">{"'Trust by name'!$A$6:$E$350","'Trust by name'!$A$1:$D$348"}</definedName>
    <definedName name="eh_1_3_1_5_3" hidden="1">{"'Trust by name'!$A$6:$E$350","'Trust by name'!$A$1:$D$348"}</definedName>
    <definedName name="eh_1_3_1_5_4" hidden="1">{"'Trust by name'!$A$6:$E$350","'Trust by name'!$A$1:$D$348"}</definedName>
    <definedName name="eh_1_3_1_5_5" hidden="1">{"'Trust by name'!$A$6:$E$350","'Trust by name'!$A$1:$D$348"}</definedName>
    <definedName name="eh_1_3_2" hidden="1">{"'Trust by name'!$A$6:$E$350","'Trust by name'!$A$1:$D$348"}</definedName>
    <definedName name="eh_1_3_2_1" hidden="1">{"'Trust by name'!$A$6:$E$350","'Trust by name'!$A$1:$D$348"}</definedName>
    <definedName name="eh_1_3_2_2" hidden="1">{"'Trust by name'!$A$6:$E$350","'Trust by name'!$A$1:$D$348"}</definedName>
    <definedName name="eh_1_3_2_3" hidden="1">{"'Trust by name'!$A$6:$E$350","'Trust by name'!$A$1:$D$348"}</definedName>
    <definedName name="eh_1_3_2_4" hidden="1">{"'Trust by name'!$A$6:$E$350","'Trust by name'!$A$1:$D$348"}</definedName>
    <definedName name="eh_1_3_2_5" hidden="1">{"'Trust by name'!$A$6:$E$350","'Trust by name'!$A$1:$D$348"}</definedName>
    <definedName name="eh_1_3_3" hidden="1">{"'Trust by name'!$A$6:$E$350","'Trust by name'!$A$1:$D$348"}</definedName>
    <definedName name="eh_1_3_3_1" hidden="1">{"'Trust by name'!$A$6:$E$350","'Trust by name'!$A$1:$D$348"}</definedName>
    <definedName name="eh_1_3_3_2" hidden="1">{"'Trust by name'!$A$6:$E$350","'Trust by name'!$A$1:$D$348"}</definedName>
    <definedName name="eh_1_3_3_3" hidden="1">{"'Trust by name'!$A$6:$E$350","'Trust by name'!$A$1:$D$348"}</definedName>
    <definedName name="eh_1_3_3_4" hidden="1">{"'Trust by name'!$A$6:$E$350","'Trust by name'!$A$1:$D$348"}</definedName>
    <definedName name="eh_1_3_3_5" hidden="1">{"'Trust by name'!$A$6:$E$350","'Trust by name'!$A$1:$D$348"}</definedName>
    <definedName name="eh_1_3_4" hidden="1">{"'Trust by name'!$A$6:$E$350","'Trust by name'!$A$1:$D$348"}</definedName>
    <definedName name="eh_1_3_4_1" hidden="1">{"'Trust by name'!$A$6:$E$350","'Trust by name'!$A$1:$D$348"}</definedName>
    <definedName name="eh_1_3_4_2" hidden="1">{"'Trust by name'!$A$6:$E$350","'Trust by name'!$A$1:$D$348"}</definedName>
    <definedName name="eh_1_3_4_3" hidden="1">{"'Trust by name'!$A$6:$E$350","'Trust by name'!$A$1:$D$348"}</definedName>
    <definedName name="eh_1_3_4_4" hidden="1">{"'Trust by name'!$A$6:$E$350","'Trust by name'!$A$1:$D$348"}</definedName>
    <definedName name="eh_1_3_4_5" hidden="1">{"'Trust by name'!$A$6:$E$350","'Trust by name'!$A$1:$D$348"}</definedName>
    <definedName name="eh_1_3_5" hidden="1">{"'Trust by name'!$A$6:$E$350","'Trust by name'!$A$1:$D$348"}</definedName>
    <definedName name="eh_1_3_5_1" hidden="1">{"'Trust by name'!$A$6:$E$350","'Trust by name'!$A$1:$D$348"}</definedName>
    <definedName name="eh_1_3_5_2" hidden="1">{"'Trust by name'!$A$6:$E$350","'Trust by name'!$A$1:$D$348"}</definedName>
    <definedName name="eh_1_3_5_3" hidden="1">{"'Trust by name'!$A$6:$E$350","'Trust by name'!$A$1:$D$348"}</definedName>
    <definedName name="eh_1_3_5_4" hidden="1">{"'Trust by name'!$A$6:$E$350","'Trust by name'!$A$1:$D$348"}</definedName>
    <definedName name="eh_1_3_5_5" hidden="1">{"'Trust by name'!$A$6:$E$350","'Trust by name'!$A$1:$D$348"}</definedName>
    <definedName name="eh_1_4" hidden="1">{"'Trust by name'!$A$6:$E$350","'Trust by name'!$A$1:$D$348"}</definedName>
    <definedName name="eh_1_4_1" hidden="1">{"'Trust by name'!$A$6:$E$350","'Trust by name'!$A$1:$D$348"}</definedName>
    <definedName name="eh_1_4_1_1" hidden="1">{"'Trust by name'!$A$6:$E$350","'Trust by name'!$A$1:$D$348"}</definedName>
    <definedName name="eh_1_4_1_1_1" hidden="1">{"'Trust by name'!$A$6:$E$350","'Trust by name'!$A$1:$D$348"}</definedName>
    <definedName name="eh_1_4_1_1_2" hidden="1">{"'Trust by name'!$A$6:$E$350","'Trust by name'!$A$1:$D$348"}</definedName>
    <definedName name="eh_1_4_1_1_3" hidden="1">{"'Trust by name'!$A$6:$E$350","'Trust by name'!$A$1:$D$348"}</definedName>
    <definedName name="eh_1_4_1_1_4" hidden="1">{"'Trust by name'!$A$6:$E$350","'Trust by name'!$A$1:$D$348"}</definedName>
    <definedName name="eh_1_4_1_1_5" hidden="1">{"'Trust by name'!$A$6:$E$350","'Trust by name'!$A$1:$D$348"}</definedName>
    <definedName name="eh_1_4_1_2" hidden="1">{"'Trust by name'!$A$6:$E$350","'Trust by name'!$A$1:$D$348"}</definedName>
    <definedName name="eh_1_4_1_2_1" hidden="1">{"'Trust by name'!$A$6:$E$350","'Trust by name'!$A$1:$D$348"}</definedName>
    <definedName name="eh_1_4_1_2_2" hidden="1">{"'Trust by name'!$A$6:$E$350","'Trust by name'!$A$1:$D$348"}</definedName>
    <definedName name="eh_1_4_1_2_3" hidden="1">{"'Trust by name'!$A$6:$E$350","'Trust by name'!$A$1:$D$348"}</definedName>
    <definedName name="eh_1_4_1_2_4" hidden="1">{"'Trust by name'!$A$6:$E$350","'Trust by name'!$A$1:$D$348"}</definedName>
    <definedName name="eh_1_4_1_2_5" hidden="1">{"'Trust by name'!$A$6:$E$350","'Trust by name'!$A$1:$D$348"}</definedName>
    <definedName name="eh_1_4_1_3" hidden="1">{"'Trust by name'!$A$6:$E$350","'Trust by name'!$A$1:$D$348"}</definedName>
    <definedName name="eh_1_4_1_3_1" hidden="1">{"'Trust by name'!$A$6:$E$350","'Trust by name'!$A$1:$D$348"}</definedName>
    <definedName name="eh_1_4_1_3_2" hidden="1">{"'Trust by name'!$A$6:$E$350","'Trust by name'!$A$1:$D$348"}</definedName>
    <definedName name="eh_1_4_1_3_3" hidden="1">{"'Trust by name'!$A$6:$E$350","'Trust by name'!$A$1:$D$348"}</definedName>
    <definedName name="eh_1_4_1_3_4" hidden="1">{"'Trust by name'!$A$6:$E$350","'Trust by name'!$A$1:$D$348"}</definedName>
    <definedName name="eh_1_4_1_3_5" hidden="1">{"'Trust by name'!$A$6:$E$350","'Trust by name'!$A$1:$D$348"}</definedName>
    <definedName name="eh_1_4_1_4" hidden="1">{"'Trust by name'!$A$6:$E$350","'Trust by name'!$A$1:$D$348"}</definedName>
    <definedName name="eh_1_4_1_4_1" hidden="1">{"'Trust by name'!$A$6:$E$350","'Trust by name'!$A$1:$D$348"}</definedName>
    <definedName name="eh_1_4_1_4_2" hidden="1">{"'Trust by name'!$A$6:$E$350","'Trust by name'!$A$1:$D$348"}</definedName>
    <definedName name="eh_1_4_1_4_3" hidden="1">{"'Trust by name'!$A$6:$E$350","'Trust by name'!$A$1:$D$348"}</definedName>
    <definedName name="eh_1_4_1_4_4" hidden="1">{"'Trust by name'!$A$6:$E$350","'Trust by name'!$A$1:$D$348"}</definedName>
    <definedName name="eh_1_4_1_4_5" hidden="1">{"'Trust by name'!$A$6:$E$350","'Trust by name'!$A$1:$D$348"}</definedName>
    <definedName name="eh_1_4_1_5" hidden="1">{"'Trust by name'!$A$6:$E$350","'Trust by name'!$A$1:$D$348"}</definedName>
    <definedName name="eh_1_4_1_5_1" hidden="1">{"'Trust by name'!$A$6:$E$350","'Trust by name'!$A$1:$D$348"}</definedName>
    <definedName name="eh_1_4_1_5_2" hidden="1">{"'Trust by name'!$A$6:$E$350","'Trust by name'!$A$1:$D$348"}</definedName>
    <definedName name="eh_1_4_1_5_3" hidden="1">{"'Trust by name'!$A$6:$E$350","'Trust by name'!$A$1:$D$348"}</definedName>
    <definedName name="eh_1_4_1_5_4" hidden="1">{"'Trust by name'!$A$6:$E$350","'Trust by name'!$A$1:$D$348"}</definedName>
    <definedName name="eh_1_4_1_5_5" hidden="1">{"'Trust by name'!$A$6:$E$350","'Trust by name'!$A$1:$D$348"}</definedName>
    <definedName name="eh_1_4_2" hidden="1">{"'Trust by name'!$A$6:$E$350","'Trust by name'!$A$1:$D$348"}</definedName>
    <definedName name="eh_1_4_2_1" hidden="1">{"'Trust by name'!$A$6:$E$350","'Trust by name'!$A$1:$D$348"}</definedName>
    <definedName name="eh_1_4_2_2" hidden="1">{"'Trust by name'!$A$6:$E$350","'Trust by name'!$A$1:$D$348"}</definedName>
    <definedName name="eh_1_4_2_3" hidden="1">{"'Trust by name'!$A$6:$E$350","'Trust by name'!$A$1:$D$348"}</definedName>
    <definedName name="eh_1_4_2_4" hidden="1">{"'Trust by name'!$A$6:$E$350","'Trust by name'!$A$1:$D$348"}</definedName>
    <definedName name="eh_1_4_2_5" hidden="1">{"'Trust by name'!$A$6:$E$350","'Trust by name'!$A$1:$D$348"}</definedName>
    <definedName name="eh_1_4_3" hidden="1">{"'Trust by name'!$A$6:$E$350","'Trust by name'!$A$1:$D$348"}</definedName>
    <definedName name="eh_1_4_3_1" hidden="1">{"'Trust by name'!$A$6:$E$350","'Trust by name'!$A$1:$D$348"}</definedName>
    <definedName name="eh_1_4_3_2" hidden="1">{"'Trust by name'!$A$6:$E$350","'Trust by name'!$A$1:$D$348"}</definedName>
    <definedName name="eh_1_4_3_3" hidden="1">{"'Trust by name'!$A$6:$E$350","'Trust by name'!$A$1:$D$348"}</definedName>
    <definedName name="eh_1_4_3_4" hidden="1">{"'Trust by name'!$A$6:$E$350","'Trust by name'!$A$1:$D$348"}</definedName>
    <definedName name="eh_1_4_3_5" hidden="1">{"'Trust by name'!$A$6:$E$350","'Trust by name'!$A$1:$D$348"}</definedName>
    <definedName name="eh_1_4_4" hidden="1">{"'Trust by name'!$A$6:$E$350","'Trust by name'!$A$1:$D$348"}</definedName>
    <definedName name="eh_1_4_4_1" hidden="1">{"'Trust by name'!$A$6:$E$350","'Trust by name'!$A$1:$D$348"}</definedName>
    <definedName name="eh_1_4_4_2" hidden="1">{"'Trust by name'!$A$6:$E$350","'Trust by name'!$A$1:$D$348"}</definedName>
    <definedName name="eh_1_4_4_3" hidden="1">{"'Trust by name'!$A$6:$E$350","'Trust by name'!$A$1:$D$348"}</definedName>
    <definedName name="eh_1_4_4_4" hidden="1">{"'Trust by name'!$A$6:$E$350","'Trust by name'!$A$1:$D$348"}</definedName>
    <definedName name="eh_1_4_4_5" hidden="1">{"'Trust by name'!$A$6:$E$350","'Trust by name'!$A$1:$D$348"}</definedName>
    <definedName name="eh_1_4_5" hidden="1">{"'Trust by name'!$A$6:$E$350","'Trust by name'!$A$1:$D$348"}</definedName>
    <definedName name="eh_1_4_5_1" hidden="1">{"'Trust by name'!$A$6:$E$350","'Trust by name'!$A$1:$D$348"}</definedName>
    <definedName name="eh_1_4_5_2" hidden="1">{"'Trust by name'!$A$6:$E$350","'Trust by name'!$A$1:$D$348"}</definedName>
    <definedName name="eh_1_4_5_3" hidden="1">{"'Trust by name'!$A$6:$E$350","'Trust by name'!$A$1:$D$348"}</definedName>
    <definedName name="eh_1_4_5_4" hidden="1">{"'Trust by name'!$A$6:$E$350","'Trust by name'!$A$1:$D$348"}</definedName>
    <definedName name="eh_1_4_5_5" hidden="1">{"'Trust by name'!$A$6:$E$350","'Trust by name'!$A$1:$D$348"}</definedName>
    <definedName name="eh_1_5" hidden="1">{"'Trust by name'!$A$6:$E$350","'Trust by name'!$A$1:$D$348"}</definedName>
    <definedName name="eh_1_5_1" hidden="1">{"'Trust by name'!$A$6:$E$350","'Trust by name'!$A$1:$D$348"}</definedName>
    <definedName name="eh_1_5_1_1" hidden="1">{"'Trust by name'!$A$6:$E$350","'Trust by name'!$A$1:$D$348"}</definedName>
    <definedName name="eh_1_5_1_2" hidden="1">{"'Trust by name'!$A$6:$E$350","'Trust by name'!$A$1:$D$348"}</definedName>
    <definedName name="eh_1_5_1_3" hidden="1">{"'Trust by name'!$A$6:$E$350","'Trust by name'!$A$1:$D$348"}</definedName>
    <definedName name="eh_1_5_1_4" hidden="1">{"'Trust by name'!$A$6:$E$350","'Trust by name'!$A$1:$D$348"}</definedName>
    <definedName name="eh_1_5_1_5" hidden="1">{"'Trust by name'!$A$6:$E$350","'Trust by name'!$A$1:$D$348"}</definedName>
    <definedName name="eh_1_5_2" hidden="1">{"'Trust by name'!$A$6:$E$350","'Trust by name'!$A$1:$D$348"}</definedName>
    <definedName name="eh_1_5_2_1" hidden="1">{"'Trust by name'!$A$6:$E$350","'Trust by name'!$A$1:$D$348"}</definedName>
    <definedName name="eh_1_5_2_2" hidden="1">{"'Trust by name'!$A$6:$E$350","'Trust by name'!$A$1:$D$348"}</definedName>
    <definedName name="eh_1_5_2_3" hidden="1">{"'Trust by name'!$A$6:$E$350","'Trust by name'!$A$1:$D$348"}</definedName>
    <definedName name="eh_1_5_2_4" hidden="1">{"'Trust by name'!$A$6:$E$350","'Trust by name'!$A$1:$D$348"}</definedName>
    <definedName name="eh_1_5_2_5" hidden="1">{"'Trust by name'!$A$6:$E$350","'Trust by name'!$A$1:$D$348"}</definedName>
    <definedName name="eh_1_5_3" hidden="1">{"'Trust by name'!$A$6:$E$350","'Trust by name'!$A$1:$D$348"}</definedName>
    <definedName name="eh_1_5_3_1" hidden="1">{"'Trust by name'!$A$6:$E$350","'Trust by name'!$A$1:$D$348"}</definedName>
    <definedName name="eh_1_5_3_2" hidden="1">{"'Trust by name'!$A$6:$E$350","'Trust by name'!$A$1:$D$348"}</definedName>
    <definedName name="eh_1_5_3_3" hidden="1">{"'Trust by name'!$A$6:$E$350","'Trust by name'!$A$1:$D$348"}</definedName>
    <definedName name="eh_1_5_3_4" hidden="1">{"'Trust by name'!$A$6:$E$350","'Trust by name'!$A$1:$D$348"}</definedName>
    <definedName name="eh_1_5_3_5" hidden="1">{"'Trust by name'!$A$6:$E$350","'Trust by name'!$A$1:$D$348"}</definedName>
    <definedName name="eh_1_5_4" hidden="1">{"'Trust by name'!$A$6:$E$350","'Trust by name'!$A$1:$D$348"}</definedName>
    <definedName name="eh_1_5_4_1" hidden="1">{"'Trust by name'!$A$6:$E$350","'Trust by name'!$A$1:$D$348"}</definedName>
    <definedName name="eh_1_5_4_2" hidden="1">{"'Trust by name'!$A$6:$E$350","'Trust by name'!$A$1:$D$348"}</definedName>
    <definedName name="eh_1_5_4_3" hidden="1">{"'Trust by name'!$A$6:$E$350","'Trust by name'!$A$1:$D$348"}</definedName>
    <definedName name="eh_1_5_4_4" hidden="1">{"'Trust by name'!$A$6:$E$350","'Trust by name'!$A$1:$D$348"}</definedName>
    <definedName name="eh_1_5_4_5" hidden="1">{"'Trust by name'!$A$6:$E$350","'Trust by name'!$A$1:$D$348"}</definedName>
    <definedName name="eh_1_5_5" hidden="1">{"'Trust by name'!$A$6:$E$350","'Trust by name'!$A$1:$D$348"}</definedName>
    <definedName name="eh_1_5_5_1" hidden="1">{"'Trust by name'!$A$6:$E$350","'Trust by name'!$A$1:$D$348"}</definedName>
    <definedName name="eh_1_5_5_2" hidden="1">{"'Trust by name'!$A$6:$E$350","'Trust by name'!$A$1:$D$348"}</definedName>
    <definedName name="eh_1_5_5_3" hidden="1">{"'Trust by name'!$A$6:$E$350","'Trust by name'!$A$1:$D$348"}</definedName>
    <definedName name="eh_1_5_5_4" hidden="1">{"'Trust by name'!$A$6:$E$350","'Trust by name'!$A$1:$D$348"}</definedName>
    <definedName name="eh_1_5_5_5" hidden="1">{"'Trust by name'!$A$6:$E$350","'Trust by name'!$A$1:$D$348"}</definedName>
    <definedName name="eh_2" hidden="1">{"'Trust by name'!$A$6:$E$350","'Trust by name'!$A$1:$D$348"}</definedName>
    <definedName name="eh_2_1" hidden="1">{"'Trust by name'!$A$6:$E$350","'Trust by name'!$A$1:$D$348"}</definedName>
    <definedName name="eh_2_1_1" hidden="1">{"'Trust by name'!$A$6:$E$350","'Trust by name'!$A$1:$D$348"}</definedName>
    <definedName name="eh_2_1_1_1" hidden="1">{"'Trust by name'!$A$6:$E$350","'Trust by name'!$A$1:$D$348"}</definedName>
    <definedName name="eh_2_1_1_1_1" hidden="1">{"'Trust by name'!$A$6:$E$350","'Trust by name'!$A$1:$D$348"}</definedName>
    <definedName name="eh_2_1_1_1_2" hidden="1">{"'Trust by name'!$A$6:$E$350","'Trust by name'!$A$1:$D$348"}</definedName>
    <definedName name="eh_2_1_1_1_3" hidden="1">{"'Trust by name'!$A$6:$E$350","'Trust by name'!$A$1:$D$348"}</definedName>
    <definedName name="eh_2_1_1_1_4" hidden="1">{"'Trust by name'!$A$6:$E$350","'Trust by name'!$A$1:$D$348"}</definedName>
    <definedName name="eh_2_1_1_1_5" hidden="1">{"'Trust by name'!$A$6:$E$350","'Trust by name'!$A$1:$D$348"}</definedName>
    <definedName name="eh_2_1_1_2" hidden="1">{"'Trust by name'!$A$6:$E$350","'Trust by name'!$A$1:$D$348"}</definedName>
    <definedName name="eh_2_1_1_2_1" hidden="1">{"'Trust by name'!$A$6:$E$350","'Trust by name'!$A$1:$D$348"}</definedName>
    <definedName name="eh_2_1_1_2_2" hidden="1">{"'Trust by name'!$A$6:$E$350","'Trust by name'!$A$1:$D$348"}</definedName>
    <definedName name="eh_2_1_1_2_3" hidden="1">{"'Trust by name'!$A$6:$E$350","'Trust by name'!$A$1:$D$348"}</definedName>
    <definedName name="eh_2_1_1_2_4" hidden="1">{"'Trust by name'!$A$6:$E$350","'Trust by name'!$A$1:$D$348"}</definedName>
    <definedName name="eh_2_1_1_2_5" hidden="1">{"'Trust by name'!$A$6:$E$350","'Trust by name'!$A$1:$D$348"}</definedName>
    <definedName name="eh_2_1_1_3" hidden="1">{"'Trust by name'!$A$6:$E$350","'Trust by name'!$A$1:$D$348"}</definedName>
    <definedName name="eh_2_1_1_4" hidden="1">{"'Trust by name'!$A$6:$E$350","'Trust by name'!$A$1:$D$348"}</definedName>
    <definedName name="eh_2_1_1_5" hidden="1">{"'Trust by name'!$A$6:$E$350","'Trust by name'!$A$1:$D$348"}</definedName>
    <definedName name="eh_2_1_2" hidden="1">{"'Trust by name'!$A$6:$E$350","'Trust by name'!$A$1:$D$348"}</definedName>
    <definedName name="eh_2_1_2_1" hidden="1">{"'Trust by name'!$A$6:$E$350","'Trust by name'!$A$1:$D$348"}</definedName>
    <definedName name="eh_2_1_2_2" hidden="1">{"'Trust by name'!$A$6:$E$350","'Trust by name'!$A$1:$D$348"}</definedName>
    <definedName name="eh_2_1_2_3" hidden="1">{"'Trust by name'!$A$6:$E$350","'Trust by name'!$A$1:$D$348"}</definedName>
    <definedName name="eh_2_1_2_4" hidden="1">{"'Trust by name'!$A$6:$E$350","'Trust by name'!$A$1:$D$348"}</definedName>
    <definedName name="eh_2_1_2_5" hidden="1">{"'Trust by name'!$A$6:$E$350","'Trust by name'!$A$1:$D$348"}</definedName>
    <definedName name="eh_2_1_3" hidden="1">{"'Trust by name'!$A$6:$E$350","'Trust by name'!$A$1:$D$348"}</definedName>
    <definedName name="eh_2_1_3_1" hidden="1">{"'Trust by name'!$A$6:$E$350","'Trust by name'!$A$1:$D$348"}</definedName>
    <definedName name="eh_2_1_3_2" hidden="1">{"'Trust by name'!$A$6:$E$350","'Trust by name'!$A$1:$D$348"}</definedName>
    <definedName name="eh_2_1_3_3" hidden="1">{"'Trust by name'!$A$6:$E$350","'Trust by name'!$A$1:$D$348"}</definedName>
    <definedName name="eh_2_1_3_4" hidden="1">{"'Trust by name'!$A$6:$E$350","'Trust by name'!$A$1:$D$348"}</definedName>
    <definedName name="eh_2_1_3_5" hidden="1">{"'Trust by name'!$A$6:$E$350","'Trust by name'!$A$1:$D$348"}</definedName>
    <definedName name="eh_2_1_4" hidden="1">{"'Trust by name'!$A$6:$E$350","'Trust by name'!$A$1:$D$348"}</definedName>
    <definedName name="eh_2_1_4_1" hidden="1">{"'Trust by name'!$A$6:$E$350","'Trust by name'!$A$1:$D$348"}</definedName>
    <definedName name="eh_2_1_4_2" hidden="1">{"'Trust by name'!$A$6:$E$350","'Trust by name'!$A$1:$D$348"}</definedName>
    <definedName name="eh_2_1_4_3" hidden="1">{"'Trust by name'!$A$6:$E$350","'Trust by name'!$A$1:$D$348"}</definedName>
    <definedName name="eh_2_1_4_4" hidden="1">{"'Trust by name'!$A$6:$E$350","'Trust by name'!$A$1:$D$348"}</definedName>
    <definedName name="eh_2_1_4_5" hidden="1">{"'Trust by name'!$A$6:$E$350","'Trust by name'!$A$1:$D$348"}</definedName>
    <definedName name="eh_2_1_5" hidden="1">{"'Trust by name'!$A$6:$E$350","'Trust by name'!$A$1:$D$348"}</definedName>
    <definedName name="eh_2_1_5_1" hidden="1">{"'Trust by name'!$A$6:$E$350","'Trust by name'!$A$1:$D$348"}</definedName>
    <definedName name="eh_2_1_5_2" hidden="1">{"'Trust by name'!$A$6:$E$350","'Trust by name'!$A$1:$D$348"}</definedName>
    <definedName name="eh_2_1_5_3" hidden="1">{"'Trust by name'!$A$6:$E$350","'Trust by name'!$A$1:$D$348"}</definedName>
    <definedName name="eh_2_1_5_4" hidden="1">{"'Trust by name'!$A$6:$E$350","'Trust by name'!$A$1:$D$348"}</definedName>
    <definedName name="eh_2_1_5_5" hidden="1">{"'Trust by name'!$A$6:$E$350","'Trust by name'!$A$1:$D$348"}</definedName>
    <definedName name="eh_2_2" hidden="1">{"'Trust by name'!$A$6:$E$350","'Trust by name'!$A$1:$D$348"}</definedName>
    <definedName name="eh_2_2_1" hidden="1">{"'Trust by name'!$A$6:$E$350","'Trust by name'!$A$1:$D$348"}</definedName>
    <definedName name="eh_2_2_2" hidden="1">{"'Trust by name'!$A$6:$E$350","'Trust by name'!$A$1:$D$348"}</definedName>
    <definedName name="eh_2_2_3" hidden="1">{"'Trust by name'!$A$6:$E$350","'Trust by name'!$A$1:$D$348"}</definedName>
    <definedName name="eh_2_2_4" hidden="1">{"'Trust by name'!$A$6:$E$350","'Trust by name'!$A$1:$D$348"}</definedName>
    <definedName name="eh_2_2_5" hidden="1">{"'Trust by name'!$A$6:$E$350","'Trust by name'!$A$1:$D$348"}</definedName>
    <definedName name="eh_2_3" hidden="1">{"'Trust by name'!$A$6:$E$350","'Trust by name'!$A$1:$D$348"}</definedName>
    <definedName name="eh_2_3_1" hidden="1">{"'Trust by name'!$A$6:$E$350","'Trust by name'!$A$1:$D$348"}</definedName>
    <definedName name="eh_2_3_2" hidden="1">{"'Trust by name'!$A$6:$E$350","'Trust by name'!$A$1:$D$348"}</definedName>
    <definedName name="eh_2_3_3" hidden="1">{"'Trust by name'!$A$6:$E$350","'Trust by name'!$A$1:$D$348"}</definedName>
    <definedName name="eh_2_3_4" hidden="1">{"'Trust by name'!$A$6:$E$350","'Trust by name'!$A$1:$D$348"}</definedName>
    <definedName name="eh_2_3_5" hidden="1">{"'Trust by name'!$A$6:$E$350","'Trust by name'!$A$1:$D$348"}</definedName>
    <definedName name="eh_2_4" hidden="1">{"'Trust by name'!$A$6:$E$350","'Trust by name'!$A$1:$D$348"}</definedName>
    <definedName name="eh_2_4_1" hidden="1">{"'Trust by name'!$A$6:$E$350","'Trust by name'!$A$1:$D$348"}</definedName>
    <definedName name="eh_2_4_2" hidden="1">{"'Trust by name'!$A$6:$E$350","'Trust by name'!$A$1:$D$348"}</definedName>
    <definedName name="eh_2_4_3" hidden="1">{"'Trust by name'!$A$6:$E$350","'Trust by name'!$A$1:$D$348"}</definedName>
    <definedName name="eh_2_4_4" hidden="1">{"'Trust by name'!$A$6:$E$350","'Trust by name'!$A$1:$D$348"}</definedName>
    <definedName name="eh_2_4_5" hidden="1">{"'Trust by name'!$A$6:$E$350","'Trust by name'!$A$1:$D$348"}</definedName>
    <definedName name="eh_2_5" hidden="1">{"'Trust by name'!$A$6:$E$350","'Trust by name'!$A$1:$D$348"}</definedName>
    <definedName name="eh_2_5_1" hidden="1">{"'Trust by name'!$A$6:$E$350","'Trust by name'!$A$1:$D$348"}</definedName>
    <definedName name="eh_2_5_2" hidden="1">{"'Trust by name'!$A$6:$E$350","'Trust by name'!$A$1:$D$348"}</definedName>
    <definedName name="eh_2_5_3" hidden="1">{"'Trust by name'!$A$6:$E$350","'Trust by name'!$A$1:$D$348"}</definedName>
    <definedName name="eh_2_5_4" hidden="1">{"'Trust by name'!$A$6:$E$350","'Trust by name'!$A$1:$D$348"}</definedName>
    <definedName name="eh_2_5_5" hidden="1">{"'Trust by name'!$A$6:$E$350","'Trust by name'!$A$1:$D$348"}</definedName>
    <definedName name="eh_3" hidden="1">{"'Trust by name'!$A$6:$E$350","'Trust by name'!$A$1:$D$348"}</definedName>
    <definedName name="eh_3_1" hidden="1">{"'Trust by name'!$A$6:$E$350","'Trust by name'!$A$1:$D$348"}</definedName>
    <definedName name="eh_3_1_1" hidden="1">{"'Trust by name'!$A$6:$E$350","'Trust by name'!$A$1:$D$348"}</definedName>
    <definedName name="eh_3_1_1_1" hidden="1">{"'Trust by name'!$A$6:$E$350","'Trust by name'!$A$1:$D$348"}</definedName>
    <definedName name="eh_3_1_1_1_1" hidden="1">{"'Trust by name'!$A$6:$E$350","'Trust by name'!$A$1:$D$348"}</definedName>
    <definedName name="eh_3_1_1_1_2" hidden="1">{"'Trust by name'!$A$6:$E$350","'Trust by name'!$A$1:$D$348"}</definedName>
    <definedName name="eh_3_1_1_1_3" hidden="1">{"'Trust by name'!$A$6:$E$350","'Trust by name'!$A$1:$D$348"}</definedName>
    <definedName name="eh_3_1_1_1_4" hidden="1">{"'Trust by name'!$A$6:$E$350","'Trust by name'!$A$1:$D$348"}</definedName>
    <definedName name="eh_3_1_1_1_5" hidden="1">{"'Trust by name'!$A$6:$E$350","'Trust by name'!$A$1:$D$348"}</definedName>
    <definedName name="eh_3_1_1_2" hidden="1">{"'Trust by name'!$A$6:$E$350","'Trust by name'!$A$1:$D$348"}</definedName>
    <definedName name="eh_3_1_1_2_1" hidden="1">{"'Trust by name'!$A$6:$E$350","'Trust by name'!$A$1:$D$348"}</definedName>
    <definedName name="eh_3_1_1_2_2" hidden="1">{"'Trust by name'!$A$6:$E$350","'Trust by name'!$A$1:$D$348"}</definedName>
    <definedName name="eh_3_1_1_2_3" hidden="1">{"'Trust by name'!$A$6:$E$350","'Trust by name'!$A$1:$D$348"}</definedName>
    <definedName name="eh_3_1_1_2_4" hidden="1">{"'Trust by name'!$A$6:$E$350","'Trust by name'!$A$1:$D$348"}</definedName>
    <definedName name="eh_3_1_1_2_5" hidden="1">{"'Trust by name'!$A$6:$E$350","'Trust by name'!$A$1:$D$348"}</definedName>
    <definedName name="eh_3_1_1_3" hidden="1">{"'Trust by name'!$A$6:$E$350","'Trust by name'!$A$1:$D$348"}</definedName>
    <definedName name="eh_3_1_1_4" hidden="1">{"'Trust by name'!$A$6:$E$350","'Trust by name'!$A$1:$D$348"}</definedName>
    <definedName name="eh_3_1_1_5" hidden="1">{"'Trust by name'!$A$6:$E$350","'Trust by name'!$A$1:$D$348"}</definedName>
    <definedName name="eh_3_1_2" hidden="1">{"'Trust by name'!$A$6:$E$350","'Trust by name'!$A$1:$D$348"}</definedName>
    <definedName name="eh_3_1_2_1" hidden="1">{"'Trust by name'!$A$6:$E$350","'Trust by name'!$A$1:$D$348"}</definedName>
    <definedName name="eh_3_1_2_2" hidden="1">{"'Trust by name'!$A$6:$E$350","'Trust by name'!$A$1:$D$348"}</definedName>
    <definedName name="eh_3_1_2_3" hidden="1">{"'Trust by name'!$A$6:$E$350","'Trust by name'!$A$1:$D$348"}</definedName>
    <definedName name="eh_3_1_2_4" hidden="1">{"'Trust by name'!$A$6:$E$350","'Trust by name'!$A$1:$D$348"}</definedName>
    <definedName name="eh_3_1_2_5" hidden="1">{"'Trust by name'!$A$6:$E$350","'Trust by name'!$A$1:$D$348"}</definedName>
    <definedName name="eh_3_1_3" hidden="1">{"'Trust by name'!$A$6:$E$350","'Trust by name'!$A$1:$D$348"}</definedName>
    <definedName name="eh_3_1_3_1" hidden="1">{"'Trust by name'!$A$6:$E$350","'Trust by name'!$A$1:$D$348"}</definedName>
    <definedName name="eh_3_1_3_2" hidden="1">{"'Trust by name'!$A$6:$E$350","'Trust by name'!$A$1:$D$348"}</definedName>
    <definedName name="eh_3_1_3_3" hidden="1">{"'Trust by name'!$A$6:$E$350","'Trust by name'!$A$1:$D$348"}</definedName>
    <definedName name="eh_3_1_3_4" hidden="1">{"'Trust by name'!$A$6:$E$350","'Trust by name'!$A$1:$D$348"}</definedName>
    <definedName name="eh_3_1_3_5" hidden="1">{"'Trust by name'!$A$6:$E$350","'Trust by name'!$A$1:$D$348"}</definedName>
    <definedName name="eh_3_1_4" hidden="1">{"'Trust by name'!$A$6:$E$350","'Trust by name'!$A$1:$D$348"}</definedName>
    <definedName name="eh_3_1_4_1" hidden="1">{"'Trust by name'!$A$6:$E$350","'Trust by name'!$A$1:$D$348"}</definedName>
    <definedName name="eh_3_1_4_2" hidden="1">{"'Trust by name'!$A$6:$E$350","'Trust by name'!$A$1:$D$348"}</definedName>
    <definedName name="eh_3_1_4_3" hidden="1">{"'Trust by name'!$A$6:$E$350","'Trust by name'!$A$1:$D$348"}</definedName>
    <definedName name="eh_3_1_4_4" hidden="1">{"'Trust by name'!$A$6:$E$350","'Trust by name'!$A$1:$D$348"}</definedName>
    <definedName name="eh_3_1_4_5" hidden="1">{"'Trust by name'!$A$6:$E$350","'Trust by name'!$A$1:$D$348"}</definedName>
    <definedName name="eh_3_1_5" hidden="1">{"'Trust by name'!$A$6:$E$350","'Trust by name'!$A$1:$D$348"}</definedName>
    <definedName name="eh_3_1_5_1" hidden="1">{"'Trust by name'!$A$6:$E$350","'Trust by name'!$A$1:$D$348"}</definedName>
    <definedName name="eh_3_1_5_2" hidden="1">{"'Trust by name'!$A$6:$E$350","'Trust by name'!$A$1:$D$348"}</definedName>
    <definedName name="eh_3_1_5_3" hidden="1">{"'Trust by name'!$A$6:$E$350","'Trust by name'!$A$1:$D$348"}</definedName>
    <definedName name="eh_3_1_5_4" hidden="1">{"'Trust by name'!$A$6:$E$350","'Trust by name'!$A$1:$D$348"}</definedName>
    <definedName name="eh_3_1_5_5" hidden="1">{"'Trust by name'!$A$6:$E$350","'Trust by name'!$A$1:$D$348"}</definedName>
    <definedName name="eh_3_2" hidden="1">{"'Trust by name'!$A$6:$E$350","'Trust by name'!$A$1:$D$348"}</definedName>
    <definedName name="eh_3_2_1" hidden="1">{"'Trust by name'!$A$6:$E$350","'Trust by name'!$A$1:$D$348"}</definedName>
    <definedName name="eh_3_2_2" hidden="1">{"'Trust by name'!$A$6:$E$350","'Trust by name'!$A$1:$D$348"}</definedName>
    <definedName name="eh_3_2_3" hidden="1">{"'Trust by name'!$A$6:$E$350","'Trust by name'!$A$1:$D$348"}</definedName>
    <definedName name="eh_3_2_4" hidden="1">{"'Trust by name'!$A$6:$E$350","'Trust by name'!$A$1:$D$348"}</definedName>
    <definedName name="eh_3_2_5" hidden="1">{"'Trust by name'!$A$6:$E$350","'Trust by name'!$A$1:$D$348"}</definedName>
    <definedName name="eh_3_3" hidden="1">{"'Trust by name'!$A$6:$E$350","'Trust by name'!$A$1:$D$348"}</definedName>
    <definedName name="eh_3_3_1" hidden="1">{"'Trust by name'!$A$6:$E$350","'Trust by name'!$A$1:$D$348"}</definedName>
    <definedName name="eh_3_3_2" hidden="1">{"'Trust by name'!$A$6:$E$350","'Trust by name'!$A$1:$D$348"}</definedName>
    <definedName name="eh_3_3_3" hidden="1">{"'Trust by name'!$A$6:$E$350","'Trust by name'!$A$1:$D$348"}</definedName>
    <definedName name="eh_3_3_4" hidden="1">{"'Trust by name'!$A$6:$E$350","'Trust by name'!$A$1:$D$348"}</definedName>
    <definedName name="eh_3_3_5" hidden="1">{"'Trust by name'!$A$6:$E$350","'Trust by name'!$A$1:$D$348"}</definedName>
    <definedName name="eh_3_4" hidden="1">{"'Trust by name'!$A$6:$E$350","'Trust by name'!$A$1:$D$348"}</definedName>
    <definedName name="eh_3_4_1" hidden="1">{"'Trust by name'!$A$6:$E$350","'Trust by name'!$A$1:$D$348"}</definedName>
    <definedName name="eh_3_4_2" hidden="1">{"'Trust by name'!$A$6:$E$350","'Trust by name'!$A$1:$D$348"}</definedName>
    <definedName name="eh_3_4_3" hidden="1">{"'Trust by name'!$A$6:$E$350","'Trust by name'!$A$1:$D$348"}</definedName>
    <definedName name="eh_3_4_4" hidden="1">{"'Trust by name'!$A$6:$E$350","'Trust by name'!$A$1:$D$348"}</definedName>
    <definedName name="eh_3_4_5" hidden="1">{"'Trust by name'!$A$6:$E$350","'Trust by name'!$A$1:$D$348"}</definedName>
    <definedName name="eh_3_5" hidden="1">{"'Trust by name'!$A$6:$E$350","'Trust by name'!$A$1:$D$348"}</definedName>
    <definedName name="eh_3_5_1" hidden="1">{"'Trust by name'!$A$6:$E$350","'Trust by name'!$A$1:$D$348"}</definedName>
    <definedName name="eh_3_5_2" hidden="1">{"'Trust by name'!$A$6:$E$350","'Trust by name'!$A$1:$D$348"}</definedName>
    <definedName name="eh_3_5_3" hidden="1">{"'Trust by name'!$A$6:$E$350","'Trust by name'!$A$1:$D$348"}</definedName>
    <definedName name="eh_3_5_4" hidden="1">{"'Trust by name'!$A$6:$E$350","'Trust by name'!$A$1:$D$348"}</definedName>
    <definedName name="eh_3_5_5" hidden="1">{"'Trust by name'!$A$6:$E$350","'Trust by name'!$A$1:$D$348"}</definedName>
    <definedName name="eh_4" hidden="1">{"'Trust by name'!$A$6:$E$350","'Trust by name'!$A$1:$D$348"}</definedName>
    <definedName name="eh_4_1" hidden="1">{"'Trust by name'!$A$6:$E$350","'Trust by name'!$A$1:$D$348"}</definedName>
    <definedName name="eh_4_1_1" hidden="1">{"'Trust by name'!$A$6:$E$350","'Trust by name'!$A$1:$D$348"}</definedName>
    <definedName name="eh_4_1_1_1" hidden="1">{"'Trust by name'!$A$6:$E$350","'Trust by name'!$A$1:$D$348"}</definedName>
    <definedName name="eh_4_1_1_1_1" hidden="1">{"'Trust by name'!$A$6:$E$350","'Trust by name'!$A$1:$D$348"}</definedName>
    <definedName name="eh_4_1_1_1_2" hidden="1">{"'Trust by name'!$A$6:$E$350","'Trust by name'!$A$1:$D$348"}</definedName>
    <definedName name="eh_4_1_1_1_3" hidden="1">{"'Trust by name'!$A$6:$E$350","'Trust by name'!$A$1:$D$348"}</definedName>
    <definedName name="eh_4_1_1_1_4" hidden="1">{"'Trust by name'!$A$6:$E$350","'Trust by name'!$A$1:$D$348"}</definedName>
    <definedName name="eh_4_1_1_1_5" hidden="1">{"'Trust by name'!$A$6:$E$350","'Trust by name'!$A$1:$D$348"}</definedName>
    <definedName name="eh_4_1_1_2" hidden="1">{"'Trust by name'!$A$6:$E$350","'Trust by name'!$A$1:$D$348"}</definedName>
    <definedName name="eh_4_1_1_2_1" hidden="1">{"'Trust by name'!$A$6:$E$350","'Trust by name'!$A$1:$D$348"}</definedName>
    <definedName name="eh_4_1_1_2_2" hidden="1">{"'Trust by name'!$A$6:$E$350","'Trust by name'!$A$1:$D$348"}</definedName>
    <definedName name="eh_4_1_1_2_3" hidden="1">{"'Trust by name'!$A$6:$E$350","'Trust by name'!$A$1:$D$348"}</definedName>
    <definedName name="eh_4_1_1_2_4" hidden="1">{"'Trust by name'!$A$6:$E$350","'Trust by name'!$A$1:$D$348"}</definedName>
    <definedName name="eh_4_1_1_2_5" hidden="1">{"'Trust by name'!$A$6:$E$350","'Trust by name'!$A$1:$D$348"}</definedName>
    <definedName name="eh_4_1_1_3" hidden="1">{"'Trust by name'!$A$6:$E$350","'Trust by name'!$A$1:$D$348"}</definedName>
    <definedName name="eh_4_1_1_4" hidden="1">{"'Trust by name'!$A$6:$E$350","'Trust by name'!$A$1:$D$348"}</definedName>
    <definedName name="eh_4_1_1_5" hidden="1">{"'Trust by name'!$A$6:$E$350","'Trust by name'!$A$1:$D$348"}</definedName>
    <definedName name="eh_4_1_2" hidden="1">{"'Trust by name'!$A$6:$E$350","'Trust by name'!$A$1:$D$348"}</definedName>
    <definedName name="eh_4_1_2_1" hidden="1">{"'Trust by name'!$A$6:$E$350","'Trust by name'!$A$1:$D$348"}</definedName>
    <definedName name="eh_4_1_2_2" hidden="1">{"'Trust by name'!$A$6:$E$350","'Trust by name'!$A$1:$D$348"}</definedName>
    <definedName name="eh_4_1_2_3" hidden="1">{"'Trust by name'!$A$6:$E$350","'Trust by name'!$A$1:$D$348"}</definedName>
    <definedName name="eh_4_1_2_4" hidden="1">{"'Trust by name'!$A$6:$E$350","'Trust by name'!$A$1:$D$348"}</definedName>
    <definedName name="eh_4_1_2_5" hidden="1">{"'Trust by name'!$A$6:$E$350","'Trust by name'!$A$1:$D$348"}</definedName>
    <definedName name="eh_4_1_3" hidden="1">{"'Trust by name'!$A$6:$E$350","'Trust by name'!$A$1:$D$348"}</definedName>
    <definedName name="eh_4_1_3_1" hidden="1">{"'Trust by name'!$A$6:$E$350","'Trust by name'!$A$1:$D$348"}</definedName>
    <definedName name="eh_4_1_3_2" hidden="1">{"'Trust by name'!$A$6:$E$350","'Trust by name'!$A$1:$D$348"}</definedName>
    <definedName name="eh_4_1_3_3" hidden="1">{"'Trust by name'!$A$6:$E$350","'Trust by name'!$A$1:$D$348"}</definedName>
    <definedName name="eh_4_1_3_4" hidden="1">{"'Trust by name'!$A$6:$E$350","'Trust by name'!$A$1:$D$348"}</definedName>
    <definedName name="eh_4_1_3_5" hidden="1">{"'Trust by name'!$A$6:$E$350","'Trust by name'!$A$1:$D$348"}</definedName>
    <definedName name="eh_4_1_4" hidden="1">{"'Trust by name'!$A$6:$E$350","'Trust by name'!$A$1:$D$348"}</definedName>
    <definedName name="eh_4_1_4_1" hidden="1">{"'Trust by name'!$A$6:$E$350","'Trust by name'!$A$1:$D$348"}</definedName>
    <definedName name="eh_4_1_4_2" hidden="1">{"'Trust by name'!$A$6:$E$350","'Trust by name'!$A$1:$D$348"}</definedName>
    <definedName name="eh_4_1_4_3" hidden="1">{"'Trust by name'!$A$6:$E$350","'Trust by name'!$A$1:$D$348"}</definedName>
    <definedName name="eh_4_1_4_4" hidden="1">{"'Trust by name'!$A$6:$E$350","'Trust by name'!$A$1:$D$348"}</definedName>
    <definedName name="eh_4_1_4_5" hidden="1">{"'Trust by name'!$A$6:$E$350","'Trust by name'!$A$1:$D$348"}</definedName>
    <definedName name="eh_4_1_5" hidden="1">{"'Trust by name'!$A$6:$E$350","'Trust by name'!$A$1:$D$348"}</definedName>
    <definedName name="eh_4_1_5_1" hidden="1">{"'Trust by name'!$A$6:$E$350","'Trust by name'!$A$1:$D$348"}</definedName>
    <definedName name="eh_4_1_5_2" hidden="1">{"'Trust by name'!$A$6:$E$350","'Trust by name'!$A$1:$D$348"}</definedName>
    <definedName name="eh_4_1_5_3" hidden="1">{"'Trust by name'!$A$6:$E$350","'Trust by name'!$A$1:$D$348"}</definedName>
    <definedName name="eh_4_1_5_4" hidden="1">{"'Trust by name'!$A$6:$E$350","'Trust by name'!$A$1:$D$348"}</definedName>
    <definedName name="eh_4_1_5_5" hidden="1">{"'Trust by name'!$A$6:$E$350","'Trust by name'!$A$1:$D$348"}</definedName>
    <definedName name="eh_4_2" hidden="1">{"'Trust by name'!$A$6:$E$350","'Trust by name'!$A$1:$D$348"}</definedName>
    <definedName name="eh_4_2_1" hidden="1">{"'Trust by name'!$A$6:$E$350","'Trust by name'!$A$1:$D$348"}</definedName>
    <definedName name="eh_4_2_2" hidden="1">{"'Trust by name'!$A$6:$E$350","'Trust by name'!$A$1:$D$348"}</definedName>
    <definedName name="eh_4_2_3" hidden="1">{"'Trust by name'!$A$6:$E$350","'Trust by name'!$A$1:$D$348"}</definedName>
    <definedName name="eh_4_2_4" hidden="1">{"'Trust by name'!$A$6:$E$350","'Trust by name'!$A$1:$D$348"}</definedName>
    <definedName name="eh_4_2_5" hidden="1">{"'Trust by name'!$A$6:$E$350","'Trust by name'!$A$1:$D$348"}</definedName>
    <definedName name="eh_4_3" hidden="1">{"'Trust by name'!$A$6:$E$350","'Trust by name'!$A$1:$D$348"}</definedName>
    <definedName name="eh_4_3_1" hidden="1">{"'Trust by name'!$A$6:$E$350","'Trust by name'!$A$1:$D$348"}</definedName>
    <definedName name="eh_4_3_2" hidden="1">{"'Trust by name'!$A$6:$E$350","'Trust by name'!$A$1:$D$348"}</definedName>
    <definedName name="eh_4_3_3" hidden="1">{"'Trust by name'!$A$6:$E$350","'Trust by name'!$A$1:$D$348"}</definedName>
    <definedName name="eh_4_3_4" hidden="1">{"'Trust by name'!$A$6:$E$350","'Trust by name'!$A$1:$D$348"}</definedName>
    <definedName name="eh_4_3_5" hidden="1">{"'Trust by name'!$A$6:$E$350","'Trust by name'!$A$1:$D$348"}</definedName>
    <definedName name="eh_4_4" hidden="1">{"'Trust by name'!$A$6:$E$350","'Trust by name'!$A$1:$D$348"}</definedName>
    <definedName name="eh_4_4_1" hidden="1">{"'Trust by name'!$A$6:$E$350","'Trust by name'!$A$1:$D$348"}</definedName>
    <definedName name="eh_4_4_2" hidden="1">{"'Trust by name'!$A$6:$E$350","'Trust by name'!$A$1:$D$348"}</definedName>
    <definedName name="eh_4_4_3" hidden="1">{"'Trust by name'!$A$6:$E$350","'Trust by name'!$A$1:$D$348"}</definedName>
    <definedName name="eh_4_4_4" hidden="1">{"'Trust by name'!$A$6:$E$350","'Trust by name'!$A$1:$D$348"}</definedName>
    <definedName name="eh_4_4_5" hidden="1">{"'Trust by name'!$A$6:$E$350","'Trust by name'!$A$1:$D$348"}</definedName>
    <definedName name="eh_4_5" hidden="1">{"'Trust by name'!$A$6:$E$350","'Trust by name'!$A$1:$D$348"}</definedName>
    <definedName name="eh_4_5_1" hidden="1">{"'Trust by name'!$A$6:$E$350","'Trust by name'!$A$1:$D$348"}</definedName>
    <definedName name="eh_4_5_2" hidden="1">{"'Trust by name'!$A$6:$E$350","'Trust by name'!$A$1:$D$348"}</definedName>
    <definedName name="eh_4_5_3" hidden="1">{"'Trust by name'!$A$6:$E$350","'Trust by name'!$A$1:$D$348"}</definedName>
    <definedName name="eh_4_5_4" hidden="1">{"'Trust by name'!$A$6:$E$350","'Trust by name'!$A$1:$D$348"}</definedName>
    <definedName name="eh_4_5_5" hidden="1">{"'Trust by name'!$A$6:$E$350","'Trust by name'!$A$1:$D$348"}</definedName>
    <definedName name="eh_5" hidden="1">{"'Trust by name'!$A$6:$E$350","'Trust by name'!$A$1:$D$348"}</definedName>
    <definedName name="eh_5_1" hidden="1">{"'Trust by name'!$A$6:$E$350","'Trust by name'!$A$1:$D$348"}</definedName>
    <definedName name="eh_5_1_1" hidden="1">{"'Trust by name'!$A$6:$E$350","'Trust by name'!$A$1:$D$348"}</definedName>
    <definedName name="eh_5_1_1_1" hidden="1">{"'Trust by name'!$A$6:$E$350","'Trust by name'!$A$1:$D$348"}</definedName>
    <definedName name="eh_5_1_1_1_1" hidden="1">{"'Trust by name'!$A$6:$E$350","'Trust by name'!$A$1:$D$348"}</definedName>
    <definedName name="eh_5_1_1_1_2" hidden="1">{"'Trust by name'!$A$6:$E$350","'Trust by name'!$A$1:$D$348"}</definedName>
    <definedName name="eh_5_1_1_1_3" hidden="1">{"'Trust by name'!$A$6:$E$350","'Trust by name'!$A$1:$D$348"}</definedName>
    <definedName name="eh_5_1_1_1_4" hidden="1">{"'Trust by name'!$A$6:$E$350","'Trust by name'!$A$1:$D$348"}</definedName>
    <definedName name="eh_5_1_1_1_5" hidden="1">{"'Trust by name'!$A$6:$E$350","'Trust by name'!$A$1:$D$348"}</definedName>
    <definedName name="eh_5_1_1_2" hidden="1">{"'Trust by name'!$A$6:$E$350","'Trust by name'!$A$1:$D$348"}</definedName>
    <definedName name="eh_5_1_1_2_1" hidden="1">{"'Trust by name'!$A$6:$E$350","'Trust by name'!$A$1:$D$348"}</definedName>
    <definedName name="eh_5_1_1_2_2" hidden="1">{"'Trust by name'!$A$6:$E$350","'Trust by name'!$A$1:$D$348"}</definedName>
    <definedName name="eh_5_1_1_2_3" hidden="1">{"'Trust by name'!$A$6:$E$350","'Trust by name'!$A$1:$D$348"}</definedName>
    <definedName name="eh_5_1_1_2_4" hidden="1">{"'Trust by name'!$A$6:$E$350","'Trust by name'!$A$1:$D$348"}</definedName>
    <definedName name="eh_5_1_1_2_5" hidden="1">{"'Trust by name'!$A$6:$E$350","'Trust by name'!$A$1:$D$348"}</definedName>
    <definedName name="eh_5_1_1_3" hidden="1">{"'Trust by name'!$A$6:$E$350","'Trust by name'!$A$1:$D$348"}</definedName>
    <definedName name="eh_5_1_1_4" hidden="1">{"'Trust by name'!$A$6:$E$350","'Trust by name'!$A$1:$D$348"}</definedName>
    <definedName name="eh_5_1_1_5" hidden="1">{"'Trust by name'!$A$6:$E$350","'Trust by name'!$A$1:$D$348"}</definedName>
    <definedName name="eh_5_1_2" hidden="1">{"'Trust by name'!$A$6:$E$350","'Trust by name'!$A$1:$D$348"}</definedName>
    <definedName name="eh_5_1_2_1" hidden="1">{"'Trust by name'!$A$6:$E$350","'Trust by name'!$A$1:$D$348"}</definedName>
    <definedName name="eh_5_1_2_2" hidden="1">{"'Trust by name'!$A$6:$E$350","'Trust by name'!$A$1:$D$348"}</definedName>
    <definedName name="eh_5_1_2_3" hidden="1">{"'Trust by name'!$A$6:$E$350","'Trust by name'!$A$1:$D$348"}</definedName>
    <definedName name="eh_5_1_2_4" hidden="1">{"'Trust by name'!$A$6:$E$350","'Trust by name'!$A$1:$D$348"}</definedName>
    <definedName name="eh_5_1_2_5" hidden="1">{"'Trust by name'!$A$6:$E$350","'Trust by name'!$A$1:$D$348"}</definedName>
    <definedName name="eh_5_1_3" hidden="1">{"'Trust by name'!$A$6:$E$350","'Trust by name'!$A$1:$D$348"}</definedName>
    <definedName name="eh_5_1_3_1" hidden="1">{"'Trust by name'!$A$6:$E$350","'Trust by name'!$A$1:$D$348"}</definedName>
    <definedName name="eh_5_1_3_2" hidden="1">{"'Trust by name'!$A$6:$E$350","'Trust by name'!$A$1:$D$348"}</definedName>
    <definedName name="eh_5_1_3_3" hidden="1">{"'Trust by name'!$A$6:$E$350","'Trust by name'!$A$1:$D$348"}</definedName>
    <definedName name="eh_5_1_3_4" hidden="1">{"'Trust by name'!$A$6:$E$350","'Trust by name'!$A$1:$D$348"}</definedName>
    <definedName name="eh_5_1_3_5" hidden="1">{"'Trust by name'!$A$6:$E$350","'Trust by name'!$A$1:$D$348"}</definedName>
    <definedName name="eh_5_1_4" hidden="1">{"'Trust by name'!$A$6:$E$350","'Trust by name'!$A$1:$D$348"}</definedName>
    <definedName name="eh_5_1_4_1" hidden="1">{"'Trust by name'!$A$6:$E$350","'Trust by name'!$A$1:$D$348"}</definedName>
    <definedName name="eh_5_1_4_2" hidden="1">{"'Trust by name'!$A$6:$E$350","'Trust by name'!$A$1:$D$348"}</definedName>
    <definedName name="eh_5_1_4_3" hidden="1">{"'Trust by name'!$A$6:$E$350","'Trust by name'!$A$1:$D$348"}</definedName>
    <definedName name="eh_5_1_4_4" hidden="1">{"'Trust by name'!$A$6:$E$350","'Trust by name'!$A$1:$D$348"}</definedName>
    <definedName name="eh_5_1_4_5" hidden="1">{"'Trust by name'!$A$6:$E$350","'Trust by name'!$A$1:$D$348"}</definedName>
    <definedName name="eh_5_1_5" hidden="1">{"'Trust by name'!$A$6:$E$350","'Trust by name'!$A$1:$D$348"}</definedName>
    <definedName name="eh_5_1_5_1" hidden="1">{"'Trust by name'!$A$6:$E$350","'Trust by name'!$A$1:$D$348"}</definedName>
    <definedName name="eh_5_1_5_2" hidden="1">{"'Trust by name'!$A$6:$E$350","'Trust by name'!$A$1:$D$348"}</definedName>
    <definedName name="eh_5_1_5_3" hidden="1">{"'Trust by name'!$A$6:$E$350","'Trust by name'!$A$1:$D$348"}</definedName>
    <definedName name="eh_5_1_5_4" hidden="1">{"'Trust by name'!$A$6:$E$350","'Trust by name'!$A$1:$D$348"}</definedName>
    <definedName name="eh_5_1_5_5" hidden="1">{"'Trust by name'!$A$6:$E$350","'Trust by name'!$A$1:$D$348"}</definedName>
    <definedName name="eh_5_2" hidden="1">{"'Trust by name'!$A$6:$E$350","'Trust by name'!$A$1:$D$348"}</definedName>
    <definedName name="eh_5_2_1" hidden="1">{"'Trust by name'!$A$6:$E$350","'Trust by name'!$A$1:$D$348"}</definedName>
    <definedName name="eh_5_2_2" hidden="1">{"'Trust by name'!$A$6:$E$350","'Trust by name'!$A$1:$D$348"}</definedName>
    <definedName name="eh_5_2_3" hidden="1">{"'Trust by name'!$A$6:$E$350","'Trust by name'!$A$1:$D$348"}</definedName>
    <definedName name="eh_5_2_4" hidden="1">{"'Trust by name'!$A$6:$E$350","'Trust by name'!$A$1:$D$348"}</definedName>
    <definedName name="eh_5_2_5" hidden="1">{"'Trust by name'!$A$6:$E$350","'Trust by name'!$A$1:$D$348"}</definedName>
    <definedName name="eh_5_3" hidden="1">{"'Trust by name'!$A$6:$E$350","'Trust by name'!$A$1:$D$348"}</definedName>
    <definedName name="eh_5_3_1" hidden="1">{"'Trust by name'!$A$6:$E$350","'Trust by name'!$A$1:$D$348"}</definedName>
    <definedName name="eh_5_3_2" hidden="1">{"'Trust by name'!$A$6:$E$350","'Trust by name'!$A$1:$D$348"}</definedName>
    <definedName name="eh_5_3_3" hidden="1">{"'Trust by name'!$A$6:$E$350","'Trust by name'!$A$1:$D$348"}</definedName>
    <definedName name="eh_5_3_4" hidden="1">{"'Trust by name'!$A$6:$E$350","'Trust by name'!$A$1:$D$348"}</definedName>
    <definedName name="eh_5_3_5" hidden="1">{"'Trust by name'!$A$6:$E$350","'Trust by name'!$A$1:$D$348"}</definedName>
    <definedName name="eh_5_4" hidden="1">{"'Trust by name'!$A$6:$E$350","'Trust by name'!$A$1:$D$348"}</definedName>
    <definedName name="eh_5_4_1" hidden="1">{"'Trust by name'!$A$6:$E$350","'Trust by name'!$A$1:$D$348"}</definedName>
    <definedName name="eh_5_4_2" hidden="1">{"'Trust by name'!$A$6:$E$350","'Trust by name'!$A$1:$D$348"}</definedName>
    <definedName name="eh_5_4_3" hidden="1">{"'Trust by name'!$A$6:$E$350","'Trust by name'!$A$1:$D$348"}</definedName>
    <definedName name="eh_5_4_4" hidden="1">{"'Trust by name'!$A$6:$E$350","'Trust by name'!$A$1:$D$348"}</definedName>
    <definedName name="eh_5_4_5" hidden="1">{"'Trust by name'!$A$6:$E$350","'Trust by name'!$A$1:$D$348"}</definedName>
    <definedName name="eh_5_5" hidden="1">{"'Trust by name'!$A$6:$E$350","'Trust by name'!$A$1:$D$348"}</definedName>
    <definedName name="eh_5_5_1" hidden="1">{"'Trust by name'!$A$6:$E$350","'Trust by name'!$A$1:$D$348"}</definedName>
    <definedName name="eh_5_5_2" hidden="1">{"'Trust by name'!$A$6:$E$350","'Trust by name'!$A$1:$D$348"}</definedName>
    <definedName name="eh_5_5_3" hidden="1">{"'Trust by name'!$A$6:$E$350","'Trust by name'!$A$1:$D$348"}</definedName>
    <definedName name="eh_5_5_4" hidden="1">{"'Trust by name'!$A$6:$E$350","'Trust by name'!$A$1:$D$348"}</definedName>
    <definedName name="eh_5_5_5" hidden="1">{"'Trust by name'!$A$6:$E$350","'Trust by name'!$A$1:$D$348"}</definedName>
    <definedName name="FDDD" hidden="1">{#N/A,#N/A,FALSE,"TMCOMP96";#N/A,#N/A,FALSE,"MAT96";#N/A,#N/A,FALSE,"FANDA96";#N/A,#N/A,FALSE,"INTRAN96";#N/A,#N/A,FALSE,"NAA9697";#N/A,#N/A,FALSE,"ECWEBB";#N/A,#N/A,FALSE,"MFT96";#N/A,#N/A,FALSE,"CTrecon"}</definedName>
    <definedName name="FDDD_1" hidden="1">{#N/A,#N/A,FALSE,"TMCOMP96";#N/A,#N/A,FALSE,"MAT96";#N/A,#N/A,FALSE,"FANDA96";#N/A,#N/A,FALSE,"INTRAN96";#N/A,#N/A,FALSE,"NAA9697";#N/A,#N/A,FALSE,"ECWEBB";#N/A,#N/A,FALSE,"MFT96";#N/A,#N/A,FALSE,"CTrecon"}</definedName>
    <definedName name="FDDD_1_1" hidden="1">{#N/A,#N/A,FALSE,"TMCOMP96";#N/A,#N/A,FALSE,"MAT96";#N/A,#N/A,FALSE,"FANDA96";#N/A,#N/A,FALSE,"INTRAN96";#N/A,#N/A,FALSE,"NAA9697";#N/A,#N/A,FALSE,"ECWEBB";#N/A,#N/A,FALSE,"MFT96";#N/A,#N/A,FALSE,"CTrecon"}</definedName>
    <definedName name="FDDD_1_1_1" hidden="1">{#N/A,#N/A,FALSE,"TMCOMP96";#N/A,#N/A,FALSE,"MAT96";#N/A,#N/A,FALSE,"FANDA96";#N/A,#N/A,FALSE,"INTRAN96";#N/A,#N/A,FALSE,"NAA9697";#N/A,#N/A,FALSE,"ECWEBB";#N/A,#N/A,FALSE,"MFT96";#N/A,#N/A,FALSE,"CTrecon"}</definedName>
    <definedName name="FDDD_1_1_1_1" hidden="1">{#N/A,#N/A,FALSE,"TMCOMP96";#N/A,#N/A,FALSE,"MAT96";#N/A,#N/A,FALSE,"FANDA96";#N/A,#N/A,FALSE,"INTRAN96";#N/A,#N/A,FALSE,"NAA9697";#N/A,#N/A,FALSE,"ECWEBB";#N/A,#N/A,FALSE,"MFT96";#N/A,#N/A,FALSE,"CTrecon"}</definedName>
    <definedName name="FDDD_1_1_1_1_1" hidden="1">{#N/A,#N/A,FALSE,"TMCOMP96";#N/A,#N/A,FALSE,"MAT96";#N/A,#N/A,FALSE,"FANDA96";#N/A,#N/A,FALSE,"INTRAN96";#N/A,#N/A,FALSE,"NAA9697";#N/A,#N/A,FALSE,"ECWEBB";#N/A,#N/A,FALSE,"MFT96";#N/A,#N/A,FALSE,"CTrecon"}</definedName>
    <definedName name="FDDD_1_1_1_1_1_1" hidden="1">{#N/A,#N/A,FALSE,"TMCOMP96";#N/A,#N/A,FALSE,"MAT96";#N/A,#N/A,FALSE,"FANDA96";#N/A,#N/A,FALSE,"INTRAN96";#N/A,#N/A,FALSE,"NAA9697";#N/A,#N/A,FALSE,"ECWEBB";#N/A,#N/A,FALSE,"MFT96";#N/A,#N/A,FALSE,"CTrecon"}</definedName>
    <definedName name="FDDD_1_1_1_1_1_2" hidden="1">{#N/A,#N/A,FALSE,"TMCOMP96";#N/A,#N/A,FALSE,"MAT96";#N/A,#N/A,FALSE,"FANDA96";#N/A,#N/A,FALSE,"INTRAN96";#N/A,#N/A,FALSE,"NAA9697";#N/A,#N/A,FALSE,"ECWEBB";#N/A,#N/A,FALSE,"MFT96";#N/A,#N/A,FALSE,"CTrecon"}</definedName>
    <definedName name="FDDD_1_1_1_1_1_3" hidden="1">{#N/A,#N/A,FALSE,"TMCOMP96";#N/A,#N/A,FALSE,"MAT96";#N/A,#N/A,FALSE,"FANDA96";#N/A,#N/A,FALSE,"INTRAN96";#N/A,#N/A,FALSE,"NAA9697";#N/A,#N/A,FALSE,"ECWEBB";#N/A,#N/A,FALSE,"MFT96";#N/A,#N/A,FALSE,"CTrecon"}</definedName>
    <definedName name="FDDD_1_1_1_1_1_4" hidden="1">{#N/A,#N/A,FALSE,"TMCOMP96";#N/A,#N/A,FALSE,"MAT96";#N/A,#N/A,FALSE,"FANDA96";#N/A,#N/A,FALSE,"INTRAN96";#N/A,#N/A,FALSE,"NAA9697";#N/A,#N/A,FALSE,"ECWEBB";#N/A,#N/A,FALSE,"MFT96";#N/A,#N/A,FALSE,"CTrecon"}</definedName>
    <definedName name="FDDD_1_1_1_1_1_5" hidden="1">{#N/A,#N/A,FALSE,"TMCOMP96";#N/A,#N/A,FALSE,"MAT96";#N/A,#N/A,FALSE,"FANDA96";#N/A,#N/A,FALSE,"INTRAN96";#N/A,#N/A,FALSE,"NAA9697";#N/A,#N/A,FALSE,"ECWEBB";#N/A,#N/A,FALSE,"MFT96";#N/A,#N/A,FALSE,"CTrecon"}</definedName>
    <definedName name="FDDD_1_1_1_1_2" hidden="1">{#N/A,#N/A,FALSE,"TMCOMP96";#N/A,#N/A,FALSE,"MAT96";#N/A,#N/A,FALSE,"FANDA96";#N/A,#N/A,FALSE,"INTRAN96";#N/A,#N/A,FALSE,"NAA9697";#N/A,#N/A,FALSE,"ECWEBB";#N/A,#N/A,FALSE,"MFT96";#N/A,#N/A,FALSE,"CTrecon"}</definedName>
    <definedName name="FDDD_1_1_1_1_2_1" hidden="1">{#N/A,#N/A,FALSE,"TMCOMP96";#N/A,#N/A,FALSE,"MAT96";#N/A,#N/A,FALSE,"FANDA96";#N/A,#N/A,FALSE,"INTRAN96";#N/A,#N/A,FALSE,"NAA9697";#N/A,#N/A,FALSE,"ECWEBB";#N/A,#N/A,FALSE,"MFT96";#N/A,#N/A,FALSE,"CTrecon"}</definedName>
    <definedName name="FDDD_1_1_1_1_2_2" hidden="1">{#N/A,#N/A,FALSE,"TMCOMP96";#N/A,#N/A,FALSE,"MAT96";#N/A,#N/A,FALSE,"FANDA96";#N/A,#N/A,FALSE,"INTRAN96";#N/A,#N/A,FALSE,"NAA9697";#N/A,#N/A,FALSE,"ECWEBB";#N/A,#N/A,FALSE,"MFT96";#N/A,#N/A,FALSE,"CTrecon"}</definedName>
    <definedName name="FDDD_1_1_1_1_2_3" hidden="1">{#N/A,#N/A,FALSE,"TMCOMP96";#N/A,#N/A,FALSE,"MAT96";#N/A,#N/A,FALSE,"FANDA96";#N/A,#N/A,FALSE,"INTRAN96";#N/A,#N/A,FALSE,"NAA9697";#N/A,#N/A,FALSE,"ECWEBB";#N/A,#N/A,FALSE,"MFT96";#N/A,#N/A,FALSE,"CTrecon"}</definedName>
    <definedName name="FDDD_1_1_1_1_2_4" hidden="1">{#N/A,#N/A,FALSE,"TMCOMP96";#N/A,#N/A,FALSE,"MAT96";#N/A,#N/A,FALSE,"FANDA96";#N/A,#N/A,FALSE,"INTRAN96";#N/A,#N/A,FALSE,"NAA9697";#N/A,#N/A,FALSE,"ECWEBB";#N/A,#N/A,FALSE,"MFT96";#N/A,#N/A,FALSE,"CTrecon"}</definedName>
    <definedName name="FDDD_1_1_1_1_2_5" hidden="1">{#N/A,#N/A,FALSE,"TMCOMP96";#N/A,#N/A,FALSE,"MAT96";#N/A,#N/A,FALSE,"FANDA96";#N/A,#N/A,FALSE,"INTRAN96";#N/A,#N/A,FALSE,"NAA9697";#N/A,#N/A,FALSE,"ECWEBB";#N/A,#N/A,FALSE,"MFT96";#N/A,#N/A,FALSE,"CTrecon"}</definedName>
    <definedName name="FDDD_1_1_1_1_3" hidden="1">{#N/A,#N/A,FALSE,"TMCOMP96";#N/A,#N/A,FALSE,"MAT96";#N/A,#N/A,FALSE,"FANDA96";#N/A,#N/A,FALSE,"INTRAN96";#N/A,#N/A,FALSE,"NAA9697";#N/A,#N/A,FALSE,"ECWEBB";#N/A,#N/A,FALSE,"MFT96";#N/A,#N/A,FALSE,"CTrecon"}</definedName>
    <definedName name="FDDD_1_1_1_1_4" hidden="1">{#N/A,#N/A,FALSE,"TMCOMP96";#N/A,#N/A,FALSE,"MAT96";#N/A,#N/A,FALSE,"FANDA96";#N/A,#N/A,FALSE,"INTRAN96";#N/A,#N/A,FALSE,"NAA9697";#N/A,#N/A,FALSE,"ECWEBB";#N/A,#N/A,FALSE,"MFT96";#N/A,#N/A,FALSE,"CTrecon"}</definedName>
    <definedName name="FDDD_1_1_1_1_5" hidden="1">{#N/A,#N/A,FALSE,"TMCOMP96";#N/A,#N/A,FALSE,"MAT96";#N/A,#N/A,FALSE,"FANDA96";#N/A,#N/A,FALSE,"INTRAN96";#N/A,#N/A,FALSE,"NAA9697";#N/A,#N/A,FALSE,"ECWEBB";#N/A,#N/A,FALSE,"MFT96";#N/A,#N/A,FALSE,"CTrecon"}</definedName>
    <definedName name="FDDD_1_1_1_2" hidden="1">{#N/A,#N/A,FALSE,"TMCOMP96";#N/A,#N/A,FALSE,"MAT96";#N/A,#N/A,FALSE,"FANDA96";#N/A,#N/A,FALSE,"INTRAN96";#N/A,#N/A,FALSE,"NAA9697";#N/A,#N/A,FALSE,"ECWEBB";#N/A,#N/A,FALSE,"MFT96";#N/A,#N/A,FALSE,"CTrecon"}</definedName>
    <definedName name="FDDD_1_1_1_2_1" hidden="1">{#N/A,#N/A,FALSE,"TMCOMP96";#N/A,#N/A,FALSE,"MAT96";#N/A,#N/A,FALSE,"FANDA96";#N/A,#N/A,FALSE,"INTRAN96";#N/A,#N/A,FALSE,"NAA9697";#N/A,#N/A,FALSE,"ECWEBB";#N/A,#N/A,FALSE,"MFT96";#N/A,#N/A,FALSE,"CTrecon"}</definedName>
    <definedName name="FDDD_1_1_1_2_2" hidden="1">{#N/A,#N/A,FALSE,"TMCOMP96";#N/A,#N/A,FALSE,"MAT96";#N/A,#N/A,FALSE,"FANDA96";#N/A,#N/A,FALSE,"INTRAN96";#N/A,#N/A,FALSE,"NAA9697";#N/A,#N/A,FALSE,"ECWEBB";#N/A,#N/A,FALSE,"MFT96";#N/A,#N/A,FALSE,"CTrecon"}</definedName>
    <definedName name="FDDD_1_1_1_2_3" hidden="1">{#N/A,#N/A,FALSE,"TMCOMP96";#N/A,#N/A,FALSE,"MAT96";#N/A,#N/A,FALSE,"FANDA96";#N/A,#N/A,FALSE,"INTRAN96";#N/A,#N/A,FALSE,"NAA9697";#N/A,#N/A,FALSE,"ECWEBB";#N/A,#N/A,FALSE,"MFT96";#N/A,#N/A,FALSE,"CTrecon"}</definedName>
    <definedName name="FDDD_1_1_1_2_4" hidden="1">{#N/A,#N/A,FALSE,"TMCOMP96";#N/A,#N/A,FALSE,"MAT96";#N/A,#N/A,FALSE,"FANDA96";#N/A,#N/A,FALSE,"INTRAN96";#N/A,#N/A,FALSE,"NAA9697";#N/A,#N/A,FALSE,"ECWEBB";#N/A,#N/A,FALSE,"MFT96";#N/A,#N/A,FALSE,"CTrecon"}</definedName>
    <definedName name="FDDD_1_1_1_2_5" hidden="1">{#N/A,#N/A,FALSE,"TMCOMP96";#N/A,#N/A,FALSE,"MAT96";#N/A,#N/A,FALSE,"FANDA96";#N/A,#N/A,FALSE,"INTRAN96";#N/A,#N/A,FALSE,"NAA9697";#N/A,#N/A,FALSE,"ECWEBB";#N/A,#N/A,FALSE,"MFT96";#N/A,#N/A,FALSE,"CTrecon"}</definedName>
    <definedName name="FDDD_1_1_1_3" hidden="1">{#N/A,#N/A,FALSE,"TMCOMP96";#N/A,#N/A,FALSE,"MAT96";#N/A,#N/A,FALSE,"FANDA96";#N/A,#N/A,FALSE,"INTRAN96";#N/A,#N/A,FALSE,"NAA9697";#N/A,#N/A,FALSE,"ECWEBB";#N/A,#N/A,FALSE,"MFT96";#N/A,#N/A,FALSE,"CTrecon"}</definedName>
    <definedName name="FDDD_1_1_1_3_1" hidden="1">{#N/A,#N/A,FALSE,"TMCOMP96";#N/A,#N/A,FALSE,"MAT96";#N/A,#N/A,FALSE,"FANDA96";#N/A,#N/A,FALSE,"INTRAN96";#N/A,#N/A,FALSE,"NAA9697";#N/A,#N/A,FALSE,"ECWEBB";#N/A,#N/A,FALSE,"MFT96";#N/A,#N/A,FALSE,"CTrecon"}</definedName>
    <definedName name="FDDD_1_1_1_3_2" hidden="1">{#N/A,#N/A,FALSE,"TMCOMP96";#N/A,#N/A,FALSE,"MAT96";#N/A,#N/A,FALSE,"FANDA96";#N/A,#N/A,FALSE,"INTRAN96";#N/A,#N/A,FALSE,"NAA9697";#N/A,#N/A,FALSE,"ECWEBB";#N/A,#N/A,FALSE,"MFT96";#N/A,#N/A,FALSE,"CTrecon"}</definedName>
    <definedName name="FDDD_1_1_1_3_3" hidden="1">{#N/A,#N/A,FALSE,"TMCOMP96";#N/A,#N/A,FALSE,"MAT96";#N/A,#N/A,FALSE,"FANDA96";#N/A,#N/A,FALSE,"INTRAN96";#N/A,#N/A,FALSE,"NAA9697";#N/A,#N/A,FALSE,"ECWEBB";#N/A,#N/A,FALSE,"MFT96";#N/A,#N/A,FALSE,"CTrecon"}</definedName>
    <definedName name="FDDD_1_1_1_3_4" hidden="1">{#N/A,#N/A,FALSE,"TMCOMP96";#N/A,#N/A,FALSE,"MAT96";#N/A,#N/A,FALSE,"FANDA96";#N/A,#N/A,FALSE,"INTRAN96";#N/A,#N/A,FALSE,"NAA9697";#N/A,#N/A,FALSE,"ECWEBB";#N/A,#N/A,FALSE,"MFT96";#N/A,#N/A,FALSE,"CTrecon"}</definedName>
    <definedName name="FDDD_1_1_1_3_5" hidden="1">{#N/A,#N/A,FALSE,"TMCOMP96";#N/A,#N/A,FALSE,"MAT96";#N/A,#N/A,FALSE,"FANDA96";#N/A,#N/A,FALSE,"INTRAN96";#N/A,#N/A,FALSE,"NAA9697";#N/A,#N/A,FALSE,"ECWEBB";#N/A,#N/A,FALSE,"MFT96";#N/A,#N/A,FALSE,"CTrecon"}</definedName>
    <definedName name="FDDD_1_1_1_4" hidden="1">{#N/A,#N/A,FALSE,"TMCOMP96";#N/A,#N/A,FALSE,"MAT96";#N/A,#N/A,FALSE,"FANDA96";#N/A,#N/A,FALSE,"INTRAN96";#N/A,#N/A,FALSE,"NAA9697";#N/A,#N/A,FALSE,"ECWEBB";#N/A,#N/A,FALSE,"MFT96";#N/A,#N/A,FALSE,"CTrecon"}</definedName>
    <definedName name="FDDD_1_1_1_4_1" hidden="1">{#N/A,#N/A,FALSE,"TMCOMP96";#N/A,#N/A,FALSE,"MAT96";#N/A,#N/A,FALSE,"FANDA96";#N/A,#N/A,FALSE,"INTRAN96";#N/A,#N/A,FALSE,"NAA9697";#N/A,#N/A,FALSE,"ECWEBB";#N/A,#N/A,FALSE,"MFT96";#N/A,#N/A,FALSE,"CTrecon"}</definedName>
    <definedName name="FDDD_1_1_1_4_2" hidden="1">{#N/A,#N/A,FALSE,"TMCOMP96";#N/A,#N/A,FALSE,"MAT96";#N/A,#N/A,FALSE,"FANDA96";#N/A,#N/A,FALSE,"INTRAN96";#N/A,#N/A,FALSE,"NAA9697";#N/A,#N/A,FALSE,"ECWEBB";#N/A,#N/A,FALSE,"MFT96";#N/A,#N/A,FALSE,"CTrecon"}</definedName>
    <definedName name="FDDD_1_1_1_4_3" hidden="1">{#N/A,#N/A,FALSE,"TMCOMP96";#N/A,#N/A,FALSE,"MAT96";#N/A,#N/A,FALSE,"FANDA96";#N/A,#N/A,FALSE,"INTRAN96";#N/A,#N/A,FALSE,"NAA9697";#N/A,#N/A,FALSE,"ECWEBB";#N/A,#N/A,FALSE,"MFT96";#N/A,#N/A,FALSE,"CTrecon"}</definedName>
    <definedName name="FDDD_1_1_1_4_4" hidden="1">{#N/A,#N/A,FALSE,"TMCOMP96";#N/A,#N/A,FALSE,"MAT96";#N/A,#N/A,FALSE,"FANDA96";#N/A,#N/A,FALSE,"INTRAN96";#N/A,#N/A,FALSE,"NAA9697";#N/A,#N/A,FALSE,"ECWEBB";#N/A,#N/A,FALSE,"MFT96";#N/A,#N/A,FALSE,"CTrecon"}</definedName>
    <definedName name="FDDD_1_1_1_4_5" hidden="1">{#N/A,#N/A,FALSE,"TMCOMP96";#N/A,#N/A,FALSE,"MAT96";#N/A,#N/A,FALSE,"FANDA96";#N/A,#N/A,FALSE,"INTRAN96";#N/A,#N/A,FALSE,"NAA9697";#N/A,#N/A,FALSE,"ECWEBB";#N/A,#N/A,FALSE,"MFT96";#N/A,#N/A,FALSE,"CTrecon"}</definedName>
    <definedName name="FDDD_1_1_1_5" hidden="1">{#N/A,#N/A,FALSE,"TMCOMP96";#N/A,#N/A,FALSE,"MAT96";#N/A,#N/A,FALSE,"FANDA96";#N/A,#N/A,FALSE,"INTRAN96";#N/A,#N/A,FALSE,"NAA9697";#N/A,#N/A,FALSE,"ECWEBB";#N/A,#N/A,FALSE,"MFT96";#N/A,#N/A,FALSE,"CTrecon"}</definedName>
    <definedName name="FDDD_1_1_1_5_1" hidden="1">{#N/A,#N/A,FALSE,"TMCOMP96";#N/A,#N/A,FALSE,"MAT96";#N/A,#N/A,FALSE,"FANDA96";#N/A,#N/A,FALSE,"INTRAN96";#N/A,#N/A,FALSE,"NAA9697";#N/A,#N/A,FALSE,"ECWEBB";#N/A,#N/A,FALSE,"MFT96";#N/A,#N/A,FALSE,"CTrecon"}</definedName>
    <definedName name="FDDD_1_1_1_5_2" hidden="1">{#N/A,#N/A,FALSE,"TMCOMP96";#N/A,#N/A,FALSE,"MAT96";#N/A,#N/A,FALSE,"FANDA96";#N/A,#N/A,FALSE,"INTRAN96";#N/A,#N/A,FALSE,"NAA9697";#N/A,#N/A,FALSE,"ECWEBB";#N/A,#N/A,FALSE,"MFT96";#N/A,#N/A,FALSE,"CTrecon"}</definedName>
    <definedName name="FDDD_1_1_1_5_3" hidden="1">{#N/A,#N/A,FALSE,"TMCOMP96";#N/A,#N/A,FALSE,"MAT96";#N/A,#N/A,FALSE,"FANDA96";#N/A,#N/A,FALSE,"INTRAN96";#N/A,#N/A,FALSE,"NAA9697";#N/A,#N/A,FALSE,"ECWEBB";#N/A,#N/A,FALSE,"MFT96";#N/A,#N/A,FALSE,"CTrecon"}</definedName>
    <definedName name="FDDD_1_1_1_5_4" hidden="1">{#N/A,#N/A,FALSE,"TMCOMP96";#N/A,#N/A,FALSE,"MAT96";#N/A,#N/A,FALSE,"FANDA96";#N/A,#N/A,FALSE,"INTRAN96";#N/A,#N/A,FALSE,"NAA9697";#N/A,#N/A,FALSE,"ECWEBB";#N/A,#N/A,FALSE,"MFT96";#N/A,#N/A,FALSE,"CTrecon"}</definedName>
    <definedName name="FDDD_1_1_1_5_5" hidden="1">{#N/A,#N/A,FALSE,"TMCOMP96";#N/A,#N/A,FALSE,"MAT96";#N/A,#N/A,FALSE,"FANDA96";#N/A,#N/A,FALSE,"INTRAN96";#N/A,#N/A,FALSE,"NAA9697";#N/A,#N/A,FALSE,"ECWEBB";#N/A,#N/A,FALSE,"MFT96";#N/A,#N/A,FALSE,"CTrecon"}</definedName>
    <definedName name="FDDD_1_1_2" hidden="1">{#N/A,#N/A,FALSE,"TMCOMP96";#N/A,#N/A,FALSE,"MAT96";#N/A,#N/A,FALSE,"FANDA96";#N/A,#N/A,FALSE,"INTRAN96";#N/A,#N/A,FALSE,"NAA9697";#N/A,#N/A,FALSE,"ECWEBB";#N/A,#N/A,FALSE,"MFT96";#N/A,#N/A,FALSE,"CTrecon"}</definedName>
    <definedName name="FDDD_1_1_2_1" hidden="1">{#N/A,#N/A,FALSE,"TMCOMP96";#N/A,#N/A,FALSE,"MAT96";#N/A,#N/A,FALSE,"FANDA96";#N/A,#N/A,FALSE,"INTRAN96";#N/A,#N/A,FALSE,"NAA9697";#N/A,#N/A,FALSE,"ECWEBB";#N/A,#N/A,FALSE,"MFT96";#N/A,#N/A,FALSE,"CTrecon"}</definedName>
    <definedName name="FDDD_1_1_2_2" hidden="1">{#N/A,#N/A,FALSE,"TMCOMP96";#N/A,#N/A,FALSE,"MAT96";#N/A,#N/A,FALSE,"FANDA96";#N/A,#N/A,FALSE,"INTRAN96";#N/A,#N/A,FALSE,"NAA9697";#N/A,#N/A,FALSE,"ECWEBB";#N/A,#N/A,FALSE,"MFT96";#N/A,#N/A,FALSE,"CTrecon"}</definedName>
    <definedName name="FDDD_1_1_2_3" hidden="1">{#N/A,#N/A,FALSE,"TMCOMP96";#N/A,#N/A,FALSE,"MAT96";#N/A,#N/A,FALSE,"FANDA96";#N/A,#N/A,FALSE,"INTRAN96";#N/A,#N/A,FALSE,"NAA9697";#N/A,#N/A,FALSE,"ECWEBB";#N/A,#N/A,FALSE,"MFT96";#N/A,#N/A,FALSE,"CTrecon"}</definedName>
    <definedName name="FDDD_1_1_2_4" hidden="1">{#N/A,#N/A,FALSE,"TMCOMP96";#N/A,#N/A,FALSE,"MAT96";#N/A,#N/A,FALSE,"FANDA96";#N/A,#N/A,FALSE,"INTRAN96";#N/A,#N/A,FALSE,"NAA9697";#N/A,#N/A,FALSE,"ECWEBB";#N/A,#N/A,FALSE,"MFT96";#N/A,#N/A,FALSE,"CTrecon"}</definedName>
    <definedName name="FDDD_1_1_2_5" hidden="1">{#N/A,#N/A,FALSE,"TMCOMP96";#N/A,#N/A,FALSE,"MAT96";#N/A,#N/A,FALSE,"FANDA96";#N/A,#N/A,FALSE,"INTRAN96";#N/A,#N/A,FALSE,"NAA9697";#N/A,#N/A,FALSE,"ECWEBB";#N/A,#N/A,FALSE,"MFT96";#N/A,#N/A,FALSE,"CTrecon"}</definedName>
    <definedName name="FDDD_1_1_3" hidden="1">{#N/A,#N/A,FALSE,"TMCOMP96";#N/A,#N/A,FALSE,"MAT96";#N/A,#N/A,FALSE,"FANDA96";#N/A,#N/A,FALSE,"INTRAN96";#N/A,#N/A,FALSE,"NAA9697";#N/A,#N/A,FALSE,"ECWEBB";#N/A,#N/A,FALSE,"MFT96";#N/A,#N/A,FALSE,"CTrecon"}</definedName>
    <definedName name="FDDD_1_1_3_1" hidden="1">{#N/A,#N/A,FALSE,"TMCOMP96";#N/A,#N/A,FALSE,"MAT96";#N/A,#N/A,FALSE,"FANDA96";#N/A,#N/A,FALSE,"INTRAN96";#N/A,#N/A,FALSE,"NAA9697";#N/A,#N/A,FALSE,"ECWEBB";#N/A,#N/A,FALSE,"MFT96";#N/A,#N/A,FALSE,"CTrecon"}</definedName>
    <definedName name="FDDD_1_1_3_2" hidden="1">{#N/A,#N/A,FALSE,"TMCOMP96";#N/A,#N/A,FALSE,"MAT96";#N/A,#N/A,FALSE,"FANDA96";#N/A,#N/A,FALSE,"INTRAN96";#N/A,#N/A,FALSE,"NAA9697";#N/A,#N/A,FALSE,"ECWEBB";#N/A,#N/A,FALSE,"MFT96";#N/A,#N/A,FALSE,"CTrecon"}</definedName>
    <definedName name="FDDD_1_1_3_3" hidden="1">{#N/A,#N/A,FALSE,"TMCOMP96";#N/A,#N/A,FALSE,"MAT96";#N/A,#N/A,FALSE,"FANDA96";#N/A,#N/A,FALSE,"INTRAN96";#N/A,#N/A,FALSE,"NAA9697";#N/A,#N/A,FALSE,"ECWEBB";#N/A,#N/A,FALSE,"MFT96";#N/A,#N/A,FALSE,"CTrecon"}</definedName>
    <definedName name="FDDD_1_1_3_4" hidden="1">{#N/A,#N/A,FALSE,"TMCOMP96";#N/A,#N/A,FALSE,"MAT96";#N/A,#N/A,FALSE,"FANDA96";#N/A,#N/A,FALSE,"INTRAN96";#N/A,#N/A,FALSE,"NAA9697";#N/A,#N/A,FALSE,"ECWEBB";#N/A,#N/A,FALSE,"MFT96";#N/A,#N/A,FALSE,"CTrecon"}</definedName>
    <definedName name="FDDD_1_1_3_5" hidden="1">{#N/A,#N/A,FALSE,"TMCOMP96";#N/A,#N/A,FALSE,"MAT96";#N/A,#N/A,FALSE,"FANDA96";#N/A,#N/A,FALSE,"INTRAN96";#N/A,#N/A,FALSE,"NAA9697";#N/A,#N/A,FALSE,"ECWEBB";#N/A,#N/A,FALSE,"MFT96";#N/A,#N/A,FALSE,"CTrecon"}</definedName>
    <definedName name="FDDD_1_1_4" hidden="1">{#N/A,#N/A,FALSE,"TMCOMP96";#N/A,#N/A,FALSE,"MAT96";#N/A,#N/A,FALSE,"FANDA96";#N/A,#N/A,FALSE,"INTRAN96";#N/A,#N/A,FALSE,"NAA9697";#N/A,#N/A,FALSE,"ECWEBB";#N/A,#N/A,FALSE,"MFT96";#N/A,#N/A,FALSE,"CTrecon"}</definedName>
    <definedName name="FDDD_1_1_4_1" hidden="1">{#N/A,#N/A,FALSE,"TMCOMP96";#N/A,#N/A,FALSE,"MAT96";#N/A,#N/A,FALSE,"FANDA96";#N/A,#N/A,FALSE,"INTRAN96";#N/A,#N/A,FALSE,"NAA9697";#N/A,#N/A,FALSE,"ECWEBB";#N/A,#N/A,FALSE,"MFT96";#N/A,#N/A,FALSE,"CTrecon"}</definedName>
    <definedName name="FDDD_1_1_4_2" hidden="1">{#N/A,#N/A,FALSE,"TMCOMP96";#N/A,#N/A,FALSE,"MAT96";#N/A,#N/A,FALSE,"FANDA96";#N/A,#N/A,FALSE,"INTRAN96";#N/A,#N/A,FALSE,"NAA9697";#N/A,#N/A,FALSE,"ECWEBB";#N/A,#N/A,FALSE,"MFT96";#N/A,#N/A,FALSE,"CTrecon"}</definedName>
    <definedName name="FDDD_1_1_4_3" hidden="1">{#N/A,#N/A,FALSE,"TMCOMP96";#N/A,#N/A,FALSE,"MAT96";#N/A,#N/A,FALSE,"FANDA96";#N/A,#N/A,FALSE,"INTRAN96";#N/A,#N/A,FALSE,"NAA9697";#N/A,#N/A,FALSE,"ECWEBB";#N/A,#N/A,FALSE,"MFT96";#N/A,#N/A,FALSE,"CTrecon"}</definedName>
    <definedName name="FDDD_1_1_4_4" hidden="1">{#N/A,#N/A,FALSE,"TMCOMP96";#N/A,#N/A,FALSE,"MAT96";#N/A,#N/A,FALSE,"FANDA96";#N/A,#N/A,FALSE,"INTRAN96";#N/A,#N/A,FALSE,"NAA9697";#N/A,#N/A,FALSE,"ECWEBB";#N/A,#N/A,FALSE,"MFT96";#N/A,#N/A,FALSE,"CTrecon"}</definedName>
    <definedName name="FDDD_1_1_4_5" hidden="1">{#N/A,#N/A,FALSE,"TMCOMP96";#N/A,#N/A,FALSE,"MAT96";#N/A,#N/A,FALSE,"FANDA96";#N/A,#N/A,FALSE,"INTRAN96";#N/A,#N/A,FALSE,"NAA9697";#N/A,#N/A,FALSE,"ECWEBB";#N/A,#N/A,FALSE,"MFT96";#N/A,#N/A,FALSE,"CTrecon"}</definedName>
    <definedName name="FDDD_1_1_5" hidden="1">{#N/A,#N/A,FALSE,"TMCOMP96";#N/A,#N/A,FALSE,"MAT96";#N/A,#N/A,FALSE,"FANDA96";#N/A,#N/A,FALSE,"INTRAN96";#N/A,#N/A,FALSE,"NAA9697";#N/A,#N/A,FALSE,"ECWEBB";#N/A,#N/A,FALSE,"MFT96";#N/A,#N/A,FALSE,"CTrecon"}</definedName>
    <definedName name="FDDD_1_1_5_1" hidden="1">{#N/A,#N/A,FALSE,"TMCOMP96";#N/A,#N/A,FALSE,"MAT96";#N/A,#N/A,FALSE,"FANDA96";#N/A,#N/A,FALSE,"INTRAN96";#N/A,#N/A,FALSE,"NAA9697";#N/A,#N/A,FALSE,"ECWEBB";#N/A,#N/A,FALSE,"MFT96";#N/A,#N/A,FALSE,"CTrecon"}</definedName>
    <definedName name="FDDD_1_1_5_2" hidden="1">{#N/A,#N/A,FALSE,"TMCOMP96";#N/A,#N/A,FALSE,"MAT96";#N/A,#N/A,FALSE,"FANDA96";#N/A,#N/A,FALSE,"INTRAN96";#N/A,#N/A,FALSE,"NAA9697";#N/A,#N/A,FALSE,"ECWEBB";#N/A,#N/A,FALSE,"MFT96";#N/A,#N/A,FALSE,"CTrecon"}</definedName>
    <definedName name="FDDD_1_1_5_3" hidden="1">{#N/A,#N/A,FALSE,"TMCOMP96";#N/A,#N/A,FALSE,"MAT96";#N/A,#N/A,FALSE,"FANDA96";#N/A,#N/A,FALSE,"INTRAN96";#N/A,#N/A,FALSE,"NAA9697";#N/A,#N/A,FALSE,"ECWEBB";#N/A,#N/A,FALSE,"MFT96";#N/A,#N/A,FALSE,"CTrecon"}</definedName>
    <definedName name="FDDD_1_1_5_4" hidden="1">{#N/A,#N/A,FALSE,"TMCOMP96";#N/A,#N/A,FALSE,"MAT96";#N/A,#N/A,FALSE,"FANDA96";#N/A,#N/A,FALSE,"INTRAN96";#N/A,#N/A,FALSE,"NAA9697";#N/A,#N/A,FALSE,"ECWEBB";#N/A,#N/A,FALSE,"MFT96";#N/A,#N/A,FALSE,"CTrecon"}</definedName>
    <definedName name="FDDD_1_1_5_5" hidden="1">{#N/A,#N/A,FALSE,"TMCOMP96";#N/A,#N/A,FALSE,"MAT96";#N/A,#N/A,FALSE,"FANDA96";#N/A,#N/A,FALSE,"INTRAN96";#N/A,#N/A,FALSE,"NAA9697";#N/A,#N/A,FALSE,"ECWEBB";#N/A,#N/A,FALSE,"MFT96";#N/A,#N/A,FALSE,"CTrecon"}</definedName>
    <definedName name="FDDD_1_2" hidden="1">{#N/A,#N/A,FALSE,"TMCOMP96";#N/A,#N/A,FALSE,"MAT96";#N/A,#N/A,FALSE,"FANDA96";#N/A,#N/A,FALSE,"INTRAN96";#N/A,#N/A,FALSE,"NAA9697";#N/A,#N/A,FALSE,"ECWEBB";#N/A,#N/A,FALSE,"MFT96";#N/A,#N/A,FALSE,"CTrecon"}</definedName>
    <definedName name="FDDD_1_2_1" hidden="1">{#N/A,#N/A,FALSE,"TMCOMP96";#N/A,#N/A,FALSE,"MAT96";#N/A,#N/A,FALSE,"FANDA96";#N/A,#N/A,FALSE,"INTRAN96";#N/A,#N/A,FALSE,"NAA9697";#N/A,#N/A,FALSE,"ECWEBB";#N/A,#N/A,FALSE,"MFT96";#N/A,#N/A,FALSE,"CTrecon"}</definedName>
    <definedName name="FDDD_1_2_1_1" hidden="1">{#N/A,#N/A,FALSE,"TMCOMP96";#N/A,#N/A,FALSE,"MAT96";#N/A,#N/A,FALSE,"FANDA96";#N/A,#N/A,FALSE,"INTRAN96";#N/A,#N/A,FALSE,"NAA9697";#N/A,#N/A,FALSE,"ECWEBB";#N/A,#N/A,FALSE,"MFT96";#N/A,#N/A,FALSE,"CTrecon"}</definedName>
    <definedName name="FDDD_1_2_1_1_1" hidden="1">{#N/A,#N/A,FALSE,"TMCOMP96";#N/A,#N/A,FALSE,"MAT96";#N/A,#N/A,FALSE,"FANDA96";#N/A,#N/A,FALSE,"INTRAN96";#N/A,#N/A,FALSE,"NAA9697";#N/A,#N/A,FALSE,"ECWEBB";#N/A,#N/A,FALSE,"MFT96";#N/A,#N/A,FALSE,"CTrecon"}</definedName>
    <definedName name="FDDD_1_2_1_1_1_1" hidden="1">{#N/A,#N/A,FALSE,"TMCOMP96";#N/A,#N/A,FALSE,"MAT96";#N/A,#N/A,FALSE,"FANDA96";#N/A,#N/A,FALSE,"INTRAN96";#N/A,#N/A,FALSE,"NAA9697";#N/A,#N/A,FALSE,"ECWEBB";#N/A,#N/A,FALSE,"MFT96";#N/A,#N/A,FALSE,"CTrecon"}</definedName>
    <definedName name="FDDD_1_2_1_1_1_2" hidden="1">{#N/A,#N/A,FALSE,"TMCOMP96";#N/A,#N/A,FALSE,"MAT96";#N/A,#N/A,FALSE,"FANDA96";#N/A,#N/A,FALSE,"INTRAN96";#N/A,#N/A,FALSE,"NAA9697";#N/A,#N/A,FALSE,"ECWEBB";#N/A,#N/A,FALSE,"MFT96";#N/A,#N/A,FALSE,"CTrecon"}</definedName>
    <definedName name="FDDD_1_2_1_1_1_3" hidden="1">{#N/A,#N/A,FALSE,"TMCOMP96";#N/A,#N/A,FALSE,"MAT96";#N/A,#N/A,FALSE,"FANDA96";#N/A,#N/A,FALSE,"INTRAN96";#N/A,#N/A,FALSE,"NAA9697";#N/A,#N/A,FALSE,"ECWEBB";#N/A,#N/A,FALSE,"MFT96";#N/A,#N/A,FALSE,"CTrecon"}</definedName>
    <definedName name="FDDD_1_2_1_1_1_4" hidden="1">{#N/A,#N/A,FALSE,"TMCOMP96";#N/A,#N/A,FALSE,"MAT96";#N/A,#N/A,FALSE,"FANDA96";#N/A,#N/A,FALSE,"INTRAN96";#N/A,#N/A,FALSE,"NAA9697";#N/A,#N/A,FALSE,"ECWEBB";#N/A,#N/A,FALSE,"MFT96";#N/A,#N/A,FALSE,"CTrecon"}</definedName>
    <definedName name="FDDD_1_2_1_1_1_5" hidden="1">{#N/A,#N/A,FALSE,"TMCOMP96";#N/A,#N/A,FALSE,"MAT96";#N/A,#N/A,FALSE,"FANDA96";#N/A,#N/A,FALSE,"INTRAN96";#N/A,#N/A,FALSE,"NAA9697";#N/A,#N/A,FALSE,"ECWEBB";#N/A,#N/A,FALSE,"MFT96";#N/A,#N/A,FALSE,"CTrecon"}</definedName>
    <definedName name="FDDD_1_2_1_1_2" hidden="1">{#N/A,#N/A,FALSE,"TMCOMP96";#N/A,#N/A,FALSE,"MAT96";#N/A,#N/A,FALSE,"FANDA96";#N/A,#N/A,FALSE,"INTRAN96";#N/A,#N/A,FALSE,"NAA9697";#N/A,#N/A,FALSE,"ECWEBB";#N/A,#N/A,FALSE,"MFT96";#N/A,#N/A,FALSE,"CTrecon"}</definedName>
    <definedName name="FDDD_1_2_1_1_2_1" hidden="1">{#N/A,#N/A,FALSE,"TMCOMP96";#N/A,#N/A,FALSE,"MAT96";#N/A,#N/A,FALSE,"FANDA96";#N/A,#N/A,FALSE,"INTRAN96";#N/A,#N/A,FALSE,"NAA9697";#N/A,#N/A,FALSE,"ECWEBB";#N/A,#N/A,FALSE,"MFT96";#N/A,#N/A,FALSE,"CTrecon"}</definedName>
    <definedName name="FDDD_1_2_1_1_2_2" hidden="1">{#N/A,#N/A,FALSE,"TMCOMP96";#N/A,#N/A,FALSE,"MAT96";#N/A,#N/A,FALSE,"FANDA96";#N/A,#N/A,FALSE,"INTRAN96";#N/A,#N/A,FALSE,"NAA9697";#N/A,#N/A,FALSE,"ECWEBB";#N/A,#N/A,FALSE,"MFT96";#N/A,#N/A,FALSE,"CTrecon"}</definedName>
    <definedName name="FDDD_1_2_1_1_2_3" hidden="1">{#N/A,#N/A,FALSE,"TMCOMP96";#N/A,#N/A,FALSE,"MAT96";#N/A,#N/A,FALSE,"FANDA96";#N/A,#N/A,FALSE,"INTRAN96";#N/A,#N/A,FALSE,"NAA9697";#N/A,#N/A,FALSE,"ECWEBB";#N/A,#N/A,FALSE,"MFT96";#N/A,#N/A,FALSE,"CTrecon"}</definedName>
    <definedName name="FDDD_1_2_1_1_2_4" hidden="1">{#N/A,#N/A,FALSE,"TMCOMP96";#N/A,#N/A,FALSE,"MAT96";#N/A,#N/A,FALSE,"FANDA96";#N/A,#N/A,FALSE,"INTRAN96";#N/A,#N/A,FALSE,"NAA9697";#N/A,#N/A,FALSE,"ECWEBB";#N/A,#N/A,FALSE,"MFT96";#N/A,#N/A,FALSE,"CTrecon"}</definedName>
    <definedName name="FDDD_1_2_1_1_2_5" hidden="1">{#N/A,#N/A,FALSE,"TMCOMP96";#N/A,#N/A,FALSE,"MAT96";#N/A,#N/A,FALSE,"FANDA96";#N/A,#N/A,FALSE,"INTRAN96";#N/A,#N/A,FALSE,"NAA9697";#N/A,#N/A,FALSE,"ECWEBB";#N/A,#N/A,FALSE,"MFT96";#N/A,#N/A,FALSE,"CTrecon"}</definedName>
    <definedName name="FDDD_1_2_1_1_3" hidden="1">{#N/A,#N/A,FALSE,"TMCOMP96";#N/A,#N/A,FALSE,"MAT96";#N/A,#N/A,FALSE,"FANDA96";#N/A,#N/A,FALSE,"INTRAN96";#N/A,#N/A,FALSE,"NAA9697";#N/A,#N/A,FALSE,"ECWEBB";#N/A,#N/A,FALSE,"MFT96";#N/A,#N/A,FALSE,"CTrecon"}</definedName>
    <definedName name="FDDD_1_2_1_1_4" hidden="1">{#N/A,#N/A,FALSE,"TMCOMP96";#N/A,#N/A,FALSE,"MAT96";#N/A,#N/A,FALSE,"FANDA96";#N/A,#N/A,FALSE,"INTRAN96";#N/A,#N/A,FALSE,"NAA9697";#N/A,#N/A,FALSE,"ECWEBB";#N/A,#N/A,FALSE,"MFT96";#N/A,#N/A,FALSE,"CTrecon"}</definedName>
    <definedName name="FDDD_1_2_1_1_5" hidden="1">{#N/A,#N/A,FALSE,"TMCOMP96";#N/A,#N/A,FALSE,"MAT96";#N/A,#N/A,FALSE,"FANDA96";#N/A,#N/A,FALSE,"INTRAN96";#N/A,#N/A,FALSE,"NAA9697";#N/A,#N/A,FALSE,"ECWEBB";#N/A,#N/A,FALSE,"MFT96";#N/A,#N/A,FALSE,"CTrecon"}</definedName>
    <definedName name="FDDD_1_2_1_2" hidden="1">{#N/A,#N/A,FALSE,"TMCOMP96";#N/A,#N/A,FALSE,"MAT96";#N/A,#N/A,FALSE,"FANDA96";#N/A,#N/A,FALSE,"INTRAN96";#N/A,#N/A,FALSE,"NAA9697";#N/A,#N/A,FALSE,"ECWEBB";#N/A,#N/A,FALSE,"MFT96";#N/A,#N/A,FALSE,"CTrecon"}</definedName>
    <definedName name="FDDD_1_2_1_2_1" hidden="1">{#N/A,#N/A,FALSE,"TMCOMP96";#N/A,#N/A,FALSE,"MAT96";#N/A,#N/A,FALSE,"FANDA96";#N/A,#N/A,FALSE,"INTRAN96";#N/A,#N/A,FALSE,"NAA9697";#N/A,#N/A,FALSE,"ECWEBB";#N/A,#N/A,FALSE,"MFT96";#N/A,#N/A,FALSE,"CTrecon"}</definedName>
    <definedName name="FDDD_1_2_1_2_2" hidden="1">{#N/A,#N/A,FALSE,"TMCOMP96";#N/A,#N/A,FALSE,"MAT96";#N/A,#N/A,FALSE,"FANDA96";#N/A,#N/A,FALSE,"INTRAN96";#N/A,#N/A,FALSE,"NAA9697";#N/A,#N/A,FALSE,"ECWEBB";#N/A,#N/A,FALSE,"MFT96";#N/A,#N/A,FALSE,"CTrecon"}</definedName>
    <definedName name="FDDD_1_2_1_2_3" hidden="1">{#N/A,#N/A,FALSE,"TMCOMP96";#N/A,#N/A,FALSE,"MAT96";#N/A,#N/A,FALSE,"FANDA96";#N/A,#N/A,FALSE,"INTRAN96";#N/A,#N/A,FALSE,"NAA9697";#N/A,#N/A,FALSE,"ECWEBB";#N/A,#N/A,FALSE,"MFT96";#N/A,#N/A,FALSE,"CTrecon"}</definedName>
    <definedName name="FDDD_1_2_1_2_4" hidden="1">{#N/A,#N/A,FALSE,"TMCOMP96";#N/A,#N/A,FALSE,"MAT96";#N/A,#N/A,FALSE,"FANDA96";#N/A,#N/A,FALSE,"INTRAN96";#N/A,#N/A,FALSE,"NAA9697";#N/A,#N/A,FALSE,"ECWEBB";#N/A,#N/A,FALSE,"MFT96";#N/A,#N/A,FALSE,"CTrecon"}</definedName>
    <definedName name="FDDD_1_2_1_2_5" hidden="1">{#N/A,#N/A,FALSE,"TMCOMP96";#N/A,#N/A,FALSE,"MAT96";#N/A,#N/A,FALSE,"FANDA96";#N/A,#N/A,FALSE,"INTRAN96";#N/A,#N/A,FALSE,"NAA9697";#N/A,#N/A,FALSE,"ECWEBB";#N/A,#N/A,FALSE,"MFT96";#N/A,#N/A,FALSE,"CTrecon"}</definedName>
    <definedName name="FDDD_1_2_1_3" hidden="1">{#N/A,#N/A,FALSE,"TMCOMP96";#N/A,#N/A,FALSE,"MAT96";#N/A,#N/A,FALSE,"FANDA96";#N/A,#N/A,FALSE,"INTRAN96";#N/A,#N/A,FALSE,"NAA9697";#N/A,#N/A,FALSE,"ECWEBB";#N/A,#N/A,FALSE,"MFT96";#N/A,#N/A,FALSE,"CTrecon"}</definedName>
    <definedName name="FDDD_1_2_1_3_1" hidden="1">{#N/A,#N/A,FALSE,"TMCOMP96";#N/A,#N/A,FALSE,"MAT96";#N/A,#N/A,FALSE,"FANDA96";#N/A,#N/A,FALSE,"INTRAN96";#N/A,#N/A,FALSE,"NAA9697";#N/A,#N/A,FALSE,"ECWEBB";#N/A,#N/A,FALSE,"MFT96";#N/A,#N/A,FALSE,"CTrecon"}</definedName>
    <definedName name="FDDD_1_2_1_3_2" hidden="1">{#N/A,#N/A,FALSE,"TMCOMP96";#N/A,#N/A,FALSE,"MAT96";#N/A,#N/A,FALSE,"FANDA96";#N/A,#N/A,FALSE,"INTRAN96";#N/A,#N/A,FALSE,"NAA9697";#N/A,#N/A,FALSE,"ECWEBB";#N/A,#N/A,FALSE,"MFT96";#N/A,#N/A,FALSE,"CTrecon"}</definedName>
    <definedName name="FDDD_1_2_1_3_3" hidden="1">{#N/A,#N/A,FALSE,"TMCOMP96";#N/A,#N/A,FALSE,"MAT96";#N/A,#N/A,FALSE,"FANDA96";#N/A,#N/A,FALSE,"INTRAN96";#N/A,#N/A,FALSE,"NAA9697";#N/A,#N/A,FALSE,"ECWEBB";#N/A,#N/A,FALSE,"MFT96";#N/A,#N/A,FALSE,"CTrecon"}</definedName>
    <definedName name="FDDD_1_2_1_3_4" hidden="1">{#N/A,#N/A,FALSE,"TMCOMP96";#N/A,#N/A,FALSE,"MAT96";#N/A,#N/A,FALSE,"FANDA96";#N/A,#N/A,FALSE,"INTRAN96";#N/A,#N/A,FALSE,"NAA9697";#N/A,#N/A,FALSE,"ECWEBB";#N/A,#N/A,FALSE,"MFT96";#N/A,#N/A,FALSE,"CTrecon"}</definedName>
    <definedName name="FDDD_1_2_1_3_5" hidden="1">{#N/A,#N/A,FALSE,"TMCOMP96";#N/A,#N/A,FALSE,"MAT96";#N/A,#N/A,FALSE,"FANDA96";#N/A,#N/A,FALSE,"INTRAN96";#N/A,#N/A,FALSE,"NAA9697";#N/A,#N/A,FALSE,"ECWEBB";#N/A,#N/A,FALSE,"MFT96";#N/A,#N/A,FALSE,"CTrecon"}</definedName>
    <definedName name="FDDD_1_2_1_4" hidden="1">{#N/A,#N/A,FALSE,"TMCOMP96";#N/A,#N/A,FALSE,"MAT96";#N/A,#N/A,FALSE,"FANDA96";#N/A,#N/A,FALSE,"INTRAN96";#N/A,#N/A,FALSE,"NAA9697";#N/A,#N/A,FALSE,"ECWEBB";#N/A,#N/A,FALSE,"MFT96";#N/A,#N/A,FALSE,"CTrecon"}</definedName>
    <definedName name="FDDD_1_2_1_4_1" hidden="1">{#N/A,#N/A,FALSE,"TMCOMP96";#N/A,#N/A,FALSE,"MAT96";#N/A,#N/A,FALSE,"FANDA96";#N/A,#N/A,FALSE,"INTRAN96";#N/A,#N/A,FALSE,"NAA9697";#N/A,#N/A,FALSE,"ECWEBB";#N/A,#N/A,FALSE,"MFT96";#N/A,#N/A,FALSE,"CTrecon"}</definedName>
    <definedName name="FDDD_1_2_1_4_2" hidden="1">{#N/A,#N/A,FALSE,"TMCOMP96";#N/A,#N/A,FALSE,"MAT96";#N/A,#N/A,FALSE,"FANDA96";#N/A,#N/A,FALSE,"INTRAN96";#N/A,#N/A,FALSE,"NAA9697";#N/A,#N/A,FALSE,"ECWEBB";#N/A,#N/A,FALSE,"MFT96";#N/A,#N/A,FALSE,"CTrecon"}</definedName>
    <definedName name="FDDD_1_2_1_4_3" hidden="1">{#N/A,#N/A,FALSE,"TMCOMP96";#N/A,#N/A,FALSE,"MAT96";#N/A,#N/A,FALSE,"FANDA96";#N/A,#N/A,FALSE,"INTRAN96";#N/A,#N/A,FALSE,"NAA9697";#N/A,#N/A,FALSE,"ECWEBB";#N/A,#N/A,FALSE,"MFT96";#N/A,#N/A,FALSE,"CTrecon"}</definedName>
    <definedName name="FDDD_1_2_1_4_4" hidden="1">{#N/A,#N/A,FALSE,"TMCOMP96";#N/A,#N/A,FALSE,"MAT96";#N/A,#N/A,FALSE,"FANDA96";#N/A,#N/A,FALSE,"INTRAN96";#N/A,#N/A,FALSE,"NAA9697";#N/A,#N/A,FALSE,"ECWEBB";#N/A,#N/A,FALSE,"MFT96";#N/A,#N/A,FALSE,"CTrecon"}</definedName>
    <definedName name="FDDD_1_2_1_4_5" hidden="1">{#N/A,#N/A,FALSE,"TMCOMP96";#N/A,#N/A,FALSE,"MAT96";#N/A,#N/A,FALSE,"FANDA96";#N/A,#N/A,FALSE,"INTRAN96";#N/A,#N/A,FALSE,"NAA9697";#N/A,#N/A,FALSE,"ECWEBB";#N/A,#N/A,FALSE,"MFT96";#N/A,#N/A,FALSE,"CTrecon"}</definedName>
    <definedName name="FDDD_1_2_1_5" hidden="1">{#N/A,#N/A,FALSE,"TMCOMP96";#N/A,#N/A,FALSE,"MAT96";#N/A,#N/A,FALSE,"FANDA96";#N/A,#N/A,FALSE,"INTRAN96";#N/A,#N/A,FALSE,"NAA9697";#N/A,#N/A,FALSE,"ECWEBB";#N/A,#N/A,FALSE,"MFT96";#N/A,#N/A,FALSE,"CTrecon"}</definedName>
    <definedName name="FDDD_1_2_1_5_1" hidden="1">{#N/A,#N/A,FALSE,"TMCOMP96";#N/A,#N/A,FALSE,"MAT96";#N/A,#N/A,FALSE,"FANDA96";#N/A,#N/A,FALSE,"INTRAN96";#N/A,#N/A,FALSE,"NAA9697";#N/A,#N/A,FALSE,"ECWEBB";#N/A,#N/A,FALSE,"MFT96";#N/A,#N/A,FALSE,"CTrecon"}</definedName>
    <definedName name="FDDD_1_2_1_5_2" hidden="1">{#N/A,#N/A,FALSE,"TMCOMP96";#N/A,#N/A,FALSE,"MAT96";#N/A,#N/A,FALSE,"FANDA96";#N/A,#N/A,FALSE,"INTRAN96";#N/A,#N/A,FALSE,"NAA9697";#N/A,#N/A,FALSE,"ECWEBB";#N/A,#N/A,FALSE,"MFT96";#N/A,#N/A,FALSE,"CTrecon"}</definedName>
    <definedName name="FDDD_1_2_1_5_3" hidden="1">{#N/A,#N/A,FALSE,"TMCOMP96";#N/A,#N/A,FALSE,"MAT96";#N/A,#N/A,FALSE,"FANDA96";#N/A,#N/A,FALSE,"INTRAN96";#N/A,#N/A,FALSE,"NAA9697";#N/A,#N/A,FALSE,"ECWEBB";#N/A,#N/A,FALSE,"MFT96";#N/A,#N/A,FALSE,"CTrecon"}</definedName>
    <definedName name="FDDD_1_2_1_5_4" hidden="1">{#N/A,#N/A,FALSE,"TMCOMP96";#N/A,#N/A,FALSE,"MAT96";#N/A,#N/A,FALSE,"FANDA96";#N/A,#N/A,FALSE,"INTRAN96";#N/A,#N/A,FALSE,"NAA9697";#N/A,#N/A,FALSE,"ECWEBB";#N/A,#N/A,FALSE,"MFT96";#N/A,#N/A,FALSE,"CTrecon"}</definedName>
    <definedName name="FDDD_1_2_1_5_5" hidden="1">{#N/A,#N/A,FALSE,"TMCOMP96";#N/A,#N/A,FALSE,"MAT96";#N/A,#N/A,FALSE,"FANDA96";#N/A,#N/A,FALSE,"INTRAN96";#N/A,#N/A,FALSE,"NAA9697";#N/A,#N/A,FALSE,"ECWEBB";#N/A,#N/A,FALSE,"MFT96";#N/A,#N/A,FALSE,"CTrecon"}</definedName>
    <definedName name="FDDD_1_2_2" hidden="1">{#N/A,#N/A,FALSE,"TMCOMP96";#N/A,#N/A,FALSE,"MAT96";#N/A,#N/A,FALSE,"FANDA96";#N/A,#N/A,FALSE,"INTRAN96";#N/A,#N/A,FALSE,"NAA9697";#N/A,#N/A,FALSE,"ECWEBB";#N/A,#N/A,FALSE,"MFT96";#N/A,#N/A,FALSE,"CTrecon"}</definedName>
    <definedName name="FDDD_1_2_2_1" hidden="1">{#N/A,#N/A,FALSE,"TMCOMP96";#N/A,#N/A,FALSE,"MAT96";#N/A,#N/A,FALSE,"FANDA96";#N/A,#N/A,FALSE,"INTRAN96";#N/A,#N/A,FALSE,"NAA9697";#N/A,#N/A,FALSE,"ECWEBB";#N/A,#N/A,FALSE,"MFT96";#N/A,#N/A,FALSE,"CTrecon"}</definedName>
    <definedName name="FDDD_1_2_2_2" hidden="1">{#N/A,#N/A,FALSE,"TMCOMP96";#N/A,#N/A,FALSE,"MAT96";#N/A,#N/A,FALSE,"FANDA96";#N/A,#N/A,FALSE,"INTRAN96";#N/A,#N/A,FALSE,"NAA9697";#N/A,#N/A,FALSE,"ECWEBB";#N/A,#N/A,FALSE,"MFT96";#N/A,#N/A,FALSE,"CTrecon"}</definedName>
    <definedName name="FDDD_1_2_2_3" hidden="1">{#N/A,#N/A,FALSE,"TMCOMP96";#N/A,#N/A,FALSE,"MAT96";#N/A,#N/A,FALSE,"FANDA96";#N/A,#N/A,FALSE,"INTRAN96";#N/A,#N/A,FALSE,"NAA9697";#N/A,#N/A,FALSE,"ECWEBB";#N/A,#N/A,FALSE,"MFT96";#N/A,#N/A,FALSE,"CTrecon"}</definedName>
    <definedName name="FDDD_1_2_2_4" hidden="1">{#N/A,#N/A,FALSE,"TMCOMP96";#N/A,#N/A,FALSE,"MAT96";#N/A,#N/A,FALSE,"FANDA96";#N/A,#N/A,FALSE,"INTRAN96";#N/A,#N/A,FALSE,"NAA9697";#N/A,#N/A,FALSE,"ECWEBB";#N/A,#N/A,FALSE,"MFT96";#N/A,#N/A,FALSE,"CTrecon"}</definedName>
    <definedName name="FDDD_1_2_2_5" hidden="1">{#N/A,#N/A,FALSE,"TMCOMP96";#N/A,#N/A,FALSE,"MAT96";#N/A,#N/A,FALSE,"FANDA96";#N/A,#N/A,FALSE,"INTRAN96";#N/A,#N/A,FALSE,"NAA9697";#N/A,#N/A,FALSE,"ECWEBB";#N/A,#N/A,FALSE,"MFT96";#N/A,#N/A,FALSE,"CTrecon"}</definedName>
    <definedName name="FDDD_1_2_3" hidden="1">{#N/A,#N/A,FALSE,"TMCOMP96";#N/A,#N/A,FALSE,"MAT96";#N/A,#N/A,FALSE,"FANDA96";#N/A,#N/A,FALSE,"INTRAN96";#N/A,#N/A,FALSE,"NAA9697";#N/A,#N/A,FALSE,"ECWEBB";#N/A,#N/A,FALSE,"MFT96";#N/A,#N/A,FALSE,"CTrecon"}</definedName>
    <definedName name="FDDD_1_2_3_1" hidden="1">{#N/A,#N/A,FALSE,"TMCOMP96";#N/A,#N/A,FALSE,"MAT96";#N/A,#N/A,FALSE,"FANDA96";#N/A,#N/A,FALSE,"INTRAN96";#N/A,#N/A,FALSE,"NAA9697";#N/A,#N/A,FALSE,"ECWEBB";#N/A,#N/A,FALSE,"MFT96";#N/A,#N/A,FALSE,"CTrecon"}</definedName>
    <definedName name="FDDD_1_2_3_2" hidden="1">{#N/A,#N/A,FALSE,"TMCOMP96";#N/A,#N/A,FALSE,"MAT96";#N/A,#N/A,FALSE,"FANDA96";#N/A,#N/A,FALSE,"INTRAN96";#N/A,#N/A,FALSE,"NAA9697";#N/A,#N/A,FALSE,"ECWEBB";#N/A,#N/A,FALSE,"MFT96";#N/A,#N/A,FALSE,"CTrecon"}</definedName>
    <definedName name="FDDD_1_2_3_3" hidden="1">{#N/A,#N/A,FALSE,"TMCOMP96";#N/A,#N/A,FALSE,"MAT96";#N/A,#N/A,FALSE,"FANDA96";#N/A,#N/A,FALSE,"INTRAN96";#N/A,#N/A,FALSE,"NAA9697";#N/A,#N/A,FALSE,"ECWEBB";#N/A,#N/A,FALSE,"MFT96";#N/A,#N/A,FALSE,"CTrecon"}</definedName>
    <definedName name="FDDD_1_2_3_4" hidden="1">{#N/A,#N/A,FALSE,"TMCOMP96";#N/A,#N/A,FALSE,"MAT96";#N/A,#N/A,FALSE,"FANDA96";#N/A,#N/A,FALSE,"INTRAN96";#N/A,#N/A,FALSE,"NAA9697";#N/A,#N/A,FALSE,"ECWEBB";#N/A,#N/A,FALSE,"MFT96";#N/A,#N/A,FALSE,"CTrecon"}</definedName>
    <definedName name="FDDD_1_2_3_5" hidden="1">{#N/A,#N/A,FALSE,"TMCOMP96";#N/A,#N/A,FALSE,"MAT96";#N/A,#N/A,FALSE,"FANDA96";#N/A,#N/A,FALSE,"INTRAN96";#N/A,#N/A,FALSE,"NAA9697";#N/A,#N/A,FALSE,"ECWEBB";#N/A,#N/A,FALSE,"MFT96";#N/A,#N/A,FALSE,"CTrecon"}</definedName>
    <definedName name="FDDD_1_2_4" hidden="1">{#N/A,#N/A,FALSE,"TMCOMP96";#N/A,#N/A,FALSE,"MAT96";#N/A,#N/A,FALSE,"FANDA96";#N/A,#N/A,FALSE,"INTRAN96";#N/A,#N/A,FALSE,"NAA9697";#N/A,#N/A,FALSE,"ECWEBB";#N/A,#N/A,FALSE,"MFT96";#N/A,#N/A,FALSE,"CTrecon"}</definedName>
    <definedName name="FDDD_1_2_4_1" hidden="1">{#N/A,#N/A,FALSE,"TMCOMP96";#N/A,#N/A,FALSE,"MAT96";#N/A,#N/A,FALSE,"FANDA96";#N/A,#N/A,FALSE,"INTRAN96";#N/A,#N/A,FALSE,"NAA9697";#N/A,#N/A,FALSE,"ECWEBB";#N/A,#N/A,FALSE,"MFT96";#N/A,#N/A,FALSE,"CTrecon"}</definedName>
    <definedName name="FDDD_1_2_4_2" hidden="1">{#N/A,#N/A,FALSE,"TMCOMP96";#N/A,#N/A,FALSE,"MAT96";#N/A,#N/A,FALSE,"FANDA96";#N/A,#N/A,FALSE,"INTRAN96";#N/A,#N/A,FALSE,"NAA9697";#N/A,#N/A,FALSE,"ECWEBB";#N/A,#N/A,FALSE,"MFT96";#N/A,#N/A,FALSE,"CTrecon"}</definedName>
    <definedName name="FDDD_1_2_4_3" hidden="1">{#N/A,#N/A,FALSE,"TMCOMP96";#N/A,#N/A,FALSE,"MAT96";#N/A,#N/A,FALSE,"FANDA96";#N/A,#N/A,FALSE,"INTRAN96";#N/A,#N/A,FALSE,"NAA9697";#N/A,#N/A,FALSE,"ECWEBB";#N/A,#N/A,FALSE,"MFT96";#N/A,#N/A,FALSE,"CTrecon"}</definedName>
    <definedName name="FDDD_1_2_4_4" hidden="1">{#N/A,#N/A,FALSE,"TMCOMP96";#N/A,#N/A,FALSE,"MAT96";#N/A,#N/A,FALSE,"FANDA96";#N/A,#N/A,FALSE,"INTRAN96";#N/A,#N/A,FALSE,"NAA9697";#N/A,#N/A,FALSE,"ECWEBB";#N/A,#N/A,FALSE,"MFT96";#N/A,#N/A,FALSE,"CTrecon"}</definedName>
    <definedName name="FDDD_1_2_4_5" hidden="1">{#N/A,#N/A,FALSE,"TMCOMP96";#N/A,#N/A,FALSE,"MAT96";#N/A,#N/A,FALSE,"FANDA96";#N/A,#N/A,FALSE,"INTRAN96";#N/A,#N/A,FALSE,"NAA9697";#N/A,#N/A,FALSE,"ECWEBB";#N/A,#N/A,FALSE,"MFT96";#N/A,#N/A,FALSE,"CTrecon"}</definedName>
    <definedName name="FDDD_1_2_5" hidden="1">{#N/A,#N/A,FALSE,"TMCOMP96";#N/A,#N/A,FALSE,"MAT96";#N/A,#N/A,FALSE,"FANDA96";#N/A,#N/A,FALSE,"INTRAN96";#N/A,#N/A,FALSE,"NAA9697";#N/A,#N/A,FALSE,"ECWEBB";#N/A,#N/A,FALSE,"MFT96";#N/A,#N/A,FALSE,"CTrecon"}</definedName>
    <definedName name="FDDD_1_2_5_1" hidden="1">{#N/A,#N/A,FALSE,"TMCOMP96";#N/A,#N/A,FALSE,"MAT96";#N/A,#N/A,FALSE,"FANDA96";#N/A,#N/A,FALSE,"INTRAN96";#N/A,#N/A,FALSE,"NAA9697";#N/A,#N/A,FALSE,"ECWEBB";#N/A,#N/A,FALSE,"MFT96";#N/A,#N/A,FALSE,"CTrecon"}</definedName>
    <definedName name="FDDD_1_2_5_2" hidden="1">{#N/A,#N/A,FALSE,"TMCOMP96";#N/A,#N/A,FALSE,"MAT96";#N/A,#N/A,FALSE,"FANDA96";#N/A,#N/A,FALSE,"INTRAN96";#N/A,#N/A,FALSE,"NAA9697";#N/A,#N/A,FALSE,"ECWEBB";#N/A,#N/A,FALSE,"MFT96";#N/A,#N/A,FALSE,"CTrecon"}</definedName>
    <definedName name="FDDD_1_2_5_3" hidden="1">{#N/A,#N/A,FALSE,"TMCOMP96";#N/A,#N/A,FALSE,"MAT96";#N/A,#N/A,FALSE,"FANDA96";#N/A,#N/A,FALSE,"INTRAN96";#N/A,#N/A,FALSE,"NAA9697";#N/A,#N/A,FALSE,"ECWEBB";#N/A,#N/A,FALSE,"MFT96";#N/A,#N/A,FALSE,"CTrecon"}</definedName>
    <definedName name="FDDD_1_2_5_4" hidden="1">{#N/A,#N/A,FALSE,"TMCOMP96";#N/A,#N/A,FALSE,"MAT96";#N/A,#N/A,FALSE,"FANDA96";#N/A,#N/A,FALSE,"INTRAN96";#N/A,#N/A,FALSE,"NAA9697";#N/A,#N/A,FALSE,"ECWEBB";#N/A,#N/A,FALSE,"MFT96";#N/A,#N/A,FALSE,"CTrecon"}</definedName>
    <definedName name="FDDD_1_2_5_5" hidden="1">{#N/A,#N/A,FALSE,"TMCOMP96";#N/A,#N/A,FALSE,"MAT96";#N/A,#N/A,FALSE,"FANDA96";#N/A,#N/A,FALSE,"INTRAN96";#N/A,#N/A,FALSE,"NAA9697";#N/A,#N/A,FALSE,"ECWEBB";#N/A,#N/A,FALSE,"MFT96";#N/A,#N/A,FALSE,"CTrecon"}</definedName>
    <definedName name="FDDD_1_3" hidden="1">{#N/A,#N/A,FALSE,"TMCOMP96";#N/A,#N/A,FALSE,"MAT96";#N/A,#N/A,FALSE,"FANDA96";#N/A,#N/A,FALSE,"INTRAN96";#N/A,#N/A,FALSE,"NAA9697";#N/A,#N/A,FALSE,"ECWEBB";#N/A,#N/A,FALSE,"MFT96";#N/A,#N/A,FALSE,"CTrecon"}</definedName>
    <definedName name="FDDD_1_3_1" hidden="1">{#N/A,#N/A,FALSE,"TMCOMP96";#N/A,#N/A,FALSE,"MAT96";#N/A,#N/A,FALSE,"FANDA96";#N/A,#N/A,FALSE,"INTRAN96";#N/A,#N/A,FALSE,"NAA9697";#N/A,#N/A,FALSE,"ECWEBB";#N/A,#N/A,FALSE,"MFT96";#N/A,#N/A,FALSE,"CTrecon"}</definedName>
    <definedName name="FDDD_1_3_1_1" hidden="1">{#N/A,#N/A,FALSE,"TMCOMP96";#N/A,#N/A,FALSE,"MAT96";#N/A,#N/A,FALSE,"FANDA96";#N/A,#N/A,FALSE,"INTRAN96";#N/A,#N/A,FALSE,"NAA9697";#N/A,#N/A,FALSE,"ECWEBB";#N/A,#N/A,FALSE,"MFT96";#N/A,#N/A,FALSE,"CTrecon"}</definedName>
    <definedName name="FDDD_1_3_1_1_1" hidden="1">{#N/A,#N/A,FALSE,"TMCOMP96";#N/A,#N/A,FALSE,"MAT96";#N/A,#N/A,FALSE,"FANDA96";#N/A,#N/A,FALSE,"INTRAN96";#N/A,#N/A,FALSE,"NAA9697";#N/A,#N/A,FALSE,"ECWEBB";#N/A,#N/A,FALSE,"MFT96";#N/A,#N/A,FALSE,"CTrecon"}</definedName>
    <definedName name="FDDD_1_3_1_1_1_1" hidden="1">{#N/A,#N/A,FALSE,"TMCOMP96";#N/A,#N/A,FALSE,"MAT96";#N/A,#N/A,FALSE,"FANDA96";#N/A,#N/A,FALSE,"INTRAN96";#N/A,#N/A,FALSE,"NAA9697";#N/A,#N/A,FALSE,"ECWEBB";#N/A,#N/A,FALSE,"MFT96";#N/A,#N/A,FALSE,"CTrecon"}</definedName>
    <definedName name="FDDD_1_3_1_1_1_2" hidden="1">{#N/A,#N/A,FALSE,"TMCOMP96";#N/A,#N/A,FALSE,"MAT96";#N/A,#N/A,FALSE,"FANDA96";#N/A,#N/A,FALSE,"INTRAN96";#N/A,#N/A,FALSE,"NAA9697";#N/A,#N/A,FALSE,"ECWEBB";#N/A,#N/A,FALSE,"MFT96";#N/A,#N/A,FALSE,"CTrecon"}</definedName>
    <definedName name="FDDD_1_3_1_1_1_3" hidden="1">{#N/A,#N/A,FALSE,"TMCOMP96";#N/A,#N/A,FALSE,"MAT96";#N/A,#N/A,FALSE,"FANDA96";#N/A,#N/A,FALSE,"INTRAN96";#N/A,#N/A,FALSE,"NAA9697";#N/A,#N/A,FALSE,"ECWEBB";#N/A,#N/A,FALSE,"MFT96";#N/A,#N/A,FALSE,"CTrecon"}</definedName>
    <definedName name="FDDD_1_3_1_1_1_4" hidden="1">{#N/A,#N/A,FALSE,"TMCOMP96";#N/A,#N/A,FALSE,"MAT96";#N/A,#N/A,FALSE,"FANDA96";#N/A,#N/A,FALSE,"INTRAN96";#N/A,#N/A,FALSE,"NAA9697";#N/A,#N/A,FALSE,"ECWEBB";#N/A,#N/A,FALSE,"MFT96";#N/A,#N/A,FALSE,"CTrecon"}</definedName>
    <definedName name="FDDD_1_3_1_1_1_5" hidden="1">{#N/A,#N/A,FALSE,"TMCOMP96";#N/A,#N/A,FALSE,"MAT96";#N/A,#N/A,FALSE,"FANDA96";#N/A,#N/A,FALSE,"INTRAN96";#N/A,#N/A,FALSE,"NAA9697";#N/A,#N/A,FALSE,"ECWEBB";#N/A,#N/A,FALSE,"MFT96";#N/A,#N/A,FALSE,"CTrecon"}</definedName>
    <definedName name="FDDD_1_3_1_1_2" hidden="1">{#N/A,#N/A,FALSE,"TMCOMP96";#N/A,#N/A,FALSE,"MAT96";#N/A,#N/A,FALSE,"FANDA96";#N/A,#N/A,FALSE,"INTRAN96";#N/A,#N/A,FALSE,"NAA9697";#N/A,#N/A,FALSE,"ECWEBB";#N/A,#N/A,FALSE,"MFT96";#N/A,#N/A,FALSE,"CTrecon"}</definedName>
    <definedName name="FDDD_1_3_1_1_2_1" hidden="1">{#N/A,#N/A,FALSE,"TMCOMP96";#N/A,#N/A,FALSE,"MAT96";#N/A,#N/A,FALSE,"FANDA96";#N/A,#N/A,FALSE,"INTRAN96";#N/A,#N/A,FALSE,"NAA9697";#N/A,#N/A,FALSE,"ECWEBB";#N/A,#N/A,FALSE,"MFT96";#N/A,#N/A,FALSE,"CTrecon"}</definedName>
    <definedName name="FDDD_1_3_1_1_2_2" hidden="1">{#N/A,#N/A,FALSE,"TMCOMP96";#N/A,#N/A,FALSE,"MAT96";#N/A,#N/A,FALSE,"FANDA96";#N/A,#N/A,FALSE,"INTRAN96";#N/A,#N/A,FALSE,"NAA9697";#N/A,#N/A,FALSE,"ECWEBB";#N/A,#N/A,FALSE,"MFT96";#N/A,#N/A,FALSE,"CTrecon"}</definedName>
    <definedName name="FDDD_1_3_1_1_2_3" hidden="1">{#N/A,#N/A,FALSE,"TMCOMP96";#N/A,#N/A,FALSE,"MAT96";#N/A,#N/A,FALSE,"FANDA96";#N/A,#N/A,FALSE,"INTRAN96";#N/A,#N/A,FALSE,"NAA9697";#N/A,#N/A,FALSE,"ECWEBB";#N/A,#N/A,FALSE,"MFT96";#N/A,#N/A,FALSE,"CTrecon"}</definedName>
    <definedName name="FDDD_1_3_1_1_2_4" hidden="1">{#N/A,#N/A,FALSE,"TMCOMP96";#N/A,#N/A,FALSE,"MAT96";#N/A,#N/A,FALSE,"FANDA96";#N/A,#N/A,FALSE,"INTRAN96";#N/A,#N/A,FALSE,"NAA9697";#N/A,#N/A,FALSE,"ECWEBB";#N/A,#N/A,FALSE,"MFT96";#N/A,#N/A,FALSE,"CTrecon"}</definedName>
    <definedName name="FDDD_1_3_1_1_2_5" hidden="1">{#N/A,#N/A,FALSE,"TMCOMP96";#N/A,#N/A,FALSE,"MAT96";#N/A,#N/A,FALSE,"FANDA96";#N/A,#N/A,FALSE,"INTRAN96";#N/A,#N/A,FALSE,"NAA9697";#N/A,#N/A,FALSE,"ECWEBB";#N/A,#N/A,FALSE,"MFT96";#N/A,#N/A,FALSE,"CTrecon"}</definedName>
    <definedName name="FDDD_1_3_1_1_3" hidden="1">{#N/A,#N/A,FALSE,"TMCOMP96";#N/A,#N/A,FALSE,"MAT96";#N/A,#N/A,FALSE,"FANDA96";#N/A,#N/A,FALSE,"INTRAN96";#N/A,#N/A,FALSE,"NAA9697";#N/A,#N/A,FALSE,"ECWEBB";#N/A,#N/A,FALSE,"MFT96";#N/A,#N/A,FALSE,"CTrecon"}</definedName>
    <definedName name="FDDD_1_3_1_1_4" hidden="1">{#N/A,#N/A,FALSE,"TMCOMP96";#N/A,#N/A,FALSE,"MAT96";#N/A,#N/A,FALSE,"FANDA96";#N/A,#N/A,FALSE,"INTRAN96";#N/A,#N/A,FALSE,"NAA9697";#N/A,#N/A,FALSE,"ECWEBB";#N/A,#N/A,FALSE,"MFT96";#N/A,#N/A,FALSE,"CTrecon"}</definedName>
    <definedName name="FDDD_1_3_1_1_5" hidden="1">{#N/A,#N/A,FALSE,"TMCOMP96";#N/A,#N/A,FALSE,"MAT96";#N/A,#N/A,FALSE,"FANDA96";#N/A,#N/A,FALSE,"INTRAN96";#N/A,#N/A,FALSE,"NAA9697";#N/A,#N/A,FALSE,"ECWEBB";#N/A,#N/A,FALSE,"MFT96";#N/A,#N/A,FALSE,"CTrecon"}</definedName>
    <definedName name="FDDD_1_3_1_2" hidden="1">{#N/A,#N/A,FALSE,"TMCOMP96";#N/A,#N/A,FALSE,"MAT96";#N/A,#N/A,FALSE,"FANDA96";#N/A,#N/A,FALSE,"INTRAN96";#N/A,#N/A,FALSE,"NAA9697";#N/A,#N/A,FALSE,"ECWEBB";#N/A,#N/A,FALSE,"MFT96";#N/A,#N/A,FALSE,"CTrecon"}</definedName>
    <definedName name="FDDD_1_3_1_2_1" hidden="1">{#N/A,#N/A,FALSE,"TMCOMP96";#N/A,#N/A,FALSE,"MAT96";#N/A,#N/A,FALSE,"FANDA96";#N/A,#N/A,FALSE,"INTRAN96";#N/A,#N/A,FALSE,"NAA9697";#N/A,#N/A,FALSE,"ECWEBB";#N/A,#N/A,FALSE,"MFT96";#N/A,#N/A,FALSE,"CTrecon"}</definedName>
    <definedName name="FDDD_1_3_1_2_2" hidden="1">{#N/A,#N/A,FALSE,"TMCOMP96";#N/A,#N/A,FALSE,"MAT96";#N/A,#N/A,FALSE,"FANDA96";#N/A,#N/A,FALSE,"INTRAN96";#N/A,#N/A,FALSE,"NAA9697";#N/A,#N/A,FALSE,"ECWEBB";#N/A,#N/A,FALSE,"MFT96";#N/A,#N/A,FALSE,"CTrecon"}</definedName>
    <definedName name="FDDD_1_3_1_2_3" hidden="1">{#N/A,#N/A,FALSE,"TMCOMP96";#N/A,#N/A,FALSE,"MAT96";#N/A,#N/A,FALSE,"FANDA96";#N/A,#N/A,FALSE,"INTRAN96";#N/A,#N/A,FALSE,"NAA9697";#N/A,#N/A,FALSE,"ECWEBB";#N/A,#N/A,FALSE,"MFT96";#N/A,#N/A,FALSE,"CTrecon"}</definedName>
    <definedName name="FDDD_1_3_1_2_4" hidden="1">{#N/A,#N/A,FALSE,"TMCOMP96";#N/A,#N/A,FALSE,"MAT96";#N/A,#N/A,FALSE,"FANDA96";#N/A,#N/A,FALSE,"INTRAN96";#N/A,#N/A,FALSE,"NAA9697";#N/A,#N/A,FALSE,"ECWEBB";#N/A,#N/A,FALSE,"MFT96";#N/A,#N/A,FALSE,"CTrecon"}</definedName>
    <definedName name="FDDD_1_3_1_2_5" hidden="1">{#N/A,#N/A,FALSE,"TMCOMP96";#N/A,#N/A,FALSE,"MAT96";#N/A,#N/A,FALSE,"FANDA96";#N/A,#N/A,FALSE,"INTRAN96";#N/A,#N/A,FALSE,"NAA9697";#N/A,#N/A,FALSE,"ECWEBB";#N/A,#N/A,FALSE,"MFT96";#N/A,#N/A,FALSE,"CTrecon"}</definedName>
    <definedName name="FDDD_1_3_1_3" hidden="1">{#N/A,#N/A,FALSE,"TMCOMP96";#N/A,#N/A,FALSE,"MAT96";#N/A,#N/A,FALSE,"FANDA96";#N/A,#N/A,FALSE,"INTRAN96";#N/A,#N/A,FALSE,"NAA9697";#N/A,#N/A,FALSE,"ECWEBB";#N/A,#N/A,FALSE,"MFT96";#N/A,#N/A,FALSE,"CTrecon"}</definedName>
    <definedName name="FDDD_1_3_1_3_1" hidden="1">{#N/A,#N/A,FALSE,"TMCOMP96";#N/A,#N/A,FALSE,"MAT96";#N/A,#N/A,FALSE,"FANDA96";#N/A,#N/A,FALSE,"INTRAN96";#N/A,#N/A,FALSE,"NAA9697";#N/A,#N/A,FALSE,"ECWEBB";#N/A,#N/A,FALSE,"MFT96";#N/A,#N/A,FALSE,"CTrecon"}</definedName>
    <definedName name="FDDD_1_3_1_3_2" hidden="1">{#N/A,#N/A,FALSE,"TMCOMP96";#N/A,#N/A,FALSE,"MAT96";#N/A,#N/A,FALSE,"FANDA96";#N/A,#N/A,FALSE,"INTRAN96";#N/A,#N/A,FALSE,"NAA9697";#N/A,#N/A,FALSE,"ECWEBB";#N/A,#N/A,FALSE,"MFT96";#N/A,#N/A,FALSE,"CTrecon"}</definedName>
    <definedName name="FDDD_1_3_1_3_3" hidden="1">{#N/A,#N/A,FALSE,"TMCOMP96";#N/A,#N/A,FALSE,"MAT96";#N/A,#N/A,FALSE,"FANDA96";#N/A,#N/A,FALSE,"INTRAN96";#N/A,#N/A,FALSE,"NAA9697";#N/A,#N/A,FALSE,"ECWEBB";#N/A,#N/A,FALSE,"MFT96";#N/A,#N/A,FALSE,"CTrecon"}</definedName>
    <definedName name="FDDD_1_3_1_3_4" hidden="1">{#N/A,#N/A,FALSE,"TMCOMP96";#N/A,#N/A,FALSE,"MAT96";#N/A,#N/A,FALSE,"FANDA96";#N/A,#N/A,FALSE,"INTRAN96";#N/A,#N/A,FALSE,"NAA9697";#N/A,#N/A,FALSE,"ECWEBB";#N/A,#N/A,FALSE,"MFT96";#N/A,#N/A,FALSE,"CTrecon"}</definedName>
    <definedName name="FDDD_1_3_1_3_5" hidden="1">{#N/A,#N/A,FALSE,"TMCOMP96";#N/A,#N/A,FALSE,"MAT96";#N/A,#N/A,FALSE,"FANDA96";#N/A,#N/A,FALSE,"INTRAN96";#N/A,#N/A,FALSE,"NAA9697";#N/A,#N/A,FALSE,"ECWEBB";#N/A,#N/A,FALSE,"MFT96";#N/A,#N/A,FALSE,"CTrecon"}</definedName>
    <definedName name="FDDD_1_3_1_4" hidden="1">{#N/A,#N/A,FALSE,"TMCOMP96";#N/A,#N/A,FALSE,"MAT96";#N/A,#N/A,FALSE,"FANDA96";#N/A,#N/A,FALSE,"INTRAN96";#N/A,#N/A,FALSE,"NAA9697";#N/A,#N/A,FALSE,"ECWEBB";#N/A,#N/A,FALSE,"MFT96";#N/A,#N/A,FALSE,"CTrecon"}</definedName>
    <definedName name="FDDD_1_3_1_4_1" hidden="1">{#N/A,#N/A,FALSE,"TMCOMP96";#N/A,#N/A,FALSE,"MAT96";#N/A,#N/A,FALSE,"FANDA96";#N/A,#N/A,FALSE,"INTRAN96";#N/A,#N/A,FALSE,"NAA9697";#N/A,#N/A,FALSE,"ECWEBB";#N/A,#N/A,FALSE,"MFT96";#N/A,#N/A,FALSE,"CTrecon"}</definedName>
    <definedName name="FDDD_1_3_1_4_2" hidden="1">{#N/A,#N/A,FALSE,"TMCOMP96";#N/A,#N/A,FALSE,"MAT96";#N/A,#N/A,FALSE,"FANDA96";#N/A,#N/A,FALSE,"INTRAN96";#N/A,#N/A,FALSE,"NAA9697";#N/A,#N/A,FALSE,"ECWEBB";#N/A,#N/A,FALSE,"MFT96";#N/A,#N/A,FALSE,"CTrecon"}</definedName>
    <definedName name="FDDD_1_3_1_4_3" hidden="1">{#N/A,#N/A,FALSE,"TMCOMP96";#N/A,#N/A,FALSE,"MAT96";#N/A,#N/A,FALSE,"FANDA96";#N/A,#N/A,FALSE,"INTRAN96";#N/A,#N/A,FALSE,"NAA9697";#N/A,#N/A,FALSE,"ECWEBB";#N/A,#N/A,FALSE,"MFT96";#N/A,#N/A,FALSE,"CTrecon"}</definedName>
    <definedName name="FDDD_1_3_1_4_4" hidden="1">{#N/A,#N/A,FALSE,"TMCOMP96";#N/A,#N/A,FALSE,"MAT96";#N/A,#N/A,FALSE,"FANDA96";#N/A,#N/A,FALSE,"INTRAN96";#N/A,#N/A,FALSE,"NAA9697";#N/A,#N/A,FALSE,"ECWEBB";#N/A,#N/A,FALSE,"MFT96";#N/A,#N/A,FALSE,"CTrecon"}</definedName>
    <definedName name="FDDD_1_3_1_4_5" hidden="1">{#N/A,#N/A,FALSE,"TMCOMP96";#N/A,#N/A,FALSE,"MAT96";#N/A,#N/A,FALSE,"FANDA96";#N/A,#N/A,FALSE,"INTRAN96";#N/A,#N/A,FALSE,"NAA9697";#N/A,#N/A,FALSE,"ECWEBB";#N/A,#N/A,FALSE,"MFT96";#N/A,#N/A,FALSE,"CTrecon"}</definedName>
    <definedName name="FDDD_1_3_1_5" hidden="1">{#N/A,#N/A,FALSE,"TMCOMP96";#N/A,#N/A,FALSE,"MAT96";#N/A,#N/A,FALSE,"FANDA96";#N/A,#N/A,FALSE,"INTRAN96";#N/A,#N/A,FALSE,"NAA9697";#N/A,#N/A,FALSE,"ECWEBB";#N/A,#N/A,FALSE,"MFT96";#N/A,#N/A,FALSE,"CTrecon"}</definedName>
    <definedName name="FDDD_1_3_1_5_1" hidden="1">{#N/A,#N/A,FALSE,"TMCOMP96";#N/A,#N/A,FALSE,"MAT96";#N/A,#N/A,FALSE,"FANDA96";#N/A,#N/A,FALSE,"INTRAN96";#N/A,#N/A,FALSE,"NAA9697";#N/A,#N/A,FALSE,"ECWEBB";#N/A,#N/A,FALSE,"MFT96";#N/A,#N/A,FALSE,"CTrecon"}</definedName>
    <definedName name="FDDD_1_3_1_5_2" hidden="1">{#N/A,#N/A,FALSE,"TMCOMP96";#N/A,#N/A,FALSE,"MAT96";#N/A,#N/A,FALSE,"FANDA96";#N/A,#N/A,FALSE,"INTRAN96";#N/A,#N/A,FALSE,"NAA9697";#N/A,#N/A,FALSE,"ECWEBB";#N/A,#N/A,FALSE,"MFT96";#N/A,#N/A,FALSE,"CTrecon"}</definedName>
    <definedName name="FDDD_1_3_1_5_3" hidden="1">{#N/A,#N/A,FALSE,"TMCOMP96";#N/A,#N/A,FALSE,"MAT96";#N/A,#N/A,FALSE,"FANDA96";#N/A,#N/A,FALSE,"INTRAN96";#N/A,#N/A,FALSE,"NAA9697";#N/A,#N/A,FALSE,"ECWEBB";#N/A,#N/A,FALSE,"MFT96";#N/A,#N/A,FALSE,"CTrecon"}</definedName>
    <definedName name="FDDD_1_3_1_5_4" hidden="1">{#N/A,#N/A,FALSE,"TMCOMP96";#N/A,#N/A,FALSE,"MAT96";#N/A,#N/A,FALSE,"FANDA96";#N/A,#N/A,FALSE,"INTRAN96";#N/A,#N/A,FALSE,"NAA9697";#N/A,#N/A,FALSE,"ECWEBB";#N/A,#N/A,FALSE,"MFT96";#N/A,#N/A,FALSE,"CTrecon"}</definedName>
    <definedName name="FDDD_1_3_1_5_5" hidden="1">{#N/A,#N/A,FALSE,"TMCOMP96";#N/A,#N/A,FALSE,"MAT96";#N/A,#N/A,FALSE,"FANDA96";#N/A,#N/A,FALSE,"INTRAN96";#N/A,#N/A,FALSE,"NAA9697";#N/A,#N/A,FALSE,"ECWEBB";#N/A,#N/A,FALSE,"MFT96";#N/A,#N/A,FALSE,"CTrecon"}</definedName>
    <definedName name="FDDD_1_3_2" hidden="1">{#N/A,#N/A,FALSE,"TMCOMP96";#N/A,#N/A,FALSE,"MAT96";#N/A,#N/A,FALSE,"FANDA96";#N/A,#N/A,FALSE,"INTRAN96";#N/A,#N/A,FALSE,"NAA9697";#N/A,#N/A,FALSE,"ECWEBB";#N/A,#N/A,FALSE,"MFT96";#N/A,#N/A,FALSE,"CTrecon"}</definedName>
    <definedName name="FDDD_1_3_2_1" hidden="1">{#N/A,#N/A,FALSE,"TMCOMP96";#N/A,#N/A,FALSE,"MAT96";#N/A,#N/A,FALSE,"FANDA96";#N/A,#N/A,FALSE,"INTRAN96";#N/A,#N/A,FALSE,"NAA9697";#N/A,#N/A,FALSE,"ECWEBB";#N/A,#N/A,FALSE,"MFT96";#N/A,#N/A,FALSE,"CTrecon"}</definedName>
    <definedName name="FDDD_1_3_2_2" hidden="1">{#N/A,#N/A,FALSE,"TMCOMP96";#N/A,#N/A,FALSE,"MAT96";#N/A,#N/A,FALSE,"FANDA96";#N/A,#N/A,FALSE,"INTRAN96";#N/A,#N/A,FALSE,"NAA9697";#N/A,#N/A,FALSE,"ECWEBB";#N/A,#N/A,FALSE,"MFT96";#N/A,#N/A,FALSE,"CTrecon"}</definedName>
    <definedName name="FDDD_1_3_2_3" hidden="1">{#N/A,#N/A,FALSE,"TMCOMP96";#N/A,#N/A,FALSE,"MAT96";#N/A,#N/A,FALSE,"FANDA96";#N/A,#N/A,FALSE,"INTRAN96";#N/A,#N/A,FALSE,"NAA9697";#N/A,#N/A,FALSE,"ECWEBB";#N/A,#N/A,FALSE,"MFT96";#N/A,#N/A,FALSE,"CTrecon"}</definedName>
    <definedName name="FDDD_1_3_2_4" hidden="1">{#N/A,#N/A,FALSE,"TMCOMP96";#N/A,#N/A,FALSE,"MAT96";#N/A,#N/A,FALSE,"FANDA96";#N/A,#N/A,FALSE,"INTRAN96";#N/A,#N/A,FALSE,"NAA9697";#N/A,#N/A,FALSE,"ECWEBB";#N/A,#N/A,FALSE,"MFT96";#N/A,#N/A,FALSE,"CTrecon"}</definedName>
    <definedName name="FDDD_1_3_2_5" hidden="1">{#N/A,#N/A,FALSE,"TMCOMP96";#N/A,#N/A,FALSE,"MAT96";#N/A,#N/A,FALSE,"FANDA96";#N/A,#N/A,FALSE,"INTRAN96";#N/A,#N/A,FALSE,"NAA9697";#N/A,#N/A,FALSE,"ECWEBB";#N/A,#N/A,FALSE,"MFT96";#N/A,#N/A,FALSE,"CTrecon"}</definedName>
    <definedName name="FDDD_1_3_3" hidden="1">{#N/A,#N/A,FALSE,"TMCOMP96";#N/A,#N/A,FALSE,"MAT96";#N/A,#N/A,FALSE,"FANDA96";#N/A,#N/A,FALSE,"INTRAN96";#N/A,#N/A,FALSE,"NAA9697";#N/A,#N/A,FALSE,"ECWEBB";#N/A,#N/A,FALSE,"MFT96";#N/A,#N/A,FALSE,"CTrecon"}</definedName>
    <definedName name="FDDD_1_3_3_1" hidden="1">{#N/A,#N/A,FALSE,"TMCOMP96";#N/A,#N/A,FALSE,"MAT96";#N/A,#N/A,FALSE,"FANDA96";#N/A,#N/A,FALSE,"INTRAN96";#N/A,#N/A,FALSE,"NAA9697";#N/A,#N/A,FALSE,"ECWEBB";#N/A,#N/A,FALSE,"MFT96";#N/A,#N/A,FALSE,"CTrecon"}</definedName>
    <definedName name="FDDD_1_3_3_2" hidden="1">{#N/A,#N/A,FALSE,"TMCOMP96";#N/A,#N/A,FALSE,"MAT96";#N/A,#N/A,FALSE,"FANDA96";#N/A,#N/A,FALSE,"INTRAN96";#N/A,#N/A,FALSE,"NAA9697";#N/A,#N/A,FALSE,"ECWEBB";#N/A,#N/A,FALSE,"MFT96";#N/A,#N/A,FALSE,"CTrecon"}</definedName>
    <definedName name="FDDD_1_3_3_3" hidden="1">{#N/A,#N/A,FALSE,"TMCOMP96";#N/A,#N/A,FALSE,"MAT96";#N/A,#N/A,FALSE,"FANDA96";#N/A,#N/A,FALSE,"INTRAN96";#N/A,#N/A,FALSE,"NAA9697";#N/A,#N/A,FALSE,"ECWEBB";#N/A,#N/A,FALSE,"MFT96";#N/A,#N/A,FALSE,"CTrecon"}</definedName>
    <definedName name="FDDD_1_3_3_4" hidden="1">{#N/A,#N/A,FALSE,"TMCOMP96";#N/A,#N/A,FALSE,"MAT96";#N/A,#N/A,FALSE,"FANDA96";#N/A,#N/A,FALSE,"INTRAN96";#N/A,#N/A,FALSE,"NAA9697";#N/A,#N/A,FALSE,"ECWEBB";#N/A,#N/A,FALSE,"MFT96";#N/A,#N/A,FALSE,"CTrecon"}</definedName>
    <definedName name="FDDD_1_3_3_5" hidden="1">{#N/A,#N/A,FALSE,"TMCOMP96";#N/A,#N/A,FALSE,"MAT96";#N/A,#N/A,FALSE,"FANDA96";#N/A,#N/A,FALSE,"INTRAN96";#N/A,#N/A,FALSE,"NAA9697";#N/A,#N/A,FALSE,"ECWEBB";#N/A,#N/A,FALSE,"MFT96";#N/A,#N/A,FALSE,"CTrecon"}</definedName>
    <definedName name="FDDD_1_3_4" hidden="1">{#N/A,#N/A,FALSE,"TMCOMP96";#N/A,#N/A,FALSE,"MAT96";#N/A,#N/A,FALSE,"FANDA96";#N/A,#N/A,FALSE,"INTRAN96";#N/A,#N/A,FALSE,"NAA9697";#N/A,#N/A,FALSE,"ECWEBB";#N/A,#N/A,FALSE,"MFT96";#N/A,#N/A,FALSE,"CTrecon"}</definedName>
    <definedName name="FDDD_1_3_4_1" hidden="1">{#N/A,#N/A,FALSE,"TMCOMP96";#N/A,#N/A,FALSE,"MAT96";#N/A,#N/A,FALSE,"FANDA96";#N/A,#N/A,FALSE,"INTRAN96";#N/A,#N/A,FALSE,"NAA9697";#N/A,#N/A,FALSE,"ECWEBB";#N/A,#N/A,FALSE,"MFT96";#N/A,#N/A,FALSE,"CTrecon"}</definedName>
    <definedName name="FDDD_1_3_4_2" hidden="1">{#N/A,#N/A,FALSE,"TMCOMP96";#N/A,#N/A,FALSE,"MAT96";#N/A,#N/A,FALSE,"FANDA96";#N/A,#N/A,FALSE,"INTRAN96";#N/A,#N/A,FALSE,"NAA9697";#N/A,#N/A,FALSE,"ECWEBB";#N/A,#N/A,FALSE,"MFT96";#N/A,#N/A,FALSE,"CTrecon"}</definedName>
    <definedName name="FDDD_1_3_4_3" hidden="1">{#N/A,#N/A,FALSE,"TMCOMP96";#N/A,#N/A,FALSE,"MAT96";#N/A,#N/A,FALSE,"FANDA96";#N/A,#N/A,FALSE,"INTRAN96";#N/A,#N/A,FALSE,"NAA9697";#N/A,#N/A,FALSE,"ECWEBB";#N/A,#N/A,FALSE,"MFT96";#N/A,#N/A,FALSE,"CTrecon"}</definedName>
    <definedName name="FDDD_1_3_4_4" hidden="1">{#N/A,#N/A,FALSE,"TMCOMP96";#N/A,#N/A,FALSE,"MAT96";#N/A,#N/A,FALSE,"FANDA96";#N/A,#N/A,FALSE,"INTRAN96";#N/A,#N/A,FALSE,"NAA9697";#N/A,#N/A,FALSE,"ECWEBB";#N/A,#N/A,FALSE,"MFT96";#N/A,#N/A,FALSE,"CTrecon"}</definedName>
    <definedName name="FDDD_1_3_4_5" hidden="1">{#N/A,#N/A,FALSE,"TMCOMP96";#N/A,#N/A,FALSE,"MAT96";#N/A,#N/A,FALSE,"FANDA96";#N/A,#N/A,FALSE,"INTRAN96";#N/A,#N/A,FALSE,"NAA9697";#N/A,#N/A,FALSE,"ECWEBB";#N/A,#N/A,FALSE,"MFT96";#N/A,#N/A,FALSE,"CTrecon"}</definedName>
    <definedName name="FDDD_1_3_5" hidden="1">{#N/A,#N/A,FALSE,"TMCOMP96";#N/A,#N/A,FALSE,"MAT96";#N/A,#N/A,FALSE,"FANDA96";#N/A,#N/A,FALSE,"INTRAN96";#N/A,#N/A,FALSE,"NAA9697";#N/A,#N/A,FALSE,"ECWEBB";#N/A,#N/A,FALSE,"MFT96";#N/A,#N/A,FALSE,"CTrecon"}</definedName>
    <definedName name="FDDD_1_3_5_1" hidden="1">{#N/A,#N/A,FALSE,"TMCOMP96";#N/A,#N/A,FALSE,"MAT96";#N/A,#N/A,FALSE,"FANDA96";#N/A,#N/A,FALSE,"INTRAN96";#N/A,#N/A,FALSE,"NAA9697";#N/A,#N/A,FALSE,"ECWEBB";#N/A,#N/A,FALSE,"MFT96";#N/A,#N/A,FALSE,"CTrecon"}</definedName>
    <definedName name="FDDD_1_3_5_2" hidden="1">{#N/A,#N/A,FALSE,"TMCOMP96";#N/A,#N/A,FALSE,"MAT96";#N/A,#N/A,FALSE,"FANDA96";#N/A,#N/A,FALSE,"INTRAN96";#N/A,#N/A,FALSE,"NAA9697";#N/A,#N/A,FALSE,"ECWEBB";#N/A,#N/A,FALSE,"MFT96";#N/A,#N/A,FALSE,"CTrecon"}</definedName>
    <definedName name="FDDD_1_3_5_3" hidden="1">{#N/A,#N/A,FALSE,"TMCOMP96";#N/A,#N/A,FALSE,"MAT96";#N/A,#N/A,FALSE,"FANDA96";#N/A,#N/A,FALSE,"INTRAN96";#N/A,#N/A,FALSE,"NAA9697";#N/A,#N/A,FALSE,"ECWEBB";#N/A,#N/A,FALSE,"MFT96";#N/A,#N/A,FALSE,"CTrecon"}</definedName>
    <definedName name="FDDD_1_3_5_4" hidden="1">{#N/A,#N/A,FALSE,"TMCOMP96";#N/A,#N/A,FALSE,"MAT96";#N/A,#N/A,FALSE,"FANDA96";#N/A,#N/A,FALSE,"INTRAN96";#N/A,#N/A,FALSE,"NAA9697";#N/A,#N/A,FALSE,"ECWEBB";#N/A,#N/A,FALSE,"MFT96";#N/A,#N/A,FALSE,"CTrecon"}</definedName>
    <definedName name="FDDD_1_3_5_5" hidden="1">{#N/A,#N/A,FALSE,"TMCOMP96";#N/A,#N/A,FALSE,"MAT96";#N/A,#N/A,FALSE,"FANDA96";#N/A,#N/A,FALSE,"INTRAN96";#N/A,#N/A,FALSE,"NAA9697";#N/A,#N/A,FALSE,"ECWEBB";#N/A,#N/A,FALSE,"MFT96";#N/A,#N/A,FALSE,"CTrecon"}</definedName>
    <definedName name="FDDD_1_4" hidden="1">{#N/A,#N/A,FALSE,"TMCOMP96";#N/A,#N/A,FALSE,"MAT96";#N/A,#N/A,FALSE,"FANDA96";#N/A,#N/A,FALSE,"INTRAN96";#N/A,#N/A,FALSE,"NAA9697";#N/A,#N/A,FALSE,"ECWEBB";#N/A,#N/A,FALSE,"MFT96";#N/A,#N/A,FALSE,"CTrecon"}</definedName>
    <definedName name="FDDD_1_4_1" hidden="1">{#N/A,#N/A,FALSE,"TMCOMP96";#N/A,#N/A,FALSE,"MAT96";#N/A,#N/A,FALSE,"FANDA96";#N/A,#N/A,FALSE,"INTRAN96";#N/A,#N/A,FALSE,"NAA9697";#N/A,#N/A,FALSE,"ECWEBB";#N/A,#N/A,FALSE,"MFT96";#N/A,#N/A,FALSE,"CTrecon"}</definedName>
    <definedName name="FDDD_1_4_1_1" hidden="1">{#N/A,#N/A,FALSE,"TMCOMP96";#N/A,#N/A,FALSE,"MAT96";#N/A,#N/A,FALSE,"FANDA96";#N/A,#N/A,FALSE,"INTRAN96";#N/A,#N/A,FALSE,"NAA9697";#N/A,#N/A,FALSE,"ECWEBB";#N/A,#N/A,FALSE,"MFT96";#N/A,#N/A,FALSE,"CTrecon"}</definedName>
    <definedName name="FDDD_1_4_1_1_1" hidden="1">{#N/A,#N/A,FALSE,"TMCOMP96";#N/A,#N/A,FALSE,"MAT96";#N/A,#N/A,FALSE,"FANDA96";#N/A,#N/A,FALSE,"INTRAN96";#N/A,#N/A,FALSE,"NAA9697";#N/A,#N/A,FALSE,"ECWEBB";#N/A,#N/A,FALSE,"MFT96";#N/A,#N/A,FALSE,"CTrecon"}</definedName>
    <definedName name="FDDD_1_4_1_1_2" hidden="1">{#N/A,#N/A,FALSE,"TMCOMP96";#N/A,#N/A,FALSE,"MAT96";#N/A,#N/A,FALSE,"FANDA96";#N/A,#N/A,FALSE,"INTRAN96";#N/A,#N/A,FALSE,"NAA9697";#N/A,#N/A,FALSE,"ECWEBB";#N/A,#N/A,FALSE,"MFT96";#N/A,#N/A,FALSE,"CTrecon"}</definedName>
    <definedName name="FDDD_1_4_1_1_3" hidden="1">{#N/A,#N/A,FALSE,"TMCOMP96";#N/A,#N/A,FALSE,"MAT96";#N/A,#N/A,FALSE,"FANDA96";#N/A,#N/A,FALSE,"INTRAN96";#N/A,#N/A,FALSE,"NAA9697";#N/A,#N/A,FALSE,"ECWEBB";#N/A,#N/A,FALSE,"MFT96";#N/A,#N/A,FALSE,"CTrecon"}</definedName>
    <definedName name="FDDD_1_4_1_1_4" hidden="1">{#N/A,#N/A,FALSE,"TMCOMP96";#N/A,#N/A,FALSE,"MAT96";#N/A,#N/A,FALSE,"FANDA96";#N/A,#N/A,FALSE,"INTRAN96";#N/A,#N/A,FALSE,"NAA9697";#N/A,#N/A,FALSE,"ECWEBB";#N/A,#N/A,FALSE,"MFT96";#N/A,#N/A,FALSE,"CTrecon"}</definedName>
    <definedName name="FDDD_1_4_1_1_5" hidden="1">{#N/A,#N/A,FALSE,"TMCOMP96";#N/A,#N/A,FALSE,"MAT96";#N/A,#N/A,FALSE,"FANDA96";#N/A,#N/A,FALSE,"INTRAN96";#N/A,#N/A,FALSE,"NAA9697";#N/A,#N/A,FALSE,"ECWEBB";#N/A,#N/A,FALSE,"MFT96";#N/A,#N/A,FALSE,"CTrecon"}</definedName>
    <definedName name="FDDD_1_4_1_2" hidden="1">{#N/A,#N/A,FALSE,"TMCOMP96";#N/A,#N/A,FALSE,"MAT96";#N/A,#N/A,FALSE,"FANDA96";#N/A,#N/A,FALSE,"INTRAN96";#N/A,#N/A,FALSE,"NAA9697";#N/A,#N/A,FALSE,"ECWEBB";#N/A,#N/A,FALSE,"MFT96";#N/A,#N/A,FALSE,"CTrecon"}</definedName>
    <definedName name="FDDD_1_4_1_2_1" hidden="1">{#N/A,#N/A,FALSE,"TMCOMP96";#N/A,#N/A,FALSE,"MAT96";#N/A,#N/A,FALSE,"FANDA96";#N/A,#N/A,FALSE,"INTRAN96";#N/A,#N/A,FALSE,"NAA9697";#N/A,#N/A,FALSE,"ECWEBB";#N/A,#N/A,FALSE,"MFT96";#N/A,#N/A,FALSE,"CTrecon"}</definedName>
    <definedName name="FDDD_1_4_1_2_2" hidden="1">{#N/A,#N/A,FALSE,"TMCOMP96";#N/A,#N/A,FALSE,"MAT96";#N/A,#N/A,FALSE,"FANDA96";#N/A,#N/A,FALSE,"INTRAN96";#N/A,#N/A,FALSE,"NAA9697";#N/A,#N/A,FALSE,"ECWEBB";#N/A,#N/A,FALSE,"MFT96";#N/A,#N/A,FALSE,"CTrecon"}</definedName>
    <definedName name="FDDD_1_4_1_2_3" hidden="1">{#N/A,#N/A,FALSE,"TMCOMP96";#N/A,#N/A,FALSE,"MAT96";#N/A,#N/A,FALSE,"FANDA96";#N/A,#N/A,FALSE,"INTRAN96";#N/A,#N/A,FALSE,"NAA9697";#N/A,#N/A,FALSE,"ECWEBB";#N/A,#N/A,FALSE,"MFT96";#N/A,#N/A,FALSE,"CTrecon"}</definedName>
    <definedName name="FDDD_1_4_1_2_4" hidden="1">{#N/A,#N/A,FALSE,"TMCOMP96";#N/A,#N/A,FALSE,"MAT96";#N/A,#N/A,FALSE,"FANDA96";#N/A,#N/A,FALSE,"INTRAN96";#N/A,#N/A,FALSE,"NAA9697";#N/A,#N/A,FALSE,"ECWEBB";#N/A,#N/A,FALSE,"MFT96";#N/A,#N/A,FALSE,"CTrecon"}</definedName>
    <definedName name="FDDD_1_4_1_2_5" hidden="1">{#N/A,#N/A,FALSE,"TMCOMP96";#N/A,#N/A,FALSE,"MAT96";#N/A,#N/A,FALSE,"FANDA96";#N/A,#N/A,FALSE,"INTRAN96";#N/A,#N/A,FALSE,"NAA9697";#N/A,#N/A,FALSE,"ECWEBB";#N/A,#N/A,FALSE,"MFT96";#N/A,#N/A,FALSE,"CTrecon"}</definedName>
    <definedName name="FDDD_1_4_1_3" hidden="1">{#N/A,#N/A,FALSE,"TMCOMP96";#N/A,#N/A,FALSE,"MAT96";#N/A,#N/A,FALSE,"FANDA96";#N/A,#N/A,FALSE,"INTRAN96";#N/A,#N/A,FALSE,"NAA9697";#N/A,#N/A,FALSE,"ECWEBB";#N/A,#N/A,FALSE,"MFT96";#N/A,#N/A,FALSE,"CTrecon"}</definedName>
    <definedName name="FDDD_1_4_1_3_1" hidden="1">{#N/A,#N/A,FALSE,"TMCOMP96";#N/A,#N/A,FALSE,"MAT96";#N/A,#N/A,FALSE,"FANDA96";#N/A,#N/A,FALSE,"INTRAN96";#N/A,#N/A,FALSE,"NAA9697";#N/A,#N/A,FALSE,"ECWEBB";#N/A,#N/A,FALSE,"MFT96";#N/A,#N/A,FALSE,"CTrecon"}</definedName>
    <definedName name="FDDD_1_4_1_3_2" hidden="1">{#N/A,#N/A,FALSE,"TMCOMP96";#N/A,#N/A,FALSE,"MAT96";#N/A,#N/A,FALSE,"FANDA96";#N/A,#N/A,FALSE,"INTRAN96";#N/A,#N/A,FALSE,"NAA9697";#N/A,#N/A,FALSE,"ECWEBB";#N/A,#N/A,FALSE,"MFT96";#N/A,#N/A,FALSE,"CTrecon"}</definedName>
    <definedName name="FDDD_1_4_1_3_3" hidden="1">{#N/A,#N/A,FALSE,"TMCOMP96";#N/A,#N/A,FALSE,"MAT96";#N/A,#N/A,FALSE,"FANDA96";#N/A,#N/A,FALSE,"INTRAN96";#N/A,#N/A,FALSE,"NAA9697";#N/A,#N/A,FALSE,"ECWEBB";#N/A,#N/A,FALSE,"MFT96";#N/A,#N/A,FALSE,"CTrecon"}</definedName>
    <definedName name="FDDD_1_4_1_3_4" hidden="1">{#N/A,#N/A,FALSE,"TMCOMP96";#N/A,#N/A,FALSE,"MAT96";#N/A,#N/A,FALSE,"FANDA96";#N/A,#N/A,FALSE,"INTRAN96";#N/A,#N/A,FALSE,"NAA9697";#N/A,#N/A,FALSE,"ECWEBB";#N/A,#N/A,FALSE,"MFT96";#N/A,#N/A,FALSE,"CTrecon"}</definedName>
    <definedName name="FDDD_1_4_1_3_5" hidden="1">{#N/A,#N/A,FALSE,"TMCOMP96";#N/A,#N/A,FALSE,"MAT96";#N/A,#N/A,FALSE,"FANDA96";#N/A,#N/A,FALSE,"INTRAN96";#N/A,#N/A,FALSE,"NAA9697";#N/A,#N/A,FALSE,"ECWEBB";#N/A,#N/A,FALSE,"MFT96";#N/A,#N/A,FALSE,"CTrecon"}</definedName>
    <definedName name="FDDD_1_4_1_4" hidden="1">{#N/A,#N/A,FALSE,"TMCOMP96";#N/A,#N/A,FALSE,"MAT96";#N/A,#N/A,FALSE,"FANDA96";#N/A,#N/A,FALSE,"INTRAN96";#N/A,#N/A,FALSE,"NAA9697";#N/A,#N/A,FALSE,"ECWEBB";#N/A,#N/A,FALSE,"MFT96";#N/A,#N/A,FALSE,"CTrecon"}</definedName>
    <definedName name="FDDD_1_4_1_4_1" hidden="1">{#N/A,#N/A,FALSE,"TMCOMP96";#N/A,#N/A,FALSE,"MAT96";#N/A,#N/A,FALSE,"FANDA96";#N/A,#N/A,FALSE,"INTRAN96";#N/A,#N/A,FALSE,"NAA9697";#N/A,#N/A,FALSE,"ECWEBB";#N/A,#N/A,FALSE,"MFT96";#N/A,#N/A,FALSE,"CTrecon"}</definedName>
    <definedName name="FDDD_1_4_1_4_2" hidden="1">{#N/A,#N/A,FALSE,"TMCOMP96";#N/A,#N/A,FALSE,"MAT96";#N/A,#N/A,FALSE,"FANDA96";#N/A,#N/A,FALSE,"INTRAN96";#N/A,#N/A,FALSE,"NAA9697";#N/A,#N/A,FALSE,"ECWEBB";#N/A,#N/A,FALSE,"MFT96";#N/A,#N/A,FALSE,"CTrecon"}</definedName>
    <definedName name="FDDD_1_4_1_4_3" hidden="1">{#N/A,#N/A,FALSE,"TMCOMP96";#N/A,#N/A,FALSE,"MAT96";#N/A,#N/A,FALSE,"FANDA96";#N/A,#N/A,FALSE,"INTRAN96";#N/A,#N/A,FALSE,"NAA9697";#N/A,#N/A,FALSE,"ECWEBB";#N/A,#N/A,FALSE,"MFT96";#N/A,#N/A,FALSE,"CTrecon"}</definedName>
    <definedName name="FDDD_1_4_1_4_4" hidden="1">{#N/A,#N/A,FALSE,"TMCOMP96";#N/A,#N/A,FALSE,"MAT96";#N/A,#N/A,FALSE,"FANDA96";#N/A,#N/A,FALSE,"INTRAN96";#N/A,#N/A,FALSE,"NAA9697";#N/A,#N/A,FALSE,"ECWEBB";#N/A,#N/A,FALSE,"MFT96";#N/A,#N/A,FALSE,"CTrecon"}</definedName>
    <definedName name="FDDD_1_4_1_4_5" hidden="1">{#N/A,#N/A,FALSE,"TMCOMP96";#N/A,#N/A,FALSE,"MAT96";#N/A,#N/A,FALSE,"FANDA96";#N/A,#N/A,FALSE,"INTRAN96";#N/A,#N/A,FALSE,"NAA9697";#N/A,#N/A,FALSE,"ECWEBB";#N/A,#N/A,FALSE,"MFT96";#N/A,#N/A,FALSE,"CTrecon"}</definedName>
    <definedName name="FDDD_1_4_1_5" hidden="1">{#N/A,#N/A,FALSE,"TMCOMP96";#N/A,#N/A,FALSE,"MAT96";#N/A,#N/A,FALSE,"FANDA96";#N/A,#N/A,FALSE,"INTRAN96";#N/A,#N/A,FALSE,"NAA9697";#N/A,#N/A,FALSE,"ECWEBB";#N/A,#N/A,FALSE,"MFT96";#N/A,#N/A,FALSE,"CTrecon"}</definedName>
    <definedName name="FDDD_1_4_1_5_1" hidden="1">{#N/A,#N/A,FALSE,"TMCOMP96";#N/A,#N/A,FALSE,"MAT96";#N/A,#N/A,FALSE,"FANDA96";#N/A,#N/A,FALSE,"INTRAN96";#N/A,#N/A,FALSE,"NAA9697";#N/A,#N/A,FALSE,"ECWEBB";#N/A,#N/A,FALSE,"MFT96";#N/A,#N/A,FALSE,"CTrecon"}</definedName>
    <definedName name="FDDD_1_4_1_5_2" hidden="1">{#N/A,#N/A,FALSE,"TMCOMP96";#N/A,#N/A,FALSE,"MAT96";#N/A,#N/A,FALSE,"FANDA96";#N/A,#N/A,FALSE,"INTRAN96";#N/A,#N/A,FALSE,"NAA9697";#N/A,#N/A,FALSE,"ECWEBB";#N/A,#N/A,FALSE,"MFT96";#N/A,#N/A,FALSE,"CTrecon"}</definedName>
    <definedName name="FDDD_1_4_1_5_3" hidden="1">{#N/A,#N/A,FALSE,"TMCOMP96";#N/A,#N/A,FALSE,"MAT96";#N/A,#N/A,FALSE,"FANDA96";#N/A,#N/A,FALSE,"INTRAN96";#N/A,#N/A,FALSE,"NAA9697";#N/A,#N/A,FALSE,"ECWEBB";#N/A,#N/A,FALSE,"MFT96";#N/A,#N/A,FALSE,"CTrecon"}</definedName>
    <definedName name="FDDD_1_4_1_5_4" hidden="1">{#N/A,#N/A,FALSE,"TMCOMP96";#N/A,#N/A,FALSE,"MAT96";#N/A,#N/A,FALSE,"FANDA96";#N/A,#N/A,FALSE,"INTRAN96";#N/A,#N/A,FALSE,"NAA9697";#N/A,#N/A,FALSE,"ECWEBB";#N/A,#N/A,FALSE,"MFT96";#N/A,#N/A,FALSE,"CTrecon"}</definedName>
    <definedName name="FDDD_1_4_1_5_5" hidden="1">{#N/A,#N/A,FALSE,"TMCOMP96";#N/A,#N/A,FALSE,"MAT96";#N/A,#N/A,FALSE,"FANDA96";#N/A,#N/A,FALSE,"INTRAN96";#N/A,#N/A,FALSE,"NAA9697";#N/A,#N/A,FALSE,"ECWEBB";#N/A,#N/A,FALSE,"MFT96";#N/A,#N/A,FALSE,"CTrecon"}</definedName>
    <definedName name="FDDD_1_4_2" hidden="1">{#N/A,#N/A,FALSE,"TMCOMP96";#N/A,#N/A,FALSE,"MAT96";#N/A,#N/A,FALSE,"FANDA96";#N/A,#N/A,FALSE,"INTRAN96";#N/A,#N/A,FALSE,"NAA9697";#N/A,#N/A,FALSE,"ECWEBB";#N/A,#N/A,FALSE,"MFT96";#N/A,#N/A,FALSE,"CTrecon"}</definedName>
    <definedName name="FDDD_1_4_2_1" hidden="1">{#N/A,#N/A,FALSE,"TMCOMP96";#N/A,#N/A,FALSE,"MAT96";#N/A,#N/A,FALSE,"FANDA96";#N/A,#N/A,FALSE,"INTRAN96";#N/A,#N/A,FALSE,"NAA9697";#N/A,#N/A,FALSE,"ECWEBB";#N/A,#N/A,FALSE,"MFT96";#N/A,#N/A,FALSE,"CTrecon"}</definedName>
    <definedName name="FDDD_1_4_2_2" hidden="1">{#N/A,#N/A,FALSE,"TMCOMP96";#N/A,#N/A,FALSE,"MAT96";#N/A,#N/A,FALSE,"FANDA96";#N/A,#N/A,FALSE,"INTRAN96";#N/A,#N/A,FALSE,"NAA9697";#N/A,#N/A,FALSE,"ECWEBB";#N/A,#N/A,FALSE,"MFT96";#N/A,#N/A,FALSE,"CTrecon"}</definedName>
    <definedName name="FDDD_1_4_2_3" hidden="1">{#N/A,#N/A,FALSE,"TMCOMP96";#N/A,#N/A,FALSE,"MAT96";#N/A,#N/A,FALSE,"FANDA96";#N/A,#N/A,FALSE,"INTRAN96";#N/A,#N/A,FALSE,"NAA9697";#N/A,#N/A,FALSE,"ECWEBB";#N/A,#N/A,FALSE,"MFT96";#N/A,#N/A,FALSE,"CTrecon"}</definedName>
    <definedName name="FDDD_1_4_2_4" hidden="1">{#N/A,#N/A,FALSE,"TMCOMP96";#N/A,#N/A,FALSE,"MAT96";#N/A,#N/A,FALSE,"FANDA96";#N/A,#N/A,FALSE,"INTRAN96";#N/A,#N/A,FALSE,"NAA9697";#N/A,#N/A,FALSE,"ECWEBB";#N/A,#N/A,FALSE,"MFT96";#N/A,#N/A,FALSE,"CTrecon"}</definedName>
    <definedName name="FDDD_1_4_2_5" hidden="1">{#N/A,#N/A,FALSE,"TMCOMP96";#N/A,#N/A,FALSE,"MAT96";#N/A,#N/A,FALSE,"FANDA96";#N/A,#N/A,FALSE,"INTRAN96";#N/A,#N/A,FALSE,"NAA9697";#N/A,#N/A,FALSE,"ECWEBB";#N/A,#N/A,FALSE,"MFT96";#N/A,#N/A,FALSE,"CTrecon"}</definedName>
    <definedName name="FDDD_1_4_3" hidden="1">{#N/A,#N/A,FALSE,"TMCOMP96";#N/A,#N/A,FALSE,"MAT96";#N/A,#N/A,FALSE,"FANDA96";#N/A,#N/A,FALSE,"INTRAN96";#N/A,#N/A,FALSE,"NAA9697";#N/A,#N/A,FALSE,"ECWEBB";#N/A,#N/A,FALSE,"MFT96";#N/A,#N/A,FALSE,"CTrecon"}</definedName>
    <definedName name="FDDD_1_4_3_1" hidden="1">{#N/A,#N/A,FALSE,"TMCOMP96";#N/A,#N/A,FALSE,"MAT96";#N/A,#N/A,FALSE,"FANDA96";#N/A,#N/A,FALSE,"INTRAN96";#N/A,#N/A,FALSE,"NAA9697";#N/A,#N/A,FALSE,"ECWEBB";#N/A,#N/A,FALSE,"MFT96";#N/A,#N/A,FALSE,"CTrecon"}</definedName>
    <definedName name="FDDD_1_4_3_2" hidden="1">{#N/A,#N/A,FALSE,"TMCOMP96";#N/A,#N/A,FALSE,"MAT96";#N/A,#N/A,FALSE,"FANDA96";#N/A,#N/A,FALSE,"INTRAN96";#N/A,#N/A,FALSE,"NAA9697";#N/A,#N/A,FALSE,"ECWEBB";#N/A,#N/A,FALSE,"MFT96";#N/A,#N/A,FALSE,"CTrecon"}</definedName>
    <definedName name="FDDD_1_4_3_3" hidden="1">{#N/A,#N/A,FALSE,"TMCOMP96";#N/A,#N/A,FALSE,"MAT96";#N/A,#N/A,FALSE,"FANDA96";#N/A,#N/A,FALSE,"INTRAN96";#N/A,#N/A,FALSE,"NAA9697";#N/A,#N/A,FALSE,"ECWEBB";#N/A,#N/A,FALSE,"MFT96";#N/A,#N/A,FALSE,"CTrecon"}</definedName>
    <definedName name="FDDD_1_4_3_4" hidden="1">{#N/A,#N/A,FALSE,"TMCOMP96";#N/A,#N/A,FALSE,"MAT96";#N/A,#N/A,FALSE,"FANDA96";#N/A,#N/A,FALSE,"INTRAN96";#N/A,#N/A,FALSE,"NAA9697";#N/A,#N/A,FALSE,"ECWEBB";#N/A,#N/A,FALSE,"MFT96";#N/A,#N/A,FALSE,"CTrecon"}</definedName>
    <definedName name="FDDD_1_4_3_5" hidden="1">{#N/A,#N/A,FALSE,"TMCOMP96";#N/A,#N/A,FALSE,"MAT96";#N/A,#N/A,FALSE,"FANDA96";#N/A,#N/A,FALSE,"INTRAN96";#N/A,#N/A,FALSE,"NAA9697";#N/A,#N/A,FALSE,"ECWEBB";#N/A,#N/A,FALSE,"MFT96";#N/A,#N/A,FALSE,"CTrecon"}</definedName>
    <definedName name="FDDD_1_4_4" hidden="1">{#N/A,#N/A,FALSE,"TMCOMP96";#N/A,#N/A,FALSE,"MAT96";#N/A,#N/A,FALSE,"FANDA96";#N/A,#N/A,FALSE,"INTRAN96";#N/A,#N/A,FALSE,"NAA9697";#N/A,#N/A,FALSE,"ECWEBB";#N/A,#N/A,FALSE,"MFT96";#N/A,#N/A,FALSE,"CTrecon"}</definedName>
    <definedName name="FDDD_1_4_4_1" hidden="1">{#N/A,#N/A,FALSE,"TMCOMP96";#N/A,#N/A,FALSE,"MAT96";#N/A,#N/A,FALSE,"FANDA96";#N/A,#N/A,FALSE,"INTRAN96";#N/A,#N/A,FALSE,"NAA9697";#N/A,#N/A,FALSE,"ECWEBB";#N/A,#N/A,FALSE,"MFT96";#N/A,#N/A,FALSE,"CTrecon"}</definedName>
    <definedName name="FDDD_1_4_4_2" hidden="1">{#N/A,#N/A,FALSE,"TMCOMP96";#N/A,#N/A,FALSE,"MAT96";#N/A,#N/A,FALSE,"FANDA96";#N/A,#N/A,FALSE,"INTRAN96";#N/A,#N/A,FALSE,"NAA9697";#N/A,#N/A,FALSE,"ECWEBB";#N/A,#N/A,FALSE,"MFT96";#N/A,#N/A,FALSE,"CTrecon"}</definedName>
    <definedName name="FDDD_1_4_4_3" hidden="1">{#N/A,#N/A,FALSE,"TMCOMP96";#N/A,#N/A,FALSE,"MAT96";#N/A,#N/A,FALSE,"FANDA96";#N/A,#N/A,FALSE,"INTRAN96";#N/A,#N/A,FALSE,"NAA9697";#N/A,#N/A,FALSE,"ECWEBB";#N/A,#N/A,FALSE,"MFT96";#N/A,#N/A,FALSE,"CTrecon"}</definedName>
    <definedName name="FDDD_1_4_4_4" hidden="1">{#N/A,#N/A,FALSE,"TMCOMP96";#N/A,#N/A,FALSE,"MAT96";#N/A,#N/A,FALSE,"FANDA96";#N/A,#N/A,FALSE,"INTRAN96";#N/A,#N/A,FALSE,"NAA9697";#N/A,#N/A,FALSE,"ECWEBB";#N/A,#N/A,FALSE,"MFT96";#N/A,#N/A,FALSE,"CTrecon"}</definedName>
    <definedName name="FDDD_1_4_4_5" hidden="1">{#N/A,#N/A,FALSE,"TMCOMP96";#N/A,#N/A,FALSE,"MAT96";#N/A,#N/A,FALSE,"FANDA96";#N/A,#N/A,FALSE,"INTRAN96";#N/A,#N/A,FALSE,"NAA9697";#N/A,#N/A,FALSE,"ECWEBB";#N/A,#N/A,FALSE,"MFT96";#N/A,#N/A,FALSE,"CTrecon"}</definedName>
    <definedName name="FDDD_1_4_5" hidden="1">{#N/A,#N/A,FALSE,"TMCOMP96";#N/A,#N/A,FALSE,"MAT96";#N/A,#N/A,FALSE,"FANDA96";#N/A,#N/A,FALSE,"INTRAN96";#N/A,#N/A,FALSE,"NAA9697";#N/A,#N/A,FALSE,"ECWEBB";#N/A,#N/A,FALSE,"MFT96";#N/A,#N/A,FALSE,"CTrecon"}</definedName>
    <definedName name="FDDD_1_4_5_1" hidden="1">{#N/A,#N/A,FALSE,"TMCOMP96";#N/A,#N/A,FALSE,"MAT96";#N/A,#N/A,FALSE,"FANDA96";#N/A,#N/A,FALSE,"INTRAN96";#N/A,#N/A,FALSE,"NAA9697";#N/A,#N/A,FALSE,"ECWEBB";#N/A,#N/A,FALSE,"MFT96";#N/A,#N/A,FALSE,"CTrecon"}</definedName>
    <definedName name="FDDD_1_4_5_2" hidden="1">{#N/A,#N/A,FALSE,"TMCOMP96";#N/A,#N/A,FALSE,"MAT96";#N/A,#N/A,FALSE,"FANDA96";#N/A,#N/A,FALSE,"INTRAN96";#N/A,#N/A,FALSE,"NAA9697";#N/A,#N/A,FALSE,"ECWEBB";#N/A,#N/A,FALSE,"MFT96";#N/A,#N/A,FALSE,"CTrecon"}</definedName>
    <definedName name="FDDD_1_4_5_3" hidden="1">{#N/A,#N/A,FALSE,"TMCOMP96";#N/A,#N/A,FALSE,"MAT96";#N/A,#N/A,FALSE,"FANDA96";#N/A,#N/A,FALSE,"INTRAN96";#N/A,#N/A,FALSE,"NAA9697";#N/A,#N/A,FALSE,"ECWEBB";#N/A,#N/A,FALSE,"MFT96";#N/A,#N/A,FALSE,"CTrecon"}</definedName>
    <definedName name="FDDD_1_4_5_4" hidden="1">{#N/A,#N/A,FALSE,"TMCOMP96";#N/A,#N/A,FALSE,"MAT96";#N/A,#N/A,FALSE,"FANDA96";#N/A,#N/A,FALSE,"INTRAN96";#N/A,#N/A,FALSE,"NAA9697";#N/A,#N/A,FALSE,"ECWEBB";#N/A,#N/A,FALSE,"MFT96";#N/A,#N/A,FALSE,"CTrecon"}</definedName>
    <definedName name="FDDD_1_4_5_5" hidden="1">{#N/A,#N/A,FALSE,"TMCOMP96";#N/A,#N/A,FALSE,"MAT96";#N/A,#N/A,FALSE,"FANDA96";#N/A,#N/A,FALSE,"INTRAN96";#N/A,#N/A,FALSE,"NAA9697";#N/A,#N/A,FALSE,"ECWEBB";#N/A,#N/A,FALSE,"MFT96";#N/A,#N/A,FALSE,"CTrecon"}</definedName>
    <definedName name="FDDD_1_5" hidden="1">{#N/A,#N/A,FALSE,"TMCOMP96";#N/A,#N/A,FALSE,"MAT96";#N/A,#N/A,FALSE,"FANDA96";#N/A,#N/A,FALSE,"INTRAN96";#N/A,#N/A,FALSE,"NAA9697";#N/A,#N/A,FALSE,"ECWEBB";#N/A,#N/A,FALSE,"MFT96";#N/A,#N/A,FALSE,"CTrecon"}</definedName>
    <definedName name="FDDD_1_5_1" hidden="1">{#N/A,#N/A,FALSE,"TMCOMP96";#N/A,#N/A,FALSE,"MAT96";#N/A,#N/A,FALSE,"FANDA96";#N/A,#N/A,FALSE,"INTRAN96";#N/A,#N/A,FALSE,"NAA9697";#N/A,#N/A,FALSE,"ECWEBB";#N/A,#N/A,FALSE,"MFT96";#N/A,#N/A,FALSE,"CTrecon"}</definedName>
    <definedName name="FDDD_1_5_1_1" hidden="1">{#N/A,#N/A,FALSE,"TMCOMP96";#N/A,#N/A,FALSE,"MAT96";#N/A,#N/A,FALSE,"FANDA96";#N/A,#N/A,FALSE,"INTRAN96";#N/A,#N/A,FALSE,"NAA9697";#N/A,#N/A,FALSE,"ECWEBB";#N/A,#N/A,FALSE,"MFT96";#N/A,#N/A,FALSE,"CTrecon"}</definedName>
    <definedName name="FDDD_1_5_1_2" hidden="1">{#N/A,#N/A,FALSE,"TMCOMP96";#N/A,#N/A,FALSE,"MAT96";#N/A,#N/A,FALSE,"FANDA96";#N/A,#N/A,FALSE,"INTRAN96";#N/A,#N/A,FALSE,"NAA9697";#N/A,#N/A,FALSE,"ECWEBB";#N/A,#N/A,FALSE,"MFT96";#N/A,#N/A,FALSE,"CTrecon"}</definedName>
    <definedName name="FDDD_1_5_1_3" hidden="1">{#N/A,#N/A,FALSE,"TMCOMP96";#N/A,#N/A,FALSE,"MAT96";#N/A,#N/A,FALSE,"FANDA96";#N/A,#N/A,FALSE,"INTRAN96";#N/A,#N/A,FALSE,"NAA9697";#N/A,#N/A,FALSE,"ECWEBB";#N/A,#N/A,FALSE,"MFT96";#N/A,#N/A,FALSE,"CTrecon"}</definedName>
    <definedName name="FDDD_1_5_1_4" hidden="1">{#N/A,#N/A,FALSE,"TMCOMP96";#N/A,#N/A,FALSE,"MAT96";#N/A,#N/A,FALSE,"FANDA96";#N/A,#N/A,FALSE,"INTRAN96";#N/A,#N/A,FALSE,"NAA9697";#N/A,#N/A,FALSE,"ECWEBB";#N/A,#N/A,FALSE,"MFT96";#N/A,#N/A,FALSE,"CTrecon"}</definedName>
    <definedName name="FDDD_1_5_1_5" hidden="1">{#N/A,#N/A,FALSE,"TMCOMP96";#N/A,#N/A,FALSE,"MAT96";#N/A,#N/A,FALSE,"FANDA96";#N/A,#N/A,FALSE,"INTRAN96";#N/A,#N/A,FALSE,"NAA9697";#N/A,#N/A,FALSE,"ECWEBB";#N/A,#N/A,FALSE,"MFT96";#N/A,#N/A,FALSE,"CTrecon"}</definedName>
    <definedName name="FDDD_1_5_2" hidden="1">{#N/A,#N/A,FALSE,"TMCOMP96";#N/A,#N/A,FALSE,"MAT96";#N/A,#N/A,FALSE,"FANDA96";#N/A,#N/A,FALSE,"INTRAN96";#N/A,#N/A,FALSE,"NAA9697";#N/A,#N/A,FALSE,"ECWEBB";#N/A,#N/A,FALSE,"MFT96";#N/A,#N/A,FALSE,"CTrecon"}</definedName>
    <definedName name="FDDD_1_5_2_1" hidden="1">{#N/A,#N/A,FALSE,"TMCOMP96";#N/A,#N/A,FALSE,"MAT96";#N/A,#N/A,FALSE,"FANDA96";#N/A,#N/A,FALSE,"INTRAN96";#N/A,#N/A,FALSE,"NAA9697";#N/A,#N/A,FALSE,"ECWEBB";#N/A,#N/A,FALSE,"MFT96";#N/A,#N/A,FALSE,"CTrecon"}</definedName>
    <definedName name="FDDD_1_5_2_2" hidden="1">{#N/A,#N/A,FALSE,"TMCOMP96";#N/A,#N/A,FALSE,"MAT96";#N/A,#N/A,FALSE,"FANDA96";#N/A,#N/A,FALSE,"INTRAN96";#N/A,#N/A,FALSE,"NAA9697";#N/A,#N/A,FALSE,"ECWEBB";#N/A,#N/A,FALSE,"MFT96";#N/A,#N/A,FALSE,"CTrecon"}</definedName>
    <definedName name="FDDD_1_5_2_3" hidden="1">{#N/A,#N/A,FALSE,"TMCOMP96";#N/A,#N/A,FALSE,"MAT96";#N/A,#N/A,FALSE,"FANDA96";#N/A,#N/A,FALSE,"INTRAN96";#N/A,#N/A,FALSE,"NAA9697";#N/A,#N/A,FALSE,"ECWEBB";#N/A,#N/A,FALSE,"MFT96";#N/A,#N/A,FALSE,"CTrecon"}</definedName>
    <definedName name="FDDD_1_5_2_4" hidden="1">{#N/A,#N/A,FALSE,"TMCOMP96";#N/A,#N/A,FALSE,"MAT96";#N/A,#N/A,FALSE,"FANDA96";#N/A,#N/A,FALSE,"INTRAN96";#N/A,#N/A,FALSE,"NAA9697";#N/A,#N/A,FALSE,"ECWEBB";#N/A,#N/A,FALSE,"MFT96";#N/A,#N/A,FALSE,"CTrecon"}</definedName>
    <definedName name="FDDD_1_5_2_5" hidden="1">{#N/A,#N/A,FALSE,"TMCOMP96";#N/A,#N/A,FALSE,"MAT96";#N/A,#N/A,FALSE,"FANDA96";#N/A,#N/A,FALSE,"INTRAN96";#N/A,#N/A,FALSE,"NAA9697";#N/A,#N/A,FALSE,"ECWEBB";#N/A,#N/A,FALSE,"MFT96";#N/A,#N/A,FALSE,"CTrecon"}</definedName>
    <definedName name="FDDD_1_5_3" hidden="1">{#N/A,#N/A,FALSE,"TMCOMP96";#N/A,#N/A,FALSE,"MAT96";#N/A,#N/A,FALSE,"FANDA96";#N/A,#N/A,FALSE,"INTRAN96";#N/A,#N/A,FALSE,"NAA9697";#N/A,#N/A,FALSE,"ECWEBB";#N/A,#N/A,FALSE,"MFT96";#N/A,#N/A,FALSE,"CTrecon"}</definedName>
    <definedName name="FDDD_1_5_3_1" hidden="1">{#N/A,#N/A,FALSE,"TMCOMP96";#N/A,#N/A,FALSE,"MAT96";#N/A,#N/A,FALSE,"FANDA96";#N/A,#N/A,FALSE,"INTRAN96";#N/A,#N/A,FALSE,"NAA9697";#N/A,#N/A,FALSE,"ECWEBB";#N/A,#N/A,FALSE,"MFT96";#N/A,#N/A,FALSE,"CTrecon"}</definedName>
    <definedName name="FDDD_1_5_3_2" hidden="1">{#N/A,#N/A,FALSE,"TMCOMP96";#N/A,#N/A,FALSE,"MAT96";#N/A,#N/A,FALSE,"FANDA96";#N/A,#N/A,FALSE,"INTRAN96";#N/A,#N/A,FALSE,"NAA9697";#N/A,#N/A,FALSE,"ECWEBB";#N/A,#N/A,FALSE,"MFT96";#N/A,#N/A,FALSE,"CTrecon"}</definedName>
    <definedName name="FDDD_1_5_3_3" hidden="1">{#N/A,#N/A,FALSE,"TMCOMP96";#N/A,#N/A,FALSE,"MAT96";#N/A,#N/A,FALSE,"FANDA96";#N/A,#N/A,FALSE,"INTRAN96";#N/A,#N/A,FALSE,"NAA9697";#N/A,#N/A,FALSE,"ECWEBB";#N/A,#N/A,FALSE,"MFT96";#N/A,#N/A,FALSE,"CTrecon"}</definedName>
    <definedName name="FDDD_1_5_3_4" hidden="1">{#N/A,#N/A,FALSE,"TMCOMP96";#N/A,#N/A,FALSE,"MAT96";#N/A,#N/A,FALSE,"FANDA96";#N/A,#N/A,FALSE,"INTRAN96";#N/A,#N/A,FALSE,"NAA9697";#N/A,#N/A,FALSE,"ECWEBB";#N/A,#N/A,FALSE,"MFT96";#N/A,#N/A,FALSE,"CTrecon"}</definedName>
    <definedName name="FDDD_1_5_3_5" hidden="1">{#N/A,#N/A,FALSE,"TMCOMP96";#N/A,#N/A,FALSE,"MAT96";#N/A,#N/A,FALSE,"FANDA96";#N/A,#N/A,FALSE,"INTRAN96";#N/A,#N/A,FALSE,"NAA9697";#N/A,#N/A,FALSE,"ECWEBB";#N/A,#N/A,FALSE,"MFT96";#N/A,#N/A,FALSE,"CTrecon"}</definedName>
    <definedName name="FDDD_1_5_4" hidden="1">{#N/A,#N/A,FALSE,"TMCOMP96";#N/A,#N/A,FALSE,"MAT96";#N/A,#N/A,FALSE,"FANDA96";#N/A,#N/A,FALSE,"INTRAN96";#N/A,#N/A,FALSE,"NAA9697";#N/A,#N/A,FALSE,"ECWEBB";#N/A,#N/A,FALSE,"MFT96";#N/A,#N/A,FALSE,"CTrecon"}</definedName>
    <definedName name="FDDD_1_5_4_1" hidden="1">{#N/A,#N/A,FALSE,"TMCOMP96";#N/A,#N/A,FALSE,"MAT96";#N/A,#N/A,FALSE,"FANDA96";#N/A,#N/A,FALSE,"INTRAN96";#N/A,#N/A,FALSE,"NAA9697";#N/A,#N/A,FALSE,"ECWEBB";#N/A,#N/A,FALSE,"MFT96";#N/A,#N/A,FALSE,"CTrecon"}</definedName>
    <definedName name="FDDD_1_5_4_2" hidden="1">{#N/A,#N/A,FALSE,"TMCOMP96";#N/A,#N/A,FALSE,"MAT96";#N/A,#N/A,FALSE,"FANDA96";#N/A,#N/A,FALSE,"INTRAN96";#N/A,#N/A,FALSE,"NAA9697";#N/A,#N/A,FALSE,"ECWEBB";#N/A,#N/A,FALSE,"MFT96";#N/A,#N/A,FALSE,"CTrecon"}</definedName>
    <definedName name="FDDD_1_5_4_3" hidden="1">{#N/A,#N/A,FALSE,"TMCOMP96";#N/A,#N/A,FALSE,"MAT96";#N/A,#N/A,FALSE,"FANDA96";#N/A,#N/A,FALSE,"INTRAN96";#N/A,#N/A,FALSE,"NAA9697";#N/A,#N/A,FALSE,"ECWEBB";#N/A,#N/A,FALSE,"MFT96";#N/A,#N/A,FALSE,"CTrecon"}</definedName>
    <definedName name="FDDD_1_5_4_4" hidden="1">{#N/A,#N/A,FALSE,"TMCOMP96";#N/A,#N/A,FALSE,"MAT96";#N/A,#N/A,FALSE,"FANDA96";#N/A,#N/A,FALSE,"INTRAN96";#N/A,#N/A,FALSE,"NAA9697";#N/A,#N/A,FALSE,"ECWEBB";#N/A,#N/A,FALSE,"MFT96";#N/A,#N/A,FALSE,"CTrecon"}</definedName>
    <definedName name="FDDD_1_5_4_5" hidden="1">{#N/A,#N/A,FALSE,"TMCOMP96";#N/A,#N/A,FALSE,"MAT96";#N/A,#N/A,FALSE,"FANDA96";#N/A,#N/A,FALSE,"INTRAN96";#N/A,#N/A,FALSE,"NAA9697";#N/A,#N/A,FALSE,"ECWEBB";#N/A,#N/A,FALSE,"MFT96";#N/A,#N/A,FALSE,"CTrecon"}</definedName>
    <definedName name="FDDD_1_5_5" hidden="1">{#N/A,#N/A,FALSE,"TMCOMP96";#N/A,#N/A,FALSE,"MAT96";#N/A,#N/A,FALSE,"FANDA96";#N/A,#N/A,FALSE,"INTRAN96";#N/A,#N/A,FALSE,"NAA9697";#N/A,#N/A,FALSE,"ECWEBB";#N/A,#N/A,FALSE,"MFT96";#N/A,#N/A,FALSE,"CTrecon"}</definedName>
    <definedName name="FDDD_1_5_5_1" hidden="1">{#N/A,#N/A,FALSE,"TMCOMP96";#N/A,#N/A,FALSE,"MAT96";#N/A,#N/A,FALSE,"FANDA96";#N/A,#N/A,FALSE,"INTRAN96";#N/A,#N/A,FALSE,"NAA9697";#N/A,#N/A,FALSE,"ECWEBB";#N/A,#N/A,FALSE,"MFT96";#N/A,#N/A,FALSE,"CTrecon"}</definedName>
    <definedName name="FDDD_1_5_5_2" hidden="1">{#N/A,#N/A,FALSE,"TMCOMP96";#N/A,#N/A,FALSE,"MAT96";#N/A,#N/A,FALSE,"FANDA96";#N/A,#N/A,FALSE,"INTRAN96";#N/A,#N/A,FALSE,"NAA9697";#N/A,#N/A,FALSE,"ECWEBB";#N/A,#N/A,FALSE,"MFT96";#N/A,#N/A,FALSE,"CTrecon"}</definedName>
    <definedName name="FDDD_1_5_5_3" hidden="1">{#N/A,#N/A,FALSE,"TMCOMP96";#N/A,#N/A,FALSE,"MAT96";#N/A,#N/A,FALSE,"FANDA96";#N/A,#N/A,FALSE,"INTRAN96";#N/A,#N/A,FALSE,"NAA9697";#N/A,#N/A,FALSE,"ECWEBB";#N/A,#N/A,FALSE,"MFT96";#N/A,#N/A,FALSE,"CTrecon"}</definedName>
    <definedName name="FDDD_1_5_5_4" hidden="1">{#N/A,#N/A,FALSE,"TMCOMP96";#N/A,#N/A,FALSE,"MAT96";#N/A,#N/A,FALSE,"FANDA96";#N/A,#N/A,FALSE,"INTRAN96";#N/A,#N/A,FALSE,"NAA9697";#N/A,#N/A,FALSE,"ECWEBB";#N/A,#N/A,FALSE,"MFT96";#N/A,#N/A,FALSE,"CTrecon"}</definedName>
    <definedName name="FDDD_1_5_5_5" hidden="1">{#N/A,#N/A,FALSE,"TMCOMP96";#N/A,#N/A,FALSE,"MAT96";#N/A,#N/A,FALSE,"FANDA96";#N/A,#N/A,FALSE,"INTRAN96";#N/A,#N/A,FALSE,"NAA9697";#N/A,#N/A,FALSE,"ECWEBB";#N/A,#N/A,FALSE,"MFT96";#N/A,#N/A,FALSE,"CTrecon"}</definedName>
    <definedName name="FDDD_2" hidden="1">{#N/A,#N/A,FALSE,"TMCOMP96";#N/A,#N/A,FALSE,"MAT96";#N/A,#N/A,FALSE,"FANDA96";#N/A,#N/A,FALSE,"INTRAN96";#N/A,#N/A,FALSE,"NAA9697";#N/A,#N/A,FALSE,"ECWEBB";#N/A,#N/A,FALSE,"MFT96";#N/A,#N/A,FALSE,"CTrecon"}</definedName>
    <definedName name="FDDD_2_1" hidden="1">{#N/A,#N/A,FALSE,"TMCOMP96";#N/A,#N/A,FALSE,"MAT96";#N/A,#N/A,FALSE,"FANDA96";#N/A,#N/A,FALSE,"INTRAN96";#N/A,#N/A,FALSE,"NAA9697";#N/A,#N/A,FALSE,"ECWEBB";#N/A,#N/A,FALSE,"MFT96";#N/A,#N/A,FALSE,"CTrecon"}</definedName>
    <definedName name="FDDD_2_1_1" hidden="1">{#N/A,#N/A,FALSE,"TMCOMP96";#N/A,#N/A,FALSE,"MAT96";#N/A,#N/A,FALSE,"FANDA96";#N/A,#N/A,FALSE,"INTRAN96";#N/A,#N/A,FALSE,"NAA9697";#N/A,#N/A,FALSE,"ECWEBB";#N/A,#N/A,FALSE,"MFT96";#N/A,#N/A,FALSE,"CTrecon"}</definedName>
    <definedName name="FDDD_2_1_1_1" hidden="1">{#N/A,#N/A,FALSE,"TMCOMP96";#N/A,#N/A,FALSE,"MAT96";#N/A,#N/A,FALSE,"FANDA96";#N/A,#N/A,FALSE,"INTRAN96";#N/A,#N/A,FALSE,"NAA9697";#N/A,#N/A,FALSE,"ECWEBB";#N/A,#N/A,FALSE,"MFT96";#N/A,#N/A,FALSE,"CTrecon"}</definedName>
    <definedName name="FDDD_2_1_1_1_1" hidden="1">{#N/A,#N/A,FALSE,"TMCOMP96";#N/A,#N/A,FALSE,"MAT96";#N/A,#N/A,FALSE,"FANDA96";#N/A,#N/A,FALSE,"INTRAN96";#N/A,#N/A,FALSE,"NAA9697";#N/A,#N/A,FALSE,"ECWEBB";#N/A,#N/A,FALSE,"MFT96";#N/A,#N/A,FALSE,"CTrecon"}</definedName>
    <definedName name="FDDD_2_1_1_1_2" hidden="1">{#N/A,#N/A,FALSE,"TMCOMP96";#N/A,#N/A,FALSE,"MAT96";#N/A,#N/A,FALSE,"FANDA96";#N/A,#N/A,FALSE,"INTRAN96";#N/A,#N/A,FALSE,"NAA9697";#N/A,#N/A,FALSE,"ECWEBB";#N/A,#N/A,FALSE,"MFT96";#N/A,#N/A,FALSE,"CTrecon"}</definedName>
    <definedName name="FDDD_2_1_1_1_3" hidden="1">{#N/A,#N/A,FALSE,"TMCOMP96";#N/A,#N/A,FALSE,"MAT96";#N/A,#N/A,FALSE,"FANDA96";#N/A,#N/A,FALSE,"INTRAN96";#N/A,#N/A,FALSE,"NAA9697";#N/A,#N/A,FALSE,"ECWEBB";#N/A,#N/A,FALSE,"MFT96";#N/A,#N/A,FALSE,"CTrecon"}</definedName>
    <definedName name="FDDD_2_1_1_1_4" hidden="1">{#N/A,#N/A,FALSE,"TMCOMP96";#N/A,#N/A,FALSE,"MAT96";#N/A,#N/A,FALSE,"FANDA96";#N/A,#N/A,FALSE,"INTRAN96";#N/A,#N/A,FALSE,"NAA9697";#N/A,#N/A,FALSE,"ECWEBB";#N/A,#N/A,FALSE,"MFT96";#N/A,#N/A,FALSE,"CTrecon"}</definedName>
    <definedName name="FDDD_2_1_1_1_5" hidden="1">{#N/A,#N/A,FALSE,"TMCOMP96";#N/A,#N/A,FALSE,"MAT96";#N/A,#N/A,FALSE,"FANDA96";#N/A,#N/A,FALSE,"INTRAN96";#N/A,#N/A,FALSE,"NAA9697";#N/A,#N/A,FALSE,"ECWEBB";#N/A,#N/A,FALSE,"MFT96";#N/A,#N/A,FALSE,"CTrecon"}</definedName>
    <definedName name="FDDD_2_1_1_2" hidden="1">{#N/A,#N/A,FALSE,"TMCOMP96";#N/A,#N/A,FALSE,"MAT96";#N/A,#N/A,FALSE,"FANDA96";#N/A,#N/A,FALSE,"INTRAN96";#N/A,#N/A,FALSE,"NAA9697";#N/A,#N/A,FALSE,"ECWEBB";#N/A,#N/A,FALSE,"MFT96";#N/A,#N/A,FALSE,"CTrecon"}</definedName>
    <definedName name="FDDD_2_1_1_2_1" hidden="1">{#N/A,#N/A,FALSE,"TMCOMP96";#N/A,#N/A,FALSE,"MAT96";#N/A,#N/A,FALSE,"FANDA96";#N/A,#N/A,FALSE,"INTRAN96";#N/A,#N/A,FALSE,"NAA9697";#N/A,#N/A,FALSE,"ECWEBB";#N/A,#N/A,FALSE,"MFT96";#N/A,#N/A,FALSE,"CTrecon"}</definedName>
    <definedName name="FDDD_2_1_1_2_2" hidden="1">{#N/A,#N/A,FALSE,"TMCOMP96";#N/A,#N/A,FALSE,"MAT96";#N/A,#N/A,FALSE,"FANDA96";#N/A,#N/A,FALSE,"INTRAN96";#N/A,#N/A,FALSE,"NAA9697";#N/A,#N/A,FALSE,"ECWEBB";#N/A,#N/A,FALSE,"MFT96";#N/A,#N/A,FALSE,"CTrecon"}</definedName>
    <definedName name="FDDD_2_1_1_2_3" hidden="1">{#N/A,#N/A,FALSE,"TMCOMP96";#N/A,#N/A,FALSE,"MAT96";#N/A,#N/A,FALSE,"FANDA96";#N/A,#N/A,FALSE,"INTRAN96";#N/A,#N/A,FALSE,"NAA9697";#N/A,#N/A,FALSE,"ECWEBB";#N/A,#N/A,FALSE,"MFT96";#N/A,#N/A,FALSE,"CTrecon"}</definedName>
    <definedName name="FDDD_2_1_1_2_4" hidden="1">{#N/A,#N/A,FALSE,"TMCOMP96";#N/A,#N/A,FALSE,"MAT96";#N/A,#N/A,FALSE,"FANDA96";#N/A,#N/A,FALSE,"INTRAN96";#N/A,#N/A,FALSE,"NAA9697";#N/A,#N/A,FALSE,"ECWEBB";#N/A,#N/A,FALSE,"MFT96";#N/A,#N/A,FALSE,"CTrecon"}</definedName>
    <definedName name="FDDD_2_1_1_2_5" hidden="1">{#N/A,#N/A,FALSE,"TMCOMP96";#N/A,#N/A,FALSE,"MAT96";#N/A,#N/A,FALSE,"FANDA96";#N/A,#N/A,FALSE,"INTRAN96";#N/A,#N/A,FALSE,"NAA9697";#N/A,#N/A,FALSE,"ECWEBB";#N/A,#N/A,FALSE,"MFT96";#N/A,#N/A,FALSE,"CTrecon"}</definedName>
    <definedName name="FDDD_2_1_1_3" hidden="1">{#N/A,#N/A,FALSE,"TMCOMP96";#N/A,#N/A,FALSE,"MAT96";#N/A,#N/A,FALSE,"FANDA96";#N/A,#N/A,FALSE,"INTRAN96";#N/A,#N/A,FALSE,"NAA9697";#N/A,#N/A,FALSE,"ECWEBB";#N/A,#N/A,FALSE,"MFT96";#N/A,#N/A,FALSE,"CTrecon"}</definedName>
    <definedName name="FDDD_2_1_1_4" hidden="1">{#N/A,#N/A,FALSE,"TMCOMP96";#N/A,#N/A,FALSE,"MAT96";#N/A,#N/A,FALSE,"FANDA96";#N/A,#N/A,FALSE,"INTRAN96";#N/A,#N/A,FALSE,"NAA9697";#N/A,#N/A,FALSE,"ECWEBB";#N/A,#N/A,FALSE,"MFT96";#N/A,#N/A,FALSE,"CTrecon"}</definedName>
    <definedName name="FDDD_2_1_1_5" hidden="1">{#N/A,#N/A,FALSE,"TMCOMP96";#N/A,#N/A,FALSE,"MAT96";#N/A,#N/A,FALSE,"FANDA96";#N/A,#N/A,FALSE,"INTRAN96";#N/A,#N/A,FALSE,"NAA9697";#N/A,#N/A,FALSE,"ECWEBB";#N/A,#N/A,FALSE,"MFT96";#N/A,#N/A,FALSE,"CTrecon"}</definedName>
    <definedName name="FDDD_2_1_2" hidden="1">{#N/A,#N/A,FALSE,"TMCOMP96";#N/A,#N/A,FALSE,"MAT96";#N/A,#N/A,FALSE,"FANDA96";#N/A,#N/A,FALSE,"INTRAN96";#N/A,#N/A,FALSE,"NAA9697";#N/A,#N/A,FALSE,"ECWEBB";#N/A,#N/A,FALSE,"MFT96";#N/A,#N/A,FALSE,"CTrecon"}</definedName>
    <definedName name="FDDD_2_1_2_1" hidden="1">{#N/A,#N/A,FALSE,"TMCOMP96";#N/A,#N/A,FALSE,"MAT96";#N/A,#N/A,FALSE,"FANDA96";#N/A,#N/A,FALSE,"INTRAN96";#N/A,#N/A,FALSE,"NAA9697";#N/A,#N/A,FALSE,"ECWEBB";#N/A,#N/A,FALSE,"MFT96";#N/A,#N/A,FALSE,"CTrecon"}</definedName>
    <definedName name="FDDD_2_1_2_2" hidden="1">{#N/A,#N/A,FALSE,"TMCOMP96";#N/A,#N/A,FALSE,"MAT96";#N/A,#N/A,FALSE,"FANDA96";#N/A,#N/A,FALSE,"INTRAN96";#N/A,#N/A,FALSE,"NAA9697";#N/A,#N/A,FALSE,"ECWEBB";#N/A,#N/A,FALSE,"MFT96";#N/A,#N/A,FALSE,"CTrecon"}</definedName>
    <definedName name="FDDD_2_1_2_3" hidden="1">{#N/A,#N/A,FALSE,"TMCOMP96";#N/A,#N/A,FALSE,"MAT96";#N/A,#N/A,FALSE,"FANDA96";#N/A,#N/A,FALSE,"INTRAN96";#N/A,#N/A,FALSE,"NAA9697";#N/A,#N/A,FALSE,"ECWEBB";#N/A,#N/A,FALSE,"MFT96";#N/A,#N/A,FALSE,"CTrecon"}</definedName>
    <definedName name="FDDD_2_1_2_4" hidden="1">{#N/A,#N/A,FALSE,"TMCOMP96";#N/A,#N/A,FALSE,"MAT96";#N/A,#N/A,FALSE,"FANDA96";#N/A,#N/A,FALSE,"INTRAN96";#N/A,#N/A,FALSE,"NAA9697";#N/A,#N/A,FALSE,"ECWEBB";#N/A,#N/A,FALSE,"MFT96";#N/A,#N/A,FALSE,"CTrecon"}</definedName>
    <definedName name="FDDD_2_1_2_5" hidden="1">{#N/A,#N/A,FALSE,"TMCOMP96";#N/A,#N/A,FALSE,"MAT96";#N/A,#N/A,FALSE,"FANDA96";#N/A,#N/A,FALSE,"INTRAN96";#N/A,#N/A,FALSE,"NAA9697";#N/A,#N/A,FALSE,"ECWEBB";#N/A,#N/A,FALSE,"MFT96";#N/A,#N/A,FALSE,"CTrecon"}</definedName>
    <definedName name="FDDD_2_1_3" hidden="1">{#N/A,#N/A,FALSE,"TMCOMP96";#N/A,#N/A,FALSE,"MAT96";#N/A,#N/A,FALSE,"FANDA96";#N/A,#N/A,FALSE,"INTRAN96";#N/A,#N/A,FALSE,"NAA9697";#N/A,#N/A,FALSE,"ECWEBB";#N/A,#N/A,FALSE,"MFT96";#N/A,#N/A,FALSE,"CTrecon"}</definedName>
    <definedName name="FDDD_2_1_3_1" hidden="1">{#N/A,#N/A,FALSE,"TMCOMP96";#N/A,#N/A,FALSE,"MAT96";#N/A,#N/A,FALSE,"FANDA96";#N/A,#N/A,FALSE,"INTRAN96";#N/A,#N/A,FALSE,"NAA9697";#N/A,#N/A,FALSE,"ECWEBB";#N/A,#N/A,FALSE,"MFT96";#N/A,#N/A,FALSE,"CTrecon"}</definedName>
    <definedName name="FDDD_2_1_3_2" hidden="1">{#N/A,#N/A,FALSE,"TMCOMP96";#N/A,#N/A,FALSE,"MAT96";#N/A,#N/A,FALSE,"FANDA96";#N/A,#N/A,FALSE,"INTRAN96";#N/A,#N/A,FALSE,"NAA9697";#N/A,#N/A,FALSE,"ECWEBB";#N/A,#N/A,FALSE,"MFT96";#N/A,#N/A,FALSE,"CTrecon"}</definedName>
    <definedName name="FDDD_2_1_3_3" hidden="1">{#N/A,#N/A,FALSE,"TMCOMP96";#N/A,#N/A,FALSE,"MAT96";#N/A,#N/A,FALSE,"FANDA96";#N/A,#N/A,FALSE,"INTRAN96";#N/A,#N/A,FALSE,"NAA9697";#N/A,#N/A,FALSE,"ECWEBB";#N/A,#N/A,FALSE,"MFT96";#N/A,#N/A,FALSE,"CTrecon"}</definedName>
    <definedName name="FDDD_2_1_3_4" hidden="1">{#N/A,#N/A,FALSE,"TMCOMP96";#N/A,#N/A,FALSE,"MAT96";#N/A,#N/A,FALSE,"FANDA96";#N/A,#N/A,FALSE,"INTRAN96";#N/A,#N/A,FALSE,"NAA9697";#N/A,#N/A,FALSE,"ECWEBB";#N/A,#N/A,FALSE,"MFT96";#N/A,#N/A,FALSE,"CTrecon"}</definedName>
    <definedName name="FDDD_2_1_3_5" hidden="1">{#N/A,#N/A,FALSE,"TMCOMP96";#N/A,#N/A,FALSE,"MAT96";#N/A,#N/A,FALSE,"FANDA96";#N/A,#N/A,FALSE,"INTRAN96";#N/A,#N/A,FALSE,"NAA9697";#N/A,#N/A,FALSE,"ECWEBB";#N/A,#N/A,FALSE,"MFT96";#N/A,#N/A,FALSE,"CTrecon"}</definedName>
    <definedName name="FDDD_2_1_4" hidden="1">{#N/A,#N/A,FALSE,"TMCOMP96";#N/A,#N/A,FALSE,"MAT96";#N/A,#N/A,FALSE,"FANDA96";#N/A,#N/A,FALSE,"INTRAN96";#N/A,#N/A,FALSE,"NAA9697";#N/A,#N/A,FALSE,"ECWEBB";#N/A,#N/A,FALSE,"MFT96";#N/A,#N/A,FALSE,"CTrecon"}</definedName>
    <definedName name="FDDD_2_1_4_1" hidden="1">{#N/A,#N/A,FALSE,"TMCOMP96";#N/A,#N/A,FALSE,"MAT96";#N/A,#N/A,FALSE,"FANDA96";#N/A,#N/A,FALSE,"INTRAN96";#N/A,#N/A,FALSE,"NAA9697";#N/A,#N/A,FALSE,"ECWEBB";#N/A,#N/A,FALSE,"MFT96";#N/A,#N/A,FALSE,"CTrecon"}</definedName>
    <definedName name="FDDD_2_1_4_2" hidden="1">{#N/A,#N/A,FALSE,"TMCOMP96";#N/A,#N/A,FALSE,"MAT96";#N/A,#N/A,FALSE,"FANDA96";#N/A,#N/A,FALSE,"INTRAN96";#N/A,#N/A,FALSE,"NAA9697";#N/A,#N/A,FALSE,"ECWEBB";#N/A,#N/A,FALSE,"MFT96";#N/A,#N/A,FALSE,"CTrecon"}</definedName>
    <definedName name="FDDD_2_1_4_3" hidden="1">{#N/A,#N/A,FALSE,"TMCOMP96";#N/A,#N/A,FALSE,"MAT96";#N/A,#N/A,FALSE,"FANDA96";#N/A,#N/A,FALSE,"INTRAN96";#N/A,#N/A,FALSE,"NAA9697";#N/A,#N/A,FALSE,"ECWEBB";#N/A,#N/A,FALSE,"MFT96";#N/A,#N/A,FALSE,"CTrecon"}</definedName>
    <definedName name="FDDD_2_1_4_4" hidden="1">{#N/A,#N/A,FALSE,"TMCOMP96";#N/A,#N/A,FALSE,"MAT96";#N/A,#N/A,FALSE,"FANDA96";#N/A,#N/A,FALSE,"INTRAN96";#N/A,#N/A,FALSE,"NAA9697";#N/A,#N/A,FALSE,"ECWEBB";#N/A,#N/A,FALSE,"MFT96";#N/A,#N/A,FALSE,"CTrecon"}</definedName>
    <definedName name="FDDD_2_1_4_5" hidden="1">{#N/A,#N/A,FALSE,"TMCOMP96";#N/A,#N/A,FALSE,"MAT96";#N/A,#N/A,FALSE,"FANDA96";#N/A,#N/A,FALSE,"INTRAN96";#N/A,#N/A,FALSE,"NAA9697";#N/A,#N/A,FALSE,"ECWEBB";#N/A,#N/A,FALSE,"MFT96";#N/A,#N/A,FALSE,"CTrecon"}</definedName>
    <definedName name="FDDD_2_1_5" hidden="1">{#N/A,#N/A,FALSE,"TMCOMP96";#N/A,#N/A,FALSE,"MAT96";#N/A,#N/A,FALSE,"FANDA96";#N/A,#N/A,FALSE,"INTRAN96";#N/A,#N/A,FALSE,"NAA9697";#N/A,#N/A,FALSE,"ECWEBB";#N/A,#N/A,FALSE,"MFT96";#N/A,#N/A,FALSE,"CTrecon"}</definedName>
    <definedName name="FDDD_2_1_5_1" hidden="1">{#N/A,#N/A,FALSE,"TMCOMP96";#N/A,#N/A,FALSE,"MAT96";#N/A,#N/A,FALSE,"FANDA96";#N/A,#N/A,FALSE,"INTRAN96";#N/A,#N/A,FALSE,"NAA9697";#N/A,#N/A,FALSE,"ECWEBB";#N/A,#N/A,FALSE,"MFT96";#N/A,#N/A,FALSE,"CTrecon"}</definedName>
    <definedName name="FDDD_2_1_5_2" hidden="1">{#N/A,#N/A,FALSE,"TMCOMP96";#N/A,#N/A,FALSE,"MAT96";#N/A,#N/A,FALSE,"FANDA96";#N/A,#N/A,FALSE,"INTRAN96";#N/A,#N/A,FALSE,"NAA9697";#N/A,#N/A,FALSE,"ECWEBB";#N/A,#N/A,FALSE,"MFT96";#N/A,#N/A,FALSE,"CTrecon"}</definedName>
    <definedName name="FDDD_2_1_5_3" hidden="1">{#N/A,#N/A,FALSE,"TMCOMP96";#N/A,#N/A,FALSE,"MAT96";#N/A,#N/A,FALSE,"FANDA96";#N/A,#N/A,FALSE,"INTRAN96";#N/A,#N/A,FALSE,"NAA9697";#N/A,#N/A,FALSE,"ECWEBB";#N/A,#N/A,FALSE,"MFT96";#N/A,#N/A,FALSE,"CTrecon"}</definedName>
    <definedName name="FDDD_2_1_5_4" hidden="1">{#N/A,#N/A,FALSE,"TMCOMP96";#N/A,#N/A,FALSE,"MAT96";#N/A,#N/A,FALSE,"FANDA96";#N/A,#N/A,FALSE,"INTRAN96";#N/A,#N/A,FALSE,"NAA9697";#N/A,#N/A,FALSE,"ECWEBB";#N/A,#N/A,FALSE,"MFT96";#N/A,#N/A,FALSE,"CTrecon"}</definedName>
    <definedName name="FDDD_2_1_5_5" hidden="1">{#N/A,#N/A,FALSE,"TMCOMP96";#N/A,#N/A,FALSE,"MAT96";#N/A,#N/A,FALSE,"FANDA96";#N/A,#N/A,FALSE,"INTRAN96";#N/A,#N/A,FALSE,"NAA9697";#N/A,#N/A,FALSE,"ECWEBB";#N/A,#N/A,FALSE,"MFT96";#N/A,#N/A,FALSE,"CTrecon"}</definedName>
    <definedName name="FDDD_2_2" hidden="1">{#N/A,#N/A,FALSE,"TMCOMP96";#N/A,#N/A,FALSE,"MAT96";#N/A,#N/A,FALSE,"FANDA96";#N/A,#N/A,FALSE,"INTRAN96";#N/A,#N/A,FALSE,"NAA9697";#N/A,#N/A,FALSE,"ECWEBB";#N/A,#N/A,FALSE,"MFT96";#N/A,#N/A,FALSE,"CTrecon"}</definedName>
    <definedName name="FDDD_2_2_1" hidden="1">{#N/A,#N/A,FALSE,"TMCOMP96";#N/A,#N/A,FALSE,"MAT96";#N/A,#N/A,FALSE,"FANDA96";#N/A,#N/A,FALSE,"INTRAN96";#N/A,#N/A,FALSE,"NAA9697";#N/A,#N/A,FALSE,"ECWEBB";#N/A,#N/A,FALSE,"MFT96";#N/A,#N/A,FALSE,"CTrecon"}</definedName>
    <definedName name="FDDD_2_2_2" hidden="1">{#N/A,#N/A,FALSE,"TMCOMP96";#N/A,#N/A,FALSE,"MAT96";#N/A,#N/A,FALSE,"FANDA96";#N/A,#N/A,FALSE,"INTRAN96";#N/A,#N/A,FALSE,"NAA9697";#N/A,#N/A,FALSE,"ECWEBB";#N/A,#N/A,FALSE,"MFT96";#N/A,#N/A,FALSE,"CTrecon"}</definedName>
    <definedName name="FDDD_2_2_3" hidden="1">{#N/A,#N/A,FALSE,"TMCOMP96";#N/A,#N/A,FALSE,"MAT96";#N/A,#N/A,FALSE,"FANDA96";#N/A,#N/A,FALSE,"INTRAN96";#N/A,#N/A,FALSE,"NAA9697";#N/A,#N/A,FALSE,"ECWEBB";#N/A,#N/A,FALSE,"MFT96";#N/A,#N/A,FALSE,"CTrecon"}</definedName>
    <definedName name="FDDD_2_2_4" hidden="1">{#N/A,#N/A,FALSE,"TMCOMP96";#N/A,#N/A,FALSE,"MAT96";#N/A,#N/A,FALSE,"FANDA96";#N/A,#N/A,FALSE,"INTRAN96";#N/A,#N/A,FALSE,"NAA9697";#N/A,#N/A,FALSE,"ECWEBB";#N/A,#N/A,FALSE,"MFT96";#N/A,#N/A,FALSE,"CTrecon"}</definedName>
    <definedName name="FDDD_2_2_5" hidden="1">{#N/A,#N/A,FALSE,"TMCOMP96";#N/A,#N/A,FALSE,"MAT96";#N/A,#N/A,FALSE,"FANDA96";#N/A,#N/A,FALSE,"INTRAN96";#N/A,#N/A,FALSE,"NAA9697";#N/A,#N/A,FALSE,"ECWEBB";#N/A,#N/A,FALSE,"MFT96";#N/A,#N/A,FALSE,"CTrecon"}</definedName>
    <definedName name="FDDD_2_3" hidden="1">{#N/A,#N/A,FALSE,"TMCOMP96";#N/A,#N/A,FALSE,"MAT96";#N/A,#N/A,FALSE,"FANDA96";#N/A,#N/A,FALSE,"INTRAN96";#N/A,#N/A,FALSE,"NAA9697";#N/A,#N/A,FALSE,"ECWEBB";#N/A,#N/A,FALSE,"MFT96";#N/A,#N/A,FALSE,"CTrecon"}</definedName>
    <definedName name="FDDD_2_3_1" hidden="1">{#N/A,#N/A,FALSE,"TMCOMP96";#N/A,#N/A,FALSE,"MAT96";#N/A,#N/A,FALSE,"FANDA96";#N/A,#N/A,FALSE,"INTRAN96";#N/A,#N/A,FALSE,"NAA9697";#N/A,#N/A,FALSE,"ECWEBB";#N/A,#N/A,FALSE,"MFT96";#N/A,#N/A,FALSE,"CTrecon"}</definedName>
    <definedName name="FDDD_2_3_2" hidden="1">{#N/A,#N/A,FALSE,"TMCOMP96";#N/A,#N/A,FALSE,"MAT96";#N/A,#N/A,FALSE,"FANDA96";#N/A,#N/A,FALSE,"INTRAN96";#N/A,#N/A,FALSE,"NAA9697";#N/A,#N/A,FALSE,"ECWEBB";#N/A,#N/A,FALSE,"MFT96";#N/A,#N/A,FALSE,"CTrecon"}</definedName>
    <definedName name="FDDD_2_3_3" hidden="1">{#N/A,#N/A,FALSE,"TMCOMP96";#N/A,#N/A,FALSE,"MAT96";#N/A,#N/A,FALSE,"FANDA96";#N/A,#N/A,FALSE,"INTRAN96";#N/A,#N/A,FALSE,"NAA9697";#N/A,#N/A,FALSE,"ECWEBB";#N/A,#N/A,FALSE,"MFT96";#N/A,#N/A,FALSE,"CTrecon"}</definedName>
    <definedName name="FDDD_2_3_4" hidden="1">{#N/A,#N/A,FALSE,"TMCOMP96";#N/A,#N/A,FALSE,"MAT96";#N/A,#N/A,FALSE,"FANDA96";#N/A,#N/A,FALSE,"INTRAN96";#N/A,#N/A,FALSE,"NAA9697";#N/A,#N/A,FALSE,"ECWEBB";#N/A,#N/A,FALSE,"MFT96";#N/A,#N/A,FALSE,"CTrecon"}</definedName>
    <definedName name="FDDD_2_3_5" hidden="1">{#N/A,#N/A,FALSE,"TMCOMP96";#N/A,#N/A,FALSE,"MAT96";#N/A,#N/A,FALSE,"FANDA96";#N/A,#N/A,FALSE,"INTRAN96";#N/A,#N/A,FALSE,"NAA9697";#N/A,#N/A,FALSE,"ECWEBB";#N/A,#N/A,FALSE,"MFT96";#N/A,#N/A,FALSE,"CTrecon"}</definedName>
    <definedName name="FDDD_2_4" hidden="1">{#N/A,#N/A,FALSE,"TMCOMP96";#N/A,#N/A,FALSE,"MAT96";#N/A,#N/A,FALSE,"FANDA96";#N/A,#N/A,FALSE,"INTRAN96";#N/A,#N/A,FALSE,"NAA9697";#N/A,#N/A,FALSE,"ECWEBB";#N/A,#N/A,FALSE,"MFT96";#N/A,#N/A,FALSE,"CTrecon"}</definedName>
    <definedName name="FDDD_2_4_1" hidden="1">{#N/A,#N/A,FALSE,"TMCOMP96";#N/A,#N/A,FALSE,"MAT96";#N/A,#N/A,FALSE,"FANDA96";#N/A,#N/A,FALSE,"INTRAN96";#N/A,#N/A,FALSE,"NAA9697";#N/A,#N/A,FALSE,"ECWEBB";#N/A,#N/A,FALSE,"MFT96";#N/A,#N/A,FALSE,"CTrecon"}</definedName>
    <definedName name="FDDD_2_4_2" hidden="1">{#N/A,#N/A,FALSE,"TMCOMP96";#N/A,#N/A,FALSE,"MAT96";#N/A,#N/A,FALSE,"FANDA96";#N/A,#N/A,FALSE,"INTRAN96";#N/A,#N/A,FALSE,"NAA9697";#N/A,#N/A,FALSE,"ECWEBB";#N/A,#N/A,FALSE,"MFT96";#N/A,#N/A,FALSE,"CTrecon"}</definedName>
    <definedName name="FDDD_2_4_3" hidden="1">{#N/A,#N/A,FALSE,"TMCOMP96";#N/A,#N/A,FALSE,"MAT96";#N/A,#N/A,FALSE,"FANDA96";#N/A,#N/A,FALSE,"INTRAN96";#N/A,#N/A,FALSE,"NAA9697";#N/A,#N/A,FALSE,"ECWEBB";#N/A,#N/A,FALSE,"MFT96";#N/A,#N/A,FALSE,"CTrecon"}</definedName>
    <definedName name="FDDD_2_4_4" hidden="1">{#N/A,#N/A,FALSE,"TMCOMP96";#N/A,#N/A,FALSE,"MAT96";#N/A,#N/A,FALSE,"FANDA96";#N/A,#N/A,FALSE,"INTRAN96";#N/A,#N/A,FALSE,"NAA9697";#N/A,#N/A,FALSE,"ECWEBB";#N/A,#N/A,FALSE,"MFT96";#N/A,#N/A,FALSE,"CTrecon"}</definedName>
    <definedName name="FDDD_2_4_5" hidden="1">{#N/A,#N/A,FALSE,"TMCOMP96";#N/A,#N/A,FALSE,"MAT96";#N/A,#N/A,FALSE,"FANDA96";#N/A,#N/A,FALSE,"INTRAN96";#N/A,#N/A,FALSE,"NAA9697";#N/A,#N/A,FALSE,"ECWEBB";#N/A,#N/A,FALSE,"MFT96";#N/A,#N/A,FALSE,"CTrecon"}</definedName>
    <definedName name="FDDD_2_5" hidden="1">{#N/A,#N/A,FALSE,"TMCOMP96";#N/A,#N/A,FALSE,"MAT96";#N/A,#N/A,FALSE,"FANDA96";#N/A,#N/A,FALSE,"INTRAN96";#N/A,#N/A,FALSE,"NAA9697";#N/A,#N/A,FALSE,"ECWEBB";#N/A,#N/A,FALSE,"MFT96";#N/A,#N/A,FALSE,"CTrecon"}</definedName>
    <definedName name="FDDD_2_5_1" hidden="1">{#N/A,#N/A,FALSE,"TMCOMP96";#N/A,#N/A,FALSE,"MAT96";#N/A,#N/A,FALSE,"FANDA96";#N/A,#N/A,FALSE,"INTRAN96";#N/A,#N/A,FALSE,"NAA9697";#N/A,#N/A,FALSE,"ECWEBB";#N/A,#N/A,FALSE,"MFT96";#N/A,#N/A,FALSE,"CTrecon"}</definedName>
    <definedName name="FDDD_2_5_2" hidden="1">{#N/A,#N/A,FALSE,"TMCOMP96";#N/A,#N/A,FALSE,"MAT96";#N/A,#N/A,FALSE,"FANDA96";#N/A,#N/A,FALSE,"INTRAN96";#N/A,#N/A,FALSE,"NAA9697";#N/A,#N/A,FALSE,"ECWEBB";#N/A,#N/A,FALSE,"MFT96";#N/A,#N/A,FALSE,"CTrecon"}</definedName>
    <definedName name="FDDD_2_5_3" hidden="1">{#N/A,#N/A,FALSE,"TMCOMP96";#N/A,#N/A,FALSE,"MAT96";#N/A,#N/A,FALSE,"FANDA96";#N/A,#N/A,FALSE,"INTRAN96";#N/A,#N/A,FALSE,"NAA9697";#N/A,#N/A,FALSE,"ECWEBB";#N/A,#N/A,FALSE,"MFT96";#N/A,#N/A,FALSE,"CTrecon"}</definedName>
    <definedName name="FDDD_2_5_4" hidden="1">{#N/A,#N/A,FALSE,"TMCOMP96";#N/A,#N/A,FALSE,"MAT96";#N/A,#N/A,FALSE,"FANDA96";#N/A,#N/A,FALSE,"INTRAN96";#N/A,#N/A,FALSE,"NAA9697";#N/A,#N/A,FALSE,"ECWEBB";#N/A,#N/A,FALSE,"MFT96";#N/A,#N/A,FALSE,"CTrecon"}</definedName>
    <definedName name="FDDD_2_5_5" hidden="1">{#N/A,#N/A,FALSE,"TMCOMP96";#N/A,#N/A,FALSE,"MAT96";#N/A,#N/A,FALSE,"FANDA96";#N/A,#N/A,FALSE,"INTRAN96";#N/A,#N/A,FALSE,"NAA9697";#N/A,#N/A,FALSE,"ECWEBB";#N/A,#N/A,FALSE,"MFT96";#N/A,#N/A,FALSE,"CTrecon"}</definedName>
    <definedName name="FDDD_3" hidden="1">{#N/A,#N/A,FALSE,"TMCOMP96";#N/A,#N/A,FALSE,"MAT96";#N/A,#N/A,FALSE,"FANDA96";#N/A,#N/A,FALSE,"INTRAN96";#N/A,#N/A,FALSE,"NAA9697";#N/A,#N/A,FALSE,"ECWEBB";#N/A,#N/A,FALSE,"MFT96";#N/A,#N/A,FALSE,"CTrecon"}</definedName>
    <definedName name="FDDD_3_1" hidden="1">{#N/A,#N/A,FALSE,"TMCOMP96";#N/A,#N/A,FALSE,"MAT96";#N/A,#N/A,FALSE,"FANDA96";#N/A,#N/A,FALSE,"INTRAN96";#N/A,#N/A,FALSE,"NAA9697";#N/A,#N/A,FALSE,"ECWEBB";#N/A,#N/A,FALSE,"MFT96";#N/A,#N/A,FALSE,"CTrecon"}</definedName>
    <definedName name="FDDD_3_1_1" hidden="1">{#N/A,#N/A,FALSE,"TMCOMP96";#N/A,#N/A,FALSE,"MAT96";#N/A,#N/A,FALSE,"FANDA96";#N/A,#N/A,FALSE,"INTRAN96";#N/A,#N/A,FALSE,"NAA9697";#N/A,#N/A,FALSE,"ECWEBB";#N/A,#N/A,FALSE,"MFT96";#N/A,#N/A,FALSE,"CTrecon"}</definedName>
    <definedName name="FDDD_3_1_1_1" hidden="1">{#N/A,#N/A,FALSE,"TMCOMP96";#N/A,#N/A,FALSE,"MAT96";#N/A,#N/A,FALSE,"FANDA96";#N/A,#N/A,FALSE,"INTRAN96";#N/A,#N/A,FALSE,"NAA9697";#N/A,#N/A,FALSE,"ECWEBB";#N/A,#N/A,FALSE,"MFT96";#N/A,#N/A,FALSE,"CTrecon"}</definedName>
    <definedName name="FDDD_3_1_1_1_1" hidden="1">{#N/A,#N/A,FALSE,"TMCOMP96";#N/A,#N/A,FALSE,"MAT96";#N/A,#N/A,FALSE,"FANDA96";#N/A,#N/A,FALSE,"INTRAN96";#N/A,#N/A,FALSE,"NAA9697";#N/A,#N/A,FALSE,"ECWEBB";#N/A,#N/A,FALSE,"MFT96";#N/A,#N/A,FALSE,"CTrecon"}</definedName>
    <definedName name="FDDD_3_1_1_1_2" hidden="1">{#N/A,#N/A,FALSE,"TMCOMP96";#N/A,#N/A,FALSE,"MAT96";#N/A,#N/A,FALSE,"FANDA96";#N/A,#N/A,FALSE,"INTRAN96";#N/A,#N/A,FALSE,"NAA9697";#N/A,#N/A,FALSE,"ECWEBB";#N/A,#N/A,FALSE,"MFT96";#N/A,#N/A,FALSE,"CTrecon"}</definedName>
    <definedName name="FDDD_3_1_1_1_3" hidden="1">{#N/A,#N/A,FALSE,"TMCOMP96";#N/A,#N/A,FALSE,"MAT96";#N/A,#N/A,FALSE,"FANDA96";#N/A,#N/A,FALSE,"INTRAN96";#N/A,#N/A,FALSE,"NAA9697";#N/A,#N/A,FALSE,"ECWEBB";#N/A,#N/A,FALSE,"MFT96";#N/A,#N/A,FALSE,"CTrecon"}</definedName>
    <definedName name="FDDD_3_1_1_1_4" hidden="1">{#N/A,#N/A,FALSE,"TMCOMP96";#N/A,#N/A,FALSE,"MAT96";#N/A,#N/A,FALSE,"FANDA96";#N/A,#N/A,FALSE,"INTRAN96";#N/A,#N/A,FALSE,"NAA9697";#N/A,#N/A,FALSE,"ECWEBB";#N/A,#N/A,FALSE,"MFT96";#N/A,#N/A,FALSE,"CTrecon"}</definedName>
    <definedName name="FDDD_3_1_1_1_5" hidden="1">{#N/A,#N/A,FALSE,"TMCOMP96";#N/A,#N/A,FALSE,"MAT96";#N/A,#N/A,FALSE,"FANDA96";#N/A,#N/A,FALSE,"INTRAN96";#N/A,#N/A,FALSE,"NAA9697";#N/A,#N/A,FALSE,"ECWEBB";#N/A,#N/A,FALSE,"MFT96";#N/A,#N/A,FALSE,"CTrecon"}</definedName>
    <definedName name="FDDD_3_1_1_2" hidden="1">{#N/A,#N/A,FALSE,"TMCOMP96";#N/A,#N/A,FALSE,"MAT96";#N/A,#N/A,FALSE,"FANDA96";#N/A,#N/A,FALSE,"INTRAN96";#N/A,#N/A,FALSE,"NAA9697";#N/A,#N/A,FALSE,"ECWEBB";#N/A,#N/A,FALSE,"MFT96";#N/A,#N/A,FALSE,"CTrecon"}</definedName>
    <definedName name="FDDD_3_1_1_2_1" hidden="1">{#N/A,#N/A,FALSE,"TMCOMP96";#N/A,#N/A,FALSE,"MAT96";#N/A,#N/A,FALSE,"FANDA96";#N/A,#N/A,FALSE,"INTRAN96";#N/A,#N/A,FALSE,"NAA9697";#N/A,#N/A,FALSE,"ECWEBB";#N/A,#N/A,FALSE,"MFT96";#N/A,#N/A,FALSE,"CTrecon"}</definedName>
    <definedName name="FDDD_3_1_1_2_2" hidden="1">{#N/A,#N/A,FALSE,"TMCOMP96";#N/A,#N/A,FALSE,"MAT96";#N/A,#N/A,FALSE,"FANDA96";#N/A,#N/A,FALSE,"INTRAN96";#N/A,#N/A,FALSE,"NAA9697";#N/A,#N/A,FALSE,"ECWEBB";#N/A,#N/A,FALSE,"MFT96";#N/A,#N/A,FALSE,"CTrecon"}</definedName>
    <definedName name="FDDD_3_1_1_2_3" hidden="1">{#N/A,#N/A,FALSE,"TMCOMP96";#N/A,#N/A,FALSE,"MAT96";#N/A,#N/A,FALSE,"FANDA96";#N/A,#N/A,FALSE,"INTRAN96";#N/A,#N/A,FALSE,"NAA9697";#N/A,#N/A,FALSE,"ECWEBB";#N/A,#N/A,FALSE,"MFT96";#N/A,#N/A,FALSE,"CTrecon"}</definedName>
    <definedName name="FDDD_3_1_1_2_4" hidden="1">{#N/A,#N/A,FALSE,"TMCOMP96";#N/A,#N/A,FALSE,"MAT96";#N/A,#N/A,FALSE,"FANDA96";#N/A,#N/A,FALSE,"INTRAN96";#N/A,#N/A,FALSE,"NAA9697";#N/A,#N/A,FALSE,"ECWEBB";#N/A,#N/A,FALSE,"MFT96";#N/A,#N/A,FALSE,"CTrecon"}</definedName>
    <definedName name="FDDD_3_1_1_2_5" hidden="1">{#N/A,#N/A,FALSE,"TMCOMP96";#N/A,#N/A,FALSE,"MAT96";#N/A,#N/A,FALSE,"FANDA96";#N/A,#N/A,FALSE,"INTRAN96";#N/A,#N/A,FALSE,"NAA9697";#N/A,#N/A,FALSE,"ECWEBB";#N/A,#N/A,FALSE,"MFT96";#N/A,#N/A,FALSE,"CTrecon"}</definedName>
    <definedName name="FDDD_3_1_1_3" hidden="1">{#N/A,#N/A,FALSE,"TMCOMP96";#N/A,#N/A,FALSE,"MAT96";#N/A,#N/A,FALSE,"FANDA96";#N/A,#N/A,FALSE,"INTRAN96";#N/A,#N/A,FALSE,"NAA9697";#N/A,#N/A,FALSE,"ECWEBB";#N/A,#N/A,FALSE,"MFT96";#N/A,#N/A,FALSE,"CTrecon"}</definedName>
    <definedName name="FDDD_3_1_1_4" hidden="1">{#N/A,#N/A,FALSE,"TMCOMP96";#N/A,#N/A,FALSE,"MAT96";#N/A,#N/A,FALSE,"FANDA96";#N/A,#N/A,FALSE,"INTRAN96";#N/A,#N/A,FALSE,"NAA9697";#N/A,#N/A,FALSE,"ECWEBB";#N/A,#N/A,FALSE,"MFT96";#N/A,#N/A,FALSE,"CTrecon"}</definedName>
    <definedName name="FDDD_3_1_1_5" hidden="1">{#N/A,#N/A,FALSE,"TMCOMP96";#N/A,#N/A,FALSE,"MAT96";#N/A,#N/A,FALSE,"FANDA96";#N/A,#N/A,FALSE,"INTRAN96";#N/A,#N/A,FALSE,"NAA9697";#N/A,#N/A,FALSE,"ECWEBB";#N/A,#N/A,FALSE,"MFT96";#N/A,#N/A,FALSE,"CTrecon"}</definedName>
    <definedName name="FDDD_3_1_2" hidden="1">{#N/A,#N/A,FALSE,"TMCOMP96";#N/A,#N/A,FALSE,"MAT96";#N/A,#N/A,FALSE,"FANDA96";#N/A,#N/A,FALSE,"INTRAN96";#N/A,#N/A,FALSE,"NAA9697";#N/A,#N/A,FALSE,"ECWEBB";#N/A,#N/A,FALSE,"MFT96";#N/A,#N/A,FALSE,"CTrecon"}</definedName>
    <definedName name="FDDD_3_1_2_1" hidden="1">{#N/A,#N/A,FALSE,"TMCOMP96";#N/A,#N/A,FALSE,"MAT96";#N/A,#N/A,FALSE,"FANDA96";#N/A,#N/A,FALSE,"INTRAN96";#N/A,#N/A,FALSE,"NAA9697";#N/A,#N/A,FALSE,"ECWEBB";#N/A,#N/A,FALSE,"MFT96";#N/A,#N/A,FALSE,"CTrecon"}</definedName>
    <definedName name="FDDD_3_1_2_2" hidden="1">{#N/A,#N/A,FALSE,"TMCOMP96";#N/A,#N/A,FALSE,"MAT96";#N/A,#N/A,FALSE,"FANDA96";#N/A,#N/A,FALSE,"INTRAN96";#N/A,#N/A,FALSE,"NAA9697";#N/A,#N/A,FALSE,"ECWEBB";#N/A,#N/A,FALSE,"MFT96";#N/A,#N/A,FALSE,"CTrecon"}</definedName>
    <definedName name="FDDD_3_1_2_3" hidden="1">{#N/A,#N/A,FALSE,"TMCOMP96";#N/A,#N/A,FALSE,"MAT96";#N/A,#N/A,FALSE,"FANDA96";#N/A,#N/A,FALSE,"INTRAN96";#N/A,#N/A,FALSE,"NAA9697";#N/A,#N/A,FALSE,"ECWEBB";#N/A,#N/A,FALSE,"MFT96";#N/A,#N/A,FALSE,"CTrecon"}</definedName>
    <definedName name="FDDD_3_1_2_4" hidden="1">{#N/A,#N/A,FALSE,"TMCOMP96";#N/A,#N/A,FALSE,"MAT96";#N/A,#N/A,FALSE,"FANDA96";#N/A,#N/A,FALSE,"INTRAN96";#N/A,#N/A,FALSE,"NAA9697";#N/A,#N/A,FALSE,"ECWEBB";#N/A,#N/A,FALSE,"MFT96";#N/A,#N/A,FALSE,"CTrecon"}</definedName>
    <definedName name="FDDD_3_1_2_5" hidden="1">{#N/A,#N/A,FALSE,"TMCOMP96";#N/A,#N/A,FALSE,"MAT96";#N/A,#N/A,FALSE,"FANDA96";#N/A,#N/A,FALSE,"INTRAN96";#N/A,#N/A,FALSE,"NAA9697";#N/A,#N/A,FALSE,"ECWEBB";#N/A,#N/A,FALSE,"MFT96";#N/A,#N/A,FALSE,"CTrecon"}</definedName>
    <definedName name="FDDD_3_1_3" hidden="1">{#N/A,#N/A,FALSE,"TMCOMP96";#N/A,#N/A,FALSE,"MAT96";#N/A,#N/A,FALSE,"FANDA96";#N/A,#N/A,FALSE,"INTRAN96";#N/A,#N/A,FALSE,"NAA9697";#N/A,#N/A,FALSE,"ECWEBB";#N/A,#N/A,FALSE,"MFT96";#N/A,#N/A,FALSE,"CTrecon"}</definedName>
    <definedName name="FDDD_3_1_3_1" hidden="1">{#N/A,#N/A,FALSE,"TMCOMP96";#N/A,#N/A,FALSE,"MAT96";#N/A,#N/A,FALSE,"FANDA96";#N/A,#N/A,FALSE,"INTRAN96";#N/A,#N/A,FALSE,"NAA9697";#N/A,#N/A,FALSE,"ECWEBB";#N/A,#N/A,FALSE,"MFT96";#N/A,#N/A,FALSE,"CTrecon"}</definedName>
    <definedName name="FDDD_3_1_3_2" hidden="1">{#N/A,#N/A,FALSE,"TMCOMP96";#N/A,#N/A,FALSE,"MAT96";#N/A,#N/A,FALSE,"FANDA96";#N/A,#N/A,FALSE,"INTRAN96";#N/A,#N/A,FALSE,"NAA9697";#N/A,#N/A,FALSE,"ECWEBB";#N/A,#N/A,FALSE,"MFT96";#N/A,#N/A,FALSE,"CTrecon"}</definedName>
    <definedName name="FDDD_3_1_3_3" hidden="1">{#N/A,#N/A,FALSE,"TMCOMP96";#N/A,#N/A,FALSE,"MAT96";#N/A,#N/A,FALSE,"FANDA96";#N/A,#N/A,FALSE,"INTRAN96";#N/A,#N/A,FALSE,"NAA9697";#N/A,#N/A,FALSE,"ECWEBB";#N/A,#N/A,FALSE,"MFT96";#N/A,#N/A,FALSE,"CTrecon"}</definedName>
    <definedName name="FDDD_3_1_3_4" hidden="1">{#N/A,#N/A,FALSE,"TMCOMP96";#N/A,#N/A,FALSE,"MAT96";#N/A,#N/A,FALSE,"FANDA96";#N/A,#N/A,FALSE,"INTRAN96";#N/A,#N/A,FALSE,"NAA9697";#N/A,#N/A,FALSE,"ECWEBB";#N/A,#N/A,FALSE,"MFT96";#N/A,#N/A,FALSE,"CTrecon"}</definedName>
    <definedName name="FDDD_3_1_3_5" hidden="1">{#N/A,#N/A,FALSE,"TMCOMP96";#N/A,#N/A,FALSE,"MAT96";#N/A,#N/A,FALSE,"FANDA96";#N/A,#N/A,FALSE,"INTRAN96";#N/A,#N/A,FALSE,"NAA9697";#N/A,#N/A,FALSE,"ECWEBB";#N/A,#N/A,FALSE,"MFT96";#N/A,#N/A,FALSE,"CTrecon"}</definedName>
    <definedName name="FDDD_3_1_4" hidden="1">{#N/A,#N/A,FALSE,"TMCOMP96";#N/A,#N/A,FALSE,"MAT96";#N/A,#N/A,FALSE,"FANDA96";#N/A,#N/A,FALSE,"INTRAN96";#N/A,#N/A,FALSE,"NAA9697";#N/A,#N/A,FALSE,"ECWEBB";#N/A,#N/A,FALSE,"MFT96";#N/A,#N/A,FALSE,"CTrecon"}</definedName>
    <definedName name="FDDD_3_1_4_1" hidden="1">{#N/A,#N/A,FALSE,"TMCOMP96";#N/A,#N/A,FALSE,"MAT96";#N/A,#N/A,FALSE,"FANDA96";#N/A,#N/A,FALSE,"INTRAN96";#N/A,#N/A,FALSE,"NAA9697";#N/A,#N/A,FALSE,"ECWEBB";#N/A,#N/A,FALSE,"MFT96";#N/A,#N/A,FALSE,"CTrecon"}</definedName>
    <definedName name="FDDD_3_1_4_2" hidden="1">{#N/A,#N/A,FALSE,"TMCOMP96";#N/A,#N/A,FALSE,"MAT96";#N/A,#N/A,FALSE,"FANDA96";#N/A,#N/A,FALSE,"INTRAN96";#N/A,#N/A,FALSE,"NAA9697";#N/A,#N/A,FALSE,"ECWEBB";#N/A,#N/A,FALSE,"MFT96";#N/A,#N/A,FALSE,"CTrecon"}</definedName>
    <definedName name="FDDD_3_1_4_3" hidden="1">{#N/A,#N/A,FALSE,"TMCOMP96";#N/A,#N/A,FALSE,"MAT96";#N/A,#N/A,FALSE,"FANDA96";#N/A,#N/A,FALSE,"INTRAN96";#N/A,#N/A,FALSE,"NAA9697";#N/A,#N/A,FALSE,"ECWEBB";#N/A,#N/A,FALSE,"MFT96";#N/A,#N/A,FALSE,"CTrecon"}</definedName>
    <definedName name="FDDD_3_1_4_4" hidden="1">{#N/A,#N/A,FALSE,"TMCOMP96";#N/A,#N/A,FALSE,"MAT96";#N/A,#N/A,FALSE,"FANDA96";#N/A,#N/A,FALSE,"INTRAN96";#N/A,#N/A,FALSE,"NAA9697";#N/A,#N/A,FALSE,"ECWEBB";#N/A,#N/A,FALSE,"MFT96";#N/A,#N/A,FALSE,"CTrecon"}</definedName>
    <definedName name="FDDD_3_1_4_5" hidden="1">{#N/A,#N/A,FALSE,"TMCOMP96";#N/A,#N/A,FALSE,"MAT96";#N/A,#N/A,FALSE,"FANDA96";#N/A,#N/A,FALSE,"INTRAN96";#N/A,#N/A,FALSE,"NAA9697";#N/A,#N/A,FALSE,"ECWEBB";#N/A,#N/A,FALSE,"MFT96";#N/A,#N/A,FALSE,"CTrecon"}</definedName>
    <definedName name="FDDD_3_1_5" hidden="1">{#N/A,#N/A,FALSE,"TMCOMP96";#N/A,#N/A,FALSE,"MAT96";#N/A,#N/A,FALSE,"FANDA96";#N/A,#N/A,FALSE,"INTRAN96";#N/A,#N/A,FALSE,"NAA9697";#N/A,#N/A,FALSE,"ECWEBB";#N/A,#N/A,FALSE,"MFT96";#N/A,#N/A,FALSE,"CTrecon"}</definedName>
    <definedName name="FDDD_3_1_5_1" hidden="1">{#N/A,#N/A,FALSE,"TMCOMP96";#N/A,#N/A,FALSE,"MAT96";#N/A,#N/A,FALSE,"FANDA96";#N/A,#N/A,FALSE,"INTRAN96";#N/A,#N/A,FALSE,"NAA9697";#N/A,#N/A,FALSE,"ECWEBB";#N/A,#N/A,FALSE,"MFT96";#N/A,#N/A,FALSE,"CTrecon"}</definedName>
    <definedName name="FDDD_3_1_5_2" hidden="1">{#N/A,#N/A,FALSE,"TMCOMP96";#N/A,#N/A,FALSE,"MAT96";#N/A,#N/A,FALSE,"FANDA96";#N/A,#N/A,FALSE,"INTRAN96";#N/A,#N/A,FALSE,"NAA9697";#N/A,#N/A,FALSE,"ECWEBB";#N/A,#N/A,FALSE,"MFT96";#N/A,#N/A,FALSE,"CTrecon"}</definedName>
    <definedName name="FDDD_3_1_5_3" hidden="1">{#N/A,#N/A,FALSE,"TMCOMP96";#N/A,#N/A,FALSE,"MAT96";#N/A,#N/A,FALSE,"FANDA96";#N/A,#N/A,FALSE,"INTRAN96";#N/A,#N/A,FALSE,"NAA9697";#N/A,#N/A,FALSE,"ECWEBB";#N/A,#N/A,FALSE,"MFT96";#N/A,#N/A,FALSE,"CTrecon"}</definedName>
    <definedName name="FDDD_3_1_5_4" hidden="1">{#N/A,#N/A,FALSE,"TMCOMP96";#N/A,#N/A,FALSE,"MAT96";#N/A,#N/A,FALSE,"FANDA96";#N/A,#N/A,FALSE,"INTRAN96";#N/A,#N/A,FALSE,"NAA9697";#N/A,#N/A,FALSE,"ECWEBB";#N/A,#N/A,FALSE,"MFT96";#N/A,#N/A,FALSE,"CTrecon"}</definedName>
    <definedName name="FDDD_3_1_5_5" hidden="1">{#N/A,#N/A,FALSE,"TMCOMP96";#N/A,#N/A,FALSE,"MAT96";#N/A,#N/A,FALSE,"FANDA96";#N/A,#N/A,FALSE,"INTRAN96";#N/A,#N/A,FALSE,"NAA9697";#N/A,#N/A,FALSE,"ECWEBB";#N/A,#N/A,FALSE,"MFT96";#N/A,#N/A,FALSE,"CTrecon"}</definedName>
    <definedName name="FDDD_3_2" hidden="1">{#N/A,#N/A,FALSE,"TMCOMP96";#N/A,#N/A,FALSE,"MAT96";#N/A,#N/A,FALSE,"FANDA96";#N/A,#N/A,FALSE,"INTRAN96";#N/A,#N/A,FALSE,"NAA9697";#N/A,#N/A,FALSE,"ECWEBB";#N/A,#N/A,FALSE,"MFT96";#N/A,#N/A,FALSE,"CTrecon"}</definedName>
    <definedName name="FDDD_3_2_1" hidden="1">{#N/A,#N/A,FALSE,"TMCOMP96";#N/A,#N/A,FALSE,"MAT96";#N/A,#N/A,FALSE,"FANDA96";#N/A,#N/A,FALSE,"INTRAN96";#N/A,#N/A,FALSE,"NAA9697";#N/A,#N/A,FALSE,"ECWEBB";#N/A,#N/A,FALSE,"MFT96";#N/A,#N/A,FALSE,"CTrecon"}</definedName>
    <definedName name="FDDD_3_2_2" hidden="1">{#N/A,#N/A,FALSE,"TMCOMP96";#N/A,#N/A,FALSE,"MAT96";#N/A,#N/A,FALSE,"FANDA96";#N/A,#N/A,FALSE,"INTRAN96";#N/A,#N/A,FALSE,"NAA9697";#N/A,#N/A,FALSE,"ECWEBB";#N/A,#N/A,FALSE,"MFT96";#N/A,#N/A,FALSE,"CTrecon"}</definedName>
    <definedName name="FDDD_3_2_3" hidden="1">{#N/A,#N/A,FALSE,"TMCOMP96";#N/A,#N/A,FALSE,"MAT96";#N/A,#N/A,FALSE,"FANDA96";#N/A,#N/A,FALSE,"INTRAN96";#N/A,#N/A,FALSE,"NAA9697";#N/A,#N/A,FALSE,"ECWEBB";#N/A,#N/A,FALSE,"MFT96";#N/A,#N/A,FALSE,"CTrecon"}</definedName>
    <definedName name="FDDD_3_2_4" hidden="1">{#N/A,#N/A,FALSE,"TMCOMP96";#N/A,#N/A,FALSE,"MAT96";#N/A,#N/A,FALSE,"FANDA96";#N/A,#N/A,FALSE,"INTRAN96";#N/A,#N/A,FALSE,"NAA9697";#N/A,#N/A,FALSE,"ECWEBB";#N/A,#N/A,FALSE,"MFT96";#N/A,#N/A,FALSE,"CTrecon"}</definedName>
    <definedName name="FDDD_3_2_5" hidden="1">{#N/A,#N/A,FALSE,"TMCOMP96";#N/A,#N/A,FALSE,"MAT96";#N/A,#N/A,FALSE,"FANDA96";#N/A,#N/A,FALSE,"INTRAN96";#N/A,#N/A,FALSE,"NAA9697";#N/A,#N/A,FALSE,"ECWEBB";#N/A,#N/A,FALSE,"MFT96";#N/A,#N/A,FALSE,"CTrecon"}</definedName>
    <definedName name="FDDD_3_3" hidden="1">{#N/A,#N/A,FALSE,"TMCOMP96";#N/A,#N/A,FALSE,"MAT96";#N/A,#N/A,FALSE,"FANDA96";#N/A,#N/A,FALSE,"INTRAN96";#N/A,#N/A,FALSE,"NAA9697";#N/A,#N/A,FALSE,"ECWEBB";#N/A,#N/A,FALSE,"MFT96";#N/A,#N/A,FALSE,"CTrecon"}</definedName>
    <definedName name="FDDD_3_3_1" hidden="1">{#N/A,#N/A,FALSE,"TMCOMP96";#N/A,#N/A,FALSE,"MAT96";#N/A,#N/A,FALSE,"FANDA96";#N/A,#N/A,FALSE,"INTRAN96";#N/A,#N/A,FALSE,"NAA9697";#N/A,#N/A,FALSE,"ECWEBB";#N/A,#N/A,FALSE,"MFT96";#N/A,#N/A,FALSE,"CTrecon"}</definedName>
    <definedName name="FDDD_3_3_2" hidden="1">{#N/A,#N/A,FALSE,"TMCOMP96";#N/A,#N/A,FALSE,"MAT96";#N/A,#N/A,FALSE,"FANDA96";#N/A,#N/A,FALSE,"INTRAN96";#N/A,#N/A,FALSE,"NAA9697";#N/A,#N/A,FALSE,"ECWEBB";#N/A,#N/A,FALSE,"MFT96";#N/A,#N/A,FALSE,"CTrecon"}</definedName>
    <definedName name="FDDD_3_3_3" hidden="1">{#N/A,#N/A,FALSE,"TMCOMP96";#N/A,#N/A,FALSE,"MAT96";#N/A,#N/A,FALSE,"FANDA96";#N/A,#N/A,FALSE,"INTRAN96";#N/A,#N/A,FALSE,"NAA9697";#N/A,#N/A,FALSE,"ECWEBB";#N/A,#N/A,FALSE,"MFT96";#N/A,#N/A,FALSE,"CTrecon"}</definedName>
    <definedName name="FDDD_3_3_4" hidden="1">{#N/A,#N/A,FALSE,"TMCOMP96";#N/A,#N/A,FALSE,"MAT96";#N/A,#N/A,FALSE,"FANDA96";#N/A,#N/A,FALSE,"INTRAN96";#N/A,#N/A,FALSE,"NAA9697";#N/A,#N/A,FALSE,"ECWEBB";#N/A,#N/A,FALSE,"MFT96";#N/A,#N/A,FALSE,"CTrecon"}</definedName>
    <definedName name="FDDD_3_3_5" hidden="1">{#N/A,#N/A,FALSE,"TMCOMP96";#N/A,#N/A,FALSE,"MAT96";#N/A,#N/A,FALSE,"FANDA96";#N/A,#N/A,FALSE,"INTRAN96";#N/A,#N/A,FALSE,"NAA9697";#N/A,#N/A,FALSE,"ECWEBB";#N/A,#N/A,FALSE,"MFT96";#N/A,#N/A,FALSE,"CTrecon"}</definedName>
    <definedName name="FDDD_3_4" hidden="1">{#N/A,#N/A,FALSE,"TMCOMP96";#N/A,#N/A,FALSE,"MAT96";#N/A,#N/A,FALSE,"FANDA96";#N/A,#N/A,FALSE,"INTRAN96";#N/A,#N/A,FALSE,"NAA9697";#N/A,#N/A,FALSE,"ECWEBB";#N/A,#N/A,FALSE,"MFT96";#N/A,#N/A,FALSE,"CTrecon"}</definedName>
    <definedName name="FDDD_3_4_1" hidden="1">{#N/A,#N/A,FALSE,"TMCOMP96";#N/A,#N/A,FALSE,"MAT96";#N/A,#N/A,FALSE,"FANDA96";#N/A,#N/A,FALSE,"INTRAN96";#N/A,#N/A,FALSE,"NAA9697";#N/A,#N/A,FALSE,"ECWEBB";#N/A,#N/A,FALSE,"MFT96";#N/A,#N/A,FALSE,"CTrecon"}</definedName>
    <definedName name="FDDD_3_4_2" hidden="1">{#N/A,#N/A,FALSE,"TMCOMP96";#N/A,#N/A,FALSE,"MAT96";#N/A,#N/A,FALSE,"FANDA96";#N/A,#N/A,FALSE,"INTRAN96";#N/A,#N/A,FALSE,"NAA9697";#N/A,#N/A,FALSE,"ECWEBB";#N/A,#N/A,FALSE,"MFT96";#N/A,#N/A,FALSE,"CTrecon"}</definedName>
    <definedName name="FDDD_3_4_3" hidden="1">{#N/A,#N/A,FALSE,"TMCOMP96";#N/A,#N/A,FALSE,"MAT96";#N/A,#N/A,FALSE,"FANDA96";#N/A,#N/A,FALSE,"INTRAN96";#N/A,#N/A,FALSE,"NAA9697";#N/A,#N/A,FALSE,"ECWEBB";#N/A,#N/A,FALSE,"MFT96";#N/A,#N/A,FALSE,"CTrecon"}</definedName>
    <definedName name="FDDD_3_4_4" hidden="1">{#N/A,#N/A,FALSE,"TMCOMP96";#N/A,#N/A,FALSE,"MAT96";#N/A,#N/A,FALSE,"FANDA96";#N/A,#N/A,FALSE,"INTRAN96";#N/A,#N/A,FALSE,"NAA9697";#N/A,#N/A,FALSE,"ECWEBB";#N/A,#N/A,FALSE,"MFT96";#N/A,#N/A,FALSE,"CTrecon"}</definedName>
    <definedName name="FDDD_3_4_5" hidden="1">{#N/A,#N/A,FALSE,"TMCOMP96";#N/A,#N/A,FALSE,"MAT96";#N/A,#N/A,FALSE,"FANDA96";#N/A,#N/A,FALSE,"INTRAN96";#N/A,#N/A,FALSE,"NAA9697";#N/A,#N/A,FALSE,"ECWEBB";#N/A,#N/A,FALSE,"MFT96";#N/A,#N/A,FALSE,"CTrecon"}</definedName>
    <definedName name="FDDD_3_5" hidden="1">{#N/A,#N/A,FALSE,"TMCOMP96";#N/A,#N/A,FALSE,"MAT96";#N/A,#N/A,FALSE,"FANDA96";#N/A,#N/A,FALSE,"INTRAN96";#N/A,#N/A,FALSE,"NAA9697";#N/A,#N/A,FALSE,"ECWEBB";#N/A,#N/A,FALSE,"MFT96";#N/A,#N/A,FALSE,"CTrecon"}</definedName>
    <definedName name="FDDD_3_5_1" hidden="1">{#N/A,#N/A,FALSE,"TMCOMP96";#N/A,#N/A,FALSE,"MAT96";#N/A,#N/A,FALSE,"FANDA96";#N/A,#N/A,FALSE,"INTRAN96";#N/A,#N/A,FALSE,"NAA9697";#N/A,#N/A,FALSE,"ECWEBB";#N/A,#N/A,FALSE,"MFT96";#N/A,#N/A,FALSE,"CTrecon"}</definedName>
    <definedName name="FDDD_3_5_2" hidden="1">{#N/A,#N/A,FALSE,"TMCOMP96";#N/A,#N/A,FALSE,"MAT96";#N/A,#N/A,FALSE,"FANDA96";#N/A,#N/A,FALSE,"INTRAN96";#N/A,#N/A,FALSE,"NAA9697";#N/A,#N/A,FALSE,"ECWEBB";#N/A,#N/A,FALSE,"MFT96";#N/A,#N/A,FALSE,"CTrecon"}</definedName>
    <definedName name="FDDD_3_5_3" hidden="1">{#N/A,#N/A,FALSE,"TMCOMP96";#N/A,#N/A,FALSE,"MAT96";#N/A,#N/A,FALSE,"FANDA96";#N/A,#N/A,FALSE,"INTRAN96";#N/A,#N/A,FALSE,"NAA9697";#N/A,#N/A,FALSE,"ECWEBB";#N/A,#N/A,FALSE,"MFT96";#N/A,#N/A,FALSE,"CTrecon"}</definedName>
    <definedName name="FDDD_3_5_4" hidden="1">{#N/A,#N/A,FALSE,"TMCOMP96";#N/A,#N/A,FALSE,"MAT96";#N/A,#N/A,FALSE,"FANDA96";#N/A,#N/A,FALSE,"INTRAN96";#N/A,#N/A,FALSE,"NAA9697";#N/A,#N/A,FALSE,"ECWEBB";#N/A,#N/A,FALSE,"MFT96";#N/A,#N/A,FALSE,"CTrecon"}</definedName>
    <definedName name="FDDD_3_5_5" hidden="1">{#N/A,#N/A,FALSE,"TMCOMP96";#N/A,#N/A,FALSE,"MAT96";#N/A,#N/A,FALSE,"FANDA96";#N/A,#N/A,FALSE,"INTRAN96";#N/A,#N/A,FALSE,"NAA9697";#N/A,#N/A,FALSE,"ECWEBB";#N/A,#N/A,FALSE,"MFT96";#N/A,#N/A,FALSE,"CTrecon"}</definedName>
    <definedName name="FDDD_4" hidden="1">{#N/A,#N/A,FALSE,"TMCOMP96";#N/A,#N/A,FALSE,"MAT96";#N/A,#N/A,FALSE,"FANDA96";#N/A,#N/A,FALSE,"INTRAN96";#N/A,#N/A,FALSE,"NAA9697";#N/A,#N/A,FALSE,"ECWEBB";#N/A,#N/A,FALSE,"MFT96";#N/A,#N/A,FALSE,"CTrecon"}</definedName>
    <definedName name="FDDD_4_1" hidden="1">{#N/A,#N/A,FALSE,"TMCOMP96";#N/A,#N/A,FALSE,"MAT96";#N/A,#N/A,FALSE,"FANDA96";#N/A,#N/A,FALSE,"INTRAN96";#N/A,#N/A,FALSE,"NAA9697";#N/A,#N/A,FALSE,"ECWEBB";#N/A,#N/A,FALSE,"MFT96";#N/A,#N/A,FALSE,"CTrecon"}</definedName>
    <definedName name="FDDD_4_1_1" hidden="1">{#N/A,#N/A,FALSE,"TMCOMP96";#N/A,#N/A,FALSE,"MAT96";#N/A,#N/A,FALSE,"FANDA96";#N/A,#N/A,FALSE,"INTRAN96";#N/A,#N/A,FALSE,"NAA9697";#N/A,#N/A,FALSE,"ECWEBB";#N/A,#N/A,FALSE,"MFT96";#N/A,#N/A,FALSE,"CTrecon"}</definedName>
    <definedName name="FDDD_4_1_1_1" hidden="1">{#N/A,#N/A,FALSE,"TMCOMP96";#N/A,#N/A,FALSE,"MAT96";#N/A,#N/A,FALSE,"FANDA96";#N/A,#N/A,FALSE,"INTRAN96";#N/A,#N/A,FALSE,"NAA9697";#N/A,#N/A,FALSE,"ECWEBB";#N/A,#N/A,FALSE,"MFT96";#N/A,#N/A,FALSE,"CTrecon"}</definedName>
    <definedName name="FDDD_4_1_1_1_1" hidden="1">{#N/A,#N/A,FALSE,"TMCOMP96";#N/A,#N/A,FALSE,"MAT96";#N/A,#N/A,FALSE,"FANDA96";#N/A,#N/A,FALSE,"INTRAN96";#N/A,#N/A,FALSE,"NAA9697";#N/A,#N/A,FALSE,"ECWEBB";#N/A,#N/A,FALSE,"MFT96";#N/A,#N/A,FALSE,"CTrecon"}</definedName>
    <definedName name="FDDD_4_1_1_1_2" hidden="1">{#N/A,#N/A,FALSE,"TMCOMP96";#N/A,#N/A,FALSE,"MAT96";#N/A,#N/A,FALSE,"FANDA96";#N/A,#N/A,FALSE,"INTRAN96";#N/A,#N/A,FALSE,"NAA9697";#N/A,#N/A,FALSE,"ECWEBB";#N/A,#N/A,FALSE,"MFT96";#N/A,#N/A,FALSE,"CTrecon"}</definedName>
    <definedName name="FDDD_4_1_1_1_3" hidden="1">{#N/A,#N/A,FALSE,"TMCOMP96";#N/A,#N/A,FALSE,"MAT96";#N/A,#N/A,FALSE,"FANDA96";#N/A,#N/A,FALSE,"INTRAN96";#N/A,#N/A,FALSE,"NAA9697";#N/A,#N/A,FALSE,"ECWEBB";#N/A,#N/A,FALSE,"MFT96";#N/A,#N/A,FALSE,"CTrecon"}</definedName>
    <definedName name="FDDD_4_1_1_1_4" hidden="1">{#N/A,#N/A,FALSE,"TMCOMP96";#N/A,#N/A,FALSE,"MAT96";#N/A,#N/A,FALSE,"FANDA96";#N/A,#N/A,FALSE,"INTRAN96";#N/A,#N/A,FALSE,"NAA9697";#N/A,#N/A,FALSE,"ECWEBB";#N/A,#N/A,FALSE,"MFT96";#N/A,#N/A,FALSE,"CTrecon"}</definedName>
    <definedName name="FDDD_4_1_1_1_5" hidden="1">{#N/A,#N/A,FALSE,"TMCOMP96";#N/A,#N/A,FALSE,"MAT96";#N/A,#N/A,FALSE,"FANDA96";#N/A,#N/A,FALSE,"INTRAN96";#N/A,#N/A,FALSE,"NAA9697";#N/A,#N/A,FALSE,"ECWEBB";#N/A,#N/A,FALSE,"MFT96";#N/A,#N/A,FALSE,"CTrecon"}</definedName>
    <definedName name="FDDD_4_1_1_2" hidden="1">{#N/A,#N/A,FALSE,"TMCOMP96";#N/A,#N/A,FALSE,"MAT96";#N/A,#N/A,FALSE,"FANDA96";#N/A,#N/A,FALSE,"INTRAN96";#N/A,#N/A,FALSE,"NAA9697";#N/A,#N/A,FALSE,"ECWEBB";#N/A,#N/A,FALSE,"MFT96";#N/A,#N/A,FALSE,"CTrecon"}</definedName>
    <definedName name="FDDD_4_1_1_2_1" hidden="1">{#N/A,#N/A,FALSE,"TMCOMP96";#N/A,#N/A,FALSE,"MAT96";#N/A,#N/A,FALSE,"FANDA96";#N/A,#N/A,FALSE,"INTRAN96";#N/A,#N/A,FALSE,"NAA9697";#N/A,#N/A,FALSE,"ECWEBB";#N/A,#N/A,FALSE,"MFT96";#N/A,#N/A,FALSE,"CTrecon"}</definedName>
    <definedName name="FDDD_4_1_1_2_2" hidden="1">{#N/A,#N/A,FALSE,"TMCOMP96";#N/A,#N/A,FALSE,"MAT96";#N/A,#N/A,FALSE,"FANDA96";#N/A,#N/A,FALSE,"INTRAN96";#N/A,#N/A,FALSE,"NAA9697";#N/A,#N/A,FALSE,"ECWEBB";#N/A,#N/A,FALSE,"MFT96";#N/A,#N/A,FALSE,"CTrecon"}</definedName>
    <definedName name="FDDD_4_1_1_2_3" hidden="1">{#N/A,#N/A,FALSE,"TMCOMP96";#N/A,#N/A,FALSE,"MAT96";#N/A,#N/A,FALSE,"FANDA96";#N/A,#N/A,FALSE,"INTRAN96";#N/A,#N/A,FALSE,"NAA9697";#N/A,#N/A,FALSE,"ECWEBB";#N/A,#N/A,FALSE,"MFT96";#N/A,#N/A,FALSE,"CTrecon"}</definedName>
    <definedName name="FDDD_4_1_1_2_4" hidden="1">{#N/A,#N/A,FALSE,"TMCOMP96";#N/A,#N/A,FALSE,"MAT96";#N/A,#N/A,FALSE,"FANDA96";#N/A,#N/A,FALSE,"INTRAN96";#N/A,#N/A,FALSE,"NAA9697";#N/A,#N/A,FALSE,"ECWEBB";#N/A,#N/A,FALSE,"MFT96";#N/A,#N/A,FALSE,"CTrecon"}</definedName>
    <definedName name="FDDD_4_1_1_2_5" hidden="1">{#N/A,#N/A,FALSE,"TMCOMP96";#N/A,#N/A,FALSE,"MAT96";#N/A,#N/A,FALSE,"FANDA96";#N/A,#N/A,FALSE,"INTRAN96";#N/A,#N/A,FALSE,"NAA9697";#N/A,#N/A,FALSE,"ECWEBB";#N/A,#N/A,FALSE,"MFT96";#N/A,#N/A,FALSE,"CTrecon"}</definedName>
    <definedName name="FDDD_4_1_1_3" hidden="1">{#N/A,#N/A,FALSE,"TMCOMP96";#N/A,#N/A,FALSE,"MAT96";#N/A,#N/A,FALSE,"FANDA96";#N/A,#N/A,FALSE,"INTRAN96";#N/A,#N/A,FALSE,"NAA9697";#N/A,#N/A,FALSE,"ECWEBB";#N/A,#N/A,FALSE,"MFT96";#N/A,#N/A,FALSE,"CTrecon"}</definedName>
    <definedName name="FDDD_4_1_1_4" hidden="1">{#N/A,#N/A,FALSE,"TMCOMP96";#N/A,#N/A,FALSE,"MAT96";#N/A,#N/A,FALSE,"FANDA96";#N/A,#N/A,FALSE,"INTRAN96";#N/A,#N/A,FALSE,"NAA9697";#N/A,#N/A,FALSE,"ECWEBB";#N/A,#N/A,FALSE,"MFT96";#N/A,#N/A,FALSE,"CTrecon"}</definedName>
    <definedName name="FDDD_4_1_1_5" hidden="1">{#N/A,#N/A,FALSE,"TMCOMP96";#N/A,#N/A,FALSE,"MAT96";#N/A,#N/A,FALSE,"FANDA96";#N/A,#N/A,FALSE,"INTRAN96";#N/A,#N/A,FALSE,"NAA9697";#N/A,#N/A,FALSE,"ECWEBB";#N/A,#N/A,FALSE,"MFT96";#N/A,#N/A,FALSE,"CTrecon"}</definedName>
    <definedName name="FDDD_4_1_2" hidden="1">{#N/A,#N/A,FALSE,"TMCOMP96";#N/A,#N/A,FALSE,"MAT96";#N/A,#N/A,FALSE,"FANDA96";#N/A,#N/A,FALSE,"INTRAN96";#N/A,#N/A,FALSE,"NAA9697";#N/A,#N/A,FALSE,"ECWEBB";#N/A,#N/A,FALSE,"MFT96";#N/A,#N/A,FALSE,"CTrecon"}</definedName>
    <definedName name="FDDD_4_1_2_1" hidden="1">{#N/A,#N/A,FALSE,"TMCOMP96";#N/A,#N/A,FALSE,"MAT96";#N/A,#N/A,FALSE,"FANDA96";#N/A,#N/A,FALSE,"INTRAN96";#N/A,#N/A,FALSE,"NAA9697";#N/A,#N/A,FALSE,"ECWEBB";#N/A,#N/A,FALSE,"MFT96";#N/A,#N/A,FALSE,"CTrecon"}</definedName>
    <definedName name="FDDD_4_1_2_2" hidden="1">{#N/A,#N/A,FALSE,"TMCOMP96";#N/A,#N/A,FALSE,"MAT96";#N/A,#N/A,FALSE,"FANDA96";#N/A,#N/A,FALSE,"INTRAN96";#N/A,#N/A,FALSE,"NAA9697";#N/A,#N/A,FALSE,"ECWEBB";#N/A,#N/A,FALSE,"MFT96";#N/A,#N/A,FALSE,"CTrecon"}</definedName>
    <definedName name="FDDD_4_1_2_3" hidden="1">{#N/A,#N/A,FALSE,"TMCOMP96";#N/A,#N/A,FALSE,"MAT96";#N/A,#N/A,FALSE,"FANDA96";#N/A,#N/A,FALSE,"INTRAN96";#N/A,#N/A,FALSE,"NAA9697";#N/A,#N/A,FALSE,"ECWEBB";#N/A,#N/A,FALSE,"MFT96";#N/A,#N/A,FALSE,"CTrecon"}</definedName>
    <definedName name="FDDD_4_1_2_4" hidden="1">{#N/A,#N/A,FALSE,"TMCOMP96";#N/A,#N/A,FALSE,"MAT96";#N/A,#N/A,FALSE,"FANDA96";#N/A,#N/A,FALSE,"INTRAN96";#N/A,#N/A,FALSE,"NAA9697";#N/A,#N/A,FALSE,"ECWEBB";#N/A,#N/A,FALSE,"MFT96";#N/A,#N/A,FALSE,"CTrecon"}</definedName>
    <definedName name="FDDD_4_1_2_5" hidden="1">{#N/A,#N/A,FALSE,"TMCOMP96";#N/A,#N/A,FALSE,"MAT96";#N/A,#N/A,FALSE,"FANDA96";#N/A,#N/A,FALSE,"INTRAN96";#N/A,#N/A,FALSE,"NAA9697";#N/A,#N/A,FALSE,"ECWEBB";#N/A,#N/A,FALSE,"MFT96";#N/A,#N/A,FALSE,"CTrecon"}</definedName>
    <definedName name="FDDD_4_1_3" hidden="1">{#N/A,#N/A,FALSE,"TMCOMP96";#N/A,#N/A,FALSE,"MAT96";#N/A,#N/A,FALSE,"FANDA96";#N/A,#N/A,FALSE,"INTRAN96";#N/A,#N/A,FALSE,"NAA9697";#N/A,#N/A,FALSE,"ECWEBB";#N/A,#N/A,FALSE,"MFT96";#N/A,#N/A,FALSE,"CTrecon"}</definedName>
    <definedName name="FDDD_4_1_3_1" hidden="1">{#N/A,#N/A,FALSE,"TMCOMP96";#N/A,#N/A,FALSE,"MAT96";#N/A,#N/A,FALSE,"FANDA96";#N/A,#N/A,FALSE,"INTRAN96";#N/A,#N/A,FALSE,"NAA9697";#N/A,#N/A,FALSE,"ECWEBB";#N/A,#N/A,FALSE,"MFT96";#N/A,#N/A,FALSE,"CTrecon"}</definedName>
    <definedName name="FDDD_4_1_3_2" hidden="1">{#N/A,#N/A,FALSE,"TMCOMP96";#N/A,#N/A,FALSE,"MAT96";#N/A,#N/A,FALSE,"FANDA96";#N/A,#N/A,FALSE,"INTRAN96";#N/A,#N/A,FALSE,"NAA9697";#N/A,#N/A,FALSE,"ECWEBB";#N/A,#N/A,FALSE,"MFT96";#N/A,#N/A,FALSE,"CTrecon"}</definedName>
    <definedName name="FDDD_4_1_3_3" hidden="1">{#N/A,#N/A,FALSE,"TMCOMP96";#N/A,#N/A,FALSE,"MAT96";#N/A,#N/A,FALSE,"FANDA96";#N/A,#N/A,FALSE,"INTRAN96";#N/A,#N/A,FALSE,"NAA9697";#N/A,#N/A,FALSE,"ECWEBB";#N/A,#N/A,FALSE,"MFT96";#N/A,#N/A,FALSE,"CTrecon"}</definedName>
    <definedName name="FDDD_4_1_3_4" hidden="1">{#N/A,#N/A,FALSE,"TMCOMP96";#N/A,#N/A,FALSE,"MAT96";#N/A,#N/A,FALSE,"FANDA96";#N/A,#N/A,FALSE,"INTRAN96";#N/A,#N/A,FALSE,"NAA9697";#N/A,#N/A,FALSE,"ECWEBB";#N/A,#N/A,FALSE,"MFT96";#N/A,#N/A,FALSE,"CTrecon"}</definedName>
    <definedName name="FDDD_4_1_3_5" hidden="1">{#N/A,#N/A,FALSE,"TMCOMP96";#N/A,#N/A,FALSE,"MAT96";#N/A,#N/A,FALSE,"FANDA96";#N/A,#N/A,FALSE,"INTRAN96";#N/A,#N/A,FALSE,"NAA9697";#N/A,#N/A,FALSE,"ECWEBB";#N/A,#N/A,FALSE,"MFT96";#N/A,#N/A,FALSE,"CTrecon"}</definedName>
    <definedName name="FDDD_4_1_4" hidden="1">{#N/A,#N/A,FALSE,"TMCOMP96";#N/A,#N/A,FALSE,"MAT96";#N/A,#N/A,FALSE,"FANDA96";#N/A,#N/A,FALSE,"INTRAN96";#N/A,#N/A,FALSE,"NAA9697";#N/A,#N/A,FALSE,"ECWEBB";#N/A,#N/A,FALSE,"MFT96";#N/A,#N/A,FALSE,"CTrecon"}</definedName>
    <definedName name="FDDD_4_1_4_1" hidden="1">{#N/A,#N/A,FALSE,"TMCOMP96";#N/A,#N/A,FALSE,"MAT96";#N/A,#N/A,FALSE,"FANDA96";#N/A,#N/A,FALSE,"INTRAN96";#N/A,#N/A,FALSE,"NAA9697";#N/A,#N/A,FALSE,"ECWEBB";#N/A,#N/A,FALSE,"MFT96";#N/A,#N/A,FALSE,"CTrecon"}</definedName>
    <definedName name="FDDD_4_1_4_2" hidden="1">{#N/A,#N/A,FALSE,"TMCOMP96";#N/A,#N/A,FALSE,"MAT96";#N/A,#N/A,FALSE,"FANDA96";#N/A,#N/A,FALSE,"INTRAN96";#N/A,#N/A,FALSE,"NAA9697";#N/A,#N/A,FALSE,"ECWEBB";#N/A,#N/A,FALSE,"MFT96";#N/A,#N/A,FALSE,"CTrecon"}</definedName>
    <definedName name="FDDD_4_1_4_3" hidden="1">{#N/A,#N/A,FALSE,"TMCOMP96";#N/A,#N/A,FALSE,"MAT96";#N/A,#N/A,FALSE,"FANDA96";#N/A,#N/A,FALSE,"INTRAN96";#N/A,#N/A,FALSE,"NAA9697";#N/A,#N/A,FALSE,"ECWEBB";#N/A,#N/A,FALSE,"MFT96";#N/A,#N/A,FALSE,"CTrecon"}</definedName>
    <definedName name="FDDD_4_1_4_4" hidden="1">{#N/A,#N/A,FALSE,"TMCOMP96";#N/A,#N/A,FALSE,"MAT96";#N/A,#N/A,FALSE,"FANDA96";#N/A,#N/A,FALSE,"INTRAN96";#N/A,#N/A,FALSE,"NAA9697";#N/A,#N/A,FALSE,"ECWEBB";#N/A,#N/A,FALSE,"MFT96";#N/A,#N/A,FALSE,"CTrecon"}</definedName>
    <definedName name="FDDD_4_1_4_5" hidden="1">{#N/A,#N/A,FALSE,"TMCOMP96";#N/A,#N/A,FALSE,"MAT96";#N/A,#N/A,FALSE,"FANDA96";#N/A,#N/A,FALSE,"INTRAN96";#N/A,#N/A,FALSE,"NAA9697";#N/A,#N/A,FALSE,"ECWEBB";#N/A,#N/A,FALSE,"MFT96";#N/A,#N/A,FALSE,"CTrecon"}</definedName>
    <definedName name="FDDD_4_1_5" hidden="1">{#N/A,#N/A,FALSE,"TMCOMP96";#N/A,#N/A,FALSE,"MAT96";#N/A,#N/A,FALSE,"FANDA96";#N/A,#N/A,FALSE,"INTRAN96";#N/A,#N/A,FALSE,"NAA9697";#N/A,#N/A,FALSE,"ECWEBB";#N/A,#N/A,FALSE,"MFT96";#N/A,#N/A,FALSE,"CTrecon"}</definedName>
    <definedName name="FDDD_4_1_5_1" hidden="1">{#N/A,#N/A,FALSE,"TMCOMP96";#N/A,#N/A,FALSE,"MAT96";#N/A,#N/A,FALSE,"FANDA96";#N/A,#N/A,FALSE,"INTRAN96";#N/A,#N/A,FALSE,"NAA9697";#N/A,#N/A,FALSE,"ECWEBB";#N/A,#N/A,FALSE,"MFT96";#N/A,#N/A,FALSE,"CTrecon"}</definedName>
    <definedName name="FDDD_4_1_5_2" hidden="1">{#N/A,#N/A,FALSE,"TMCOMP96";#N/A,#N/A,FALSE,"MAT96";#N/A,#N/A,FALSE,"FANDA96";#N/A,#N/A,FALSE,"INTRAN96";#N/A,#N/A,FALSE,"NAA9697";#N/A,#N/A,FALSE,"ECWEBB";#N/A,#N/A,FALSE,"MFT96";#N/A,#N/A,FALSE,"CTrecon"}</definedName>
    <definedName name="FDDD_4_1_5_3" hidden="1">{#N/A,#N/A,FALSE,"TMCOMP96";#N/A,#N/A,FALSE,"MAT96";#N/A,#N/A,FALSE,"FANDA96";#N/A,#N/A,FALSE,"INTRAN96";#N/A,#N/A,FALSE,"NAA9697";#N/A,#N/A,FALSE,"ECWEBB";#N/A,#N/A,FALSE,"MFT96";#N/A,#N/A,FALSE,"CTrecon"}</definedName>
    <definedName name="FDDD_4_1_5_4" hidden="1">{#N/A,#N/A,FALSE,"TMCOMP96";#N/A,#N/A,FALSE,"MAT96";#N/A,#N/A,FALSE,"FANDA96";#N/A,#N/A,FALSE,"INTRAN96";#N/A,#N/A,FALSE,"NAA9697";#N/A,#N/A,FALSE,"ECWEBB";#N/A,#N/A,FALSE,"MFT96";#N/A,#N/A,FALSE,"CTrecon"}</definedName>
    <definedName name="FDDD_4_1_5_5" hidden="1">{#N/A,#N/A,FALSE,"TMCOMP96";#N/A,#N/A,FALSE,"MAT96";#N/A,#N/A,FALSE,"FANDA96";#N/A,#N/A,FALSE,"INTRAN96";#N/A,#N/A,FALSE,"NAA9697";#N/A,#N/A,FALSE,"ECWEBB";#N/A,#N/A,FALSE,"MFT96";#N/A,#N/A,FALSE,"CTrecon"}</definedName>
    <definedName name="FDDD_4_2" hidden="1">{#N/A,#N/A,FALSE,"TMCOMP96";#N/A,#N/A,FALSE,"MAT96";#N/A,#N/A,FALSE,"FANDA96";#N/A,#N/A,FALSE,"INTRAN96";#N/A,#N/A,FALSE,"NAA9697";#N/A,#N/A,FALSE,"ECWEBB";#N/A,#N/A,FALSE,"MFT96";#N/A,#N/A,FALSE,"CTrecon"}</definedName>
    <definedName name="FDDD_4_2_1" hidden="1">{#N/A,#N/A,FALSE,"TMCOMP96";#N/A,#N/A,FALSE,"MAT96";#N/A,#N/A,FALSE,"FANDA96";#N/A,#N/A,FALSE,"INTRAN96";#N/A,#N/A,FALSE,"NAA9697";#N/A,#N/A,FALSE,"ECWEBB";#N/A,#N/A,FALSE,"MFT96";#N/A,#N/A,FALSE,"CTrecon"}</definedName>
    <definedName name="FDDD_4_2_2" hidden="1">{#N/A,#N/A,FALSE,"TMCOMP96";#N/A,#N/A,FALSE,"MAT96";#N/A,#N/A,FALSE,"FANDA96";#N/A,#N/A,FALSE,"INTRAN96";#N/A,#N/A,FALSE,"NAA9697";#N/A,#N/A,FALSE,"ECWEBB";#N/A,#N/A,FALSE,"MFT96";#N/A,#N/A,FALSE,"CTrecon"}</definedName>
    <definedName name="FDDD_4_2_3" hidden="1">{#N/A,#N/A,FALSE,"TMCOMP96";#N/A,#N/A,FALSE,"MAT96";#N/A,#N/A,FALSE,"FANDA96";#N/A,#N/A,FALSE,"INTRAN96";#N/A,#N/A,FALSE,"NAA9697";#N/A,#N/A,FALSE,"ECWEBB";#N/A,#N/A,FALSE,"MFT96";#N/A,#N/A,FALSE,"CTrecon"}</definedName>
    <definedName name="FDDD_4_2_4" hidden="1">{#N/A,#N/A,FALSE,"TMCOMP96";#N/A,#N/A,FALSE,"MAT96";#N/A,#N/A,FALSE,"FANDA96";#N/A,#N/A,FALSE,"INTRAN96";#N/A,#N/A,FALSE,"NAA9697";#N/A,#N/A,FALSE,"ECWEBB";#N/A,#N/A,FALSE,"MFT96";#N/A,#N/A,FALSE,"CTrecon"}</definedName>
    <definedName name="FDDD_4_2_5" hidden="1">{#N/A,#N/A,FALSE,"TMCOMP96";#N/A,#N/A,FALSE,"MAT96";#N/A,#N/A,FALSE,"FANDA96";#N/A,#N/A,FALSE,"INTRAN96";#N/A,#N/A,FALSE,"NAA9697";#N/A,#N/A,FALSE,"ECWEBB";#N/A,#N/A,FALSE,"MFT96";#N/A,#N/A,FALSE,"CTrecon"}</definedName>
    <definedName name="FDDD_4_3" hidden="1">{#N/A,#N/A,FALSE,"TMCOMP96";#N/A,#N/A,FALSE,"MAT96";#N/A,#N/A,FALSE,"FANDA96";#N/A,#N/A,FALSE,"INTRAN96";#N/A,#N/A,FALSE,"NAA9697";#N/A,#N/A,FALSE,"ECWEBB";#N/A,#N/A,FALSE,"MFT96";#N/A,#N/A,FALSE,"CTrecon"}</definedName>
    <definedName name="FDDD_4_3_1" hidden="1">{#N/A,#N/A,FALSE,"TMCOMP96";#N/A,#N/A,FALSE,"MAT96";#N/A,#N/A,FALSE,"FANDA96";#N/A,#N/A,FALSE,"INTRAN96";#N/A,#N/A,FALSE,"NAA9697";#N/A,#N/A,FALSE,"ECWEBB";#N/A,#N/A,FALSE,"MFT96";#N/A,#N/A,FALSE,"CTrecon"}</definedName>
    <definedName name="FDDD_4_3_2" hidden="1">{#N/A,#N/A,FALSE,"TMCOMP96";#N/A,#N/A,FALSE,"MAT96";#N/A,#N/A,FALSE,"FANDA96";#N/A,#N/A,FALSE,"INTRAN96";#N/A,#N/A,FALSE,"NAA9697";#N/A,#N/A,FALSE,"ECWEBB";#N/A,#N/A,FALSE,"MFT96";#N/A,#N/A,FALSE,"CTrecon"}</definedName>
    <definedName name="FDDD_4_3_3" hidden="1">{#N/A,#N/A,FALSE,"TMCOMP96";#N/A,#N/A,FALSE,"MAT96";#N/A,#N/A,FALSE,"FANDA96";#N/A,#N/A,FALSE,"INTRAN96";#N/A,#N/A,FALSE,"NAA9697";#N/A,#N/A,FALSE,"ECWEBB";#N/A,#N/A,FALSE,"MFT96";#N/A,#N/A,FALSE,"CTrecon"}</definedName>
    <definedName name="FDDD_4_3_4" hidden="1">{#N/A,#N/A,FALSE,"TMCOMP96";#N/A,#N/A,FALSE,"MAT96";#N/A,#N/A,FALSE,"FANDA96";#N/A,#N/A,FALSE,"INTRAN96";#N/A,#N/A,FALSE,"NAA9697";#N/A,#N/A,FALSE,"ECWEBB";#N/A,#N/A,FALSE,"MFT96";#N/A,#N/A,FALSE,"CTrecon"}</definedName>
    <definedName name="FDDD_4_3_5" hidden="1">{#N/A,#N/A,FALSE,"TMCOMP96";#N/A,#N/A,FALSE,"MAT96";#N/A,#N/A,FALSE,"FANDA96";#N/A,#N/A,FALSE,"INTRAN96";#N/A,#N/A,FALSE,"NAA9697";#N/A,#N/A,FALSE,"ECWEBB";#N/A,#N/A,FALSE,"MFT96";#N/A,#N/A,FALSE,"CTrecon"}</definedName>
    <definedName name="FDDD_4_4" hidden="1">{#N/A,#N/A,FALSE,"TMCOMP96";#N/A,#N/A,FALSE,"MAT96";#N/A,#N/A,FALSE,"FANDA96";#N/A,#N/A,FALSE,"INTRAN96";#N/A,#N/A,FALSE,"NAA9697";#N/A,#N/A,FALSE,"ECWEBB";#N/A,#N/A,FALSE,"MFT96";#N/A,#N/A,FALSE,"CTrecon"}</definedName>
    <definedName name="FDDD_4_4_1" hidden="1">{#N/A,#N/A,FALSE,"TMCOMP96";#N/A,#N/A,FALSE,"MAT96";#N/A,#N/A,FALSE,"FANDA96";#N/A,#N/A,FALSE,"INTRAN96";#N/A,#N/A,FALSE,"NAA9697";#N/A,#N/A,FALSE,"ECWEBB";#N/A,#N/A,FALSE,"MFT96";#N/A,#N/A,FALSE,"CTrecon"}</definedName>
    <definedName name="FDDD_4_4_2" hidden="1">{#N/A,#N/A,FALSE,"TMCOMP96";#N/A,#N/A,FALSE,"MAT96";#N/A,#N/A,FALSE,"FANDA96";#N/A,#N/A,FALSE,"INTRAN96";#N/A,#N/A,FALSE,"NAA9697";#N/A,#N/A,FALSE,"ECWEBB";#N/A,#N/A,FALSE,"MFT96";#N/A,#N/A,FALSE,"CTrecon"}</definedName>
    <definedName name="FDDD_4_4_3" hidden="1">{#N/A,#N/A,FALSE,"TMCOMP96";#N/A,#N/A,FALSE,"MAT96";#N/A,#N/A,FALSE,"FANDA96";#N/A,#N/A,FALSE,"INTRAN96";#N/A,#N/A,FALSE,"NAA9697";#N/A,#N/A,FALSE,"ECWEBB";#N/A,#N/A,FALSE,"MFT96";#N/A,#N/A,FALSE,"CTrecon"}</definedName>
    <definedName name="FDDD_4_4_4" hidden="1">{#N/A,#N/A,FALSE,"TMCOMP96";#N/A,#N/A,FALSE,"MAT96";#N/A,#N/A,FALSE,"FANDA96";#N/A,#N/A,FALSE,"INTRAN96";#N/A,#N/A,FALSE,"NAA9697";#N/A,#N/A,FALSE,"ECWEBB";#N/A,#N/A,FALSE,"MFT96";#N/A,#N/A,FALSE,"CTrecon"}</definedName>
    <definedName name="FDDD_4_4_5" hidden="1">{#N/A,#N/A,FALSE,"TMCOMP96";#N/A,#N/A,FALSE,"MAT96";#N/A,#N/A,FALSE,"FANDA96";#N/A,#N/A,FALSE,"INTRAN96";#N/A,#N/A,FALSE,"NAA9697";#N/A,#N/A,FALSE,"ECWEBB";#N/A,#N/A,FALSE,"MFT96";#N/A,#N/A,FALSE,"CTrecon"}</definedName>
    <definedName name="FDDD_4_5" hidden="1">{#N/A,#N/A,FALSE,"TMCOMP96";#N/A,#N/A,FALSE,"MAT96";#N/A,#N/A,FALSE,"FANDA96";#N/A,#N/A,FALSE,"INTRAN96";#N/A,#N/A,FALSE,"NAA9697";#N/A,#N/A,FALSE,"ECWEBB";#N/A,#N/A,FALSE,"MFT96";#N/A,#N/A,FALSE,"CTrecon"}</definedName>
    <definedName name="FDDD_4_5_1" hidden="1">{#N/A,#N/A,FALSE,"TMCOMP96";#N/A,#N/A,FALSE,"MAT96";#N/A,#N/A,FALSE,"FANDA96";#N/A,#N/A,FALSE,"INTRAN96";#N/A,#N/A,FALSE,"NAA9697";#N/A,#N/A,FALSE,"ECWEBB";#N/A,#N/A,FALSE,"MFT96";#N/A,#N/A,FALSE,"CTrecon"}</definedName>
    <definedName name="FDDD_4_5_2" hidden="1">{#N/A,#N/A,FALSE,"TMCOMP96";#N/A,#N/A,FALSE,"MAT96";#N/A,#N/A,FALSE,"FANDA96";#N/A,#N/A,FALSE,"INTRAN96";#N/A,#N/A,FALSE,"NAA9697";#N/A,#N/A,FALSE,"ECWEBB";#N/A,#N/A,FALSE,"MFT96";#N/A,#N/A,FALSE,"CTrecon"}</definedName>
    <definedName name="FDDD_4_5_3" hidden="1">{#N/A,#N/A,FALSE,"TMCOMP96";#N/A,#N/A,FALSE,"MAT96";#N/A,#N/A,FALSE,"FANDA96";#N/A,#N/A,FALSE,"INTRAN96";#N/A,#N/A,FALSE,"NAA9697";#N/A,#N/A,FALSE,"ECWEBB";#N/A,#N/A,FALSE,"MFT96";#N/A,#N/A,FALSE,"CTrecon"}</definedName>
    <definedName name="FDDD_4_5_4" hidden="1">{#N/A,#N/A,FALSE,"TMCOMP96";#N/A,#N/A,FALSE,"MAT96";#N/A,#N/A,FALSE,"FANDA96";#N/A,#N/A,FALSE,"INTRAN96";#N/A,#N/A,FALSE,"NAA9697";#N/A,#N/A,FALSE,"ECWEBB";#N/A,#N/A,FALSE,"MFT96";#N/A,#N/A,FALSE,"CTrecon"}</definedName>
    <definedName name="FDDD_4_5_5" hidden="1">{#N/A,#N/A,FALSE,"TMCOMP96";#N/A,#N/A,FALSE,"MAT96";#N/A,#N/A,FALSE,"FANDA96";#N/A,#N/A,FALSE,"INTRAN96";#N/A,#N/A,FALSE,"NAA9697";#N/A,#N/A,FALSE,"ECWEBB";#N/A,#N/A,FALSE,"MFT96";#N/A,#N/A,FALSE,"CTrecon"}</definedName>
    <definedName name="FDDD_5" hidden="1">{#N/A,#N/A,FALSE,"TMCOMP96";#N/A,#N/A,FALSE,"MAT96";#N/A,#N/A,FALSE,"FANDA96";#N/A,#N/A,FALSE,"INTRAN96";#N/A,#N/A,FALSE,"NAA9697";#N/A,#N/A,FALSE,"ECWEBB";#N/A,#N/A,FALSE,"MFT96";#N/A,#N/A,FALSE,"CTrecon"}</definedName>
    <definedName name="FDDD_5_1" hidden="1">{#N/A,#N/A,FALSE,"TMCOMP96";#N/A,#N/A,FALSE,"MAT96";#N/A,#N/A,FALSE,"FANDA96";#N/A,#N/A,FALSE,"INTRAN96";#N/A,#N/A,FALSE,"NAA9697";#N/A,#N/A,FALSE,"ECWEBB";#N/A,#N/A,FALSE,"MFT96";#N/A,#N/A,FALSE,"CTrecon"}</definedName>
    <definedName name="FDDD_5_1_1" hidden="1">{#N/A,#N/A,FALSE,"TMCOMP96";#N/A,#N/A,FALSE,"MAT96";#N/A,#N/A,FALSE,"FANDA96";#N/A,#N/A,FALSE,"INTRAN96";#N/A,#N/A,FALSE,"NAA9697";#N/A,#N/A,FALSE,"ECWEBB";#N/A,#N/A,FALSE,"MFT96";#N/A,#N/A,FALSE,"CTrecon"}</definedName>
    <definedName name="FDDD_5_1_1_1" hidden="1">{#N/A,#N/A,FALSE,"TMCOMP96";#N/A,#N/A,FALSE,"MAT96";#N/A,#N/A,FALSE,"FANDA96";#N/A,#N/A,FALSE,"INTRAN96";#N/A,#N/A,FALSE,"NAA9697";#N/A,#N/A,FALSE,"ECWEBB";#N/A,#N/A,FALSE,"MFT96";#N/A,#N/A,FALSE,"CTrecon"}</definedName>
    <definedName name="FDDD_5_1_1_1_1" hidden="1">{#N/A,#N/A,FALSE,"TMCOMP96";#N/A,#N/A,FALSE,"MAT96";#N/A,#N/A,FALSE,"FANDA96";#N/A,#N/A,FALSE,"INTRAN96";#N/A,#N/A,FALSE,"NAA9697";#N/A,#N/A,FALSE,"ECWEBB";#N/A,#N/A,FALSE,"MFT96";#N/A,#N/A,FALSE,"CTrecon"}</definedName>
    <definedName name="FDDD_5_1_1_1_2" hidden="1">{#N/A,#N/A,FALSE,"TMCOMP96";#N/A,#N/A,FALSE,"MAT96";#N/A,#N/A,FALSE,"FANDA96";#N/A,#N/A,FALSE,"INTRAN96";#N/A,#N/A,FALSE,"NAA9697";#N/A,#N/A,FALSE,"ECWEBB";#N/A,#N/A,FALSE,"MFT96";#N/A,#N/A,FALSE,"CTrecon"}</definedName>
    <definedName name="FDDD_5_1_1_1_3" hidden="1">{#N/A,#N/A,FALSE,"TMCOMP96";#N/A,#N/A,FALSE,"MAT96";#N/A,#N/A,FALSE,"FANDA96";#N/A,#N/A,FALSE,"INTRAN96";#N/A,#N/A,FALSE,"NAA9697";#N/A,#N/A,FALSE,"ECWEBB";#N/A,#N/A,FALSE,"MFT96";#N/A,#N/A,FALSE,"CTrecon"}</definedName>
    <definedName name="FDDD_5_1_1_1_4" hidden="1">{#N/A,#N/A,FALSE,"TMCOMP96";#N/A,#N/A,FALSE,"MAT96";#N/A,#N/A,FALSE,"FANDA96";#N/A,#N/A,FALSE,"INTRAN96";#N/A,#N/A,FALSE,"NAA9697";#N/A,#N/A,FALSE,"ECWEBB";#N/A,#N/A,FALSE,"MFT96";#N/A,#N/A,FALSE,"CTrecon"}</definedName>
    <definedName name="FDDD_5_1_1_1_5" hidden="1">{#N/A,#N/A,FALSE,"TMCOMP96";#N/A,#N/A,FALSE,"MAT96";#N/A,#N/A,FALSE,"FANDA96";#N/A,#N/A,FALSE,"INTRAN96";#N/A,#N/A,FALSE,"NAA9697";#N/A,#N/A,FALSE,"ECWEBB";#N/A,#N/A,FALSE,"MFT96";#N/A,#N/A,FALSE,"CTrecon"}</definedName>
    <definedName name="FDDD_5_1_1_2" hidden="1">{#N/A,#N/A,FALSE,"TMCOMP96";#N/A,#N/A,FALSE,"MAT96";#N/A,#N/A,FALSE,"FANDA96";#N/A,#N/A,FALSE,"INTRAN96";#N/A,#N/A,FALSE,"NAA9697";#N/A,#N/A,FALSE,"ECWEBB";#N/A,#N/A,FALSE,"MFT96";#N/A,#N/A,FALSE,"CTrecon"}</definedName>
    <definedName name="FDDD_5_1_1_2_1" hidden="1">{#N/A,#N/A,FALSE,"TMCOMP96";#N/A,#N/A,FALSE,"MAT96";#N/A,#N/A,FALSE,"FANDA96";#N/A,#N/A,FALSE,"INTRAN96";#N/A,#N/A,FALSE,"NAA9697";#N/A,#N/A,FALSE,"ECWEBB";#N/A,#N/A,FALSE,"MFT96";#N/A,#N/A,FALSE,"CTrecon"}</definedName>
    <definedName name="FDDD_5_1_1_2_2" hidden="1">{#N/A,#N/A,FALSE,"TMCOMP96";#N/A,#N/A,FALSE,"MAT96";#N/A,#N/A,FALSE,"FANDA96";#N/A,#N/A,FALSE,"INTRAN96";#N/A,#N/A,FALSE,"NAA9697";#N/A,#N/A,FALSE,"ECWEBB";#N/A,#N/A,FALSE,"MFT96";#N/A,#N/A,FALSE,"CTrecon"}</definedName>
    <definedName name="FDDD_5_1_1_2_3" hidden="1">{#N/A,#N/A,FALSE,"TMCOMP96";#N/A,#N/A,FALSE,"MAT96";#N/A,#N/A,FALSE,"FANDA96";#N/A,#N/A,FALSE,"INTRAN96";#N/A,#N/A,FALSE,"NAA9697";#N/A,#N/A,FALSE,"ECWEBB";#N/A,#N/A,FALSE,"MFT96";#N/A,#N/A,FALSE,"CTrecon"}</definedName>
    <definedName name="FDDD_5_1_1_2_4" hidden="1">{#N/A,#N/A,FALSE,"TMCOMP96";#N/A,#N/A,FALSE,"MAT96";#N/A,#N/A,FALSE,"FANDA96";#N/A,#N/A,FALSE,"INTRAN96";#N/A,#N/A,FALSE,"NAA9697";#N/A,#N/A,FALSE,"ECWEBB";#N/A,#N/A,FALSE,"MFT96";#N/A,#N/A,FALSE,"CTrecon"}</definedName>
    <definedName name="FDDD_5_1_1_2_5" hidden="1">{#N/A,#N/A,FALSE,"TMCOMP96";#N/A,#N/A,FALSE,"MAT96";#N/A,#N/A,FALSE,"FANDA96";#N/A,#N/A,FALSE,"INTRAN96";#N/A,#N/A,FALSE,"NAA9697";#N/A,#N/A,FALSE,"ECWEBB";#N/A,#N/A,FALSE,"MFT96";#N/A,#N/A,FALSE,"CTrecon"}</definedName>
    <definedName name="FDDD_5_1_1_3" hidden="1">{#N/A,#N/A,FALSE,"TMCOMP96";#N/A,#N/A,FALSE,"MAT96";#N/A,#N/A,FALSE,"FANDA96";#N/A,#N/A,FALSE,"INTRAN96";#N/A,#N/A,FALSE,"NAA9697";#N/A,#N/A,FALSE,"ECWEBB";#N/A,#N/A,FALSE,"MFT96";#N/A,#N/A,FALSE,"CTrecon"}</definedName>
    <definedName name="FDDD_5_1_1_4" hidden="1">{#N/A,#N/A,FALSE,"TMCOMP96";#N/A,#N/A,FALSE,"MAT96";#N/A,#N/A,FALSE,"FANDA96";#N/A,#N/A,FALSE,"INTRAN96";#N/A,#N/A,FALSE,"NAA9697";#N/A,#N/A,FALSE,"ECWEBB";#N/A,#N/A,FALSE,"MFT96";#N/A,#N/A,FALSE,"CTrecon"}</definedName>
    <definedName name="FDDD_5_1_1_5" hidden="1">{#N/A,#N/A,FALSE,"TMCOMP96";#N/A,#N/A,FALSE,"MAT96";#N/A,#N/A,FALSE,"FANDA96";#N/A,#N/A,FALSE,"INTRAN96";#N/A,#N/A,FALSE,"NAA9697";#N/A,#N/A,FALSE,"ECWEBB";#N/A,#N/A,FALSE,"MFT96";#N/A,#N/A,FALSE,"CTrecon"}</definedName>
    <definedName name="FDDD_5_1_2" hidden="1">{#N/A,#N/A,FALSE,"TMCOMP96";#N/A,#N/A,FALSE,"MAT96";#N/A,#N/A,FALSE,"FANDA96";#N/A,#N/A,FALSE,"INTRAN96";#N/A,#N/A,FALSE,"NAA9697";#N/A,#N/A,FALSE,"ECWEBB";#N/A,#N/A,FALSE,"MFT96";#N/A,#N/A,FALSE,"CTrecon"}</definedName>
    <definedName name="FDDD_5_1_2_1" hidden="1">{#N/A,#N/A,FALSE,"TMCOMP96";#N/A,#N/A,FALSE,"MAT96";#N/A,#N/A,FALSE,"FANDA96";#N/A,#N/A,FALSE,"INTRAN96";#N/A,#N/A,FALSE,"NAA9697";#N/A,#N/A,FALSE,"ECWEBB";#N/A,#N/A,FALSE,"MFT96";#N/A,#N/A,FALSE,"CTrecon"}</definedName>
    <definedName name="FDDD_5_1_2_2" hidden="1">{#N/A,#N/A,FALSE,"TMCOMP96";#N/A,#N/A,FALSE,"MAT96";#N/A,#N/A,FALSE,"FANDA96";#N/A,#N/A,FALSE,"INTRAN96";#N/A,#N/A,FALSE,"NAA9697";#N/A,#N/A,FALSE,"ECWEBB";#N/A,#N/A,FALSE,"MFT96";#N/A,#N/A,FALSE,"CTrecon"}</definedName>
    <definedName name="FDDD_5_1_2_3" hidden="1">{#N/A,#N/A,FALSE,"TMCOMP96";#N/A,#N/A,FALSE,"MAT96";#N/A,#N/A,FALSE,"FANDA96";#N/A,#N/A,FALSE,"INTRAN96";#N/A,#N/A,FALSE,"NAA9697";#N/A,#N/A,FALSE,"ECWEBB";#N/A,#N/A,FALSE,"MFT96";#N/A,#N/A,FALSE,"CTrecon"}</definedName>
    <definedName name="FDDD_5_1_2_4" hidden="1">{#N/A,#N/A,FALSE,"TMCOMP96";#N/A,#N/A,FALSE,"MAT96";#N/A,#N/A,FALSE,"FANDA96";#N/A,#N/A,FALSE,"INTRAN96";#N/A,#N/A,FALSE,"NAA9697";#N/A,#N/A,FALSE,"ECWEBB";#N/A,#N/A,FALSE,"MFT96";#N/A,#N/A,FALSE,"CTrecon"}</definedName>
    <definedName name="FDDD_5_1_2_5" hidden="1">{#N/A,#N/A,FALSE,"TMCOMP96";#N/A,#N/A,FALSE,"MAT96";#N/A,#N/A,FALSE,"FANDA96";#N/A,#N/A,FALSE,"INTRAN96";#N/A,#N/A,FALSE,"NAA9697";#N/A,#N/A,FALSE,"ECWEBB";#N/A,#N/A,FALSE,"MFT96";#N/A,#N/A,FALSE,"CTrecon"}</definedName>
    <definedName name="FDDD_5_1_3" hidden="1">{#N/A,#N/A,FALSE,"TMCOMP96";#N/A,#N/A,FALSE,"MAT96";#N/A,#N/A,FALSE,"FANDA96";#N/A,#N/A,FALSE,"INTRAN96";#N/A,#N/A,FALSE,"NAA9697";#N/A,#N/A,FALSE,"ECWEBB";#N/A,#N/A,FALSE,"MFT96";#N/A,#N/A,FALSE,"CTrecon"}</definedName>
    <definedName name="FDDD_5_1_3_1" hidden="1">{#N/A,#N/A,FALSE,"TMCOMP96";#N/A,#N/A,FALSE,"MAT96";#N/A,#N/A,FALSE,"FANDA96";#N/A,#N/A,FALSE,"INTRAN96";#N/A,#N/A,FALSE,"NAA9697";#N/A,#N/A,FALSE,"ECWEBB";#N/A,#N/A,FALSE,"MFT96";#N/A,#N/A,FALSE,"CTrecon"}</definedName>
    <definedName name="FDDD_5_1_3_2" hidden="1">{#N/A,#N/A,FALSE,"TMCOMP96";#N/A,#N/A,FALSE,"MAT96";#N/A,#N/A,FALSE,"FANDA96";#N/A,#N/A,FALSE,"INTRAN96";#N/A,#N/A,FALSE,"NAA9697";#N/A,#N/A,FALSE,"ECWEBB";#N/A,#N/A,FALSE,"MFT96";#N/A,#N/A,FALSE,"CTrecon"}</definedName>
    <definedName name="FDDD_5_1_3_3" hidden="1">{#N/A,#N/A,FALSE,"TMCOMP96";#N/A,#N/A,FALSE,"MAT96";#N/A,#N/A,FALSE,"FANDA96";#N/A,#N/A,FALSE,"INTRAN96";#N/A,#N/A,FALSE,"NAA9697";#N/A,#N/A,FALSE,"ECWEBB";#N/A,#N/A,FALSE,"MFT96";#N/A,#N/A,FALSE,"CTrecon"}</definedName>
    <definedName name="FDDD_5_1_3_4" hidden="1">{#N/A,#N/A,FALSE,"TMCOMP96";#N/A,#N/A,FALSE,"MAT96";#N/A,#N/A,FALSE,"FANDA96";#N/A,#N/A,FALSE,"INTRAN96";#N/A,#N/A,FALSE,"NAA9697";#N/A,#N/A,FALSE,"ECWEBB";#N/A,#N/A,FALSE,"MFT96";#N/A,#N/A,FALSE,"CTrecon"}</definedName>
    <definedName name="FDDD_5_1_3_5" hidden="1">{#N/A,#N/A,FALSE,"TMCOMP96";#N/A,#N/A,FALSE,"MAT96";#N/A,#N/A,FALSE,"FANDA96";#N/A,#N/A,FALSE,"INTRAN96";#N/A,#N/A,FALSE,"NAA9697";#N/A,#N/A,FALSE,"ECWEBB";#N/A,#N/A,FALSE,"MFT96";#N/A,#N/A,FALSE,"CTrecon"}</definedName>
    <definedName name="FDDD_5_1_4" hidden="1">{#N/A,#N/A,FALSE,"TMCOMP96";#N/A,#N/A,FALSE,"MAT96";#N/A,#N/A,FALSE,"FANDA96";#N/A,#N/A,FALSE,"INTRAN96";#N/A,#N/A,FALSE,"NAA9697";#N/A,#N/A,FALSE,"ECWEBB";#N/A,#N/A,FALSE,"MFT96";#N/A,#N/A,FALSE,"CTrecon"}</definedName>
    <definedName name="FDDD_5_1_4_1" hidden="1">{#N/A,#N/A,FALSE,"TMCOMP96";#N/A,#N/A,FALSE,"MAT96";#N/A,#N/A,FALSE,"FANDA96";#N/A,#N/A,FALSE,"INTRAN96";#N/A,#N/A,FALSE,"NAA9697";#N/A,#N/A,FALSE,"ECWEBB";#N/A,#N/A,FALSE,"MFT96";#N/A,#N/A,FALSE,"CTrecon"}</definedName>
    <definedName name="FDDD_5_1_4_2" hidden="1">{#N/A,#N/A,FALSE,"TMCOMP96";#N/A,#N/A,FALSE,"MAT96";#N/A,#N/A,FALSE,"FANDA96";#N/A,#N/A,FALSE,"INTRAN96";#N/A,#N/A,FALSE,"NAA9697";#N/A,#N/A,FALSE,"ECWEBB";#N/A,#N/A,FALSE,"MFT96";#N/A,#N/A,FALSE,"CTrecon"}</definedName>
    <definedName name="FDDD_5_1_4_3" hidden="1">{#N/A,#N/A,FALSE,"TMCOMP96";#N/A,#N/A,FALSE,"MAT96";#N/A,#N/A,FALSE,"FANDA96";#N/A,#N/A,FALSE,"INTRAN96";#N/A,#N/A,FALSE,"NAA9697";#N/A,#N/A,FALSE,"ECWEBB";#N/A,#N/A,FALSE,"MFT96";#N/A,#N/A,FALSE,"CTrecon"}</definedName>
    <definedName name="FDDD_5_1_4_4" hidden="1">{#N/A,#N/A,FALSE,"TMCOMP96";#N/A,#N/A,FALSE,"MAT96";#N/A,#N/A,FALSE,"FANDA96";#N/A,#N/A,FALSE,"INTRAN96";#N/A,#N/A,FALSE,"NAA9697";#N/A,#N/A,FALSE,"ECWEBB";#N/A,#N/A,FALSE,"MFT96";#N/A,#N/A,FALSE,"CTrecon"}</definedName>
    <definedName name="FDDD_5_1_4_5" hidden="1">{#N/A,#N/A,FALSE,"TMCOMP96";#N/A,#N/A,FALSE,"MAT96";#N/A,#N/A,FALSE,"FANDA96";#N/A,#N/A,FALSE,"INTRAN96";#N/A,#N/A,FALSE,"NAA9697";#N/A,#N/A,FALSE,"ECWEBB";#N/A,#N/A,FALSE,"MFT96";#N/A,#N/A,FALSE,"CTrecon"}</definedName>
    <definedName name="FDDD_5_1_5" hidden="1">{#N/A,#N/A,FALSE,"TMCOMP96";#N/A,#N/A,FALSE,"MAT96";#N/A,#N/A,FALSE,"FANDA96";#N/A,#N/A,FALSE,"INTRAN96";#N/A,#N/A,FALSE,"NAA9697";#N/A,#N/A,FALSE,"ECWEBB";#N/A,#N/A,FALSE,"MFT96";#N/A,#N/A,FALSE,"CTrecon"}</definedName>
    <definedName name="FDDD_5_1_5_1" hidden="1">{#N/A,#N/A,FALSE,"TMCOMP96";#N/A,#N/A,FALSE,"MAT96";#N/A,#N/A,FALSE,"FANDA96";#N/A,#N/A,FALSE,"INTRAN96";#N/A,#N/A,FALSE,"NAA9697";#N/A,#N/A,FALSE,"ECWEBB";#N/A,#N/A,FALSE,"MFT96";#N/A,#N/A,FALSE,"CTrecon"}</definedName>
    <definedName name="FDDD_5_1_5_2" hidden="1">{#N/A,#N/A,FALSE,"TMCOMP96";#N/A,#N/A,FALSE,"MAT96";#N/A,#N/A,FALSE,"FANDA96";#N/A,#N/A,FALSE,"INTRAN96";#N/A,#N/A,FALSE,"NAA9697";#N/A,#N/A,FALSE,"ECWEBB";#N/A,#N/A,FALSE,"MFT96";#N/A,#N/A,FALSE,"CTrecon"}</definedName>
    <definedName name="FDDD_5_1_5_3" hidden="1">{#N/A,#N/A,FALSE,"TMCOMP96";#N/A,#N/A,FALSE,"MAT96";#N/A,#N/A,FALSE,"FANDA96";#N/A,#N/A,FALSE,"INTRAN96";#N/A,#N/A,FALSE,"NAA9697";#N/A,#N/A,FALSE,"ECWEBB";#N/A,#N/A,FALSE,"MFT96";#N/A,#N/A,FALSE,"CTrecon"}</definedName>
    <definedName name="FDDD_5_1_5_4" hidden="1">{#N/A,#N/A,FALSE,"TMCOMP96";#N/A,#N/A,FALSE,"MAT96";#N/A,#N/A,FALSE,"FANDA96";#N/A,#N/A,FALSE,"INTRAN96";#N/A,#N/A,FALSE,"NAA9697";#N/A,#N/A,FALSE,"ECWEBB";#N/A,#N/A,FALSE,"MFT96";#N/A,#N/A,FALSE,"CTrecon"}</definedName>
    <definedName name="FDDD_5_1_5_5" hidden="1">{#N/A,#N/A,FALSE,"TMCOMP96";#N/A,#N/A,FALSE,"MAT96";#N/A,#N/A,FALSE,"FANDA96";#N/A,#N/A,FALSE,"INTRAN96";#N/A,#N/A,FALSE,"NAA9697";#N/A,#N/A,FALSE,"ECWEBB";#N/A,#N/A,FALSE,"MFT96";#N/A,#N/A,FALSE,"CTrecon"}</definedName>
    <definedName name="FDDD_5_2" hidden="1">{#N/A,#N/A,FALSE,"TMCOMP96";#N/A,#N/A,FALSE,"MAT96";#N/A,#N/A,FALSE,"FANDA96";#N/A,#N/A,FALSE,"INTRAN96";#N/A,#N/A,FALSE,"NAA9697";#N/A,#N/A,FALSE,"ECWEBB";#N/A,#N/A,FALSE,"MFT96";#N/A,#N/A,FALSE,"CTrecon"}</definedName>
    <definedName name="FDDD_5_2_1" hidden="1">{#N/A,#N/A,FALSE,"TMCOMP96";#N/A,#N/A,FALSE,"MAT96";#N/A,#N/A,FALSE,"FANDA96";#N/A,#N/A,FALSE,"INTRAN96";#N/A,#N/A,FALSE,"NAA9697";#N/A,#N/A,FALSE,"ECWEBB";#N/A,#N/A,FALSE,"MFT96";#N/A,#N/A,FALSE,"CTrecon"}</definedName>
    <definedName name="FDDD_5_2_2" hidden="1">{#N/A,#N/A,FALSE,"TMCOMP96";#N/A,#N/A,FALSE,"MAT96";#N/A,#N/A,FALSE,"FANDA96";#N/A,#N/A,FALSE,"INTRAN96";#N/A,#N/A,FALSE,"NAA9697";#N/A,#N/A,FALSE,"ECWEBB";#N/A,#N/A,FALSE,"MFT96";#N/A,#N/A,FALSE,"CTrecon"}</definedName>
    <definedName name="FDDD_5_2_3" hidden="1">{#N/A,#N/A,FALSE,"TMCOMP96";#N/A,#N/A,FALSE,"MAT96";#N/A,#N/A,FALSE,"FANDA96";#N/A,#N/A,FALSE,"INTRAN96";#N/A,#N/A,FALSE,"NAA9697";#N/A,#N/A,FALSE,"ECWEBB";#N/A,#N/A,FALSE,"MFT96";#N/A,#N/A,FALSE,"CTrecon"}</definedName>
    <definedName name="FDDD_5_2_4" hidden="1">{#N/A,#N/A,FALSE,"TMCOMP96";#N/A,#N/A,FALSE,"MAT96";#N/A,#N/A,FALSE,"FANDA96";#N/A,#N/A,FALSE,"INTRAN96";#N/A,#N/A,FALSE,"NAA9697";#N/A,#N/A,FALSE,"ECWEBB";#N/A,#N/A,FALSE,"MFT96";#N/A,#N/A,FALSE,"CTrecon"}</definedName>
    <definedName name="FDDD_5_2_5" hidden="1">{#N/A,#N/A,FALSE,"TMCOMP96";#N/A,#N/A,FALSE,"MAT96";#N/A,#N/A,FALSE,"FANDA96";#N/A,#N/A,FALSE,"INTRAN96";#N/A,#N/A,FALSE,"NAA9697";#N/A,#N/A,FALSE,"ECWEBB";#N/A,#N/A,FALSE,"MFT96";#N/A,#N/A,FALSE,"CTrecon"}</definedName>
    <definedName name="FDDD_5_3" hidden="1">{#N/A,#N/A,FALSE,"TMCOMP96";#N/A,#N/A,FALSE,"MAT96";#N/A,#N/A,FALSE,"FANDA96";#N/A,#N/A,FALSE,"INTRAN96";#N/A,#N/A,FALSE,"NAA9697";#N/A,#N/A,FALSE,"ECWEBB";#N/A,#N/A,FALSE,"MFT96";#N/A,#N/A,FALSE,"CTrecon"}</definedName>
    <definedName name="FDDD_5_3_1" hidden="1">{#N/A,#N/A,FALSE,"TMCOMP96";#N/A,#N/A,FALSE,"MAT96";#N/A,#N/A,FALSE,"FANDA96";#N/A,#N/A,FALSE,"INTRAN96";#N/A,#N/A,FALSE,"NAA9697";#N/A,#N/A,FALSE,"ECWEBB";#N/A,#N/A,FALSE,"MFT96";#N/A,#N/A,FALSE,"CTrecon"}</definedName>
    <definedName name="FDDD_5_3_2" hidden="1">{#N/A,#N/A,FALSE,"TMCOMP96";#N/A,#N/A,FALSE,"MAT96";#N/A,#N/A,FALSE,"FANDA96";#N/A,#N/A,FALSE,"INTRAN96";#N/A,#N/A,FALSE,"NAA9697";#N/A,#N/A,FALSE,"ECWEBB";#N/A,#N/A,FALSE,"MFT96";#N/A,#N/A,FALSE,"CTrecon"}</definedName>
    <definedName name="FDDD_5_3_3" hidden="1">{#N/A,#N/A,FALSE,"TMCOMP96";#N/A,#N/A,FALSE,"MAT96";#N/A,#N/A,FALSE,"FANDA96";#N/A,#N/A,FALSE,"INTRAN96";#N/A,#N/A,FALSE,"NAA9697";#N/A,#N/A,FALSE,"ECWEBB";#N/A,#N/A,FALSE,"MFT96";#N/A,#N/A,FALSE,"CTrecon"}</definedName>
    <definedName name="FDDD_5_3_4" hidden="1">{#N/A,#N/A,FALSE,"TMCOMP96";#N/A,#N/A,FALSE,"MAT96";#N/A,#N/A,FALSE,"FANDA96";#N/A,#N/A,FALSE,"INTRAN96";#N/A,#N/A,FALSE,"NAA9697";#N/A,#N/A,FALSE,"ECWEBB";#N/A,#N/A,FALSE,"MFT96";#N/A,#N/A,FALSE,"CTrecon"}</definedName>
    <definedName name="FDDD_5_3_5" hidden="1">{#N/A,#N/A,FALSE,"TMCOMP96";#N/A,#N/A,FALSE,"MAT96";#N/A,#N/A,FALSE,"FANDA96";#N/A,#N/A,FALSE,"INTRAN96";#N/A,#N/A,FALSE,"NAA9697";#N/A,#N/A,FALSE,"ECWEBB";#N/A,#N/A,FALSE,"MFT96";#N/A,#N/A,FALSE,"CTrecon"}</definedName>
    <definedName name="FDDD_5_4" hidden="1">{#N/A,#N/A,FALSE,"TMCOMP96";#N/A,#N/A,FALSE,"MAT96";#N/A,#N/A,FALSE,"FANDA96";#N/A,#N/A,FALSE,"INTRAN96";#N/A,#N/A,FALSE,"NAA9697";#N/A,#N/A,FALSE,"ECWEBB";#N/A,#N/A,FALSE,"MFT96";#N/A,#N/A,FALSE,"CTrecon"}</definedName>
    <definedName name="FDDD_5_4_1" hidden="1">{#N/A,#N/A,FALSE,"TMCOMP96";#N/A,#N/A,FALSE,"MAT96";#N/A,#N/A,FALSE,"FANDA96";#N/A,#N/A,FALSE,"INTRAN96";#N/A,#N/A,FALSE,"NAA9697";#N/A,#N/A,FALSE,"ECWEBB";#N/A,#N/A,FALSE,"MFT96";#N/A,#N/A,FALSE,"CTrecon"}</definedName>
    <definedName name="FDDD_5_4_2" hidden="1">{#N/A,#N/A,FALSE,"TMCOMP96";#N/A,#N/A,FALSE,"MAT96";#N/A,#N/A,FALSE,"FANDA96";#N/A,#N/A,FALSE,"INTRAN96";#N/A,#N/A,FALSE,"NAA9697";#N/A,#N/A,FALSE,"ECWEBB";#N/A,#N/A,FALSE,"MFT96";#N/A,#N/A,FALSE,"CTrecon"}</definedName>
    <definedName name="FDDD_5_4_3" hidden="1">{#N/A,#N/A,FALSE,"TMCOMP96";#N/A,#N/A,FALSE,"MAT96";#N/A,#N/A,FALSE,"FANDA96";#N/A,#N/A,FALSE,"INTRAN96";#N/A,#N/A,FALSE,"NAA9697";#N/A,#N/A,FALSE,"ECWEBB";#N/A,#N/A,FALSE,"MFT96";#N/A,#N/A,FALSE,"CTrecon"}</definedName>
    <definedName name="FDDD_5_4_4" hidden="1">{#N/A,#N/A,FALSE,"TMCOMP96";#N/A,#N/A,FALSE,"MAT96";#N/A,#N/A,FALSE,"FANDA96";#N/A,#N/A,FALSE,"INTRAN96";#N/A,#N/A,FALSE,"NAA9697";#N/A,#N/A,FALSE,"ECWEBB";#N/A,#N/A,FALSE,"MFT96";#N/A,#N/A,FALSE,"CTrecon"}</definedName>
    <definedName name="FDDD_5_4_5" hidden="1">{#N/A,#N/A,FALSE,"TMCOMP96";#N/A,#N/A,FALSE,"MAT96";#N/A,#N/A,FALSE,"FANDA96";#N/A,#N/A,FALSE,"INTRAN96";#N/A,#N/A,FALSE,"NAA9697";#N/A,#N/A,FALSE,"ECWEBB";#N/A,#N/A,FALSE,"MFT96";#N/A,#N/A,FALSE,"CTrecon"}</definedName>
    <definedName name="FDDD_5_5" hidden="1">{#N/A,#N/A,FALSE,"TMCOMP96";#N/A,#N/A,FALSE,"MAT96";#N/A,#N/A,FALSE,"FANDA96";#N/A,#N/A,FALSE,"INTRAN96";#N/A,#N/A,FALSE,"NAA9697";#N/A,#N/A,FALSE,"ECWEBB";#N/A,#N/A,FALSE,"MFT96";#N/A,#N/A,FALSE,"CTrecon"}</definedName>
    <definedName name="FDDD_5_5_1" hidden="1">{#N/A,#N/A,FALSE,"TMCOMP96";#N/A,#N/A,FALSE,"MAT96";#N/A,#N/A,FALSE,"FANDA96";#N/A,#N/A,FALSE,"INTRAN96";#N/A,#N/A,FALSE,"NAA9697";#N/A,#N/A,FALSE,"ECWEBB";#N/A,#N/A,FALSE,"MFT96";#N/A,#N/A,FALSE,"CTrecon"}</definedName>
    <definedName name="FDDD_5_5_2" hidden="1">{#N/A,#N/A,FALSE,"TMCOMP96";#N/A,#N/A,FALSE,"MAT96";#N/A,#N/A,FALSE,"FANDA96";#N/A,#N/A,FALSE,"INTRAN96";#N/A,#N/A,FALSE,"NAA9697";#N/A,#N/A,FALSE,"ECWEBB";#N/A,#N/A,FALSE,"MFT96";#N/A,#N/A,FALSE,"CTrecon"}</definedName>
    <definedName name="FDDD_5_5_3" hidden="1">{#N/A,#N/A,FALSE,"TMCOMP96";#N/A,#N/A,FALSE,"MAT96";#N/A,#N/A,FALSE,"FANDA96";#N/A,#N/A,FALSE,"INTRAN96";#N/A,#N/A,FALSE,"NAA9697";#N/A,#N/A,FALSE,"ECWEBB";#N/A,#N/A,FALSE,"MFT96";#N/A,#N/A,FALSE,"CTrecon"}</definedName>
    <definedName name="FDDD_5_5_4" hidden="1">{#N/A,#N/A,FALSE,"TMCOMP96";#N/A,#N/A,FALSE,"MAT96";#N/A,#N/A,FALSE,"FANDA96";#N/A,#N/A,FALSE,"INTRAN96";#N/A,#N/A,FALSE,"NAA9697";#N/A,#N/A,FALSE,"ECWEBB";#N/A,#N/A,FALSE,"MFT96";#N/A,#N/A,FALSE,"CTrecon"}</definedName>
    <definedName name="FDDD_5_5_5"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_1" hidden="1">{#N/A,#N/A,FALSE,"TMCOMP96";#N/A,#N/A,FALSE,"MAT96";#N/A,#N/A,FALSE,"FANDA96";#N/A,#N/A,FALSE,"INTRAN96";#N/A,#N/A,FALSE,"NAA9697";#N/A,#N/A,FALSE,"ECWEBB";#N/A,#N/A,FALSE,"MFT96";#N/A,#N/A,FALSE,"CTrecon"}</definedName>
    <definedName name="fg_1_1" hidden="1">{#N/A,#N/A,FALSE,"TMCOMP96";#N/A,#N/A,FALSE,"MAT96";#N/A,#N/A,FALSE,"FANDA96";#N/A,#N/A,FALSE,"INTRAN96";#N/A,#N/A,FALSE,"NAA9697";#N/A,#N/A,FALSE,"ECWEBB";#N/A,#N/A,FALSE,"MFT96";#N/A,#N/A,FALSE,"CTrecon"}</definedName>
    <definedName name="fg_1_1_1" hidden="1">{#N/A,#N/A,FALSE,"TMCOMP96";#N/A,#N/A,FALSE,"MAT96";#N/A,#N/A,FALSE,"FANDA96";#N/A,#N/A,FALSE,"INTRAN96";#N/A,#N/A,FALSE,"NAA9697";#N/A,#N/A,FALSE,"ECWEBB";#N/A,#N/A,FALSE,"MFT96";#N/A,#N/A,FALSE,"CTrecon"}</definedName>
    <definedName name="fg_1_1_1_1" hidden="1">{#N/A,#N/A,FALSE,"TMCOMP96";#N/A,#N/A,FALSE,"MAT96";#N/A,#N/A,FALSE,"FANDA96";#N/A,#N/A,FALSE,"INTRAN96";#N/A,#N/A,FALSE,"NAA9697";#N/A,#N/A,FALSE,"ECWEBB";#N/A,#N/A,FALSE,"MFT96";#N/A,#N/A,FALSE,"CTrecon"}</definedName>
    <definedName name="fg_1_1_1_1_1" hidden="1">{#N/A,#N/A,FALSE,"TMCOMP96";#N/A,#N/A,FALSE,"MAT96";#N/A,#N/A,FALSE,"FANDA96";#N/A,#N/A,FALSE,"INTRAN96";#N/A,#N/A,FALSE,"NAA9697";#N/A,#N/A,FALSE,"ECWEBB";#N/A,#N/A,FALSE,"MFT96";#N/A,#N/A,FALSE,"CTrecon"}</definedName>
    <definedName name="fg_1_1_1_1_1_1" hidden="1">{#N/A,#N/A,FALSE,"TMCOMP96";#N/A,#N/A,FALSE,"MAT96";#N/A,#N/A,FALSE,"FANDA96";#N/A,#N/A,FALSE,"INTRAN96";#N/A,#N/A,FALSE,"NAA9697";#N/A,#N/A,FALSE,"ECWEBB";#N/A,#N/A,FALSE,"MFT96";#N/A,#N/A,FALSE,"CTrecon"}</definedName>
    <definedName name="fg_1_1_1_1_1_2" hidden="1">{#N/A,#N/A,FALSE,"TMCOMP96";#N/A,#N/A,FALSE,"MAT96";#N/A,#N/A,FALSE,"FANDA96";#N/A,#N/A,FALSE,"INTRAN96";#N/A,#N/A,FALSE,"NAA9697";#N/A,#N/A,FALSE,"ECWEBB";#N/A,#N/A,FALSE,"MFT96";#N/A,#N/A,FALSE,"CTrecon"}</definedName>
    <definedName name="fg_1_1_1_1_1_3" hidden="1">{#N/A,#N/A,FALSE,"TMCOMP96";#N/A,#N/A,FALSE,"MAT96";#N/A,#N/A,FALSE,"FANDA96";#N/A,#N/A,FALSE,"INTRAN96";#N/A,#N/A,FALSE,"NAA9697";#N/A,#N/A,FALSE,"ECWEBB";#N/A,#N/A,FALSE,"MFT96";#N/A,#N/A,FALSE,"CTrecon"}</definedName>
    <definedName name="fg_1_1_1_1_1_4" hidden="1">{#N/A,#N/A,FALSE,"TMCOMP96";#N/A,#N/A,FALSE,"MAT96";#N/A,#N/A,FALSE,"FANDA96";#N/A,#N/A,FALSE,"INTRAN96";#N/A,#N/A,FALSE,"NAA9697";#N/A,#N/A,FALSE,"ECWEBB";#N/A,#N/A,FALSE,"MFT96";#N/A,#N/A,FALSE,"CTrecon"}</definedName>
    <definedName name="fg_1_1_1_1_1_5" hidden="1">{#N/A,#N/A,FALSE,"TMCOMP96";#N/A,#N/A,FALSE,"MAT96";#N/A,#N/A,FALSE,"FANDA96";#N/A,#N/A,FALSE,"INTRAN96";#N/A,#N/A,FALSE,"NAA9697";#N/A,#N/A,FALSE,"ECWEBB";#N/A,#N/A,FALSE,"MFT96";#N/A,#N/A,FALSE,"CTrecon"}</definedName>
    <definedName name="fg_1_1_1_1_2" hidden="1">{#N/A,#N/A,FALSE,"TMCOMP96";#N/A,#N/A,FALSE,"MAT96";#N/A,#N/A,FALSE,"FANDA96";#N/A,#N/A,FALSE,"INTRAN96";#N/A,#N/A,FALSE,"NAA9697";#N/A,#N/A,FALSE,"ECWEBB";#N/A,#N/A,FALSE,"MFT96";#N/A,#N/A,FALSE,"CTrecon"}</definedName>
    <definedName name="fg_1_1_1_1_2_1" hidden="1">{#N/A,#N/A,FALSE,"TMCOMP96";#N/A,#N/A,FALSE,"MAT96";#N/A,#N/A,FALSE,"FANDA96";#N/A,#N/A,FALSE,"INTRAN96";#N/A,#N/A,FALSE,"NAA9697";#N/A,#N/A,FALSE,"ECWEBB";#N/A,#N/A,FALSE,"MFT96";#N/A,#N/A,FALSE,"CTrecon"}</definedName>
    <definedName name="fg_1_1_1_1_2_2" hidden="1">{#N/A,#N/A,FALSE,"TMCOMP96";#N/A,#N/A,FALSE,"MAT96";#N/A,#N/A,FALSE,"FANDA96";#N/A,#N/A,FALSE,"INTRAN96";#N/A,#N/A,FALSE,"NAA9697";#N/A,#N/A,FALSE,"ECWEBB";#N/A,#N/A,FALSE,"MFT96";#N/A,#N/A,FALSE,"CTrecon"}</definedName>
    <definedName name="fg_1_1_1_1_2_3" hidden="1">{#N/A,#N/A,FALSE,"TMCOMP96";#N/A,#N/A,FALSE,"MAT96";#N/A,#N/A,FALSE,"FANDA96";#N/A,#N/A,FALSE,"INTRAN96";#N/A,#N/A,FALSE,"NAA9697";#N/A,#N/A,FALSE,"ECWEBB";#N/A,#N/A,FALSE,"MFT96";#N/A,#N/A,FALSE,"CTrecon"}</definedName>
    <definedName name="fg_1_1_1_1_2_4" hidden="1">{#N/A,#N/A,FALSE,"TMCOMP96";#N/A,#N/A,FALSE,"MAT96";#N/A,#N/A,FALSE,"FANDA96";#N/A,#N/A,FALSE,"INTRAN96";#N/A,#N/A,FALSE,"NAA9697";#N/A,#N/A,FALSE,"ECWEBB";#N/A,#N/A,FALSE,"MFT96";#N/A,#N/A,FALSE,"CTrecon"}</definedName>
    <definedName name="fg_1_1_1_1_2_5" hidden="1">{#N/A,#N/A,FALSE,"TMCOMP96";#N/A,#N/A,FALSE,"MAT96";#N/A,#N/A,FALSE,"FANDA96";#N/A,#N/A,FALSE,"INTRAN96";#N/A,#N/A,FALSE,"NAA9697";#N/A,#N/A,FALSE,"ECWEBB";#N/A,#N/A,FALSE,"MFT96";#N/A,#N/A,FALSE,"CTrecon"}</definedName>
    <definedName name="fg_1_1_1_1_3" hidden="1">{#N/A,#N/A,FALSE,"TMCOMP96";#N/A,#N/A,FALSE,"MAT96";#N/A,#N/A,FALSE,"FANDA96";#N/A,#N/A,FALSE,"INTRAN96";#N/A,#N/A,FALSE,"NAA9697";#N/A,#N/A,FALSE,"ECWEBB";#N/A,#N/A,FALSE,"MFT96";#N/A,#N/A,FALSE,"CTrecon"}</definedName>
    <definedName name="fg_1_1_1_1_4" hidden="1">{#N/A,#N/A,FALSE,"TMCOMP96";#N/A,#N/A,FALSE,"MAT96";#N/A,#N/A,FALSE,"FANDA96";#N/A,#N/A,FALSE,"INTRAN96";#N/A,#N/A,FALSE,"NAA9697";#N/A,#N/A,FALSE,"ECWEBB";#N/A,#N/A,FALSE,"MFT96";#N/A,#N/A,FALSE,"CTrecon"}</definedName>
    <definedName name="fg_1_1_1_1_5" hidden="1">{#N/A,#N/A,FALSE,"TMCOMP96";#N/A,#N/A,FALSE,"MAT96";#N/A,#N/A,FALSE,"FANDA96";#N/A,#N/A,FALSE,"INTRAN96";#N/A,#N/A,FALSE,"NAA9697";#N/A,#N/A,FALSE,"ECWEBB";#N/A,#N/A,FALSE,"MFT96";#N/A,#N/A,FALSE,"CTrecon"}</definedName>
    <definedName name="fg_1_1_1_2" hidden="1">{#N/A,#N/A,FALSE,"TMCOMP96";#N/A,#N/A,FALSE,"MAT96";#N/A,#N/A,FALSE,"FANDA96";#N/A,#N/A,FALSE,"INTRAN96";#N/A,#N/A,FALSE,"NAA9697";#N/A,#N/A,FALSE,"ECWEBB";#N/A,#N/A,FALSE,"MFT96";#N/A,#N/A,FALSE,"CTrecon"}</definedName>
    <definedName name="fg_1_1_1_2_1" hidden="1">{#N/A,#N/A,FALSE,"TMCOMP96";#N/A,#N/A,FALSE,"MAT96";#N/A,#N/A,FALSE,"FANDA96";#N/A,#N/A,FALSE,"INTRAN96";#N/A,#N/A,FALSE,"NAA9697";#N/A,#N/A,FALSE,"ECWEBB";#N/A,#N/A,FALSE,"MFT96";#N/A,#N/A,FALSE,"CTrecon"}</definedName>
    <definedName name="fg_1_1_1_2_2" hidden="1">{#N/A,#N/A,FALSE,"TMCOMP96";#N/A,#N/A,FALSE,"MAT96";#N/A,#N/A,FALSE,"FANDA96";#N/A,#N/A,FALSE,"INTRAN96";#N/A,#N/A,FALSE,"NAA9697";#N/A,#N/A,FALSE,"ECWEBB";#N/A,#N/A,FALSE,"MFT96";#N/A,#N/A,FALSE,"CTrecon"}</definedName>
    <definedName name="fg_1_1_1_2_3" hidden="1">{#N/A,#N/A,FALSE,"TMCOMP96";#N/A,#N/A,FALSE,"MAT96";#N/A,#N/A,FALSE,"FANDA96";#N/A,#N/A,FALSE,"INTRAN96";#N/A,#N/A,FALSE,"NAA9697";#N/A,#N/A,FALSE,"ECWEBB";#N/A,#N/A,FALSE,"MFT96";#N/A,#N/A,FALSE,"CTrecon"}</definedName>
    <definedName name="fg_1_1_1_2_4" hidden="1">{#N/A,#N/A,FALSE,"TMCOMP96";#N/A,#N/A,FALSE,"MAT96";#N/A,#N/A,FALSE,"FANDA96";#N/A,#N/A,FALSE,"INTRAN96";#N/A,#N/A,FALSE,"NAA9697";#N/A,#N/A,FALSE,"ECWEBB";#N/A,#N/A,FALSE,"MFT96";#N/A,#N/A,FALSE,"CTrecon"}</definedName>
    <definedName name="fg_1_1_1_2_5" hidden="1">{#N/A,#N/A,FALSE,"TMCOMP96";#N/A,#N/A,FALSE,"MAT96";#N/A,#N/A,FALSE,"FANDA96";#N/A,#N/A,FALSE,"INTRAN96";#N/A,#N/A,FALSE,"NAA9697";#N/A,#N/A,FALSE,"ECWEBB";#N/A,#N/A,FALSE,"MFT96";#N/A,#N/A,FALSE,"CTrecon"}</definedName>
    <definedName name="fg_1_1_1_3" hidden="1">{#N/A,#N/A,FALSE,"TMCOMP96";#N/A,#N/A,FALSE,"MAT96";#N/A,#N/A,FALSE,"FANDA96";#N/A,#N/A,FALSE,"INTRAN96";#N/A,#N/A,FALSE,"NAA9697";#N/A,#N/A,FALSE,"ECWEBB";#N/A,#N/A,FALSE,"MFT96";#N/A,#N/A,FALSE,"CTrecon"}</definedName>
    <definedName name="fg_1_1_1_3_1" hidden="1">{#N/A,#N/A,FALSE,"TMCOMP96";#N/A,#N/A,FALSE,"MAT96";#N/A,#N/A,FALSE,"FANDA96";#N/A,#N/A,FALSE,"INTRAN96";#N/A,#N/A,FALSE,"NAA9697";#N/A,#N/A,FALSE,"ECWEBB";#N/A,#N/A,FALSE,"MFT96";#N/A,#N/A,FALSE,"CTrecon"}</definedName>
    <definedName name="fg_1_1_1_3_2" hidden="1">{#N/A,#N/A,FALSE,"TMCOMP96";#N/A,#N/A,FALSE,"MAT96";#N/A,#N/A,FALSE,"FANDA96";#N/A,#N/A,FALSE,"INTRAN96";#N/A,#N/A,FALSE,"NAA9697";#N/A,#N/A,FALSE,"ECWEBB";#N/A,#N/A,FALSE,"MFT96";#N/A,#N/A,FALSE,"CTrecon"}</definedName>
    <definedName name="fg_1_1_1_3_3" hidden="1">{#N/A,#N/A,FALSE,"TMCOMP96";#N/A,#N/A,FALSE,"MAT96";#N/A,#N/A,FALSE,"FANDA96";#N/A,#N/A,FALSE,"INTRAN96";#N/A,#N/A,FALSE,"NAA9697";#N/A,#N/A,FALSE,"ECWEBB";#N/A,#N/A,FALSE,"MFT96";#N/A,#N/A,FALSE,"CTrecon"}</definedName>
    <definedName name="fg_1_1_1_3_4" hidden="1">{#N/A,#N/A,FALSE,"TMCOMP96";#N/A,#N/A,FALSE,"MAT96";#N/A,#N/A,FALSE,"FANDA96";#N/A,#N/A,FALSE,"INTRAN96";#N/A,#N/A,FALSE,"NAA9697";#N/A,#N/A,FALSE,"ECWEBB";#N/A,#N/A,FALSE,"MFT96";#N/A,#N/A,FALSE,"CTrecon"}</definedName>
    <definedName name="fg_1_1_1_3_5" hidden="1">{#N/A,#N/A,FALSE,"TMCOMP96";#N/A,#N/A,FALSE,"MAT96";#N/A,#N/A,FALSE,"FANDA96";#N/A,#N/A,FALSE,"INTRAN96";#N/A,#N/A,FALSE,"NAA9697";#N/A,#N/A,FALSE,"ECWEBB";#N/A,#N/A,FALSE,"MFT96";#N/A,#N/A,FALSE,"CTrecon"}</definedName>
    <definedName name="fg_1_1_1_4" hidden="1">{#N/A,#N/A,FALSE,"TMCOMP96";#N/A,#N/A,FALSE,"MAT96";#N/A,#N/A,FALSE,"FANDA96";#N/A,#N/A,FALSE,"INTRAN96";#N/A,#N/A,FALSE,"NAA9697";#N/A,#N/A,FALSE,"ECWEBB";#N/A,#N/A,FALSE,"MFT96";#N/A,#N/A,FALSE,"CTrecon"}</definedName>
    <definedName name="fg_1_1_1_4_1" hidden="1">{#N/A,#N/A,FALSE,"TMCOMP96";#N/A,#N/A,FALSE,"MAT96";#N/A,#N/A,FALSE,"FANDA96";#N/A,#N/A,FALSE,"INTRAN96";#N/A,#N/A,FALSE,"NAA9697";#N/A,#N/A,FALSE,"ECWEBB";#N/A,#N/A,FALSE,"MFT96";#N/A,#N/A,FALSE,"CTrecon"}</definedName>
    <definedName name="fg_1_1_1_4_2" hidden="1">{#N/A,#N/A,FALSE,"TMCOMP96";#N/A,#N/A,FALSE,"MAT96";#N/A,#N/A,FALSE,"FANDA96";#N/A,#N/A,FALSE,"INTRAN96";#N/A,#N/A,FALSE,"NAA9697";#N/A,#N/A,FALSE,"ECWEBB";#N/A,#N/A,FALSE,"MFT96";#N/A,#N/A,FALSE,"CTrecon"}</definedName>
    <definedName name="fg_1_1_1_4_3" hidden="1">{#N/A,#N/A,FALSE,"TMCOMP96";#N/A,#N/A,FALSE,"MAT96";#N/A,#N/A,FALSE,"FANDA96";#N/A,#N/A,FALSE,"INTRAN96";#N/A,#N/A,FALSE,"NAA9697";#N/A,#N/A,FALSE,"ECWEBB";#N/A,#N/A,FALSE,"MFT96";#N/A,#N/A,FALSE,"CTrecon"}</definedName>
    <definedName name="fg_1_1_1_4_4" hidden="1">{#N/A,#N/A,FALSE,"TMCOMP96";#N/A,#N/A,FALSE,"MAT96";#N/A,#N/A,FALSE,"FANDA96";#N/A,#N/A,FALSE,"INTRAN96";#N/A,#N/A,FALSE,"NAA9697";#N/A,#N/A,FALSE,"ECWEBB";#N/A,#N/A,FALSE,"MFT96";#N/A,#N/A,FALSE,"CTrecon"}</definedName>
    <definedName name="fg_1_1_1_4_5" hidden="1">{#N/A,#N/A,FALSE,"TMCOMP96";#N/A,#N/A,FALSE,"MAT96";#N/A,#N/A,FALSE,"FANDA96";#N/A,#N/A,FALSE,"INTRAN96";#N/A,#N/A,FALSE,"NAA9697";#N/A,#N/A,FALSE,"ECWEBB";#N/A,#N/A,FALSE,"MFT96";#N/A,#N/A,FALSE,"CTrecon"}</definedName>
    <definedName name="fg_1_1_1_5" hidden="1">{#N/A,#N/A,FALSE,"TMCOMP96";#N/A,#N/A,FALSE,"MAT96";#N/A,#N/A,FALSE,"FANDA96";#N/A,#N/A,FALSE,"INTRAN96";#N/A,#N/A,FALSE,"NAA9697";#N/A,#N/A,FALSE,"ECWEBB";#N/A,#N/A,FALSE,"MFT96";#N/A,#N/A,FALSE,"CTrecon"}</definedName>
    <definedName name="fg_1_1_1_5_1" hidden="1">{#N/A,#N/A,FALSE,"TMCOMP96";#N/A,#N/A,FALSE,"MAT96";#N/A,#N/A,FALSE,"FANDA96";#N/A,#N/A,FALSE,"INTRAN96";#N/A,#N/A,FALSE,"NAA9697";#N/A,#N/A,FALSE,"ECWEBB";#N/A,#N/A,FALSE,"MFT96";#N/A,#N/A,FALSE,"CTrecon"}</definedName>
    <definedName name="fg_1_1_1_5_2" hidden="1">{#N/A,#N/A,FALSE,"TMCOMP96";#N/A,#N/A,FALSE,"MAT96";#N/A,#N/A,FALSE,"FANDA96";#N/A,#N/A,FALSE,"INTRAN96";#N/A,#N/A,FALSE,"NAA9697";#N/A,#N/A,FALSE,"ECWEBB";#N/A,#N/A,FALSE,"MFT96";#N/A,#N/A,FALSE,"CTrecon"}</definedName>
    <definedName name="fg_1_1_1_5_3" hidden="1">{#N/A,#N/A,FALSE,"TMCOMP96";#N/A,#N/A,FALSE,"MAT96";#N/A,#N/A,FALSE,"FANDA96";#N/A,#N/A,FALSE,"INTRAN96";#N/A,#N/A,FALSE,"NAA9697";#N/A,#N/A,FALSE,"ECWEBB";#N/A,#N/A,FALSE,"MFT96";#N/A,#N/A,FALSE,"CTrecon"}</definedName>
    <definedName name="fg_1_1_1_5_4" hidden="1">{#N/A,#N/A,FALSE,"TMCOMP96";#N/A,#N/A,FALSE,"MAT96";#N/A,#N/A,FALSE,"FANDA96";#N/A,#N/A,FALSE,"INTRAN96";#N/A,#N/A,FALSE,"NAA9697";#N/A,#N/A,FALSE,"ECWEBB";#N/A,#N/A,FALSE,"MFT96";#N/A,#N/A,FALSE,"CTrecon"}</definedName>
    <definedName name="fg_1_1_1_5_5" hidden="1">{#N/A,#N/A,FALSE,"TMCOMP96";#N/A,#N/A,FALSE,"MAT96";#N/A,#N/A,FALSE,"FANDA96";#N/A,#N/A,FALSE,"INTRAN96";#N/A,#N/A,FALSE,"NAA9697";#N/A,#N/A,FALSE,"ECWEBB";#N/A,#N/A,FALSE,"MFT96";#N/A,#N/A,FALSE,"CTrecon"}</definedName>
    <definedName name="fg_1_1_2" hidden="1">{#N/A,#N/A,FALSE,"TMCOMP96";#N/A,#N/A,FALSE,"MAT96";#N/A,#N/A,FALSE,"FANDA96";#N/A,#N/A,FALSE,"INTRAN96";#N/A,#N/A,FALSE,"NAA9697";#N/A,#N/A,FALSE,"ECWEBB";#N/A,#N/A,FALSE,"MFT96";#N/A,#N/A,FALSE,"CTrecon"}</definedName>
    <definedName name="fg_1_1_2_1" hidden="1">{#N/A,#N/A,FALSE,"TMCOMP96";#N/A,#N/A,FALSE,"MAT96";#N/A,#N/A,FALSE,"FANDA96";#N/A,#N/A,FALSE,"INTRAN96";#N/A,#N/A,FALSE,"NAA9697";#N/A,#N/A,FALSE,"ECWEBB";#N/A,#N/A,FALSE,"MFT96";#N/A,#N/A,FALSE,"CTrecon"}</definedName>
    <definedName name="fg_1_1_2_2" hidden="1">{#N/A,#N/A,FALSE,"TMCOMP96";#N/A,#N/A,FALSE,"MAT96";#N/A,#N/A,FALSE,"FANDA96";#N/A,#N/A,FALSE,"INTRAN96";#N/A,#N/A,FALSE,"NAA9697";#N/A,#N/A,FALSE,"ECWEBB";#N/A,#N/A,FALSE,"MFT96";#N/A,#N/A,FALSE,"CTrecon"}</definedName>
    <definedName name="fg_1_1_2_3" hidden="1">{#N/A,#N/A,FALSE,"TMCOMP96";#N/A,#N/A,FALSE,"MAT96";#N/A,#N/A,FALSE,"FANDA96";#N/A,#N/A,FALSE,"INTRAN96";#N/A,#N/A,FALSE,"NAA9697";#N/A,#N/A,FALSE,"ECWEBB";#N/A,#N/A,FALSE,"MFT96";#N/A,#N/A,FALSE,"CTrecon"}</definedName>
    <definedName name="fg_1_1_2_4" hidden="1">{#N/A,#N/A,FALSE,"TMCOMP96";#N/A,#N/A,FALSE,"MAT96";#N/A,#N/A,FALSE,"FANDA96";#N/A,#N/A,FALSE,"INTRAN96";#N/A,#N/A,FALSE,"NAA9697";#N/A,#N/A,FALSE,"ECWEBB";#N/A,#N/A,FALSE,"MFT96";#N/A,#N/A,FALSE,"CTrecon"}</definedName>
    <definedName name="fg_1_1_2_5" hidden="1">{#N/A,#N/A,FALSE,"TMCOMP96";#N/A,#N/A,FALSE,"MAT96";#N/A,#N/A,FALSE,"FANDA96";#N/A,#N/A,FALSE,"INTRAN96";#N/A,#N/A,FALSE,"NAA9697";#N/A,#N/A,FALSE,"ECWEBB";#N/A,#N/A,FALSE,"MFT96";#N/A,#N/A,FALSE,"CTrecon"}</definedName>
    <definedName name="fg_1_1_3" hidden="1">{#N/A,#N/A,FALSE,"TMCOMP96";#N/A,#N/A,FALSE,"MAT96";#N/A,#N/A,FALSE,"FANDA96";#N/A,#N/A,FALSE,"INTRAN96";#N/A,#N/A,FALSE,"NAA9697";#N/A,#N/A,FALSE,"ECWEBB";#N/A,#N/A,FALSE,"MFT96";#N/A,#N/A,FALSE,"CTrecon"}</definedName>
    <definedName name="fg_1_1_3_1" hidden="1">{#N/A,#N/A,FALSE,"TMCOMP96";#N/A,#N/A,FALSE,"MAT96";#N/A,#N/A,FALSE,"FANDA96";#N/A,#N/A,FALSE,"INTRAN96";#N/A,#N/A,FALSE,"NAA9697";#N/A,#N/A,FALSE,"ECWEBB";#N/A,#N/A,FALSE,"MFT96";#N/A,#N/A,FALSE,"CTrecon"}</definedName>
    <definedName name="fg_1_1_3_2" hidden="1">{#N/A,#N/A,FALSE,"TMCOMP96";#N/A,#N/A,FALSE,"MAT96";#N/A,#N/A,FALSE,"FANDA96";#N/A,#N/A,FALSE,"INTRAN96";#N/A,#N/A,FALSE,"NAA9697";#N/A,#N/A,FALSE,"ECWEBB";#N/A,#N/A,FALSE,"MFT96";#N/A,#N/A,FALSE,"CTrecon"}</definedName>
    <definedName name="fg_1_1_3_3" hidden="1">{#N/A,#N/A,FALSE,"TMCOMP96";#N/A,#N/A,FALSE,"MAT96";#N/A,#N/A,FALSE,"FANDA96";#N/A,#N/A,FALSE,"INTRAN96";#N/A,#N/A,FALSE,"NAA9697";#N/A,#N/A,FALSE,"ECWEBB";#N/A,#N/A,FALSE,"MFT96";#N/A,#N/A,FALSE,"CTrecon"}</definedName>
    <definedName name="fg_1_1_3_4" hidden="1">{#N/A,#N/A,FALSE,"TMCOMP96";#N/A,#N/A,FALSE,"MAT96";#N/A,#N/A,FALSE,"FANDA96";#N/A,#N/A,FALSE,"INTRAN96";#N/A,#N/A,FALSE,"NAA9697";#N/A,#N/A,FALSE,"ECWEBB";#N/A,#N/A,FALSE,"MFT96";#N/A,#N/A,FALSE,"CTrecon"}</definedName>
    <definedName name="fg_1_1_3_5" hidden="1">{#N/A,#N/A,FALSE,"TMCOMP96";#N/A,#N/A,FALSE,"MAT96";#N/A,#N/A,FALSE,"FANDA96";#N/A,#N/A,FALSE,"INTRAN96";#N/A,#N/A,FALSE,"NAA9697";#N/A,#N/A,FALSE,"ECWEBB";#N/A,#N/A,FALSE,"MFT96";#N/A,#N/A,FALSE,"CTrecon"}</definedName>
    <definedName name="fg_1_1_4" hidden="1">{#N/A,#N/A,FALSE,"TMCOMP96";#N/A,#N/A,FALSE,"MAT96";#N/A,#N/A,FALSE,"FANDA96";#N/A,#N/A,FALSE,"INTRAN96";#N/A,#N/A,FALSE,"NAA9697";#N/A,#N/A,FALSE,"ECWEBB";#N/A,#N/A,FALSE,"MFT96";#N/A,#N/A,FALSE,"CTrecon"}</definedName>
    <definedName name="fg_1_1_4_1" hidden="1">{#N/A,#N/A,FALSE,"TMCOMP96";#N/A,#N/A,FALSE,"MAT96";#N/A,#N/A,FALSE,"FANDA96";#N/A,#N/A,FALSE,"INTRAN96";#N/A,#N/A,FALSE,"NAA9697";#N/A,#N/A,FALSE,"ECWEBB";#N/A,#N/A,FALSE,"MFT96";#N/A,#N/A,FALSE,"CTrecon"}</definedName>
    <definedName name="fg_1_1_4_2" hidden="1">{#N/A,#N/A,FALSE,"TMCOMP96";#N/A,#N/A,FALSE,"MAT96";#N/A,#N/A,FALSE,"FANDA96";#N/A,#N/A,FALSE,"INTRAN96";#N/A,#N/A,FALSE,"NAA9697";#N/A,#N/A,FALSE,"ECWEBB";#N/A,#N/A,FALSE,"MFT96";#N/A,#N/A,FALSE,"CTrecon"}</definedName>
    <definedName name="fg_1_1_4_3" hidden="1">{#N/A,#N/A,FALSE,"TMCOMP96";#N/A,#N/A,FALSE,"MAT96";#N/A,#N/A,FALSE,"FANDA96";#N/A,#N/A,FALSE,"INTRAN96";#N/A,#N/A,FALSE,"NAA9697";#N/A,#N/A,FALSE,"ECWEBB";#N/A,#N/A,FALSE,"MFT96";#N/A,#N/A,FALSE,"CTrecon"}</definedName>
    <definedName name="fg_1_1_4_4" hidden="1">{#N/A,#N/A,FALSE,"TMCOMP96";#N/A,#N/A,FALSE,"MAT96";#N/A,#N/A,FALSE,"FANDA96";#N/A,#N/A,FALSE,"INTRAN96";#N/A,#N/A,FALSE,"NAA9697";#N/A,#N/A,FALSE,"ECWEBB";#N/A,#N/A,FALSE,"MFT96";#N/A,#N/A,FALSE,"CTrecon"}</definedName>
    <definedName name="fg_1_1_4_5" hidden="1">{#N/A,#N/A,FALSE,"TMCOMP96";#N/A,#N/A,FALSE,"MAT96";#N/A,#N/A,FALSE,"FANDA96";#N/A,#N/A,FALSE,"INTRAN96";#N/A,#N/A,FALSE,"NAA9697";#N/A,#N/A,FALSE,"ECWEBB";#N/A,#N/A,FALSE,"MFT96";#N/A,#N/A,FALSE,"CTrecon"}</definedName>
    <definedName name="fg_1_1_5" hidden="1">{#N/A,#N/A,FALSE,"TMCOMP96";#N/A,#N/A,FALSE,"MAT96";#N/A,#N/A,FALSE,"FANDA96";#N/A,#N/A,FALSE,"INTRAN96";#N/A,#N/A,FALSE,"NAA9697";#N/A,#N/A,FALSE,"ECWEBB";#N/A,#N/A,FALSE,"MFT96";#N/A,#N/A,FALSE,"CTrecon"}</definedName>
    <definedName name="fg_1_1_5_1" hidden="1">{#N/A,#N/A,FALSE,"TMCOMP96";#N/A,#N/A,FALSE,"MAT96";#N/A,#N/A,FALSE,"FANDA96";#N/A,#N/A,FALSE,"INTRAN96";#N/A,#N/A,FALSE,"NAA9697";#N/A,#N/A,FALSE,"ECWEBB";#N/A,#N/A,FALSE,"MFT96";#N/A,#N/A,FALSE,"CTrecon"}</definedName>
    <definedName name="fg_1_1_5_2" hidden="1">{#N/A,#N/A,FALSE,"TMCOMP96";#N/A,#N/A,FALSE,"MAT96";#N/A,#N/A,FALSE,"FANDA96";#N/A,#N/A,FALSE,"INTRAN96";#N/A,#N/A,FALSE,"NAA9697";#N/A,#N/A,FALSE,"ECWEBB";#N/A,#N/A,FALSE,"MFT96";#N/A,#N/A,FALSE,"CTrecon"}</definedName>
    <definedName name="fg_1_1_5_3" hidden="1">{#N/A,#N/A,FALSE,"TMCOMP96";#N/A,#N/A,FALSE,"MAT96";#N/A,#N/A,FALSE,"FANDA96";#N/A,#N/A,FALSE,"INTRAN96";#N/A,#N/A,FALSE,"NAA9697";#N/A,#N/A,FALSE,"ECWEBB";#N/A,#N/A,FALSE,"MFT96";#N/A,#N/A,FALSE,"CTrecon"}</definedName>
    <definedName name="fg_1_1_5_4" hidden="1">{#N/A,#N/A,FALSE,"TMCOMP96";#N/A,#N/A,FALSE,"MAT96";#N/A,#N/A,FALSE,"FANDA96";#N/A,#N/A,FALSE,"INTRAN96";#N/A,#N/A,FALSE,"NAA9697";#N/A,#N/A,FALSE,"ECWEBB";#N/A,#N/A,FALSE,"MFT96";#N/A,#N/A,FALSE,"CTrecon"}</definedName>
    <definedName name="fg_1_1_5_5" hidden="1">{#N/A,#N/A,FALSE,"TMCOMP96";#N/A,#N/A,FALSE,"MAT96";#N/A,#N/A,FALSE,"FANDA96";#N/A,#N/A,FALSE,"INTRAN96";#N/A,#N/A,FALSE,"NAA9697";#N/A,#N/A,FALSE,"ECWEBB";#N/A,#N/A,FALSE,"MFT96";#N/A,#N/A,FALSE,"CTrecon"}</definedName>
    <definedName name="fg_1_2" hidden="1">{#N/A,#N/A,FALSE,"TMCOMP96";#N/A,#N/A,FALSE,"MAT96";#N/A,#N/A,FALSE,"FANDA96";#N/A,#N/A,FALSE,"INTRAN96";#N/A,#N/A,FALSE,"NAA9697";#N/A,#N/A,FALSE,"ECWEBB";#N/A,#N/A,FALSE,"MFT96";#N/A,#N/A,FALSE,"CTrecon"}</definedName>
    <definedName name="fg_1_2_1" hidden="1">{#N/A,#N/A,FALSE,"TMCOMP96";#N/A,#N/A,FALSE,"MAT96";#N/A,#N/A,FALSE,"FANDA96";#N/A,#N/A,FALSE,"INTRAN96";#N/A,#N/A,FALSE,"NAA9697";#N/A,#N/A,FALSE,"ECWEBB";#N/A,#N/A,FALSE,"MFT96";#N/A,#N/A,FALSE,"CTrecon"}</definedName>
    <definedName name="fg_1_2_1_1" hidden="1">{#N/A,#N/A,FALSE,"TMCOMP96";#N/A,#N/A,FALSE,"MAT96";#N/A,#N/A,FALSE,"FANDA96";#N/A,#N/A,FALSE,"INTRAN96";#N/A,#N/A,FALSE,"NAA9697";#N/A,#N/A,FALSE,"ECWEBB";#N/A,#N/A,FALSE,"MFT96";#N/A,#N/A,FALSE,"CTrecon"}</definedName>
    <definedName name="fg_1_2_1_1_1" hidden="1">{#N/A,#N/A,FALSE,"TMCOMP96";#N/A,#N/A,FALSE,"MAT96";#N/A,#N/A,FALSE,"FANDA96";#N/A,#N/A,FALSE,"INTRAN96";#N/A,#N/A,FALSE,"NAA9697";#N/A,#N/A,FALSE,"ECWEBB";#N/A,#N/A,FALSE,"MFT96";#N/A,#N/A,FALSE,"CTrecon"}</definedName>
    <definedName name="fg_1_2_1_1_1_1" hidden="1">{#N/A,#N/A,FALSE,"TMCOMP96";#N/A,#N/A,FALSE,"MAT96";#N/A,#N/A,FALSE,"FANDA96";#N/A,#N/A,FALSE,"INTRAN96";#N/A,#N/A,FALSE,"NAA9697";#N/A,#N/A,FALSE,"ECWEBB";#N/A,#N/A,FALSE,"MFT96";#N/A,#N/A,FALSE,"CTrecon"}</definedName>
    <definedName name="fg_1_2_1_1_1_2" hidden="1">{#N/A,#N/A,FALSE,"TMCOMP96";#N/A,#N/A,FALSE,"MAT96";#N/A,#N/A,FALSE,"FANDA96";#N/A,#N/A,FALSE,"INTRAN96";#N/A,#N/A,FALSE,"NAA9697";#N/A,#N/A,FALSE,"ECWEBB";#N/A,#N/A,FALSE,"MFT96";#N/A,#N/A,FALSE,"CTrecon"}</definedName>
    <definedName name="fg_1_2_1_1_1_3" hidden="1">{#N/A,#N/A,FALSE,"TMCOMP96";#N/A,#N/A,FALSE,"MAT96";#N/A,#N/A,FALSE,"FANDA96";#N/A,#N/A,FALSE,"INTRAN96";#N/A,#N/A,FALSE,"NAA9697";#N/A,#N/A,FALSE,"ECWEBB";#N/A,#N/A,FALSE,"MFT96";#N/A,#N/A,FALSE,"CTrecon"}</definedName>
    <definedName name="fg_1_2_1_1_1_4" hidden="1">{#N/A,#N/A,FALSE,"TMCOMP96";#N/A,#N/A,FALSE,"MAT96";#N/A,#N/A,FALSE,"FANDA96";#N/A,#N/A,FALSE,"INTRAN96";#N/A,#N/A,FALSE,"NAA9697";#N/A,#N/A,FALSE,"ECWEBB";#N/A,#N/A,FALSE,"MFT96";#N/A,#N/A,FALSE,"CTrecon"}</definedName>
    <definedName name="fg_1_2_1_1_1_5" hidden="1">{#N/A,#N/A,FALSE,"TMCOMP96";#N/A,#N/A,FALSE,"MAT96";#N/A,#N/A,FALSE,"FANDA96";#N/A,#N/A,FALSE,"INTRAN96";#N/A,#N/A,FALSE,"NAA9697";#N/A,#N/A,FALSE,"ECWEBB";#N/A,#N/A,FALSE,"MFT96";#N/A,#N/A,FALSE,"CTrecon"}</definedName>
    <definedName name="fg_1_2_1_1_2" hidden="1">{#N/A,#N/A,FALSE,"TMCOMP96";#N/A,#N/A,FALSE,"MAT96";#N/A,#N/A,FALSE,"FANDA96";#N/A,#N/A,FALSE,"INTRAN96";#N/A,#N/A,FALSE,"NAA9697";#N/A,#N/A,FALSE,"ECWEBB";#N/A,#N/A,FALSE,"MFT96";#N/A,#N/A,FALSE,"CTrecon"}</definedName>
    <definedName name="fg_1_2_1_1_2_1" hidden="1">{#N/A,#N/A,FALSE,"TMCOMP96";#N/A,#N/A,FALSE,"MAT96";#N/A,#N/A,FALSE,"FANDA96";#N/A,#N/A,FALSE,"INTRAN96";#N/A,#N/A,FALSE,"NAA9697";#N/A,#N/A,FALSE,"ECWEBB";#N/A,#N/A,FALSE,"MFT96";#N/A,#N/A,FALSE,"CTrecon"}</definedName>
    <definedName name="fg_1_2_1_1_2_2" hidden="1">{#N/A,#N/A,FALSE,"TMCOMP96";#N/A,#N/A,FALSE,"MAT96";#N/A,#N/A,FALSE,"FANDA96";#N/A,#N/A,FALSE,"INTRAN96";#N/A,#N/A,FALSE,"NAA9697";#N/A,#N/A,FALSE,"ECWEBB";#N/A,#N/A,FALSE,"MFT96";#N/A,#N/A,FALSE,"CTrecon"}</definedName>
    <definedName name="fg_1_2_1_1_2_3" hidden="1">{#N/A,#N/A,FALSE,"TMCOMP96";#N/A,#N/A,FALSE,"MAT96";#N/A,#N/A,FALSE,"FANDA96";#N/A,#N/A,FALSE,"INTRAN96";#N/A,#N/A,FALSE,"NAA9697";#N/A,#N/A,FALSE,"ECWEBB";#N/A,#N/A,FALSE,"MFT96";#N/A,#N/A,FALSE,"CTrecon"}</definedName>
    <definedName name="fg_1_2_1_1_2_4" hidden="1">{#N/A,#N/A,FALSE,"TMCOMP96";#N/A,#N/A,FALSE,"MAT96";#N/A,#N/A,FALSE,"FANDA96";#N/A,#N/A,FALSE,"INTRAN96";#N/A,#N/A,FALSE,"NAA9697";#N/A,#N/A,FALSE,"ECWEBB";#N/A,#N/A,FALSE,"MFT96";#N/A,#N/A,FALSE,"CTrecon"}</definedName>
    <definedName name="fg_1_2_1_1_2_5" hidden="1">{#N/A,#N/A,FALSE,"TMCOMP96";#N/A,#N/A,FALSE,"MAT96";#N/A,#N/A,FALSE,"FANDA96";#N/A,#N/A,FALSE,"INTRAN96";#N/A,#N/A,FALSE,"NAA9697";#N/A,#N/A,FALSE,"ECWEBB";#N/A,#N/A,FALSE,"MFT96";#N/A,#N/A,FALSE,"CTrecon"}</definedName>
    <definedName name="fg_1_2_1_1_3" hidden="1">{#N/A,#N/A,FALSE,"TMCOMP96";#N/A,#N/A,FALSE,"MAT96";#N/A,#N/A,FALSE,"FANDA96";#N/A,#N/A,FALSE,"INTRAN96";#N/A,#N/A,FALSE,"NAA9697";#N/A,#N/A,FALSE,"ECWEBB";#N/A,#N/A,FALSE,"MFT96";#N/A,#N/A,FALSE,"CTrecon"}</definedName>
    <definedName name="fg_1_2_1_1_4" hidden="1">{#N/A,#N/A,FALSE,"TMCOMP96";#N/A,#N/A,FALSE,"MAT96";#N/A,#N/A,FALSE,"FANDA96";#N/A,#N/A,FALSE,"INTRAN96";#N/A,#N/A,FALSE,"NAA9697";#N/A,#N/A,FALSE,"ECWEBB";#N/A,#N/A,FALSE,"MFT96";#N/A,#N/A,FALSE,"CTrecon"}</definedName>
    <definedName name="fg_1_2_1_1_5" hidden="1">{#N/A,#N/A,FALSE,"TMCOMP96";#N/A,#N/A,FALSE,"MAT96";#N/A,#N/A,FALSE,"FANDA96";#N/A,#N/A,FALSE,"INTRAN96";#N/A,#N/A,FALSE,"NAA9697";#N/A,#N/A,FALSE,"ECWEBB";#N/A,#N/A,FALSE,"MFT96";#N/A,#N/A,FALSE,"CTrecon"}</definedName>
    <definedName name="fg_1_2_1_2" hidden="1">{#N/A,#N/A,FALSE,"TMCOMP96";#N/A,#N/A,FALSE,"MAT96";#N/A,#N/A,FALSE,"FANDA96";#N/A,#N/A,FALSE,"INTRAN96";#N/A,#N/A,FALSE,"NAA9697";#N/A,#N/A,FALSE,"ECWEBB";#N/A,#N/A,FALSE,"MFT96";#N/A,#N/A,FALSE,"CTrecon"}</definedName>
    <definedName name="fg_1_2_1_2_1" hidden="1">{#N/A,#N/A,FALSE,"TMCOMP96";#N/A,#N/A,FALSE,"MAT96";#N/A,#N/A,FALSE,"FANDA96";#N/A,#N/A,FALSE,"INTRAN96";#N/A,#N/A,FALSE,"NAA9697";#N/A,#N/A,FALSE,"ECWEBB";#N/A,#N/A,FALSE,"MFT96";#N/A,#N/A,FALSE,"CTrecon"}</definedName>
    <definedName name="fg_1_2_1_2_2" hidden="1">{#N/A,#N/A,FALSE,"TMCOMP96";#N/A,#N/A,FALSE,"MAT96";#N/A,#N/A,FALSE,"FANDA96";#N/A,#N/A,FALSE,"INTRAN96";#N/A,#N/A,FALSE,"NAA9697";#N/A,#N/A,FALSE,"ECWEBB";#N/A,#N/A,FALSE,"MFT96";#N/A,#N/A,FALSE,"CTrecon"}</definedName>
    <definedName name="fg_1_2_1_2_3" hidden="1">{#N/A,#N/A,FALSE,"TMCOMP96";#N/A,#N/A,FALSE,"MAT96";#N/A,#N/A,FALSE,"FANDA96";#N/A,#N/A,FALSE,"INTRAN96";#N/A,#N/A,FALSE,"NAA9697";#N/A,#N/A,FALSE,"ECWEBB";#N/A,#N/A,FALSE,"MFT96";#N/A,#N/A,FALSE,"CTrecon"}</definedName>
    <definedName name="fg_1_2_1_2_4" hidden="1">{#N/A,#N/A,FALSE,"TMCOMP96";#N/A,#N/A,FALSE,"MAT96";#N/A,#N/A,FALSE,"FANDA96";#N/A,#N/A,FALSE,"INTRAN96";#N/A,#N/A,FALSE,"NAA9697";#N/A,#N/A,FALSE,"ECWEBB";#N/A,#N/A,FALSE,"MFT96";#N/A,#N/A,FALSE,"CTrecon"}</definedName>
    <definedName name="fg_1_2_1_2_5" hidden="1">{#N/A,#N/A,FALSE,"TMCOMP96";#N/A,#N/A,FALSE,"MAT96";#N/A,#N/A,FALSE,"FANDA96";#N/A,#N/A,FALSE,"INTRAN96";#N/A,#N/A,FALSE,"NAA9697";#N/A,#N/A,FALSE,"ECWEBB";#N/A,#N/A,FALSE,"MFT96";#N/A,#N/A,FALSE,"CTrecon"}</definedName>
    <definedName name="fg_1_2_1_3" hidden="1">{#N/A,#N/A,FALSE,"TMCOMP96";#N/A,#N/A,FALSE,"MAT96";#N/A,#N/A,FALSE,"FANDA96";#N/A,#N/A,FALSE,"INTRAN96";#N/A,#N/A,FALSE,"NAA9697";#N/A,#N/A,FALSE,"ECWEBB";#N/A,#N/A,FALSE,"MFT96";#N/A,#N/A,FALSE,"CTrecon"}</definedName>
    <definedName name="fg_1_2_1_3_1" hidden="1">{#N/A,#N/A,FALSE,"TMCOMP96";#N/A,#N/A,FALSE,"MAT96";#N/A,#N/A,FALSE,"FANDA96";#N/A,#N/A,FALSE,"INTRAN96";#N/A,#N/A,FALSE,"NAA9697";#N/A,#N/A,FALSE,"ECWEBB";#N/A,#N/A,FALSE,"MFT96";#N/A,#N/A,FALSE,"CTrecon"}</definedName>
    <definedName name="fg_1_2_1_3_2" hidden="1">{#N/A,#N/A,FALSE,"TMCOMP96";#N/A,#N/A,FALSE,"MAT96";#N/A,#N/A,FALSE,"FANDA96";#N/A,#N/A,FALSE,"INTRAN96";#N/A,#N/A,FALSE,"NAA9697";#N/A,#N/A,FALSE,"ECWEBB";#N/A,#N/A,FALSE,"MFT96";#N/A,#N/A,FALSE,"CTrecon"}</definedName>
    <definedName name="fg_1_2_1_3_3" hidden="1">{#N/A,#N/A,FALSE,"TMCOMP96";#N/A,#N/A,FALSE,"MAT96";#N/A,#N/A,FALSE,"FANDA96";#N/A,#N/A,FALSE,"INTRAN96";#N/A,#N/A,FALSE,"NAA9697";#N/A,#N/A,FALSE,"ECWEBB";#N/A,#N/A,FALSE,"MFT96";#N/A,#N/A,FALSE,"CTrecon"}</definedName>
    <definedName name="fg_1_2_1_3_4" hidden="1">{#N/A,#N/A,FALSE,"TMCOMP96";#N/A,#N/A,FALSE,"MAT96";#N/A,#N/A,FALSE,"FANDA96";#N/A,#N/A,FALSE,"INTRAN96";#N/A,#N/A,FALSE,"NAA9697";#N/A,#N/A,FALSE,"ECWEBB";#N/A,#N/A,FALSE,"MFT96";#N/A,#N/A,FALSE,"CTrecon"}</definedName>
    <definedName name="fg_1_2_1_3_5" hidden="1">{#N/A,#N/A,FALSE,"TMCOMP96";#N/A,#N/A,FALSE,"MAT96";#N/A,#N/A,FALSE,"FANDA96";#N/A,#N/A,FALSE,"INTRAN96";#N/A,#N/A,FALSE,"NAA9697";#N/A,#N/A,FALSE,"ECWEBB";#N/A,#N/A,FALSE,"MFT96";#N/A,#N/A,FALSE,"CTrecon"}</definedName>
    <definedName name="fg_1_2_1_4" hidden="1">{#N/A,#N/A,FALSE,"TMCOMP96";#N/A,#N/A,FALSE,"MAT96";#N/A,#N/A,FALSE,"FANDA96";#N/A,#N/A,FALSE,"INTRAN96";#N/A,#N/A,FALSE,"NAA9697";#N/A,#N/A,FALSE,"ECWEBB";#N/A,#N/A,FALSE,"MFT96";#N/A,#N/A,FALSE,"CTrecon"}</definedName>
    <definedName name="fg_1_2_1_4_1" hidden="1">{#N/A,#N/A,FALSE,"TMCOMP96";#N/A,#N/A,FALSE,"MAT96";#N/A,#N/A,FALSE,"FANDA96";#N/A,#N/A,FALSE,"INTRAN96";#N/A,#N/A,FALSE,"NAA9697";#N/A,#N/A,FALSE,"ECWEBB";#N/A,#N/A,FALSE,"MFT96";#N/A,#N/A,FALSE,"CTrecon"}</definedName>
    <definedName name="fg_1_2_1_4_2" hidden="1">{#N/A,#N/A,FALSE,"TMCOMP96";#N/A,#N/A,FALSE,"MAT96";#N/A,#N/A,FALSE,"FANDA96";#N/A,#N/A,FALSE,"INTRAN96";#N/A,#N/A,FALSE,"NAA9697";#N/A,#N/A,FALSE,"ECWEBB";#N/A,#N/A,FALSE,"MFT96";#N/A,#N/A,FALSE,"CTrecon"}</definedName>
    <definedName name="fg_1_2_1_4_3" hidden="1">{#N/A,#N/A,FALSE,"TMCOMP96";#N/A,#N/A,FALSE,"MAT96";#N/A,#N/A,FALSE,"FANDA96";#N/A,#N/A,FALSE,"INTRAN96";#N/A,#N/A,FALSE,"NAA9697";#N/A,#N/A,FALSE,"ECWEBB";#N/A,#N/A,FALSE,"MFT96";#N/A,#N/A,FALSE,"CTrecon"}</definedName>
    <definedName name="fg_1_2_1_4_4" hidden="1">{#N/A,#N/A,FALSE,"TMCOMP96";#N/A,#N/A,FALSE,"MAT96";#N/A,#N/A,FALSE,"FANDA96";#N/A,#N/A,FALSE,"INTRAN96";#N/A,#N/A,FALSE,"NAA9697";#N/A,#N/A,FALSE,"ECWEBB";#N/A,#N/A,FALSE,"MFT96";#N/A,#N/A,FALSE,"CTrecon"}</definedName>
    <definedName name="fg_1_2_1_4_5" hidden="1">{#N/A,#N/A,FALSE,"TMCOMP96";#N/A,#N/A,FALSE,"MAT96";#N/A,#N/A,FALSE,"FANDA96";#N/A,#N/A,FALSE,"INTRAN96";#N/A,#N/A,FALSE,"NAA9697";#N/A,#N/A,FALSE,"ECWEBB";#N/A,#N/A,FALSE,"MFT96";#N/A,#N/A,FALSE,"CTrecon"}</definedName>
    <definedName name="fg_1_2_1_5" hidden="1">{#N/A,#N/A,FALSE,"TMCOMP96";#N/A,#N/A,FALSE,"MAT96";#N/A,#N/A,FALSE,"FANDA96";#N/A,#N/A,FALSE,"INTRAN96";#N/A,#N/A,FALSE,"NAA9697";#N/A,#N/A,FALSE,"ECWEBB";#N/A,#N/A,FALSE,"MFT96";#N/A,#N/A,FALSE,"CTrecon"}</definedName>
    <definedName name="fg_1_2_1_5_1" hidden="1">{#N/A,#N/A,FALSE,"TMCOMP96";#N/A,#N/A,FALSE,"MAT96";#N/A,#N/A,FALSE,"FANDA96";#N/A,#N/A,FALSE,"INTRAN96";#N/A,#N/A,FALSE,"NAA9697";#N/A,#N/A,FALSE,"ECWEBB";#N/A,#N/A,FALSE,"MFT96";#N/A,#N/A,FALSE,"CTrecon"}</definedName>
    <definedName name="fg_1_2_1_5_2" hidden="1">{#N/A,#N/A,FALSE,"TMCOMP96";#N/A,#N/A,FALSE,"MAT96";#N/A,#N/A,FALSE,"FANDA96";#N/A,#N/A,FALSE,"INTRAN96";#N/A,#N/A,FALSE,"NAA9697";#N/A,#N/A,FALSE,"ECWEBB";#N/A,#N/A,FALSE,"MFT96";#N/A,#N/A,FALSE,"CTrecon"}</definedName>
    <definedName name="fg_1_2_1_5_3" hidden="1">{#N/A,#N/A,FALSE,"TMCOMP96";#N/A,#N/A,FALSE,"MAT96";#N/A,#N/A,FALSE,"FANDA96";#N/A,#N/A,FALSE,"INTRAN96";#N/A,#N/A,FALSE,"NAA9697";#N/A,#N/A,FALSE,"ECWEBB";#N/A,#N/A,FALSE,"MFT96";#N/A,#N/A,FALSE,"CTrecon"}</definedName>
    <definedName name="fg_1_2_1_5_4" hidden="1">{#N/A,#N/A,FALSE,"TMCOMP96";#N/A,#N/A,FALSE,"MAT96";#N/A,#N/A,FALSE,"FANDA96";#N/A,#N/A,FALSE,"INTRAN96";#N/A,#N/A,FALSE,"NAA9697";#N/A,#N/A,FALSE,"ECWEBB";#N/A,#N/A,FALSE,"MFT96";#N/A,#N/A,FALSE,"CTrecon"}</definedName>
    <definedName name="fg_1_2_1_5_5" hidden="1">{#N/A,#N/A,FALSE,"TMCOMP96";#N/A,#N/A,FALSE,"MAT96";#N/A,#N/A,FALSE,"FANDA96";#N/A,#N/A,FALSE,"INTRAN96";#N/A,#N/A,FALSE,"NAA9697";#N/A,#N/A,FALSE,"ECWEBB";#N/A,#N/A,FALSE,"MFT96";#N/A,#N/A,FALSE,"CTrecon"}</definedName>
    <definedName name="fg_1_2_2" hidden="1">{#N/A,#N/A,FALSE,"TMCOMP96";#N/A,#N/A,FALSE,"MAT96";#N/A,#N/A,FALSE,"FANDA96";#N/A,#N/A,FALSE,"INTRAN96";#N/A,#N/A,FALSE,"NAA9697";#N/A,#N/A,FALSE,"ECWEBB";#N/A,#N/A,FALSE,"MFT96";#N/A,#N/A,FALSE,"CTrecon"}</definedName>
    <definedName name="fg_1_2_2_1" hidden="1">{#N/A,#N/A,FALSE,"TMCOMP96";#N/A,#N/A,FALSE,"MAT96";#N/A,#N/A,FALSE,"FANDA96";#N/A,#N/A,FALSE,"INTRAN96";#N/A,#N/A,FALSE,"NAA9697";#N/A,#N/A,FALSE,"ECWEBB";#N/A,#N/A,FALSE,"MFT96";#N/A,#N/A,FALSE,"CTrecon"}</definedName>
    <definedName name="fg_1_2_2_2" hidden="1">{#N/A,#N/A,FALSE,"TMCOMP96";#N/A,#N/A,FALSE,"MAT96";#N/A,#N/A,FALSE,"FANDA96";#N/A,#N/A,FALSE,"INTRAN96";#N/A,#N/A,FALSE,"NAA9697";#N/A,#N/A,FALSE,"ECWEBB";#N/A,#N/A,FALSE,"MFT96";#N/A,#N/A,FALSE,"CTrecon"}</definedName>
    <definedName name="fg_1_2_2_3" hidden="1">{#N/A,#N/A,FALSE,"TMCOMP96";#N/A,#N/A,FALSE,"MAT96";#N/A,#N/A,FALSE,"FANDA96";#N/A,#N/A,FALSE,"INTRAN96";#N/A,#N/A,FALSE,"NAA9697";#N/A,#N/A,FALSE,"ECWEBB";#N/A,#N/A,FALSE,"MFT96";#N/A,#N/A,FALSE,"CTrecon"}</definedName>
    <definedName name="fg_1_2_2_4" hidden="1">{#N/A,#N/A,FALSE,"TMCOMP96";#N/A,#N/A,FALSE,"MAT96";#N/A,#N/A,FALSE,"FANDA96";#N/A,#N/A,FALSE,"INTRAN96";#N/A,#N/A,FALSE,"NAA9697";#N/A,#N/A,FALSE,"ECWEBB";#N/A,#N/A,FALSE,"MFT96";#N/A,#N/A,FALSE,"CTrecon"}</definedName>
    <definedName name="fg_1_2_2_5" hidden="1">{#N/A,#N/A,FALSE,"TMCOMP96";#N/A,#N/A,FALSE,"MAT96";#N/A,#N/A,FALSE,"FANDA96";#N/A,#N/A,FALSE,"INTRAN96";#N/A,#N/A,FALSE,"NAA9697";#N/A,#N/A,FALSE,"ECWEBB";#N/A,#N/A,FALSE,"MFT96";#N/A,#N/A,FALSE,"CTrecon"}</definedName>
    <definedName name="fg_1_2_3" hidden="1">{#N/A,#N/A,FALSE,"TMCOMP96";#N/A,#N/A,FALSE,"MAT96";#N/A,#N/A,FALSE,"FANDA96";#N/A,#N/A,FALSE,"INTRAN96";#N/A,#N/A,FALSE,"NAA9697";#N/A,#N/A,FALSE,"ECWEBB";#N/A,#N/A,FALSE,"MFT96";#N/A,#N/A,FALSE,"CTrecon"}</definedName>
    <definedName name="fg_1_2_3_1" hidden="1">{#N/A,#N/A,FALSE,"TMCOMP96";#N/A,#N/A,FALSE,"MAT96";#N/A,#N/A,FALSE,"FANDA96";#N/A,#N/A,FALSE,"INTRAN96";#N/A,#N/A,FALSE,"NAA9697";#N/A,#N/A,FALSE,"ECWEBB";#N/A,#N/A,FALSE,"MFT96";#N/A,#N/A,FALSE,"CTrecon"}</definedName>
    <definedName name="fg_1_2_3_2" hidden="1">{#N/A,#N/A,FALSE,"TMCOMP96";#N/A,#N/A,FALSE,"MAT96";#N/A,#N/A,FALSE,"FANDA96";#N/A,#N/A,FALSE,"INTRAN96";#N/A,#N/A,FALSE,"NAA9697";#N/A,#N/A,FALSE,"ECWEBB";#N/A,#N/A,FALSE,"MFT96";#N/A,#N/A,FALSE,"CTrecon"}</definedName>
    <definedName name="fg_1_2_3_3" hidden="1">{#N/A,#N/A,FALSE,"TMCOMP96";#N/A,#N/A,FALSE,"MAT96";#N/A,#N/A,FALSE,"FANDA96";#N/A,#N/A,FALSE,"INTRAN96";#N/A,#N/A,FALSE,"NAA9697";#N/A,#N/A,FALSE,"ECWEBB";#N/A,#N/A,FALSE,"MFT96";#N/A,#N/A,FALSE,"CTrecon"}</definedName>
    <definedName name="fg_1_2_3_4" hidden="1">{#N/A,#N/A,FALSE,"TMCOMP96";#N/A,#N/A,FALSE,"MAT96";#N/A,#N/A,FALSE,"FANDA96";#N/A,#N/A,FALSE,"INTRAN96";#N/A,#N/A,FALSE,"NAA9697";#N/A,#N/A,FALSE,"ECWEBB";#N/A,#N/A,FALSE,"MFT96";#N/A,#N/A,FALSE,"CTrecon"}</definedName>
    <definedName name="fg_1_2_3_5" hidden="1">{#N/A,#N/A,FALSE,"TMCOMP96";#N/A,#N/A,FALSE,"MAT96";#N/A,#N/A,FALSE,"FANDA96";#N/A,#N/A,FALSE,"INTRAN96";#N/A,#N/A,FALSE,"NAA9697";#N/A,#N/A,FALSE,"ECWEBB";#N/A,#N/A,FALSE,"MFT96";#N/A,#N/A,FALSE,"CTrecon"}</definedName>
    <definedName name="fg_1_2_4" hidden="1">{#N/A,#N/A,FALSE,"TMCOMP96";#N/A,#N/A,FALSE,"MAT96";#N/A,#N/A,FALSE,"FANDA96";#N/A,#N/A,FALSE,"INTRAN96";#N/A,#N/A,FALSE,"NAA9697";#N/A,#N/A,FALSE,"ECWEBB";#N/A,#N/A,FALSE,"MFT96";#N/A,#N/A,FALSE,"CTrecon"}</definedName>
    <definedName name="fg_1_2_4_1" hidden="1">{#N/A,#N/A,FALSE,"TMCOMP96";#N/A,#N/A,FALSE,"MAT96";#N/A,#N/A,FALSE,"FANDA96";#N/A,#N/A,FALSE,"INTRAN96";#N/A,#N/A,FALSE,"NAA9697";#N/A,#N/A,FALSE,"ECWEBB";#N/A,#N/A,FALSE,"MFT96";#N/A,#N/A,FALSE,"CTrecon"}</definedName>
    <definedName name="fg_1_2_4_2" hidden="1">{#N/A,#N/A,FALSE,"TMCOMP96";#N/A,#N/A,FALSE,"MAT96";#N/A,#N/A,FALSE,"FANDA96";#N/A,#N/A,FALSE,"INTRAN96";#N/A,#N/A,FALSE,"NAA9697";#N/A,#N/A,FALSE,"ECWEBB";#N/A,#N/A,FALSE,"MFT96";#N/A,#N/A,FALSE,"CTrecon"}</definedName>
    <definedName name="fg_1_2_4_3" hidden="1">{#N/A,#N/A,FALSE,"TMCOMP96";#N/A,#N/A,FALSE,"MAT96";#N/A,#N/A,FALSE,"FANDA96";#N/A,#N/A,FALSE,"INTRAN96";#N/A,#N/A,FALSE,"NAA9697";#N/A,#N/A,FALSE,"ECWEBB";#N/A,#N/A,FALSE,"MFT96";#N/A,#N/A,FALSE,"CTrecon"}</definedName>
    <definedName name="fg_1_2_4_4" hidden="1">{#N/A,#N/A,FALSE,"TMCOMP96";#N/A,#N/A,FALSE,"MAT96";#N/A,#N/A,FALSE,"FANDA96";#N/A,#N/A,FALSE,"INTRAN96";#N/A,#N/A,FALSE,"NAA9697";#N/A,#N/A,FALSE,"ECWEBB";#N/A,#N/A,FALSE,"MFT96";#N/A,#N/A,FALSE,"CTrecon"}</definedName>
    <definedName name="fg_1_2_4_5" hidden="1">{#N/A,#N/A,FALSE,"TMCOMP96";#N/A,#N/A,FALSE,"MAT96";#N/A,#N/A,FALSE,"FANDA96";#N/A,#N/A,FALSE,"INTRAN96";#N/A,#N/A,FALSE,"NAA9697";#N/A,#N/A,FALSE,"ECWEBB";#N/A,#N/A,FALSE,"MFT96";#N/A,#N/A,FALSE,"CTrecon"}</definedName>
    <definedName name="fg_1_2_5" hidden="1">{#N/A,#N/A,FALSE,"TMCOMP96";#N/A,#N/A,FALSE,"MAT96";#N/A,#N/A,FALSE,"FANDA96";#N/A,#N/A,FALSE,"INTRAN96";#N/A,#N/A,FALSE,"NAA9697";#N/A,#N/A,FALSE,"ECWEBB";#N/A,#N/A,FALSE,"MFT96";#N/A,#N/A,FALSE,"CTrecon"}</definedName>
    <definedName name="fg_1_2_5_1" hidden="1">{#N/A,#N/A,FALSE,"TMCOMP96";#N/A,#N/A,FALSE,"MAT96";#N/A,#N/A,FALSE,"FANDA96";#N/A,#N/A,FALSE,"INTRAN96";#N/A,#N/A,FALSE,"NAA9697";#N/A,#N/A,FALSE,"ECWEBB";#N/A,#N/A,FALSE,"MFT96";#N/A,#N/A,FALSE,"CTrecon"}</definedName>
    <definedName name="fg_1_2_5_2" hidden="1">{#N/A,#N/A,FALSE,"TMCOMP96";#N/A,#N/A,FALSE,"MAT96";#N/A,#N/A,FALSE,"FANDA96";#N/A,#N/A,FALSE,"INTRAN96";#N/A,#N/A,FALSE,"NAA9697";#N/A,#N/A,FALSE,"ECWEBB";#N/A,#N/A,FALSE,"MFT96";#N/A,#N/A,FALSE,"CTrecon"}</definedName>
    <definedName name="fg_1_2_5_3" hidden="1">{#N/A,#N/A,FALSE,"TMCOMP96";#N/A,#N/A,FALSE,"MAT96";#N/A,#N/A,FALSE,"FANDA96";#N/A,#N/A,FALSE,"INTRAN96";#N/A,#N/A,FALSE,"NAA9697";#N/A,#N/A,FALSE,"ECWEBB";#N/A,#N/A,FALSE,"MFT96";#N/A,#N/A,FALSE,"CTrecon"}</definedName>
    <definedName name="fg_1_2_5_4" hidden="1">{#N/A,#N/A,FALSE,"TMCOMP96";#N/A,#N/A,FALSE,"MAT96";#N/A,#N/A,FALSE,"FANDA96";#N/A,#N/A,FALSE,"INTRAN96";#N/A,#N/A,FALSE,"NAA9697";#N/A,#N/A,FALSE,"ECWEBB";#N/A,#N/A,FALSE,"MFT96";#N/A,#N/A,FALSE,"CTrecon"}</definedName>
    <definedName name="fg_1_2_5_5" hidden="1">{#N/A,#N/A,FALSE,"TMCOMP96";#N/A,#N/A,FALSE,"MAT96";#N/A,#N/A,FALSE,"FANDA96";#N/A,#N/A,FALSE,"INTRAN96";#N/A,#N/A,FALSE,"NAA9697";#N/A,#N/A,FALSE,"ECWEBB";#N/A,#N/A,FALSE,"MFT96";#N/A,#N/A,FALSE,"CTrecon"}</definedName>
    <definedName name="fg_1_3" hidden="1">{#N/A,#N/A,FALSE,"TMCOMP96";#N/A,#N/A,FALSE,"MAT96";#N/A,#N/A,FALSE,"FANDA96";#N/A,#N/A,FALSE,"INTRAN96";#N/A,#N/A,FALSE,"NAA9697";#N/A,#N/A,FALSE,"ECWEBB";#N/A,#N/A,FALSE,"MFT96";#N/A,#N/A,FALSE,"CTrecon"}</definedName>
    <definedName name="fg_1_3_1" hidden="1">{#N/A,#N/A,FALSE,"TMCOMP96";#N/A,#N/A,FALSE,"MAT96";#N/A,#N/A,FALSE,"FANDA96";#N/A,#N/A,FALSE,"INTRAN96";#N/A,#N/A,FALSE,"NAA9697";#N/A,#N/A,FALSE,"ECWEBB";#N/A,#N/A,FALSE,"MFT96";#N/A,#N/A,FALSE,"CTrecon"}</definedName>
    <definedName name="fg_1_3_1_1" hidden="1">{#N/A,#N/A,FALSE,"TMCOMP96";#N/A,#N/A,FALSE,"MAT96";#N/A,#N/A,FALSE,"FANDA96";#N/A,#N/A,FALSE,"INTRAN96";#N/A,#N/A,FALSE,"NAA9697";#N/A,#N/A,FALSE,"ECWEBB";#N/A,#N/A,FALSE,"MFT96";#N/A,#N/A,FALSE,"CTrecon"}</definedName>
    <definedName name="fg_1_3_1_1_1" hidden="1">{#N/A,#N/A,FALSE,"TMCOMP96";#N/A,#N/A,FALSE,"MAT96";#N/A,#N/A,FALSE,"FANDA96";#N/A,#N/A,FALSE,"INTRAN96";#N/A,#N/A,FALSE,"NAA9697";#N/A,#N/A,FALSE,"ECWEBB";#N/A,#N/A,FALSE,"MFT96";#N/A,#N/A,FALSE,"CTrecon"}</definedName>
    <definedName name="fg_1_3_1_1_1_1" hidden="1">{#N/A,#N/A,FALSE,"TMCOMP96";#N/A,#N/A,FALSE,"MAT96";#N/A,#N/A,FALSE,"FANDA96";#N/A,#N/A,FALSE,"INTRAN96";#N/A,#N/A,FALSE,"NAA9697";#N/A,#N/A,FALSE,"ECWEBB";#N/A,#N/A,FALSE,"MFT96";#N/A,#N/A,FALSE,"CTrecon"}</definedName>
    <definedName name="fg_1_3_1_1_1_2" hidden="1">{#N/A,#N/A,FALSE,"TMCOMP96";#N/A,#N/A,FALSE,"MAT96";#N/A,#N/A,FALSE,"FANDA96";#N/A,#N/A,FALSE,"INTRAN96";#N/A,#N/A,FALSE,"NAA9697";#N/A,#N/A,FALSE,"ECWEBB";#N/A,#N/A,FALSE,"MFT96";#N/A,#N/A,FALSE,"CTrecon"}</definedName>
    <definedName name="fg_1_3_1_1_1_3" hidden="1">{#N/A,#N/A,FALSE,"TMCOMP96";#N/A,#N/A,FALSE,"MAT96";#N/A,#N/A,FALSE,"FANDA96";#N/A,#N/A,FALSE,"INTRAN96";#N/A,#N/A,FALSE,"NAA9697";#N/A,#N/A,FALSE,"ECWEBB";#N/A,#N/A,FALSE,"MFT96";#N/A,#N/A,FALSE,"CTrecon"}</definedName>
    <definedName name="fg_1_3_1_1_1_4" hidden="1">{#N/A,#N/A,FALSE,"TMCOMP96";#N/A,#N/A,FALSE,"MAT96";#N/A,#N/A,FALSE,"FANDA96";#N/A,#N/A,FALSE,"INTRAN96";#N/A,#N/A,FALSE,"NAA9697";#N/A,#N/A,FALSE,"ECWEBB";#N/A,#N/A,FALSE,"MFT96";#N/A,#N/A,FALSE,"CTrecon"}</definedName>
    <definedName name="fg_1_3_1_1_1_5" hidden="1">{#N/A,#N/A,FALSE,"TMCOMP96";#N/A,#N/A,FALSE,"MAT96";#N/A,#N/A,FALSE,"FANDA96";#N/A,#N/A,FALSE,"INTRAN96";#N/A,#N/A,FALSE,"NAA9697";#N/A,#N/A,FALSE,"ECWEBB";#N/A,#N/A,FALSE,"MFT96";#N/A,#N/A,FALSE,"CTrecon"}</definedName>
    <definedName name="fg_1_3_1_1_2" hidden="1">{#N/A,#N/A,FALSE,"TMCOMP96";#N/A,#N/A,FALSE,"MAT96";#N/A,#N/A,FALSE,"FANDA96";#N/A,#N/A,FALSE,"INTRAN96";#N/A,#N/A,FALSE,"NAA9697";#N/A,#N/A,FALSE,"ECWEBB";#N/A,#N/A,FALSE,"MFT96";#N/A,#N/A,FALSE,"CTrecon"}</definedName>
    <definedName name="fg_1_3_1_1_2_1" hidden="1">{#N/A,#N/A,FALSE,"TMCOMP96";#N/A,#N/A,FALSE,"MAT96";#N/A,#N/A,FALSE,"FANDA96";#N/A,#N/A,FALSE,"INTRAN96";#N/A,#N/A,FALSE,"NAA9697";#N/A,#N/A,FALSE,"ECWEBB";#N/A,#N/A,FALSE,"MFT96";#N/A,#N/A,FALSE,"CTrecon"}</definedName>
    <definedName name="fg_1_3_1_1_2_2" hidden="1">{#N/A,#N/A,FALSE,"TMCOMP96";#N/A,#N/A,FALSE,"MAT96";#N/A,#N/A,FALSE,"FANDA96";#N/A,#N/A,FALSE,"INTRAN96";#N/A,#N/A,FALSE,"NAA9697";#N/A,#N/A,FALSE,"ECWEBB";#N/A,#N/A,FALSE,"MFT96";#N/A,#N/A,FALSE,"CTrecon"}</definedName>
    <definedName name="fg_1_3_1_1_2_3" hidden="1">{#N/A,#N/A,FALSE,"TMCOMP96";#N/A,#N/A,FALSE,"MAT96";#N/A,#N/A,FALSE,"FANDA96";#N/A,#N/A,FALSE,"INTRAN96";#N/A,#N/A,FALSE,"NAA9697";#N/A,#N/A,FALSE,"ECWEBB";#N/A,#N/A,FALSE,"MFT96";#N/A,#N/A,FALSE,"CTrecon"}</definedName>
    <definedName name="fg_1_3_1_1_2_4" hidden="1">{#N/A,#N/A,FALSE,"TMCOMP96";#N/A,#N/A,FALSE,"MAT96";#N/A,#N/A,FALSE,"FANDA96";#N/A,#N/A,FALSE,"INTRAN96";#N/A,#N/A,FALSE,"NAA9697";#N/A,#N/A,FALSE,"ECWEBB";#N/A,#N/A,FALSE,"MFT96";#N/A,#N/A,FALSE,"CTrecon"}</definedName>
    <definedName name="fg_1_3_1_1_2_5" hidden="1">{#N/A,#N/A,FALSE,"TMCOMP96";#N/A,#N/A,FALSE,"MAT96";#N/A,#N/A,FALSE,"FANDA96";#N/A,#N/A,FALSE,"INTRAN96";#N/A,#N/A,FALSE,"NAA9697";#N/A,#N/A,FALSE,"ECWEBB";#N/A,#N/A,FALSE,"MFT96";#N/A,#N/A,FALSE,"CTrecon"}</definedName>
    <definedName name="fg_1_3_1_1_3" hidden="1">{#N/A,#N/A,FALSE,"TMCOMP96";#N/A,#N/A,FALSE,"MAT96";#N/A,#N/A,FALSE,"FANDA96";#N/A,#N/A,FALSE,"INTRAN96";#N/A,#N/A,FALSE,"NAA9697";#N/A,#N/A,FALSE,"ECWEBB";#N/A,#N/A,FALSE,"MFT96";#N/A,#N/A,FALSE,"CTrecon"}</definedName>
    <definedName name="fg_1_3_1_1_4" hidden="1">{#N/A,#N/A,FALSE,"TMCOMP96";#N/A,#N/A,FALSE,"MAT96";#N/A,#N/A,FALSE,"FANDA96";#N/A,#N/A,FALSE,"INTRAN96";#N/A,#N/A,FALSE,"NAA9697";#N/A,#N/A,FALSE,"ECWEBB";#N/A,#N/A,FALSE,"MFT96";#N/A,#N/A,FALSE,"CTrecon"}</definedName>
    <definedName name="fg_1_3_1_1_5" hidden="1">{#N/A,#N/A,FALSE,"TMCOMP96";#N/A,#N/A,FALSE,"MAT96";#N/A,#N/A,FALSE,"FANDA96";#N/A,#N/A,FALSE,"INTRAN96";#N/A,#N/A,FALSE,"NAA9697";#N/A,#N/A,FALSE,"ECWEBB";#N/A,#N/A,FALSE,"MFT96";#N/A,#N/A,FALSE,"CTrecon"}</definedName>
    <definedName name="fg_1_3_1_2" hidden="1">{#N/A,#N/A,FALSE,"TMCOMP96";#N/A,#N/A,FALSE,"MAT96";#N/A,#N/A,FALSE,"FANDA96";#N/A,#N/A,FALSE,"INTRAN96";#N/A,#N/A,FALSE,"NAA9697";#N/A,#N/A,FALSE,"ECWEBB";#N/A,#N/A,FALSE,"MFT96";#N/A,#N/A,FALSE,"CTrecon"}</definedName>
    <definedName name="fg_1_3_1_2_1" hidden="1">{#N/A,#N/A,FALSE,"TMCOMP96";#N/A,#N/A,FALSE,"MAT96";#N/A,#N/A,FALSE,"FANDA96";#N/A,#N/A,FALSE,"INTRAN96";#N/A,#N/A,FALSE,"NAA9697";#N/A,#N/A,FALSE,"ECWEBB";#N/A,#N/A,FALSE,"MFT96";#N/A,#N/A,FALSE,"CTrecon"}</definedName>
    <definedName name="fg_1_3_1_2_2" hidden="1">{#N/A,#N/A,FALSE,"TMCOMP96";#N/A,#N/A,FALSE,"MAT96";#N/A,#N/A,FALSE,"FANDA96";#N/A,#N/A,FALSE,"INTRAN96";#N/A,#N/A,FALSE,"NAA9697";#N/A,#N/A,FALSE,"ECWEBB";#N/A,#N/A,FALSE,"MFT96";#N/A,#N/A,FALSE,"CTrecon"}</definedName>
    <definedName name="fg_1_3_1_2_3" hidden="1">{#N/A,#N/A,FALSE,"TMCOMP96";#N/A,#N/A,FALSE,"MAT96";#N/A,#N/A,FALSE,"FANDA96";#N/A,#N/A,FALSE,"INTRAN96";#N/A,#N/A,FALSE,"NAA9697";#N/A,#N/A,FALSE,"ECWEBB";#N/A,#N/A,FALSE,"MFT96";#N/A,#N/A,FALSE,"CTrecon"}</definedName>
    <definedName name="fg_1_3_1_2_4" hidden="1">{#N/A,#N/A,FALSE,"TMCOMP96";#N/A,#N/A,FALSE,"MAT96";#N/A,#N/A,FALSE,"FANDA96";#N/A,#N/A,FALSE,"INTRAN96";#N/A,#N/A,FALSE,"NAA9697";#N/A,#N/A,FALSE,"ECWEBB";#N/A,#N/A,FALSE,"MFT96";#N/A,#N/A,FALSE,"CTrecon"}</definedName>
    <definedName name="fg_1_3_1_2_5" hidden="1">{#N/A,#N/A,FALSE,"TMCOMP96";#N/A,#N/A,FALSE,"MAT96";#N/A,#N/A,FALSE,"FANDA96";#N/A,#N/A,FALSE,"INTRAN96";#N/A,#N/A,FALSE,"NAA9697";#N/A,#N/A,FALSE,"ECWEBB";#N/A,#N/A,FALSE,"MFT96";#N/A,#N/A,FALSE,"CTrecon"}</definedName>
    <definedName name="fg_1_3_1_3" hidden="1">{#N/A,#N/A,FALSE,"TMCOMP96";#N/A,#N/A,FALSE,"MAT96";#N/A,#N/A,FALSE,"FANDA96";#N/A,#N/A,FALSE,"INTRAN96";#N/A,#N/A,FALSE,"NAA9697";#N/A,#N/A,FALSE,"ECWEBB";#N/A,#N/A,FALSE,"MFT96";#N/A,#N/A,FALSE,"CTrecon"}</definedName>
    <definedName name="fg_1_3_1_3_1" hidden="1">{#N/A,#N/A,FALSE,"TMCOMP96";#N/A,#N/A,FALSE,"MAT96";#N/A,#N/A,FALSE,"FANDA96";#N/A,#N/A,FALSE,"INTRAN96";#N/A,#N/A,FALSE,"NAA9697";#N/A,#N/A,FALSE,"ECWEBB";#N/A,#N/A,FALSE,"MFT96";#N/A,#N/A,FALSE,"CTrecon"}</definedName>
    <definedName name="fg_1_3_1_3_2" hidden="1">{#N/A,#N/A,FALSE,"TMCOMP96";#N/A,#N/A,FALSE,"MAT96";#N/A,#N/A,FALSE,"FANDA96";#N/A,#N/A,FALSE,"INTRAN96";#N/A,#N/A,FALSE,"NAA9697";#N/A,#N/A,FALSE,"ECWEBB";#N/A,#N/A,FALSE,"MFT96";#N/A,#N/A,FALSE,"CTrecon"}</definedName>
    <definedName name="fg_1_3_1_3_3" hidden="1">{#N/A,#N/A,FALSE,"TMCOMP96";#N/A,#N/A,FALSE,"MAT96";#N/A,#N/A,FALSE,"FANDA96";#N/A,#N/A,FALSE,"INTRAN96";#N/A,#N/A,FALSE,"NAA9697";#N/A,#N/A,FALSE,"ECWEBB";#N/A,#N/A,FALSE,"MFT96";#N/A,#N/A,FALSE,"CTrecon"}</definedName>
    <definedName name="fg_1_3_1_3_4" hidden="1">{#N/A,#N/A,FALSE,"TMCOMP96";#N/A,#N/A,FALSE,"MAT96";#N/A,#N/A,FALSE,"FANDA96";#N/A,#N/A,FALSE,"INTRAN96";#N/A,#N/A,FALSE,"NAA9697";#N/A,#N/A,FALSE,"ECWEBB";#N/A,#N/A,FALSE,"MFT96";#N/A,#N/A,FALSE,"CTrecon"}</definedName>
    <definedName name="fg_1_3_1_3_5" hidden="1">{#N/A,#N/A,FALSE,"TMCOMP96";#N/A,#N/A,FALSE,"MAT96";#N/A,#N/A,FALSE,"FANDA96";#N/A,#N/A,FALSE,"INTRAN96";#N/A,#N/A,FALSE,"NAA9697";#N/A,#N/A,FALSE,"ECWEBB";#N/A,#N/A,FALSE,"MFT96";#N/A,#N/A,FALSE,"CTrecon"}</definedName>
    <definedName name="fg_1_3_1_4" hidden="1">{#N/A,#N/A,FALSE,"TMCOMP96";#N/A,#N/A,FALSE,"MAT96";#N/A,#N/A,FALSE,"FANDA96";#N/A,#N/A,FALSE,"INTRAN96";#N/A,#N/A,FALSE,"NAA9697";#N/A,#N/A,FALSE,"ECWEBB";#N/A,#N/A,FALSE,"MFT96";#N/A,#N/A,FALSE,"CTrecon"}</definedName>
    <definedName name="fg_1_3_1_4_1" hidden="1">{#N/A,#N/A,FALSE,"TMCOMP96";#N/A,#N/A,FALSE,"MAT96";#N/A,#N/A,FALSE,"FANDA96";#N/A,#N/A,FALSE,"INTRAN96";#N/A,#N/A,FALSE,"NAA9697";#N/A,#N/A,FALSE,"ECWEBB";#N/A,#N/A,FALSE,"MFT96";#N/A,#N/A,FALSE,"CTrecon"}</definedName>
    <definedName name="fg_1_3_1_4_2" hidden="1">{#N/A,#N/A,FALSE,"TMCOMP96";#N/A,#N/A,FALSE,"MAT96";#N/A,#N/A,FALSE,"FANDA96";#N/A,#N/A,FALSE,"INTRAN96";#N/A,#N/A,FALSE,"NAA9697";#N/A,#N/A,FALSE,"ECWEBB";#N/A,#N/A,FALSE,"MFT96";#N/A,#N/A,FALSE,"CTrecon"}</definedName>
    <definedName name="fg_1_3_1_4_3" hidden="1">{#N/A,#N/A,FALSE,"TMCOMP96";#N/A,#N/A,FALSE,"MAT96";#N/A,#N/A,FALSE,"FANDA96";#N/A,#N/A,FALSE,"INTRAN96";#N/A,#N/A,FALSE,"NAA9697";#N/A,#N/A,FALSE,"ECWEBB";#N/A,#N/A,FALSE,"MFT96";#N/A,#N/A,FALSE,"CTrecon"}</definedName>
    <definedName name="fg_1_3_1_4_4" hidden="1">{#N/A,#N/A,FALSE,"TMCOMP96";#N/A,#N/A,FALSE,"MAT96";#N/A,#N/A,FALSE,"FANDA96";#N/A,#N/A,FALSE,"INTRAN96";#N/A,#N/A,FALSE,"NAA9697";#N/A,#N/A,FALSE,"ECWEBB";#N/A,#N/A,FALSE,"MFT96";#N/A,#N/A,FALSE,"CTrecon"}</definedName>
    <definedName name="fg_1_3_1_4_5" hidden="1">{#N/A,#N/A,FALSE,"TMCOMP96";#N/A,#N/A,FALSE,"MAT96";#N/A,#N/A,FALSE,"FANDA96";#N/A,#N/A,FALSE,"INTRAN96";#N/A,#N/A,FALSE,"NAA9697";#N/A,#N/A,FALSE,"ECWEBB";#N/A,#N/A,FALSE,"MFT96";#N/A,#N/A,FALSE,"CTrecon"}</definedName>
    <definedName name="fg_1_3_1_5" hidden="1">{#N/A,#N/A,FALSE,"TMCOMP96";#N/A,#N/A,FALSE,"MAT96";#N/A,#N/A,FALSE,"FANDA96";#N/A,#N/A,FALSE,"INTRAN96";#N/A,#N/A,FALSE,"NAA9697";#N/A,#N/A,FALSE,"ECWEBB";#N/A,#N/A,FALSE,"MFT96";#N/A,#N/A,FALSE,"CTrecon"}</definedName>
    <definedName name="fg_1_3_1_5_1" hidden="1">{#N/A,#N/A,FALSE,"TMCOMP96";#N/A,#N/A,FALSE,"MAT96";#N/A,#N/A,FALSE,"FANDA96";#N/A,#N/A,FALSE,"INTRAN96";#N/A,#N/A,FALSE,"NAA9697";#N/A,#N/A,FALSE,"ECWEBB";#N/A,#N/A,FALSE,"MFT96";#N/A,#N/A,FALSE,"CTrecon"}</definedName>
    <definedName name="fg_1_3_1_5_2" hidden="1">{#N/A,#N/A,FALSE,"TMCOMP96";#N/A,#N/A,FALSE,"MAT96";#N/A,#N/A,FALSE,"FANDA96";#N/A,#N/A,FALSE,"INTRAN96";#N/A,#N/A,FALSE,"NAA9697";#N/A,#N/A,FALSE,"ECWEBB";#N/A,#N/A,FALSE,"MFT96";#N/A,#N/A,FALSE,"CTrecon"}</definedName>
    <definedName name="fg_1_3_1_5_3" hidden="1">{#N/A,#N/A,FALSE,"TMCOMP96";#N/A,#N/A,FALSE,"MAT96";#N/A,#N/A,FALSE,"FANDA96";#N/A,#N/A,FALSE,"INTRAN96";#N/A,#N/A,FALSE,"NAA9697";#N/A,#N/A,FALSE,"ECWEBB";#N/A,#N/A,FALSE,"MFT96";#N/A,#N/A,FALSE,"CTrecon"}</definedName>
    <definedName name="fg_1_3_1_5_4" hidden="1">{#N/A,#N/A,FALSE,"TMCOMP96";#N/A,#N/A,FALSE,"MAT96";#N/A,#N/A,FALSE,"FANDA96";#N/A,#N/A,FALSE,"INTRAN96";#N/A,#N/A,FALSE,"NAA9697";#N/A,#N/A,FALSE,"ECWEBB";#N/A,#N/A,FALSE,"MFT96";#N/A,#N/A,FALSE,"CTrecon"}</definedName>
    <definedName name="fg_1_3_1_5_5" hidden="1">{#N/A,#N/A,FALSE,"TMCOMP96";#N/A,#N/A,FALSE,"MAT96";#N/A,#N/A,FALSE,"FANDA96";#N/A,#N/A,FALSE,"INTRAN96";#N/A,#N/A,FALSE,"NAA9697";#N/A,#N/A,FALSE,"ECWEBB";#N/A,#N/A,FALSE,"MFT96";#N/A,#N/A,FALSE,"CTrecon"}</definedName>
    <definedName name="fg_1_3_2" hidden="1">{#N/A,#N/A,FALSE,"TMCOMP96";#N/A,#N/A,FALSE,"MAT96";#N/A,#N/A,FALSE,"FANDA96";#N/A,#N/A,FALSE,"INTRAN96";#N/A,#N/A,FALSE,"NAA9697";#N/A,#N/A,FALSE,"ECWEBB";#N/A,#N/A,FALSE,"MFT96";#N/A,#N/A,FALSE,"CTrecon"}</definedName>
    <definedName name="fg_1_3_2_1" hidden="1">{#N/A,#N/A,FALSE,"TMCOMP96";#N/A,#N/A,FALSE,"MAT96";#N/A,#N/A,FALSE,"FANDA96";#N/A,#N/A,FALSE,"INTRAN96";#N/A,#N/A,FALSE,"NAA9697";#N/A,#N/A,FALSE,"ECWEBB";#N/A,#N/A,FALSE,"MFT96";#N/A,#N/A,FALSE,"CTrecon"}</definedName>
    <definedName name="fg_1_3_2_2" hidden="1">{#N/A,#N/A,FALSE,"TMCOMP96";#N/A,#N/A,FALSE,"MAT96";#N/A,#N/A,FALSE,"FANDA96";#N/A,#N/A,FALSE,"INTRAN96";#N/A,#N/A,FALSE,"NAA9697";#N/A,#N/A,FALSE,"ECWEBB";#N/A,#N/A,FALSE,"MFT96";#N/A,#N/A,FALSE,"CTrecon"}</definedName>
    <definedName name="fg_1_3_2_3" hidden="1">{#N/A,#N/A,FALSE,"TMCOMP96";#N/A,#N/A,FALSE,"MAT96";#N/A,#N/A,FALSE,"FANDA96";#N/A,#N/A,FALSE,"INTRAN96";#N/A,#N/A,FALSE,"NAA9697";#N/A,#N/A,FALSE,"ECWEBB";#N/A,#N/A,FALSE,"MFT96";#N/A,#N/A,FALSE,"CTrecon"}</definedName>
    <definedName name="fg_1_3_2_4" hidden="1">{#N/A,#N/A,FALSE,"TMCOMP96";#N/A,#N/A,FALSE,"MAT96";#N/A,#N/A,FALSE,"FANDA96";#N/A,#N/A,FALSE,"INTRAN96";#N/A,#N/A,FALSE,"NAA9697";#N/A,#N/A,FALSE,"ECWEBB";#N/A,#N/A,FALSE,"MFT96";#N/A,#N/A,FALSE,"CTrecon"}</definedName>
    <definedName name="fg_1_3_2_5" hidden="1">{#N/A,#N/A,FALSE,"TMCOMP96";#N/A,#N/A,FALSE,"MAT96";#N/A,#N/A,FALSE,"FANDA96";#N/A,#N/A,FALSE,"INTRAN96";#N/A,#N/A,FALSE,"NAA9697";#N/A,#N/A,FALSE,"ECWEBB";#N/A,#N/A,FALSE,"MFT96";#N/A,#N/A,FALSE,"CTrecon"}</definedName>
    <definedName name="fg_1_3_3" hidden="1">{#N/A,#N/A,FALSE,"TMCOMP96";#N/A,#N/A,FALSE,"MAT96";#N/A,#N/A,FALSE,"FANDA96";#N/A,#N/A,FALSE,"INTRAN96";#N/A,#N/A,FALSE,"NAA9697";#N/A,#N/A,FALSE,"ECWEBB";#N/A,#N/A,FALSE,"MFT96";#N/A,#N/A,FALSE,"CTrecon"}</definedName>
    <definedName name="fg_1_3_3_1" hidden="1">{#N/A,#N/A,FALSE,"TMCOMP96";#N/A,#N/A,FALSE,"MAT96";#N/A,#N/A,FALSE,"FANDA96";#N/A,#N/A,FALSE,"INTRAN96";#N/A,#N/A,FALSE,"NAA9697";#N/A,#N/A,FALSE,"ECWEBB";#N/A,#N/A,FALSE,"MFT96";#N/A,#N/A,FALSE,"CTrecon"}</definedName>
    <definedName name="fg_1_3_3_2" hidden="1">{#N/A,#N/A,FALSE,"TMCOMP96";#N/A,#N/A,FALSE,"MAT96";#N/A,#N/A,FALSE,"FANDA96";#N/A,#N/A,FALSE,"INTRAN96";#N/A,#N/A,FALSE,"NAA9697";#N/A,#N/A,FALSE,"ECWEBB";#N/A,#N/A,FALSE,"MFT96";#N/A,#N/A,FALSE,"CTrecon"}</definedName>
    <definedName name="fg_1_3_3_3" hidden="1">{#N/A,#N/A,FALSE,"TMCOMP96";#N/A,#N/A,FALSE,"MAT96";#N/A,#N/A,FALSE,"FANDA96";#N/A,#N/A,FALSE,"INTRAN96";#N/A,#N/A,FALSE,"NAA9697";#N/A,#N/A,FALSE,"ECWEBB";#N/A,#N/A,FALSE,"MFT96";#N/A,#N/A,FALSE,"CTrecon"}</definedName>
    <definedName name="fg_1_3_3_4" hidden="1">{#N/A,#N/A,FALSE,"TMCOMP96";#N/A,#N/A,FALSE,"MAT96";#N/A,#N/A,FALSE,"FANDA96";#N/A,#N/A,FALSE,"INTRAN96";#N/A,#N/A,FALSE,"NAA9697";#N/A,#N/A,FALSE,"ECWEBB";#N/A,#N/A,FALSE,"MFT96";#N/A,#N/A,FALSE,"CTrecon"}</definedName>
    <definedName name="fg_1_3_3_5" hidden="1">{#N/A,#N/A,FALSE,"TMCOMP96";#N/A,#N/A,FALSE,"MAT96";#N/A,#N/A,FALSE,"FANDA96";#N/A,#N/A,FALSE,"INTRAN96";#N/A,#N/A,FALSE,"NAA9697";#N/A,#N/A,FALSE,"ECWEBB";#N/A,#N/A,FALSE,"MFT96";#N/A,#N/A,FALSE,"CTrecon"}</definedName>
    <definedName name="fg_1_3_4" hidden="1">{#N/A,#N/A,FALSE,"TMCOMP96";#N/A,#N/A,FALSE,"MAT96";#N/A,#N/A,FALSE,"FANDA96";#N/A,#N/A,FALSE,"INTRAN96";#N/A,#N/A,FALSE,"NAA9697";#N/A,#N/A,FALSE,"ECWEBB";#N/A,#N/A,FALSE,"MFT96";#N/A,#N/A,FALSE,"CTrecon"}</definedName>
    <definedName name="fg_1_3_4_1" hidden="1">{#N/A,#N/A,FALSE,"TMCOMP96";#N/A,#N/A,FALSE,"MAT96";#N/A,#N/A,FALSE,"FANDA96";#N/A,#N/A,FALSE,"INTRAN96";#N/A,#N/A,FALSE,"NAA9697";#N/A,#N/A,FALSE,"ECWEBB";#N/A,#N/A,FALSE,"MFT96";#N/A,#N/A,FALSE,"CTrecon"}</definedName>
    <definedName name="fg_1_3_4_2" hidden="1">{#N/A,#N/A,FALSE,"TMCOMP96";#N/A,#N/A,FALSE,"MAT96";#N/A,#N/A,FALSE,"FANDA96";#N/A,#N/A,FALSE,"INTRAN96";#N/A,#N/A,FALSE,"NAA9697";#N/A,#N/A,FALSE,"ECWEBB";#N/A,#N/A,FALSE,"MFT96";#N/A,#N/A,FALSE,"CTrecon"}</definedName>
    <definedName name="fg_1_3_4_3" hidden="1">{#N/A,#N/A,FALSE,"TMCOMP96";#N/A,#N/A,FALSE,"MAT96";#N/A,#N/A,FALSE,"FANDA96";#N/A,#N/A,FALSE,"INTRAN96";#N/A,#N/A,FALSE,"NAA9697";#N/A,#N/A,FALSE,"ECWEBB";#N/A,#N/A,FALSE,"MFT96";#N/A,#N/A,FALSE,"CTrecon"}</definedName>
    <definedName name="fg_1_3_4_4" hidden="1">{#N/A,#N/A,FALSE,"TMCOMP96";#N/A,#N/A,FALSE,"MAT96";#N/A,#N/A,FALSE,"FANDA96";#N/A,#N/A,FALSE,"INTRAN96";#N/A,#N/A,FALSE,"NAA9697";#N/A,#N/A,FALSE,"ECWEBB";#N/A,#N/A,FALSE,"MFT96";#N/A,#N/A,FALSE,"CTrecon"}</definedName>
    <definedName name="fg_1_3_4_5" hidden="1">{#N/A,#N/A,FALSE,"TMCOMP96";#N/A,#N/A,FALSE,"MAT96";#N/A,#N/A,FALSE,"FANDA96";#N/A,#N/A,FALSE,"INTRAN96";#N/A,#N/A,FALSE,"NAA9697";#N/A,#N/A,FALSE,"ECWEBB";#N/A,#N/A,FALSE,"MFT96";#N/A,#N/A,FALSE,"CTrecon"}</definedName>
    <definedName name="fg_1_3_5" hidden="1">{#N/A,#N/A,FALSE,"TMCOMP96";#N/A,#N/A,FALSE,"MAT96";#N/A,#N/A,FALSE,"FANDA96";#N/A,#N/A,FALSE,"INTRAN96";#N/A,#N/A,FALSE,"NAA9697";#N/A,#N/A,FALSE,"ECWEBB";#N/A,#N/A,FALSE,"MFT96";#N/A,#N/A,FALSE,"CTrecon"}</definedName>
    <definedName name="fg_1_3_5_1" hidden="1">{#N/A,#N/A,FALSE,"TMCOMP96";#N/A,#N/A,FALSE,"MAT96";#N/A,#N/A,FALSE,"FANDA96";#N/A,#N/A,FALSE,"INTRAN96";#N/A,#N/A,FALSE,"NAA9697";#N/A,#N/A,FALSE,"ECWEBB";#N/A,#N/A,FALSE,"MFT96";#N/A,#N/A,FALSE,"CTrecon"}</definedName>
    <definedName name="fg_1_3_5_2" hidden="1">{#N/A,#N/A,FALSE,"TMCOMP96";#N/A,#N/A,FALSE,"MAT96";#N/A,#N/A,FALSE,"FANDA96";#N/A,#N/A,FALSE,"INTRAN96";#N/A,#N/A,FALSE,"NAA9697";#N/A,#N/A,FALSE,"ECWEBB";#N/A,#N/A,FALSE,"MFT96";#N/A,#N/A,FALSE,"CTrecon"}</definedName>
    <definedName name="fg_1_3_5_3" hidden="1">{#N/A,#N/A,FALSE,"TMCOMP96";#N/A,#N/A,FALSE,"MAT96";#N/A,#N/A,FALSE,"FANDA96";#N/A,#N/A,FALSE,"INTRAN96";#N/A,#N/A,FALSE,"NAA9697";#N/A,#N/A,FALSE,"ECWEBB";#N/A,#N/A,FALSE,"MFT96";#N/A,#N/A,FALSE,"CTrecon"}</definedName>
    <definedName name="fg_1_3_5_4" hidden="1">{#N/A,#N/A,FALSE,"TMCOMP96";#N/A,#N/A,FALSE,"MAT96";#N/A,#N/A,FALSE,"FANDA96";#N/A,#N/A,FALSE,"INTRAN96";#N/A,#N/A,FALSE,"NAA9697";#N/A,#N/A,FALSE,"ECWEBB";#N/A,#N/A,FALSE,"MFT96";#N/A,#N/A,FALSE,"CTrecon"}</definedName>
    <definedName name="fg_1_3_5_5" hidden="1">{#N/A,#N/A,FALSE,"TMCOMP96";#N/A,#N/A,FALSE,"MAT96";#N/A,#N/A,FALSE,"FANDA96";#N/A,#N/A,FALSE,"INTRAN96";#N/A,#N/A,FALSE,"NAA9697";#N/A,#N/A,FALSE,"ECWEBB";#N/A,#N/A,FALSE,"MFT96";#N/A,#N/A,FALSE,"CTrecon"}</definedName>
    <definedName name="fg_1_4" hidden="1">{#N/A,#N/A,FALSE,"TMCOMP96";#N/A,#N/A,FALSE,"MAT96";#N/A,#N/A,FALSE,"FANDA96";#N/A,#N/A,FALSE,"INTRAN96";#N/A,#N/A,FALSE,"NAA9697";#N/A,#N/A,FALSE,"ECWEBB";#N/A,#N/A,FALSE,"MFT96";#N/A,#N/A,FALSE,"CTrecon"}</definedName>
    <definedName name="fg_1_4_1" hidden="1">{#N/A,#N/A,FALSE,"TMCOMP96";#N/A,#N/A,FALSE,"MAT96";#N/A,#N/A,FALSE,"FANDA96";#N/A,#N/A,FALSE,"INTRAN96";#N/A,#N/A,FALSE,"NAA9697";#N/A,#N/A,FALSE,"ECWEBB";#N/A,#N/A,FALSE,"MFT96";#N/A,#N/A,FALSE,"CTrecon"}</definedName>
    <definedName name="fg_1_4_1_1" hidden="1">{#N/A,#N/A,FALSE,"TMCOMP96";#N/A,#N/A,FALSE,"MAT96";#N/A,#N/A,FALSE,"FANDA96";#N/A,#N/A,FALSE,"INTRAN96";#N/A,#N/A,FALSE,"NAA9697";#N/A,#N/A,FALSE,"ECWEBB";#N/A,#N/A,FALSE,"MFT96";#N/A,#N/A,FALSE,"CTrecon"}</definedName>
    <definedName name="fg_1_4_1_1_1" hidden="1">{#N/A,#N/A,FALSE,"TMCOMP96";#N/A,#N/A,FALSE,"MAT96";#N/A,#N/A,FALSE,"FANDA96";#N/A,#N/A,FALSE,"INTRAN96";#N/A,#N/A,FALSE,"NAA9697";#N/A,#N/A,FALSE,"ECWEBB";#N/A,#N/A,FALSE,"MFT96";#N/A,#N/A,FALSE,"CTrecon"}</definedName>
    <definedName name="fg_1_4_1_1_2" hidden="1">{#N/A,#N/A,FALSE,"TMCOMP96";#N/A,#N/A,FALSE,"MAT96";#N/A,#N/A,FALSE,"FANDA96";#N/A,#N/A,FALSE,"INTRAN96";#N/A,#N/A,FALSE,"NAA9697";#N/A,#N/A,FALSE,"ECWEBB";#N/A,#N/A,FALSE,"MFT96";#N/A,#N/A,FALSE,"CTrecon"}</definedName>
    <definedName name="fg_1_4_1_1_3" hidden="1">{#N/A,#N/A,FALSE,"TMCOMP96";#N/A,#N/A,FALSE,"MAT96";#N/A,#N/A,FALSE,"FANDA96";#N/A,#N/A,FALSE,"INTRAN96";#N/A,#N/A,FALSE,"NAA9697";#N/A,#N/A,FALSE,"ECWEBB";#N/A,#N/A,FALSE,"MFT96";#N/A,#N/A,FALSE,"CTrecon"}</definedName>
    <definedName name="fg_1_4_1_1_4" hidden="1">{#N/A,#N/A,FALSE,"TMCOMP96";#N/A,#N/A,FALSE,"MAT96";#N/A,#N/A,FALSE,"FANDA96";#N/A,#N/A,FALSE,"INTRAN96";#N/A,#N/A,FALSE,"NAA9697";#N/A,#N/A,FALSE,"ECWEBB";#N/A,#N/A,FALSE,"MFT96";#N/A,#N/A,FALSE,"CTrecon"}</definedName>
    <definedName name="fg_1_4_1_1_5" hidden="1">{#N/A,#N/A,FALSE,"TMCOMP96";#N/A,#N/A,FALSE,"MAT96";#N/A,#N/A,FALSE,"FANDA96";#N/A,#N/A,FALSE,"INTRAN96";#N/A,#N/A,FALSE,"NAA9697";#N/A,#N/A,FALSE,"ECWEBB";#N/A,#N/A,FALSE,"MFT96";#N/A,#N/A,FALSE,"CTrecon"}</definedName>
    <definedName name="fg_1_4_1_2" hidden="1">{#N/A,#N/A,FALSE,"TMCOMP96";#N/A,#N/A,FALSE,"MAT96";#N/A,#N/A,FALSE,"FANDA96";#N/A,#N/A,FALSE,"INTRAN96";#N/A,#N/A,FALSE,"NAA9697";#N/A,#N/A,FALSE,"ECWEBB";#N/A,#N/A,FALSE,"MFT96";#N/A,#N/A,FALSE,"CTrecon"}</definedName>
    <definedName name="fg_1_4_1_2_1" hidden="1">{#N/A,#N/A,FALSE,"TMCOMP96";#N/A,#N/A,FALSE,"MAT96";#N/A,#N/A,FALSE,"FANDA96";#N/A,#N/A,FALSE,"INTRAN96";#N/A,#N/A,FALSE,"NAA9697";#N/A,#N/A,FALSE,"ECWEBB";#N/A,#N/A,FALSE,"MFT96";#N/A,#N/A,FALSE,"CTrecon"}</definedName>
    <definedName name="fg_1_4_1_2_2" hidden="1">{#N/A,#N/A,FALSE,"TMCOMP96";#N/A,#N/A,FALSE,"MAT96";#N/A,#N/A,FALSE,"FANDA96";#N/A,#N/A,FALSE,"INTRAN96";#N/A,#N/A,FALSE,"NAA9697";#N/A,#N/A,FALSE,"ECWEBB";#N/A,#N/A,FALSE,"MFT96";#N/A,#N/A,FALSE,"CTrecon"}</definedName>
    <definedName name="fg_1_4_1_2_3" hidden="1">{#N/A,#N/A,FALSE,"TMCOMP96";#N/A,#N/A,FALSE,"MAT96";#N/A,#N/A,FALSE,"FANDA96";#N/A,#N/A,FALSE,"INTRAN96";#N/A,#N/A,FALSE,"NAA9697";#N/A,#N/A,FALSE,"ECWEBB";#N/A,#N/A,FALSE,"MFT96";#N/A,#N/A,FALSE,"CTrecon"}</definedName>
    <definedName name="fg_1_4_1_2_4" hidden="1">{#N/A,#N/A,FALSE,"TMCOMP96";#N/A,#N/A,FALSE,"MAT96";#N/A,#N/A,FALSE,"FANDA96";#N/A,#N/A,FALSE,"INTRAN96";#N/A,#N/A,FALSE,"NAA9697";#N/A,#N/A,FALSE,"ECWEBB";#N/A,#N/A,FALSE,"MFT96";#N/A,#N/A,FALSE,"CTrecon"}</definedName>
    <definedName name="fg_1_4_1_2_5" hidden="1">{#N/A,#N/A,FALSE,"TMCOMP96";#N/A,#N/A,FALSE,"MAT96";#N/A,#N/A,FALSE,"FANDA96";#N/A,#N/A,FALSE,"INTRAN96";#N/A,#N/A,FALSE,"NAA9697";#N/A,#N/A,FALSE,"ECWEBB";#N/A,#N/A,FALSE,"MFT96";#N/A,#N/A,FALSE,"CTrecon"}</definedName>
    <definedName name="fg_1_4_1_3" hidden="1">{#N/A,#N/A,FALSE,"TMCOMP96";#N/A,#N/A,FALSE,"MAT96";#N/A,#N/A,FALSE,"FANDA96";#N/A,#N/A,FALSE,"INTRAN96";#N/A,#N/A,FALSE,"NAA9697";#N/A,#N/A,FALSE,"ECWEBB";#N/A,#N/A,FALSE,"MFT96";#N/A,#N/A,FALSE,"CTrecon"}</definedName>
    <definedName name="fg_1_4_1_3_1" hidden="1">{#N/A,#N/A,FALSE,"TMCOMP96";#N/A,#N/A,FALSE,"MAT96";#N/A,#N/A,FALSE,"FANDA96";#N/A,#N/A,FALSE,"INTRAN96";#N/A,#N/A,FALSE,"NAA9697";#N/A,#N/A,FALSE,"ECWEBB";#N/A,#N/A,FALSE,"MFT96";#N/A,#N/A,FALSE,"CTrecon"}</definedName>
    <definedName name="fg_1_4_1_3_2" hidden="1">{#N/A,#N/A,FALSE,"TMCOMP96";#N/A,#N/A,FALSE,"MAT96";#N/A,#N/A,FALSE,"FANDA96";#N/A,#N/A,FALSE,"INTRAN96";#N/A,#N/A,FALSE,"NAA9697";#N/A,#N/A,FALSE,"ECWEBB";#N/A,#N/A,FALSE,"MFT96";#N/A,#N/A,FALSE,"CTrecon"}</definedName>
    <definedName name="fg_1_4_1_3_3" hidden="1">{#N/A,#N/A,FALSE,"TMCOMP96";#N/A,#N/A,FALSE,"MAT96";#N/A,#N/A,FALSE,"FANDA96";#N/A,#N/A,FALSE,"INTRAN96";#N/A,#N/A,FALSE,"NAA9697";#N/A,#N/A,FALSE,"ECWEBB";#N/A,#N/A,FALSE,"MFT96";#N/A,#N/A,FALSE,"CTrecon"}</definedName>
    <definedName name="fg_1_4_1_3_4" hidden="1">{#N/A,#N/A,FALSE,"TMCOMP96";#N/A,#N/A,FALSE,"MAT96";#N/A,#N/A,FALSE,"FANDA96";#N/A,#N/A,FALSE,"INTRAN96";#N/A,#N/A,FALSE,"NAA9697";#N/A,#N/A,FALSE,"ECWEBB";#N/A,#N/A,FALSE,"MFT96";#N/A,#N/A,FALSE,"CTrecon"}</definedName>
    <definedName name="fg_1_4_1_3_5" hidden="1">{#N/A,#N/A,FALSE,"TMCOMP96";#N/A,#N/A,FALSE,"MAT96";#N/A,#N/A,FALSE,"FANDA96";#N/A,#N/A,FALSE,"INTRAN96";#N/A,#N/A,FALSE,"NAA9697";#N/A,#N/A,FALSE,"ECWEBB";#N/A,#N/A,FALSE,"MFT96";#N/A,#N/A,FALSE,"CTrecon"}</definedName>
    <definedName name="fg_1_4_1_4" hidden="1">{#N/A,#N/A,FALSE,"TMCOMP96";#N/A,#N/A,FALSE,"MAT96";#N/A,#N/A,FALSE,"FANDA96";#N/A,#N/A,FALSE,"INTRAN96";#N/A,#N/A,FALSE,"NAA9697";#N/A,#N/A,FALSE,"ECWEBB";#N/A,#N/A,FALSE,"MFT96";#N/A,#N/A,FALSE,"CTrecon"}</definedName>
    <definedName name="fg_1_4_1_4_1" hidden="1">{#N/A,#N/A,FALSE,"TMCOMP96";#N/A,#N/A,FALSE,"MAT96";#N/A,#N/A,FALSE,"FANDA96";#N/A,#N/A,FALSE,"INTRAN96";#N/A,#N/A,FALSE,"NAA9697";#N/A,#N/A,FALSE,"ECWEBB";#N/A,#N/A,FALSE,"MFT96";#N/A,#N/A,FALSE,"CTrecon"}</definedName>
    <definedName name="fg_1_4_1_4_2" hidden="1">{#N/A,#N/A,FALSE,"TMCOMP96";#N/A,#N/A,FALSE,"MAT96";#N/A,#N/A,FALSE,"FANDA96";#N/A,#N/A,FALSE,"INTRAN96";#N/A,#N/A,FALSE,"NAA9697";#N/A,#N/A,FALSE,"ECWEBB";#N/A,#N/A,FALSE,"MFT96";#N/A,#N/A,FALSE,"CTrecon"}</definedName>
    <definedName name="fg_1_4_1_4_3" hidden="1">{#N/A,#N/A,FALSE,"TMCOMP96";#N/A,#N/A,FALSE,"MAT96";#N/A,#N/A,FALSE,"FANDA96";#N/A,#N/A,FALSE,"INTRAN96";#N/A,#N/A,FALSE,"NAA9697";#N/A,#N/A,FALSE,"ECWEBB";#N/A,#N/A,FALSE,"MFT96";#N/A,#N/A,FALSE,"CTrecon"}</definedName>
    <definedName name="fg_1_4_1_4_4" hidden="1">{#N/A,#N/A,FALSE,"TMCOMP96";#N/A,#N/A,FALSE,"MAT96";#N/A,#N/A,FALSE,"FANDA96";#N/A,#N/A,FALSE,"INTRAN96";#N/A,#N/A,FALSE,"NAA9697";#N/A,#N/A,FALSE,"ECWEBB";#N/A,#N/A,FALSE,"MFT96";#N/A,#N/A,FALSE,"CTrecon"}</definedName>
    <definedName name="fg_1_4_1_4_5" hidden="1">{#N/A,#N/A,FALSE,"TMCOMP96";#N/A,#N/A,FALSE,"MAT96";#N/A,#N/A,FALSE,"FANDA96";#N/A,#N/A,FALSE,"INTRAN96";#N/A,#N/A,FALSE,"NAA9697";#N/A,#N/A,FALSE,"ECWEBB";#N/A,#N/A,FALSE,"MFT96";#N/A,#N/A,FALSE,"CTrecon"}</definedName>
    <definedName name="fg_1_4_1_5" hidden="1">{#N/A,#N/A,FALSE,"TMCOMP96";#N/A,#N/A,FALSE,"MAT96";#N/A,#N/A,FALSE,"FANDA96";#N/A,#N/A,FALSE,"INTRAN96";#N/A,#N/A,FALSE,"NAA9697";#N/A,#N/A,FALSE,"ECWEBB";#N/A,#N/A,FALSE,"MFT96";#N/A,#N/A,FALSE,"CTrecon"}</definedName>
    <definedName name="fg_1_4_1_5_1" hidden="1">{#N/A,#N/A,FALSE,"TMCOMP96";#N/A,#N/A,FALSE,"MAT96";#N/A,#N/A,FALSE,"FANDA96";#N/A,#N/A,FALSE,"INTRAN96";#N/A,#N/A,FALSE,"NAA9697";#N/A,#N/A,FALSE,"ECWEBB";#N/A,#N/A,FALSE,"MFT96";#N/A,#N/A,FALSE,"CTrecon"}</definedName>
    <definedName name="fg_1_4_1_5_2" hidden="1">{#N/A,#N/A,FALSE,"TMCOMP96";#N/A,#N/A,FALSE,"MAT96";#N/A,#N/A,FALSE,"FANDA96";#N/A,#N/A,FALSE,"INTRAN96";#N/A,#N/A,FALSE,"NAA9697";#N/A,#N/A,FALSE,"ECWEBB";#N/A,#N/A,FALSE,"MFT96";#N/A,#N/A,FALSE,"CTrecon"}</definedName>
    <definedName name="fg_1_4_1_5_3" hidden="1">{#N/A,#N/A,FALSE,"TMCOMP96";#N/A,#N/A,FALSE,"MAT96";#N/A,#N/A,FALSE,"FANDA96";#N/A,#N/A,FALSE,"INTRAN96";#N/A,#N/A,FALSE,"NAA9697";#N/A,#N/A,FALSE,"ECWEBB";#N/A,#N/A,FALSE,"MFT96";#N/A,#N/A,FALSE,"CTrecon"}</definedName>
    <definedName name="fg_1_4_1_5_4" hidden="1">{#N/A,#N/A,FALSE,"TMCOMP96";#N/A,#N/A,FALSE,"MAT96";#N/A,#N/A,FALSE,"FANDA96";#N/A,#N/A,FALSE,"INTRAN96";#N/A,#N/A,FALSE,"NAA9697";#N/A,#N/A,FALSE,"ECWEBB";#N/A,#N/A,FALSE,"MFT96";#N/A,#N/A,FALSE,"CTrecon"}</definedName>
    <definedName name="fg_1_4_1_5_5" hidden="1">{#N/A,#N/A,FALSE,"TMCOMP96";#N/A,#N/A,FALSE,"MAT96";#N/A,#N/A,FALSE,"FANDA96";#N/A,#N/A,FALSE,"INTRAN96";#N/A,#N/A,FALSE,"NAA9697";#N/A,#N/A,FALSE,"ECWEBB";#N/A,#N/A,FALSE,"MFT96";#N/A,#N/A,FALSE,"CTrecon"}</definedName>
    <definedName name="fg_1_4_2" hidden="1">{#N/A,#N/A,FALSE,"TMCOMP96";#N/A,#N/A,FALSE,"MAT96";#N/A,#N/A,FALSE,"FANDA96";#N/A,#N/A,FALSE,"INTRAN96";#N/A,#N/A,FALSE,"NAA9697";#N/A,#N/A,FALSE,"ECWEBB";#N/A,#N/A,FALSE,"MFT96";#N/A,#N/A,FALSE,"CTrecon"}</definedName>
    <definedName name="fg_1_4_2_1" hidden="1">{#N/A,#N/A,FALSE,"TMCOMP96";#N/A,#N/A,FALSE,"MAT96";#N/A,#N/A,FALSE,"FANDA96";#N/A,#N/A,FALSE,"INTRAN96";#N/A,#N/A,FALSE,"NAA9697";#N/A,#N/A,FALSE,"ECWEBB";#N/A,#N/A,FALSE,"MFT96";#N/A,#N/A,FALSE,"CTrecon"}</definedName>
    <definedName name="fg_1_4_2_2" hidden="1">{#N/A,#N/A,FALSE,"TMCOMP96";#N/A,#N/A,FALSE,"MAT96";#N/A,#N/A,FALSE,"FANDA96";#N/A,#N/A,FALSE,"INTRAN96";#N/A,#N/A,FALSE,"NAA9697";#N/A,#N/A,FALSE,"ECWEBB";#N/A,#N/A,FALSE,"MFT96";#N/A,#N/A,FALSE,"CTrecon"}</definedName>
    <definedName name="fg_1_4_2_3" hidden="1">{#N/A,#N/A,FALSE,"TMCOMP96";#N/A,#N/A,FALSE,"MAT96";#N/A,#N/A,FALSE,"FANDA96";#N/A,#N/A,FALSE,"INTRAN96";#N/A,#N/A,FALSE,"NAA9697";#N/A,#N/A,FALSE,"ECWEBB";#N/A,#N/A,FALSE,"MFT96";#N/A,#N/A,FALSE,"CTrecon"}</definedName>
    <definedName name="fg_1_4_2_4" hidden="1">{#N/A,#N/A,FALSE,"TMCOMP96";#N/A,#N/A,FALSE,"MAT96";#N/A,#N/A,FALSE,"FANDA96";#N/A,#N/A,FALSE,"INTRAN96";#N/A,#N/A,FALSE,"NAA9697";#N/A,#N/A,FALSE,"ECWEBB";#N/A,#N/A,FALSE,"MFT96";#N/A,#N/A,FALSE,"CTrecon"}</definedName>
    <definedName name="fg_1_4_2_5" hidden="1">{#N/A,#N/A,FALSE,"TMCOMP96";#N/A,#N/A,FALSE,"MAT96";#N/A,#N/A,FALSE,"FANDA96";#N/A,#N/A,FALSE,"INTRAN96";#N/A,#N/A,FALSE,"NAA9697";#N/A,#N/A,FALSE,"ECWEBB";#N/A,#N/A,FALSE,"MFT96";#N/A,#N/A,FALSE,"CTrecon"}</definedName>
    <definedName name="fg_1_4_3" hidden="1">{#N/A,#N/A,FALSE,"TMCOMP96";#N/A,#N/A,FALSE,"MAT96";#N/A,#N/A,FALSE,"FANDA96";#N/A,#N/A,FALSE,"INTRAN96";#N/A,#N/A,FALSE,"NAA9697";#N/A,#N/A,FALSE,"ECWEBB";#N/A,#N/A,FALSE,"MFT96";#N/A,#N/A,FALSE,"CTrecon"}</definedName>
    <definedName name="fg_1_4_3_1" hidden="1">{#N/A,#N/A,FALSE,"TMCOMP96";#N/A,#N/A,FALSE,"MAT96";#N/A,#N/A,FALSE,"FANDA96";#N/A,#N/A,FALSE,"INTRAN96";#N/A,#N/A,FALSE,"NAA9697";#N/A,#N/A,FALSE,"ECWEBB";#N/A,#N/A,FALSE,"MFT96";#N/A,#N/A,FALSE,"CTrecon"}</definedName>
    <definedName name="fg_1_4_3_2" hidden="1">{#N/A,#N/A,FALSE,"TMCOMP96";#N/A,#N/A,FALSE,"MAT96";#N/A,#N/A,FALSE,"FANDA96";#N/A,#N/A,FALSE,"INTRAN96";#N/A,#N/A,FALSE,"NAA9697";#N/A,#N/A,FALSE,"ECWEBB";#N/A,#N/A,FALSE,"MFT96";#N/A,#N/A,FALSE,"CTrecon"}</definedName>
    <definedName name="fg_1_4_3_3" hidden="1">{#N/A,#N/A,FALSE,"TMCOMP96";#N/A,#N/A,FALSE,"MAT96";#N/A,#N/A,FALSE,"FANDA96";#N/A,#N/A,FALSE,"INTRAN96";#N/A,#N/A,FALSE,"NAA9697";#N/A,#N/A,FALSE,"ECWEBB";#N/A,#N/A,FALSE,"MFT96";#N/A,#N/A,FALSE,"CTrecon"}</definedName>
    <definedName name="fg_1_4_3_4" hidden="1">{#N/A,#N/A,FALSE,"TMCOMP96";#N/A,#N/A,FALSE,"MAT96";#N/A,#N/A,FALSE,"FANDA96";#N/A,#N/A,FALSE,"INTRAN96";#N/A,#N/A,FALSE,"NAA9697";#N/A,#N/A,FALSE,"ECWEBB";#N/A,#N/A,FALSE,"MFT96";#N/A,#N/A,FALSE,"CTrecon"}</definedName>
    <definedName name="fg_1_4_3_5" hidden="1">{#N/A,#N/A,FALSE,"TMCOMP96";#N/A,#N/A,FALSE,"MAT96";#N/A,#N/A,FALSE,"FANDA96";#N/A,#N/A,FALSE,"INTRAN96";#N/A,#N/A,FALSE,"NAA9697";#N/A,#N/A,FALSE,"ECWEBB";#N/A,#N/A,FALSE,"MFT96";#N/A,#N/A,FALSE,"CTrecon"}</definedName>
    <definedName name="fg_1_4_4" hidden="1">{#N/A,#N/A,FALSE,"TMCOMP96";#N/A,#N/A,FALSE,"MAT96";#N/A,#N/A,FALSE,"FANDA96";#N/A,#N/A,FALSE,"INTRAN96";#N/A,#N/A,FALSE,"NAA9697";#N/A,#N/A,FALSE,"ECWEBB";#N/A,#N/A,FALSE,"MFT96";#N/A,#N/A,FALSE,"CTrecon"}</definedName>
    <definedName name="fg_1_4_4_1" hidden="1">{#N/A,#N/A,FALSE,"TMCOMP96";#N/A,#N/A,FALSE,"MAT96";#N/A,#N/A,FALSE,"FANDA96";#N/A,#N/A,FALSE,"INTRAN96";#N/A,#N/A,FALSE,"NAA9697";#N/A,#N/A,FALSE,"ECWEBB";#N/A,#N/A,FALSE,"MFT96";#N/A,#N/A,FALSE,"CTrecon"}</definedName>
    <definedName name="fg_1_4_4_2" hidden="1">{#N/A,#N/A,FALSE,"TMCOMP96";#N/A,#N/A,FALSE,"MAT96";#N/A,#N/A,FALSE,"FANDA96";#N/A,#N/A,FALSE,"INTRAN96";#N/A,#N/A,FALSE,"NAA9697";#N/A,#N/A,FALSE,"ECWEBB";#N/A,#N/A,FALSE,"MFT96";#N/A,#N/A,FALSE,"CTrecon"}</definedName>
    <definedName name="fg_1_4_4_3" hidden="1">{#N/A,#N/A,FALSE,"TMCOMP96";#N/A,#N/A,FALSE,"MAT96";#N/A,#N/A,FALSE,"FANDA96";#N/A,#N/A,FALSE,"INTRAN96";#N/A,#N/A,FALSE,"NAA9697";#N/A,#N/A,FALSE,"ECWEBB";#N/A,#N/A,FALSE,"MFT96";#N/A,#N/A,FALSE,"CTrecon"}</definedName>
    <definedName name="fg_1_4_4_4" hidden="1">{#N/A,#N/A,FALSE,"TMCOMP96";#N/A,#N/A,FALSE,"MAT96";#N/A,#N/A,FALSE,"FANDA96";#N/A,#N/A,FALSE,"INTRAN96";#N/A,#N/A,FALSE,"NAA9697";#N/A,#N/A,FALSE,"ECWEBB";#N/A,#N/A,FALSE,"MFT96";#N/A,#N/A,FALSE,"CTrecon"}</definedName>
    <definedName name="fg_1_4_4_5" hidden="1">{#N/A,#N/A,FALSE,"TMCOMP96";#N/A,#N/A,FALSE,"MAT96";#N/A,#N/A,FALSE,"FANDA96";#N/A,#N/A,FALSE,"INTRAN96";#N/A,#N/A,FALSE,"NAA9697";#N/A,#N/A,FALSE,"ECWEBB";#N/A,#N/A,FALSE,"MFT96";#N/A,#N/A,FALSE,"CTrecon"}</definedName>
    <definedName name="fg_1_4_5" hidden="1">{#N/A,#N/A,FALSE,"TMCOMP96";#N/A,#N/A,FALSE,"MAT96";#N/A,#N/A,FALSE,"FANDA96";#N/A,#N/A,FALSE,"INTRAN96";#N/A,#N/A,FALSE,"NAA9697";#N/A,#N/A,FALSE,"ECWEBB";#N/A,#N/A,FALSE,"MFT96";#N/A,#N/A,FALSE,"CTrecon"}</definedName>
    <definedName name="fg_1_4_5_1" hidden="1">{#N/A,#N/A,FALSE,"TMCOMP96";#N/A,#N/A,FALSE,"MAT96";#N/A,#N/A,FALSE,"FANDA96";#N/A,#N/A,FALSE,"INTRAN96";#N/A,#N/A,FALSE,"NAA9697";#N/A,#N/A,FALSE,"ECWEBB";#N/A,#N/A,FALSE,"MFT96";#N/A,#N/A,FALSE,"CTrecon"}</definedName>
    <definedName name="fg_1_4_5_2" hidden="1">{#N/A,#N/A,FALSE,"TMCOMP96";#N/A,#N/A,FALSE,"MAT96";#N/A,#N/A,FALSE,"FANDA96";#N/A,#N/A,FALSE,"INTRAN96";#N/A,#N/A,FALSE,"NAA9697";#N/A,#N/A,FALSE,"ECWEBB";#N/A,#N/A,FALSE,"MFT96";#N/A,#N/A,FALSE,"CTrecon"}</definedName>
    <definedName name="fg_1_4_5_3" hidden="1">{#N/A,#N/A,FALSE,"TMCOMP96";#N/A,#N/A,FALSE,"MAT96";#N/A,#N/A,FALSE,"FANDA96";#N/A,#N/A,FALSE,"INTRAN96";#N/A,#N/A,FALSE,"NAA9697";#N/A,#N/A,FALSE,"ECWEBB";#N/A,#N/A,FALSE,"MFT96";#N/A,#N/A,FALSE,"CTrecon"}</definedName>
    <definedName name="fg_1_4_5_4" hidden="1">{#N/A,#N/A,FALSE,"TMCOMP96";#N/A,#N/A,FALSE,"MAT96";#N/A,#N/A,FALSE,"FANDA96";#N/A,#N/A,FALSE,"INTRAN96";#N/A,#N/A,FALSE,"NAA9697";#N/A,#N/A,FALSE,"ECWEBB";#N/A,#N/A,FALSE,"MFT96";#N/A,#N/A,FALSE,"CTrecon"}</definedName>
    <definedName name="fg_1_4_5_5" hidden="1">{#N/A,#N/A,FALSE,"TMCOMP96";#N/A,#N/A,FALSE,"MAT96";#N/A,#N/A,FALSE,"FANDA96";#N/A,#N/A,FALSE,"INTRAN96";#N/A,#N/A,FALSE,"NAA9697";#N/A,#N/A,FALSE,"ECWEBB";#N/A,#N/A,FALSE,"MFT96";#N/A,#N/A,FALSE,"CTrecon"}</definedName>
    <definedName name="fg_1_5" hidden="1">{#N/A,#N/A,FALSE,"TMCOMP96";#N/A,#N/A,FALSE,"MAT96";#N/A,#N/A,FALSE,"FANDA96";#N/A,#N/A,FALSE,"INTRAN96";#N/A,#N/A,FALSE,"NAA9697";#N/A,#N/A,FALSE,"ECWEBB";#N/A,#N/A,FALSE,"MFT96";#N/A,#N/A,FALSE,"CTrecon"}</definedName>
    <definedName name="fg_1_5_1" hidden="1">{#N/A,#N/A,FALSE,"TMCOMP96";#N/A,#N/A,FALSE,"MAT96";#N/A,#N/A,FALSE,"FANDA96";#N/A,#N/A,FALSE,"INTRAN96";#N/A,#N/A,FALSE,"NAA9697";#N/A,#N/A,FALSE,"ECWEBB";#N/A,#N/A,FALSE,"MFT96";#N/A,#N/A,FALSE,"CTrecon"}</definedName>
    <definedName name="fg_1_5_1_1" hidden="1">{#N/A,#N/A,FALSE,"TMCOMP96";#N/A,#N/A,FALSE,"MAT96";#N/A,#N/A,FALSE,"FANDA96";#N/A,#N/A,FALSE,"INTRAN96";#N/A,#N/A,FALSE,"NAA9697";#N/A,#N/A,FALSE,"ECWEBB";#N/A,#N/A,FALSE,"MFT96";#N/A,#N/A,FALSE,"CTrecon"}</definedName>
    <definedName name="fg_1_5_1_2" hidden="1">{#N/A,#N/A,FALSE,"TMCOMP96";#N/A,#N/A,FALSE,"MAT96";#N/A,#N/A,FALSE,"FANDA96";#N/A,#N/A,FALSE,"INTRAN96";#N/A,#N/A,FALSE,"NAA9697";#N/A,#N/A,FALSE,"ECWEBB";#N/A,#N/A,FALSE,"MFT96";#N/A,#N/A,FALSE,"CTrecon"}</definedName>
    <definedName name="fg_1_5_1_3" hidden="1">{#N/A,#N/A,FALSE,"TMCOMP96";#N/A,#N/A,FALSE,"MAT96";#N/A,#N/A,FALSE,"FANDA96";#N/A,#N/A,FALSE,"INTRAN96";#N/A,#N/A,FALSE,"NAA9697";#N/A,#N/A,FALSE,"ECWEBB";#N/A,#N/A,FALSE,"MFT96";#N/A,#N/A,FALSE,"CTrecon"}</definedName>
    <definedName name="fg_1_5_1_4" hidden="1">{#N/A,#N/A,FALSE,"TMCOMP96";#N/A,#N/A,FALSE,"MAT96";#N/A,#N/A,FALSE,"FANDA96";#N/A,#N/A,FALSE,"INTRAN96";#N/A,#N/A,FALSE,"NAA9697";#N/A,#N/A,FALSE,"ECWEBB";#N/A,#N/A,FALSE,"MFT96";#N/A,#N/A,FALSE,"CTrecon"}</definedName>
    <definedName name="fg_1_5_1_5" hidden="1">{#N/A,#N/A,FALSE,"TMCOMP96";#N/A,#N/A,FALSE,"MAT96";#N/A,#N/A,FALSE,"FANDA96";#N/A,#N/A,FALSE,"INTRAN96";#N/A,#N/A,FALSE,"NAA9697";#N/A,#N/A,FALSE,"ECWEBB";#N/A,#N/A,FALSE,"MFT96";#N/A,#N/A,FALSE,"CTrecon"}</definedName>
    <definedName name="fg_1_5_2" hidden="1">{#N/A,#N/A,FALSE,"TMCOMP96";#N/A,#N/A,FALSE,"MAT96";#N/A,#N/A,FALSE,"FANDA96";#N/A,#N/A,FALSE,"INTRAN96";#N/A,#N/A,FALSE,"NAA9697";#N/A,#N/A,FALSE,"ECWEBB";#N/A,#N/A,FALSE,"MFT96";#N/A,#N/A,FALSE,"CTrecon"}</definedName>
    <definedName name="fg_1_5_2_1" hidden="1">{#N/A,#N/A,FALSE,"TMCOMP96";#N/A,#N/A,FALSE,"MAT96";#N/A,#N/A,FALSE,"FANDA96";#N/A,#N/A,FALSE,"INTRAN96";#N/A,#N/A,FALSE,"NAA9697";#N/A,#N/A,FALSE,"ECWEBB";#N/A,#N/A,FALSE,"MFT96";#N/A,#N/A,FALSE,"CTrecon"}</definedName>
    <definedName name="fg_1_5_2_2" hidden="1">{#N/A,#N/A,FALSE,"TMCOMP96";#N/A,#N/A,FALSE,"MAT96";#N/A,#N/A,FALSE,"FANDA96";#N/A,#N/A,FALSE,"INTRAN96";#N/A,#N/A,FALSE,"NAA9697";#N/A,#N/A,FALSE,"ECWEBB";#N/A,#N/A,FALSE,"MFT96";#N/A,#N/A,FALSE,"CTrecon"}</definedName>
    <definedName name="fg_1_5_2_3" hidden="1">{#N/A,#N/A,FALSE,"TMCOMP96";#N/A,#N/A,FALSE,"MAT96";#N/A,#N/A,FALSE,"FANDA96";#N/A,#N/A,FALSE,"INTRAN96";#N/A,#N/A,FALSE,"NAA9697";#N/A,#N/A,FALSE,"ECWEBB";#N/A,#N/A,FALSE,"MFT96";#N/A,#N/A,FALSE,"CTrecon"}</definedName>
    <definedName name="fg_1_5_2_4" hidden="1">{#N/A,#N/A,FALSE,"TMCOMP96";#N/A,#N/A,FALSE,"MAT96";#N/A,#N/A,FALSE,"FANDA96";#N/A,#N/A,FALSE,"INTRAN96";#N/A,#N/A,FALSE,"NAA9697";#N/A,#N/A,FALSE,"ECWEBB";#N/A,#N/A,FALSE,"MFT96";#N/A,#N/A,FALSE,"CTrecon"}</definedName>
    <definedName name="fg_1_5_2_5" hidden="1">{#N/A,#N/A,FALSE,"TMCOMP96";#N/A,#N/A,FALSE,"MAT96";#N/A,#N/A,FALSE,"FANDA96";#N/A,#N/A,FALSE,"INTRAN96";#N/A,#N/A,FALSE,"NAA9697";#N/A,#N/A,FALSE,"ECWEBB";#N/A,#N/A,FALSE,"MFT96";#N/A,#N/A,FALSE,"CTrecon"}</definedName>
    <definedName name="fg_1_5_3" hidden="1">{#N/A,#N/A,FALSE,"TMCOMP96";#N/A,#N/A,FALSE,"MAT96";#N/A,#N/A,FALSE,"FANDA96";#N/A,#N/A,FALSE,"INTRAN96";#N/A,#N/A,FALSE,"NAA9697";#N/A,#N/A,FALSE,"ECWEBB";#N/A,#N/A,FALSE,"MFT96";#N/A,#N/A,FALSE,"CTrecon"}</definedName>
    <definedName name="fg_1_5_3_1" hidden="1">{#N/A,#N/A,FALSE,"TMCOMP96";#N/A,#N/A,FALSE,"MAT96";#N/A,#N/A,FALSE,"FANDA96";#N/A,#N/A,FALSE,"INTRAN96";#N/A,#N/A,FALSE,"NAA9697";#N/A,#N/A,FALSE,"ECWEBB";#N/A,#N/A,FALSE,"MFT96";#N/A,#N/A,FALSE,"CTrecon"}</definedName>
    <definedName name="fg_1_5_3_2" hidden="1">{#N/A,#N/A,FALSE,"TMCOMP96";#N/A,#N/A,FALSE,"MAT96";#N/A,#N/A,FALSE,"FANDA96";#N/A,#N/A,FALSE,"INTRAN96";#N/A,#N/A,FALSE,"NAA9697";#N/A,#N/A,FALSE,"ECWEBB";#N/A,#N/A,FALSE,"MFT96";#N/A,#N/A,FALSE,"CTrecon"}</definedName>
    <definedName name="fg_1_5_3_3" hidden="1">{#N/A,#N/A,FALSE,"TMCOMP96";#N/A,#N/A,FALSE,"MAT96";#N/A,#N/A,FALSE,"FANDA96";#N/A,#N/A,FALSE,"INTRAN96";#N/A,#N/A,FALSE,"NAA9697";#N/A,#N/A,FALSE,"ECWEBB";#N/A,#N/A,FALSE,"MFT96";#N/A,#N/A,FALSE,"CTrecon"}</definedName>
    <definedName name="fg_1_5_3_4" hidden="1">{#N/A,#N/A,FALSE,"TMCOMP96";#N/A,#N/A,FALSE,"MAT96";#N/A,#N/A,FALSE,"FANDA96";#N/A,#N/A,FALSE,"INTRAN96";#N/A,#N/A,FALSE,"NAA9697";#N/A,#N/A,FALSE,"ECWEBB";#N/A,#N/A,FALSE,"MFT96";#N/A,#N/A,FALSE,"CTrecon"}</definedName>
    <definedName name="fg_1_5_3_5" hidden="1">{#N/A,#N/A,FALSE,"TMCOMP96";#N/A,#N/A,FALSE,"MAT96";#N/A,#N/A,FALSE,"FANDA96";#N/A,#N/A,FALSE,"INTRAN96";#N/A,#N/A,FALSE,"NAA9697";#N/A,#N/A,FALSE,"ECWEBB";#N/A,#N/A,FALSE,"MFT96";#N/A,#N/A,FALSE,"CTrecon"}</definedName>
    <definedName name="fg_1_5_4" hidden="1">{#N/A,#N/A,FALSE,"TMCOMP96";#N/A,#N/A,FALSE,"MAT96";#N/A,#N/A,FALSE,"FANDA96";#N/A,#N/A,FALSE,"INTRAN96";#N/A,#N/A,FALSE,"NAA9697";#N/A,#N/A,FALSE,"ECWEBB";#N/A,#N/A,FALSE,"MFT96";#N/A,#N/A,FALSE,"CTrecon"}</definedName>
    <definedName name="fg_1_5_4_1" hidden="1">{#N/A,#N/A,FALSE,"TMCOMP96";#N/A,#N/A,FALSE,"MAT96";#N/A,#N/A,FALSE,"FANDA96";#N/A,#N/A,FALSE,"INTRAN96";#N/A,#N/A,FALSE,"NAA9697";#N/A,#N/A,FALSE,"ECWEBB";#N/A,#N/A,FALSE,"MFT96";#N/A,#N/A,FALSE,"CTrecon"}</definedName>
    <definedName name="fg_1_5_4_2" hidden="1">{#N/A,#N/A,FALSE,"TMCOMP96";#N/A,#N/A,FALSE,"MAT96";#N/A,#N/A,FALSE,"FANDA96";#N/A,#N/A,FALSE,"INTRAN96";#N/A,#N/A,FALSE,"NAA9697";#N/A,#N/A,FALSE,"ECWEBB";#N/A,#N/A,FALSE,"MFT96";#N/A,#N/A,FALSE,"CTrecon"}</definedName>
    <definedName name="fg_1_5_4_3" hidden="1">{#N/A,#N/A,FALSE,"TMCOMP96";#N/A,#N/A,FALSE,"MAT96";#N/A,#N/A,FALSE,"FANDA96";#N/A,#N/A,FALSE,"INTRAN96";#N/A,#N/A,FALSE,"NAA9697";#N/A,#N/A,FALSE,"ECWEBB";#N/A,#N/A,FALSE,"MFT96";#N/A,#N/A,FALSE,"CTrecon"}</definedName>
    <definedName name="fg_1_5_4_4" hidden="1">{#N/A,#N/A,FALSE,"TMCOMP96";#N/A,#N/A,FALSE,"MAT96";#N/A,#N/A,FALSE,"FANDA96";#N/A,#N/A,FALSE,"INTRAN96";#N/A,#N/A,FALSE,"NAA9697";#N/A,#N/A,FALSE,"ECWEBB";#N/A,#N/A,FALSE,"MFT96";#N/A,#N/A,FALSE,"CTrecon"}</definedName>
    <definedName name="fg_1_5_4_5" hidden="1">{#N/A,#N/A,FALSE,"TMCOMP96";#N/A,#N/A,FALSE,"MAT96";#N/A,#N/A,FALSE,"FANDA96";#N/A,#N/A,FALSE,"INTRAN96";#N/A,#N/A,FALSE,"NAA9697";#N/A,#N/A,FALSE,"ECWEBB";#N/A,#N/A,FALSE,"MFT96";#N/A,#N/A,FALSE,"CTrecon"}</definedName>
    <definedName name="fg_1_5_5" hidden="1">{#N/A,#N/A,FALSE,"TMCOMP96";#N/A,#N/A,FALSE,"MAT96";#N/A,#N/A,FALSE,"FANDA96";#N/A,#N/A,FALSE,"INTRAN96";#N/A,#N/A,FALSE,"NAA9697";#N/A,#N/A,FALSE,"ECWEBB";#N/A,#N/A,FALSE,"MFT96";#N/A,#N/A,FALSE,"CTrecon"}</definedName>
    <definedName name="fg_1_5_5_1" hidden="1">{#N/A,#N/A,FALSE,"TMCOMP96";#N/A,#N/A,FALSE,"MAT96";#N/A,#N/A,FALSE,"FANDA96";#N/A,#N/A,FALSE,"INTRAN96";#N/A,#N/A,FALSE,"NAA9697";#N/A,#N/A,FALSE,"ECWEBB";#N/A,#N/A,FALSE,"MFT96";#N/A,#N/A,FALSE,"CTrecon"}</definedName>
    <definedName name="fg_1_5_5_2" hidden="1">{#N/A,#N/A,FALSE,"TMCOMP96";#N/A,#N/A,FALSE,"MAT96";#N/A,#N/A,FALSE,"FANDA96";#N/A,#N/A,FALSE,"INTRAN96";#N/A,#N/A,FALSE,"NAA9697";#N/A,#N/A,FALSE,"ECWEBB";#N/A,#N/A,FALSE,"MFT96";#N/A,#N/A,FALSE,"CTrecon"}</definedName>
    <definedName name="fg_1_5_5_3" hidden="1">{#N/A,#N/A,FALSE,"TMCOMP96";#N/A,#N/A,FALSE,"MAT96";#N/A,#N/A,FALSE,"FANDA96";#N/A,#N/A,FALSE,"INTRAN96";#N/A,#N/A,FALSE,"NAA9697";#N/A,#N/A,FALSE,"ECWEBB";#N/A,#N/A,FALSE,"MFT96";#N/A,#N/A,FALSE,"CTrecon"}</definedName>
    <definedName name="fg_1_5_5_4" hidden="1">{#N/A,#N/A,FALSE,"TMCOMP96";#N/A,#N/A,FALSE,"MAT96";#N/A,#N/A,FALSE,"FANDA96";#N/A,#N/A,FALSE,"INTRAN96";#N/A,#N/A,FALSE,"NAA9697";#N/A,#N/A,FALSE,"ECWEBB";#N/A,#N/A,FALSE,"MFT96";#N/A,#N/A,FALSE,"CTrecon"}</definedName>
    <definedName name="fg_1_5_5_5" hidden="1">{#N/A,#N/A,FALSE,"TMCOMP96";#N/A,#N/A,FALSE,"MAT96";#N/A,#N/A,FALSE,"FANDA96";#N/A,#N/A,FALSE,"INTRAN96";#N/A,#N/A,FALSE,"NAA9697";#N/A,#N/A,FALSE,"ECWEBB";#N/A,#N/A,FALSE,"MFT96";#N/A,#N/A,FALSE,"CTrecon"}</definedName>
    <definedName name="fg_2" hidden="1">{#N/A,#N/A,FALSE,"TMCOMP96";#N/A,#N/A,FALSE,"MAT96";#N/A,#N/A,FALSE,"FANDA96";#N/A,#N/A,FALSE,"INTRAN96";#N/A,#N/A,FALSE,"NAA9697";#N/A,#N/A,FALSE,"ECWEBB";#N/A,#N/A,FALSE,"MFT96";#N/A,#N/A,FALSE,"CTrecon"}</definedName>
    <definedName name="fg_2_1" hidden="1">{#N/A,#N/A,FALSE,"TMCOMP96";#N/A,#N/A,FALSE,"MAT96";#N/A,#N/A,FALSE,"FANDA96";#N/A,#N/A,FALSE,"INTRAN96";#N/A,#N/A,FALSE,"NAA9697";#N/A,#N/A,FALSE,"ECWEBB";#N/A,#N/A,FALSE,"MFT96";#N/A,#N/A,FALSE,"CTrecon"}</definedName>
    <definedName name="fg_2_1_1" hidden="1">{#N/A,#N/A,FALSE,"TMCOMP96";#N/A,#N/A,FALSE,"MAT96";#N/A,#N/A,FALSE,"FANDA96";#N/A,#N/A,FALSE,"INTRAN96";#N/A,#N/A,FALSE,"NAA9697";#N/A,#N/A,FALSE,"ECWEBB";#N/A,#N/A,FALSE,"MFT96";#N/A,#N/A,FALSE,"CTrecon"}</definedName>
    <definedName name="fg_2_1_1_1" hidden="1">{#N/A,#N/A,FALSE,"TMCOMP96";#N/A,#N/A,FALSE,"MAT96";#N/A,#N/A,FALSE,"FANDA96";#N/A,#N/A,FALSE,"INTRAN96";#N/A,#N/A,FALSE,"NAA9697";#N/A,#N/A,FALSE,"ECWEBB";#N/A,#N/A,FALSE,"MFT96";#N/A,#N/A,FALSE,"CTrecon"}</definedName>
    <definedName name="fg_2_1_1_1_1" hidden="1">{#N/A,#N/A,FALSE,"TMCOMP96";#N/A,#N/A,FALSE,"MAT96";#N/A,#N/A,FALSE,"FANDA96";#N/A,#N/A,FALSE,"INTRAN96";#N/A,#N/A,FALSE,"NAA9697";#N/A,#N/A,FALSE,"ECWEBB";#N/A,#N/A,FALSE,"MFT96";#N/A,#N/A,FALSE,"CTrecon"}</definedName>
    <definedName name="fg_2_1_1_1_2" hidden="1">{#N/A,#N/A,FALSE,"TMCOMP96";#N/A,#N/A,FALSE,"MAT96";#N/A,#N/A,FALSE,"FANDA96";#N/A,#N/A,FALSE,"INTRAN96";#N/A,#N/A,FALSE,"NAA9697";#N/A,#N/A,FALSE,"ECWEBB";#N/A,#N/A,FALSE,"MFT96";#N/A,#N/A,FALSE,"CTrecon"}</definedName>
    <definedName name="fg_2_1_1_1_3" hidden="1">{#N/A,#N/A,FALSE,"TMCOMP96";#N/A,#N/A,FALSE,"MAT96";#N/A,#N/A,FALSE,"FANDA96";#N/A,#N/A,FALSE,"INTRAN96";#N/A,#N/A,FALSE,"NAA9697";#N/A,#N/A,FALSE,"ECWEBB";#N/A,#N/A,FALSE,"MFT96";#N/A,#N/A,FALSE,"CTrecon"}</definedName>
    <definedName name="fg_2_1_1_1_4" hidden="1">{#N/A,#N/A,FALSE,"TMCOMP96";#N/A,#N/A,FALSE,"MAT96";#N/A,#N/A,FALSE,"FANDA96";#N/A,#N/A,FALSE,"INTRAN96";#N/A,#N/A,FALSE,"NAA9697";#N/A,#N/A,FALSE,"ECWEBB";#N/A,#N/A,FALSE,"MFT96";#N/A,#N/A,FALSE,"CTrecon"}</definedName>
    <definedName name="fg_2_1_1_1_5" hidden="1">{#N/A,#N/A,FALSE,"TMCOMP96";#N/A,#N/A,FALSE,"MAT96";#N/A,#N/A,FALSE,"FANDA96";#N/A,#N/A,FALSE,"INTRAN96";#N/A,#N/A,FALSE,"NAA9697";#N/A,#N/A,FALSE,"ECWEBB";#N/A,#N/A,FALSE,"MFT96";#N/A,#N/A,FALSE,"CTrecon"}</definedName>
    <definedName name="fg_2_1_1_2" hidden="1">{#N/A,#N/A,FALSE,"TMCOMP96";#N/A,#N/A,FALSE,"MAT96";#N/A,#N/A,FALSE,"FANDA96";#N/A,#N/A,FALSE,"INTRAN96";#N/A,#N/A,FALSE,"NAA9697";#N/A,#N/A,FALSE,"ECWEBB";#N/A,#N/A,FALSE,"MFT96";#N/A,#N/A,FALSE,"CTrecon"}</definedName>
    <definedName name="fg_2_1_1_2_1" hidden="1">{#N/A,#N/A,FALSE,"TMCOMP96";#N/A,#N/A,FALSE,"MAT96";#N/A,#N/A,FALSE,"FANDA96";#N/A,#N/A,FALSE,"INTRAN96";#N/A,#N/A,FALSE,"NAA9697";#N/A,#N/A,FALSE,"ECWEBB";#N/A,#N/A,FALSE,"MFT96";#N/A,#N/A,FALSE,"CTrecon"}</definedName>
    <definedName name="fg_2_1_1_2_2" hidden="1">{#N/A,#N/A,FALSE,"TMCOMP96";#N/A,#N/A,FALSE,"MAT96";#N/A,#N/A,FALSE,"FANDA96";#N/A,#N/A,FALSE,"INTRAN96";#N/A,#N/A,FALSE,"NAA9697";#N/A,#N/A,FALSE,"ECWEBB";#N/A,#N/A,FALSE,"MFT96";#N/A,#N/A,FALSE,"CTrecon"}</definedName>
    <definedName name="fg_2_1_1_2_3" hidden="1">{#N/A,#N/A,FALSE,"TMCOMP96";#N/A,#N/A,FALSE,"MAT96";#N/A,#N/A,FALSE,"FANDA96";#N/A,#N/A,FALSE,"INTRAN96";#N/A,#N/A,FALSE,"NAA9697";#N/A,#N/A,FALSE,"ECWEBB";#N/A,#N/A,FALSE,"MFT96";#N/A,#N/A,FALSE,"CTrecon"}</definedName>
    <definedName name="fg_2_1_1_2_4" hidden="1">{#N/A,#N/A,FALSE,"TMCOMP96";#N/A,#N/A,FALSE,"MAT96";#N/A,#N/A,FALSE,"FANDA96";#N/A,#N/A,FALSE,"INTRAN96";#N/A,#N/A,FALSE,"NAA9697";#N/A,#N/A,FALSE,"ECWEBB";#N/A,#N/A,FALSE,"MFT96";#N/A,#N/A,FALSE,"CTrecon"}</definedName>
    <definedName name="fg_2_1_1_2_5" hidden="1">{#N/A,#N/A,FALSE,"TMCOMP96";#N/A,#N/A,FALSE,"MAT96";#N/A,#N/A,FALSE,"FANDA96";#N/A,#N/A,FALSE,"INTRAN96";#N/A,#N/A,FALSE,"NAA9697";#N/A,#N/A,FALSE,"ECWEBB";#N/A,#N/A,FALSE,"MFT96";#N/A,#N/A,FALSE,"CTrecon"}</definedName>
    <definedName name="fg_2_1_1_3" hidden="1">{#N/A,#N/A,FALSE,"TMCOMP96";#N/A,#N/A,FALSE,"MAT96";#N/A,#N/A,FALSE,"FANDA96";#N/A,#N/A,FALSE,"INTRAN96";#N/A,#N/A,FALSE,"NAA9697";#N/A,#N/A,FALSE,"ECWEBB";#N/A,#N/A,FALSE,"MFT96";#N/A,#N/A,FALSE,"CTrecon"}</definedName>
    <definedName name="fg_2_1_1_4" hidden="1">{#N/A,#N/A,FALSE,"TMCOMP96";#N/A,#N/A,FALSE,"MAT96";#N/A,#N/A,FALSE,"FANDA96";#N/A,#N/A,FALSE,"INTRAN96";#N/A,#N/A,FALSE,"NAA9697";#N/A,#N/A,FALSE,"ECWEBB";#N/A,#N/A,FALSE,"MFT96";#N/A,#N/A,FALSE,"CTrecon"}</definedName>
    <definedName name="fg_2_1_1_5" hidden="1">{#N/A,#N/A,FALSE,"TMCOMP96";#N/A,#N/A,FALSE,"MAT96";#N/A,#N/A,FALSE,"FANDA96";#N/A,#N/A,FALSE,"INTRAN96";#N/A,#N/A,FALSE,"NAA9697";#N/A,#N/A,FALSE,"ECWEBB";#N/A,#N/A,FALSE,"MFT96";#N/A,#N/A,FALSE,"CTrecon"}</definedName>
    <definedName name="fg_2_1_2" hidden="1">{#N/A,#N/A,FALSE,"TMCOMP96";#N/A,#N/A,FALSE,"MAT96";#N/A,#N/A,FALSE,"FANDA96";#N/A,#N/A,FALSE,"INTRAN96";#N/A,#N/A,FALSE,"NAA9697";#N/A,#N/A,FALSE,"ECWEBB";#N/A,#N/A,FALSE,"MFT96";#N/A,#N/A,FALSE,"CTrecon"}</definedName>
    <definedName name="fg_2_1_2_1" hidden="1">{#N/A,#N/A,FALSE,"TMCOMP96";#N/A,#N/A,FALSE,"MAT96";#N/A,#N/A,FALSE,"FANDA96";#N/A,#N/A,FALSE,"INTRAN96";#N/A,#N/A,FALSE,"NAA9697";#N/A,#N/A,FALSE,"ECWEBB";#N/A,#N/A,FALSE,"MFT96";#N/A,#N/A,FALSE,"CTrecon"}</definedName>
    <definedName name="fg_2_1_2_2" hidden="1">{#N/A,#N/A,FALSE,"TMCOMP96";#N/A,#N/A,FALSE,"MAT96";#N/A,#N/A,FALSE,"FANDA96";#N/A,#N/A,FALSE,"INTRAN96";#N/A,#N/A,FALSE,"NAA9697";#N/A,#N/A,FALSE,"ECWEBB";#N/A,#N/A,FALSE,"MFT96";#N/A,#N/A,FALSE,"CTrecon"}</definedName>
    <definedName name="fg_2_1_2_3" hidden="1">{#N/A,#N/A,FALSE,"TMCOMP96";#N/A,#N/A,FALSE,"MAT96";#N/A,#N/A,FALSE,"FANDA96";#N/A,#N/A,FALSE,"INTRAN96";#N/A,#N/A,FALSE,"NAA9697";#N/A,#N/A,FALSE,"ECWEBB";#N/A,#N/A,FALSE,"MFT96";#N/A,#N/A,FALSE,"CTrecon"}</definedName>
    <definedName name="fg_2_1_2_4" hidden="1">{#N/A,#N/A,FALSE,"TMCOMP96";#N/A,#N/A,FALSE,"MAT96";#N/A,#N/A,FALSE,"FANDA96";#N/A,#N/A,FALSE,"INTRAN96";#N/A,#N/A,FALSE,"NAA9697";#N/A,#N/A,FALSE,"ECWEBB";#N/A,#N/A,FALSE,"MFT96";#N/A,#N/A,FALSE,"CTrecon"}</definedName>
    <definedName name="fg_2_1_2_5" hidden="1">{#N/A,#N/A,FALSE,"TMCOMP96";#N/A,#N/A,FALSE,"MAT96";#N/A,#N/A,FALSE,"FANDA96";#N/A,#N/A,FALSE,"INTRAN96";#N/A,#N/A,FALSE,"NAA9697";#N/A,#N/A,FALSE,"ECWEBB";#N/A,#N/A,FALSE,"MFT96";#N/A,#N/A,FALSE,"CTrecon"}</definedName>
    <definedName name="fg_2_1_3" hidden="1">{#N/A,#N/A,FALSE,"TMCOMP96";#N/A,#N/A,FALSE,"MAT96";#N/A,#N/A,FALSE,"FANDA96";#N/A,#N/A,FALSE,"INTRAN96";#N/A,#N/A,FALSE,"NAA9697";#N/A,#N/A,FALSE,"ECWEBB";#N/A,#N/A,FALSE,"MFT96";#N/A,#N/A,FALSE,"CTrecon"}</definedName>
    <definedName name="fg_2_1_3_1" hidden="1">{#N/A,#N/A,FALSE,"TMCOMP96";#N/A,#N/A,FALSE,"MAT96";#N/A,#N/A,FALSE,"FANDA96";#N/A,#N/A,FALSE,"INTRAN96";#N/A,#N/A,FALSE,"NAA9697";#N/A,#N/A,FALSE,"ECWEBB";#N/A,#N/A,FALSE,"MFT96";#N/A,#N/A,FALSE,"CTrecon"}</definedName>
    <definedName name="fg_2_1_3_2" hidden="1">{#N/A,#N/A,FALSE,"TMCOMP96";#N/A,#N/A,FALSE,"MAT96";#N/A,#N/A,FALSE,"FANDA96";#N/A,#N/A,FALSE,"INTRAN96";#N/A,#N/A,FALSE,"NAA9697";#N/A,#N/A,FALSE,"ECWEBB";#N/A,#N/A,FALSE,"MFT96";#N/A,#N/A,FALSE,"CTrecon"}</definedName>
    <definedName name="fg_2_1_3_3" hidden="1">{#N/A,#N/A,FALSE,"TMCOMP96";#N/A,#N/A,FALSE,"MAT96";#N/A,#N/A,FALSE,"FANDA96";#N/A,#N/A,FALSE,"INTRAN96";#N/A,#N/A,FALSE,"NAA9697";#N/A,#N/A,FALSE,"ECWEBB";#N/A,#N/A,FALSE,"MFT96";#N/A,#N/A,FALSE,"CTrecon"}</definedName>
    <definedName name="fg_2_1_3_4" hidden="1">{#N/A,#N/A,FALSE,"TMCOMP96";#N/A,#N/A,FALSE,"MAT96";#N/A,#N/A,FALSE,"FANDA96";#N/A,#N/A,FALSE,"INTRAN96";#N/A,#N/A,FALSE,"NAA9697";#N/A,#N/A,FALSE,"ECWEBB";#N/A,#N/A,FALSE,"MFT96";#N/A,#N/A,FALSE,"CTrecon"}</definedName>
    <definedName name="fg_2_1_3_5" hidden="1">{#N/A,#N/A,FALSE,"TMCOMP96";#N/A,#N/A,FALSE,"MAT96";#N/A,#N/A,FALSE,"FANDA96";#N/A,#N/A,FALSE,"INTRAN96";#N/A,#N/A,FALSE,"NAA9697";#N/A,#N/A,FALSE,"ECWEBB";#N/A,#N/A,FALSE,"MFT96";#N/A,#N/A,FALSE,"CTrecon"}</definedName>
    <definedName name="fg_2_1_4" hidden="1">{#N/A,#N/A,FALSE,"TMCOMP96";#N/A,#N/A,FALSE,"MAT96";#N/A,#N/A,FALSE,"FANDA96";#N/A,#N/A,FALSE,"INTRAN96";#N/A,#N/A,FALSE,"NAA9697";#N/A,#N/A,FALSE,"ECWEBB";#N/A,#N/A,FALSE,"MFT96";#N/A,#N/A,FALSE,"CTrecon"}</definedName>
    <definedName name="fg_2_1_4_1" hidden="1">{#N/A,#N/A,FALSE,"TMCOMP96";#N/A,#N/A,FALSE,"MAT96";#N/A,#N/A,FALSE,"FANDA96";#N/A,#N/A,FALSE,"INTRAN96";#N/A,#N/A,FALSE,"NAA9697";#N/A,#N/A,FALSE,"ECWEBB";#N/A,#N/A,FALSE,"MFT96";#N/A,#N/A,FALSE,"CTrecon"}</definedName>
    <definedName name="fg_2_1_4_2" hidden="1">{#N/A,#N/A,FALSE,"TMCOMP96";#N/A,#N/A,FALSE,"MAT96";#N/A,#N/A,FALSE,"FANDA96";#N/A,#N/A,FALSE,"INTRAN96";#N/A,#N/A,FALSE,"NAA9697";#N/A,#N/A,FALSE,"ECWEBB";#N/A,#N/A,FALSE,"MFT96";#N/A,#N/A,FALSE,"CTrecon"}</definedName>
    <definedName name="fg_2_1_4_3" hidden="1">{#N/A,#N/A,FALSE,"TMCOMP96";#N/A,#N/A,FALSE,"MAT96";#N/A,#N/A,FALSE,"FANDA96";#N/A,#N/A,FALSE,"INTRAN96";#N/A,#N/A,FALSE,"NAA9697";#N/A,#N/A,FALSE,"ECWEBB";#N/A,#N/A,FALSE,"MFT96";#N/A,#N/A,FALSE,"CTrecon"}</definedName>
    <definedName name="fg_2_1_4_4" hidden="1">{#N/A,#N/A,FALSE,"TMCOMP96";#N/A,#N/A,FALSE,"MAT96";#N/A,#N/A,FALSE,"FANDA96";#N/A,#N/A,FALSE,"INTRAN96";#N/A,#N/A,FALSE,"NAA9697";#N/A,#N/A,FALSE,"ECWEBB";#N/A,#N/A,FALSE,"MFT96";#N/A,#N/A,FALSE,"CTrecon"}</definedName>
    <definedName name="fg_2_1_4_5" hidden="1">{#N/A,#N/A,FALSE,"TMCOMP96";#N/A,#N/A,FALSE,"MAT96";#N/A,#N/A,FALSE,"FANDA96";#N/A,#N/A,FALSE,"INTRAN96";#N/A,#N/A,FALSE,"NAA9697";#N/A,#N/A,FALSE,"ECWEBB";#N/A,#N/A,FALSE,"MFT96";#N/A,#N/A,FALSE,"CTrecon"}</definedName>
    <definedName name="fg_2_1_5" hidden="1">{#N/A,#N/A,FALSE,"TMCOMP96";#N/A,#N/A,FALSE,"MAT96";#N/A,#N/A,FALSE,"FANDA96";#N/A,#N/A,FALSE,"INTRAN96";#N/A,#N/A,FALSE,"NAA9697";#N/A,#N/A,FALSE,"ECWEBB";#N/A,#N/A,FALSE,"MFT96";#N/A,#N/A,FALSE,"CTrecon"}</definedName>
    <definedName name="fg_2_1_5_1" hidden="1">{#N/A,#N/A,FALSE,"TMCOMP96";#N/A,#N/A,FALSE,"MAT96";#N/A,#N/A,FALSE,"FANDA96";#N/A,#N/A,FALSE,"INTRAN96";#N/A,#N/A,FALSE,"NAA9697";#N/A,#N/A,FALSE,"ECWEBB";#N/A,#N/A,FALSE,"MFT96";#N/A,#N/A,FALSE,"CTrecon"}</definedName>
    <definedName name="fg_2_1_5_2" hidden="1">{#N/A,#N/A,FALSE,"TMCOMP96";#N/A,#N/A,FALSE,"MAT96";#N/A,#N/A,FALSE,"FANDA96";#N/A,#N/A,FALSE,"INTRAN96";#N/A,#N/A,FALSE,"NAA9697";#N/A,#N/A,FALSE,"ECWEBB";#N/A,#N/A,FALSE,"MFT96";#N/A,#N/A,FALSE,"CTrecon"}</definedName>
    <definedName name="fg_2_1_5_3" hidden="1">{#N/A,#N/A,FALSE,"TMCOMP96";#N/A,#N/A,FALSE,"MAT96";#N/A,#N/A,FALSE,"FANDA96";#N/A,#N/A,FALSE,"INTRAN96";#N/A,#N/A,FALSE,"NAA9697";#N/A,#N/A,FALSE,"ECWEBB";#N/A,#N/A,FALSE,"MFT96";#N/A,#N/A,FALSE,"CTrecon"}</definedName>
    <definedName name="fg_2_1_5_4" hidden="1">{#N/A,#N/A,FALSE,"TMCOMP96";#N/A,#N/A,FALSE,"MAT96";#N/A,#N/A,FALSE,"FANDA96";#N/A,#N/A,FALSE,"INTRAN96";#N/A,#N/A,FALSE,"NAA9697";#N/A,#N/A,FALSE,"ECWEBB";#N/A,#N/A,FALSE,"MFT96";#N/A,#N/A,FALSE,"CTrecon"}</definedName>
    <definedName name="fg_2_1_5_5" hidden="1">{#N/A,#N/A,FALSE,"TMCOMP96";#N/A,#N/A,FALSE,"MAT96";#N/A,#N/A,FALSE,"FANDA96";#N/A,#N/A,FALSE,"INTRAN96";#N/A,#N/A,FALSE,"NAA9697";#N/A,#N/A,FALSE,"ECWEBB";#N/A,#N/A,FALSE,"MFT96";#N/A,#N/A,FALSE,"CTrecon"}</definedName>
    <definedName name="fg_2_2" hidden="1">{#N/A,#N/A,FALSE,"TMCOMP96";#N/A,#N/A,FALSE,"MAT96";#N/A,#N/A,FALSE,"FANDA96";#N/A,#N/A,FALSE,"INTRAN96";#N/A,#N/A,FALSE,"NAA9697";#N/A,#N/A,FALSE,"ECWEBB";#N/A,#N/A,FALSE,"MFT96";#N/A,#N/A,FALSE,"CTrecon"}</definedName>
    <definedName name="fg_2_2_1" hidden="1">{#N/A,#N/A,FALSE,"TMCOMP96";#N/A,#N/A,FALSE,"MAT96";#N/A,#N/A,FALSE,"FANDA96";#N/A,#N/A,FALSE,"INTRAN96";#N/A,#N/A,FALSE,"NAA9697";#N/A,#N/A,FALSE,"ECWEBB";#N/A,#N/A,FALSE,"MFT96";#N/A,#N/A,FALSE,"CTrecon"}</definedName>
    <definedName name="fg_2_2_2" hidden="1">{#N/A,#N/A,FALSE,"TMCOMP96";#N/A,#N/A,FALSE,"MAT96";#N/A,#N/A,FALSE,"FANDA96";#N/A,#N/A,FALSE,"INTRAN96";#N/A,#N/A,FALSE,"NAA9697";#N/A,#N/A,FALSE,"ECWEBB";#N/A,#N/A,FALSE,"MFT96";#N/A,#N/A,FALSE,"CTrecon"}</definedName>
    <definedName name="fg_2_2_3" hidden="1">{#N/A,#N/A,FALSE,"TMCOMP96";#N/A,#N/A,FALSE,"MAT96";#N/A,#N/A,FALSE,"FANDA96";#N/A,#N/A,FALSE,"INTRAN96";#N/A,#N/A,FALSE,"NAA9697";#N/A,#N/A,FALSE,"ECWEBB";#N/A,#N/A,FALSE,"MFT96";#N/A,#N/A,FALSE,"CTrecon"}</definedName>
    <definedName name="fg_2_2_4" hidden="1">{#N/A,#N/A,FALSE,"TMCOMP96";#N/A,#N/A,FALSE,"MAT96";#N/A,#N/A,FALSE,"FANDA96";#N/A,#N/A,FALSE,"INTRAN96";#N/A,#N/A,FALSE,"NAA9697";#N/A,#N/A,FALSE,"ECWEBB";#N/A,#N/A,FALSE,"MFT96";#N/A,#N/A,FALSE,"CTrecon"}</definedName>
    <definedName name="fg_2_2_5" hidden="1">{#N/A,#N/A,FALSE,"TMCOMP96";#N/A,#N/A,FALSE,"MAT96";#N/A,#N/A,FALSE,"FANDA96";#N/A,#N/A,FALSE,"INTRAN96";#N/A,#N/A,FALSE,"NAA9697";#N/A,#N/A,FALSE,"ECWEBB";#N/A,#N/A,FALSE,"MFT96";#N/A,#N/A,FALSE,"CTrecon"}</definedName>
    <definedName name="fg_2_3" hidden="1">{#N/A,#N/A,FALSE,"TMCOMP96";#N/A,#N/A,FALSE,"MAT96";#N/A,#N/A,FALSE,"FANDA96";#N/A,#N/A,FALSE,"INTRAN96";#N/A,#N/A,FALSE,"NAA9697";#N/A,#N/A,FALSE,"ECWEBB";#N/A,#N/A,FALSE,"MFT96";#N/A,#N/A,FALSE,"CTrecon"}</definedName>
    <definedName name="fg_2_3_1" hidden="1">{#N/A,#N/A,FALSE,"TMCOMP96";#N/A,#N/A,FALSE,"MAT96";#N/A,#N/A,FALSE,"FANDA96";#N/A,#N/A,FALSE,"INTRAN96";#N/A,#N/A,FALSE,"NAA9697";#N/A,#N/A,FALSE,"ECWEBB";#N/A,#N/A,FALSE,"MFT96";#N/A,#N/A,FALSE,"CTrecon"}</definedName>
    <definedName name="fg_2_3_2" hidden="1">{#N/A,#N/A,FALSE,"TMCOMP96";#N/A,#N/A,FALSE,"MAT96";#N/A,#N/A,FALSE,"FANDA96";#N/A,#N/A,FALSE,"INTRAN96";#N/A,#N/A,FALSE,"NAA9697";#N/A,#N/A,FALSE,"ECWEBB";#N/A,#N/A,FALSE,"MFT96";#N/A,#N/A,FALSE,"CTrecon"}</definedName>
    <definedName name="fg_2_3_3" hidden="1">{#N/A,#N/A,FALSE,"TMCOMP96";#N/A,#N/A,FALSE,"MAT96";#N/A,#N/A,FALSE,"FANDA96";#N/A,#N/A,FALSE,"INTRAN96";#N/A,#N/A,FALSE,"NAA9697";#N/A,#N/A,FALSE,"ECWEBB";#N/A,#N/A,FALSE,"MFT96";#N/A,#N/A,FALSE,"CTrecon"}</definedName>
    <definedName name="fg_2_3_4" hidden="1">{#N/A,#N/A,FALSE,"TMCOMP96";#N/A,#N/A,FALSE,"MAT96";#N/A,#N/A,FALSE,"FANDA96";#N/A,#N/A,FALSE,"INTRAN96";#N/A,#N/A,FALSE,"NAA9697";#N/A,#N/A,FALSE,"ECWEBB";#N/A,#N/A,FALSE,"MFT96";#N/A,#N/A,FALSE,"CTrecon"}</definedName>
    <definedName name="fg_2_3_5" hidden="1">{#N/A,#N/A,FALSE,"TMCOMP96";#N/A,#N/A,FALSE,"MAT96";#N/A,#N/A,FALSE,"FANDA96";#N/A,#N/A,FALSE,"INTRAN96";#N/A,#N/A,FALSE,"NAA9697";#N/A,#N/A,FALSE,"ECWEBB";#N/A,#N/A,FALSE,"MFT96";#N/A,#N/A,FALSE,"CTrecon"}</definedName>
    <definedName name="fg_2_4" hidden="1">{#N/A,#N/A,FALSE,"TMCOMP96";#N/A,#N/A,FALSE,"MAT96";#N/A,#N/A,FALSE,"FANDA96";#N/A,#N/A,FALSE,"INTRAN96";#N/A,#N/A,FALSE,"NAA9697";#N/A,#N/A,FALSE,"ECWEBB";#N/A,#N/A,FALSE,"MFT96";#N/A,#N/A,FALSE,"CTrecon"}</definedName>
    <definedName name="fg_2_4_1" hidden="1">{#N/A,#N/A,FALSE,"TMCOMP96";#N/A,#N/A,FALSE,"MAT96";#N/A,#N/A,FALSE,"FANDA96";#N/A,#N/A,FALSE,"INTRAN96";#N/A,#N/A,FALSE,"NAA9697";#N/A,#N/A,FALSE,"ECWEBB";#N/A,#N/A,FALSE,"MFT96";#N/A,#N/A,FALSE,"CTrecon"}</definedName>
    <definedName name="fg_2_4_2" hidden="1">{#N/A,#N/A,FALSE,"TMCOMP96";#N/A,#N/A,FALSE,"MAT96";#N/A,#N/A,FALSE,"FANDA96";#N/A,#N/A,FALSE,"INTRAN96";#N/A,#N/A,FALSE,"NAA9697";#N/A,#N/A,FALSE,"ECWEBB";#N/A,#N/A,FALSE,"MFT96";#N/A,#N/A,FALSE,"CTrecon"}</definedName>
    <definedName name="fg_2_4_3" hidden="1">{#N/A,#N/A,FALSE,"TMCOMP96";#N/A,#N/A,FALSE,"MAT96";#N/A,#N/A,FALSE,"FANDA96";#N/A,#N/A,FALSE,"INTRAN96";#N/A,#N/A,FALSE,"NAA9697";#N/A,#N/A,FALSE,"ECWEBB";#N/A,#N/A,FALSE,"MFT96";#N/A,#N/A,FALSE,"CTrecon"}</definedName>
    <definedName name="fg_2_4_4" hidden="1">{#N/A,#N/A,FALSE,"TMCOMP96";#N/A,#N/A,FALSE,"MAT96";#N/A,#N/A,FALSE,"FANDA96";#N/A,#N/A,FALSE,"INTRAN96";#N/A,#N/A,FALSE,"NAA9697";#N/A,#N/A,FALSE,"ECWEBB";#N/A,#N/A,FALSE,"MFT96";#N/A,#N/A,FALSE,"CTrecon"}</definedName>
    <definedName name="fg_2_4_5" hidden="1">{#N/A,#N/A,FALSE,"TMCOMP96";#N/A,#N/A,FALSE,"MAT96";#N/A,#N/A,FALSE,"FANDA96";#N/A,#N/A,FALSE,"INTRAN96";#N/A,#N/A,FALSE,"NAA9697";#N/A,#N/A,FALSE,"ECWEBB";#N/A,#N/A,FALSE,"MFT96";#N/A,#N/A,FALSE,"CTrecon"}</definedName>
    <definedName name="fg_2_5" hidden="1">{#N/A,#N/A,FALSE,"TMCOMP96";#N/A,#N/A,FALSE,"MAT96";#N/A,#N/A,FALSE,"FANDA96";#N/A,#N/A,FALSE,"INTRAN96";#N/A,#N/A,FALSE,"NAA9697";#N/A,#N/A,FALSE,"ECWEBB";#N/A,#N/A,FALSE,"MFT96";#N/A,#N/A,FALSE,"CTrecon"}</definedName>
    <definedName name="fg_2_5_1" hidden="1">{#N/A,#N/A,FALSE,"TMCOMP96";#N/A,#N/A,FALSE,"MAT96";#N/A,#N/A,FALSE,"FANDA96";#N/A,#N/A,FALSE,"INTRAN96";#N/A,#N/A,FALSE,"NAA9697";#N/A,#N/A,FALSE,"ECWEBB";#N/A,#N/A,FALSE,"MFT96";#N/A,#N/A,FALSE,"CTrecon"}</definedName>
    <definedName name="fg_2_5_2" hidden="1">{#N/A,#N/A,FALSE,"TMCOMP96";#N/A,#N/A,FALSE,"MAT96";#N/A,#N/A,FALSE,"FANDA96";#N/A,#N/A,FALSE,"INTRAN96";#N/A,#N/A,FALSE,"NAA9697";#N/A,#N/A,FALSE,"ECWEBB";#N/A,#N/A,FALSE,"MFT96";#N/A,#N/A,FALSE,"CTrecon"}</definedName>
    <definedName name="fg_2_5_3" hidden="1">{#N/A,#N/A,FALSE,"TMCOMP96";#N/A,#N/A,FALSE,"MAT96";#N/A,#N/A,FALSE,"FANDA96";#N/A,#N/A,FALSE,"INTRAN96";#N/A,#N/A,FALSE,"NAA9697";#N/A,#N/A,FALSE,"ECWEBB";#N/A,#N/A,FALSE,"MFT96";#N/A,#N/A,FALSE,"CTrecon"}</definedName>
    <definedName name="fg_2_5_4" hidden="1">{#N/A,#N/A,FALSE,"TMCOMP96";#N/A,#N/A,FALSE,"MAT96";#N/A,#N/A,FALSE,"FANDA96";#N/A,#N/A,FALSE,"INTRAN96";#N/A,#N/A,FALSE,"NAA9697";#N/A,#N/A,FALSE,"ECWEBB";#N/A,#N/A,FALSE,"MFT96";#N/A,#N/A,FALSE,"CTrecon"}</definedName>
    <definedName name="fg_2_5_5" hidden="1">{#N/A,#N/A,FALSE,"TMCOMP96";#N/A,#N/A,FALSE,"MAT96";#N/A,#N/A,FALSE,"FANDA96";#N/A,#N/A,FALSE,"INTRAN96";#N/A,#N/A,FALSE,"NAA9697";#N/A,#N/A,FALSE,"ECWEBB";#N/A,#N/A,FALSE,"MFT96";#N/A,#N/A,FALSE,"CTrecon"}</definedName>
    <definedName name="fg_3" hidden="1">{#N/A,#N/A,FALSE,"TMCOMP96";#N/A,#N/A,FALSE,"MAT96";#N/A,#N/A,FALSE,"FANDA96";#N/A,#N/A,FALSE,"INTRAN96";#N/A,#N/A,FALSE,"NAA9697";#N/A,#N/A,FALSE,"ECWEBB";#N/A,#N/A,FALSE,"MFT96";#N/A,#N/A,FALSE,"CTrecon"}</definedName>
    <definedName name="fg_3_1" hidden="1">{#N/A,#N/A,FALSE,"TMCOMP96";#N/A,#N/A,FALSE,"MAT96";#N/A,#N/A,FALSE,"FANDA96";#N/A,#N/A,FALSE,"INTRAN96";#N/A,#N/A,FALSE,"NAA9697";#N/A,#N/A,FALSE,"ECWEBB";#N/A,#N/A,FALSE,"MFT96";#N/A,#N/A,FALSE,"CTrecon"}</definedName>
    <definedName name="fg_3_1_1" hidden="1">{#N/A,#N/A,FALSE,"TMCOMP96";#N/A,#N/A,FALSE,"MAT96";#N/A,#N/A,FALSE,"FANDA96";#N/A,#N/A,FALSE,"INTRAN96";#N/A,#N/A,FALSE,"NAA9697";#N/A,#N/A,FALSE,"ECWEBB";#N/A,#N/A,FALSE,"MFT96";#N/A,#N/A,FALSE,"CTrecon"}</definedName>
    <definedName name="fg_3_1_1_1" hidden="1">{#N/A,#N/A,FALSE,"TMCOMP96";#N/A,#N/A,FALSE,"MAT96";#N/A,#N/A,FALSE,"FANDA96";#N/A,#N/A,FALSE,"INTRAN96";#N/A,#N/A,FALSE,"NAA9697";#N/A,#N/A,FALSE,"ECWEBB";#N/A,#N/A,FALSE,"MFT96";#N/A,#N/A,FALSE,"CTrecon"}</definedName>
    <definedName name="fg_3_1_1_1_1" hidden="1">{#N/A,#N/A,FALSE,"TMCOMP96";#N/A,#N/A,FALSE,"MAT96";#N/A,#N/A,FALSE,"FANDA96";#N/A,#N/A,FALSE,"INTRAN96";#N/A,#N/A,FALSE,"NAA9697";#N/A,#N/A,FALSE,"ECWEBB";#N/A,#N/A,FALSE,"MFT96";#N/A,#N/A,FALSE,"CTrecon"}</definedName>
    <definedName name="fg_3_1_1_1_2" hidden="1">{#N/A,#N/A,FALSE,"TMCOMP96";#N/A,#N/A,FALSE,"MAT96";#N/A,#N/A,FALSE,"FANDA96";#N/A,#N/A,FALSE,"INTRAN96";#N/A,#N/A,FALSE,"NAA9697";#N/A,#N/A,FALSE,"ECWEBB";#N/A,#N/A,FALSE,"MFT96";#N/A,#N/A,FALSE,"CTrecon"}</definedName>
    <definedName name="fg_3_1_1_1_3" hidden="1">{#N/A,#N/A,FALSE,"TMCOMP96";#N/A,#N/A,FALSE,"MAT96";#N/A,#N/A,FALSE,"FANDA96";#N/A,#N/A,FALSE,"INTRAN96";#N/A,#N/A,FALSE,"NAA9697";#N/A,#N/A,FALSE,"ECWEBB";#N/A,#N/A,FALSE,"MFT96";#N/A,#N/A,FALSE,"CTrecon"}</definedName>
    <definedName name="fg_3_1_1_1_4" hidden="1">{#N/A,#N/A,FALSE,"TMCOMP96";#N/A,#N/A,FALSE,"MAT96";#N/A,#N/A,FALSE,"FANDA96";#N/A,#N/A,FALSE,"INTRAN96";#N/A,#N/A,FALSE,"NAA9697";#N/A,#N/A,FALSE,"ECWEBB";#N/A,#N/A,FALSE,"MFT96";#N/A,#N/A,FALSE,"CTrecon"}</definedName>
    <definedName name="fg_3_1_1_1_5" hidden="1">{#N/A,#N/A,FALSE,"TMCOMP96";#N/A,#N/A,FALSE,"MAT96";#N/A,#N/A,FALSE,"FANDA96";#N/A,#N/A,FALSE,"INTRAN96";#N/A,#N/A,FALSE,"NAA9697";#N/A,#N/A,FALSE,"ECWEBB";#N/A,#N/A,FALSE,"MFT96";#N/A,#N/A,FALSE,"CTrecon"}</definedName>
    <definedName name="fg_3_1_1_2" hidden="1">{#N/A,#N/A,FALSE,"TMCOMP96";#N/A,#N/A,FALSE,"MAT96";#N/A,#N/A,FALSE,"FANDA96";#N/A,#N/A,FALSE,"INTRAN96";#N/A,#N/A,FALSE,"NAA9697";#N/A,#N/A,FALSE,"ECWEBB";#N/A,#N/A,FALSE,"MFT96";#N/A,#N/A,FALSE,"CTrecon"}</definedName>
    <definedName name="fg_3_1_1_2_1" hidden="1">{#N/A,#N/A,FALSE,"TMCOMP96";#N/A,#N/A,FALSE,"MAT96";#N/A,#N/A,FALSE,"FANDA96";#N/A,#N/A,FALSE,"INTRAN96";#N/A,#N/A,FALSE,"NAA9697";#N/A,#N/A,FALSE,"ECWEBB";#N/A,#N/A,FALSE,"MFT96";#N/A,#N/A,FALSE,"CTrecon"}</definedName>
    <definedName name="fg_3_1_1_2_2" hidden="1">{#N/A,#N/A,FALSE,"TMCOMP96";#N/A,#N/A,FALSE,"MAT96";#N/A,#N/A,FALSE,"FANDA96";#N/A,#N/A,FALSE,"INTRAN96";#N/A,#N/A,FALSE,"NAA9697";#N/A,#N/A,FALSE,"ECWEBB";#N/A,#N/A,FALSE,"MFT96";#N/A,#N/A,FALSE,"CTrecon"}</definedName>
    <definedName name="fg_3_1_1_2_3" hidden="1">{#N/A,#N/A,FALSE,"TMCOMP96";#N/A,#N/A,FALSE,"MAT96";#N/A,#N/A,FALSE,"FANDA96";#N/A,#N/A,FALSE,"INTRAN96";#N/A,#N/A,FALSE,"NAA9697";#N/A,#N/A,FALSE,"ECWEBB";#N/A,#N/A,FALSE,"MFT96";#N/A,#N/A,FALSE,"CTrecon"}</definedName>
    <definedName name="fg_3_1_1_2_4" hidden="1">{#N/A,#N/A,FALSE,"TMCOMP96";#N/A,#N/A,FALSE,"MAT96";#N/A,#N/A,FALSE,"FANDA96";#N/A,#N/A,FALSE,"INTRAN96";#N/A,#N/A,FALSE,"NAA9697";#N/A,#N/A,FALSE,"ECWEBB";#N/A,#N/A,FALSE,"MFT96";#N/A,#N/A,FALSE,"CTrecon"}</definedName>
    <definedName name="fg_3_1_1_2_5" hidden="1">{#N/A,#N/A,FALSE,"TMCOMP96";#N/A,#N/A,FALSE,"MAT96";#N/A,#N/A,FALSE,"FANDA96";#N/A,#N/A,FALSE,"INTRAN96";#N/A,#N/A,FALSE,"NAA9697";#N/A,#N/A,FALSE,"ECWEBB";#N/A,#N/A,FALSE,"MFT96";#N/A,#N/A,FALSE,"CTrecon"}</definedName>
    <definedName name="fg_3_1_1_3" hidden="1">{#N/A,#N/A,FALSE,"TMCOMP96";#N/A,#N/A,FALSE,"MAT96";#N/A,#N/A,FALSE,"FANDA96";#N/A,#N/A,FALSE,"INTRAN96";#N/A,#N/A,FALSE,"NAA9697";#N/A,#N/A,FALSE,"ECWEBB";#N/A,#N/A,FALSE,"MFT96";#N/A,#N/A,FALSE,"CTrecon"}</definedName>
    <definedName name="fg_3_1_1_4" hidden="1">{#N/A,#N/A,FALSE,"TMCOMP96";#N/A,#N/A,FALSE,"MAT96";#N/A,#N/A,FALSE,"FANDA96";#N/A,#N/A,FALSE,"INTRAN96";#N/A,#N/A,FALSE,"NAA9697";#N/A,#N/A,FALSE,"ECWEBB";#N/A,#N/A,FALSE,"MFT96";#N/A,#N/A,FALSE,"CTrecon"}</definedName>
    <definedName name="fg_3_1_1_5" hidden="1">{#N/A,#N/A,FALSE,"TMCOMP96";#N/A,#N/A,FALSE,"MAT96";#N/A,#N/A,FALSE,"FANDA96";#N/A,#N/A,FALSE,"INTRAN96";#N/A,#N/A,FALSE,"NAA9697";#N/A,#N/A,FALSE,"ECWEBB";#N/A,#N/A,FALSE,"MFT96";#N/A,#N/A,FALSE,"CTrecon"}</definedName>
    <definedName name="fg_3_1_2" hidden="1">{#N/A,#N/A,FALSE,"TMCOMP96";#N/A,#N/A,FALSE,"MAT96";#N/A,#N/A,FALSE,"FANDA96";#N/A,#N/A,FALSE,"INTRAN96";#N/A,#N/A,FALSE,"NAA9697";#N/A,#N/A,FALSE,"ECWEBB";#N/A,#N/A,FALSE,"MFT96";#N/A,#N/A,FALSE,"CTrecon"}</definedName>
    <definedName name="fg_3_1_2_1" hidden="1">{#N/A,#N/A,FALSE,"TMCOMP96";#N/A,#N/A,FALSE,"MAT96";#N/A,#N/A,FALSE,"FANDA96";#N/A,#N/A,FALSE,"INTRAN96";#N/A,#N/A,FALSE,"NAA9697";#N/A,#N/A,FALSE,"ECWEBB";#N/A,#N/A,FALSE,"MFT96";#N/A,#N/A,FALSE,"CTrecon"}</definedName>
    <definedName name="fg_3_1_2_2" hidden="1">{#N/A,#N/A,FALSE,"TMCOMP96";#N/A,#N/A,FALSE,"MAT96";#N/A,#N/A,FALSE,"FANDA96";#N/A,#N/A,FALSE,"INTRAN96";#N/A,#N/A,FALSE,"NAA9697";#N/A,#N/A,FALSE,"ECWEBB";#N/A,#N/A,FALSE,"MFT96";#N/A,#N/A,FALSE,"CTrecon"}</definedName>
    <definedName name="fg_3_1_2_3" hidden="1">{#N/A,#N/A,FALSE,"TMCOMP96";#N/A,#N/A,FALSE,"MAT96";#N/A,#N/A,FALSE,"FANDA96";#N/A,#N/A,FALSE,"INTRAN96";#N/A,#N/A,FALSE,"NAA9697";#N/A,#N/A,FALSE,"ECWEBB";#N/A,#N/A,FALSE,"MFT96";#N/A,#N/A,FALSE,"CTrecon"}</definedName>
    <definedName name="fg_3_1_2_4" hidden="1">{#N/A,#N/A,FALSE,"TMCOMP96";#N/A,#N/A,FALSE,"MAT96";#N/A,#N/A,FALSE,"FANDA96";#N/A,#N/A,FALSE,"INTRAN96";#N/A,#N/A,FALSE,"NAA9697";#N/A,#N/A,FALSE,"ECWEBB";#N/A,#N/A,FALSE,"MFT96";#N/A,#N/A,FALSE,"CTrecon"}</definedName>
    <definedName name="fg_3_1_2_5" hidden="1">{#N/A,#N/A,FALSE,"TMCOMP96";#N/A,#N/A,FALSE,"MAT96";#N/A,#N/A,FALSE,"FANDA96";#N/A,#N/A,FALSE,"INTRAN96";#N/A,#N/A,FALSE,"NAA9697";#N/A,#N/A,FALSE,"ECWEBB";#N/A,#N/A,FALSE,"MFT96";#N/A,#N/A,FALSE,"CTrecon"}</definedName>
    <definedName name="fg_3_1_3" hidden="1">{#N/A,#N/A,FALSE,"TMCOMP96";#N/A,#N/A,FALSE,"MAT96";#N/A,#N/A,FALSE,"FANDA96";#N/A,#N/A,FALSE,"INTRAN96";#N/A,#N/A,FALSE,"NAA9697";#N/A,#N/A,FALSE,"ECWEBB";#N/A,#N/A,FALSE,"MFT96";#N/A,#N/A,FALSE,"CTrecon"}</definedName>
    <definedName name="fg_3_1_3_1" hidden="1">{#N/A,#N/A,FALSE,"TMCOMP96";#N/A,#N/A,FALSE,"MAT96";#N/A,#N/A,FALSE,"FANDA96";#N/A,#N/A,FALSE,"INTRAN96";#N/A,#N/A,FALSE,"NAA9697";#N/A,#N/A,FALSE,"ECWEBB";#N/A,#N/A,FALSE,"MFT96";#N/A,#N/A,FALSE,"CTrecon"}</definedName>
    <definedName name="fg_3_1_3_2" hidden="1">{#N/A,#N/A,FALSE,"TMCOMP96";#N/A,#N/A,FALSE,"MAT96";#N/A,#N/A,FALSE,"FANDA96";#N/A,#N/A,FALSE,"INTRAN96";#N/A,#N/A,FALSE,"NAA9697";#N/A,#N/A,FALSE,"ECWEBB";#N/A,#N/A,FALSE,"MFT96";#N/A,#N/A,FALSE,"CTrecon"}</definedName>
    <definedName name="fg_3_1_3_3" hidden="1">{#N/A,#N/A,FALSE,"TMCOMP96";#N/A,#N/A,FALSE,"MAT96";#N/A,#N/A,FALSE,"FANDA96";#N/A,#N/A,FALSE,"INTRAN96";#N/A,#N/A,FALSE,"NAA9697";#N/A,#N/A,FALSE,"ECWEBB";#N/A,#N/A,FALSE,"MFT96";#N/A,#N/A,FALSE,"CTrecon"}</definedName>
    <definedName name="fg_3_1_3_4" hidden="1">{#N/A,#N/A,FALSE,"TMCOMP96";#N/A,#N/A,FALSE,"MAT96";#N/A,#N/A,FALSE,"FANDA96";#N/A,#N/A,FALSE,"INTRAN96";#N/A,#N/A,FALSE,"NAA9697";#N/A,#N/A,FALSE,"ECWEBB";#N/A,#N/A,FALSE,"MFT96";#N/A,#N/A,FALSE,"CTrecon"}</definedName>
    <definedName name="fg_3_1_3_5" hidden="1">{#N/A,#N/A,FALSE,"TMCOMP96";#N/A,#N/A,FALSE,"MAT96";#N/A,#N/A,FALSE,"FANDA96";#N/A,#N/A,FALSE,"INTRAN96";#N/A,#N/A,FALSE,"NAA9697";#N/A,#N/A,FALSE,"ECWEBB";#N/A,#N/A,FALSE,"MFT96";#N/A,#N/A,FALSE,"CTrecon"}</definedName>
    <definedName name="fg_3_1_4" hidden="1">{#N/A,#N/A,FALSE,"TMCOMP96";#N/A,#N/A,FALSE,"MAT96";#N/A,#N/A,FALSE,"FANDA96";#N/A,#N/A,FALSE,"INTRAN96";#N/A,#N/A,FALSE,"NAA9697";#N/A,#N/A,FALSE,"ECWEBB";#N/A,#N/A,FALSE,"MFT96";#N/A,#N/A,FALSE,"CTrecon"}</definedName>
    <definedName name="fg_3_1_4_1" hidden="1">{#N/A,#N/A,FALSE,"TMCOMP96";#N/A,#N/A,FALSE,"MAT96";#N/A,#N/A,FALSE,"FANDA96";#N/A,#N/A,FALSE,"INTRAN96";#N/A,#N/A,FALSE,"NAA9697";#N/A,#N/A,FALSE,"ECWEBB";#N/A,#N/A,FALSE,"MFT96";#N/A,#N/A,FALSE,"CTrecon"}</definedName>
    <definedName name="fg_3_1_4_2" hidden="1">{#N/A,#N/A,FALSE,"TMCOMP96";#N/A,#N/A,FALSE,"MAT96";#N/A,#N/A,FALSE,"FANDA96";#N/A,#N/A,FALSE,"INTRAN96";#N/A,#N/A,FALSE,"NAA9697";#N/A,#N/A,FALSE,"ECWEBB";#N/A,#N/A,FALSE,"MFT96";#N/A,#N/A,FALSE,"CTrecon"}</definedName>
    <definedName name="fg_3_1_4_3" hidden="1">{#N/A,#N/A,FALSE,"TMCOMP96";#N/A,#N/A,FALSE,"MAT96";#N/A,#N/A,FALSE,"FANDA96";#N/A,#N/A,FALSE,"INTRAN96";#N/A,#N/A,FALSE,"NAA9697";#N/A,#N/A,FALSE,"ECWEBB";#N/A,#N/A,FALSE,"MFT96";#N/A,#N/A,FALSE,"CTrecon"}</definedName>
    <definedName name="fg_3_1_4_4" hidden="1">{#N/A,#N/A,FALSE,"TMCOMP96";#N/A,#N/A,FALSE,"MAT96";#N/A,#N/A,FALSE,"FANDA96";#N/A,#N/A,FALSE,"INTRAN96";#N/A,#N/A,FALSE,"NAA9697";#N/A,#N/A,FALSE,"ECWEBB";#N/A,#N/A,FALSE,"MFT96";#N/A,#N/A,FALSE,"CTrecon"}</definedName>
    <definedName name="fg_3_1_4_5" hidden="1">{#N/A,#N/A,FALSE,"TMCOMP96";#N/A,#N/A,FALSE,"MAT96";#N/A,#N/A,FALSE,"FANDA96";#N/A,#N/A,FALSE,"INTRAN96";#N/A,#N/A,FALSE,"NAA9697";#N/A,#N/A,FALSE,"ECWEBB";#N/A,#N/A,FALSE,"MFT96";#N/A,#N/A,FALSE,"CTrecon"}</definedName>
    <definedName name="fg_3_1_5" hidden="1">{#N/A,#N/A,FALSE,"TMCOMP96";#N/A,#N/A,FALSE,"MAT96";#N/A,#N/A,FALSE,"FANDA96";#N/A,#N/A,FALSE,"INTRAN96";#N/A,#N/A,FALSE,"NAA9697";#N/A,#N/A,FALSE,"ECWEBB";#N/A,#N/A,FALSE,"MFT96";#N/A,#N/A,FALSE,"CTrecon"}</definedName>
    <definedName name="fg_3_1_5_1" hidden="1">{#N/A,#N/A,FALSE,"TMCOMP96";#N/A,#N/A,FALSE,"MAT96";#N/A,#N/A,FALSE,"FANDA96";#N/A,#N/A,FALSE,"INTRAN96";#N/A,#N/A,FALSE,"NAA9697";#N/A,#N/A,FALSE,"ECWEBB";#N/A,#N/A,FALSE,"MFT96";#N/A,#N/A,FALSE,"CTrecon"}</definedName>
    <definedName name="fg_3_1_5_2" hidden="1">{#N/A,#N/A,FALSE,"TMCOMP96";#N/A,#N/A,FALSE,"MAT96";#N/A,#N/A,FALSE,"FANDA96";#N/A,#N/A,FALSE,"INTRAN96";#N/A,#N/A,FALSE,"NAA9697";#N/A,#N/A,FALSE,"ECWEBB";#N/A,#N/A,FALSE,"MFT96";#N/A,#N/A,FALSE,"CTrecon"}</definedName>
    <definedName name="fg_3_1_5_3" hidden="1">{#N/A,#N/A,FALSE,"TMCOMP96";#N/A,#N/A,FALSE,"MAT96";#N/A,#N/A,FALSE,"FANDA96";#N/A,#N/A,FALSE,"INTRAN96";#N/A,#N/A,FALSE,"NAA9697";#N/A,#N/A,FALSE,"ECWEBB";#N/A,#N/A,FALSE,"MFT96";#N/A,#N/A,FALSE,"CTrecon"}</definedName>
    <definedName name="fg_3_1_5_4" hidden="1">{#N/A,#N/A,FALSE,"TMCOMP96";#N/A,#N/A,FALSE,"MAT96";#N/A,#N/A,FALSE,"FANDA96";#N/A,#N/A,FALSE,"INTRAN96";#N/A,#N/A,FALSE,"NAA9697";#N/A,#N/A,FALSE,"ECWEBB";#N/A,#N/A,FALSE,"MFT96";#N/A,#N/A,FALSE,"CTrecon"}</definedName>
    <definedName name="fg_3_1_5_5" hidden="1">{#N/A,#N/A,FALSE,"TMCOMP96";#N/A,#N/A,FALSE,"MAT96";#N/A,#N/A,FALSE,"FANDA96";#N/A,#N/A,FALSE,"INTRAN96";#N/A,#N/A,FALSE,"NAA9697";#N/A,#N/A,FALSE,"ECWEBB";#N/A,#N/A,FALSE,"MFT96";#N/A,#N/A,FALSE,"CTrecon"}</definedName>
    <definedName name="fg_3_2" hidden="1">{#N/A,#N/A,FALSE,"TMCOMP96";#N/A,#N/A,FALSE,"MAT96";#N/A,#N/A,FALSE,"FANDA96";#N/A,#N/A,FALSE,"INTRAN96";#N/A,#N/A,FALSE,"NAA9697";#N/A,#N/A,FALSE,"ECWEBB";#N/A,#N/A,FALSE,"MFT96";#N/A,#N/A,FALSE,"CTrecon"}</definedName>
    <definedName name="fg_3_2_1" hidden="1">{#N/A,#N/A,FALSE,"TMCOMP96";#N/A,#N/A,FALSE,"MAT96";#N/A,#N/A,FALSE,"FANDA96";#N/A,#N/A,FALSE,"INTRAN96";#N/A,#N/A,FALSE,"NAA9697";#N/A,#N/A,FALSE,"ECWEBB";#N/A,#N/A,FALSE,"MFT96";#N/A,#N/A,FALSE,"CTrecon"}</definedName>
    <definedName name="fg_3_2_2" hidden="1">{#N/A,#N/A,FALSE,"TMCOMP96";#N/A,#N/A,FALSE,"MAT96";#N/A,#N/A,FALSE,"FANDA96";#N/A,#N/A,FALSE,"INTRAN96";#N/A,#N/A,FALSE,"NAA9697";#N/A,#N/A,FALSE,"ECWEBB";#N/A,#N/A,FALSE,"MFT96";#N/A,#N/A,FALSE,"CTrecon"}</definedName>
    <definedName name="fg_3_2_3" hidden="1">{#N/A,#N/A,FALSE,"TMCOMP96";#N/A,#N/A,FALSE,"MAT96";#N/A,#N/A,FALSE,"FANDA96";#N/A,#N/A,FALSE,"INTRAN96";#N/A,#N/A,FALSE,"NAA9697";#N/A,#N/A,FALSE,"ECWEBB";#N/A,#N/A,FALSE,"MFT96";#N/A,#N/A,FALSE,"CTrecon"}</definedName>
    <definedName name="fg_3_2_4" hidden="1">{#N/A,#N/A,FALSE,"TMCOMP96";#N/A,#N/A,FALSE,"MAT96";#N/A,#N/A,FALSE,"FANDA96";#N/A,#N/A,FALSE,"INTRAN96";#N/A,#N/A,FALSE,"NAA9697";#N/A,#N/A,FALSE,"ECWEBB";#N/A,#N/A,FALSE,"MFT96";#N/A,#N/A,FALSE,"CTrecon"}</definedName>
    <definedName name="fg_3_2_5" hidden="1">{#N/A,#N/A,FALSE,"TMCOMP96";#N/A,#N/A,FALSE,"MAT96";#N/A,#N/A,FALSE,"FANDA96";#N/A,#N/A,FALSE,"INTRAN96";#N/A,#N/A,FALSE,"NAA9697";#N/A,#N/A,FALSE,"ECWEBB";#N/A,#N/A,FALSE,"MFT96";#N/A,#N/A,FALSE,"CTrecon"}</definedName>
    <definedName name="fg_3_3" hidden="1">{#N/A,#N/A,FALSE,"TMCOMP96";#N/A,#N/A,FALSE,"MAT96";#N/A,#N/A,FALSE,"FANDA96";#N/A,#N/A,FALSE,"INTRAN96";#N/A,#N/A,FALSE,"NAA9697";#N/A,#N/A,FALSE,"ECWEBB";#N/A,#N/A,FALSE,"MFT96";#N/A,#N/A,FALSE,"CTrecon"}</definedName>
    <definedName name="fg_3_3_1" hidden="1">{#N/A,#N/A,FALSE,"TMCOMP96";#N/A,#N/A,FALSE,"MAT96";#N/A,#N/A,FALSE,"FANDA96";#N/A,#N/A,FALSE,"INTRAN96";#N/A,#N/A,FALSE,"NAA9697";#N/A,#N/A,FALSE,"ECWEBB";#N/A,#N/A,FALSE,"MFT96";#N/A,#N/A,FALSE,"CTrecon"}</definedName>
    <definedName name="fg_3_3_2" hidden="1">{#N/A,#N/A,FALSE,"TMCOMP96";#N/A,#N/A,FALSE,"MAT96";#N/A,#N/A,FALSE,"FANDA96";#N/A,#N/A,FALSE,"INTRAN96";#N/A,#N/A,FALSE,"NAA9697";#N/A,#N/A,FALSE,"ECWEBB";#N/A,#N/A,FALSE,"MFT96";#N/A,#N/A,FALSE,"CTrecon"}</definedName>
    <definedName name="fg_3_3_3" hidden="1">{#N/A,#N/A,FALSE,"TMCOMP96";#N/A,#N/A,FALSE,"MAT96";#N/A,#N/A,FALSE,"FANDA96";#N/A,#N/A,FALSE,"INTRAN96";#N/A,#N/A,FALSE,"NAA9697";#N/A,#N/A,FALSE,"ECWEBB";#N/A,#N/A,FALSE,"MFT96";#N/A,#N/A,FALSE,"CTrecon"}</definedName>
    <definedName name="fg_3_3_4" hidden="1">{#N/A,#N/A,FALSE,"TMCOMP96";#N/A,#N/A,FALSE,"MAT96";#N/A,#N/A,FALSE,"FANDA96";#N/A,#N/A,FALSE,"INTRAN96";#N/A,#N/A,FALSE,"NAA9697";#N/A,#N/A,FALSE,"ECWEBB";#N/A,#N/A,FALSE,"MFT96";#N/A,#N/A,FALSE,"CTrecon"}</definedName>
    <definedName name="fg_3_3_5" hidden="1">{#N/A,#N/A,FALSE,"TMCOMP96";#N/A,#N/A,FALSE,"MAT96";#N/A,#N/A,FALSE,"FANDA96";#N/A,#N/A,FALSE,"INTRAN96";#N/A,#N/A,FALSE,"NAA9697";#N/A,#N/A,FALSE,"ECWEBB";#N/A,#N/A,FALSE,"MFT96";#N/A,#N/A,FALSE,"CTrecon"}</definedName>
    <definedName name="fg_3_4" hidden="1">{#N/A,#N/A,FALSE,"TMCOMP96";#N/A,#N/A,FALSE,"MAT96";#N/A,#N/A,FALSE,"FANDA96";#N/A,#N/A,FALSE,"INTRAN96";#N/A,#N/A,FALSE,"NAA9697";#N/A,#N/A,FALSE,"ECWEBB";#N/A,#N/A,FALSE,"MFT96";#N/A,#N/A,FALSE,"CTrecon"}</definedName>
    <definedName name="fg_3_4_1" hidden="1">{#N/A,#N/A,FALSE,"TMCOMP96";#N/A,#N/A,FALSE,"MAT96";#N/A,#N/A,FALSE,"FANDA96";#N/A,#N/A,FALSE,"INTRAN96";#N/A,#N/A,FALSE,"NAA9697";#N/A,#N/A,FALSE,"ECWEBB";#N/A,#N/A,FALSE,"MFT96";#N/A,#N/A,FALSE,"CTrecon"}</definedName>
    <definedName name="fg_3_4_2" hidden="1">{#N/A,#N/A,FALSE,"TMCOMP96";#N/A,#N/A,FALSE,"MAT96";#N/A,#N/A,FALSE,"FANDA96";#N/A,#N/A,FALSE,"INTRAN96";#N/A,#N/A,FALSE,"NAA9697";#N/A,#N/A,FALSE,"ECWEBB";#N/A,#N/A,FALSE,"MFT96";#N/A,#N/A,FALSE,"CTrecon"}</definedName>
    <definedName name="fg_3_4_3" hidden="1">{#N/A,#N/A,FALSE,"TMCOMP96";#N/A,#N/A,FALSE,"MAT96";#N/A,#N/A,FALSE,"FANDA96";#N/A,#N/A,FALSE,"INTRAN96";#N/A,#N/A,FALSE,"NAA9697";#N/A,#N/A,FALSE,"ECWEBB";#N/A,#N/A,FALSE,"MFT96";#N/A,#N/A,FALSE,"CTrecon"}</definedName>
    <definedName name="fg_3_4_4" hidden="1">{#N/A,#N/A,FALSE,"TMCOMP96";#N/A,#N/A,FALSE,"MAT96";#N/A,#N/A,FALSE,"FANDA96";#N/A,#N/A,FALSE,"INTRAN96";#N/A,#N/A,FALSE,"NAA9697";#N/A,#N/A,FALSE,"ECWEBB";#N/A,#N/A,FALSE,"MFT96";#N/A,#N/A,FALSE,"CTrecon"}</definedName>
    <definedName name="fg_3_4_5" hidden="1">{#N/A,#N/A,FALSE,"TMCOMP96";#N/A,#N/A,FALSE,"MAT96";#N/A,#N/A,FALSE,"FANDA96";#N/A,#N/A,FALSE,"INTRAN96";#N/A,#N/A,FALSE,"NAA9697";#N/A,#N/A,FALSE,"ECWEBB";#N/A,#N/A,FALSE,"MFT96";#N/A,#N/A,FALSE,"CTrecon"}</definedName>
    <definedName name="fg_3_5" hidden="1">{#N/A,#N/A,FALSE,"TMCOMP96";#N/A,#N/A,FALSE,"MAT96";#N/A,#N/A,FALSE,"FANDA96";#N/A,#N/A,FALSE,"INTRAN96";#N/A,#N/A,FALSE,"NAA9697";#N/A,#N/A,FALSE,"ECWEBB";#N/A,#N/A,FALSE,"MFT96";#N/A,#N/A,FALSE,"CTrecon"}</definedName>
    <definedName name="fg_3_5_1" hidden="1">{#N/A,#N/A,FALSE,"TMCOMP96";#N/A,#N/A,FALSE,"MAT96";#N/A,#N/A,FALSE,"FANDA96";#N/A,#N/A,FALSE,"INTRAN96";#N/A,#N/A,FALSE,"NAA9697";#N/A,#N/A,FALSE,"ECWEBB";#N/A,#N/A,FALSE,"MFT96";#N/A,#N/A,FALSE,"CTrecon"}</definedName>
    <definedName name="fg_3_5_2" hidden="1">{#N/A,#N/A,FALSE,"TMCOMP96";#N/A,#N/A,FALSE,"MAT96";#N/A,#N/A,FALSE,"FANDA96";#N/A,#N/A,FALSE,"INTRAN96";#N/A,#N/A,FALSE,"NAA9697";#N/A,#N/A,FALSE,"ECWEBB";#N/A,#N/A,FALSE,"MFT96";#N/A,#N/A,FALSE,"CTrecon"}</definedName>
    <definedName name="fg_3_5_3" hidden="1">{#N/A,#N/A,FALSE,"TMCOMP96";#N/A,#N/A,FALSE,"MAT96";#N/A,#N/A,FALSE,"FANDA96";#N/A,#N/A,FALSE,"INTRAN96";#N/A,#N/A,FALSE,"NAA9697";#N/A,#N/A,FALSE,"ECWEBB";#N/A,#N/A,FALSE,"MFT96";#N/A,#N/A,FALSE,"CTrecon"}</definedName>
    <definedName name="fg_3_5_4" hidden="1">{#N/A,#N/A,FALSE,"TMCOMP96";#N/A,#N/A,FALSE,"MAT96";#N/A,#N/A,FALSE,"FANDA96";#N/A,#N/A,FALSE,"INTRAN96";#N/A,#N/A,FALSE,"NAA9697";#N/A,#N/A,FALSE,"ECWEBB";#N/A,#N/A,FALSE,"MFT96";#N/A,#N/A,FALSE,"CTrecon"}</definedName>
    <definedName name="fg_3_5_5" hidden="1">{#N/A,#N/A,FALSE,"TMCOMP96";#N/A,#N/A,FALSE,"MAT96";#N/A,#N/A,FALSE,"FANDA96";#N/A,#N/A,FALSE,"INTRAN96";#N/A,#N/A,FALSE,"NAA9697";#N/A,#N/A,FALSE,"ECWEBB";#N/A,#N/A,FALSE,"MFT96";#N/A,#N/A,FALSE,"CTrecon"}</definedName>
    <definedName name="fg_4" hidden="1">{#N/A,#N/A,FALSE,"TMCOMP96";#N/A,#N/A,FALSE,"MAT96";#N/A,#N/A,FALSE,"FANDA96";#N/A,#N/A,FALSE,"INTRAN96";#N/A,#N/A,FALSE,"NAA9697";#N/A,#N/A,FALSE,"ECWEBB";#N/A,#N/A,FALSE,"MFT96";#N/A,#N/A,FALSE,"CTrecon"}</definedName>
    <definedName name="fg_4_1" hidden="1">{#N/A,#N/A,FALSE,"TMCOMP96";#N/A,#N/A,FALSE,"MAT96";#N/A,#N/A,FALSE,"FANDA96";#N/A,#N/A,FALSE,"INTRAN96";#N/A,#N/A,FALSE,"NAA9697";#N/A,#N/A,FALSE,"ECWEBB";#N/A,#N/A,FALSE,"MFT96";#N/A,#N/A,FALSE,"CTrecon"}</definedName>
    <definedName name="fg_4_1_1" hidden="1">{#N/A,#N/A,FALSE,"TMCOMP96";#N/A,#N/A,FALSE,"MAT96";#N/A,#N/A,FALSE,"FANDA96";#N/A,#N/A,FALSE,"INTRAN96";#N/A,#N/A,FALSE,"NAA9697";#N/A,#N/A,FALSE,"ECWEBB";#N/A,#N/A,FALSE,"MFT96";#N/A,#N/A,FALSE,"CTrecon"}</definedName>
    <definedName name="fg_4_1_1_1" hidden="1">{#N/A,#N/A,FALSE,"TMCOMP96";#N/A,#N/A,FALSE,"MAT96";#N/A,#N/A,FALSE,"FANDA96";#N/A,#N/A,FALSE,"INTRAN96";#N/A,#N/A,FALSE,"NAA9697";#N/A,#N/A,FALSE,"ECWEBB";#N/A,#N/A,FALSE,"MFT96";#N/A,#N/A,FALSE,"CTrecon"}</definedName>
    <definedName name="fg_4_1_1_1_1" hidden="1">{#N/A,#N/A,FALSE,"TMCOMP96";#N/A,#N/A,FALSE,"MAT96";#N/A,#N/A,FALSE,"FANDA96";#N/A,#N/A,FALSE,"INTRAN96";#N/A,#N/A,FALSE,"NAA9697";#N/A,#N/A,FALSE,"ECWEBB";#N/A,#N/A,FALSE,"MFT96";#N/A,#N/A,FALSE,"CTrecon"}</definedName>
    <definedName name="fg_4_1_1_1_2" hidden="1">{#N/A,#N/A,FALSE,"TMCOMP96";#N/A,#N/A,FALSE,"MAT96";#N/A,#N/A,FALSE,"FANDA96";#N/A,#N/A,FALSE,"INTRAN96";#N/A,#N/A,FALSE,"NAA9697";#N/A,#N/A,FALSE,"ECWEBB";#N/A,#N/A,FALSE,"MFT96";#N/A,#N/A,FALSE,"CTrecon"}</definedName>
    <definedName name="fg_4_1_1_1_3" hidden="1">{#N/A,#N/A,FALSE,"TMCOMP96";#N/A,#N/A,FALSE,"MAT96";#N/A,#N/A,FALSE,"FANDA96";#N/A,#N/A,FALSE,"INTRAN96";#N/A,#N/A,FALSE,"NAA9697";#N/A,#N/A,FALSE,"ECWEBB";#N/A,#N/A,FALSE,"MFT96";#N/A,#N/A,FALSE,"CTrecon"}</definedName>
    <definedName name="fg_4_1_1_1_4" hidden="1">{#N/A,#N/A,FALSE,"TMCOMP96";#N/A,#N/A,FALSE,"MAT96";#N/A,#N/A,FALSE,"FANDA96";#N/A,#N/A,FALSE,"INTRAN96";#N/A,#N/A,FALSE,"NAA9697";#N/A,#N/A,FALSE,"ECWEBB";#N/A,#N/A,FALSE,"MFT96";#N/A,#N/A,FALSE,"CTrecon"}</definedName>
    <definedName name="fg_4_1_1_1_5" hidden="1">{#N/A,#N/A,FALSE,"TMCOMP96";#N/A,#N/A,FALSE,"MAT96";#N/A,#N/A,FALSE,"FANDA96";#N/A,#N/A,FALSE,"INTRAN96";#N/A,#N/A,FALSE,"NAA9697";#N/A,#N/A,FALSE,"ECWEBB";#N/A,#N/A,FALSE,"MFT96";#N/A,#N/A,FALSE,"CTrecon"}</definedName>
    <definedName name="fg_4_1_1_2" hidden="1">{#N/A,#N/A,FALSE,"TMCOMP96";#N/A,#N/A,FALSE,"MAT96";#N/A,#N/A,FALSE,"FANDA96";#N/A,#N/A,FALSE,"INTRAN96";#N/A,#N/A,FALSE,"NAA9697";#N/A,#N/A,FALSE,"ECWEBB";#N/A,#N/A,FALSE,"MFT96";#N/A,#N/A,FALSE,"CTrecon"}</definedName>
    <definedName name="fg_4_1_1_2_1" hidden="1">{#N/A,#N/A,FALSE,"TMCOMP96";#N/A,#N/A,FALSE,"MAT96";#N/A,#N/A,FALSE,"FANDA96";#N/A,#N/A,FALSE,"INTRAN96";#N/A,#N/A,FALSE,"NAA9697";#N/A,#N/A,FALSE,"ECWEBB";#N/A,#N/A,FALSE,"MFT96";#N/A,#N/A,FALSE,"CTrecon"}</definedName>
    <definedName name="fg_4_1_1_2_2" hidden="1">{#N/A,#N/A,FALSE,"TMCOMP96";#N/A,#N/A,FALSE,"MAT96";#N/A,#N/A,FALSE,"FANDA96";#N/A,#N/A,FALSE,"INTRAN96";#N/A,#N/A,FALSE,"NAA9697";#N/A,#N/A,FALSE,"ECWEBB";#N/A,#N/A,FALSE,"MFT96";#N/A,#N/A,FALSE,"CTrecon"}</definedName>
    <definedName name="fg_4_1_1_2_3" hidden="1">{#N/A,#N/A,FALSE,"TMCOMP96";#N/A,#N/A,FALSE,"MAT96";#N/A,#N/A,FALSE,"FANDA96";#N/A,#N/A,FALSE,"INTRAN96";#N/A,#N/A,FALSE,"NAA9697";#N/A,#N/A,FALSE,"ECWEBB";#N/A,#N/A,FALSE,"MFT96";#N/A,#N/A,FALSE,"CTrecon"}</definedName>
    <definedName name="fg_4_1_1_2_4" hidden="1">{#N/A,#N/A,FALSE,"TMCOMP96";#N/A,#N/A,FALSE,"MAT96";#N/A,#N/A,FALSE,"FANDA96";#N/A,#N/A,FALSE,"INTRAN96";#N/A,#N/A,FALSE,"NAA9697";#N/A,#N/A,FALSE,"ECWEBB";#N/A,#N/A,FALSE,"MFT96";#N/A,#N/A,FALSE,"CTrecon"}</definedName>
    <definedName name="fg_4_1_1_2_5" hidden="1">{#N/A,#N/A,FALSE,"TMCOMP96";#N/A,#N/A,FALSE,"MAT96";#N/A,#N/A,FALSE,"FANDA96";#N/A,#N/A,FALSE,"INTRAN96";#N/A,#N/A,FALSE,"NAA9697";#N/A,#N/A,FALSE,"ECWEBB";#N/A,#N/A,FALSE,"MFT96";#N/A,#N/A,FALSE,"CTrecon"}</definedName>
    <definedName name="fg_4_1_1_3" hidden="1">{#N/A,#N/A,FALSE,"TMCOMP96";#N/A,#N/A,FALSE,"MAT96";#N/A,#N/A,FALSE,"FANDA96";#N/A,#N/A,FALSE,"INTRAN96";#N/A,#N/A,FALSE,"NAA9697";#N/A,#N/A,FALSE,"ECWEBB";#N/A,#N/A,FALSE,"MFT96";#N/A,#N/A,FALSE,"CTrecon"}</definedName>
    <definedName name="fg_4_1_1_4" hidden="1">{#N/A,#N/A,FALSE,"TMCOMP96";#N/A,#N/A,FALSE,"MAT96";#N/A,#N/A,FALSE,"FANDA96";#N/A,#N/A,FALSE,"INTRAN96";#N/A,#N/A,FALSE,"NAA9697";#N/A,#N/A,FALSE,"ECWEBB";#N/A,#N/A,FALSE,"MFT96";#N/A,#N/A,FALSE,"CTrecon"}</definedName>
    <definedName name="fg_4_1_1_5" hidden="1">{#N/A,#N/A,FALSE,"TMCOMP96";#N/A,#N/A,FALSE,"MAT96";#N/A,#N/A,FALSE,"FANDA96";#N/A,#N/A,FALSE,"INTRAN96";#N/A,#N/A,FALSE,"NAA9697";#N/A,#N/A,FALSE,"ECWEBB";#N/A,#N/A,FALSE,"MFT96";#N/A,#N/A,FALSE,"CTrecon"}</definedName>
    <definedName name="fg_4_1_2" hidden="1">{#N/A,#N/A,FALSE,"TMCOMP96";#N/A,#N/A,FALSE,"MAT96";#N/A,#N/A,FALSE,"FANDA96";#N/A,#N/A,FALSE,"INTRAN96";#N/A,#N/A,FALSE,"NAA9697";#N/A,#N/A,FALSE,"ECWEBB";#N/A,#N/A,FALSE,"MFT96";#N/A,#N/A,FALSE,"CTrecon"}</definedName>
    <definedName name="fg_4_1_2_1" hidden="1">{#N/A,#N/A,FALSE,"TMCOMP96";#N/A,#N/A,FALSE,"MAT96";#N/A,#N/A,FALSE,"FANDA96";#N/A,#N/A,FALSE,"INTRAN96";#N/A,#N/A,FALSE,"NAA9697";#N/A,#N/A,FALSE,"ECWEBB";#N/A,#N/A,FALSE,"MFT96";#N/A,#N/A,FALSE,"CTrecon"}</definedName>
    <definedName name="fg_4_1_2_2" hidden="1">{#N/A,#N/A,FALSE,"TMCOMP96";#N/A,#N/A,FALSE,"MAT96";#N/A,#N/A,FALSE,"FANDA96";#N/A,#N/A,FALSE,"INTRAN96";#N/A,#N/A,FALSE,"NAA9697";#N/A,#N/A,FALSE,"ECWEBB";#N/A,#N/A,FALSE,"MFT96";#N/A,#N/A,FALSE,"CTrecon"}</definedName>
    <definedName name="fg_4_1_2_3" hidden="1">{#N/A,#N/A,FALSE,"TMCOMP96";#N/A,#N/A,FALSE,"MAT96";#N/A,#N/A,FALSE,"FANDA96";#N/A,#N/A,FALSE,"INTRAN96";#N/A,#N/A,FALSE,"NAA9697";#N/A,#N/A,FALSE,"ECWEBB";#N/A,#N/A,FALSE,"MFT96";#N/A,#N/A,FALSE,"CTrecon"}</definedName>
    <definedName name="fg_4_1_2_4" hidden="1">{#N/A,#N/A,FALSE,"TMCOMP96";#N/A,#N/A,FALSE,"MAT96";#N/A,#N/A,FALSE,"FANDA96";#N/A,#N/A,FALSE,"INTRAN96";#N/A,#N/A,FALSE,"NAA9697";#N/A,#N/A,FALSE,"ECWEBB";#N/A,#N/A,FALSE,"MFT96";#N/A,#N/A,FALSE,"CTrecon"}</definedName>
    <definedName name="fg_4_1_2_5" hidden="1">{#N/A,#N/A,FALSE,"TMCOMP96";#N/A,#N/A,FALSE,"MAT96";#N/A,#N/A,FALSE,"FANDA96";#N/A,#N/A,FALSE,"INTRAN96";#N/A,#N/A,FALSE,"NAA9697";#N/A,#N/A,FALSE,"ECWEBB";#N/A,#N/A,FALSE,"MFT96";#N/A,#N/A,FALSE,"CTrecon"}</definedName>
    <definedName name="fg_4_1_3" hidden="1">{#N/A,#N/A,FALSE,"TMCOMP96";#N/A,#N/A,FALSE,"MAT96";#N/A,#N/A,FALSE,"FANDA96";#N/A,#N/A,FALSE,"INTRAN96";#N/A,#N/A,FALSE,"NAA9697";#N/A,#N/A,FALSE,"ECWEBB";#N/A,#N/A,FALSE,"MFT96";#N/A,#N/A,FALSE,"CTrecon"}</definedName>
    <definedName name="fg_4_1_3_1" hidden="1">{#N/A,#N/A,FALSE,"TMCOMP96";#N/A,#N/A,FALSE,"MAT96";#N/A,#N/A,FALSE,"FANDA96";#N/A,#N/A,FALSE,"INTRAN96";#N/A,#N/A,FALSE,"NAA9697";#N/A,#N/A,FALSE,"ECWEBB";#N/A,#N/A,FALSE,"MFT96";#N/A,#N/A,FALSE,"CTrecon"}</definedName>
    <definedName name="fg_4_1_3_2" hidden="1">{#N/A,#N/A,FALSE,"TMCOMP96";#N/A,#N/A,FALSE,"MAT96";#N/A,#N/A,FALSE,"FANDA96";#N/A,#N/A,FALSE,"INTRAN96";#N/A,#N/A,FALSE,"NAA9697";#N/A,#N/A,FALSE,"ECWEBB";#N/A,#N/A,FALSE,"MFT96";#N/A,#N/A,FALSE,"CTrecon"}</definedName>
    <definedName name="fg_4_1_3_3" hidden="1">{#N/A,#N/A,FALSE,"TMCOMP96";#N/A,#N/A,FALSE,"MAT96";#N/A,#N/A,FALSE,"FANDA96";#N/A,#N/A,FALSE,"INTRAN96";#N/A,#N/A,FALSE,"NAA9697";#N/A,#N/A,FALSE,"ECWEBB";#N/A,#N/A,FALSE,"MFT96";#N/A,#N/A,FALSE,"CTrecon"}</definedName>
    <definedName name="fg_4_1_3_4" hidden="1">{#N/A,#N/A,FALSE,"TMCOMP96";#N/A,#N/A,FALSE,"MAT96";#N/A,#N/A,FALSE,"FANDA96";#N/A,#N/A,FALSE,"INTRAN96";#N/A,#N/A,FALSE,"NAA9697";#N/A,#N/A,FALSE,"ECWEBB";#N/A,#N/A,FALSE,"MFT96";#N/A,#N/A,FALSE,"CTrecon"}</definedName>
    <definedName name="fg_4_1_3_5" hidden="1">{#N/A,#N/A,FALSE,"TMCOMP96";#N/A,#N/A,FALSE,"MAT96";#N/A,#N/A,FALSE,"FANDA96";#N/A,#N/A,FALSE,"INTRAN96";#N/A,#N/A,FALSE,"NAA9697";#N/A,#N/A,FALSE,"ECWEBB";#N/A,#N/A,FALSE,"MFT96";#N/A,#N/A,FALSE,"CTrecon"}</definedName>
    <definedName name="fg_4_1_4" hidden="1">{#N/A,#N/A,FALSE,"TMCOMP96";#N/A,#N/A,FALSE,"MAT96";#N/A,#N/A,FALSE,"FANDA96";#N/A,#N/A,FALSE,"INTRAN96";#N/A,#N/A,FALSE,"NAA9697";#N/A,#N/A,FALSE,"ECWEBB";#N/A,#N/A,FALSE,"MFT96";#N/A,#N/A,FALSE,"CTrecon"}</definedName>
    <definedName name="fg_4_1_4_1" hidden="1">{#N/A,#N/A,FALSE,"TMCOMP96";#N/A,#N/A,FALSE,"MAT96";#N/A,#N/A,FALSE,"FANDA96";#N/A,#N/A,FALSE,"INTRAN96";#N/A,#N/A,FALSE,"NAA9697";#N/A,#N/A,FALSE,"ECWEBB";#N/A,#N/A,FALSE,"MFT96";#N/A,#N/A,FALSE,"CTrecon"}</definedName>
    <definedName name="fg_4_1_4_2" hidden="1">{#N/A,#N/A,FALSE,"TMCOMP96";#N/A,#N/A,FALSE,"MAT96";#N/A,#N/A,FALSE,"FANDA96";#N/A,#N/A,FALSE,"INTRAN96";#N/A,#N/A,FALSE,"NAA9697";#N/A,#N/A,FALSE,"ECWEBB";#N/A,#N/A,FALSE,"MFT96";#N/A,#N/A,FALSE,"CTrecon"}</definedName>
    <definedName name="fg_4_1_4_3" hidden="1">{#N/A,#N/A,FALSE,"TMCOMP96";#N/A,#N/A,FALSE,"MAT96";#N/A,#N/A,FALSE,"FANDA96";#N/A,#N/A,FALSE,"INTRAN96";#N/A,#N/A,FALSE,"NAA9697";#N/A,#N/A,FALSE,"ECWEBB";#N/A,#N/A,FALSE,"MFT96";#N/A,#N/A,FALSE,"CTrecon"}</definedName>
    <definedName name="fg_4_1_4_4" hidden="1">{#N/A,#N/A,FALSE,"TMCOMP96";#N/A,#N/A,FALSE,"MAT96";#N/A,#N/A,FALSE,"FANDA96";#N/A,#N/A,FALSE,"INTRAN96";#N/A,#N/A,FALSE,"NAA9697";#N/A,#N/A,FALSE,"ECWEBB";#N/A,#N/A,FALSE,"MFT96";#N/A,#N/A,FALSE,"CTrecon"}</definedName>
    <definedName name="fg_4_1_4_5" hidden="1">{#N/A,#N/A,FALSE,"TMCOMP96";#N/A,#N/A,FALSE,"MAT96";#N/A,#N/A,FALSE,"FANDA96";#N/A,#N/A,FALSE,"INTRAN96";#N/A,#N/A,FALSE,"NAA9697";#N/A,#N/A,FALSE,"ECWEBB";#N/A,#N/A,FALSE,"MFT96";#N/A,#N/A,FALSE,"CTrecon"}</definedName>
    <definedName name="fg_4_1_5" hidden="1">{#N/A,#N/A,FALSE,"TMCOMP96";#N/A,#N/A,FALSE,"MAT96";#N/A,#N/A,FALSE,"FANDA96";#N/A,#N/A,FALSE,"INTRAN96";#N/A,#N/A,FALSE,"NAA9697";#N/A,#N/A,FALSE,"ECWEBB";#N/A,#N/A,FALSE,"MFT96";#N/A,#N/A,FALSE,"CTrecon"}</definedName>
    <definedName name="fg_4_1_5_1" hidden="1">{#N/A,#N/A,FALSE,"TMCOMP96";#N/A,#N/A,FALSE,"MAT96";#N/A,#N/A,FALSE,"FANDA96";#N/A,#N/A,FALSE,"INTRAN96";#N/A,#N/A,FALSE,"NAA9697";#N/A,#N/A,FALSE,"ECWEBB";#N/A,#N/A,FALSE,"MFT96";#N/A,#N/A,FALSE,"CTrecon"}</definedName>
    <definedName name="fg_4_1_5_2" hidden="1">{#N/A,#N/A,FALSE,"TMCOMP96";#N/A,#N/A,FALSE,"MAT96";#N/A,#N/A,FALSE,"FANDA96";#N/A,#N/A,FALSE,"INTRAN96";#N/A,#N/A,FALSE,"NAA9697";#N/A,#N/A,FALSE,"ECWEBB";#N/A,#N/A,FALSE,"MFT96";#N/A,#N/A,FALSE,"CTrecon"}</definedName>
    <definedName name="fg_4_1_5_3" hidden="1">{#N/A,#N/A,FALSE,"TMCOMP96";#N/A,#N/A,FALSE,"MAT96";#N/A,#N/A,FALSE,"FANDA96";#N/A,#N/A,FALSE,"INTRAN96";#N/A,#N/A,FALSE,"NAA9697";#N/A,#N/A,FALSE,"ECWEBB";#N/A,#N/A,FALSE,"MFT96";#N/A,#N/A,FALSE,"CTrecon"}</definedName>
    <definedName name="fg_4_1_5_4" hidden="1">{#N/A,#N/A,FALSE,"TMCOMP96";#N/A,#N/A,FALSE,"MAT96";#N/A,#N/A,FALSE,"FANDA96";#N/A,#N/A,FALSE,"INTRAN96";#N/A,#N/A,FALSE,"NAA9697";#N/A,#N/A,FALSE,"ECWEBB";#N/A,#N/A,FALSE,"MFT96";#N/A,#N/A,FALSE,"CTrecon"}</definedName>
    <definedName name="fg_4_1_5_5" hidden="1">{#N/A,#N/A,FALSE,"TMCOMP96";#N/A,#N/A,FALSE,"MAT96";#N/A,#N/A,FALSE,"FANDA96";#N/A,#N/A,FALSE,"INTRAN96";#N/A,#N/A,FALSE,"NAA9697";#N/A,#N/A,FALSE,"ECWEBB";#N/A,#N/A,FALSE,"MFT96";#N/A,#N/A,FALSE,"CTrecon"}</definedName>
    <definedName name="fg_4_2" hidden="1">{#N/A,#N/A,FALSE,"TMCOMP96";#N/A,#N/A,FALSE,"MAT96";#N/A,#N/A,FALSE,"FANDA96";#N/A,#N/A,FALSE,"INTRAN96";#N/A,#N/A,FALSE,"NAA9697";#N/A,#N/A,FALSE,"ECWEBB";#N/A,#N/A,FALSE,"MFT96";#N/A,#N/A,FALSE,"CTrecon"}</definedName>
    <definedName name="fg_4_2_1" hidden="1">{#N/A,#N/A,FALSE,"TMCOMP96";#N/A,#N/A,FALSE,"MAT96";#N/A,#N/A,FALSE,"FANDA96";#N/A,#N/A,FALSE,"INTRAN96";#N/A,#N/A,FALSE,"NAA9697";#N/A,#N/A,FALSE,"ECWEBB";#N/A,#N/A,FALSE,"MFT96";#N/A,#N/A,FALSE,"CTrecon"}</definedName>
    <definedName name="fg_4_2_2" hidden="1">{#N/A,#N/A,FALSE,"TMCOMP96";#N/A,#N/A,FALSE,"MAT96";#N/A,#N/A,FALSE,"FANDA96";#N/A,#N/A,FALSE,"INTRAN96";#N/A,#N/A,FALSE,"NAA9697";#N/A,#N/A,FALSE,"ECWEBB";#N/A,#N/A,FALSE,"MFT96";#N/A,#N/A,FALSE,"CTrecon"}</definedName>
    <definedName name="fg_4_2_3" hidden="1">{#N/A,#N/A,FALSE,"TMCOMP96";#N/A,#N/A,FALSE,"MAT96";#N/A,#N/A,FALSE,"FANDA96";#N/A,#N/A,FALSE,"INTRAN96";#N/A,#N/A,FALSE,"NAA9697";#N/A,#N/A,FALSE,"ECWEBB";#N/A,#N/A,FALSE,"MFT96";#N/A,#N/A,FALSE,"CTrecon"}</definedName>
    <definedName name="fg_4_2_4" hidden="1">{#N/A,#N/A,FALSE,"TMCOMP96";#N/A,#N/A,FALSE,"MAT96";#N/A,#N/A,FALSE,"FANDA96";#N/A,#N/A,FALSE,"INTRAN96";#N/A,#N/A,FALSE,"NAA9697";#N/A,#N/A,FALSE,"ECWEBB";#N/A,#N/A,FALSE,"MFT96";#N/A,#N/A,FALSE,"CTrecon"}</definedName>
    <definedName name="fg_4_2_5" hidden="1">{#N/A,#N/A,FALSE,"TMCOMP96";#N/A,#N/A,FALSE,"MAT96";#N/A,#N/A,FALSE,"FANDA96";#N/A,#N/A,FALSE,"INTRAN96";#N/A,#N/A,FALSE,"NAA9697";#N/A,#N/A,FALSE,"ECWEBB";#N/A,#N/A,FALSE,"MFT96";#N/A,#N/A,FALSE,"CTrecon"}</definedName>
    <definedName name="fg_4_3" hidden="1">{#N/A,#N/A,FALSE,"TMCOMP96";#N/A,#N/A,FALSE,"MAT96";#N/A,#N/A,FALSE,"FANDA96";#N/A,#N/A,FALSE,"INTRAN96";#N/A,#N/A,FALSE,"NAA9697";#N/A,#N/A,FALSE,"ECWEBB";#N/A,#N/A,FALSE,"MFT96";#N/A,#N/A,FALSE,"CTrecon"}</definedName>
    <definedName name="fg_4_3_1" hidden="1">{#N/A,#N/A,FALSE,"TMCOMP96";#N/A,#N/A,FALSE,"MAT96";#N/A,#N/A,FALSE,"FANDA96";#N/A,#N/A,FALSE,"INTRAN96";#N/A,#N/A,FALSE,"NAA9697";#N/A,#N/A,FALSE,"ECWEBB";#N/A,#N/A,FALSE,"MFT96";#N/A,#N/A,FALSE,"CTrecon"}</definedName>
    <definedName name="fg_4_3_2" hidden="1">{#N/A,#N/A,FALSE,"TMCOMP96";#N/A,#N/A,FALSE,"MAT96";#N/A,#N/A,FALSE,"FANDA96";#N/A,#N/A,FALSE,"INTRAN96";#N/A,#N/A,FALSE,"NAA9697";#N/A,#N/A,FALSE,"ECWEBB";#N/A,#N/A,FALSE,"MFT96";#N/A,#N/A,FALSE,"CTrecon"}</definedName>
    <definedName name="fg_4_3_3" hidden="1">{#N/A,#N/A,FALSE,"TMCOMP96";#N/A,#N/A,FALSE,"MAT96";#N/A,#N/A,FALSE,"FANDA96";#N/A,#N/A,FALSE,"INTRAN96";#N/A,#N/A,FALSE,"NAA9697";#N/A,#N/A,FALSE,"ECWEBB";#N/A,#N/A,FALSE,"MFT96";#N/A,#N/A,FALSE,"CTrecon"}</definedName>
    <definedName name="fg_4_3_4" hidden="1">{#N/A,#N/A,FALSE,"TMCOMP96";#N/A,#N/A,FALSE,"MAT96";#N/A,#N/A,FALSE,"FANDA96";#N/A,#N/A,FALSE,"INTRAN96";#N/A,#N/A,FALSE,"NAA9697";#N/A,#N/A,FALSE,"ECWEBB";#N/A,#N/A,FALSE,"MFT96";#N/A,#N/A,FALSE,"CTrecon"}</definedName>
    <definedName name="fg_4_3_5" hidden="1">{#N/A,#N/A,FALSE,"TMCOMP96";#N/A,#N/A,FALSE,"MAT96";#N/A,#N/A,FALSE,"FANDA96";#N/A,#N/A,FALSE,"INTRAN96";#N/A,#N/A,FALSE,"NAA9697";#N/A,#N/A,FALSE,"ECWEBB";#N/A,#N/A,FALSE,"MFT96";#N/A,#N/A,FALSE,"CTrecon"}</definedName>
    <definedName name="fg_4_4" hidden="1">{#N/A,#N/A,FALSE,"TMCOMP96";#N/A,#N/A,FALSE,"MAT96";#N/A,#N/A,FALSE,"FANDA96";#N/A,#N/A,FALSE,"INTRAN96";#N/A,#N/A,FALSE,"NAA9697";#N/A,#N/A,FALSE,"ECWEBB";#N/A,#N/A,FALSE,"MFT96";#N/A,#N/A,FALSE,"CTrecon"}</definedName>
    <definedName name="fg_4_4_1" hidden="1">{#N/A,#N/A,FALSE,"TMCOMP96";#N/A,#N/A,FALSE,"MAT96";#N/A,#N/A,FALSE,"FANDA96";#N/A,#N/A,FALSE,"INTRAN96";#N/A,#N/A,FALSE,"NAA9697";#N/A,#N/A,FALSE,"ECWEBB";#N/A,#N/A,FALSE,"MFT96";#N/A,#N/A,FALSE,"CTrecon"}</definedName>
    <definedName name="fg_4_4_2" hidden="1">{#N/A,#N/A,FALSE,"TMCOMP96";#N/A,#N/A,FALSE,"MAT96";#N/A,#N/A,FALSE,"FANDA96";#N/A,#N/A,FALSE,"INTRAN96";#N/A,#N/A,FALSE,"NAA9697";#N/A,#N/A,FALSE,"ECWEBB";#N/A,#N/A,FALSE,"MFT96";#N/A,#N/A,FALSE,"CTrecon"}</definedName>
    <definedName name="fg_4_4_3" hidden="1">{#N/A,#N/A,FALSE,"TMCOMP96";#N/A,#N/A,FALSE,"MAT96";#N/A,#N/A,FALSE,"FANDA96";#N/A,#N/A,FALSE,"INTRAN96";#N/A,#N/A,FALSE,"NAA9697";#N/A,#N/A,FALSE,"ECWEBB";#N/A,#N/A,FALSE,"MFT96";#N/A,#N/A,FALSE,"CTrecon"}</definedName>
    <definedName name="fg_4_4_4" hidden="1">{#N/A,#N/A,FALSE,"TMCOMP96";#N/A,#N/A,FALSE,"MAT96";#N/A,#N/A,FALSE,"FANDA96";#N/A,#N/A,FALSE,"INTRAN96";#N/A,#N/A,FALSE,"NAA9697";#N/A,#N/A,FALSE,"ECWEBB";#N/A,#N/A,FALSE,"MFT96";#N/A,#N/A,FALSE,"CTrecon"}</definedName>
    <definedName name="fg_4_4_5" hidden="1">{#N/A,#N/A,FALSE,"TMCOMP96";#N/A,#N/A,FALSE,"MAT96";#N/A,#N/A,FALSE,"FANDA96";#N/A,#N/A,FALSE,"INTRAN96";#N/A,#N/A,FALSE,"NAA9697";#N/A,#N/A,FALSE,"ECWEBB";#N/A,#N/A,FALSE,"MFT96";#N/A,#N/A,FALSE,"CTrecon"}</definedName>
    <definedName name="fg_4_5" hidden="1">{#N/A,#N/A,FALSE,"TMCOMP96";#N/A,#N/A,FALSE,"MAT96";#N/A,#N/A,FALSE,"FANDA96";#N/A,#N/A,FALSE,"INTRAN96";#N/A,#N/A,FALSE,"NAA9697";#N/A,#N/A,FALSE,"ECWEBB";#N/A,#N/A,FALSE,"MFT96";#N/A,#N/A,FALSE,"CTrecon"}</definedName>
    <definedName name="fg_4_5_1" hidden="1">{#N/A,#N/A,FALSE,"TMCOMP96";#N/A,#N/A,FALSE,"MAT96";#N/A,#N/A,FALSE,"FANDA96";#N/A,#N/A,FALSE,"INTRAN96";#N/A,#N/A,FALSE,"NAA9697";#N/A,#N/A,FALSE,"ECWEBB";#N/A,#N/A,FALSE,"MFT96";#N/A,#N/A,FALSE,"CTrecon"}</definedName>
    <definedName name="fg_4_5_2" hidden="1">{#N/A,#N/A,FALSE,"TMCOMP96";#N/A,#N/A,FALSE,"MAT96";#N/A,#N/A,FALSE,"FANDA96";#N/A,#N/A,FALSE,"INTRAN96";#N/A,#N/A,FALSE,"NAA9697";#N/A,#N/A,FALSE,"ECWEBB";#N/A,#N/A,FALSE,"MFT96";#N/A,#N/A,FALSE,"CTrecon"}</definedName>
    <definedName name="fg_4_5_3" hidden="1">{#N/A,#N/A,FALSE,"TMCOMP96";#N/A,#N/A,FALSE,"MAT96";#N/A,#N/A,FALSE,"FANDA96";#N/A,#N/A,FALSE,"INTRAN96";#N/A,#N/A,FALSE,"NAA9697";#N/A,#N/A,FALSE,"ECWEBB";#N/A,#N/A,FALSE,"MFT96";#N/A,#N/A,FALSE,"CTrecon"}</definedName>
    <definedName name="fg_4_5_4" hidden="1">{#N/A,#N/A,FALSE,"TMCOMP96";#N/A,#N/A,FALSE,"MAT96";#N/A,#N/A,FALSE,"FANDA96";#N/A,#N/A,FALSE,"INTRAN96";#N/A,#N/A,FALSE,"NAA9697";#N/A,#N/A,FALSE,"ECWEBB";#N/A,#N/A,FALSE,"MFT96";#N/A,#N/A,FALSE,"CTrecon"}</definedName>
    <definedName name="fg_4_5_5" hidden="1">{#N/A,#N/A,FALSE,"TMCOMP96";#N/A,#N/A,FALSE,"MAT96";#N/A,#N/A,FALSE,"FANDA96";#N/A,#N/A,FALSE,"INTRAN96";#N/A,#N/A,FALSE,"NAA9697";#N/A,#N/A,FALSE,"ECWEBB";#N/A,#N/A,FALSE,"MFT96";#N/A,#N/A,FALSE,"CTrecon"}</definedName>
    <definedName name="fg_5" hidden="1">{#N/A,#N/A,FALSE,"TMCOMP96";#N/A,#N/A,FALSE,"MAT96";#N/A,#N/A,FALSE,"FANDA96";#N/A,#N/A,FALSE,"INTRAN96";#N/A,#N/A,FALSE,"NAA9697";#N/A,#N/A,FALSE,"ECWEBB";#N/A,#N/A,FALSE,"MFT96";#N/A,#N/A,FALSE,"CTrecon"}</definedName>
    <definedName name="fg_5_1" hidden="1">{#N/A,#N/A,FALSE,"TMCOMP96";#N/A,#N/A,FALSE,"MAT96";#N/A,#N/A,FALSE,"FANDA96";#N/A,#N/A,FALSE,"INTRAN96";#N/A,#N/A,FALSE,"NAA9697";#N/A,#N/A,FALSE,"ECWEBB";#N/A,#N/A,FALSE,"MFT96";#N/A,#N/A,FALSE,"CTrecon"}</definedName>
    <definedName name="fg_5_1_1" hidden="1">{#N/A,#N/A,FALSE,"TMCOMP96";#N/A,#N/A,FALSE,"MAT96";#N/A,#N/A,FALSE,"FANDA96";#N/A,#N/A,FALSE,"INTRAN96";#N/A,#N/A,FALSE,"NAA9697";#N/A,#N/A,FALSE,"ECWEBB";#N/A,#N/A,FALSE,"MFT96";#N/A,#N/A,FALSE,"CTrecon"}</definedName>
    <definedName name="fg_5_1_1_1" hidden="1">{#N/A,#N/A,FALSE,"TMCOMP96";#N/A,#N/A,FALSE,"MAT96";#N/A,#N/A,FALSE,"FANDA96";#N/A,#N/A,FALSE,"INTRAN96";#N/A,#N/A,FALSE,"NAA9697";#N/A,#N/A,FALSE,"ECWEBB";#N/A,#N/A,FALSE,"MFT96";#N/A,#N/A,FALSE,"CTrecon"}</definedName>
    <definedName name="fg_5_1_1_1_1" hidden="1">{#N/A,#N/A,FALSE,"TMCOMP96";#N/A,#N/A,FALSE,"MAT96";#N/A,#N/A,FALSE,"FANDA96";#N/A,#N/A,FALSE,"INTRAN96";#N/A,#N/A,FALSE,"NAA9697";#N/A,#N/A,FALSE,"ECWEBB";#N/A,#N/A,FALSE,"MFT96";#N/A,#N/A,FALSE,"CTrecon"}</definedName>
    <definedName name="fg_5_1_1_1_2" hidden="1">{#N/A,#N/A,FALSE,"TMCOMP96";#N/A,#N/A,FALSE,"MAT96";#N/A,#N/A,FALSE,"FANDA96";#N/A,#N/A,FALSE,"INTRAN96";#N/A,#N/A,FALSE,"NAA9697";#N/A,#N/A,FALSE,"ECWEBB";#N/A,#N/A,FALSE,"MFT96";#N/A,#N/A,FALSE,"CTrecon"}</definedName>
    <definedName name="fg_5_1_1_1_3" hidden="1">{#N/A,#N/A,FALSE,"TMCOMP96";#N/A,#N/A,FALSE,"MAT96";#N/A,#N/A,FALSE,"FANDA96";#N/A,#N/A,FALSE,"INTRAN96";#N/A,#N/A,FALSE,"NAA9697";#N/A,#N/A,FALSE,"ECWEBB";#N/A,#N/A,FALSE,"MFT96";#N/A,#N/A,FALSE,"CTrecon"}</definedName>
    <definedName name="fg_5_1_1_1_4" hidden="1">{#N/A,#N/A,FALSE,"TMCOMP96";#N/A,#N/A,FALSE,"MAT96";#N/A,#N/A,FALSE,"FANDA96";#N/A,#N/A,FALSE,"INTRAN96";#N/A,#N/A,FALSE,"NAA9697";#N/A,#N/A,FALSE,"ECWEBB";#N/A,#N/A,FALSE,"MFT96";#N/A,#N/A,FALSE,"CTrecon"}</definedName>
    <definedName name="fg_5_1_1_1_5" hidden="1">{#N/A,#N/A,FALSE,"TMCOMP96";#N/A,#N/A,FALSE,"MAT96";#N/A,#N/A,FALSE,"FANDA96";#N/A,#N/A,FALSE,"INTRAN96";#N/A,#N/A,FALSE,"NAA9697";#N/A,#N/A,FALSE,"ECWEBB";#N/A,#N/A,FALSE,"MFT96";#N/A,#N/A,FALSE,"CTrecon"}</definedName>
    <definedName name="fg_5_1_1_2" hidden="1">{#N/A,#N/A,FALSE,"TMCOMP96";#N/A,#N/A,FALSE,"MAT96";#N/A,#N/A,FALSE,"FANDA96";#N/A,#N/A,FALSE,"INTRAN96";#N/A,#N/A,FALSE,"NAA9697";#N/A,#N/A,FALSE,"ECWEBB";#N/A,#N/A,FALSE,"MFT96";#N/A,#N/A,FALSE,"CTrecon"}</definedName>
    <definedName name="fg_5_1_1_2_1" hidden="1">{#N/A,#N/A,FALSE,"TMCOMP96";#N/A,#N/A,FALSE,"MAT96";#N/A,#N/A,FALSE,"FANDA96";#N/A,#N/A,FALSE,"INTRAN96";#N/A,#N/A,FALSE,"NAA9697";#N/A,#N/A,FALSE,"ECWEBB";#N/A,#N/A,FALSE,"MFT96";#N/A,#N/A,FALSE,"CTrecon"}</definedName>
    <definedName name="fg_5_1_1_2_2" hidden="1">{#N/A,#N/A,FALSE,"TMCOMP96";#N/A,#N/A,FALSE,"MAT96";#N/A,#N/A,FALSE,"FANDA96";#N/A,#N/A,FALSE,"INTRAN96";#N/A,#N/A,FALSE,"NAA9697";#N/A,#N/A,FALSE,"ECWEBB";#N/A,#N/A,FALSE,"MFT96";#N/A,#N/A,FALSE,"CTrecon"}</definedName>
    <definedName name="fg_5_1_1_2_3" hidden="1">{#N/A,#N/A,FALSE,"TMCOMP96";#N/A,#N/A,FALSE,"MAT96";#N/A,#N/A,FALSE,"FANDA96";#N/A,#N/A,FALSE,"INTRAN96";#N/A,#N/A,FALSE,"NAA9697";#N/A,#N/A,FALSE,"ECWEBB";#N/A,#N/A,FALSE,"MFT96";#N/A,#N/A,FALSE,"CTrecon"}</definedName>
    <definedName name="fg_5_1_1_2_4" hidden="1">{#N/A,#N/A,FALSE,"TMCOMP96";#N/A,#N/A,FALSE,"MAT96";#N/A,#N/A,FALSE,"FANDA96";#N/A,#N/A,FALSE,"INTRAN96";#N/A,#N/A,FALSE,"NAA9697";#N/A,#N/A,FALSE,"ECWEBB";#N/A,#N/A,FALSE,"MFT96";#N/A,#N/A,FALSE,"CTrecon"}</definedName>
    <definedName name="fg_5_1_1_2_5" hidden="1">{#N/A,#N/A,FALSE,"TMCOMP96";#N/A,#N/A,FALSE,"MAT96";#N/A,#N/A,FALSE,"FANDA96";#N/A,#N/A,FALSE,"INTRAN96";#N/A,#N/A,FALSE,"NAA9697";#N/A,#N/A,FALSE,"ECWEBB";#N/A,#N/A,FALSE,"MFT96";#N/A,#N/A,FALSE,"CTrecon"}</definedName>
    <definedName name="fg_5_1_1_3" hidden="1">{#N/A,#N/A,FALSE,"TMCOMP96";#N/A,#N/A,FALSE,"MAT96";#N/A,#N/A,FALSE,"FANDA96";#N/A,#N/A,FALSE,"INTRAN96";#N/A,#N/A,FALSE,"NAA9697";#N/A,#N/A,FALSE,"ECWEBB";#N/A,#N/A,FALSE,"MFT96";#N/A,#N/A,FALSE,"CTrecon"}</definedName>
    <definedName name="fg_5_1_1_4" hidden="1">{#N/A,#N/A,FALSE,"TMCOMP96";#N/A,#N/A,FALSE,"MAT96";#N/A,#N/A,FALSE,"FANDA96";#N/A,#N/A,FALSE,"INTRAN96";#N/A,#N/A,FALSE,"NAA9697";#N/A,#N/A,FALSE,"ECWEBB";#N/A,#N/A,FALSE,"MFT96";#N/A,#N/A,FALSE,"CTrecon"}</definedName>
    <definedName name="fg_5_1_1_5" hidden="1">{#N/A,#N/A,FALSE,"TMCOMP96";#N/A,#N/A,FALSE,"MAT96";#N/A,#N/A,FALSE,"FANDA96";#N/A,#N/A,FALSE,"INTRAN96";#N/A,#N/A,FALSE,"NAA9697";#N/A,#N/A,FALSE,"ECWEBB";#N/A,#N/A,FALSE,"MFT96";#N/A,#N/A,FALSE,"CTrecon"}</definedName>
    <definedName name="fg_5_1_2" hidden="1">{#N/A,#N/A,FALSE,"TMCOMP96";#N/A,#N/A,FALSE,"MAT96";#N/A,#N/A,FALSE,"FANDA96";#N/A,#N/A,FALSE,"INTRAN96";#N/A,#N/A,FALSE,"NAA9697";#N/A,#N/A,FALSE,"ECWEBB";#N/A,#N/A,FALSE,"MFT96";#N/A,#N/A,FALSE,"CTrecon"}</definedName>
    <definedName name="fg_5_1_2_1" hidden="1">{#N/A,#N/A,FALSE,"TMCOMP96";#N/A,#N/A,FALSE,"MAT96";#N/A,#N/A,FALSE,"FANDA96";#N/A,#N/A,FALSE,"INTRAN96";#N/A,#N/A,FALSE,"NAA9697";#N/A,#N/A,FALSE,"ECWEBB";#N/A,#N/A,FALSE,"MFT96";#N/A,#N/A,FALSE,"CTrecon"}</definedName>
    <definedName name="fg_5_1_2_2" hidden="1">{#N/A,#N/A,FALSE,"TMCOMP96";#N/A,#N/A,FALSE,"MAT96";#N/A,#N/A,FALSE,"FANDA96";#N/A,#N/A,FALSE,"INTRAN96";#N/A,#N/A,FALSE,"NAA9697";#N/A,#N/A,FALSE,"ECWEBB";#N/A,#N/A,FALSE,"MFT96";#N/A,#N/A,FALSE,"CTrecon"}</definedName>
    <definedName name="fg_5_1_2_3" hidden="1">{#N/A,#N/A,FALSE,"TMCOMP96";#N/A,#N/A,FALSE,"MAT96";#N/A,#N/A,FALSE,"FANDA96";#N/A,#N/A,FALSE,"INTRAN96";#N/A,#N/A,FALSE,"NAA9697";#N/A,#N/A,FALSE,"ECWEBB";#N/A,#N/A,FALSE,"MFT96";#N/A,#N/A,FALSE,"CTrecon"}</definedName>
    <definedName name="fg_5_1_2_4" hidden="1">{#N/A,#N/A,FALSE,"TMCOMP96";#N/A,#N/A,FALSE,"MAT96";#N/A,#N/A,FALSE,"FANDA96";#N/A,#N/A,FALSE,"INTRAN96";#N/A,#N/A,FALSE,"NAA9697";#N/A,#N/A,FALSE,"ECWEBB";#N/A,#N/A,FALSE,"MFT96";#N/A,#N/A,FALSE,"CTrecon"}</definedName>
    <definedName name="fg_5_1_2_5" hidden="1">{#N/A,#N/A,FALSE,"TMCOMP96";#N/A,#N/A,FALSE,"MAT96";#N/A,#N/A,FALSE,"FANDA96";#N/A,#N/A,FALSE,"INTRAN96";#N/A,#N/A,FALSE,"NAA9697";#N/A,#N/A,FALSE,"ECWEBB";#N/A,#N/A,FALSE,"MFT96";#N/A,#N/A,FALSE,"CTrecon"}</definedName>
    <definedName name="fg_5_1_3" hidden="1">{#N/A,#N/A,FALSE,"TMCOMP96";#N/A,#N/A,FALSE,"MAT96";#N/A,#N/A,FALSE,"FANDA96";#N/A,#N/A,FALSE,"INTRAN96";#N/A,#N/A,FALSE,"NAA9697";#N/A,#N/A,FALSE,"ECWEBB";#N/A,#N/A,FALSE,"MFT96";#N/A,#N/A,FALSE,"CTrecon"}</definedName>
    <definedName name="fg_5_1_3_1" hidden="1">{#N/A,#N/A,FALSE,"TMCOMP96";#N/A,#N/A,FALSE,"MAT96";#N/A,#N/A,FALSE,"FANDA96";#N/A,#N/A,FALSE,"INTRAN96";#N/A,#N/A,FALSE,"NAA9697";#N/A,#N/A,FALSE,"ECWEBB";#N/A,#N/A,FALSE,"MFT96";#N/A,#N/A,FALSE,"CTrecon"}</definedName>
    <definedName name="fg_5_1_3_2" hidden="1">{#N/A,#N/A,FALSE,"TMCOMP96";#N/A,#N/A,FALSE,"MAT96";#N/A,#N/A,FALSE,"FANDA96";#N/A,#N/A,FALSE,"INTRAN96";#N/A,#N/A,FALSE,"NAA9697";#N/A,#N/A,FALSE,"ECWEBB";#N/A,#N/A,FALSE,"MFT96";#N/A,#N/A,FALSE,"CTrecon"}</definedName>
    <definedName name="fg_5_1_3_3" hidden="1">{#N/A,#N/A,FALSE,"TMCOMP96";#N/A,#N/A,FALSE,"MAT96";#N/A,#N/A,FALSE,"FANDA96";#N/A,#N/A,FALSE,"INTRAN96";#N/A,#N/A,FALSE,"NAA9697";#N/A,#N/A,FALSE,"ECWEBB";#N/A,#N/A,FALSE,"MFT96";#N/A,#N/A,FALSE,"CTrecon"}</definedName>
    <definedName name="fg_5_1_3_4" hidden="1">{#N/A,#N/A,FALSE,"TMCOMP96";#N/A,#N/A,FALSE,"MAT96";#N/A,#N/A,FALSE,"FANDA96";#N/A,#N/A,FALSE,"INTRAN96";#N/A,#N/A,FALSE,"NAA9697";#N/A,#N/A,FALSE,"ECWEBB";#N/A,#N/A,FALSE,"MFT96";#N/A,#N/A,FALSE,"CTrecon"}</definedName>
    <definedName name="fg_5_1_3_5" hidden="1">{#N/A,#N/A,FALSE,"TMCOMP96";#N/A,#N/A,FALSE,"MAT96";#N/A,#N/A,FALSE,"FANDA96";#N/A,#N/A,FALSE,"INTRAN96";#N/A,#N/A,FALSE,"NAA9697";#N/A,#N/A,FALSE,"ECWEBB";#N/A,#N/A,FALSE,"MFT96";#N/A,#N/A,FALSE,"CTrecon"}</definedName>
    <definedName name="fg_5_1_4" hidden="1">{#N/A,#N/A,FALSE,"TMCOMP96";#N/A,#N/A,FALSE,"MAT96";#N/A,#N/A,FALSE,"FANDA96";#N/A,#N/A,FALSE,"INTRAN96";#N/A,#N/A,FALSE,"NAA9697";#N/A,#N/A,FALSE,"ECWEBB";#N/A,#N/A,FALSE,"MFT96";#N/A,#N/A,FALSE,"CTrecon"}</definedName>
    <definedName name="fg_5_1_4_1" hidden="1">{#N/A,#N/A,FALSE,"TMCOMP96";#N/A,#N/A,FALSE,"MAT96";#N/A,#N/A,FALSE,"FANDA96";#N/A,#N/A,FALSE,"INTRAN96";#N/A,#N/A,FALSE,"NAA9697";#N/A,#N/A,FALSE,"ECWEBB";#N/A,#N/A,FALSE,"MFT96";#N/A,#N/A,FALSE,"CTrecon"}</definedName>
    <definedName name="fg_5_1_4_2" hidden="1">{#N/A,#N/A,FALSE,"TMCOMP96";#N/A,#N/A,FALSE,"MAT96";#N/A,#N/A,FALSE,"FANDA96";#N/A,#N/A,FALSE,"INTRAN96";#N/A,#N/A,FALSE,"NAA9697";#N/A,#N/A,FALSE,"ECWEBB";#N/A,#N/A,FALSE,"MFT96";#N/A,#N/A,FALSE,"CTrecon"}</definedName>
    <definedName name="fg_5_1_4_3" hidden="1">{#N/A,#N/A,FALSE,"TMCOMP96";#N/A,#N/A,FALSE,"MAT96";#N/A,#N/A,FALSE,"FANDA96";#N/A,#N/A,FALSE,"INTRAN96";#N/A,#N/A,FALSE,"NAA9697";#N/A,#N/A,FALSE,"ECWEBB";#N/A,#N/A,FALSE,"MFT96";#N/A,#N/A,FALSE,"CTrecon"}</definedName>
    <definedName name="fg_5_1_4_4" hidden="1">{#N/A,#N/A,FALSE,"TMCOMP96";#N/A,#N/A,FALSE,"MAT96";#N/A,#N/A,FALSE,"FANDA96";#N/A,#N/A,FALSE,"INTRAN96";#N/A,#N/A,FALSE,"NAA9697";#N/A,#N/A,FALSE,"ECWEBB";#N/A,#N/A,FALSE,"MFT96";#N/A,#N/A,FALSE,"CTrecon"}</definedName>
    <definedName name="fg_5_1_4_5" hidden="1">{#N/A,#N/A,FALSE,"TMCOMP96";#N/A,#N/A,FALSE,"MAT96";#N/A,#N/A,FALSE,"FANDA96";#N/A,#N/A,FALSE,"INTRAN96";#N/A,#N/A,FALSE,"NAA9697";#N/A,#N/A,FALSE,"ECWEBB";#N/A,#N/A,FALSE,"MFT96";#N/A,#N/A,FALSE,"CTrecon"}</definedName>
    <definedName name="fg_5_1_5" hidden="1">{#N/A,#N/A,FALSE,"TMCOMP96";#N/A,#N/A,FALSE,"MAT96";#N/A,#N/A,FALSE,"FANDA96";#N/A,#N/A,FALSE,"INTRAN96";#N/A,#N/A,FALSE,"NAA9697";#N/A,#N/A,FALSE,"ECWEBB";#N/A,#N/A,FALSE,"MFT96";#N/A,#N/A,FALSE,"CTrecon"}</definedName>
    <definedName name="fg_5_1_5_1" hidden="1">{#N/A,#N/A,FALSE,"TMCOMP96";#N/A,#N/A,FALSE,"MAT96";#N/A,#N/A,FALSE,"FANDA96";#N/A,#N/A,FALSE,"INTRAN96";#N/A,#N/A,FALSE,"NAA9697";#N/A,#N/A,FALSE,"ECWEBB";#N/A,#N/A,FALSE,"MFT96";#N/A,#N/A,FALSE,"CTrecon"}</definedName>
    <definedName name="fg_5_1_5_2" hidden="1">{#N/A,#N/A,FALSE,"TMCOMP96";#N/A,#N/A,FALSE,"MAT96";#N/A,#N/A,FALSE,"FANDA96";#N/A,#N/A,FALSE,"INTRAN96";#N/A,#N/A,FALSE,"NAA9697";#N/A,#N/A,FALSE,"ECWEBB";#N/A,#N/A,FALSE,"MFT96";#N/A,#N/A,FALSE,"CTrecon"}</definedName>
    <definedName name="fg_5_1_5_3" hidden="1">{#N/A,#N/A,FALSE,"TMCOMP96";#N/A,#N/A,FALSE,"MAT96";#N/A,#N/A,FALSE,"FANDA96";#N/A,#N/A,FALSE,"INTRAN96";#N/A,#N/A,FALSE,"NAA9697";#N/A,#N/A,FALSE,"ECWEBB";#N/A,#N/A,FALSE,"MFT96";#N/A,#N/A,FALSE,"CTrecon"}</definedName>
    <definedName name="fg_5_1_5_4" hidden="1">{#N/A,#N/A,FALSE,"TMCOMP96";#N/A,#N/A,FALSE,"MAT96";#N/A,#N/A,FALSE,"FANDA96";#N/A,#N/A,FALSE,"INTRAN96";#N/A,#N/A,FALSE,"NAA9697";#N/A,#N/A,FALSE,"ECWEBB";#N/A,#N/A,FALSE,"MFT96";#N/A,#N/A,FALSE,"CTrecon"}</definedName>
    <definedName name="fg_5_1_5_5" hidden="1">{#N/A,#N/A,FALSE,"TMCOMP96";#N/A,#N/A,FALSE,"MAT96";#N/A,#N/A,FALSE,"FANDA96";#N/A,#N/A,FALSE,"INTRAN96";#N/A,#N/A,FALSE,"NAA9697";#N/A,#N/A,FALSE,"ECWEBB";#N/A,#N/A,FALSE,"MFT96";#N/A,#N/A,FALSE,"CTrecon"}</definedName>
    <definedName name="fg_5_2" hidden="1">{#N/A,#N/A,FALSE,"TMCOMP96";#N/A,#N/A,FALSE,"MAT96";#N/A,#N/A,FALSE,"FANDA96";#N/A,#N/A,FALSE,"INTRAN96";#N/A,#N/A,FALSE,"NAA9697";#N/A,#N/A,FALSE,"ECWEBB";#N/A,#N/A,FALSE,"MFT96";#N/A,#N/A,FALSE,"CTrecon"}</definedName>
    <definedName name="fg_5_2_1" hidden="1">{#N/A,#N/A,FALSE,"TMCOMP96";#N/A,#N/A,FALSE,"MAT96";#N/A,#N/A,FALSE,"FANDA96";#N/A,#N/A,FALSE,"INTRAN96";#N/A,#N/A,FALSE,"NAA9697";#N/A,#N/A,FALSE,"ECWEBB";#N/A,#N/A,FALSE,"MFT96";#N/A,#N/A,FALSE,"CTrecon"}</definedName>
    <definedName name="fg_5_2_2" hidden="1">{#N/A,#N/A,FALSE,"TMCOMP96";#N/A,#N/A,FALSE,"MAT96";#N/A,#N/A,FALSE,"FANDA96";#N/A,#N/A,FALSE,"INTRAN96";#N/A,#N/A,FALSE,"NAA9697";#N/A,#N/A,FALSE,"ECWEBB";#N/A,#N/A,FALSE,"MFT96";#N/A,#N/A,FALSE,"CTrecon"}</definedName>
    <definedName name="fg_5_2_3" hidden="1">{#N/A,#N/A,FALSE,"TMCOMP96";#N/A,#N/A,FALSE,"MAT96";#N/A,#N/A,FALSE,"FANDA96";#N/A,#N/A,FALSE,"INTRAN96";#N/A,#N/A,FALSE,"NAA9697";#N/A,#N/A,FALSE,"ECWEBB";#N/A,#N/A,FALSE,"MFT96";#N/A,#N/A,FALSE,"CTrecon"}</definedName>
    <definedName name="fg_5_2_4" hidden="1">{#N/A,#N/A,FALSE,"TMCOMP96";#N/A,#N/A,FALSE,"MAT96";#N/A,#N/A,FALSE,"FANDA96";#N/A,#N/A,FALSE,"INTRAN96";#N/A,#N/A,FALSE,"NAA9697";#N/A,#N/A,FALSE,"ECWEBB";#N/A,#N/A,FALSE,"MFT96";#N/A,#N/A,FALSE,"CTrecon"}</definedName>
    <definedName name="fg_5_2_5" hidden="1">{#N/A,#N/A,FALSE,"TMCOMP96";#N/A,#N/A,FALSE,"MAT96";#N/A,#N/A,FALSE,"FANDA96";#N/A,#N/A,FALSE,"INTRAN96";#N/A,#N/A,FALSE,"NAA9697";#N/A,#N/A,FALSE,"ECWEBB";#N/A,#N/A,FALSE,"MFT96";#N/A,#N/A,FALSE,"CTrecon"}</definedName>
    <definedName name="fg_5_3" hidden="1">{#N/A,#N/A,FALSE,"TMCOMP96";#N/A,#N/A,FALSE,"MAT96";#N/A,#N/A,FALSE,"FANDA96";#N/A,#N/A,FALSE,"INTRAN96";#N/A,#N/A,FALSE,"NAA9697";#N/A,#N/A,FALSE,"ECWEBB";#N/A,#N/A,FALSE,"MFT96";#N/A,#N/A,FALSE,"CTrecon"}</definedName>
    <definedName name="fg_5_3_1" hidden="1">{#N/A,#N/A,FALSE,"TMCOMP96";#N/A,#N/A,FALSE,"MAT96";#N/A,#N/A,FALSE,"FANDA96";#N/A,#N/A,FALSE,"INTRAN96";#N/A,#N/A,FALSE,"NAA9697";#N/A,#N/A,FALSE,"ECWEBB";#N/A,#N/A,FALSE,"MFT96";#N/A,#N/A,FALSE,"CTrecon"}</definedName>
    <definedName name="fg_5_3_2" hidden="1">{#N/A,#N/A,FALSE,"TMCOMP96";#N/A,#N/A,FALSE,"MAT96";#N/A,#N/A,FALSE,"FANDA96";#N/A,#N/A,FALSE,"INTRAN96";#N/A,#N/A,FALSE,"NAA9697";#N/A,#N/A,FALSE,"ECWEBB";#N/A,#N/A,FALSE,"MFT96";#N/A,#N/A,FALSE,"CTrecon"}</definedName>
    <definedName name="fg_5_3_3" hidden="1">{#N/A,#N/A,FALSE,"TMCOMP96";#N/A,#N/A,FALSE,"MAT96";#N/A,#N/A,FALSE,"FANDA96";#N/A,#N/A,FALSE,"INTRAN96";#N/A,#N/A,FALSE,"NAA9697";#N/A,#N/A,FALSE,"ECWEBB";#N/A,#N/A,FALSE,"MFT96";#N/A,#N/A,FALSE,"CTrecon"}</definedName>
    <definedName name="fg_5_3_4" hidden="1">{#N/A,#N/A,FALSE,"TMCOMP96";#N/A,#N/A,FALSE,"MAT96";#N/A,#N/A,FALSE,"FANDA96";#N/A,#N/A,FALSE,"INTRAN96";#N/A,#N/A,FALSE,"NAA9697";#N/A,#N/A,FALSE,"ECWEBB";#N/A,#N/A,FALSE,"MFT96";#N/A,#N/A,FALSE,"CTrecon"}</definedName>
    <definedName name="fg_5_3_5" hidden="1">{#N/A,#N/A,FALSE,"TMCOMP96";#N/A,#N/A,FALSE,"MAT96";#N/A,#N/A,FALSE,"FANDA96";#N/A,#N/A,FALSE,"INTRAN96";#N/A,#N/A,FALSE,"NAA9697";#N/A,#N/A,FALSE,"ECWEBB";#N/A,#N/A,FALSE,"MFT96";#N/A,#N/A,FALSE,"CTrecon"}</definedName>
    <definedName name="fg_5_4" hidden="1">{#N/A,#N/A,FALSE,"TMCOMP96";#N/A,#N/A,FALSE,"MAT96";#N/A,#N/A,FALSE,"FANDA96";#N/A,#N/A,FALSE,"INTRAN96";#N/A,#N/A,FALSE,"NAA9697";#N/A,#N/A,FALSE,"ECWEBB";#N/A,#N/A,FALSE,"MFT96";#N/A,#N/A,FALSE,"CTrecon"}</definedName>
    <definedName name="fg_5_4_1" hidden="1">{#N/A,#N/A,FALSE,"TMCOMP96";#N/A,#N/A,FALSE,"MAT96";#N/A,#N/A,FALSE,"FANDA96";#N/A,#N/A,FALSE,"INTRAN96";#N/A,#N/A,FALSE,"NAA9697";#N/A,#N/A,FALSE,"ECWEBB";#N/A,#N/A,FALSE,"MFT96";#N/A,#N/A,FALSE,"CTrecon"}</definedName>
    <definedName name="fg_5_4_2" hidden="1">{#N/A,#N/A,FALSE,"TMCOMP96";#N/A,#N/A,FALSE,"MAT96";#N/A,#N/A,FALSE,"FANDA96";#N/A,#N/A,FALSE,"INTRAN96";#N/A,#N/A,FALSE,"NAA9697";#N/A,#N/A,FALSE,"ECWEBB";#N/A,#N/A,FALSE,"MFT96";#N/A,#N/A,FALSE,"CTrecon"}</definedName>
    <definedName name="fg_5_4_3" hidden="1">{#N/A,#N/A,FALSE,"TMCOMP96";#N/A,#N/A,FALSE,"MAT96";#N/A,#N/A,FALSE,"FANDA96";#N/A,#N/A,FALSE,"INTRAN96";#N/A,#N/A,FALSE,"NAA9697";#N/A,#N/A,FALSE,"ECWEBB";#N/A,#N/A,FALSE,"MFT96";#N/A,#N/A,FALSE,"CTrecon"}</definedName>
    <definedName name="fg_5_4_4" hidden="1">{#N/A,#N/A,FALSE,"TMCOMP96";#N/A,#N/A,FALSE,"MAT96";#N/A,#N/A,FALSE,"FANDA96";#N/A,#N/A,FALSE,"INTRAN96";#N/A,#N/A,FALSE,"NAA9697";#N/A,#N/A,FALSE,"ECWEBB";#N/A,#N/A,FALSE,"MFT96";#N/A,#N/A,FALSE,"CTrecon"}</definedName>
    <definedName name="fg_5_4_5" hidden="1">{#N/A,#N/A,FALSE,"TMCOMP96";#N/A,#N/A,FALSE,"MAT96";#N/A,#N/A,FALSE,"FANDA96";#N/A,#N/A,FALSE,"INTRAN96";#N/A,#N/A,FALSE,"NAA9697";#N/A,#N/A,FALSE,"ECWEBB";#N/A,#N/A,FALSE,"MFT96";#N/A,#N/A,FALSE,"CTrecon"}</definedName>
    <definedName name="fg_5_5" hidden="1">{#N/A,#N/A,FALSE,"TMCOMP96";#N/A,#N/A,FALSE,"MAT96";#N/A,#N/A,FALSE,"FANDA96";#N/A,#N/A,FALSE,"INTRAN96";#N/A,#N/A,FALSE,"NAA9697";#N/A,#N/A,FALSE,"ECWEBB";#N/A,#N/A,FALSE,"MFT96";#N/A,#N/A,FALSE,"CTrecon"}</definedName>
    <definedName name="fg_5_5_1" hidden="1">{#N/A,#N/A,FALSE,"TMCOMP96";#N/A,#N/A,FALSE,"MAT96";#N/A,#N/A,FALSE,"FANDA96";#N/A,#N/A,FALSE,"INTRAN96";#N/A,#N/A,FALSE,"NAA9697";#N/A,#N/A,FALSE,"ECWEBB";#N/A,#N/A,FALSE,"MFT96";#N/A,#N/A,FALSE,"CTrecon"}</definedName>
    <definedName name="fg_5_5_2" hidden="1">{#N/A,#N/A,FALSE,"TMCOMP96";#N/A,#N/A,FALSE,"MAT96";#N/A,#N/A,FALSE,"FANDA96";#N/A,#N/A,FALSE,"INTRAN96";#N/A,#N/A,FALSE,"NAA9697";#N/A,#N/A,FALSE,"ECWEBB";#N/A,#N/A,FALSE,"MFT96";#N/A,#N/A,FALSE,"CTrecon"}</definedName>
    <definedName name="fg_5_5_3" hidden="1">{#N/A,#N/A,FALSE,"TMCOMP96";#N/A,#N/A,FALSE,"MAT96";#N/A,#N/A,FALSE,"FANDA96";#N/A,#N/A,FALSE,"INTRAN96";#N/A,#N/A,FALSE,"NAA9697";#N/A,#N/A,FALSE,"ECWEBB";#N/A,#N/A,FALSE,"MFT96";#N/A,#N/A,FALSE,"CTrecon"}</definedName>
    <definedName name="fg_5_5_4" hidden="1">{#N/A,#N/A,FALSE,"TMCOMP96";#N/A,#N/A,FALSE,"MAT96";#N/A,#N/A,FALSE,"FANDA96";#N/A,#N/A,FALSE,"INTRAN96";#N/A,#N/A,FALSE,"NAA9697";#N/A,#N/A,FALSE,"ECWEBB";#N/A,#N/A,FALSE,"MFT96";#N/A,#N/A,FALSE,"CTrecon"}</definedName>
    <definedName name="fg_5_5_5"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fd_1" hidden="1">{#N/A,#N/A,FALSE,"TMCOMP96";#N/A,#N/A,FALSE,"MAT96";#N/A,#N/A,FALSE,"FANDA96";#N/A,#N/A,FALSE,"INTRAN96";#N/A,#N/A,FALSE,"NAA9697";#N/A,#N/A,FALSE,"ECWEBB";#N/A,#N/A,FALSE,"MFT96";#N/A,#N/A,FALSE,"CTrecon"}</definedName>
    <definedName name="fgfd_1_1" hidden="1">{#N/A,#N/A,FALSE,"TMCOMP96";#N/A,#N/A,FALSE,"MAT96";#N/A,#N/A,FALSE,"FANDA96";#N/A,#N/A,FALSE,"INTRAN96";#N/A,#N/A,FALSE,"NAA9697";#N/A,#N/A,FALSE,"ECWEBB";#N/A,#N/A,FALSE,"MFT96";#N/A,#N/A,FALSE,"CTrecon"}</definedName>
    <definedName name="fgfd_1_1_1" hidden="1">{#N/A,#N/A,FALSE,"TMCOMP96";#N/A,#N/A,FALSE,"MAT96";#N/A,#N/A,FALSE,"FANDA96";#N/A,#N/A,FALSE,"INTRAN96";#N/A,#N/A,FALSE,"NAA9697";#N/A,#N/A,FALSE,"ECWEBB";#N/A,#N/A,FALSE,"MFT96";#N/A,#N/A,FALSE,"CTrecon"}</definedName>
    <definedName name="fgfd_1_1_1_1" hidden="1">{#N/A,#N/A,FALSE,"TMCOMP96";#N/A,#N/A,FALSE,"MAT96";#N/A,#N/A,FALSE,"FANDA96";#N/A,#N/A,FALSE,"INTRAN96";#N/A,#N/A,FALSE,"NAA9697";#N/A,#N/A,FALSE,"ECWEBB";#N/A,#N/A,FALSE,"MFT96";#N/A,#N/A,FALSE,"CTrecon"}</definedName>
    <definedName name="fgfd_1_1_1_1_1" hidden="1">{#N/A,#N/A,FALSE,"TMCOMP96";#N/A,#N/A,FALSE,"MAT96";#N/A,#N/A,FALSE,"FANDA96";#N/A,#N/A,FALSE,"INTRAN96";#N/A,#N/A,FALSE,"NAA9697";#N/A,#N/A,FALSE,"ECWEBB";#N/A,#N/A,FALSE,"MFT96";#N/A,#N/A,FALSE,"CTrecon"}</definedName>
    <definedName name="fgfd_1_1_1_1_1_1" hidden="1">{#N/A,#N/A,FALSE,"TMCOMP96";#N/A,#N/A,FALSE,"MAT96";#N/A,#N/A,FALSE,"FANDA96";#N/A,#N/A,FALSE,"INTRAN96";#N/A,#N/A,FALSE,"NAA9697";#N/A,#N/A,FALSE,"ECWEBB";#N/A,#N/A,FALSE,"MFT96";#N/A,#N/A,FALSE,"CTrecon"}</definedName>
    <definedName name="fgfd_1_1_1_1_1_2" hidden="1">{#N/A,#N/A,FALSE,"TMCOMP96";#N/A,#N/A,FALSE,"MAT96";#N/A,#N/A,FALSE,"FANDA96";#N/A,#N/A,FALSE,"INTRAN96";#N/A,#N/A,FALSE,"NAA9697";#N/A,#N/A,FALSE,"ECWEBB";#N/A,#N/A,FALSE,"MFT96";#N/A,#N/A,FALSE,"CTrecon"}</definedName>
    <definedName name="fgfd_1_1_1_1_1_3" hidden="1">{#N/A,#N/A,FALSE,"TMCOMP96";#N/A,#N/A,FALSE,"MAT96";#N/A,#N/A,FALSE,"FANDA96";#N/A,#N/A,FALSE,"INTRAN96";#N/A,#N/A,FALSE,"NAA9697";#N/A,#N/A,FALSE,"ECWEBB";#N/A,#N/A,FALSE,"MFT96";#N/A,#N/A,FALSE,"CTrecon"}</definedName>
    <definedName name="fgfd_1_1_1_1_1_4" hidden="1">{#N/A,#N/A,FALSE,"TMCOMP96";#N/A,#N/A,FALSE,"MAT96";#N/A,#N/A,FALSE,"FANDA96";#N/A,#N/A,FALSE,"INTRAN96";#N/A,#N/A,FALSE,"NAA9697";#N/A,#N/A,FALSE,"ECWEBB";#N/A,#N/A,FALSE,"MFT96";#N/A,#N/A,FALSE,"CTrecon"}</definedName>
    <definedName name="fgfd_1_1_1_1_1_5" hidden="1">{#N/A,#N/A,FALSE,"TMCOMP96";#N/A,#N/A,FALSE,"MAT96";#N/A,#N/A,FALSE,"FANDA96";#N/A,#N/A,FALSE,"INTRAN96";#N/A,#N/A,FALSE,"NAA9697";#N/A,#N/A,FALSE,"ECWEBB";#N/A,#N/A,FALSE,"MFT96";#N/A,#N/A,FALSE,"CTrecon"}</definedName>
    <definedName name="fgfd_1_1_1_1_2" hidden="1">{#N/A,#N/A,FALSE,"TMCOMP96";#N/A,#N/A,FALSE,"MAT96";#N/A,#N/A,FALSE,"FANDA96";#N/A,#N/A,FALSE,"INTRAN96";#N/A,#N/A,FALSE,"NAA9697";#N/A,#N/A,FALSE,"ECWEBB";#N/A,#N/A,FALSE,"MFT96";#N/A,#N/A,FALSE,"CTrecon"}</definedName>
    <definedName name="fgfd_1_1_1_1_2_1" hidden="1">{#N/A,#N/A,FALSE,"TMCOMP96";#N/A,#N/A,FALSE,"MAT96";#N/A,#N/A,FALSE,"FANDA96";#N/A,#N/A,FALSE,"INTRAN96";#N/A,#N/A,FALSE,"NAA9697";#N/A,#N/A,FALSE,"ECWEBB";#N/A,#N/A,FALSE,"MFT96";#N/A,#N/A,FALSE,"CTrecon"}</definedName>
    <definedName name="fgfd_1_1_1_1_2_2" hidden="1">{#N/A,#N/A,FALSE,"TMCOMP96";#N/A,#N/A,FALSE,"MAT96";#N/A,#N/A,FALSE,"FANDA96";#N/A,#N/A,FALSE,"INTRAN96";#N/A,#N/A,FALSE,"NAA9697";#N/A,#N/A,FALSE,"ECWEBB";#N/A,#N/A,FALSE,"MFT96";#N/A,#N/A,FALSE,"CTrecon"}</definedName>
    <definedName name="fgfd_1_1_1_1_2_3" hidden="1">{#N/A,#N/A,FALSE,"TMCOMP96";#N/A,#N/A,FALSE,"MAT96";#N/A,#N/A,FALSE,"FANDA96";#N/A,#N/A,FALSE,"INTRAN96";#N/A,#N/A,FALSE,"NAA9697";#N/A,#N/A,FALSE,"ECWEBB";#N/A,#N/A,FALSE,"MFT96";#N/A,#N/A,FALSE,"CTrecon"}</definedName>
    <definedName name="fgfd_1_1_1_1_2_4" hidden="1">{#N/A,#N/A,FALSE,"TMCOMP96";#N/A,#N/A,FALSE,"MAT96";#N/A,#N/A,FALSE,"FANDA96";#N/A,#N/A,FALSE,"INTRAN96";#N/A,#N/A,FALSE,"NAA9697";#N/A,#N/A,FALSE,"ECWEBB";#N/A,#N/A,FALSE,"MFT96";#N/A,#N/A,FALSE,"CTrecon"}</definedName>
    <definedName name="fgfd_1_1_1_1_2_5" hidden="1">{#N/A,#N/A,FALSE,"TMCOMP96";#N/A,#N/A,FALSE,"MAT96";#N/A,#N/A,FALSE,"FANDA96";#N/A,#N/A,FALSE,"INTRAN96";#N/A,#N/A,FALSE,"NAA9697";#N/A,#N/A,FALSE,"ECWEBB";#N/A,#N/A,FALSE,"MFT96";#N/A,#N/A,FALSE,"CTrecon"}</definedName>
    <definedName name="fgfd_1_1_1_1_3" hidden="1">{#N/A,#N/A,FALSE,"TMCOMP96";#N/A,#N/A,FALSE,"MAT96";#N/A,#N/A,FALSE,"FANDA96";#N/A,#N/A,FALSE,"INTRAN96";#N/A,#N/A,FALSE,"NAA9697";#N/A,#N/A,FALSE,"ECWEBB";#N/A,#N/A,FALSE,"MFT96";#N/A,#N/A,FALSE,"CTrecon"}</definedName>
    <definedName name="fgfd_1_1_1_1_4" hidden="1">{#N/A,#N/A,FALSE,"TMCOMP96";#N/A,#N/A,FALSE,"MAT96";#N/A,#N/A,FALSE,"FANDA96";#N/A,#N/A,FALSE,"INTRAN96";#N/A,#N/A,FALSE,"NAA9697";#N/A,#N/A,FALSE,"ECWEBB";#N/A,#N/A,FALSE,"MFT96";#N/A,#N/A,FALSE,"CTrecon"}</definedName>
    <definedName name="fgfd_1_1_1_1_5" hidden="1">{#N/A,#N/A,FALSE,"TMCOMP96";#N/A,#N/A,FALSE,"MAT96";#N/A,#N/A,FALSE,"FANDA96";#N/A,#N/A,FALSE,"INTRAN96";#N/A,#N/A,FALSE,"NAA9697";#N/A,#N/A,FALSE,"ECWEBB";#N/A,#N/A,FALSE,"MFT96";#N/A,#N/A,FALSE,"CTrecon"}</definedName>
    <definedName name="fgfd_1_1_1_2" hidden="1">{#N/A,#N/A,FALSE,"TMCOMP96";#N/A,#N/A,FALSE,"MAT96";#N/A,#N/A,FALSE,"FANDA96";#N/A,#N/A,FALSE,"INTRAN96";#N/A,#N/A,FALSE,"NAA9697";#N/A,#N/A,FALSE,"ECWEBB";#N/A,#N/A,FALSE,"MFT96";#N/A,#N/A,FALSE,"CTrecon"}</definedName>
    <definedName name="fgfd_1_1_1_2_1" hidden="1">{#N/A,#N/A,FALSE,"TMCOMP96";#N/A,#N/A,FALSE,"MAT96";#N/A,#N/A,FALSE,"FANDA96";#N/A,#N/A,FALSE,"INTRAN96";#N/A,#N/A,FALSE,"NAA9697";#N/A,#N/A,FALSE,"ECWEBB";#N/A,#N/A,FALSE,"MFT96";#N/A,#N/A,FALSE,"CTrecon"}</definedName>
    <definedName name="fgfd_1_1_1_2_2" hidden="1">{#N/A,#N/A,FALSE,"TMCOMP96";#N/A,#N/A,FALSE,"MAT96";#N/A,#N/A,FALSE,"FANDA96";#N/A,#N/A,FALSE,"INTRAN96";#N/A,#N/A,FALSE,"NAA9697";#N/A,#N/A,FALSE,"ECWEBB";#N/A,#N/A,FALSE,"MFT96";#N/A,#N/A,FALSE,"CTrecon"}</definedName>
    <definedName name="fgfd_1_1_1_2_3" hidden="1">{#N/A,#N/A,FALSE,"TMCOMP96";#N/A,#N/A,FALSE,"MAT96";#N/A,#N/A,FALSE,"FANDA96";#N/A,#N/A,FALSE,"INTRAN96";#N/A,#N/A,FALSE,"NAA9697";#N/A,#N/A,FALSE,"ECWEBB";#N/A,#N/A,FALSE,"MFT96";#N/A,#N/A,FALSE,"CTrecon"}</definedName>
    <definedName name="fgfd_1_1_1_2_4" hidden="1">{#N/A,#N/A,FALSE,"TMCOMP96";#N/A,#N/A,FALSE,"MAT96";#N/A,#N/A,FALSE,"FANDA96";#N/A,#N/A,FALSE,"INTRAN96";#N/A,#N/A,FALSE,"NAA9697";#N/A,#N/A,FALSE,"ECWEBB";#N/A,#N/A,FALSE,"MFT96";#N/A,#N/A,FALSE,"CTrecon"}</definedName>
    <definedName name="fgfd_1_1_1_2_5" hidden="1">{#N/A,#N/A,FALSE,"TMCOMP96";#N/A,#N/A,FALSE,"MAT96";#N/A,#N/A,FALSE,"FANDA96";#N/A,#N/A,FALSE,"INTRAN96";#N/A,#N/A,FALSE,"NAA9697";#N/A,#N/A,FALSE,"ECWEBB";#N/A,#N/A,FALSE,"MFT96";#N/A,#N/A,FALSE,"CTrecon"}</definedName>
    <definedName name="fgfd_1_1_1_3" hidden="1">{#N/A,#N/A,FALSE,"TMCOMP96";#N/A,#N/A,FALSE,"MAT96";#N/A,#N/A,FALSE,"FANDA96";#N/A,#N/A,FALSE,"INTRAN96";#N/A,#N/A,FALSE,"NAA9697";#N/A,#N/A,FALSE,"ECWEBB";#N/A,#N/A,FALSE,"MFT96";#N/A,#N/A,FALSE,"CTrecon"}</definedName>
    <definedName name="fgfd_1_1_1_3_1" hidden="1">{#N/A,#N/A,FALSE,"TMCOMP96";#N/A,#N/A,FALSE,"MAT96";#N/A,#N/A,FALSE,"FANDA96";#N/A,#N/A,FALSE,"INTRAN96";#N/A,#N/A,FALSE,"NAA9697";#N/A,#N/A,FALSE,"ECWEBB";#N/A,#N/A,FALSE,"MFT96";#N/A,#N/A,FALSE,"CTrecon"}</definedName>
    <definedName name="fgfd_1_1_1_3_2" hidden="1">{#N/A,#N/A,FALSE,"TMCOMP96";#N/A,#N/A,FALSE,"MAT96";#N/A,#N/A,FALSE,"FANDA96";#N/A,#N/A,FALSE,"INTRAN96";#N/A,#N/A,FALSE,"NAA9697";#N/A,#N/A,FALSE,"ECWEBB";#N/A,#N/A,FALSE,"MFT96";#N/A,#N/A,FALSE,"CTrecon"}</definedName>
    <definedName name="fgfd_1_1_1_3_3" hidden="1">{#N/A,#N/A,FALSE,"TMCOMP96";#N/A,#N/A,FALSE,"MAT96";#N/A,#N/A,FALSE,"FANDA96";#N/A,#N/A,FALSE,"INTRAN96";#N/A,#N/A,FALSE,"NAA9697";#N/A,#N/A,FALSE,"ECWEBB";#N/A,#N/A,FALSE,"MFT96";#N/A,#N/A,FALSE,"CTrecon"}</definedName>
    <definedName name="fgfd_1_1_1_3_4" hidden="1">{#N/A,#N/A,FALSE,"TMCOMP96";#N/A,#N/A,FALSE,"MAT96";#N/A,#N/A,FALSE,"FANDA96";#N/A,#N/A,FALSE,"INTRAN96";#N/A,#N/A,FALSE,"NAA9697";#N/A,#N/A,FALSE,"ECWEBB";#N/A,#N/A,FALSE,"MFT96";#N/A,#N/A,FALSE,"CTrecon"}</definedName>
    <definedName name="fgfd_1_1_1_3_5" hidden="1">{#N/A,#N/A,FALSE,"TMCOMP96";#N/A,#N/A,FALSE,"MAT96";#N/A,#N/A,FALSE,"FANDA96";#N/A,#N/A,FALSE,"INTRAN96";#N/A,#N/A,FALSE,"NAA9697";#N/A,#N/A,FALSE,"ECWEBB";#N/A,#N/A,FALSE,"MFT96";#N/A,#N/A,FALSE,"CTrecon"}</definedName>
    <definedName name="fgfd_1_1_1_4" hidden="1">{#N/A,#N/A,FALSE,"TMCOMP96";#N/A,#N/A,FALSE,"MAT96";#N/A,#N/A,FALSE,"FANDA96";#N/A,#N/A,FALSE,"INTRAN96";#N/A,#N/A,FALSE,"NAA9697";#N/A,#N/A,FALSE,"ECWEBB";#N/A,#N/A,FALSE,"MFT96";#N/A,#N/A,FALSE,"CTrecon"}</definedName>
    <definedName name="fgfd_1_1_1_4_1" hidden="1">{#N/A,#N/A,FALSE,"TMCOMP96";#N/A,#N/A,FALSE,"MAT96";#N/A,#N/A,FALSE,"FANDA96";#N/A,#N/A,FALSE,"INTRAN96";#N/A,#N/A,FALSE,"NAA9697";#N/A,#N/A,FALSE,"ECWEBB";#N/A,#N/A,FALSE,"MFT96";#N/A,#N/A,FALSE,"CTrecon"}</definedName>
    <definedName name="fgfd_1_1_1_4_2" hidden="1">{#N/A,#N/A,FALSE,"TMCOMP96";#N/A,#N/A,FALSE,"MAT96";#N/A,#N/A,FALSE,"FANDA96";#N/A,#N/A,FALSE,"INTRAN96";#N/A,#N/A,FALSE,"NAA9697";#N/A,#N/A,FALSE,"ECWEBB";#N/A,#N/A,FALSE,"MFT96";#N/A,#N/A,FALSE,"CTrecon"}</definedName>
    <definedName name="fgfd_1_1_1_4_3" hidden="1">{#N/A,#N/A,FALSE,"TMCOMP96";#N/A,#N/A,FALSE,"MAT96";#N/A,#N/A,FALSE,"FANDA96";#N/A,#N/A,FALSE,"INTRAN96";#N/A,#N/A,FALSE,"NAA9697";#N/A,#N/A,FALSE,"ECWEBB";#N/A,#N/A,FALSE,"MFT96";#N/A,#N/A,FALSE,"CTrecon"}</definedName>
    <definedName name="fgfd_1_1_1_4_4" hidden="1">{#N/A,#N/A,FALSE,"TMCOMP96";#N/A,#N/A,FALSE,"MAT96";#N/A,#N/A,FALSE,"FANDA96";#N/A,#N/A,FALSE,"INTRAN96";#N/A,#N/A,FALSE,"NAA9697";#N/A,#N/A,FALSE,"ECWEBB";#N/A,#N/A,FALSE,"MFT96";#N/A,#N/A,FALSE,"CTrecon"}</definedName>
    <definedName name="fgfd_1_1_1_4_5" hidden="1">{#N/A,#N/A,FALSE,"TMCOMP96";#N/A,#N/A,FALSE,"MAT96";#N/A,#N/A,FALSE,"FANDA96";#N/A,#N/A,FALSE,"INTRAN96";#N/A,#N/A,FALSE,"NAA9697";#N/A,#N/A,FALSE,"ECWEBB";#N/A,#N/A,FALSE,"MFT96";#N/A,#N/A,FALSE,"CTrecon"}</definedName>
    <definedName name="fgfd_1_1_1_5" hidden="1">{#N/A,#N/A,FALSE,"TMCOMP96";#N/A,#N/A,FALSE,"MAT96";#N/A,#N/A,FALSE,"FANDA96";#N/A,#N/A,FALSE,"INTRAN96";#N/A,#N/A,FALSE,"NAA9697";#N/A,#N/A,FALSE,"ECWEBB";#N/A,#N/A,FALSE,"MFT96";#N/A,#N/A,FALSE,"CTrecon"}</definedName>
    <definedName name="fgfd_1_1_1_5_1" hidden="1">{#N/A,#N/A,FALSE,"TMCOMP96";#N/A,#N/A,FALSE,"MAT96";#N/A,#N/A,FALSE,"FANDA96";#N/A,#N/A,FALSE,"INTRAN96";#N/A,#N/A,FALSE,"NAA9697";#N/A,#N/A,FALSE,"ECWEBB";#N/A,#N/A,FALSE,"MFT96";#N/A,#N/A,FALSE,"CTrecon"}</definedName>
    <definedName name="fgfd_1_1_1_5_2" hidden="1">{#N/A,#N/A,FALSE,"TMCOMP96";#N/A,#N/A,FALSE,"MAT96";#N/A,#N/A,FALSE,"FANDA96";#N/A,#N/A,FALSE,"INTRAN96";#N/A,#N/A,FALSE,"NAA9697";#N/A,#N/A,FALSE,"ECWEBB";#N/A,#N/A,FALSE,"MFT96";#N/A,#N/A,FALSE,"CTrecon"}</definedName>
    <definedName name="fgfd_1_1_1_5_3" hidden="1">{#N/A,#N/A,FALSE,"TMCOMP96";#N/A,#N/A,FALSE,"MAT96";#N/A,#N/A,FALSE,"FANDA96";#N/A,#N/A,FALSE,"INTRAN96";#N/A,#N/A,FALSE,"NAA9697";#N/A,#N/A,FALSE,"ECWEBB";#N/A,#N/A,FALSE,"MFT96";#N/A,#N/A,FALSE,"CTrecon"}</definedName>
    <definedName name="fgfd_1_1_1_5_4" hidden="1">{#N/A,#N/A,FALSE,"TMCOMP96";#N/A,#N/A,FALSE,"MAT96";#N/A,#N/A,FALSE,"FANDA96";#N/A,#N/A,FALSE,"INTRAN96";#N/A,#N/A,FALSE,"NAA9697";#N/A,#N/A,FALSE,"ECWEBB";#N/A,#N/A,FALSE,"MFT96";#N/A,#N/A,FALSE,"CTrecon"}</definedName>
    <definedName name="fgfd_1_1_1_5_5" hidden="1">{#N/A,#N/A,FALSE,"TMCOMP96";#N/A,#N/A,FALSE,"MAT96";#N/A,#N/A,FALSE,"FANDA96";#N/A,#N/A,FALSE,"INTRAN96";#N/A,#N/A,FALSE,"NAA9697";#N/A,#N/A,FALSE,"ECWEBB";#N/A,#N/A,FALSE,"MFT96";#N/A,#N/A,FALSE,"CTrecon"}</definedName>
    <definedName name="fgfd_1_1_2" hidden="1">{#N/A,#N/A,FALSE,"TMCOMP96";#N/A,#N/A,FALSE,"MAT96";#N/A,#N/A,FALSE,"FANDA96";#N/A,#N/A,FALSE,"INTRAN96";#N/A,#N/A,FALSE,"NAA9697";#N/A,#N/A,FALSE,"ECWEBB";#N/A,#N/A,FALSE,"MFT96";#N/A,#N/A,FALSE,"CTrecon"}</definedName>
    <definedName name="fgfd_1_1_2_1" hidden="1">{#N/A,#N/A,FALSE,"TMCOMP96";#N/A,#N/A,FALSE,"MAT96";#N/A,#N/A,FALSE,"FANDA96";#N/A,#N/A,FALSE,"INTRAN96";#N/A,#N/A,FALSE,"NAA9697";#N/A,#N/A,FALSE,"ECWEBB";#N/A,#N/A,FALSE,"MFT96";#N/A,#N/A,FALSE,"CTrecon"}</definedName>
    <definedName name="fgfd_1_1_2_2" hidden="1">{#N/A,#N/A,FALSE,"TMCOMP96";#N/A,#N/A,FALSE,"MAT96";#N/A,#N/A,FALSE,"FANDA96";#N/A,#N/A,FALSE,"INTRAN96";#N/A,#N/A,FALSE,"NAA9697";#N/A,#N/A,FALSE,"ECWEBB";#N/A,#N/A,FALSE,"MFT96";#N/A,#N/A,FALSE,"CTrecon"}</definedName>
    <definedName name="fgfd_1_1_2_3" hidden="1">{#N/A,#N/A,FALSE,"TMCOMP96";#N/A,#N/A,FALSE,"MAT96";#N/A,#N/A,FALSE,"FANDA96";#N/A,#N/A,FALSE,"INTRAN96";#N/A,#N/A,FALSE,"NAA9697";#N/A,#N/A,FALSE,"ECWEBB";#N/A,#N/A,FALSE,"MFT96";#N/A,#N/A,FALSE,"CTrecon"}</definedName>
    <definedName name="fgfd_1_1_2_4" hidden="1">{#N/A,#N/A,FALSE,"TMCOMP96";#N/A,#N/A,FALSE,"MAT96";#N/A,#N/A,FALSE,"FANDA96";#N/A,#N/A,FALSE,"INTRAN96";#N/A,#N/A,FALSE,"NAA9697";#N/A,#N/A,FALSE,"ECWEBB";#N/A,#N/A,FALSE,"MFT96";#N/A,#N/A,FALSE,"CTrecon"}</definedName>
    <definedName name="fgfd_1_1_2_5" hidden="1">{#N/A,#N/A,FALSE,"TMCOMP96";#N/A,#N/A,FALSE,"MAT96";#N/A,#N/A,FALSE,"FANDA96";#N/A,#N/A,FALSE,"INTRAN96";#N/A,#N/A,FALSE,"NAA9697";#N/A,#N/A,FALSE,"ECWEBB";#N/A,#N/A,FALSE,"MFT96";#N/A,#N/A,FALSE,"CTrecon"}</definedName>
    <definedName name="fgfd_1_1_3" hidden="1">{#N/A,#N/A,FALSE,"TMCOMP96";#N/A,#N/A,FALSE,"MAT96";#N/A,#N/A,FALSE,"FANDA96";#N/A,#N/A,FALSE,"INTRAN96";#N/A,#N/A,FALSE,"NAA9697";#N/A,#N/A,FALSE,"ECWEBB";#N/A,#N/A,FALSE,"MFT96";#N/A,#N/A,FALSE,"CTrecon"}</definedName>
    <definedName name="fgfd_1_1_3_1" hidden="1">{#N/A,#N/A,FALSE,"TMCOMP96";#N/A,#N/A,FALSE,"MAT96";#N/A,#N/A,FALSE,"FANDA96";#N/A,#N/A,FALSE,"INTRAN96";#N/A,#N/A,FALSE,"NAA9697";#N/A,#N/A,FALSE,"ECWEBB";#N/A,#N/A,FALSE,"MFT96";#N/A,#N/A,FALSE,"CTrecon"}</definedName>
    <definedName name="fgfd_1_1_3_2" hidden="1">{#N/A,#N/A,FALSE,"TMCOMP96";#N/A,#N/A,FALSE,"MAT96";#N/A,#N/A,FALSE,"FANDA96";#N/A,#N/A,FALSE,"INTRAN96";#N/A,#N/A,FALSE,"NAA9697";#N/A,#N/A,FALSE,"ECWEBB";#N/A,#N/A,FALSE,"MFT96";#N/A,#N/A,FALSE,"CTrecon"}</definedName>
    <definedName name="fgfd_1_1_3_3" hidden="1">{#N/A,#N/A,FALSE,"TMCOMP96";#N/A,#N/A,FALSE,"MAT96";#N/A,#N/A,FALSE,"FANDA96";#N/A,#N/A,FALSE,"INTRAN96";#N/A,#N/A,FALSE,"NAA9697";#N/A,#N/A,FALSE,"ECWEBB";#N/A,#N/A,FALSE,"MFT96";#N/A,#N/A,FALSE,"CTrecon"}</definedName>
    <definedName name="fgfd_1_1_3_4" hidden="1">{#N/A,#N/A,FALSE,"TMCOMP96";#N/A,#N/A,FALSE,"MAT96";#N/A,#N/A,FALSE,"FANDA96";#N/A,#N/A,FALSE,"INTRAN96";#N/A,#N/A,FALSE,"NAA9697";#N/A,#N/A,FALSE,"ECWEBB";#N/A,#N/A,FALSE,"MFT96";#N/A,#N/A,FALSE,"CTrecon"}</definedName>
    <definedName name="fgfd_1_1_3_5" hidden="1">{#N/A,#N/A,FALSE,"TMCOMP96";#N/A,#N/A,FALSE,"MAT96";#N/A,#N/A,FALSE,"FANDA96";#N/A,#N/A,FALSE,"INTRAN96";#N/A,#N/A,FALSE,"NAA9697";#N/A,#N/A,FALSE,"ECWEBB";#N/A,#N/A,FALSE,"MFT96";#N/A,#N/A,FALSE,"CTrecon"}</definedName>
    <definedName name="fgfd_1_1_4" hidden="1">{#N/A,#N/A,FALSE,"TMCOMP96";#N/A,#N/A,FALSE,"MAT96";#N/A,#N/A,FALSE,"FANDA96";#N/A,#N/A,FALSE,"INTRAN96";#N/A,#N/A,FALSE,"NAA9697";#N/A,#N/A,FALSE,"ECWEBB";#N/A,#N/A,FALSE,"MFT96";#N/A,#N/A,FALSE,"CTrecon"}</definedName>
    <definedName name="fgfd_1_1_4_1" hidden="1">{#N/A,#N/A,FALSE,"TMCOMP96";#N/A,#N/A,FALSE,"MAT96";#N/A,#N/A,FALSE,"FANDA96";#N/A,#N/A,FALSE,"INTRAN96";#N/A,#N/A,FALSE,"NAA9697";#N/A,#N/A,FALSE,"ECWEBB";#N/A,#N/A,FALSE,"MFT96";#N/A,#N/A,FALSE,"CTrecon"}</definedName>
    <definedName name="fgfd_1_1_4_2" hidden="1">{#N/A,#N/A,FALSE,"TMCOMP96";#N/A,#N/A,FALSE,"MAT96";#N/A,#N/A,FALSE,"FANDA96";#N/A,#N/A,FALSE,"INTRAN96";#N/A,#N/A,FALSE,"NAA9697";#N/A,#N/A,FALSE,"ECWEBB";#N/A,#N/A,FALSE,"MFT96";#N/A,#N/A,FALSE,"CTrecon"}</definedName>
    <definedName name="fgfd_1_1_4_3" hidden="1">{#N/A,#N/A,FALSE,"TMCOMP96";#N/A,#N/A,FALSE,"MAT96";#N/A,#N/A,FALSE,"FANDA96";#N/A,#N/A,FALSE,"INTRAN96";#N/A,#N/A,FALSE,"NAA9697";#N/A,#N/A,FALSE,"ECWEBB";#N/A,#N/A,FALSE,"MFT96";#N/A,#N/A,FALSE,"CTrecon"}</definedName>
    <definedName name="fgfd_1_1_4_4" hidden="1">{#N/A,#N/A,FALSE,"TMCOMP96";#N/A,#N/A,FALSE,"MAT96";#N/A,#N/A,FALSE,"FANDA96";#N/A,#N/A,FALSE,"INTRAN96";#N/A,#N/A,FALSE,"NAA9697";#N/A,#N/A,FALSE,"ECWEBB";#N/A,#N/A,FALSE,"MFT96";#N/A,#N/A,FALSE,"CTrecon"}</definedName>
    <definedName name="fgfd_1_1_4_5" hidden="1">{#N/A,#N/A,FALSE,"TMCOMP96";#N/A,#N/A,FALSE,"MAT96";#N/A,#N/A,FALSE,"FANDA96";#N/A,#N/A,FALSE,"INTRAN96";#N/A,#N/A,FALSE,"NAA9697";#N/A,#N/A,FALSE,"ECWEBB";#N/A,#N/A,FALSE,"MFT96";#N/A,#N/A,FALSE,"CTrecon"}</definedName>
    <definedName name="fgfd_1_1_5" hidden="1">{#N/A,#N/A,FALSE,"TMCOMP96";#N/A,#N/A,FALSE,"MAT96";#N/A,#N/A,FALSE,"FANDA96";#N/A,#N/A,FALSE,"INTRAN96";#N/A,#N/A,FALSE,"NAA9697";#N/A,#N/A,FALSE,"ECWEBB";#N/A,#N/A,FALSE,"MFT96";#N/A,#N/A,FALSE,"CTrecon"}</definedName>
    <definedName name="fgfd_1_1_5_1" hidden="1">{#N/A,#N/A,FALSE,"TMCOMP96";#N/A,#N/A,FALSE,"MAT96";#N/A,#N/A,FALSE,"FANDA96";#N/A,#N/A,FALSE,"INTRAN96";#N/A,#N/A,FALSE,"NAA9697";#N/A,#N/A,FALSE,"ECWEBB";#N/A,#N/A,FALSE,"MFT96";#N/A,#N/A,FALSE,"CTrecon"}</definedName>
    <definedName name="fgfd_1_1_5_2" hidden="1">{#N/A,#N/A,FALSE,"TMCOMP96";#N/A,#N/A,FALSE,"MAT96";#N/A,#N/A,FALSE,"FANDA96";#N/A,#N/A,FALSE,"INTRAN96";#N/A,#N/A,FALSE,"NAA9697";#N/A,#N/A,FALSE,"ECWEBB";#N/A,#N/A,FALSE,"MFT96";#N/A,#N/A,FALSE,"CTrecon"}</definedName>
    <definedName name="fgfd_1_1_5_3" hidden="1">{#N/A,#N/A,FALSE,"TMCOMP96";#N/A,#N/A,FALSE,"MAT96";#N/A,#N/A,FALSE,"FANDA96";#N/A,#N/A,FALSE,"INTRAN96";#N/A,#N/A,FALSE,"NAA9697";#N/A,#N/A,FALSE,"ECWEBB";#N/A,#N/A,FALSE,"MFT96";#N/A,#N/A,FALSE,"CTrecon"}</definedName>
    <definedName name="fgfd_1_1_5_4" hidden="1">{#N/A,#N/A,FALSE,"TMCOMP96";#N/A,#N/A,FALSE,"MAT96";#N/A,#N/A,FALSE,"FANDA96";#N/A,#N/A,FALSE,"INTRAN96";#N/A,#N/A,FALSE,"NAA9697";#N/A,#N/A,FALSE,"ECWEBB";#N/A,#N/A,FALSE,"MFT96";#N/A,#N/A,FALSE,"CTrecon"}</definedName>
    <definedName name="fgfd_1_1_5_5" hidden="1">{#N/A,#N/A,FALSE,"TMCOMP96";#N/A,#N/A,FALSE,"MAT96";#N/A,#N/A,FALSE,"FANDA96";#N/A,#N/A,FALSE,"INTRAN96";#N/A,#N/A,FALSE,"NAA9697";#N/A,#N/A,FALSE,"ECWEBB";#N/A,#N/A,FALSE,"MFT96";#N/A,#N/A,FALSE,"CTrecon"}</definedName>
    <definedName name="fgfd_1_2" hidden="1">{#N/A,#N/A,FALSE,"TMCOMP96";#N/A,#N/A,FALSE,"MAT96";#N/A,#N/A,FALSE,"FANDA96";#N/A,#N/A,FALSE,"INTRAN96";#N/A,#N/A,FALSE,"NAA9697";#N/A,#N/A,FALSE,"ECWEBB";#N/A,#N/A,FALSE,"MFT96";#N/A,#N/A,FALSE,"CTrecon"}</definedName>
    <definedName name="fgfd_1_2_1" hidden="1">{#N/A,#N/A,FALSE,"TMCOMP96";#N/A,#N/A,FALSE,"MAT96";#N/A,#N/A,FALSE,"FANDA96";#N/A,#N/A,FALSE,"INTRAN96";#N/A,#N/A,FALSE,"NAA9697";#N/A,#N/A,FALSE,"ECWEBB";#N/A,#N/A,FALSE,"MFT96";#N/A,#N/A,FALSE,"CTrecon"}</definedName>
    <definedName name="fgfd_1_2_1_1" hidden="1">{#N/A,#N/A,FALSE,"TMCOMP96";#N/A,#N/A,FALSE,"MAT96";#N/A,#N/A,FALSE,"FANDA96";#N/A,#N/A,FALSE,"INTRAN96";#N/A,#N/A,FALSE,"NAA9697";#N/A,#N/A,FALSE,"ECWEBB";#N/A,#N/A,FALSE,"MFT96";#N/A,#N/A,FALSE,"CTrecon"}</definedName>
    <definedName name="fgfd_1_2_1_1_1" hidden="1">{#N/A,#N/A,FALSE,"TMCOMP96";#N/A,#N/A,FALSE,"MAT96";#N/A,#N/A,FALSE,"FANDA96";#N/A,#N/A,FALSE,"INTRAN96";#N/A,#N/A,FALSE,"NAA9697";#N/A,#N/A,FALSE,"ECWEBB";#N/A,#N/A,FALSE,"MFT96";#N/A,#N/A,FALSE,"CTrecon"}</definedName>
    <definedName name="fgfd_1_2_1_1_1_1" hidden="1">{#N/A,#N/A,FALSE,"TMCOMP96";#N/A,#N/A,FALSE,"MAT96";#N/A,#N/A,FALSE,"FANDA96";#N/A,#N/A,FALSE,"INTRAN96";#N/A,#N/A,FALSE,"NAA9697";#N/A,#N/A,FALSE,"ECWEBB";#N/A,#N/A,FALSE,"MFT96";#N/A,#N/A,FALSE,"CTrecon"}</definedName>
    <definedName name="fgfd_1_2_1_1_1_2" hidden="1">{#N/A,#N/A,FALSE,"TMCOMP96";#N/A,#N/A,FALSE,"MAT96";#N/A,#N/A,FALSE,"FANDA96";#N/A,#N/A,FALSE,"INTRAN96";#N/A,#N/A,FALSE,"NAA9697";#N/A,#N/A,FALSE,"ECWEBB";#N/A,#N/A,FALSE,"MFT96";#N/A,#N/A,FALSE,"CTrecon"}</definedName>
    <definedName name="fgfd_1_2_1_1_1_3" hidden="1">{#N/A,#N/A,FALSE,"TMCOMP96";#N/A,#N/A,FALSE,"MAT96";#N/A,#N/A,FALSE,"FANDA96";#N/A,#N/A,FALSE,"INTRAN96";#N/A,#N/A,FALSE,"NAA9697";#N/A,#N/A,FALSE,"ECWEBB";#N/A,#N/A,FALSE,"MFT96";#N/A,#N/A,FALSE,"CTrecon"}</definedName>
    <definedName name="fgfd_1_2_1_1_1_4" hidden="1">{#N/A,#N/A,FALSE,"TMCOMP96";#N/A,#N/A,FALSE,"MAT96";#N/A,#N/A,FALSE,"FANDA96";#N/A,#N/A,FALSE,"INTRAN96";#N/A,#N/A,FALSE,"NAA9697";#N/A,#N/A,FALSE,"ECWEBB";#N/A,#N/A,FALSE,"MFT96";#N/A,#N/A,FALSE,"CTrecon"}</definedName>
    <definedName name="fgfd_1_2_1_1_1_5" hidden="1">{#N/A,#N/A,FALSE,"TMCOMP96";#N/A,#N/A,FALSE,"MAT96";#N/A,#N/A,FALSE,"FANDA96";#N/A,#N/A,FALSE,"INTRAN96";#N/A,#N/A,FALSE,"NAA9697";#N/A,#N/A,FALSE,"ECWEBB";#N/A,#N/A,FALSE,"MFT96";#N/A,#N/A,FALSE,"CTrecon"}</definedName>
    <definedName name="fgfd_1_2_1_1_2" hidden="1">{#N/A,#N/A,FALSE,"TMCOMP96";#N/A,#N/A,FALSE,"MAT96";#N/A,#N/A,FALSE,"FANDA96";#N/A,#N/A,FALSE,"INTRAN96";#N/A,#N/A,FALSE,"NAA9697";#N/A,#N/A,FALSE,"ECWEBB";#N/A,#N/A,FALSE,"MFT96";#N/A,#N/A,FALSE,"CTrecon"}</definedName>
    <definedName name="fgfd_1_2_1_1_2_1" hidden="1">{#N/A,#N/A,FALSE,"TMCOMP96";#N/A,#N/A,FALSE,"MAT96";#N/A,#N/A,FALSE,"FANDA96";#N/A,#N/A,FALSE,"INTRAN96";#N/A,#N/A,FALSE,"NAA9697";#N/A,#N/A,FALSE,"ECWEBB";#N/A,#N/A,FALSE,"MFT96";#N/A,#N/A,FALSE,"CTrecon"}</definedName>
    <definedName name="fgfd_1_2_1_1_2_2" hidden="1">{#N/A,#N/A,FALSE,"TMCOMP96";#N/A,#N/A,FALSE,"MAT96";#N/A,#N/A,FALSE,"FANDA96";#N/A,#N/A,FALSE,"INTRAN96";#N/A,#N/A,FALSE,"NAA9697";#N/A,#N/A,FALSE,"ECWEBB";#N/A,#N/A,FALSE,"MFT96";#N/A,#N/A,FALSE,"CTrecon"}</definedName>
    <definedName name="fgfd_1_2_1_1_2_3" hidden="1">{#N/A,#N/A,FALSE,"TMCOMP96";#N/A,#N/A,FALSE,"MAT96";#N/A,#N/A,FALSE,"FANDA96";#N/A,#N/A,FALSE,"INTRAN96";#N/A,#N/A,FALSE,"NAA9697";#N/A,#N/A,FALSE,"ECWEBB";#N/A,#N/A,FALSE,"MFT96";#N/A,#N/A,FALSE,"CTrecon"}</definedName>
    <definedName name="fgfd_1_2_1_1_2_4" hidden="1">{#N/A,#N/A,FALSE,"TMCOMP96";#N/A,#N/A,FALSE,"MAT96";#N/A,#N/A,FALSE,"FANDA96";#N/A,#N/A,FALSE,"INTRAN96";#N/A,#N/A,FALSE,"NAA9697";#N/A,#N/A,FALSE,"ECWEBB";#N/A,#N/A,FALSE,"MFT96";#N/A,#N/A,FALSE,"CTrecon"}</definedName>
    <definedName name="fgfd_1_2_1_1_2_5" hidden="1">{#N/A,#N/A,FALSE,"TMCOMP96";#N/A,#N/A,FALSE,"MAT96";#N/A,#N/A,FALSE,"FANDA96";#N/A,#N/A,FALSE,"INTRAN96";#N/A,#N/A,FALSE,"NAA9697";#N/A,#N/A,FALSE,"ECWEBB";#N/A,#N/A,FALSE,"MFT96";#N/A,#N/A,FALSE,"CTrecon"}</definedName>
    <definedName name="fgfd_1_2_1_1_3" hidden="1">{#N/A,#N/A,FALSE,"TMCOMP96";#N/A,#N/A,FALSE,"MAT96";#N/A,#N/A,FALSE,"FANDA96";#N/A,#N/A,FALSE,"INTRAN96";#N/A,#N/A,FALSE,"NAA9697";#N/A,#N/A,FALSE,"ECWEBB";#N/A,#N/A,FALSE,"MFT96";#N/A,#N/A,FALSE,"CTrecon"}</definedName>
    <definedName name="fgfd_1_2_1_1_4" hidden="1">{#N/A,#N/A,FALSE,"TMCOMP96";#N/A,#N/A,FALSE,"MAT96";#N/A,#N/A,FALSE,"FANDA96";#N/A,#N/A,FALSE,"INTRAN96";#N/A,#N/A,FALSE,"NAA9697";#N/A,#N/A,FALSE,"ECWEBB";#N/A,#N/A,FALSE,"MFT96";#N/A,#N/A,FALSE,"CTrecon"}</definedName>
    <definedName name="fgfd_1_2_1_1_5" hidden="1">{#N/A,#N/A,FALSE,"TMCOMP96";#N/A,#N/A,FALSE,"MAT96";#N/A,#N/A,FALSE,"FANDA96";#N/A,#N/A,FALSE,"INTRAN96";#N/A,#N/A,FALSE,"NAA9697";#N/A,#N/A,FALSE,"ECWEBB";#N/A,#N/A,FALSE,"MFT96";#N/A,#N/A,FALSE,"CTrecon"}</definedName>
    <definedName name="fgfd_1_2_1_2" hidden="1">{#N/A,#N/A,FALSE,"TMCOMP96";#N/A,#N/A,FALSE,"MAT96";#N/A,#N/A,FALSE,"FANDA96";#N/A,#N/A,FALSE,"INTRAN96";#N/A,#N/A,FALSE,"NAA9697";#N/A,#N/A,FALSE,"ECWEBB";#N/A,#N/A,FALSE,"MFT96";#N/A,#N/A,FALSE,"CTrecon"}</definedName>
    <definedName name="fgfd_1_2_1_2_1" hidden="1">{#N/A,#N/A,FALSE,"TMCOMP96";#N/A,#N/A,FALSE,"MAT96";#N/A,#N/A,FALSE,"FANDA96";#N/A,#N/A,FALSE,"INTRAN96";#N/A,#N/A,FALSE,"NAA9697";#N/A,#N/A,FALSE,"ECWEBB";#N/A,#N/A,FALSE,"MFT96";#N/A,#N/A,FALSE,"CTrecon"}</definedName>
    <definedName name="fgfd_1_2_1_2_2" hidden="1">{#N/A,#N/A,FALSE,"TMCOMP96";#N/A,#N/A,FALSE,"MAT96";#N/A,#N/A,FALSE,"FANDA96";#N/A,#N/A,FALSE,"INTRAN96";#N/A,#N/A,FALSE,"NAA9697";#N/A,#N/A,FALSE,"ECWEBB";#N/A,#N/A,FALSE,"MFT96";#N/A,#N/A,FALSE,"CTrecon"}</definedName>
    <definedName name="fgfd_1_2_1_2_3" hidden="1">{#N/A,#N/A,FALSE,"TMCOMP96";#N/A,#N/A,FALSE,"MAT96";#N/A,#N/A,FALSE,"FANDA96";#N/A,#N/A,FALSE,"INTRAN96";#N/A,#N/A,FALSE,"NAA9697";#N/A,#N/A,FALSE,"ECWEBB";#N/A,#N/A,FALSE,"MFT96";#N/A,#N/A,FALSE,"CTrecon"}</definedName>
    <definedName name="fgfd_1_2_1_2_4" hidden="1">{#N/A,#N/A,FALSE,"TMCOMP96";#N/A,#N/A,FALSE,"MAT96";#N/A,#N/A,FALSE,"FANDA96";#N/A,#N/A,FALSE,"INTRAN96";#N/A,#N/A,FALSE,"NAA9697";#N/A,#N/A,FALSE,"ECWEBB";#N/A,#N/A,FALSE,"MFT96";#N/A,#N/A,FALSE,"CTrecon"}</definedName>
    <definedName name="fgfd_1_2_1_2_5" hidden="1">{#N/A,#N/A,FALSE,"TMCOMP96";#N/A,#N/A,FALSE,"MAT96";#N/A,#N/A,FALSE,"FANDA96";#N/A,#N/A,FALSE,"INTRAN96";#N/A,#N/A,FALSE,"NAA9697";#N/A,#N/A,FALSE,"ECWEBB";#N/A,#N/A,FALSE,"MFT96";#N/A,#N/A,FALSE,"CTrecon"}</definedName>
    <definedName name="fgfd_1_2_1_3" hidden="1">{#N/A,#N/A,FALSE,"TMCOMP96";#N/A,#N/A,FALSE,"MAT96";#N/A,#N/A,FALSE,"FANDA96";#N/A,#N/A,FALSE,"INTRAN96";#N/A,#N/A,FALSE,"NAA9697";#N/A,#N/A,FALSE,"ECWEBB";#N/A,#N/A,FALSE,"MFT96";#N/A,#N/A,FALSE,"CTrecon"}</definedName>
    <definedName name="fgfd_1_2_1_3_1" hidden="1">{#N/A,#N/A,FALSE,"TMCOMP96";#N/A,#N/A,FALSE,"MAT96";#N/A,#N/A,FALSE,"FANDA96";#N/A,#N/A,FALSE,"INTRAN96";#N/A,#N/A,FALSE,"NAA9697";#N/A,#N/A,FALSE,"ECWEBB";#N/A,#N/A,FALSE,"MFT96";#N/A,#N/A,FALSE,"CTrecon"}</definedName>
    <definedName name="fgfd_1_2_1_3_2" hidden="1">{#N/A,#N/A,FALSE,"TMCOMP96";#N/A,#N/A,FALSE,"MAT96";#N/A,#N/A,FALSE,"FANDA96";#N/A,#N/A,FALSE,"INTRAN96";#N/A,#N/A,FALSE,"NAA9697";#N/A,#N/A,FALSE,"ECWEBB";#N/A,#N/A,FALSE,"MFT96";#N/A,#N/A,FALSE,"CTrecon"}</definedName>
    <definedName name="fgfd_1_2_1_3_3" hidden="1">{#N/A,#N/A,FALSE,"TMCOMP96";#N/A,#N/A,FALSE,"MAT96";#N/A,#N/A,FALSE,"FANDA96";#N/A,#N/A,FALSE,"INTRAN96";#N/A,#N/A,FALSE,"NAA9697";#N/A,#N/A,FALSE,"ECWEBB";#N/A,#N/A,FALSE,"MFT96";#N/A,#N/A,FALSE,"CTrecon"}</definedName>
    <definedName name="fgfd_1_2_1_3_4" hidden="1">{#N/A,#N/A,FALSE,"TMCOMP96";#N/A,#N/A,FALSE,"MAT96";#N/A,#N/A,FALSE,"FANDA96";#N/A,#N/A,FALSE,"INTRAN96";#N/A,#N/A,FALSE,"NAA9697";#N/A,#N/A,FALSE,"ECWEBB";#N/A,#N/A,FALSE,"MFT96";#N/A,#N/A,FALSE,"CTrecon"}</definedName>
    <definedName name="fgfd_1_2_1_3_5" hidden="1">{#N/A,#N/A,FALSE,"TMCOMP96";#N/A,#N/A,FALSE,"MAT96";#N/A,#N/A,FALSE,"FANDA96";#N/A,#N/A,FALSE,"INTRAN96";#N/A,#N/A,FALSE,"NAA9697";#N/A,#N/A,FALSE,"ECWEBB";#N/A,#N/A,FALSE,"MFT96";#N/A,#N/A,FALSE,"CTrecon"}</definedName>
    <definedName name="fgfd_1_2_1_4" hidden="1">{#N/A,#N/A,FALSE,"TMCOMP96";#N/A,#N/A,FALSE,"MAT96";#N/A,#N/A,FALSE,"FANDA96";#N/A,#N/A,FALSE,"INTRAN96";#N/A,#N/A,FALSE,"NAA9697";#N/A,#N/A,FALSE,"ECWEBB";#N/A,#N/A,FALSE,"MFT96";#N/A,#N/A,FALSE,"CTrecon"}</definedName>
    <definedName name="fgfd_1_2_1_4_1" hidden="1">{#N/A,#N/A,FALSE,"TMCOMP96";#N/A,#N/A,FALSE,"MAT96";#N/A,#N/A,FALSE,"FANDA96";#N/A,#N/A,FALSE,"INTRAN96";#N/A,#N/A,FALSE,"NAA9697";#N/A,#N/A,FALSE,"ECWEBB";#N/A,#N/A,FALSE,"MFT96";#N/A,#N/A,FALSE,"CTrecon"}</definedName>
    <definedName name="fgfd_1_2_1_4_2" hidden="1">{#N/A,#N/A,FALSE,"TMCOMP96";#N/A,#N/A,FALSE,"MAT96";#N/A,#N/A,FALSE,"FANDA96";#N/A,#N/A,FALSE,"INTRAN96";#N/A,#N/A,FALSE,"NAA9697";#N/A,#N/A,FALSE,"ECWEBB";#N/A,#N/A,FALSE,"MFT96";#N/A,#N/A,FALSE,"CTrecon"}</definedName>
    <definedName name="fgfd_1_2_1_4_3" hidden="1">{#N/A,#N/A,FALSE,"TMCOMP96";#N/A,#N/A,FALSE,"MAT96";#N/A,#N/A,FALSE,"FANDA96";#N/A,#N/A,FALSE,"INTRAN96";#N/A,#N/A,FALSE,"NAA9697";#N/A,#N/A,FALSE,"ECWEBB";#N/A,#N/A,FALSE,"MFT96";#N/A,#N/A,FALSE,"CTrecon"}</definedName>
    <definedName name="fgfd_1_2_1_4_4" hidden="1">{#N/A,#N/A,FALSE,"TMCOMP96";#N/A,#N/A,FALSE,"MAT96";#N/A,#N/A,FALSE,"FANDA96";#N/A,#N/A,FALSE,"INTRAN96";#N/A,#N/A,FALSE,"NAA9697";#N/A,#N/A,FALSE,"ECWEBB";#N/A,#N/A,FALSE,"MFT96";#N/A,#N/A,FALSE,"CTrecon"}</definedName>
    <definedName name="fgfd_1_2_1_4_5" hidden="1">{#N/A,#N/A,FALSE,"TMCOMP96";#N/A,#N/A,FALSE,"MAT96";#N/A,#N/A,FALSE,"FANDA96";#N/A,#N/A,FALSE,"INTRAN96";#N/A,#N/A,FALSE,"NAA9697";#N/A,#N/A,FALSE,"ECWEBB";#N/A,#N/A,FALSE,"MFT96";#N/A,#N/A,FALSE,"CTrecon"}</definedName>
    <definedName name="fgfd_1_2_1_5" hidden="1">{#N/A,#N/A,FALSE,"TMCOMP96";#N/A,#N/A,FALSE,"MAT96";#N/A,#N/A,FALSE,"FANDA96";#N/A,#N/A,FALSE,"INTRAN96";#N/A,#N/A,FALSE,"NAA9697";#N/A,#N/A,FALSE,"ECWEBB";#N/A,#N/A,FALSE,"MFT96";#N/A,#N/A,FALSE,"CTrecon"}</definedName>
    <definedName name="fgfd_1_2_1_5_1" hidden="1">{#N/A,#N/A,FALSE,"TMCOMP96";#N/A,#N/A,FALSE,"MAT96";#N/A,#N/A,FALSE,"FANDA96";#N/A,#N/A,FALSE,"INTRAN96";#N/A,#N/A,FALSE,"NAA9697";#N/A,#N/A,FALSE,"ECWEBB";#N/A,#N/A,FALSE,"MFT96";#N/A,#N/A,FALSE,"CTrecon"}</definedName>
    <definedName name="fgfd_1_2_1_5_2" hidden="1">{#N/A,#N/A,FALSE,"TMCOMP96";#N/A,#N/A,FALSE,"MAT96";#N/A,#N/A,FALSE,"FANDA96";#N/A,#N/A,FALSE,"INTRAN96";#N/A,#N/A,FALSE,"NAA9697";#N/A,#N/A,FALSE,"ECWEBB";#N/A,#N/A,FALSE,"MFT96";#N/A,#N/A,FALSE,"CTrecon"}</definedName>
    <definedName name="fgfd_1_2_1_5_3" hidden="1">{#N/A,#N/A,FALSE,"TMCOMP96";#N/A,#N/A,FALSE,"MAT96";#N/A,#N/A,FALSE,"FANDA96";#N/A,#N/A,FALSE,"INTRAN96";#N/A,#N/A,FALSE,"NAA9697";#N/A,#N/A,FALSE,"ECWEBB";#N/A,#N/A,FALSE,"MFT96";#N/A,#N/A,FALSE,"CTrecon"}</definedName>
    <definedName name="fgfd_1_2_1_5_4" hidden="1">{#N/A,#N/A,FALSE,"TMCOMP96";#N/A,#N/A,FALSE,"MAT96";#N/A,#N/A,FALSE,"FANDA96";#N/A,#N/A,FALSE,"INTRAN96";#N/A,#N/A,FALSE,"NAA9697";#N/A,#N/A,FALSE,"ECWEBB";#N/A,#N/A,FALSE,"MFT96";#N/A,#N/A,FALSE,"CTrecon"}</definedName>
    <definedName name="fgfd_1_2_1_5_5" hidden="1">{#N/A,#N/A,FALSE,"TMCOMP96";#N/A,#N/A,FALSE,"MAT96";#N/A,#N/A,FALSE,"FANDA96";#N/A,#N/A,FALSE,"INTRAN96";#N/A,#N/A,FALSE,"NAA9697";#N/A,#N/A,FALSE,"ECWEBB";#N/A,#N/A,FALSE,"MFT96";#N/A,#N/A,FALSE,"CTrecon"}</definedName>
    <definedName name="fgfd_1_2_2" hidden="1">{#N/A,#N/A,FALSE,"TMCOMP96";#N/A,#N/A,FALSE,"MAT96";#N/A,#N/A,FALSE,"FANDA96";#N/A,#N/A,FALSE,"INTRAN96";#N/A,#N/A,FALSE,"NAA9697";#N/A,#N/A,FALSE,"ECWEBB";#N/A,#N/A,FALSE,"MFT96";#N/A,#N/A,FALSE,"CTrecon"}</definedName>
    <definedName name="fgfd_1_2_2_1" hidden="1">{#N/A,#N/A,FALSE,"TMCOMP96";#N/A,#N/A,FALSE,"MAT96";#N/A,#N/A,FALSE,"FANDA96";#N/A,#N/A,FALSE,"INTRAN96";#N/A,#N/A,FALSE,"NAA9697";#N/A,#N/A,FALSE,"ECWEBB";#N/A,#N/A,FALSE,"MFT96";#N/A,#N/A,FALSE,"CTrecon"}</definedName>
    <definedName name="fgfd_1_2_2_2" hidden="1">{#N/A,#N/A,FALSE,"TMCOMP96";#N/A,#N/A,FALSE,"MAT96";#N/A,#N/A,FALSE,"FANDA96";#N/A,#N/A,FALSE,"INTRAN96";#N/A,#N/A,FALSE,"NAA9697";#N/A,#N/A,FALSE,"ECWEBB";#N/A,#N/A,FALSE,"MFT96";#N/A,#N/A,FALSE,"CTrecon"}</definedName>
    <definedName name="fgfd_1_2_2_3" hidden="1">{#N/A,#N/A,FALSE,"TMCOMP96";#N/A,#N/A,FALSE,"MAT96";#N/A,#N/A,FALSE,"FANDA96";#N/A,#N/A,FALSE,"INTRAN96";#N/A,#N/A,FALSE,"NAA9697";#N/A,#N/A,FALSE,"ECWEBB";#N/A,#N/A,FALSE,"MFT96";#N/A,#N/A,FALSE,"CTrecon"}</definedName>
    <definedName name="fgfd_1_2_2_4" hidden="1">{#N/A,#N/A,FALSE,"TMCOMP96";#N/A,#N/A,FALSE,"MAT96";#N/A,#N/A,FALSE,"FANDA96";#N/A,#N/A,FALSE,"INTRAN96";#N/A,#N/A,FALSE,"NAA9697";#N/A,#N/A,FALSE,"ECWEBB";#N/A,#N/A,FALSE,"MFT96";#N/A,#N/A,FALSE,"CTrecon"}</definedName>
    <definedName name="fgfd_1_2_2_5" hidden="1">{#N/A,#N/A,FALSE,"TMCOMP96";#N/A,#N/A,FALSE,"MAT96";#N/A,#N/A,FALSE,"FANDA96";#N/A,#N/A,FALSE,"INTRAN96";#N/A,#N/A,FALSE,"NAA9697";#N/A,#N/A,FALSE,"ECWEBB";#N/A,#N/A,FALSE,"MFT96";#N/A,#N/A,FALSE,"CTrecon"}</definedName>
    <definedName name="fgfd_1_2_3" hidden="1">{#N/A,#N/A,FALSE,"TMCOMP96";#N/A,#N/A,FALSE,"MAT96";#N/A,#N/A,FALSE,"FANDA96";#N/A,#N/A,FALSE,"INTRAN96";#N/A,#N/A,FALSE,"NAA9697";#N/A,#N/A,FALSE,"ECWEBB";#N/A,#N/A,FALSE,"MFT96";#N/A,#N/A,FALSE,"CTrecon"}</definedName>
    <definedName name="fgfd_1_2_3_1" hidden="1">{#N/A,#N/A,FALSE,"TMCOMP96";#N/A,#N/A,FALSE,"MAT96";#N/A,#N/A,FALSE,"FANDA96";#N/A,#N/A,FALSE,"INTRAN96";#N/A,#N/A,FALSE,"NAA9697";#N/A,#N/A,FALSE,"ECWEBB";#N/A,#N/A,FALSE,"MFT96";#N/A,#N/A,FALSE,"CTrecon"}</definedName>
    <definedName name="fgfd_1_2_3_2" hidden="1">{#N/A,#N/A,FALSE,"TMCOMP96";#N/A,#N/A,FALSE,"MAT96";#N/A,#N/A,FALSE,"FANDA96";#N/A,#N/A,FALSE,"INTRAN96";#N/A,#N/A,FALSE,"NAA9697";#N/A,#N/A,FALSE,"ECWEBB";#N/A,#N/A,FALSE,"MFT96";#N/A,#N/A,FALSE,"CTrecon"}</definedName>
    <definedName name="fgfd_1_2_3_3" hidden="1">{#N/A,#N/A,FALSE,"TMCOMP96";#N/A,#N/A,FALSE,"MAT96";#N/A,#N/A,FALSE,"FANDA96";#N/A,#N/A,FALSE,"INTRAN96";#N/A,#N/A,FALSE,"NAA9697";#N/A,#N/A,FALSE,"ECWEBB";#N/A,#N/A,FALSE,"MFT96";#N/A,#N/A,FALSE,"CTrecon"}</definedName>
    <definedName name="fgfd_1_2_3_4" hidden="1">{#N/A,#N/A,FALSE,"TMCOMP96";#N/A,#N/A,FALSE,"MAT96";#N/A,#N/A,FALSE,"FANDA96";#N/A,#N/A,FALSE,"INTRAN96";#N/A,#N/A,FALSE,"NAA9697";#N/A,#N/A,FALSE,"ECWEBB";#N/A,#N/A,FALSE,"MFT96";#N/A,#N/A,FALSE,"CTrecon"}</definedName>
    <definedName name="fgfd_1_2_3_5" hidden="1">{#N/A,#N/A,FALSE,"TMCOMP96";#N/A,#N/A,FALSE,"MAT96";#N/A,#N/A,FALSE,"FANDA96";#N/A,#N/A,FALSE,"INTRAN96";#N/A,#N/A,FALSE,"NAA9697";#N/A,#N/A,FALSE,"ECWEBB";#N/A,#N/A,FALSE,"MFT96";#N/A,#N/A,FALSE,"CTrecon"}</definedName>
    <definedName name="fgfd_1_2_4" hidden="1">{#N/A,#N/A,FALSE,"TMCOMP96";#N/A,#N/A,FALSE,"MAT96";#N/A,#N/A,FALSE,"FANDA96";#N/A,#N/A,FALSE,"INTRAN96";#N/A,#N/A,FALSE,"NAA9697";#N/A,#N/A,FALSE,"ECWEBB";#N/A,#N/A,FALSE,"MFT96";#N/A,#N/A,FALSE,"CTrecon"}</definedName>
    <definedName name="fgfd_1_2_4_1" hidden="1">{#N/A,#N/A,FALSE,"TMCOMP96";#N/A,#N/A,FALSE,"MAT96";#N/A,#N/A,FALSE,"FANDA96";#N/A,#N/A,FALSE,"INTRAN96";#N/A,#N/A,FALSE,"NAA9697";#N/A,#N/A,FALSE,"ECWEBB";#N/A,#N/A,FALSE,"MFT96";#N/A,#N/A,FALSE,"CTrecon"}</definedName>
    <definedName name="fgfd_1_2_4_2" hidden="1">{#N/A,#N/A,FALSE,"TMCOMP96";#N/A,#N/A,FALSE,"MAT96";#N/A,#N/A,FALSE,"FANDA96";#N/A,#N/A,FALSE,"INTRAN96";#N/A,#N/A,FALSE,"NAA9697";#N/A,#N/A,FALSE,"ECWEBB";#N/A,#N/A,FALSE,"MFT96";#N/A,#N/A,FALSE,"CTrecon"}</definedName>
    <definedName name="fgfd_1_2_4_3" hidden="1">{#N/A,#N/A,FALSE,"TMCOMP96";#N/A,#N/A,FALSE,"MAT96";#N/A,#N/A,FALSE,"FANDA96";#N/A,#N/A,FALSE,"INTRAN96";#N/A,#N/A,FALSE,"NAA9697";#N/A,#N/A,FALSE,"ECWEBB";#N/A,#N/A,FALSE,"MFT96";#N/A,#N/A,FALSE,"CTrecon"}</definedName>
    <definedName name="fgfd_1_2_4_4" hidden="1">{#N/A,#N/A,FALSE,"TMCOMP96";#N/A,#N/A,FALSE,"MAT96";#N/A,#N/A,FALSE,"FANDA96";#N/A,#N/A,FALSE,"INTRAN96";#N/A,#N/A,FALSE,"NAA9697";#N/A,#N/A,FALSE,"ECWEBB";#N/A,#N/A,FALSE,"MFT96";#N/A,#N/A,FALSE,"CTrecon"}</definedName>
    <definedName name="fgfd_1_2_4_5" hidden="1">{#N/A,#N/A,FALSE,"TMCOMP96";#N/A,#N/A,FALSE,"MAT96";#N/A,#N/A,FALSE,"FANDA96";#N/A,#N/A,FALSE,"INTRAN96";#N/A,#N/A,FALSE,"NAA9697";#N/A,#N/A,FALSE,"ECWEBB";#N/A,#N/A,FALSE,"MFT96";#N/A,#N/A,FALSE,"CTrecon"}</definedName>
    <definedName name="fgfd_1_2_5" hidden="1">{#N/A,#N/A,FALSE,"TMCOMP96";#N/A,#N/A,FALSE,"MAT96";#N/A,#N/A,FALSE,"FANDA96";#N/A,#N/A,FALSE,"INTRAN96";#N/A,#N/A,FALSE,"NAA9697";#N/A,#N/A,FALSE,"ECWEBB";#N/A,#N/A,FALSE,"MFT96";#N/A,#N/A,FALSE,"CTrecon"}</definedName>
    <definedName name="fgfd_1_2_5_1" hidden="1">{#N/A,#N/A,FALSE,"TMCOMP96";#N/A,#N/A,FALSE,"MAT96";#N/A,#N/A,FALSE,"FANDA96";#N/A,#N/A,FALSE,"INTRAN96";#N/A,#N/A,FALSE,"NAA9697";#N/A,#N/A,FALSE,"ECWEBB";#N/A,#N/A,FALSE,"MFT96";#N/A,#N/A,FALSE,"CTrecon"}</definedName>
    <definedName name="fgfd_1_2_5_2" hidden="1">{#N/A,#N/A,FALSE,"TMCOMP96";#N/A,#N/A,FALSE,"MAT96";#N/A,#N/A,FALSE,"FANDA96";#N/A,#N/A,FALSE,"INTRAN96";#N/A,#N/A,FALSE,"NAA9697";#N/A,#N/A,FALSE,"ECWEBB";#N/A,#N/A,FALSE,"MFT96";#N/A,#N/A,FALSE,"CTrecon"}</definedName>
    <definedName name="fgfd_1_2_5_3" hidden="1">{#N/A,#N/A,FALSE,"TMCOMP96";#N/A,#N/A,FALSE,"MAT96";#N/A,#N/A,FALSE,"FANDA96";#N/A,#N/A,FALSE,"INTRAN96";#N/A,#N/A,FALSE,"NAA9697";#N/A,#N/A,FALSE,"ECWEBB";#N/A,#N/A,FALSE,"MFT96";#N/A,#N/A,FALSE,"CTrecon"}</definedName>
    <definedName name="fgfd_1_2_5_4" hidden="1">{#N/A,#N/A,FALSE,"TMCOMP96";#N/A,#N/A,FALSE,"MAT96";#N/A,#N/A,FALSE,"FANDA96";#N/A,#N/A,FALSE,"INTRAN96";#N/A,#N/A,FALSE,"NAA9697";#N/A,#N/A,FALSE,"ECWEBB";#N/A,#N/A,FALSE,"MFT96";#N/A,#N/A,FALSE,"CTrecon"}</definedName>
    <definedName name="fgfd_1_2_5_5" hidden="1">{#N/A,#N/A,FALSE,"TMCOMP96";#N/A,#N/A,FALSE,"MAT96";#N/A,#N/A,FALSE,"FANDA96";#N/A,#N/A,FALSE,"INTRAN96";#N/A,#N/A,FALSE,"NAA9697";#N/A,#N/A,FALSE,"ECWEBB";#N/A,#N/A,FALSE,"MFT96";#N/A,#N/A,FALSE,"CTrecon"}</definedName>
    <definedName name="fgfd_1_3" hidden="1">{#N/A,#N/A,FALSE,"TMCOMP96";#N/A,#N/A,FALSE,"MAT96";#N/A,#N/A,FALSE,"FANDA96";#N/A,#N/A,FALSE,"INTRAN96";#N/A,#N/A,FALSE,"NAA9697";#N/A,#N/A,FALSE,"ECWEBB";#N/A,#N/A,FALSE,"MFT96";#N/A,#N/A,FALSE,"CTrecon"}</definedName>
    <definedName name="fgfd_1_3_1" hidden="1">{#N/A,#N/A,FALSE,"TMCOMP96";#N/A,#N/A,FALSE,"MAT96";#N/A,#N/A,FALSE,"FANDA96";#N/A,#N/A,FALSE,"INTRAN96";#N/A,#N/A,FALSE,"NAA9697";#N/A,#N/A,FALSE,"ECWEBB";#N/A,#N/A,FALSE,"MFT96";#N/A,#N/A,FALSE,"CTrecon"}</definedName>
    <definedName name="fgfd_1_3_1_1" hidden="1">{#N/A,#N/A,FALSE,"TMCOMP96";#N/A,#N/A,FALSE,"MAT96";#N/A,#N/A,FALSE,"FANDA96";#N/A,#N/A,FALSE,"INTRAN96";#N/A,#N/A,FALSE,"NAA9697";#N/A,#N/A,FALSE,"ECWEBB";#N/A,#N/A,FALSE,"MFT96";#N/A,#N/A,FALSE,"CTrecon"}</definedName>
    <definedName name="fgfd_1_3_1_1_1" hidden="1">{#N/A,#N/A,FALSE,"TMCOMP96";#N/A,#N/A,FALSE,"MAT96";#N/A,#N/A,FALSE,"FANDA96";#N/A,#N/A,FALSE,"INTRAN96";#N/A,#N/A,FALSE,"NAA9697";#N/A,#N/A,FALSE,"ECWEBB";#N/A,#N/A,FALSE,"MFT96";#N/A,#N/A,FALSE,"CTrecon"}</definedName>
    <definedName name="fgfd_1_3_1_1_1_1" hidden="1">{#N/A,#N/A,FALSE,"TMCOMP96";#N/A,#N/A,FALSE,"MAT96";#N/A,#N/A,FALSE,"FANDA96";#N/A,#N/A,FALSE,"INTRAN96";#N/A,#N/A,FALSE,"NAA9697";#N/A,#N/A,FALSE,"ECWEBB";#N/A,#N/A,FALSE,"MFT96";#N/A,#N/A,FALSE,"CTrecon"}</definedName>
    <definedName name="fgfd_1_3_1_1_1_2" hidden="1">{#N/A,#N/A,FALSE,"TMCOMP96";#N/A,#N/A,FALSE,"MAT96";#N/A,#N/A,FALSE,"FANDA96";#N/A,#N/A,FALSE,"INTRAN96";#N/A,#N/A,FALSE,"NAA9697";#N/A,#N/A,FALSE,"ECWEBB";#N/A,#N/A,FALSE,"MFT96";#N/A,#N/A,FALSE,"CTrecon"}</definedName>
    <definedName name="fgfd_1_3_1_1_1_3" hidden="1">{#N/A,#N/A,FALSE,"TMCOMP96";#N/A,#N/A,FALSE,"MAT96";#N/A,#N/A,FALSE,"FANDA96";#N/A,#N/A,FALSE,"INTRAN96";#N/A,#N/A,FALSE,"NAA9697";#N/A,#N/A,FALSE,"ECWEBB";#N/A,#N/A,FALSE,"MFT96";#N/A,#N/A,FALSE,"CTrecon"}</definedName>
    <definedName name="fgfd_1_3_1_1_1_4" hidden="1">{#N/A,#N/A,FALSE,"TMCOMP96";#N/A,#N/A,FALSE,"MAT96";#N/A,#N/A,FALSE,"FANDA96";#N/A,#N/A,FALSE,"INTRAN96";#N/A,#N/A,FALSE,"NAA9697";#N/A,#N/A,FALSE,"ECWEBB";#N/A,#N/A,FALSE,"MFT96";#N/A,#N/A,FALSE,"CTrecon"}</definedName>
    <definedName name="fgfd_1_3_1_1_1_5" hidden="1">{#N/A,#N/A,FALSE,"TMCOMP96";#N/A,#N/A,FALSE,"MAT96";#N/A,#N/A,FALSE,"FANDA96";#N/A,#N/A,FALSE,"INTRAN96";#N/A,#N/A,FALSE,"NAA9697";#N/A,#N/A,FALSE,"ECWEBB";#N/A,#N/A,FALSE,"MFT96";#N/A,#N/A,FALSE,"CTrecon"}</definedName>
    <definedName name="fgfd_1_3_1_1_2" hidden="1">{#N/A,#N/A,FALSE,"TMCOMP96";#N/A,#N/A,FALSE,"MAT96";#N/A,#N/A,FALSE,"FANDA96";#N/A,#N/A,FALSE,"INTRAN96";#N/A,#N/A,FALSE,"NAA9697";#N/A,#N/A,FALSE,"ECWEBB";#N/A,#N/A,FALSE,"MFT96";#N/A,#N/A,FALSE,"CTrecon"}</definedName>
    <definedName name="fgfd_1_3_1_1_2_1" hidden="1">{#N/A,#N/A,FALSE,"TMCOMP96";#N/A,#N/A,FALSE,"MAT96";#N/A,#N/A,FALSE,"FANDA96";#N/A,#N/A,FALSE,"INTRAN96";#N/A,#N/A,FALSE,"NAA9697";#N/A,#N/A,FALSE,"ECWEBB";#N/A,#N/A,FALSE,"MFT96";#N/A,#N/A,FALSE,"CTrecon"}</definedName>
    <definedName name="fgfd_1_3_1_1_2_2" hidden="1">{#N/A,#N/A,FALSE,"TMCOMP96";#N/A,#N/A,FALSE,"MAT96";#N/A,#N/A,FALSE,"FANDA96";#N/A,#N/A,FALSE,"INTRAN96";#N/A,#N/A,FALSE,"NAA9697";#N/A,#N/A,FALSE,"ECWEBB";#N/A,#N/A,FALSE,"MFT96";#N/A,#N/A,FALSE,"CTrecon"}</definedName>
    <definedName name="fgfd_1_3_1_1_2_3" hidden="1">{#N/A,#N/A,FALSE,"TMCOMP96";#N/A,#N/A,FALSE,"MAT96";#N/A,#N/A,FALSE,"FANDA96";#N/A,#N/A,FALSE,"INTRAN96";#N/A,#N/A,FALSE,"NAA9697";#N/A,#N/A,FALSE,"ECWEBB";#N/A,#N/A,FALSE,"MFT96";#N/A,#N/A,FALSE,"CTrecon"}</definedName>
    <definedName name="fgfd_1_3_1_1_2_4" hidden="1">{#N/A,#N/A,FALSE,"TMCOMP96";#N/A,#N/A,FALSE,"MAT96";#N/A,#N/A,FALSE,"FANDA96";#N/A,#N/A,FALSE,"INTRAN96";#N/A,#N/A,FALSE,"NAA9697";#N/A,#N/A,FALSE,"ECWEBB";#N/A,#N/A,FALSE,"MFT96";#N/A,#N/A,FALSE,"CTrecon"}</definedName>
    <definedName name="fgfd_1_3_1_1_2_5" hidden="1">{#N/A,#N/A,FALSE,"TMCOMP96";#N/A,#N/A,FALSE,"MAT96";#N/A,#N/A,FALSE,"FANDA96";#N/A,#N/A,FALSE,"INTRAN96";#N/A,#N/A,FALSE,"NAA9697";#N/A,#N/A,FALSE,"ECWEBB";#N/A,#N/A,FALSE,"MFT96";#N/A,#N/A,FALSE,"CTrecon"}</definedName>
    <definedName name="fgfd_1_3_1_1_3" hidden="1">{#N/A,#N/A,FALSE,"TMCOMP96";#N/A,#N/A,FALSE,"MAT96";#N/A,#N/A,FALSE,"FANDA96";#N/A,#N/A,FALSE,"INTRAN96";#N/A,#N/A,FALSE,"NAA9697";#N/A,#N/A,FALSE,"ECWEBB";#N/A,#N/A,FALSE,"MFT96";#N/A,#N/A,FALSE,"CTrecon"}</definedName>
    <definedName name="fgfd_1_3_1_1_4" hidden="1">{#N/A,#N/A,FALSE,"TMCOMP96";#N/A,#N/A,FALSE,"MAT96";#N/A,#N/A,FALSE,"FANDA96";#N/A,#N/A,FALSE,"INTRAN96";#N/A,#N/A,FALSE,"NAA9697";#N/A,#N/A,FALSE,"ECWEBB";#N/A,#N/A,FALSE,"MFT96";#N/A,#N/A,FALSE,"CTrecon"}</definedName>
    <definedName name="fgfd_1_3_1_1_5" hidden="1">{#N/A,#N/A,FALSE,"TMCOMP96";#N/A,#N/A,FALSE,"MAT96";#N/A,#N/A,FALSE,"FANDA96";#N/A,#N/A,FALSE,"INTRAN96";#N/A,#N/A,FALSE,"NAA9697";#N/A,#N/A,FALSE,"ECWEBB";#N/A,#N/A,FALSE,"MFT96";#N/A,#N/A,FALSE,"CTrecon"}</definedName>
    <definedName name="fgfd_1_3_1_2" hidden="1">{#N/A,#N/A,FALSE,"TMCOMP96";#N/A,#N/A,FALSE,"MAT96";#N/A,#N/A,FALSE,"FANDA96";#N/A,#N/A,FALSE,"INTRAN96";#N/A,#N/A,FALSE,"NAA9697";#N/A,#N/A,FALSE,"ECWEBB";#N/A,#N/A,FALSE,"MFT96";#N/A,#N/A,FALSE,"CTrecon"}</definedName>
    <definedName name="fgfd_1_3_1_2_1" hidden="1">{#N/A,#N/A,FALSE,"TMCOMP96";#N/A,#N/A,FALSE,"MAT96";#N/A,#N/A,FALSE,"FANDA96";#N/A,#N/A,FALSE,"INTRAN96";#N/A,#N/A,FALSE,"NAA9697";#N/A,#N/A,FALSE,"ECWEBB";#N/A,#N/A,FALSE,"MFT96";#N/A,#N/A,FALSE,"CTrecon"}</definedName>
    <definedName name="fgfd_1_3_1_2_2" hidden="1">{#N/A,#N/A,FALSE,"TMCOMP96";#N/A,#N/A,FALSE,"MAT96";#N/A,#N/A,FALSE,"FANDA96";#N/A,#N/A,FALSE,"INTRAN96";#N/A,#N/A,FALSE,"NAA9697";#N/A,#N/A,FALSE,"ECWEBB";#N/A,#N/A,FALSE,"MFT96";#N/A,#N/A,FALSE,"CTrecon"}</definedName>
    <definedName name="fgfd_1_3_1_2_3" hidden="1">{#N/A,#N/A,FALSE,"TMCOMP96";#N/A,#N/A,FALSE,"MAT96";#N/A,#N/A,FALSE,"FANDA96";#N/A,#N/A,FALSE,"INTRAN96";#N/A,#N/A,FALSE,"NAA9697";#N/A,#N/A,FALSE,"ECWEBB";#N/A,#N/A,FALSE,"MFT96";#N/A,#N/A,FALSE,"CTrecon"}</definedName>
    <definedName name="fgfd_1_3_1_2_4" hidden="1">{#N/A,#N/A,FALSE,"TMCOMP96";#N/A,#N/A,FALSE,"MAT96";#N/A,#N/A,FALSE,"FANDA96";#N/A,#N/A,FALSE,"INTRAN96";#N/A,#N/A,FALSE,"NAA9697";#N/A,#N/A,FALSE,"ECWEBB";#N/A,#N/A,FALSE,"MFT96";#N/A,#N/A,FALSE,"CTrecon"}</definedName>
    <definedName name="fgfd_1_3_1_2_5" hidden="1">{#N/A,#N/A,FALSE,"TMCOMP96";#N/A,#N/A,FALSE,"MAT96";#N/A,#N/A,FALSE,"FANDA96";#N/A,#N/A,FALSE,"INTRAN96";#N/A,#N/A,FALSE,"NAA9697";#N/A,#N/A,FALSE,"ECWEBB";#N/A,#N/A,FALSE,"MFT96";#N/A,#N/A,FALSE,"CTrecon"}</definedName>
    <definedName name="fgfd_1_3_1_3" hidden="1">{#N/A,#N/A,FALSE,"TMCOMP96";#N/A,#N/A,FALSE,"MAT96";#N/A,#N/A,FALSE,"FANDA96";#N/A,#N/A,FALSE,"INTRAN96";#N/A,#N/A,FALSE,"NAA9697";#N/A,#N/A,FALSE,"ECWEBB";#N/A,#N/A,FALSE,"MFT96";#N/A,#N/A,FALSE,"CTrecon"}</definedName>
    <definedName name="fgfd_1_3_1_3_1" hidden="1">{#N/A,#N/A,FALSE,"TMCOMP96";#N/A,#N/A,FALSE,"MAT96";#N/A,#N/A,FALSE,"FANDA96";#N/A,#N/A,FALSE,"INTRAN96";#N/A,#N/A,FALSE,"NAA9697";#N/A,#N/A,FALSE,"ECWEBB";#N/A,#N/A,FALSE,"MFT96";#N/A,#N/A,FALSE,"CTrecon"}</definedName>
    <definedName name="fgfd_1_3_1_3_2" hidden="1">{#N/A,#N/A,FALSE,"TMCOMP96";#N/A,#N/A,FALSE,"MAT96";#N/A,#N/A,FALSE,"FANDA96";#N/A,#N/A,FALSE,"INTRAN96";#N/A,#N/A,FALSE,"NAA9697";#N/A,#N/A,FALSE,"ECWEBB";#N/A,#N/A,FALSE,"MFT96";#N/A,#N/A,FALSE,"CTrecon"}</definedName>
    <definedName name="fgfd_1_3_1_3_3" hidden="1">{#N/A,#N/A,FALSE,"TMCOMP96";#N/A,#N/A,FALSE,"MAT96";#N/A,#N/A,FALSE,"FANDA96";#N/A,#N/A,FALSE,"INTRAN96";#N/A,#N/A,FALSE,"NAA9697";#N/A,#N/A,FALSE,"ECWEBB";#N/A,#N/A,FALSE,"MFT96";#N/A,#N/A,FALSE,"CTrecon"}</definedName>
    <definedName name="fgfd_1_3_1_3_4" hidden="1">{#N/A,#N/A,FALSE,"TMCOMP96";#N/A,#N/A,FALSE,"MAT96";#N/A,#N/A,FALSE,"FANDA96";#N/A,#N/A,FALSE,"INTRAN96";#N/A,#N/A,FALSE,"NAA9697";#N/A,#N/A,FALSE,"ECWEBB";#N/A,#N/A,FALSE,"MFT96";#N/A,#N/A,FALSE,"CTrecon"}</definedName>
    <definedName name="fgfd_1_3_1_3_5" hidden="1">{#N/A,#N/A,FALSE,"TMCOMP96";#N/A,#N/A,FALSE,"MAT96";#N/A,#N/A,FALSE,"FANDA96";#N/A,#N/A,FALSE,"INTRAN96";#N/A,#N/A,FALSE,"NAA9697";#N/A,#N/A,FALSE,"ECWEBB";#N/A,#N/A,FALSE,"MFT96";#N/A,#N/A,FALSE,"CTrecon"}</definedName>
    <definedName name="fgfd_1_3_1_4" hidden="1">{#N/A,#N/A,FALSE,"TMCOMP96";#N/A,#N/A,FALSE,"MAT96";#N/A,#N/A,FALSE,"FANDA96";#N/A,#N/A,FALSE,"INTRAN96";#N/A,#N/A,FALSE,"NAA9697";#N/A,#N/A,FALSE,"ECWEBB";#N/A,#N/A,FALSE,"MFT96";#N/A,#N/A,FALSE,"CTrecon"}</definedName>
    <definedName name="fgfd_1_3_1_4_1" hidden="1">{#N/A,#N/A,FALSE,"TMCOMP96";#N/A,#N/A,FALSE,"MAT96";#N/A,#N/A,FALSE,"FANDA96";#N/A,#N/A,FALSE,"INTRAN96";#N/A,#N/A,FALSE,"NAA9697";#N/A,#N/A,FALSE,"ECWEBB";#N/A,#N/A,FALSE,"MFT96";#N/A,#N/A,FALSE,"CTrecon"}</definedName>
    <definedName name="fgfd_1_3_1_4_2" hidden="1">{#N/A,#N/A,FALSE,"TMCOMP96";#N/A,#N/A,FALSE,"MAT96";#N/A,#N/A,FALSE,"FANDA96";#N/A,#N/A,FALSE,"INTRAN96";#N/A,#N/A,FALSE,"NAA9697";#N/A,#N/A,FALSE,"ECWEBB";#N/A,#N/A,FALSE,"MFT96";#N/A,#N/A,FALSE,"CTrecon"}</definedName>
    <definedName name="fgfd_1_3_1_4_3" hidden="1">{#N/A,#N/A,FALSE,"TMCOMP96";#N/A,#N/A,FALSE,"MAT96";#N/A,#N/A,FALSE,"FANDA96";#N/A,#N/A,FALSE,"INTRAN96";#N/A,#N/A,FALSE,"NAA9697";#N/A,#N/A,FALSE,"ECWEBB";#N/A,#N/A,FALSE,"MFT96";#N/A,#N/A,FALSE,"CTrecon"}</definedName>
    <definedName name="fgfd_1_3_1_4_4" hidden="1">{#N/A,#N/A,FALSE,"TMCOMP96";#N/A,#N/A,FALSE,"MAT96";#N/A,#N/A,FALSE,"FANDA96";#N/A,#N/A,FALSE,"INTRAN96";#N/A,#N/A,FALSE,"NAA9697";#N/A,#N/A,FALSE,"ECWEBB";#N/A,#N/A,FALSE,"MFT96";#N/A,#N/A,FALSE,"CTrecon"}</definedName>
    <definedName name="fgfd_1_3_1_4_5" hidden="1">{#N/A,#N/A,FALSE,"TMCOMP96";#N/A,#N/A,FALSE,"MAT96";#N/A,#N/A,FALSE,"FANDA96";#N/A,#N/A,FALSE,"INTRAN96";#N/A,#N/A,FALSE,"NAA9697";#N/A,#N/A,FALSE,"ECWEBB";#N/A,#N/A,FALSE,"MFT96";#N/A,#N/A,FALSE,"CTrecon"}</definedName>
    <definedName name="fgfd_1_3_1_5" hidden="1">{#N/A,#N/A,FALSE,"TMCOMP96";#N/A,#N/A,FALSE,"MAT96";#N/A,#N/A,FALSE,"FANDA96";#N/A,#N/A,FALSE,"INTRAN96";#N/A,#N/A,FALSE,"NAA9697";#N/A,#N/A,FALSE,"ECWEBB";#N/A,#N/A,FALSE,"MFT96";#N/A,#N/A,FALSE,"CTrecon"}</definedName>
    <definedName name="fgfd_1_3_1_5_1" hidden="1">{#N/A,#N/A,FALSE,"TMCOMP96";#N/A,#N/A,FALSE,"MAT96";#N/A,#N/A,FALSE,"FANDA96";#N/A,#N/A,FALSE,"INTRAN96";#N/A,#N/A,FALSE,"NAA9697";#N/A,#N/A,FALSE,"ECWEBB";#N/A,#N/A,FALSE,"MFT96";#N/A,#N/A,FALSE,"CTrecon"}</definedName>
    <definedName name="fgfd_1_3_1_5_2" hidden="1">{#N/A,#N/A,FALSE,"TMCOMP96";#N/A,#N/A,FALSE,"MAT96";#N/A,#N/A,FALSE,"FANDA96";#N/A,#N/A,FALSE,"INTRAN96";#N/A,#N/A,FALSE,"NAA9697";#N/A,#N/A,FALSE,"ECWEBB";#N/A,#N/A,FALSE,"MFT96";#N/A,#N/A,FALSE,"CTrecon"}</definedName>
    <definedName name="fgfd_1_3_1_5_3" hidden="1">{#N/A,#N/A,FALSE,"TMCOMP96";#N/A,#N/A,FALSE,"MAT96";#N/A,#N/A,FALSE,"FANDA96";#N/A,#N/A,FALSE,"INTRAN96";#N/A,#N/A,FALSE,"NAA9697";#N/A,#N/A,FALSE,"ECWEBB";#N/A,#N/A,FALSE,"MFT96";#N/A,#N/A,FALSE,"CTrecon"}</definedName>
    <definedName name="fgfd_1_3_1_5_4" hidden="1">{#N/A,#N/A,FALSE,"TMCOMP96";#N/A,#N/A,FALSE,"MAT96";#N/A,#N/A,FALSE,"FANDA96";#N/A,#N/A,FALSE,"INTRAN96";#N/A,#N/A,FALSE,"NAA9697";#N/A,#N/A,FALSE,"ECWEBB";#N/A,#N/A,FALSE,"MFT96";#N/A,#N/A,FALSE,"CTrecon"}</definedName>
    <definedName name="fgfd_1_3_1_5_5" hidden="1">{#N/A,#N/A,FALSE,"TMCOMP96";#N/A,#N/A,FALSE,"MAT96";#N/A,#N/A,FALSE,"FANDA96";#N/A,#N/A,FALSE,"INTRAN96";#N/A,#N/A,FALSE,"NAA9697";#N/A,#N/A,FALSE,"ECWEBB";#N/A,#N/A,FALSE,"MFT96";#N/A,#N/A,FALSE,"CTrecon"}</definedName>
    <definedName name="fgfd_1_3_2" hidden="1">{#N/A,#N/A,FALSE,"TMCOMP96";#N/A,#N/A,FALSE,"MAT96";#N/A,#N/A,FALSE,"FANDA96";#N/A,#N/A,FALSE,"INTRAN96";#N/A,#N/A,FALSE,"NAA9697";#N/A,#N/A,FALSE,"ECWEBB";#N/A,#N/A,FALSE,"MFT96";#N/A,#N/A,FALSE,"CTrecon"}</definedName>
    <definedName name="fgfd_1_3_2_1" hidden="1">{#N/A,#N/A,FALSE,"TMCOMP96";#N/A,#N/A,FALSE,"MAT96";#N/A,#N/A,FALSE,"FANDA96";#N/A,#N/A,FALSE,"INTRAN96";#N/A,#N/A,FALSE,"NAA9697";#N/A,#N/A,FALSE,"ECWEBB";#N/A,#N/A,FALSE,"MFT96";#N/A,#N/A,FALSE,"CTrecon"}</definedName>
    <definedName name="fgfd_1_3_2_2" hidden="1">{#N/A,#N/A,FALSE,"TMCOMP96";#N/A,#N/A,FALSE,"MAT96";#N/A,#N/A,FALSE,"FANDA96";#N/A,#N/A,FALSE,"INTRAN96";#N/A,#N/A,FALSE,"NAA9697";#N/A,#N/A,FALSE,"ECWEBB";#N/A,#N/A,FALSE,"MFT96";#N/A,#N/A,FALSE,"CTrecon"}</definedName>
    <definedName name="fgfd_1_3_2_3" hidden="1">{#N/A,#N/A,FALSE,"TMCOMP96";#N/A,#N/A,FALSE,"MAT96";#N/A,#N/A,FALSE,"FANDA96";#N/A,#N/A,FALSE,"INTRAN96";#N/A,#N/A,FALSE,"NAA9697";#N/A,#N/A,FALSE,"ECWEBB";#N/A,#N/A,FALSE,"MFT96";#N/A,#N/A,FALSE,"CTrecon"}</definedName>
    <definedName name="fgfd_1_3_2_4" hidden="1">{#N/A,#N/A,FALSE,"TMCOMP96";#N/A,#N/A,FALSE,"MAT96";#N/A,#N/A,FALSE,"FANDA96";#N/A,#N/A,FALSE,"INTRAN96";#N/A,#N/A,FALSE,"NAA9697";#N/A,#N/A,FALSE,"ECWEBB";#N/A,#N/A,FALSE,"MFT96";#N/A,#N/A,FALSE,"CTrecon"}</definedName>
    <definedName name="fgfd_1_3_2_5" hidden="1">{#N/A,#N/A,FALSE,"TMCOMP96";#N/A,#N/A,FALSE,"MAT96";#N/A,#N/A,FALSE,"FANDA96";#N/A,#N/A,FALSE,"INTRAN96";#N/A,#N/A,FALSE,"NAA9697";#N/A,#N/A,FALSE,"ECWEBB";#N/A,#N/A,FALSE,"MFT96";#N/A,#N/A,FALSE,"CTrecon"}</definedName>
    <definedName name="fgfd_1_3_3" hidden="1">{#N/A,#N/A,FALSE,"TMCOMP96";#N/A,#N/A,FALSE,"MAT96";#N/A,#N/A,FALSE,"FANDA96";#N/A,#N/A,FALSE,"INTRAN96";#N/A,#N/A,FALSE,"NAA9697";#N/A,#N/A,FALSE,"ECWEBB";#N/A,#N/A,FALSE,"MFT96";#N/A,#N/A,FALSE,"CTrecon"}</definedName>
    <definedName name="fgfd_1_3_3_1" hidden="1">{#N/A,#N/A,FALSE,"TMCOMP96";#N/A,#N/A,FALSE,"MAT96";#N/A,#N/A,FALSE,"FANDA96";#N/A,#N/A,FALSE,"INTRAN96";#N/A,#N/A,FALSE,"NAA9697";#N/A,#N/A,FALSE,"ECWEBB";#N/A,#N/A,FALSE,"MFT96";#N/A,#N/A,FALSE,"CTrecon"}</definedName>
    <definedName name="fgfd_1_3_3_2" hidden="1">{#N/A,#N/A,FALSE,"TMCOMP96";#N/A,#N/A,FALSE,"MAT96";#N/A,#N/A,FALSE,"FANDA96";#N/A,#N/A,FALSE,"INTRAN96";#N/A,#N/A,FALSE,"NAA9697";#N/A,#N/A,FALSE,"ECWEBB";#N/A,#N/A,FALSE,"MFT96";#N/A,#N/A,FALSE,"CTrecon"}</definedName>
    <definedName name="fgfd_1_3_3_3" hidden="1">{#N/A,#N/A,FALSE,"TMCOMP96";#N/A,#N/A,FALSE,"MAT96";#N/A,#N/A,FALSE,"FANDA96";#N/A,#N/A,FALSE,"INTRAN96";#N/A,#N/A,FALSE,"NAA9697";#N/A,#N/A,FALSE,"ECWEBB";#N/A,#N/A,FALSE,"MFT96";#N/A,#N/A,FALSE,"CTrecon"}</definedName>
    <definedName name="fgfd_1_3_3_4" hidden="1">{#N/A,#N/A,FALSE,"TMCOMP96";#N/A,#N/A,FALSE,"MAT96";#N/A,#N/A,FALSE,"FANDA96";#N/A,#N/A,FALSE,"INTRAN96";#N/A,#N/A,FALSE,"NAA9697";#N/A,#N/A,FALSE,"ECWEBB";#N/A,#N/A,FALSE,"MFT96";#N/A,#N/A,FALSE,"CTrecon"}</definedName>
    <definedName name="fgfd_1_3_3_5" hidden="1">{#N/A,#N/A,FALSE,"TMCOMP96";#N/A,#N/A,FALSE,"MAT96";#N/A,#N/A,FALSE,"FANDA96";#N/A,#N/A,FALSE,"INTRAN96";#N/A,#N/A,FALSE,"NAA9697";#N/A,#N/A,FALSE,"ECWEBB";#N/A,#N/A,FALSE,"MFT96";#N/A,#N/A,FALSE,"CTrecon"}</definedName>
    <definedName name="fgfd_1_3_4" hidden="1">{#N/A,#N/A,FALSE,"TMCOMP96";#N/A,#N/A,FALSE,"MAT96";#N/A,#N/A,FALSE,"FANDA96";#N/A,#N/A,FALSE,"INTRAN96";#N/A,#N/A,FALSE,"NAA9697";#N/A,#N/A,FALSE,"ECWEBB";#N/A,#N/A,FALSE,"MFT96";#N/A,#N/A,FALSE,"CTrecon"}</definedName>
    <definedName name="fgfd_1_3_4_1" hidden="1">{#N/A,#N/A,FALSE,"TMCOMP96";#N/A,#N/A,FALSE,"MAT96";#N/A,#N/A,FALSE,"FANDA96";#N/A,#N/A,FALSE,"INTRAN96";#N/A,#N/A,FALSE,"NAA9697";#N/A,#N/A,FALSE,"ECWEBB";#N/A,#N/A,FALSE,"MFT96";#N/A,#N/A,FALSE,"CTrecon"}</definedName>
    <definedName name="fgfd_1_3_4_2" hidden="1">{#N/A,#N/A,FALSE,"TMCOMP96";#N/A,#N/A,FALSE,"MAT96";#N/A,#N/A,FALSE,"FANDA96";#N/A,#N/A,FALSE,"INTRAN96";#N/A,#N/A,FALSE,"NAA9697";#N/A,#N/A,FALSE,"ECWEBB";#N/A,#N/A,FALSE,"MFT96";#N/A,#N/A,FALSE,"CTrecon"}</definedName>
    <definedName name="fgfd_1_3_4_3" hidden="1">{#N/A,#N/A,FALSE,"TMCOMP96";#N/A,#N/A,FALSE,"MAT96";#N/A,#N/A,FALSE,"FANDA96";#N/A,#N/A,FALSE,"INTRAN96";#N/A,#N/A,FALSE,"NAA9697";#N/A,#N/A,FALSE,"ECWEBB";#N/A,#N/A,FALSE,"MFT96";#N/A,#N/A,FALSE,"CTrecon"}</definedName>
    <definedName name="fgfd_1_3_4_4" hidden="1">{#N/A,#N/A,FALSE,"TMCOMP96";#N/A,#N/A,FALSE,"MAT96";#N/A,#N/A,FALSE,"FANDA96";#N/A,#N/A,FALSE,"INTRAN96";#N/A,#N/A,FALSE,"NAA9697";#N/A,#N/A,FALSE,"ECWEBB";#N/A,#N/A,FALSE,"MFT96";#N/A,#N/A,FALSE,"CTrecon"}</definedName>
    <definedName name="fgfd_1_3_4_5" hidden="1">{#N/A,#N/A,FALSE,"TMCOMP96";#N/A,#N/A,FALSE,"MAT96";#N/A,#N/A,FALSE,"FANDA96";#N/A,#N/A,FALSE,"INTRAN96";#N/A,#N/A,FALSE,"NAA9697";#N/A,#N/A,FALSE,"ECWEBB";#N/A,#N/A,FALSE,"MFT96";#N/A,#N/A,FALSE,"CTrecon"}</definedName>
    <definedName name="fgfd_1_3_5" hidden="1">{#N/A,#N/A,FALSE,"TMCOMP96";#N/A,#N/A,FALSE,"MAT96";#N/A,#N/A,FALSE,"FANDA96";#N/A,#N/A,FALSE,"INTRAN96";#N/A,#N/A,FALSE,"NAA9697";#N/A,#N/A,FALSE,"ECWEBB";#N/A,#N/A,FALSE,"MFT96";#N/A,#N/A,FALSE,"CTrecon"}</definedName>
    <definedName name="fgfd_1_3_5_1" hidden="1">{#N/A,#N/A,FALSE,"TMCOMP96";#N/A,#N/A,FALSE,"MAT96";#N/A,#N/A,FALSE,"FANDA96";#N/A,#N/A,FALSE,"INTRAN96";#N/A,#N/A,FALSE,"NAA9697";#N/A,#N/A,FALSE,"ECWEBB";#N/A,#N/A,FALSE,"MFT96";#N/A,#N/A,FALSE,"CTrecon"}</definedName>
    <definedName name="fgfd_1_3_5_2" hidden="1">{#N/A,#N/A,FALSE,"TMCOMP96";#N/A,#N/A,FALSE,"MAT96";#N/A,#N/A,FALSE,"FANDA96";#N/A,#N/A,FALSE,"INTRAN96";#N/A,#N/A,FALSE,"NAA9697";#N/A,#N/A,FALSE,"ECWEBB";#N/A,#N/A,FALSE,"MFT96";#N/A,#N/A,FALSE,"CTrecon"}</definedName>
    <definedName name="fgfd_1_3_5_3" hidden="1">{#N/A,#N/A,FALSE,"TMCOMP96";#N/A,#N/A,FALSE,"MAT96";#N/A,#N/A,FALSE,"FANDA96";#N/A,#N/A,FALSE,"INTRAN96";#N/A,#N/A,FALSE,"NAA9697";#N/A,#N/A,FALSE,"ECWEBB";#N/A,#N/A,FALSE,"MFT96";#N/A,#N/A,FALSE,"CTrecon"}</definedName>
    <definedName name="fgfd_1_3_5_4" hidden="1">{#N/A,#N/A,FALSE,"TMCOMP96";#N/A,#N/A,FALSE,"MAT96";#N/A,#N/A,FALSE,"FANDA96";#N/A,#N/A,FALSE,"INTRAN96";#N/A,#N/A,FALSE,"NAA9697";#N/A,#N/A,FALSE,"ECWEBB";#N/A,#N/A,FALSE,"MFT96";#N/A,#N/A,FALSE,"CTrecon"}</definedName>
    <definedName name="fgfd_1_3_5_5" hidden="1">{#N/A,#N/A,FALSE,"TMCOMP96";#N/A,#N/A,FALSE,"MAT96";#N/A,#N/A,FALSE,"FANDA96";#N/A,#N/A,FALSE,"INTRAN96";#N/A,#N/A,FALSE,"NAA9697";#N/A,#N/A,FALSE,"ECWEBB";#N/A,#N/A,FALSE,"MFT96";#N/A,#N/A,FALSE,"CTrecon"}</definedName>
    <definedName name="fgfd_1_4" hidden="1">{#N/A,#N/A,FALSE,"TMCOMP96";#N/A,#N/A,FALSE,"MAT96";#N/A,#N/A,FALSE,"FANDA96";#N/A,#N/A,FALSE,"INTRAN96";#N/A,#N/A,FALSE,"NAA9697";#N/A,#N/A,FALSE,"ECWEBB";#N/A,#N/A,FALSE,"MFT96";#N/A,#N/A,FALSE,"CTrecon"}</definedName>
    <definedName name="fgfd_1_4_1" hidden="1">{#N/A,#N/A,FALSE,"TMCOMP96";#N/A,#N/A,FALSE,"MAT96";#N/A,#N/A,FALSE,"FANDA96";#N/A,#N/A,FALSE,"INTRAN96";#N/A,#N/A,FALSE,"NAA9697";#N/A,#N/A,FALSE,"ECWEBB";#N/A,#N/A,FALSE,"MFT96";#N/A,#N/A,FALSE,"CTrecon"}</definedName>
    <definedName name="fgfd_1_4_1_1" hidden="1">{#N/A,#N/A,FALSE,"TMCOMP96";#N/A,#N/A,FALSE,"MAT96";#N/A,#N/A,FALSE,"FANDA96";#N/A,#N/A,FALSE,"INTRAN96";#N/A,#N/A,FALSE,"NAA9697";#N/A,#N/A,FALSE,"ECWEBB";#N/A,#N/A,FALSE,"MFT96";#N/A,#N/A,FALSE,"CTrecon"}</definedName>
    <definedName name="fgfd_1_4_1_1_1" hidden="1">{#N/A,#N/A,FALSE,"TMCOMP96";#N/A,#N/A,FALSE,"MAT96";#N/A,#N/A,FALSE,"FANDA96";#N/A,#N/A,FALSE,"INTRAN96";#N/A,#N/A,FALSE,"NAA9697";#N/A,#N/A,FALSE,"ECWEBB";#N/A,#N/A,FALSE,"MFT96";#N/A,#N/A,FALSE,"CTrecon"}</definedName>
    <definedName name="fgfd_1_4_1_1_2" hidden="1">{#N/A,#N/A,FALSE,"TMCOMP96";#N/A,#N/A,FALSE,"MAT96";#N/A,#N/A,FALSE,"FANDA96";#N/A,#N/A,FALSE,"INTRAN96";#N/A,#N/A,FALSE,"NAA9697";#N/A,#N/A,FALSE,"ECWEBB";#N/A,#N/A,FALSE,"MFT96";#N/A,#N/A,FALSE,"CTrecon"}</definedName>
    <definedName name="fgfd_1_4_1_1_3" hidden="1">{#N/A,#N/A,FALSE,"TMCOMP96";#N/A,#N/A,FALSE,"MAT96";#N/A,#N/A,FALSE,"FANDA96";#N/A,#N/A,FALSE,"INTRAN96";#N/A,#N/A,FALSE,"NAA9697";#N/A,#N/A,FALSE,"ECWEBB";#N/A,#N/A,FALSE,"MFT96";#N/A,#N/A,FALSE,"CTrecon"}</definedName>
    <definedName name="fgfd_1_4_1_1_4" hidden="1">{#N/A,#N/A,FALSE,"TMCOMP96";#N/A,#N/A,FALSE,"MAT96";#N/A,#N/A,FALSE,"FANDA96";#N/A,#N/A,FALSE,"INTRAN96";#N/A,#N/A,FALSE,"NAA9697";#N/A,#N/A,FALSE,"ECWEBB";#N/A,#N/A,FALSE,"MFT96";#N/A,#N/A,FALSE,"CTrecon"}</definedName>
    <definedName name="fgfd_1_4_1_1_5" hidden="1">{#N/A,#N/A,FALSE,"TMCOMP96";#N/A,#N/A,FALSE,"MAT96";#N/A,#N/A,FALSE,"FANDA96";#N/A,#N/A,FALSE,"INTRAN96";#N/A,#N/A,FALSE,"NAA9697";#N/A,#N/A,FALSE,"ECWEBB";#N/A,#N/A,FALSE,"MFT96";#N/A,#N/A,FALSE,"CTrecon"}</definedName>
    <definedName name="fgfd_1_4_1_2" hidden="1">{#N/A,#N/A,FALSE,"TMCOMP96";#N/A,#N/A,FALSE,"MAT96";#N/A,#N/A,FALSE,"FANDA96";#N/A,#N/A,FALSE,"INTRAN96";#N/A,#N/A,FALSE,"NAA9697";#N/A,#N/A,FALSE,"ECWEBB";#N/A,#N/A,FALSE,"MFT96";#N/A,#N/A,FALSE,"CTrecon"}</definedName>
    <definedName name="fgfd_1_4_1_2_1" hidden="1">{#N/A,#N/A,FALSE,"TMCOMP96";#N/A,#N/A,FALSE,"MAT96";#N/A,#N/A,FALSE,"FANDA96";#N/A,#N/A,FALSE,"INTRAN96";#N/A,#N/A,FALSE,"NAA9697";#N/A,#N/A,FALSE,"ECWEBB";#N/A,#N/A,FALSE,"MFT96";#N/A,#N/A,FALSE,"CTrecon"}</definedName>
    <definedName name="fgfd_1_4_1_2_2" hidden="1">{#N/A,#N/A,FALSE,"TMCOMP96";#N/A,#N/A,FALSE,"MAT96";#N/A,#N/A,FALSE,"FANDA96";#N/A,#N/A,FALSE,"INTRAN96";#N/A,#N/A,FALSE,"NAA9697";#N/A,#N/A,FALSE,"ECWEBB";#N/A,#N/A,FALSE,"MFT96";#N/A,#N/A,FALSE,"CTrecon"}</definedName>
    <definedName name="fgfd_1_4_1_2_3" hidden="1">{#N/A,#N/A,FALSE,"TMCOMP96";#N/A,#N/A,FALSE,"MAT96";#N/A,#N/A,FALSE,"FANDA96";#N/A,#N/A,FALSE,"INTRAN96";#N/A,#N/A,FALSE,"NAA9697";#N/A,#N/A,FALSE,"ECWEBB";#N/A,#N/A,FALSE,"MFT96";#N/A,#N/A,FALSE,"CTrecon"}</definedName>
    <definedName name="fgfd_1_4_1_2_4" hidden="1">{#N/A,#N/A,FALSE,"TMCOMP96";#N/A,#N/A,FALSE,"MAT96";#N/A,#N/A,FALSE,"FANDA96";#N/A,#N/A,FALSE,"INTRAN96";#N/A,#N/A,FALSE,"NAA9697";#N/A,#N/A,FALSE,"ECWEBB";#N/A,#N/A,FALSE,"MFT96";#N/A,#N/A,FALSE,"CTrecon"}</definedName>
    <definedName name="fgfd_1_4_1_2_5" hidden="1">{#N/A,#N/A,FALSE,"TMCOMP96";#N/A,#N/A,FALSE,"MAT96";#N/A,#N/A,FALSE,"FANDA96";#N/A,#N/A,FALSE,"INTRAN96";#N/A,#N/A,FALSE,"NAA9697";#N/A,#N/A,FALSE,"ECWEBB";#N/A,#N/A,FALSE,"MFT96";#N/A,#N/A,FALSE,"CTrecon"}</definedName>
    <definedName name="fgfd_1_4_1_3" hidden="1">{#N/A,#N/A,FALSE,"TMCOMP96";#N/A,#N/A,FALSE,"MAT96";#N/A,#N/A,FALSE,"FANDA96";#N/A,#N/A,FALSE,"INTRAN96";#N/A,#N/A,FALSE,"NAA9697";#N/A,#N/A,FALSE,"ECWEBB";#N/A,#N/A,FALSE,"MFT96";#N/A,#N/A,FALSE,"CTrecon"}</definedName>
    <definedName name="fgfd_1_4_1_3_1" hidden="1">{#N/A,#N/A,FALSE,"TMCOMP96";#N/A,#N/A,FALSE,"MAT96";#N/A,#N/A,FALSE,"FANDA96";#N/A,#N/A,FALSE,"INTRAN96";#N/A,#N/A,FALSE,"NAA9697";#N/A,#N/A,FALSE,"ECWEBB";#N/A,#N/A,FALSE,"MFT96";#N/A,#N/A,FALSE,"CTrecon"}</definedName>
    <definedName name="fgfd_1_4_1_3_2" hidden="1">{#N/A,#N/A,FALSE,"TMCOMP96";#N/A,#N/A,FALSE,"MAT96";#N/A,#N/A,FALSE,"FANDA96";#N/A,#N/A,FALSE,"INTRAN96";#N/A,#N/A,FALSE,"NAA9697";#N/A,#N/A,FALSE,"ECWEBB";#N/A,#N/A,FALSE,"MFT96";#N/A,#N/A,FALSE,"CTrecon"}</definedName>
    <definedName name="fgfd_1_4_1_3_3" hidden="1">{#N/A,#N/A,FALSE,"TMCOMP96";#N/A,#N/A,FALSE,"MAT96";#N/A,#N/A,FALSE,"FANDA96";#N/A,#N/A,FALSE,"INTRAN96";#N/A,#N/A,FALSE,"NAA9697";#N/A,#N/A,FALSE,"ECWEBB";#N/A,#N/A,FALSE,"MFT96";#N/A,#N/A,FALSE,"CTrecon"}</definedName>
    <definedName name="fgfd_1_4_1_3_4" hidden="1">{#N/A,#N/A,FALSE,"TMCOMP96";#N/A,#N/A,FALSE,"MAT96";#N/A,#N/A,FALSE,"FANDA96";#N/A,#N/A,FALSE,"INTRAN96";#N/A,#N/A,FALSE,"NAA9697";#N/A,#N/A,FALSE,"ECWEBB";#N/A,#N/A,FALSE,"MFT96";#N/A,#N/A,FALSE,"CTrecon"}</definedName>
    <definedName name="fgfd_1_4_1_3_5" hidden="1">{#N/A,#N/A,FALSE,"TMCOMP96";#N/A,#N/A,FALSE,"MAT96";#N/A,#N/A,FALSE,"FANDA96";#N/A,#N/A,FALSE,"INTRAN96";#N/A,#N/A,FALSE,"NAA9697";#N/A,#N/A,FALSE,"ECWEBB";#N/A,#N/A,FALSE,"MFT96";#N/A,#N/A,FALSE,"CTrecon"}</definedName>
    <definedName name="fgfd_1_4_1_4" hidden="1">{#N/A,#N/A,FALSE,"TMCOMP96";#N/A,#N/A,FALSE,"MAT96";#N/A,#N/A,FALSE,"FANDA96";#N/A,#N/A,FALSE,"INTRAN96";#N/A,#N/A,FALSE,"NAA9697";#N/A,#N/A,FALSE,"ECWEBB";#N/A,#N/A,FALSE,"MFT96";#N/A,#N/A,FALSE,"CTrecon"}</definedName>
    <definedName name="fgfd_1_4_1_4_1" hidden="1">{#N/A,#N/A,FALSE,"TMCOMP96";#N/A,#N/A,FALSE,"MAT96";#N/A,#N/A,FALSE,"FANDA96";#N/A,#N/A,FALSE,"INTRAN96";#N/A,#N/A,FALSE,"NAA9697";#N/A,#N/A,FALSE,"ECWEBB";#N/A,#N/A,FALSE,"MFT96";#N/A,#N/A,FALSE,"CTrecon"}</definedName>
    <definedName name="fgfd_1_4_1_4_2" hidden="1">{#N/A,#N/A,FALSE,"TMCOMP96";#N/A,#N/A,FALSE,"MAT96";#N/A,#N/A,FALSE,"FANDA96";#N/A,#N/A,FALSE,"INTRAN96";#N/A,#N/A,FALSE,"NAA9697";#N/A,#N/A,FALSE,"ECWEBB";#N/A,#N/A,FALSE,"MFT96";#N/A,#N/A,FALSE,"CTrecon"}</definedName>
    <definedName name="fgfd_1_4_1_4_3" hidden="1">{#N/A,#N/A,FALSE,"TMCOMP96";#N/A,#N/A,FALSE,"MAT96";#N/A,#N/A,FALSE,"FANDA96";#N/A,#N/A,FALSE,"INTRAN96";#N/A,#N/A,FALSE,"NAA9697";#N/A,#N/A,FALSE,"ECWEBB";#N/A,#N/A,FALSE,"MFT96";#N/A,#N/A,FALSE,"CTrecon"}</definedName>
    <definedName name="fgfd_1_4_1_4_4" hidden="1">{#N/A,#N/A,FALSE,"TMCOMP96";#N/A,#N/A,FALSE,"MAT96";#N/A,#N/A,FALSE,"FANDA96";#N/A,#N/A,FALSE,"INTRAN96";#N/A,#N/A,FALSE,"NAA9697";#N/A,#N/A,FALSE,"ECWEBB";#N/A,#N/A,FALSE,"MFT96";#N/A,#N/A,FALSE,"CTrecon"}</definedName>
    <definedName name="fgfd_1_4_1_4_5" hidden="1">{#N/A,#N/A,FALSE,"TMCOMP96";#N/A,#N/A,FALSE,"MAT96";#N/A,#N/A,FALSE,"FANDA96";#N/A,#N/A,FALSE,"INTRAN96";#N/A,#N/A,FALSE,"NAA9697";#N/A,#N/A,FALSE,"ECWEBB";#N/A,#N/A,FALSE,"MFT96";#N/A,#N/A,FALSE,"CTrecon"}</definedName>
    <definedName name="fgfd_1_4_1_5" hidden="1">{#N/A,#N/A,FALSE,"TMCOMP96";#N/A,#N/A,FALSE,"MAT96";#N/A,#N/A,FALSE,"FANDA96";#N/A,#N/A,FALSE,"INTRAN96";#N/A,#N/A,FALSE,"NAA9697";#N/A,#N/A,FALSE,"ECWEBB";#N/A,#N/A,FALSE,"MFT96";#N/A,#N/A,FALSE,"CTrecon"}</definedName>
    <definedName name="fgfd_1_4_1_5_1" hidden="1">{#N/A,#N/A,FALSE,"TMCOMP96";#N/A,#N/A,FALSE,"MAT96";#N/A,#N/A,FALSE,"FANDA96";#N/A,#N/A,FALSE,"INTRAN96";#N/A,#N/A,FALSE,"NAA9697";#N/A,#N/A,FALSE,"ECWEBB";#N/A,#N/A,FALSE,"MFT96";#N/A,#N/A,FALSE,"CTrecon"}</definedName>
    <definedName name="fgfd_1_4_1_5_2" hidden="1">{#N/A,#N/A,FALSE,"TMCOMP96";#N/A,#N/A,FALSE,"MAT96";#N/A,#N/A,FALSE,"FANDA96";#N/A,#N/A,FALSE,"INTRAN96";#N/A,#N/A,FALSE,"NAA9697";#N/A,#N/A,FALSE,"ECWEBB";#N/A,#N/A,FALSE,"MFT96";#N/A,#N/A,FALSE,"CTrecon"}</definedName>
    <definedName name="fgfd_1_4_1_5_3" hidden="1">{#N/A,#N/A,FALSE,"TMCOMP96";#N/A,#N/A,FALSE,"MAT96";#N/A,#N/A,FALSE,"FANDA96";#N/A,#N/A,FALSE,"INTRAN96";#N/A,#N/A,FALSE,"NAA9697";#N/A,#N/A,FALSE,"ECWEBB";#N/A,#N/A,FALSE,"MFT96";#N/A,#N/A,FALSE,"CTrecon"}</definedName>
    <definedName name="fgfd_1_4_1_5_4" hidden="1">{#N/A,#N/A,FALSE,"TMCOMP96";#N/A,#N/A,FALSE,"MAT96";#N/A,#N/A,FALSE,"FANDA96";#N/A,#N/A,FALSE,"INTRAN96";#N/A,#N/A,FALSE,"NAA9697";#N/A,#N/A,FALSE,"ECWEBB";#N/A,#N/A,FALSE,"MFT96";#N/A,#N/A,FALSE,"CTrecon"}</definedName>
    <definedName name="fgfd_1_4_1_5_5" hidden="1">{#N/A,#N/A,FALSE,"TMCOMP96";#N/A,#N/A,FALSE,"MAT96";#N/A,#N/A,FALSE,"FANDA96";#N/A,#N/A,FALSE,"INTRAN96";#N/A,#N/A,FALSE,"NAA9697";#N/A,#N/A,FALSE,"ECWEBB";#N/A,#N/A,FALSE,"MFT96";#N/A,#N/A,FALSE,"CTrecon"}</definedName>
    <definedName name="fgfd_1_4_2" hidden="1">{#N/A,#N/A,FALSE,"TMCOMP96";#N/A,#N/A,FALSE,"MAT96";#N/A,#N/A,FALSE,"FANDA96";#N/A,#N/A,FALSE,"INTRAN96";#N/A,#N/A,FALSE,"NAA9697";#N/A,#N/A,FALSE,"ECWEBB";#N/A,#N/A,FALSE,"MFT96";#N/A,#N/A,FALSE,"CTrecon"}</definedName>
    <definedName name="fgfd_1_4_2_1" hidden="1">{#N/A,#N/A,FALSE,"TMCOMP96";#N/A,#N/A,FALSE,"MAT96";#N/A,#N/A,FALSE,"FANDA96";#N/A,#N/A,FALSE,"INTRAN96";#N/A,#N/A,FALSE,"NAA9697";#N/A,#N/A,FALSE,"ECWEBB";#N/A,#N/A,FALSE,"MFT96";#N/A,#N/A,FALSE,"CTrecon"}</definedName>
    <definedName name="fgfd_1_4_2_2" hidden="1">{#N/A,#N/A,FALSE,"TMCOMP96";#N/A,#N/A,FALSE,"MAT96";#N/A,#N/A,FALSE,"FANDA96";#N/A,#N/A,FALSE,"INTRAN96";#N/A,#N/A,FALSE,"NAA9697";#N/A,#N/A,FALSE,"ECWEBB";#N/A,#N/A,FALSE,"MFT96";#N/A,#N/A,FALSE,"CTrecon"}</definedName>
    <definedName name="fgfd_1_4_2_3" hidden="1">{#N/A,#N/A,FALSE,"TMCOMP96";#N/A,#N/A,FALSE,"MAT96";#N/A,#N/A,FALSE,"FANDA96";#N/A,#N/A,FALSE,"INTRAN96";#N/A,#N/A,FALSE,"NAA9697";#N/A,#N/A,FALSE,"ECWEBB";#N/A,#N/A,FALSE,"MFT96";#N/A,#N/A,FALSE,"CTrecon"}</definedName>
    <definedName name="fgfd_1_4_2_4" hidden="1">{#N/A,#N/A,FALSE,"TMCOMP96";#N/A,#N/A,FALSE,"MAT96";#N/A,#N/A,FALSE,"FANDA96";#N/A,#N/A,FALSE,"INTRAN96";#N/A,#N/A,FALSE,"NAA9697";#N/A,#N/A,FALSE,"ECWEBB";#N/A,#N/A,FALSE,"MFT96";#N/A,#N/A,FALSE,"CTrecon"}</definedName>
    <definedName name="fgfd_1_4_2_5" hidden="1">{#N/A,#N/A,FALSE,"TMCOMP96";#N/A,#N/A,FALSE,"MAT96";#N/A,#N/A,FALSE,"FANDA96";#N/A,#N/A,FALSE,"INTRAN96";#N/A,#N/A,FALSE,"NAA9697";#N/A,#N/A,FALSE,"ECWEBB";#N/A,#N/A,FALSE,"MFT96";#N/A,#N/A,FALSE,"CTrecon"}</definedName>
    <definedName name="fgfd_1_4_3" hidden="1">{#N/A,#N/A,FALSE,"TMCOMP96";#N/A,#N/A,FALSE,"MAT96";#N/A,#N/A,FALSE,"FANDA96";#N/A,#N/A,FALSE,"INTRAN96";#N/A,#N/A,FALSE,"NAA9697";#N/A,#N/A,FALSE,"ECWEBB";#N/A,#N/A,FALSE,"MFT96";#N/A,#N/A,FALSE,"CTrecon"}</definedName>
    <definedName name="fgfd_1_4_3_1" hidden="1">{#N/A,#N/A,FALSE,"TMCOMP96";#N/A,#N/A,FALSE,"MAT96";#N/A,#N/A,FALSE,"FANDA96";#N/A,#N/A,FALSE,"INTRAN96";#N/A,#N/A,FALSE,"NAA9697";#N/A,#N/A,FALSE,"ECWEBB";#N/A,#N/A,FALSE,"MFT96";#N/A,#N/A,FALSE,"CTrecon"}</definedName>
    <definedName name="fgfd_1_4_3_2" hidden="1">{#N/A,#N/A,FALSE,"TMCOMP96";#N/A,#N/A,FALSE,"MAT96";#N/A,#N/A,FALSE,"FANDA96";#N/A,#N/A,FALSE,"INTRAN96";#N/A,#N/A,FALSE,"NAA9697";#N/A,#N/A,FALSE,"ECWEBB";#N/A,#N/A,FALSE,"MFT96";#N/A,#N/A,FALSE,"CTrecon"}</definedName>
    <definedName name="fgfd_1_4_3_3" hidden="1">{#N/A,#N/A,FALSE,"TMCOMP96";#N/A,#N/A,FALSE,"MAT96";#N/A,#N/A,FALSE,"FANDA96";#N/A,#N/A,FALSE,"INTRAN96";#N/A,#N/A,FALSE,"NAA9697";#N/A,#N/A,FALSE,"ECWEBB";#N/A,#N/A,FALSE,"MFT96";#N/A,#N/A,FALSE,"CTrecon"}</definedName>
    <definedName name="fgfd_1_4_3_4" hidden="1">{#N/A,#N/A,FALSE,"TMCOMP96";#N/A,#N/A,FALSE,"MAT96";#N/A,#N/A,FALSE,"FANDA96";#N/A,#N/A,FALSE,"INTRAN96";#N/A,#N/A,FALSE,"NAA9697";#N/A,#N/A,FALSE,"ECWEBB";#N/A,#N/A,FALSE,"MFT96";#N/A,#N/A,FALSE,"CTrecon"}</definedName>
    <definedName name="fgfd_1_4_3_5" hidden="1">{#N/A,#N/A,FALSE,"TMCOMP96";#N/A,#N/A,FALSE,"MAT96";#N/A,#N/A,FALSE,"FANDA96";#N/A,#N/A,FALSE,"INTRAN96";#N/A,#N/A,FALSE,"NAA9697";#N/A,#N/A,FALSE,"ECWEBB";#N/A,#N/A,FALSE,"MFT96";#N/A,#N/A,FALSE,"CTrecon"}</definedName>
    <definedName name="fgfd_1_4_4" hidden="1">{#N/A,#N/A,FALSE,"TMCOMP96";#N/A,#N/A,FALSE,"MAT96";#N/A,#N/A,FALSE,"FANDA96";#N/A,#N/A,FALSE,"INTRAN96";#N/A,#N/A,FALSE,"NAA9697";#N/A,#N/A,FALSE,"ECWEBB";#N/A,#N/A,FALSE,"MFT96";#N/A,#N/A,FALSE,"CTrecon"}</definedName>
    <definedName name="fgfd_1_4_4_1" hidden="1">{#N/A,#N/A,FALSE,"TMCOMP96";#N/A,#N/A,FALSE,"MAT96";#N/A,#N/A,FALSE,"FANDA96";#N/A,#N/A,FALSE,"INTRAN96";#N/A,#N/A,FALSE,"NAA9697";#N/A,#N/A,FALSE,"ECWEBB";#N/A,#N/A,FALSE,"MFT96";#N/A,#N/A,FALSE,"CTrecon"}</definedName>
    <definedName name="fgfd_1_4_4_2" hidden="1">{#N/A,#N/A,FALSE,"TMCOMP96";#N/A,#N/A,FALSE,"MAT96";#N/A,#N/A,FALSE,"FANDA96";#N/A,#N/A,FALSE,"INTRAN96";#N/A,#N/A,FALSE,"NAA9697";#N/A,#N/A,FALSE,"ECWEBB";#N/A,#N/A,FALSE,"MFT96";#N/A,#N/A,FALSE,"CTrecon"}</definedName>
    <definedName name="fgfd_1_4_4_3" hidden="1">{#N/A,#N/A,FALSE,"TMCOMP96";#N/A,#N/A,FALSE,"MAT96";#N/A,#N/A,FALSE,"FANDA96";#N/A,#N/A,FALSE,"INTRAN96";#N/A,#N/A,FALSE,"NAA9697";#N/A,#N/A,FALSE,"ECWEBB";#N/A,#N/A,FALSE,"MFT96";#N/A,#N/A,FALSE,"CTrecon"}</definedName>
    <definedName name="fgfd_1_4_4_4" hidden="1">{#N/A,#N/A,FALSE,"TMCOMP96";#N/A,#N/A,FALSE,"MAT96";#N/A,#N/A,FALSE,"FANDA96";#N/A,#N/A,FALSE,"INTRAN96";#N/A,#N/A,FALSE,"NAA9697";#N/A,#N/A,FALSE,"ECWEBB";#N/A,#N/A,FALSE,"MFT96";#N/A,#N/A,FALSE,"CTrecon"}</definedName>
    <definedName name="fgfd_1_4_4_5" hidden="1">{#N/A,#N/A,FALSE,"TMCOMP96";#N/A,#N/A,FALSE,"MAT96";#N/A,#N/A,FALSE,"FANDA96";#N/A,#N/A,FALSE,"INTRAN96";#N/A,#N/A,FALSE,"NAA9697";#N/A,#N/A,FALSE,"ECWEBB";#N/A,#N/A,FALSE,"MFT96";#N/A,#N/A,FALSE,"CTrecon"}</definedName>
    <definedName name="fgfd_1_4_5" hidden="1">{#N/A,#N/A,FALSE,"TMCOMP96";#N/A,#N/A,FALSE,"MAT96";#N/A,#N/A,FALSE,"FANDA96";#N/A,#N/A,FALSE,"INTRAN96";#N/A,#N/A,FALSE,"NAA9697";#N/A,#N/A,FALSE,"ECWEBB";#N/A,#N/A,FALSE,"MFT96";#N/A,#N/A,FALSE,"CTrecon"}</definedName>
    <definedName name="fgfd_1_4_5_1" hidden="1">{#N/A,#N/A,FALSE,"TMCOMP96";#N/A,#N/A,FALSE,"MAT96";#N/A,#N/A,FALSE,"FANDA96";#N/A,#N/A,FALSE,"INTRAN96";#N/A,#N/A,FALSE,"NAA9697";#N/A,#N/A,FALSE,"ECWEBB";#N/A,#N/A,FALSE,"MFT96";#N/A,#N/A,FALSE,"CTrecon"}</definedName>
    <definedName name="fgfd_1_4_5_2" hidden="1">{#N/A,#N/A,FALSE,"TMCOMP96";#N/A,#N/A,FALSE,"MAT96";#N/A,#N/A,FALSE,"FANDA96";#N/A,#N/A,FALSE,"INTRAN96";#N/A,#N/A,FALSE,"NAA9697";#N/A,#N/A,FALSE,"ECWEBB";#N/A,#N/A,FALSE,"MFT96";#N/A,#N/A,FALSE,"CTrecon"}</definedName>
    <definedName name="fgfd_1_4_5_3" hidden="1">{#N/A,#N/A,FALSE,"TMCOMP96";#N/A,#N/A,FALSE,"MAT96";#N/A,#N/A,FALSE,"FANDA96";#N/A,#N/A,FALSE,"INTRAN96";#N/A,#N/A,FALSE,"NAA9697";#N/A,#N/A,FALSE,"ECWEBB";#N/A,#N/A,FALSE,"MFT96";#N/A,#N/A,FALSE,"CTrecon"}</definedName>
    <definedName name="fgfd_1_4_5_4" hidden="1">{#N/A,#N/A,FALSE,"TMCOMP96";#N/A,#N/A,FALSE,"MAT96";#N/A,#N/A,FALSE,"FANDA96";#N/A,#N/A,FALSE,"INTRAN96";#N/A,#N/A,FALSE,"NAA9697";#N/A,#N/A,FALSE,"ECWEBB";#N/A,#N/A,FALSE,"MFT96";#N/A,#N/A,FALSE,"CTrecon"}</definedName>
    <definedName name="fgfd_1_4_5_5" hidden="1">{#N/A,#N/A,FALSE,"TMCOMP96";#N/A,#N/A,FALSE,"MAT96";#N/A,#N/A,FALSE,"FANDA96";#N/A,#N/A,FALSE,"INTRAN96";#N/A,#N/A,FALSE,"NAA9697";#N/A,#N/A,FALSE,"ECWEBB";#N/A,#N/A,FALSE,"MFT96";#N/A,#N/A,FALSE,"CTrecon"}</definedName>
    <definedName name="fgfd_1_5" hidden="1">{#N/A,#N/A,FALSE,"TMCOMP96";#N/A,#N/A,FALSE,"MAT96";#N/A,#N/A,FALSE,"FANDA96";#N/A,#N/A,FALSE,"INTRAN96";#N/A,#N/A,FALSE,"NAA9697";#N/A,#N/A,FALSE,"ECWEBB";#N/A,#N/A,FALSE,"MFT96";#N/A,#N/A,FALSE,"CTrecon"}</definedName>
    <definedName name="fgfd_1_5_1" hidden="1">{#N/A,#N/A,FALSE,"TMCOMP96";#N/A,#N/A,FALSE,"MAT96";#N/A,#N/A,FALSE,"FANDA96";#N/A,#N/A,FALSE,"INTRAN96";#N/A,#N/A,FALSE,"NAA9697";#N/A,#N/A,FALSE,"ECWEBB";#N/A,#N/A,FALSE,"MFT96";#N/A,#N/A,FALSE,"CTrecon"}</definedName>
    <definedName name="fgfd_1_5_1_1" hidden="1">{#N/A,#N/A,FALSE,"TMCOMP96";#N/A,#N/A,FALSE,"MAT96";#N/A,#N/A,FALSE,"FANDA96";#N/A,#N/A,FALSE,"INTRAN96";#N/A,#N/A,FALSE,"NAA9697";#N/A,#N/A,FALSE,"ECWEBB";#N/A,#N/A,FALSE,"MFT96";#N/A,#N/A,FALSE,"CTrecon"}</definedName>
    <definedName name="fgfd_1_5_1_2" hidden="1">{#N/A,#N/A,FALSE,"TMCOMP96";#N/A,#N/A,FALSE,"MAT96";#N/A,#N/A,FALSE,"FANDA96";#N/A,#N/A,FALSE,"INTRAN96";#N/A,#N/A,FALSE,"NAA9697";#N/A,#N/A,FALSE,"ECWEBB";#N/A,#N/A,FALSE,"MFT96";#N/A,#N/A,FALSE,"CTrecon"}</definedName>
    <definedName name="fgfd_1_5_1_3" hidden="1">{#N/A,#N/A,FALSE,"TMCOMP96";#N/A,#N/A,FALSE,"MAT96";#N/A,#N/A,FALSE,"FANDA96";#N/A,#N/A,FALSE,"INTRAN96";#N/A,#N/A,FALSE,"NAA9697";#N/A,#N/A,FALSE,"ECWEBB";#N/A,#N/A,FALSE,"MFT96";#N/A,#N/A,FALSE,"CTrecon"}</definedName>
    <definedName name="fgfd_1_5_1_4" hidden="1">{#N/A,#N/A,FALSE,"TMCOMP96";#N/A,#N/A,FALSE,"MAT96";#N/A,#N/A,FALSE,"FANDA96";#N/A,#N/A,FALSE,"INTRAN96";#N/A,#N/A,FALSE,"NAA9697";#N/A,#N/A,FALSE,"ECWEBB";#N/A,#N/A,FALSE,"MFT96";#N/A,#N/A,FALSE,"CTrecon"}</definedName>
    <definedName name="fgfd_1_5_1_5" hidden="1">{#N/A,#N/A,FALSE,"TMCOMP96";#N/A,#N/A,FALSE,"MAT96";#N/A,#N/A,FALSE,"FANDA96";#N/A,#N/A,FALSE,"INTRAN96";#N/A,#N/A,FALSE,"NAA9697";#N/A,#N/A,FALSE,"ECWEBB";#N/A,#N/A,FALSE,"MFT96";#N/A,#N/A,FALSE,"CTrecon"}</definedName>
    <definedName name="fgfd_1_5_2" hidden="1">{#N/A,#N/A,FALSE,"TMCOMP96";#N/A,#N/A,FALSE,"MAT96";#N/A,#N/A,FALSE,"FANDA96";#N/A,#N/A,FALSE,"INTRAN96";#N/A,#N/A,FALSE,"NAA9697";#N/A,#N/A,FALSE,"ECWEBB";#N/A,#N/A,FALSE,"MFT96";#N/A,#N/A,FALSE,"CTrecon"}</definedName>
    <definedName name="fgfd_1_5_2_1" hidden="1">{#N/A,#N/A,FALSE,"TMCOMP96";#N/A,#N/A,FALSE,"MAT96";#N/A,#N/A,FALSE,"FANDA96";#N/A,#N/A,FALSE,"INTRAN96";#N/A,#N/A,FALSE,"NAA9697";#N/A,#N/A,FALSE,"ECWEBB";#N/A,#N/A,FALSE,"MFT96";#N/A,#N/A,FALSE,"CTrecon"}</definedName>
    <definedName name="fgfd_1_5_2_2" hidden="1">{#N/A,#N/A,FALSE,"TMCOMP96";#N/A,#N/A,FALSE,"MAT96";#N/A,#N/A,FALSE,"FANDA96";#N/A,#N/A,FALSE,"INTRAN96";#N/A,#N/A,FALSE,"NAA9697";#N/A,#N/A,FALSE,"ECWEBB";#N/A,#N/A,FALSE,"MFT96";#N/A,#N/A,FALSE,"CTrecon"}</definedName>
    <definedName name="fgfd_1_5_2_3" hidden="1">{#N/A,#N/A,FALSE,"TMCOMP96";#N/A,#N/A,FALSE,"MAT96";#N/A,#N/A,FALSE,"FANDA96";#N/A,#N/A,FALSE,"INTRAN96";#N/A,#N/A,FALSE,"NAA9697";#N/A,#N/A,FALSE,"ECWEBB";#N/A,#N/A,FALSE,"MFT96";#N/A,#N/A,FALSE,"CTrecon"}</definedName>
    <definedName name="fgfd_1_5_2_4" hidden="1">{#N/A,#N/A,FALSE,"TMCOMP96";#N/A,#N/A,FALSE,"MAT96";#N/A,#N/A,FALSE,"FANDA96";#N/A,#N/A,FALSE,"INTRAN96";#N/A,#N/A,FALSE,"NAA9697";#N/A,#N/A,FALSE,"ECWEBB";#N/A,#N/A,FALSE,"MFT96";#N/A,#N/A,FALSE,"CTrecon"}</definedName>
    <definedName name="fgfd_1_5_2_5" hidden="1">{#N/A,#N/A,FALSE,"TMCOMP96";#N/A,#N/A,FALSE,"MAT96";#N/A,#N/A,FALSE,"FANDA96";#N/A,#N/A,FALSE,"INTRAN96";#N/A,#N/A,FALSE,"NAA9697";#N/A,#N/A,FALSE,"ECWEBB";#N/A,#N/A,FALSE,"MFT96";#N/A,#N/A,FALSE,"CTrecon"}</definedName>
    <definedName name="fgfd_1_5_3" hidden="1">{#N/A,#N/A,FALSE,"TMCOMP96";#N/A,#N/A,FALSE,"MAT96";#N/A,#N/A,FALSE,"FANDA96";#N/A,#N/A,FALSE,"INTRAN96";#N/A,#N/A,FALSE,"NAA9697";#N/A,#N/A,FALSE,"ECWEBB";#N/A,#N/A,FALSE,"MFT96";#N/A,#N/A,FALSE,"CTrecon"}</definedName>
    <definedName name="fgfd_1_5_3_1" hidden="1">{#N/A,#N/A,FALSE,"TMCOMP96";#N/A,#N/A,FALSE,"MAT96";#N/A,#N/A,FALSE,"FANDA96";#N/A,#N/A,FALSE,"INTRAN96";#N/A,#N/A,FALSE,"NAA9697";#N/A,#N/A,FALSE,"ECWEBB";#N/A,#N/A,FALSE,"MFT96";#N/A,#N/A,FALSE,"CTrecon"}</definedName>
    <definedName name="fgfd_1_5_3_2" hidden="1">{#N/A,#N/A,FALSE,"TMCOMP96";#N/A,#N/A,FALSE,"MAT96";#N/A,#N/A,FALSE,"FANDA96";#N/A,#N/A,FALSE,"INTRAN96";#N/A,#N/A,FALSE,"NAA9697";#N/A,#N/A,FALSE,"ECWEBB";#N/A,#N/A,FALSE,"MFT96";#N/A,#N/A,FALSE,"CTrecon"}</definedName>
    <definedName name="fgfd_1_5_3_3" hidden="1">{#N/A,#N/A,FALSE,"TMCOMP96";#N/A,#N/A,FALSE,"MAT96";#N/A,#N/A,FALSE,"FANDA96";#N/A,#N/A,FALSE,"INTRAN96";#N/A,#N/A,FALSE,"NAA9697";#N/A,#N/A,FALSE,"ECWEBB";#N/A,#N/A,FALSE,"MFT96";#N/A,#N/A,FALSE,"CTrecon"}</definedName>
    <definedName name="fgfd_1_5_3_4" hidden="1">{#N/A,#N/A,FALSE,"TMCOMP96";#N/A,#N/A,FALSE,"MAT96";#N/A,#N/A,FALSE,"FANDA96";#N/A,#N/A,FALSE,"INTRAN96";#N/A,#N/A,FALSE,"NAA9697";#N/A,#N/A,FALSE,"ECWEBB";#N/A,#N/A,FALSE,"MFT96";#N/A,#N/A,FALSE,"CTrecon"}</definedName>
    <definedName name="fgfd_1_5_3_5" hidden="1">{#N/A,#N/A,FALSE,"TMCOMP96";#N/A,#N/A,FALSE,"MAT96";#N/A,#N/A,FALSE,"FANDA96";#N/A,#N/A,FALSE,"INTRAN96";#N/A,#N/A,FALSE,"NAA9697";#N/A,#N/A,FALSE,"ECWEBB";#N/A,#N/A,FALSE,"MFT96";#N/A,#N/A,FALSE,"CTrecon"}</definedName>
    <definedName name="fgfd_1_5_4" hidden="1">{#N/A,#N/A,FALSE,"TMCOMP96";#N/A,#N/A,FALSE,"MAT96";#N/A,#N/A,FALSE,"FANDA96";#N/A,#N/A,FALSE,"INTRAN96";#N/A,#N/A,FALSE,"NAA9697";#N/A,#N/A,FALSE,"ECWEBB";#N/A,#N/A,FALSE,"MFT96";#N/A,#N/A,FALSE,"CTrecon"}</definedName>
    <definedName name="fgfd_1_5_4_1" hidden="1">{#N/A,#N/A,FALSE,"TMCOMP96";#N/A,#N/A,FALSE,"MAT96";#N/A,#N/A,FALSE,"FANDA96";#N/A,#N/A,FALSE,"INTRAN96";#N/A,#N/A,FALSE,"NAA9697";#N/A,#N/A,FALSE,"ECWEBB";#N/A,#N/A,FALSE,"MFT96";#N/A,#N/A,FALSE,"CTrecon"}</definedName>
    <definedName name="fgfd_1_5_4_2" hidden="1">{#N/A,#N/A,FALSE,"TMCOMP96";#N/A,#N/A,FALSE,"MAT96";#N/A,#N/A,FALSE,"FANDA96";#N/A,#N/A,FALSE,"INTRAN96";#N/A,#N/A,FALSE,"NAA9697";#N/A,#N/A,FALSE,"ECWEBB";#N/A,#N/A,FALSE,"MFT96";#N/A,#N/A,FALSE,"CTrecon"}</definedName>
    <definedName name="fgfd_1_5_4_3" hidden="1">{#N/A,#N/A,FALSE,"TMCOMP96";#N/A,#N/A,FALSE,"MAT96";#N/A,#N/A,FALSE,"FANDA96";#N/A,#N/A,FALSE,"INTRAN96";#N/A,#N/A,FALSE,"NAA9697";#N/A,#N/A,FALSE,"ECWEBB";#N/A,#N/A,FALSE,"MFT96";#N/A,#N/A,FALSE,"CTrecon"}</definedName>
    <definedName name="fgfd_1_5_4_4" hidden="1">{#N/A,#N/A,FALSE,"TMCOMP96";#N/A,#N/A,FALSE,"MAT96";#N/A,#N/A,FALSE,"FANDA96";#N/A,#N/A,FALSE,"INTRAN96";#N/A,#N/A,FALSE,"NAA9697";#N/A,#N/A,FALSE,"ECWEBB";#N/A,#N/A,FALSE,"MFT96";#N/A,#N/A,FALSE,"CTrecon"}</definedName>
    <definedName name="fgfd_1_5_4_5" hidden="1">{#N/A,#N/A,FALSE,"TMCOMP96";#N/A,#N/A,FALSE,"MAT96";#N/A,#N/A,FALSE,"FANDA96";#N/A,#N/A,FALSE,"INTRAN96";#N/A,#N/A,FALSE,"NAA9697";#N/A,#N/A,FALSE,"ECWEBB";#N/A,#N/A,FALSE,"MFT96";#N/A,#N/A,FALSE,"CTrecon"}</definedName>
    <definedName name="fgfd_1_5_5" hidden="1">{#N/A,#N/A,FALSE,"TMCOMP96";#N/A,#N/A,FALSE,"MAT96";#N/A,#N/A,FALSE,"FANDA96";#N/A,#N/A,FALSE,"INTRAN96";#N/A,#N/A,FALSE,"NAA9697";#N/A,#N/A,FALSE,"ECWEBB";#N/A,#N/A,FALSE,"MFT96";#N/A,#N/A,FALSE,"CTrecon"}</definedName>
    <definedName name="fgfd_1_5_5_1" hidden="1">{#N/A,#N/A,FALSE,"TMCOMP96";#N/A,#N/A,FALSE,"MAT96";#N/A,#N/A,FALSE,"FANDA96";#N/A,#N/A,FALSE,"INTRAN96";#N/A,#N/A,FALSE,"NAA9697";#N/A,#N/A,FALSE,"ECWEBB";#N/A,#N/A,FALSE,"MFT96";#N/A,#N/A,FALSE,"CTrecon"}</definedName>
    <definedName name="fgfd_1_5_5_2" hidden="1">{#N/A,#N/A,FALSE,"TMCOMP96";#N/A,#N/A,FALSE,"MAT96";#N/A,#N/A,FALSE,"FANDA96";#N/A,#N/A,FALSE,"INTRAN96";#N/A,#N/A,FALSE,"NAA9697";#N/A,#N/A,FALSE,"ECWEBB";#N/A,#N/A,FALSE,"MFT96";#N/A,#N/A,FALSE,"CTrecon"}</definedName>
    <definedName name="fgfd_1_5_5_3" hidden="1">{#N/A,#N/A,FALSE,"TMCOMP96";#N/A,#N/A,FALSE,"MAT96";#N/A,#N/A,FALSE,"FANDA96";#N/A,#N/A,FALSE,"INTRAN96";#N/A,#N/A,FALSE,"NAA9697";#N/A,#N/A,FALSE,"ECWEBB";#N/A,#N/A,FALSE,"MFT96";#N/A,#N/A,FALSE,"CTrecon"}</definedName>
    <definedName name="fgfd_1_5_5_4" hidden="1">{#N/A,#N/A,FALSE,"TMCOMP96";#N/A,#N/A,FALSE,"MAT96";#N/A,#N/A,FALSE,"FANDA96";#N/A,#N/A,FALSE,"INTRAN96";#N/A,#N/A,FALSE,"NAA9697";#N/A,#N/A,FALSE,"ECWEBB";#N/A,#N/A,FALSE,"MFT96";#N/A,#N/A,FALSE,"CTrecon"}</definedName>
    <definedName name="fgfd_1_5_5_5" hidden="1">{#N/A,#N/A,FALSE,"TMCOMP96";#N/A,#N/A,FALSE,"MAT96";#N/A,#N/A,FALSE,"FANDA96";#N/A,#N/A,FALSE,"INTRAN96";#N/A,#N/A,FALSE,"NAA9697";#N/A,#N/A,FALSE,"ECWEBB";#N/A,#N/A,FALSE,"MFT96";#N/A,#N/A,FALSE,"CTrecon"}</definedName>
    <definedName name="fgfd_2" hidden="1">{#N/A,#N/A,FALSE,"TMCOMP96";#N/A,#N/A,FALSE,"MAT96";#N/A,#N/A,FALSE,"FANDA96";#N/A,#N/A,FALSE,"INTRAN96";#N/A,#N/A,FALSE,"NAA9697";#N/A,#N/A,FALSE,"ECWEBB";#N/A,#N/A,FALSE,"MFT96";#N/A,#N/A,FALSE,"CTrecon"}</definedName>
    <definedName name="fgfd_2_1" hidden="1">{#N/A,#N/A,FALSE,"TMCOMP96";#N/A,#N/A,FALSE,"MAT96";#N/A,#N/A,FALSE,"FANDA96";#N/A,#N/A,FALSE,"INTRAN96";#N/A,#N/A,FALSE,"NAA9697";#N/A,#N/A,FALSE,"ECWEBB";#N/A,#N/A,FALSE,"MFT96";#N/A,#N/A,FALSE,"CTrecon"}</definedName>
    <definedName name="fgfd_2_1_1" hidden="1">{#N/A,#N/A,FALSE,"TMCOMP96";#N/A,#N/A,FALSE,"MAT96";#N/A,#N/A,FALSE,"FANDA96";#N/A,#N/A,FALSE,"INTRAN96";#N/A,#N/A,FALSE,"NAA9697";#N/A,#N/A,FALSE,"ECWEBB";#N/A,#N/A,FALSE,"MFT96";#N/A,#N/A,FALSE,"CTrecon"}</definedName>
    <definedName name="fgfd_2_1_1_1" hidden="1">{#N/A,#N/A,FALSE,"TMCOMP96";#N/A,#N/A,FALSE,"MAT96";#N/A,#N/A,FALSE,"FANDA96";#N/A,#N/A,FALSE,"INTRAN96";#N/A,#N/A,FALSE,"NAA9697";#N/A,#N/A,FALSE,"ECWEBB";#N/A,#N/A,FALSE,"MFT96";#N/A,#N/A,FALSE,"CTrecon"}</definedName>
    <definedName name="fgfd_2_1_1_1_1" hidden="1">{#N/A,#N/A,FALSE,"TMCOMP96";#N/A,#N/A,FALSE,"MAT96";#N/A,#N/A,FALSE,"FANDA96";#N/A,#N/A,FALSE,"INTRAN96";#N/A,#N/A,FALSE,"NAA9697";#N/A,#N/A,FALSE,"ECWEBB";#N/A,#N/A,FALSE,"MFT96";#N/A,#N/A,FALSE,"CTrecon"}</definedName>
    <definedName name="fgfd_2_1_1_1_2" hidden="1">{#N/A,#N/A,FALSE,"TMCOMP96";#N/A,#N/A,FALSE,"MAT96";#N/A,#N/A,FALSE,"FANDA96";#N/A,#N/A,FALSE,"INTRAN96";#N/A,#N/A,FALSE,"NAA9697";#N/A,#N/A,FALSE,"ECWEBB";#N/A,#N/A,FALSE,"MFT96";#N/A,#N/A,FALSE,"CTrecon"}</definedName>
    <definedName name="fgfd_2_1_1_1_3" hidden="1">{#N/A,#N/A,FALSE,"TMCOMP96";#N/A,#N/A,FALSE,"MAT96";#N/A,#N/A,FALSE,"FANDA96";#N/A,#N/A,FALSE,"INTRAN96";#N/A,#N/A,FALSE,"NAA9697";#N/A,#N/A,FALSE,"ECWEBB";#N/A,#N/A,FALSE,"MFT96";#N/A,#N/A,FALSE,"CTrecon"}</definedName>
    <definedName name="fgfd_2_1_1_1_4" hidden="1">{#N/A,#N/A,FALSE,"TMCOMP96";#N/A,#N/A,FALSE,"MAT96";#N/A,#N/A,FALSE,"FANDA96";#N/A,#N/A,FALSE,"INTRAN96";#N/A,#N/A,FALSE,"NAA9697";#N/A,#N/A,FALSE,"ECWEBB";#N/A,#N/A,FALSE,"MFT96";#N/A,#N/A,FALSE,"CTrecon"}</definedName>
    <definedName name="fgfd_2_1_1_1_5" hidden="1">{#N/A,#N/A,FALSE,"TMCOMP96";#N/A,#N/A,FALSE,"MAT96";#N/A,#N/A,FALSE,"FANDA96";#N/A,#N/A,FALSE,"INTRAN96";#N/A,#N/A,FALSE,"NAA9697";#N/A,#N/A,FALSE,"ECWEBB";#N/A,#N/A,FALSE,"MFT96";#N/A,#N/A,FALSE,"CTrecon"}</definedName>
    <definedName name="fgfd_2_1_1_2" hidden="1">{#N/A,#N/A,FALSE,"TMCOMP96";#N/A,#N/A,FALSE,"MAT96";#N/A,#N/A,FALSE,"FANDA96";#N/A,#N/A,FALSE,"INTRAN96";#N/A,#N/A,FALSE,"NAA9697";#N/A,#N/A,FALSE,"ECWEBB";#N/A,#N/A,FALSE,"MFT96";#N/A,#N/A,FALSE,"CTrecon"}</definedName>
    <definedName name="fgfd_2_1_1_2_1" hidden="1">{#N/A,#N/A,FALSE,"TMCOMP96";#N/A,#N/A,FALSE,"MAT96";#N/A,#N/A,FALSE,"FANDA96";#N/A,#N/A,FALSE,"INTRAN96";#N/A,#N/A,FALSE,"NAA9697";#N/A,#N/A,FALSE,"ECWEBB";#N/A,#N/A,FALSE,"MFT96";#N/A,#N/A,FALSE,"CTrecon"}</definedName>
    <definedName name="fgfd_2_1_1_2_2" hidden="1">{#N/A,#N/A,FALSE,"TMCOMP96";#N/A,#N/A,FALSE,"MAT96";#N/A,#N/A,FALSE,"FANDA96";#N/A,#N/A,FALSE,"INTRAN96";#N/A,#N/A,FALSE,"NAA9697";#N/A,#N/A,FALSE,"ECWEBB";#N/A,#N/A,FALSE,"MFT96";#N/A,#N/A,FALSE,"CTrecon"}</definedName>
    <definedName name="fgfd_2_1_1_2_3" hidden="1">{#N/A,#N/A,FALSE,"TMCOMP96";#N/A,#N/A,FALSE,"MAT96";#N/A,#N/A,FALSE,"FANDA96";#N/A,#N/A,FALSE,"INTRAN96";#N/A,#N/A,FALSE,"NAA9697";#N/A,#N/A,FALSE,"ECWEBB";#N/A,#N/A,FALSE,"MFT96";#N/A,#N/A,FALSE,"CTrecon"}</definedName>
    <definedName name="fgfd_2_1_1_2_4" hidden="1">{#N/A,#N/A,FALSE,"TMCOMP96";#N/A,#N/A,FALSE,"MAT96";#N/A,#N/A,FALSE,"FANDA96";#N/A,#N/A,FALSE,"INTRAN96";#N/A,#N/A,FALSE,"NAA9697";#N/A,#N/A,FALSE,"ECWEBB";#N/A,#N/A,FALSE,"MFT96";#N/A,#N/A,FALSE,"CTrecon"}</definedName>
    <definedName name="fgfd_2_1_1_2_5" hidden="1">{#N/A,#N/A,FALSE,"TMCOMP96";#N/A,#N/A,FALSE,"MAT96";#N/A,#N/A,FALSE,"FANDA96";#N/A,#N/A,FALSE,"INTRAN96";#N/A,#N/A,FALSE,"NAA9697";#N/A,#N/A,FALSE,"ECWEBB";#N/A,#N/A,FALSE,"MFT96";#N/A,#N/A,FALSE,"CTrecon"}</definedName>
    <definedName name="fgfd_2_1_1_3" hidden="1">{#N/A,#N/A,FALSE,"TMCOMP96";#N/A,#N/A,FALSE,"MAT96";#N/A,#N/A,FALSE,"FANDA96";#N/A,#N/A,FALSE,"INTRAN96";#N/A,#N/A,FALSE,"NAA9697";#N/A,#N/A,FALSE,"ECWEBB";#N/A,#N/A,FALSE,"MFT96";#N/A,#N/A,FALSE,"CTrecon"}</definedName>
    <definedName name="fgfd_2_1_1_4" hidden="1">{#N/A,#N/A,FALSE,"TMCOMP96";#N/A,#N/A,FALSE,"MAT96";#N/A,#N/A,FALSE,"FANDA96";#N/A,#N/A,FALSE,"INTRAN96";#N/A,#N/A,FALSE,"NAA9697";#N/A,#N/A,FALSE,"ECWEBB";#N/A,#N/A,FALSE,"MFT96";#N/A,#N/A,FALSE,"CTrecon"}</definedName>
    <definedName name="fgfd_2_1_1_5" hidden="1">{#N/A,#N/A,FALSE,"TMCOMP96";#N/A,#N/A,FALSE,"MAT96";#N/A,#N/A,FALSE,"FANDA96";#N/A,#N/A,FALSE,"INTRAN96";#N/A,#N/A,FALSE,"NAA9697";#N/A,#N/A,FALSE,"ECWEBB";#N/A,#N/A,FALSE,"MFT96";#N/A,#N/A,FALSE,"CTrecon"}</definedName>
    <definedName name="fgfd_2_1_2" hidden="1">{#N/A,#N/A,FALSE,"TMCOMP96";#N/A,#N/A,FALSE,"MAT96";#N/A,#N/A,FALSE,"FANDA96";#N/A,#N/A,FALSE,"INTRAN96";#N/A,#N/A,FALSE,"NAA9697";#N/A,#N/A,FALSE,"ECWEBB";#N/A,#N/A,FALSE,"MFT96";#N/A,#N/A,FALSE,"CTrecon"}</definedName>
    <definedName name="fgfd_2_1_2_1" hidden="1">{#N/A,#N/A,FALSE,"TMCOMP96";#N/A,#N/A,FALSE,"MAT96";#N/A,#N/A,FALSE,"FANDA96";#N/A,#N/A,FALSE,"INTRAN96";#N/A,#N/A,FALSE,"NAA9697";#N/A,#N/A,FALSE,"ECWEBB";#N/A,#N/A,FALSE,"MFT96";#N/A,#N/A,FALSE,"CTrecon"}</definedName>
    <definedName name="fgfd_2_1_2_2" hidden="1">{#N/A,#N/A,FALSE,"TMCOMP96";#N/A,#N/A,FALSE,"MAT96";#N/A,#N/A,FALSE,"FANDA96";#N/A,#N/A,FALSE,"INTRAN96";#N/A,#N/A,FALSE,"NAA9697";#N/A,#N/A,FALSE,"ECWEBB";#N/A,#N/A,FALSE,"MFT96";#N/A,#N/A,FALSE,"CTrecon"}</definedName>
    <definedName name="fgfd_2_1_2_3" hidden="1">{#N/A,#N/A,FALSE,"TMCOMP96";#N/A,#N/A,FALSE,"MAT96";#N/A,#N/A,FALSE,"FANDA96";#N/A,#N/A,FALSE,"INTRAN96";#N/A,#N/A,FALSE,"NAA9697";#N/A,#N/A,FALSE,"ECWEBB";#N/A,#N/A,FALSE,"MFT96";#N/A,#N/A,FALSE,"CTrecon"}</definedName>
    <definedName name="fgfd_2_1_2_4" hidden="1">{#N/A,#N/A,FALSE,"TMCOMP96";#N/A,#N/A,FALSE,"MAT96";#N/A,#N/A,FALSE,"FANDA96";#N/A,#N/A,FALSE,"INTRAN96";#N/A,#N/A,FALSE,"NAA9697";#N/A,#N/A,FALSE,"ECWEBB";#N/A,#N/A,FALSE,"MFT96";#N/A,#N/A,FALSE,"CTrecon"}</definedName>
    <definedName name="fgfd_2_1_2_5" hidden="1">{#N/A,#N/A,FALSE,"TMCOMP96";#N/A,#N/A,FALSE,"MAT96";#N/A,#N/A,FALSE,"FANDA96";#N/A,#N/A,FALSE,"INTRAN96";#N/A,#N/A,FALSE,"NAA9697";#N/A,#N/A,FALSE,"ECWEBB";#N/A,#N/A,FALSE,"MFT96";#N/A,#N/A,FALSE,"CTrecon"}</definedName>
    <definedName name="fgfd_2_1_3" hidden="1">{#N/A,#N/A,FALSE,"TMCOMP96";#N/A,#N/A,FALSE,"MAT96";#N/A,#N/A,FALSE,"FANDA96";#N/A,#N/A,FALSE,"INTRAN96";#N/A,#N/A,FALSE,"NAA9697";#N/A,#N/A,FALSE,"ECWEBB";#N/A,#N/A,FALSE,"MFT96";#N/A,#N/A,FALSE,"CTrecon"}</definedName>
    <definedName name="fgfd_2_1_3_1" hidden="1">{#N/A,#N/A,FALSE,"TMCOMP96";#N/A,#N/A,FALSE,"MAT96";#N/A,#N/A,FALSE,"FANDA96";#N/A,#N/A,FALSE,"INTRAN96";#N/A,#N/A,FALSE,"NAA9697";#N/A,#N/A,FALSE,"ECWEBB";#N/A,#N/A,FALSE,"MFT96";#N/A,#N/A,FALSE,"CTrecon"}</definedName>
    <definedName name="fgfd_2_1_3_2" hidden="1">{#N/A,#N/A,FALSE,"TMCOMP96";#N/A,#N/A,FALSE,"MAT96";#N/A,#N/A,FALSE,"FANDA96";#N/A,#N/A,FALSE,"INTRAN96";#N/A,#N/A,FALSE,"NAA9697";#N/A,#N/A,FALSE,"ECWEBB";#N/A,#N/A,FALSE,"MFT96";#N/A,#N/A,FALSE,"CTrecon"}</definedName>
    <definedName name="fgfd_2_1_3_3" hidden="1">{#N/A,#N/A,FALSE,"TMCOMP96";#N/A,#N/A,FALSE,"MAT96";#N/A,#N/A,FALSE,"FANDA96";#N/A,#N/A,FALSE,"INTRAN96";#N/A,#N/A,FALSE,"NAA9697";#N/A,#N/A,FALSE,"ECWEBB";#N/A,#N/A,FALSE,"MFT96";#N/A,#N/A,FALSE,"CTrecon"}</definedName>
    <definedName name="fgfd_2_1_3_4" hidden="1">{#N/A,#N/A,FALSE,"TMCOMP96";#N/A,#N/A,FALSE,"MAT96";#N/A,#N/A,FALSE,"FANDA96";#N/A,#N/A,FALSE,"INTRAN96";#N/A,#N/A,FALSE,"NAA9697";#N/A,#N/A,FALSE,"ECWEBB";#N/A,#N/A,FALSE,"MFT96";#N/A,#N/A,FALSE,"CTrecon"}</definedName>
    <definedName name="fgfd_2_1_3_5" hidden="1">{#N/A,#N/A,FALSE,"TMCOMP96";#N/A,#N/A,FALSE,"MAT96";#N/A,#N/A,FALSE,"FANDA96";#N/A,#N/A,FALSE,"INTRAN96";#N/A,#N/A,FALSE,"NAA9697";#N/A,#N/A,FALSE,"ECWEBB";#N/A,#N/A,FALSE,"MFT96";#N/A,#N/A,FALSE,"CTrecon"}</definedName>
    <definedName name="fgfd_2_1_4" hidden="1">{#N/A,#N/A,FALSE,"TMCOMP96";#N/A,#N/A,FALSE,"MAT96";#N/A,#N/A,FALSE,"FANDA96";#N/A,#N/A,FALSE,"INTRAN96";#N/A,#N/A,FALSE,"NAA9697";#N/A,#N/A,FALSE,"ECWEBB";#N/A,#N/A,FALSE,"MFT96";#N/A,#N/A,FALSE,"CTrecon"}</definedName>
    <definedName name="fgfd_2_1_4_1" hidden="1">{#N/A,#N/A,FALSE,"TMCOMP96";#N/A,#N/A,FALSE,"MAT96";#N/A,#N/A,FALSE,"FANDA96";#N/A,#N/A,FALSE,"INTRAN96";#N/A,#N/A,FALSE,"NAA9697";#N/A,#N/A,FALSE,"ECWEBB";#N/A,#N/A,FALSE,"MFT96";#N/A,#N/A,FALSE,"CTrecon"}</definedName>
    <definedName name="fgfd_2_1_4_2" hidden="1">{#N/A,#N/A,FALSE,"TMCOMP96";#N/A,#N/A,FALSE,"MAT96";#N/A,#N/A,FALSE,"FANDA96";#N/A,#N/A,FALSE,"INTRAN96";#N/A,#N/A,FALSE,"NAA9697";#N/A,#N/A,FALSE,"ECWEBB";#N/A,#N/A,FALSE,"MFT96";#N/A,#N/A,FALSE,"CTrecon"}</definedName>
    <definedName name="fgfd_2_1_4_3" hidden="1">{#N/A,#N/A,FALSE,"TMCOMP96";#N/A,#N/A,FALSE,"MAT96";#N/A,#N/A,FALSE,"FANDA96";#N/A,#N/A,FALSE,"INTRAN96";#N/A,#N/A,FALSE,"NAA9697";#N/A,#N/A,FALSE,"ECWEBB";#N/A,#N/A,FALSE,"MFT96";#N/A,#N/A,FALSE,"CTrecon"}</definedName>
    <definedName name="fgfd_2_1_4_4" hidden="1">{#N/A,#N/A,FALSE,"TMCOMP96";#N/A,#N/A,FALSE,"MAT96";#N/A,#N/A,FALSE,"FANDA96";#N/A,#N/A,FALSE,"INTRAN96";#N/A,#N/A,FALSE,"NAA9697";#N/A,#N/A,FALSE,"ECWEBB";#N/A,#N/A,FALSE,"MFT96";#N/A,#N/A,FALSE,"CTrecon"}</definedName>
    <definedName name="fgfd_2_1_4_5" hidden="1">{#N/A,#N/A,FALSE,"TMCOMP96";#N/A,#N/A,FALSE,"MAT96";#N/A,#N/A,FALSE,"FANDA96";#N/A,#N/A,FALSE,"INTRAN96";#N/A,#N/A,FALSE,"NAA9697";#N/A,#N/A,FALSE,"ECWEBB";#N/A,#N/A,FALSE,"MFT96";#N/A,#N/A,FALSE,"CTrecon"}</definedName>
    <definedName name="fgfd_2_1_5" hidden="1">{#N/A,#N/A,FALSE,"TMCOMP96";#N/A,#N/A,FALSE,"MAT96";#N/A,#N/A,FALSE,"FANDA96";#N/A,#N/A,FALSE,"INTRAN96";#N/A,#N/A,FALSE,"NAA9697";#N/A,#N/A,FALSE,"ECWEBB";#N/A,#N/A,FALSE,"MFT96";#N/A,#N/A,FALSE,"CTrecon"}</definedName>
    <definedName name="fgfd_2_1_5_1" hidden="1">{#N/A,#N/A,FALSE,"TMCOMP96";#N/A,#N/A,FALSE,"MAT96";#N/A,#N/A,FALSE,"FANDA96";#N/A,#N/A,FALSE,"INTRAN96";#N/A,#N/A,FALSE,"NAA9697";#N/A,#N/A,FALSE,"ECWEBB";#N/A,#N/A,FALSE,"MFT96";#N/A,#N/A,FALSE,"CTrecon"}</definedName>
    <definedName name="fgfd_2_1_5_2" hidden="1">{#N/A,#N/A,FALSE,"TMCOMP96";#N/A,#N/A,FALSE,"MAT96";#N/A,#N/A,FALSE,"FANDA96";#N/A,#N/A,FALSE,"INTRAN96";#N/A,#N/A,FALSE,"NAA9697";#N/A,#N/A,FALSE,"ECWEBB";#N/A,#N/A,FALSE,"MFT96";#N/A,#N/A,FALSE,"CTrecon"}</definedName>
    <definedName name="fgfd_2_1_5_3" hidden="1">{#N/A,#N/A,FALSE,"TMCOMP96";#N/A,#N/A,FALSE,"MAT96";#N/A,#N/A,FALSE,"FANDA96";#N/A,#N/A,FALSE,"INTRAN96";#N/A,#N/A,FALSE,"NAA9697";#N/A,#N/A,FALSE,"ECWEBB";#N/A,#N/A,FALSE,"MFT96";#N/A,#N/A,FALSE,"CTrecon"}</definedName>
    <definedName name="fgfd_2_1_5_4" hidden="1">{#N/A,#N/A,FALSE,"TMCOMP96";#N/A,#N/A,FALSE,"MAT96";#N/A,#N/A,FALSE,"FANDA96";#N/A,#N/A,FALSE,"INTRAN96";#N/A,#N/A,FALSE,"NAA9697";#N/A,#N/A,FALSE,"ECWEBB";#N/A,#N/A,FALSE,"MFT96";#N/A,#N/A,FALSE,"CTrecon"}</definedName>
    <definedName name="fgfd_2_1_5_5" hidden="1">{#N/A,#N/A,FALSE,"TMCOMP96";#N/A,#N/A,FALSE,"MAT96";#N/A,#N/A,FALSE,"FANDA96";#N/A,#N/A,FALSE,"INTRAN96";#N/A,#N/A,FALSE,"NAA9697";#N/A,#N/A,FALSE,"ECWEBB";#N/A,#N/A,FALSE,"MFT96";#N/A,#N/A,FALSE,"CTrecon"}</definedName>
    <definedName name="fgfd_2_2" hidden="1">{#N/A,#N/A,FALSE,"TMCOMP96";#N/A,#N/A,FALSE,"MAT96";#N/A,#N/A,FALSE,"FANDA96";#N/A,#N/A,FALSE,"INTRAN96";#N/A,#N/A,FALSE,"NAA9697";#N/A,#N/A,FALSE,"ECWEBB";#N/A,#N/A,FALSE,"MFT96";#N/A,#N/A,FALSE,"CTrecon"}</definedName>
    <definedName name="fgfd_2_2_1" hidden="1">{#N/A,#N/A,FALSE,"TMCOMP96";#N/A,#N/A,FALSE,"MAT96";#N/A,#N/A,FALSE,"FANDA96";#N/A,#N/A,FALSE,"INTRAN96";#N/A,#N/A,FALSE,"NAA9697";#N/A,#N/A,FALSE,"ECWEBB";#N/A,#N/A,FALSE,"MFT96";#N/A,#N/A,FALSE,"CTrecon"}</definedName>
    <definedName name="fgfd_2_2_2" hidden="1">{#N/A,#N/A,FALSE,"TMCOMP96";#N/A,#N/A,FALSE,"MAT96";#N/A,#N/A,FALSE,"FANDA96";#N/A,#N/A,FALSE,"INTRAN96";#N/A,#N/A,FALSE,"NAA9697";#N/A,#N/A,FALSE,"ECWEBB";#N/A,#N/A,FALSE,"MFT96";#N/A,#N/A,FALSE,"CTrecon"}</definedName>
    <definedName name="fgfd_2_2_3" hidden="1">{#N/A,#N/A,FALSE,"TMCOMP96";#N/A,#N/A,FALSE,"MAT96";#N/A,#N/A,FALSE,"FANDA96";#N/A,#N/A,FALSE,"INTRAN96";#N/A,#N/A,FALSE,"NAA9697";#N/A,#N/A,FALSE,"ECWEBB";#N/A,#N/A,FALSE,"MFT96";#N/A,#N/A,FALSE,"CTrecon"}</definedName>
    <definedName name="fgfd_2_2_4" hidden="1">{#N/A,#N/A,FALSE,"TMCOMP96";#N/A,#N/A,FALSE,"MAT96";#N/A,#N/A,FALSE,"FANDA96";#N/A,#N/A,FALSE,"INTRAN96";#N/A,#N/A,FALSE,"NAA9697";#N/A,#N/A,FALSE,"ECWEBB";#N/A,#N/A,FALSE,"MFT96";#N/A,#N/A,FALSE,"CTrecon"}</definedName>
    <definedName name="fgfd_2_2_5" hidden="1">{#N/A,#N/A,FALSE,"TMCOMP96";#N/A,#N/A,FALSE,"MAT96";#N/A,#N/A,FALSE,"FANDA96";#N/A,#N/A,FALSE,"INTRAN96";#N/A,#N/A,FALSE,"NAA9697";#N/A,#N/A,FALSE,"ECWEBB";#N/A,#N/A,FALSE,"MFT96";#N/A,#N/A,FALSE,"CTrecon"}</definedName>
    <definedName name="fgfd_2_3" hidden="1">{#N/A,#N/A,FALSE,"TMCOMP96";#N/A,#N/A,FALSE,"MAT96";#N/A,#N/A,FALSE,"FANDA96";#N/A,#N/A,FALSE,"INTRAN96";#N/A,#N/A,FALSE,"NAA9697";#N/A,#N/A,FALSE,"ECWEBB";#N/A,#N/A,FALSE,"MFT96";#N/A,#N/A,FALSE,"CTrecon"}</definedName>
    <definedName name="fgfd_2_3_1" hidden="1">{#N/A,#N/A,FALSE,"TMCOMP96";#N/A,#N/A,FALSE,"MAT96";#N/A,#N/A,FALSE,"FANDA96";#N/A,#N/A,FALSE,"INTRAN96";#N/A,#N/A,FALSE,"NAA9697";#N/A,#N/A,FALSE,"ECWEBB";#N/A,#N/A,FALSE,"MFT96";#N/A,#N/A,FALSE,"CTrecon"}</definedName>
    <definedName name="fgfd_2_3_2" hidden="1">{#N/A,#N/A,FALSE,"TMCOMP96";#N/A,#N/A,FALSE,"MAT96";#N/A,#N/A,FALSE,"FANDA96";#N/A,#N/A,FALSE,"INTRAN96";#N/A,#N/A,FALSE,"NAA9697";#N/A,#N/A,FALSE,"ECWEBB";#N/A,#N/A,FALSE,"MFT96";#N/A,#N/A,FALSE,"CTrecon"}</definedName>
    <definedName name="fgfd_2_3_3" hidden="1">{#N/A,#N/A,FALSE,"TMCOMP96";#N/A,#N/A,FALSE,"MAT96";#N/A,#N/A,FALSE,"FANDA96";#N/A,#N/A,FALSE,"INTRAN96";#N/A,#N/A,FALSE,"NAA9697";#N/A,#N/A,FALSE,"ECWEBB";#N/A,#N/A,FALSE,"MFT96";#N/A,#N/A,FALSE,"CTrecon"}</definedName>
    <definedName name="fgfd_2_3_4" hidden="1">{#N/A,#N/A,FALSE,"TMCOMP96";#N/A,#N/A,FALSE,"MAT96";#N/A,#N/A,FALSE,"FANDA96";#N/A,#N/A,FALSE,"INTRAN96";#N/A,#N/A,FALSE,"NAA9697";#N/A,#N/A,FALSE,"ECWEBB";#N/A,#N/A,FALSE,"MFT96";#N/A,#N/A,FALSE,"CTrecon"}</definedName>
    <definedName name="fgfd_2_3_5" hidden="1">{#N/A,#N/A,FALSE,"TMCOMP96";#N/A,#N/A,FALSE,"MAT96";#N/A,#N/A,FALSE,"FANDA96";#N/A,#N/A,FALSE,"INTRAN96";#N/A,#N/A,FALSE,"NAA9697";#N/A,#N/A,FALSE,"ECWEBB";#N/A,#N/A,FALSE,"MFT96";#N/A,#N/A,FALSE,"CTrecon"}</definedName>
    <definedName name="fgfd_2_4" hidden="1">{#N/A,#N/A,FALSE,"TMCOMP96";#N/A,#N/A,FALSE,"MAT96";#N/A,#N/A,FALSE,"FANDA96";#N/A,#N/A,FALSE,"INTRAN96";#N/A,#N/A,FALSE,"NAA9697";#N/A,#N/A,FALSE,"ECWEBB";#N/A,#N/A,FALSE,"MFT96";#N/A,#N/A,FALSE,"CTrecon"}</definedName>
    <definedName name="fgfd_2_4_1" hidden="1">{#N/A,#N/A,FALSE,"TMCOMP96";#N/A,#N/A,FALSE,"MAT96";#N/A,#N/A,FALSE,"FANDA96";#N/A,#N/A,FALSE,"INTRAN96";#N/A,#N/A,FALSE,"NAA9697";#N/A,#N/A,FALSE,"ECWEBB";#N/A,#N/A,FALSE,"MFT96";#N/A,#N/A,FALSE,"CTrecon"}</definedName>
    <definedName name="fgfd_2_4_2" hidden="1">{#N/A,#N/A,FALSE,"TMCOMP96";#N/A,#N/A,FALSE,"MAT96";#N/A,#N/A,FALSE,"FANDA96";#N/A,#N/A,FALSE,"INTRAN96";#N/A,#N/A,FALSE,"NAA9697";#N/A,#N/A,FALSE,"ECWEBB";#N/A,#N/A,FALSE,"MFT96";#N/A,#N/A,FALSE,"CTrecon"}</definedName>
    <definedName name="fgfd_2_4_3" hidden="1">{#N/A,#N/A,FALSE,"TMCOMP96";#N/A,#N/A,FALSE,"MAT96";#N/A,#N/A,FALSE,"FANDA96";#N/A,#N/A,FALSE,"INTRAN96";#N/A,#N/A,FALSE,"NAA9697";#N/A,#N/A,FALSE,"ECWEBB";#N/A,#N/A,FALSE,"MFT96";#N/A,#N/A,FALSE,"CTrecon"}</definedName>
    <definedName name="fgfd_2_4_4" hidden="1">{#N/A,#N/A,FALSE,"TMCOMP96";#N/A,#N/A,FALSE,"MAT96";#N/A,#N/A,FALSE,"FANDA96";#N/A,#N/A,FALSE,"INTRAN96";#N/A,#N/A,FALSE,"NAA9697";#N/A,#N/A,FALSE,"ECWEBB";#N/A,#N/A,FALSE,"MFT96";#N/A,#N/A,FALSE,"CTrecon"}</definedName>
    <definedName name="fgfd_2_4_5" hidden="1">{#N/A,#N/A,FALSE,"TMCOMP96";#N/A,#N/A,FALSE,"MAT96";#N/A,#N/A,FALSE,"FANDA96";#N/A,#N/A,FALSE,"INTRAN96";#N/A,#N/A,FALSE,"NAA9697";#N/A,#N/A,FALSE,"ECWEBB";#N/A,#N/A,FALSE,"MFT96";#N/A,#N/A,FALSE,"CTrecon"}</definedName>
    <definedName name="fgfd_2_5" hidden="1">{#N/A,#N/A,FALSE,"TMCOMP96";#N/A,#N/A,FALSE,"MAT96";#N/A,#N/A,FALSE,"FANDA96";#N/A,#N/A,FALSE,"INTRAN96";#N/A,#N/A,FALSE,"NAA9697";#N/A,#N/A,FALSE,"ECWEBB";#N/A,#N/A,FALSE,"MFT96";#N/A,#N/A,FALSE,"CTrecon"}</definedName>
    <definedName name="fgfd_2_5_1" hidden="1">{#N/A,#N/A,FALSE,"TMCOMP96";#N/A,#N/A,FALSE,"MAT96";#N/A,#N/A,FALSE,"FANDA96";#N/A,#N/A,FALSE,"INTRAN96";#N/A,#N/A,FALSE,"NAA9697";#N/A,#N/A,FALSE,"ECWEBB";#N/A,#N/A,FALSE,"MFT96";#N/A,#N/A,FALSE,"CTrecon"}</definedName>
    <definedName name="fgfd_2_5_2" hidden="1">{#N/A,#N/A,FALSE,"TMCOMP96";#N/A,#N/A,FALSE,"MAT96";#N/A,#N/A,FALSE,"FANDA96";#N/A,#N/A,FALSE,"INTRAN96";#N/A,#N/A,FALSE,"NAA9697";#N/A,#N/A,FALSE,"ECWEBB";#N/A,#N/A,FALSE,"MFT96";#N/A,#N/A,FALSE,"CTrecon"}</definedName>
    <definedName name="fgfd_2_5_3" hidden="1">{#N/A,#N/A,FALSE,"TMCOMP96";#N/A,#N/A,FALSE,"MAT96";#N/A,#N/A,FALSE,"FANDA96";#N/A,#N/A,FALSE,"INTRAN96";#N/A,#N/A,FALSE,"NAA9697";#N/A,#N/A,FALSE,"ECWEBB";#N/A,#N/A,FALSE,"MFT96";#N/A,#N/A,FALSE,"CTrecon"}</definedName>
    <definedName name="fgfd_2_5_4" hidden="1">{#N/A,#N/A,FALSE,"TMCOMP96";#N/A,#N/A,FALSE,"MAT96";#N/A,#N/A,FALSE,"FANDA96";#N/A,#N/A,FALSE,"INTRAN96";#N/A,#N/A,FALSE,"NAA9697";#N/A,#N/A,FALSE,"ECWEBB";#N/A,#N/A,FALSE,"MFT96";#N/A,#N/A,FALSE,"CTrecon"}</definedName>
    <definedName name="fgfd_2_5_5" hidden="1">{#N/A,#N/A,FALSE,"TMCOMP96";#N/A,#N/A,FALSE,"MAT96";#N/A,#N/A,FALSE,"FANDA96";#N/A,#N/A,FALSE,"INTRAN96";#N/A,#N/A,FALSE,"NAA9697";#N/A,#N/A,FALSE,"ECWEBB";#N/A,#N/A,FALSE,"MFT96";#N/A,#N/A,FALSE,"CTrecon"}</definedName>
    <definedName name="fgfd_3" hidden="1">{#N/A,#N/A,FALSE,"TMCOMP96";#N/A,#N/A,FALSE,"MAT96";#N/A,#N/A,FALSE,"FANDA96";#N/A,#N/A,FALSE,"INTRAN96";#N/A,#N/A,FALSE,"NAA9697";#N/A,#N/A,FALSE,"ECWEBB";#N/A,#N/A,FALSE,"MFT96";#N/A,#N/A,FALSE,"CTrecon"}</definedName>
    <definedName name="fgfd_3_1" hidden="1">{#N/A,#N/A,FALSE,"TMCOMP96";#N/A,#N/A,FALSE,"MAT96";#N/A,#N/A,FALSE,"FANDA96";#N/A,#N/A,FALSE,"INTRAN96";#N/A,#N/A,FALSE,"NAA9697";#N/A,#N/A,FALSE,"ECWEBB";#N/A,#N/A,FALSE,"MFT96";#N/A,#N/A,FALSE,"CTrecon"}</definedName>
    <definedName name="fgfd_3_1_1" hidden="1">{#N/A,#N/A,FALSE,"TMCOMP96";#N/A,#N/A,FALSE,"MAT96";#N/A,#N/A,FALSE,"FANDA96";#N/A,#N/A,FALSE,"INTRAN96";#N/A,#N/A,FALSE,"NAA9697";#N/A,#N/A,FALSE,"ECWEBB";#N/A,#N/A,FALSE,"MFT96";#N/A,#N/A,FALSE,"CTrecon"}</definedName>
    <definedName name="fgfd_3_1_1_1" hidden="1">{#N/A,#N/A,FALSE,"TMCOMP96";#N/A,#N/A,FALSE,"MAT96";#N/A,#N/A,FALSE,"FANDA96";#N/A,#N/A,FALSE,"INTRAN96";#N/A,#N/A,FALSE,"NAA9697";#N/A,#N/A,FALSE,"ECWEBB";#N/A,#N/A,FALSE,"MFT96";#N/A,#N/A,FALSE,"CTrecon"}</definedName>
    <definedName name="fgfd_3_1_1_1_1" hidden="1">{#N/A,#N/A,FALSE,"TMCOMP96";#N/A,#N/A,FALSE,"MAT96";#N/A,#N/A,FALSE,"FANDA96";#N/A,#N/A,FALSE,"INTRAN96";#N/A,#N/A,FALSE,"NAA9697";#N/A,#N/A,FALSE,"ECWEBB";#N/A,#N/A,FALSE,"MFT96";#N/A,#N/A,FALSE,"CTrecon"}</definedName>
    <definedName name="fgfd_3_1_1_1_2" hidden="1">{#N/A,#N/A,FALSE,"TMCOMP96";#N/A,#N/A,FALSE,"MAT96";#N/A,#N/A,FALSE,"FANDA96";#N/A,#N/A,FALSE,"INTRAN96";#N/A,#N/A,FALSE,"NAA9697";#N/A,#N/A,FALSE,"ECWEBB";#N/A,#N/A,FALSE,"MFT96";#N/A,#N/A,FALSE,"CTrecon"}</definedName>
    <definedName name="fgfd_3_1_1_1_3" hidden="1">{#N/A,#N/A,FALSE,"TMCOMP96";#N/A,#N/A,FALSE,"MAT96";#N/A,#N/A,FALSE,"FANDA96";#N/A,#N/A,FALSE,"INTRAN96";#N/A,#N/A,FALSE,"NAA9697";#N/A,#N/A,FALSE,"ECWEBB";#N/A,#N/A,FALSE,"MFT96";#N/A,#N/A,FALSE,"CTrecon"}</definedName>
    <definedName name="fgfd_3_1_1_1_4" hidden="1">{#N/A,#N/A,FALSE,"TMCOMP96";#N/A,#N/A,FALSE,"MAT96";#N/A,#N/A,FALSE,"FANDA96";#N/A,#N/A,FALSE,"INTRAN96";#N/A,#N/A,FALSE,"NAA9697";#N/A,#N/A,FALSE,"ECWEBB";#N/A,#N/A,FALSE,"MFT96";#N/A,#N/A,FALSE,"CTrecon"}</definedName>
    <definedName name="fgfd_3_1_1_1_5" hidden="1">{#N/A,#N/A,FALSE,"TMCOMP96";#N/A,#N/A,FALSE,"MAT96";#N/A,#N/A,FALSE,"FANDA96";#N/A,#N/A,FALSE,"INTRAN96";#N/A,#N/A,FALSE,"NAA9697";#N/A,#N/A,FALSE,"ECWEBB";#N/A,#N/A,FALSE,"MFT96";#N/A,#N/A,FALSE,"CTrecon"}</definedName>
    <definedName name="fgfd_3_1_1_2" hidden="1">{#N/A,#N/A,FALSE,"TMCOMP96";#N/A,#N/A,FALSE,"MAT96";#N/A,#N/A,FALSE,"FANDA96";#N/A,#N/A,FALSE,"INTRAN96";#N/A,#N/A,FALSE,"NAA9697";#N/A,#N/A,FALSE,"ECWEBB";#N/A,#N/A,FALSE,"MFT96";#N/A,#N/A,FALSE,"CTrecon"}</definedName>
    <definedName name="fgfd_3_1_1_2_1" hidden="1">{#N/A,#N/A,FALSE,"TMCOMP96";#N/A,#N/A,FALSE,"MAT96";#N/A,#N/A,FALSE,"FANDA96";#N/A,#N/A,FALSE,"INTRAN96";#N/A,#N/A,FALSE,"NAA9697";#N/A,#N/A,FALSE,"ECWEBB";#N/A,#N/A,FALSE,"MFT96";#N/A,#N/A,FALSE,"CTrecon"}</definedName>
    <definedName name="fgfd_3_1_1_2_2" hidden="1">{#N/A,#N/A,FALSE,"TMCOMP96";#N/A,#N/A,FALSE,"MAT96";#N/A,#N/A,FALSE,"FANDA96";#N/A,#N/A,FALSE,"INTRAN96";#N/A,#N/A,FALSE,"NAA9697";#N/A,#N/A,FALSE,"ECWEBB";#N/A,#N/A,FALSE,"MFT96";#N/A,#N/A,FALSE,"CTrecon"}</definedName>
    <definedName name="fgfd_3_1_1_2_3" hidden="1">{#N/A,#N/A,FALSE,"TMCOMP96";#N/A,#N/A,FALSE,"MAT96";#N/A,#N/A,FALSE,"FANDA96";#N/A,#N/A,FALSE,"INTRAN96";#N/A,#N/A,FALSE,"NAA9697";#N/A,#N/A,FALSE,"ECWEBB";#N/A,#N/A,FALSE,"MFT96";#N/A,#N/A,FALSE,"CTrecon"}</definedName>
    <definedName name="fgfd_3_1_1_2_4" hidden="1">{#N/A,#N/A,FALSE,"TMCOMP96";#N/A,#N/A,FALSE,"MAT96";#N/A,#N/A,FALSE,"FANDA96";#N/A,#N/A,FALSE,"INTRAN96";#N/A,#N/A,FALSE,"NAA9697";#N/A,#N/A,FALSE,"ECWEBB";#N/A,#N/A,FALSE,"MFT96";#N/A,#N/A,FALSE,"CTrecon"}</definedName>
    <definedName name="fgfd_3_1_1_2_5" hidden="1">{#N/A,#N/A,FALSE,"TMCOMP96";#N/A,#N/A,FALSE,"MAT96";#N/A,#N/A,FALSE,"FANDA96";#N/A,#N/A,FALSE,"INTRAN96";#N/A,#N/A,FALSE,"NAA9697";#N/A,#N/A,FALSE,"ECWEBB";#N/A,#N/A,FALSE,"MFT96";#N/A,#N/A,FALSE,"CTrecon"}</definedName>
    <definedName name="fgfd_3_1_1_3" hidden="1">{#N/A,#N/A,FALSE,"TMCOMP96";#N/A,#N/A,FALSE,"MAT96";#N/A,#N/A,FALSE,"FANDA96";#N/A,#N/A,FALSE,"INTRAN96";#N/A,#N/A,FALSE,"NAA9697";#N/A,#N/A,FALSE,"ECWEBB";#N/A,#N/A,FALSE,"MFT96";#N/A,#N/A,FALSE,"CTrecon"}</definedName>
    <definedName name="fgfd_3_1_1_4" hidden="1">{#N/A,#N/A,FALSE,"TMCOMP96";#N/A,#N/A,FALSE,"MAT96";#N/A,#N/A,FALSE,"FANDA96";#N/A,#N/A,FALSE,"INTRAN96";#N/A,#N/A,FALSE,"NAA9697";#N/A,#N/A,FALSE,"ECWEBB";#N/A,#N/A,FALSE,"MFT96";#N/A,#N/A,FALSE,"CTrecon"}</definedName>
    <definedName name="fgfd_3_1_1_5" hidden="1">{#N/A,#N/A,FALSE,"TMCOMP96";#N/A,#N/A,FALSE,"MAT96";#N/A,#N/A,FALSE,"FANDA96";#N/A,#N/A,FALSE,"INTRAN96";#N/A,#N/A,FALSE,"NAA9697";#N/A,#N/A,FALSE,"ECWEBB";#N/A,#N/A,FALSE,"MFT96";#N/A,#N/A,FALSE,"CTrecon"}</definedName>
    <definedName name="fgfd_3_1_2" hidden="1">{#N/A,#N/A,FALSE,"TMCOMP96";#N/A,#N/A,FALSE,"MAT96";#N/A,#N/A,FALSE,"FANDA96";#N/A,#N/A,FALSE,"INTRAN96";#N/A,#N/A,FALSE,"NAA9697";#N/A,#N/A,FALSE,"ECWEBB";#N/A,#N/A,FALSE,"MFT96";#N/A,#N/A,FALSE,"CTrecon"}</definedName>
    <definedName name="fgfd_3_1_2_1" hidden="1">{#N/A,#N/A,FALSE,"TMCOMP96";#N/A,#N/A,FALSE,"MAT96";#N/A,#N/A,FALSE,"FANDA96";#N/A,#N/A,FALSE,"INTRAN96";#N/A,#N/A,FALSE,"NAA9697";#N/A,#N/A,FALSE,"ECWEBB";#N/A,#N/A,FALSE,"MFT96";#N/A,#N/A,FALSE,"CTrecon"}</definedName>
    <definedName name="fgfd_3_1_2_2" hidden="1">{#N/A,#N/A,FALSE,"TMCOMP96";#N/A,#N/A,FALSE,"MAT96";#N/A,#N/A,FALSE,"FANDA96";#N/A,#N/A,FALSE,"INTRAN96";#N/A,#N/A,FALSE,"NAA9697";#N/A,#N/A,FALSE,"ECWEBB";#N/A,#N/A,FALSE,"MFT96";#N/A,#N/A,FALSE,"CTrecon"}</definedName>
    <definedName name="fgfd_3_1_2_3" hidden="1">{#N/A,#N/A,FALSE,"TMCOMP96";#N/A,#N/A,FALSE,"MAT96";#N/A,#N/A,FALSE,"FANDA96";#N/A,#N/A,FALSE,"INTRAN96";#N/A,#N/A,FALSE,"NAA9697";#N/A,#N/A,FALSE,"ECWEBB";#N/A,#N/A,FALSE,"MFT96";#N/A,#N/A,FALSE,"CTrecon"}</definedName>
    <definedName name="fgfd_3_1_2_4" hidden="1">{#N/A,#N/A,FALSE,"TMCOMP96";#N/A,#N/A,FALSE,"MAT96";#N/A,#N/A,FALSE,"FANDA96";#N/A,#N/A,FALSE,"INTRAN96";#N/A,#N/A,FALSE,"NAA9697";#N/A,#N/A,FALSE,"ECWEBB";#N/A,#N/A,FALSE,"MFT96";#N/A,#N/A,FALSE,"CTrecon"}</definedName>
    <definedName name="fgfd_3_1_2_5" hidden="1">{#N/A,#N/A,FALSE,"TMCOMP96";#N/A,#N/A,FALSE,"MAT96";#N/A,#N/A,FALSE,"FANDA96";#N/A,#N/A,FALSE,"INTRAN96";#N/A,#N/A,FALSE,"NAA9697";#N/A,#N/A,FALSE,"ECWEBB";#N/A,#N/A,FALSE,"MFT96";#N/A,#N/A,FALSE,"CTrecon"}</definedName>
    <definedName name="fgfd_3_1_3" hidden="1">{#N/A,#N/A,FALSE,"TMCOMP96";#N/A,#N/A,FALSE,"MAT96";#N/A,#N/A,FALSE,"FANDA96";#N/A,#N/A,FALSE,"INTRAN96";#N/A,#N/A,FALSE,"NAA9697";#N/A,#N/A,FALSE,"ECWEBB";#N/A,#N/A,FALSE,"MFT96";#N/A,#N/A,FALSE,"CTrecon"}</definedName>
    <definedName name="fgfd_3_1_3_1" hidden="1">{#N/A,#N/A,FALSE,"TMCOMP96";#N/A,#N/A,FALSE,"MAT96";#N/A,#N/A,FALSE,"FANDA96";#N/A,#N/A,FALSE,"INTRAN96";#N/A,#N/A,FALSE,"NAA9697";#N/A,#N/A,FALSE,"ECWEBB";#N/A,#N/A,FALSE,"MFT96";#N/A,#N/A,FALSE,"CTrecon"}</definedName>
    <definedName name="fgfd_3_1_3_2" hidden="1">{#N/A,#N/A,FALSE,"TMCOMP96";#N/A,#N/A,FALSE,"MAT96";#N/A,#N/A,FALSE,"FANDA96";#N/A,#N/A,FALSE,"INTRAN96";#N/A,#N/A,FALSE,"NAA9697";#N/A,#N/A,FALSE,"ECWEBB";#N/A,#N/A,FALSE,"MFT96";#N/A,#N/A,FALSE,"CTrecon"}</definedName>
    <definedName name="fgfd_3_1_3_3" hidden="1">{#N/A,#N/A,FALSE,"TMCOMP96";#N/A,#N/A,FALSE,"MAT96";#N/A,#N/A,FALSE,"FANDA96";#N/A,#N/A,FALSE,"INTRAN96";#N/A,#N/A,FALSE,"NAA9697";#N/A,#N/A,FALSE,"ECWEBB";#N/A,#N/A,FALSE,"MFT96";#N/A,#N/A,FALSE,"CTrecon"}</definedName>
    <definedName name="fgfd_3_1_3_4" hidden="1">{#N/A,#N/A,FALSE,"TMCOMP96";#N/A,#N/A,FALSE,"MAT96";#N/A,#N/A,FALSE,"FANDA96";#N/A,#N/A,FALSE,"INTRAN96";#N/A,#N/A,FALSE,"NAA9697";#N/A,#N/A,FALSE,"ECWEBB";#N/A,#N/A,FALSE,"MFT96";#N/A,#N/A,FALSE,"CTrecon"}</definedName>
    <definedName name="fgfd_3_1_3_5" hidden="1">{#N/A,#N/A,FALSE,"TMCOMP96";#N/A,#N/A,FALSE,"MAT96";#N/A,#N/A,FALSE,"FANDA96";#N/A,#N/A,FALSE,"INTRAN96";#N/A,#N/A,FALSE,"NAA9697";#N/A,#N/A,FALSE,"ECWEBB";#N/A,#N/A,FALSE,"MFT96";#N/A,#N/A,FALSE,"CTrecon"}</definedName>
    <definedName name="fgfd_3_1_4" hidden="1">{#N/A,#N/A,FALSE,"TMCOMP96";#N/A,#N/A,FALSE,"MAT96";#N/A,#N/A,FALSE,"FANDA96";#N/A,#N/A,FALSE,"INTRAN96";#N/A,#N/A,FALSE,"NAA9697";#N/A,#N/A,FALSE,"ECWEBB";#N/A,#N/A,FALSE,"MFT96";#N/A,#N/A,FALSE,"CTrecon"}</definedName>
    <definedName name="fgfd_3_1_4_1" hidden="1">{#N/A,#N/A,FALSE,"TMCOMP96";#N/A,#N/A,FALSE,"MAT96";#N/A,#N/A,FALSE,"FANDA96";#N/A,#N/A,FALSE,"INTRAN96";#N/A,#N/A,FALSE,"NAA9697";#N/A,#N/A,FALSE,"ECWEBB";#N/A,#N/A,FALSE,"MFT96";#N/A,#N/A,FALSE,"CTrecon"}</definedName>
    <definedName name="fgfd_3_1_4_2" hidden="1">{#N/A,#N/A,FALSE,"TMCOMP96";#N/A,#N/A,FALSE,"MAT96";#N/A,#N/A,FALSE,"FANDA96";#N/A,#N/A,FALSE,"INTRAN96";#N/A,#N/A,FALSE,"NAA9697";#N/A,#N/A,FALSE,"ECWEBB";#N/A,#N/A,FALSE,"MFT96";#N/A,#N/A,FALSE,"CTrecon"}</definedName>
    <definedName name="fgfd_3_1_4_3" hidden="1">{#N/A,#N/A,FALSE,"TMCOMP96";#N/A,#N/A,FALSE,"MAT96";#N/A,#N/A,FALSE,"FANDA96";#N/A,#N/A,FALSE,"INTRAN96";#N/A,#N/A,FALSE,"NAA9697";#N/A,#N/A,FALSE,"ECWEBB";#N/A,#N/A,FALSE,"MFT96";#N/A,#N/A,FALSE,"CTrecon"}</definedName>
    <definedName name="fgfd_3_1_4_4" hidden="1">{#N/A,#N/A,FALSE,"TMCOMP96";#N/A,#N/A,FALSE,"MAT96";#N/A,#N/A,FALSE,"FANDA96";#N/A,#N/A,FALSE,"INTRAN96";#N/A,#N/A,FALSE,"NAA9697";#N/A,#N/A,FALSE,"ECWEBB";#N/A,#N/A,FALSE,"MFT96";#N/A,#N/A,FALSE,"CTrecon"}</definedName>
    <definedName name="fgfd_3_1_4_5" hidden="1">{#N/A,#N/A,FALSE,"TMCOMP96";#N/A,#N/A,FALSE,"MAT96";#N/A,#N/A,FALSE,"FANDA96";#N/A,#N/A,FALSE,"INTRAN96";#N/A,#N/A,FALSE,"NAA9697";#N/A,#N/A,FALSE,"ECWEBB";#N/A,#N/A,FALSE,"MFT96";#N/A,#N/A,FALSE,"CTrecon"}</definedName>
    <definedName name="fgfd_3_1_5" hidden="1">{#N/A,#N/A,FALSE,"TMCOMP96";#N/A,#N/A,FALSE,"MAT96";#N/A,#N/A,FALSE,"FANDA96";#N/A,#N/A,FALSE,"INTRAN96";#N/A,#N/A,FALSE,"NAA9697";#N/A,#N/A,FALSE,"ECWEBB";#N/A,#N/A,FALSE,"MFT96";#N/A,#N/A,FALSE,"CTrecon"}</definedName>
    <definedName name="fgfd_3_1_5_1" hidden="1">{#N/A,#N/A,FALSE,"TMCOMP96";#N/A,#N/A,FALSE,"MAT96";#N/A,#N/A,FALSE,"FANDA96";#N/A,#N/A,FALSE,"INTRAN96";#N/A,#N/A,FALSE,"NAA9697";#N/A,#N/A,FALSE,"ECWEBB";#N/A,#N/A,FALSE,"MFT96";#N/A,#N/A,FALSE,"CTrecon"}</definedName>
    <definedName name="fgfd_3_1_5_2" hidden="1">{#N/A,#N/A,FALSE,"TMCOMP96";#N/A,#N/A,FALSE,"MAT96";#N/A,#N/A,FALSE,"FANDA96";#N/A,#N/A,FALSE,"INTRAN96";#N/A,#N/A,FALSE,"NAA9697";#N/A,#N/A,FALSE,"ECWEBB";#N/A,#N/A,FALSE,"MFT96";#N/A,#N/A,FALSE,"CTrecon"}</definedName>
    <definedName name="fgfd_3_1_5_3" hidden="1">{#N/A,#N/A,FALSE,"TMCOMP96";#N/A,#N/A,FALSE,"MAT96";#N/A,#N/A,FALSE,"FANDA96";#N/A,#N/A,FALSE,"INTRAN96";#N/A,#N/A,FALSE,"NAA9697";#N/A,#N/A,FALSE,"ECWEBB";#N/A,#N/A,FALSE,"MFT96";#N/A,#N/A,FALSE,"CTrecon"}</definedName>
    <definedName name="fgfd_3_1_5_4" hidden="1">{#N/A,#N/A,FALSE,"TMCOMP96";#N/A,#N/A,FALSE,"MAT96";#N/A,#N/A,FALSE,"FANDA96";#N/A,#N/A,FALSE,"INTRAN96";#N/A,#N/A,FALSE,"NAA9697";#N/A,#N/A,FALSE,"ECWEBB";#N/A,#N/A,FALSE,"MFT96";#N/A,#N/A,FALSE,"CTrecon"}</definedName>
    <definedName name="fgfd_3_1_5_5" hidden="1">{#N/A,#N/A,FALSE,"TMCOMP96";#N/A,#N/A,FALSE,"MAT96";#N/A,#N/A,FALSE,"FANDA96";#N/A,#N/A,FALSE,"INTRAN96";#N/A,#N/A,FALSE,"NAA9697";#N/A,#N/A,FALSE,"ECWEBB";#N/A,#N/A,FALSE,"MFT96";#N/A,#N/A,FALSE,"CTrecon"}</definedName>
    <definedName name="fgfd_3_2" hidden="1">{#N/A,#N/A,FALSE,"TMCOMP96";#N/A,#N/A,FALSE,"MAT96";#N/A,#N/A,FALSE,"FANDA96";#N/A,#N/A,FALSE,"INTRAN96";#N/A,#N/A,FALSE,"NAA9697";#N/A,#N/A,FALSE,"ECWEBB";#N/A,#N/A,FALSE,"MFT96";#N/A,#N/A,FALSE,"CTrecon"}</definedName>
    <definedName name="fgfd_3_2_1" hidden="1">{#N/A,#N/A,FALSE,"TMCOMP96";#N/A,#N/A,FALSE,"MAT96";#N/A,#N/A,FALSE,"FANDA96";#N/A,#N/A,FALSE,"INTRAN96";#N/A,#N/A,FALSE,"NAA9697";#N/A,#N/A,FALSE,"ECWEBB";#N/A,#N/A,FALSE,"MFT96";#N/A,#N/A,FALSE,"CTrecon"}</definedName>
    <definedName name="fgfd_3_2_2" hidden="1">{#N/A,#N/A,FALSE,"TMCOMP96";#N/A,#N/A,FALSE,"MAT96";#N/A,#N/A,FALSE,"FANDA96";#N/A,#N/A,FALSE,"INTRAN96";#N/A,#N/A,FALSE,"NAA9697";#N/A,#N/A,FALSE,"ECWEBB";#N/A,#N/A,FALSE,"MFT96";#N/A,#N/A,FALSE,"CTrecon"}</definedName>
    <definedName name="fgfd_3_2_3" hidden="1">{#N/A,#N/A,FALSE,"TMCOMP96";#N/A,#N/A,FALSE,"MAT96";#N/A,#N/A,FALSE,"FANDA96";#N/A,#N/A,FALSE,"INTRAN96";#N/A,#N/A,FALSE,"NAA9697";#N/A,#N/A,FALSE,"ECWEBB";#N/A,#N/A,FALSE,"MFT96";#N/A,#N/A,FALSE,"CTrecon"}</definedName>
    <definedName name="fgfd_3_2_4" hidden="1">{#N/A,#N/A,FALSE,"TMCOMP96";#N/A,#N/A,FALSE,"MAT96";#N/A,#N/A,FALSE,"FANDA96";#N/A,#N/A,FALSE,"INTRAN96";#N/A,#N/A,FALSE,"NAA9697";#N/A,#N/A,FALSE,"ECWEBB";#N/A,#N/A,FALSE,"MFT96";#N/A,#N/A,FALSE,"CTrecon"}</definedName>
    <definedName name="fgfd_3_2_5" hidden="1">{#N/A,#N/A,FALSE,"TMCOMP96";#N/A,#N/A,FALSE,"MAT96";#N/A,#N/A,FALSE,"FANDA96";#N/A,#N/A,FALSE,"INTRAN96";#N/A,#N/A,FALSE,"NAA9697";#N/A,#N/A,FALSE,"ECWEBB";#N/A,#N/A,FALSE,"MFT96";#N/A,#N/A,FALSE,"CTrecon"}</definedName>
    <definedName name="fgfd_3_3" hidden="1">{#N/A,#N/A,FALSE,"TMCOMP96";#N/A,#N/A,FALSE,"MAT96";#N/A,#N/A,FALSE,"FANDA96";#N/A,#N/A,FALSE,"INTRAN96";#N/A,#N/A,FALSE,"NAA9697";#N/A,#N/A,FALSE,"ECWEBB";#N/A,#N/A,FALSE,"MFT96";#N/A,#N/A,FALSE,"CTrecon"}</definedName>
    <definedName name="fgfd_3_3_1" hidden="1">{#N/A,#N/A,FALSE,"TMCOMP96";#N/A,#N/A,FALSE,"MAT96";#N/A,#N/A,FALSE,"FANDA96";#N/A,#N/A,FALSE,"INTRAN96";#N/A,#N/A,FALSE,"NAA9697";#N/A,#N/A,FALSE,"ECWEBB";#N/A,#N/A,FALSE,"MFT96";#N/A,#N/A,FALSE,"CTrecon"}</definedName>
    <definedName name="fgfd_3_3_2" hidden="1">{#N/A,#N/A,FALSE,"TMCOMP96";#N/A,#N/A,FALSE,"MAT96";#N/A,#N/A,FALSE,"FANDA96";#N/A,#N/A,FALSE,"INTRAN96";#N/A,#N/A,FALSE,"NAA9697";#N/A,#N/A,FALSE,"ECWEBB";#N/A,#N/A,FALSE,"MFT96";#N/A,#N/A,FALSE,"CTrecon"}</definedName>
    <definedName name="fgfd_3_3_3" hidden="1">{#N/A,#N/A,FALSE,"TMCOMP96";#N/A,#N/A,FALSE,"MAT96";#N/A,#N/A,FALSE,"FANDA96";#N/A,#N/A,FALSE,"INTRAN96";#N/A,#N/A,FALSE,"NAA9697";#N/A,#N/A,FALSE,"ECWEBB";#N/A,#N/A,FALSE,"MFT96";#N/A,#N/A,FALSE,"CTrecon"}</definedName>
    <definedName name="fgfd_3_3_4" hidden="1">{#N/A,#N/A,FALSE,"TMCOMP96";#N/A,#N/A,FALSE,"MAT96";#N/A,#N/A,FALSE,"FANDA96";#N/A,#N/A,FALSE,"INTRAN96";#N/A,#N/A,FALSE,"NAA9697";#N/A,#N/A,FALSE,"ECWEBB";#N/A,#N/A,FALSE,"MFT96";#N/A,#N/A,FALSE,"CTrecon"}</definedName>
    <definedName name="fgfd_3_3_5" hidden="1">{#N/A,#N/A,FALSE,"TMCOMP96";#N/A,#N/A,FALSE,"MAT96";#N/A,#N/A,FALSE,"FANDA96";#N/A,#N/A,FALSE,"INTRAN96";#N/A,#N/A,FALSE,"NAA9697";#N/A,#N/A,FALSE,"ECWEBB";#N/A,#N/A,FALSE,"MFT96";#N/A,#N/A,FALSE,"CTrecon"}</definedName>
    <definedName name="fgfd_3_4" hidden="1">{#N/A,#N/A,FALSE,"TMCOMP96";#N/A,#N/A,FALSE,"MAT96";#N/A,#N/A,FALSE,"FANDA96";#N/A,#N/A,FALSE,"INTRAN96";#N/A,#N/A,FALSE,"NAA9697";#N/A,#N/A,FALSE,"ECWEBB";#N/A,#N/A,FALSE,"MFT96";#N/A,#N/A,FALSE,"CTrecon"}</definedName>
    <definedName name="fgfd_3_4_1" hidden="1">{#N/A,#N/A,FALSE,"TMCOMP96";#N/A,#N/A,FALSE,"MAT96";#N/A,#N/A,FALSE,"FANDA96";#N/A,#N/A,FALSE,"INTRAN96";#N/A,#N/A,FALSE,"NAA9697";#N/A,#N/A,FALSE,"ECWEBB";#N/A,#N/A,FALSE,"MFT96";#N/A,#N/A,FALSE,"CTrecon"}</definedName>
    <definedName name="fgfd_3_4_2" hidden="1">{#N/A,#N/A,FALSE,"TMCOMP96";#N/A,#N/A,FALSE,"MAT96";#N/A,#N/A,FALSE,"FANDA96";#N/A,#N/A,FALSE,"INTRAN96";#N/A,#N/A,FALSE,"NAA9697";#N/A,#N/A,FALSE,"ECWEBB";#N/A,#N/A,FALSE,"MFT96";#N/A,#N/A,FALSE,"CTrecon"}</definedName>
    <definedName name="fgfd_3_4_3" hidden="1">{#N/A,#N/A,FALSE,"TMCOMP96";#N/A,#N/A,FALSE,"MAT96";#N/A,#N/A,FALSE,"FANDA96";#N/A,#N/A,FALSE,"INTRAN96";#N/A,#N/A,FALSE,"NAA9697";#N/A,#N/A,FALSE,"ECWEBB";#N/A,#N/A,FALSE,"MFT96";#N/A,#N/A,FALSE,"CTrecon"}</definedName>
    <definedName name="fgfd_3_4_4" hidden="1">{#N/A,#N/A,FALSE,"TMCOMP96";#N/A,#N/A,FALSE,"MAT96";#N/A,#N/A,FALSE,"FANDA96";#N/A,#N/A,FALSE,"INTRAN96";#N/A,#N/A,FALSE,"NAA9697";#N/A,#N/A,FALSE,"ECWEBB";#N/A,#N/A,FALSE,"MFT96";#N/A,#N/A,FALSE,"CTrecon"}</definedName>
    <definedName name="fgfd_3_4_5" hidden="1">{#N/A,#N/A,FALSE,"TMCOMP96";#N/A,#N/A,FALSE,"MAT96";#N/A,#N/A,FALSE,"FANDA96";#N/A,#N/A,FALSE,"INTRAN96";#N/A,#N/A,FALSE,"NAA9697";#N/A,#N/A,FALSE,"ECWEBB";#N/A,#N/A,FALSE,"MFT96";#N/A,#N/A,FALSE,"CTrecon"}</definedName>
    <definedName name="fgfd_3_5" hidden="1">{#N/A,#N/A,FALSE,"TMCOMP96";#N/A,#N/A,FALSE,"MAT96";#N/A,#N/A,FALSE,"FANDA96";#N/A,#N/A,FALSE,"INTRAN96";#N/A,#N/A,FALSE,"NAA9697";#N/A,#N/A,FALSE,"ECWEBB";#N/A,#N/A,FALSE,"MFT96";#N/A,#N/A,FALSE,"CTrecon"}</definedName>
    <definedName name="fgfd_3_5_1" hidden="1">{#N/A,#N/A,FALSE,"TMCOMP96";#N/A,#N/A,FALSE,"MAT96";#N/A,#N/A,FALSE,"FANDA96";#N/A,#N/A,FALSE,"INTRAN96";#N/A,#N/A,FALSE,"NAA9697";#N/A,#N/A,FALSE,"ECWEBB";#N/A,#N/A,FALSE,"MFT96";#N/A,#N/A,FALSE,"CTrecon"}</definedName>
    <definedName name="fgfd_3_5_2" hidden="1">{#N/A,#N/A,FALSE,"TMCOMP96";#N/A,#N/A,FALSE,"MAT96";#N/A,#N/A,FALSE,"FANDA96";#N/A,#N/A,FALSE,"INTRAN96";#N/A,#N/A,FALSE,"NAA9697";#N/A,#N/A,FALSE,"ECWEBB";#N/A,#N/A,FALSE,"MFT96";#N/A,#N/A,FALSE,"CTrecon"}</definedName>
    <definedName name="fgfd_3_5_3" hidden="1">{#N/A,#N/A,FALSE,"TMCOMP96";#N/A,#N/A,FALSE,"MAT96";#N/A,#N/A,FALSE,"FANDA96";#N/A,#N/A,FALSE,"INTRAN96";#N/A,#N/A,FALSE,"NAA9697";#N/A,#N/A,FALSE,"ECWEBB";#N/A,#N/A,FALSE,"MFT96";#N/A,#N/A,FALSE,"CTrecon"}</definedName>
    <definedName name="fgfd_3_5_4" hidden="1">{#N/A,#N/A,FALSE,"TMCOMP96";#N/A,#N/A,FALSE,"MAT96";#N/A,#N/A,FALSE,"FANDA96";#N/A,#N/A,FALSE,"INTRAN96";#N/A,#N/A,FALSE,"NAA9697";#N/A,#N/A,FALSE,"ECWEBB";#N/A,#N/A,FALSE,"MFT96";#N/A,#N/A,FALSE,"CTrecon"}</definedName>
    <definedName name="fgfd_3_5_5" hidden="1">{#N/A,#N/A,FALSE,"TMCOMP96";#N/A,#N/A,FALSE,"MAT96";#N/A,#N/A,FALSE,"FANDA96";#N/A,#N/A,FALSE,"INTRAN96";#N/A,#N/A,FALSE,"NAA9697";#N/A,#N/A,FALSE,"ECWEBB";#N/A,#N/A,FALSE,"MFT96";#N/A,#N/A,FALSE,"CTrecon"}</definedName>
    <definedName name="fgfd_4" hidden="1">{#N/A,#N/A,FALSE,"TMCOMP96";#N/A,#N/A,FALSE,"MAT96";#N/A,#N/A,FALSE,"FANDA96";#N/A,#N/A,FALSE,"INTRAN96";#N/A,#N/A,FALSE,"NAA9697";#N/A,#N/A,FALSE,"ECWEBB";#N/A,#N/A,FALSE,"MFT96";#N/A,#N/A,FALSE,"CTrecon"}</definedName>
    <definedName name="fgfd_4_1" hidden="1">{#N/A,#N/A,FALSE,"TMCOMP96";#N/A,#N/A,FALSE,"MAT96";#N/A,#N/A,FALSE,"FANDA96";#N/A,#N/A,FALSE,"INTRAN96";#N/A,#N/A,FALSE,"NAA9697";#N/A,#N/A,FALSE,"ECWEBB";#N/A,#N/A,FALSE,"MFT96";#N/A,#N/A,FALSE,"CTrecon"}</definedName>
    <definedName name="fgfd_4_1_1" hidden="1">{#N/A,#N/A,FALSE,"TMCOMP96";#N/A,#N/A,FALSE,"MAT96";#N/A,#N/A,FALSE,"FANDA96";#N/A,#N/A,FALSE,"INTRAN96";#N/A,#N/A,FALSE,"NAA9697";#N/A,#N/A,FALSE,"ECWEBB";#N/A,#N/A,FALSE,"MFT96";#N/A,#N/A,FALSE,"CTrecon"}</definedName>
    <definedName name="fgfd_4_1_1_1" hidden="1">{#N/A,#N/A,FALSE,"TMCOMP96";#N/A,#N/A,FALSE,"MAT96";#N/A,#N/A,FALSE,"FANDA96";#N/A,#N/A,FALSE,"INTRAN96";#N/A,#N/A,FALSE,"NAA9697";#N/A,#N/A,FALSE,"ECWEBB";#N/A,#N/A,FALSE,"MFT96";#N/A,#N/A,FALSE,"CTrecon"}</definedName>
    <definedName name="fgfd_4_1_1_1_1" hidden="1">{#N/A,#N/A,FALSE,"TMCOMP96";#N/A,#N/A,FALSE,"MAT96";#N/A,#N/A,FALSE,"FANDA96";#N/A,#N/A,FALSE,"INTRAN96";#N/A,#N/A,FALSE,"NAA9697";#N/A,#N/A,FALSE,"ECWEBB";#N/A,#N/A,FALSE,"MFT96";#N/A,#N/A,FALSE,"CTrecon"}</definedName>
    <definedName name="fgfd_4_1_1_1_2" hidden="1">{#N/A,#N/A,FALSE,"TMCOMP96";#N/A,#N/A,FALSE,"MAT96";#N/A,#N/A,FALSE,"FANDA96";#N/A,#N/A,FALSE,"INTRAN96";#N/A,#N/A,FALSE,"NAA9697";#N/A,#N/A,FALSE,"ECWEBB";#N/A,#N/A,FALSE,"MFT96";#N/A,#N/A,FALSE,"CTrecon"}</definedName>
    <definedName name="fgfd_4_1_1_1_3" hidden="1">{#N/A,#N/A,FALSE,"TMCOMP96";#N/A,#N/A,FALSE,"MAT96";#N/A,#N/A,FALSE,"FANDA96";#N/A,#N/A,FALSE,"INTRAN96";#N/A,#N/A,FALSE,"NAA9697";#N/A,#N/A,FALSE,"ECWEBB";#N/A,#N/A,FALSE,"MFT96";#N/A,#N/A,FALSE,"CTrecon"}</definedName>
    <definedName name="fgfd_4_1_1_1_4" hidden="1">{#N/A,#N/A,FALSE,"TMCOMP96";#N/A,#N/A,FALSE,"MAT96";#N/A,#N/A,FALSE,"FANDA96";#N/A,#N/A,FALSE,"INTRAN96";#N/A,#N/A,FALSE,"NAA9697";#N/A,#N/A,FALSE,"ECWEBB";#N/A,#N/A,FALSE,"MFT96";#N/A,#N/A,FALSE,"CTrecon"}</definedName>
    <definedName name="fgfd_4_1_1_1_5" hidden="1">{#N/A,#N/A,FALSE,"TMCOMP96";#N/A,#N/A,FALSE,"MAT96";#N/A,#N/A,FALSE,"FANDA96";#N/A,#N/A,FALSE,"INTRAN96";#N/A,#N/A,FALSE,"NAA9697";#N/A,#N/A,FALSE,"ECWEBB";#N/A,#N/A,FALSE,"MFT96";#N/A,#N/A,FALSE,"CTrecon"}</definedName>
    <definedName name="fgfd_4_1_1_2" hidden="1">{#N/A,#N/A,FALSE,"TMCOMP96";#N/A,#N/A,FALSE,"MAT96";#N/A,#N/A,FALSE,"FANDA96";#N/A,#N/A,FALSE,"INTRAN96";#N/A,#N/A,FALSE,"NAA9697";#N/A,#N/A,FALSE,"ECWEBB";#N/A,#N/A,FALSE,"MFT96";#N/A,#N/A,FALSE,"CTrecon"}</definedName>
    <definedName name="fgfd_4_1_1_2_1" hidden="1">{#N/A,#N/A,FALSE,"TMCOMP96";#N/A,#N/A,FALSE,"MAT96";#N/A,#N/A,FALSE,"FANDA96";#N/A,#N/A,FALSE,"INTRAN96";#N/A,#N/A,FALSE,"NAA9697";#N/A,#N/A,FALSE,"ECWEBB";#N/A,#N/A,FALSE,"MFT96";#N/A,#N/A,FALSE,"CTrecon"}</definedName>
    <definedName name="fgfd_4_1_1_2_2" hidden="1">{#N/A,#N/A,FALSE,"TMCOMP96";#N/A,#N/A,FALSE,"MAT96";#N/A,#N/A,FALSE,"FANDA96";#N/A,#N/A,FALSE,"INTRAN96";#N/A,#N/A,FALSE,"NAA9697";#N/A,#N/A,FALSE,"ECWEBB";#N/A,#N/A,FALSE,"MFT96";#N/A,#N/A,FALSE,"CTrecon"}</definedName>
    <definedName name="fgfd_4_1_1_2_3" hidden="1">{#N/A,#N/A,FALSE,"TMCOMP96";#N/A,#N/A,FALSE,"MAT96";#N/A,#N/A,FALSE,"FANDA96";#N/A,#N/A,FALSE,"INTRAN96";#N/A,#N/A,FALSE,"NAA9697";#N/A,#N/A,FALSE,"ECWEBB";#N/A,#N/A,FALSE,"MFT96";#N/A,#N/A,FALSE,"CTrecon"}</definedName>
    <definedName name="fgfd_4_1_1_2_4" hidden="1">{#N/A,#N/A,FALSE,"TMCOMP96";#N/A,#N/A,FALSE,"MAT96";#N/A,#N/A,FALSE,"FANDA96";#N/A,#N/A,FALSE,"INTRAN96";#N/A,#N/A,FALSE,"NAA9697";#N/A,#N/A,FALSE,"ECWEBB";#N/A,#N/A,FALSE,"MFT96";#N/A,#N/A,FALSE,"CTrecon"}</definedName>
    <definedName name="fgfd_4_1_1_2_5" hidden="1">{#N/A,#N/A,FALSE,"TMCOMP96";#N/A,#N/A,FALSE,"MAT96";#N/A,#N/A,FALSE,"FANDA96";#N/A,#N/A,FALSE,"INTRAN96";#N/A,#N/A,FALSE,"NAA9697";#N/A,#N/A,FALSE,"ECWEBB";#N/A,#N/A,FALSE,"MFT96";#N/A,#N/A,FALSE,"CTrecon"}</definedName>
    <definedName name="fgfd_4_1_1_3" hidden="1">{#N/A,#N/A,FALSE,"TMCOMP96";#N/A,#N/A,FALSE,"MAT96";#N/A,#N/A,FALSE,"FANDA96";#N/A,#N/A,FALSE,"INTRAN96";#N/A,#N/A,FALSE,"NAA9697";#N/A,#N/A,FALSE,"ECWEBB";#N/A,#N/A,FALSE,"MFT96";#N/A,#N/A,FALSE,"CTrecon"}</definedName>
    <definedName name="fgfd_4_1_1_4" hidden="1">{#N/A,#N/A,FALSE,"TMCOMP96";#N/A,#N/A,FALSE,"MAT96";#N/A,#N/A,FALSE,"FANDA96";#N/A,#N/A,FALSE,"INTRAN96";#N/A,#N/A,FALSE,"NAA9697";#N/A,#N/A,FALSE,"ECWEBB";#N/A,#N/A,FALSE,"MFT96";#N/A,#N/A,FALSE,"CTrecon"}</definedName>
    <definedName name="fgfd_4_1_1_5" hidden="1">{#N/A,#N/A,FALSE,"TMCOMP96";#N/A,#N/A,FALSE,"MAT96";#N/A,#N/A,FALSE,"FANDA96";#N/A,#N/A,FALSE,"INTRAN96";#N/A,#N/A,FALSE,"NAA9697";#N/A,#N/A,FALSE,"ECWEBB";#N/A,#N/A,FALSE,"MFT96";#N/A,#N/A,FALSE,"CTrecon"}</definedName>
    <definedName name="fgfd_4_1_2" hidden="1">{#N/A,#N/A,FALSE,"TMCOMP96";#N/A,#N/A,FALSE,"MAT96";#N/A,#N/A,FALSE,"FANDA96";#N/A,#N/A,FALSE,"INTRAN96";#N/A,#N/A,FALSE,"NAA9697";#N/A,#N/A,FALSE,"ECWEBB";#N/A,#N/A,FALSE,"MFT96";#N/A,#N/A,FALSE,"CTrecon"}</definedName>
    <definedName name="fgfd_4_1_2_1" hidden="1">{#N/A,#N/A,FALSE,"TMCOMP96";#N/A,#N/A,FALSE,"MAT96";#N/A,#N/A,FALSE,"FANDA96";#N/A,#N/A,FALSE,"INTRAN96";#N/A,#N/A,FALSE,"NAA9697";#N/A,#N/A,FALSE,"ECWEBB";#N/A,#N/A,FALSE,"MFT96";#N/A,#N/A,FALSE,"CTrecon"}</definedName>
    <definedName name="fgfd_4_1_2_2" hidden="1">{#N/A,#N/A,FALSE,"TMCOMP96";#N/A,#N/A,FALSE,"MAT96";#N/A,#N/A,FALSE,"FANDA96";#N/A,#N/A,FALSE,"INTRAN96";#N/A,#N/A,FALSE,"NAA9697";#N/A,#N/A,FALSE,"ECWEBB";#N/A,#N/A,FALSE,"MFT96";#N/A,#N/A,FALSE,"CTrecon"}</definedName>
    <definedName name="fgfd_4_1_2_3" hidden="1">{#N/A,#N/A,FALSE,"TMCOMP96";#N/A,#N/A,FALSE,"MAT96";#N/A,#N/A,FALSE,"FANDA96";#N/A,#N/A,FALSE,"INTRAN96";#N/A,#N/A,FALSE,"NAA9697";#N/A,#N/A,FALSE,"ECWEBB";#N/A,#N/A,FALSE,"MFT96";#N/A,#N/A,FALSE,"CTrecon"}</definedName>
    <definedName name="fgfd_4_1_2_4" hidden="1">{#N/A,#N/A,FALSE,"TMCOMP96";#N/A,#N/A,FALSE,"MAT96";#N/A,#N/A,FALSE,"FANDA96";#N/A,#N/A,FALSE,"INTRAN96";#N/A,#N/A,FALSE,"NAA9697";#N/A,#N/A,FALSE,"ECWEBB";#N/A,#N/A,FALSE,"MFT96";#N/A,#N/A,FALSE,"CTrecon"}</definedName>
    <definedName name="fgfd_4_1_2_5" hidden="1">{#N/A,#N/A,FALSE,"TMCOMP96";#N/A,#N/A,FALSE,"MAT96";#N/A,#N/A,FALSE,"FANDA96";#N/A,#N/A,FALSE,"INTRAN96";#N/A,#N/A,FALSE,"NAA9697";#N/A,#N/A,FALSE,"ECWEBB";#N/A,#N/A,FALSE,"MFT96";#N/A,#N/A,FALSE,"CTrecon"}</definedName>
    <definedName name="fgfd_4_1_3" hidden="1">{#N/A,#N/A,FALSE,"TMCOMP96";#N/A,#N/A,FALSE,"MAT96";#N/A,#N/A,FALSE,"FANDA96";#N/A,#N/A,FALSE,"INTRAN96";#N/A,#N/A,FALSE,"NAA9697";#N/A,#N/A,FALSE,"ECWEBB";#N/A,#N/A,FALSE,"MFT96";#N/A,#N/A,FALSE,"CTrecon"}</definedName>
    <definedName name="fgfd_4_1_3_1" hidden="1">{#N/A,#N/A,FALSE,"TMCOMP96";#N/A,#N/A,FALSE,"MAT96";#N/A,#N/A,FALSE,"FANDA96";#N/A,#N/A,FALSE,"INTRAN96";#N/A,#N/A,FALSE,"NAA9697";#N/A,#N/A,FALSE,"ECWEBB";#N/A,#N/A,FALSE,"MFT96";#N/A,#N/A,FALSE,"CTrecon"}</definedName>
    <definedName name="fgfd_4_1_3_2" hidden="1">{#N/A,#N/A,FALSE,"TMCOMP96";#N/A,#N/A,FALSE,"MAT96";#N/A,#N/A,FALSE,"FANDA96";#N/A,#N/A,FALSE,"INTRAN96";#N/A,#N/A,FALSE,"NAA9697";#N/A,#N/A,FALSE,"ECWEBB";#N/A,#N/A,FALSE,"MFT96";#N/A,#N/A,FALSE,"CTrecon"}</definedName>
    <definedName name="fgfd_4_1_3_3" hidden="1">{#N/A,#N/A,FALSE,"TMCOMP96";#N/A,#N/A,FALSE,"MAT96";#N/A,#N/A,FALSE,"FANDA96";#N/A,#N/A,FALSE,"INTRAN96";#N/A,#N/A,FALSE,"NAA9697";#N/A,#N/A,FALSE,"ECWEBB";#N/A,#N/A,FALSE,"MFT96";#N/A,#N/A,FALSE,"CTrecon"}</definedName>
    <definedName name="fgfd_4_1_3_4" hidden="1">{#N/A,#N/A,FALSE,"TMCOMP96";#N/A,#N/A,FALSE,"MAT96";#N/A,#N/A,FALSE,"FANDA96";#N/A,#N/A,FALSE,"INTRAN96";#N/A,#N/A,FALSE,"NAA9697";#N/A,#N/A,FALSE,"ECWEBB";#N/A,#N/A,FALSE,"MFT96";#N/A,#N/A,FALSE,"CTrecon"}</definedName>
    <definedName name="fgfd_4_1_3_5" hidden="1">{#N/A,#N/A,FALSE,"TMCOMP96";#N/A,#N/A,FALSE,"MAT96";#N/A,#N/A,FALSE,"FANDA96";#N/A,#N/A,FALSE,"INTRAN96";#N/A,#N/A,FALSE,"NAA9697";#N/A,#N/A,FALSE,"ECWEBB";#N/A,#N/A,FALSE,"MFT96";#N/A,#N/A,FALSE,"CTrecon"}</definedName>
    <definedName name="fgfd_4_1_4" hidden="1">{#N/A,#N/A,FALSE,"TMCOMP96";#N/A,#N/A,FALSE,"MAT96";#N/A,#N/A,FALSE,"FANDA96";#N/A,#N/A,FALSE,"INTRAN96";#N/A,#N/A,FALSE,"NAA9697";#N/A,#N/A,FALSE,"ECWEBB";#N/A,#N/A,FALSE,"MFT96";#N/A,#N/A,FALSE,"CTrecon"}</definedName>
    <definedName name="fgfd_4_1_4_1" hidden="1">{#N/A,#N/A,FALSE,"TMCOMP96";#N/A,#N/A,FALSE,"MAT96";#N/A,#N/A,FALSE,"FANDA96";#N/A,#N/A,FALSE,"INTRAN96";#N/A,#N/A,FALSE,"NAA9697";#N/A,#N/A,FALSE,"ECWEBB";#N/A,#N/A,FALSE,"MFT96";#N/A,#N/A,FALSE,"CTrecon"}</definedName>
    <definedName name="fgfd_4_1_4_2" hidden="1">{#N/A,#N/A,FALSE,"TMCOMP96";#N/A,#N/A,FALSE,"MAT96";#N/A,#N/A,FALSE,"FANDA96";#N/A,#N/A,FALSE,"INTRAN96";#N/A,#N/A,FALSE,"NAA9697";#N/A,#N/A,FALSE,"ECWEBB";#N/A,#N/A,FALSE,"MFT96";#N/A,#N/A,FALSE,"CTrecon"}</definedName>
    <definedName name="fgfd_4_1_4_3" hidden="1">{#N/A,#N/A,FALSE,"TMCOMP96";#N/A,#N/A,FALSE,"MAT96";#N/A,#N/A,FALSE,"FANDA96";#N/A,#N/A,FALSE,"INTRAN96";#N/A,#N/A,FALSE,"NAA9697";#N/A,#N/A,FALSE,"ECWEBB";#N/A,#N/A,FALSE,"MFT96";#N/A,#N/A,FALSE,"CTrecon"}</definedName>
    <definedName name="fgfd_4_1_4_4" hidden="1">{#N/A,#N/A,FALSE,"TMCOMP96";#N/A,#N/A,FALSE,"MAT96";#N/A,#N/A,FALSE,"FANDA96";#N/A,#N/A,FALSE,"INTRAN96";#N/A,#N/A,FALSE,"NAA9697";#N/A,#N/A,FALSE,"ECWEBB";#N/A,#N/A,FALSE,"MFT96";#N/A,#N/A,FALSE,"CTrecon"}</definedName>
    <definedName name="fgfd_4_1_4_5" hidden="1">{#N/A,#N/A,FALSE,"TMCOMP96";#N/A,#N/A,FALSE,"MAT96";#N/A,#N/A,FALSE,"FANDA96";#N/A,#N/A,FALSE,"INTRAN96";#N/A,#N/A,FALSE,"NAA9697";#N/A,#N/A,FALSE,"ECWEBB";#N/A,#N/A,FALSE,"MFT96";#N/A,#N/A,FALSE,"CTrecon"}</definedName>
    <definedName name="fgfd_4_1_5" hidden="1">{#N/A,#N/A,FALSE,"TMCOMP96";#N/A,#N/A,FALSE,"MAT96";#N/A,#N/A,FALSE,"FANDA96";#N/A,#N/A,FALSE,"INTRAN96";#N/A,#N/A,FALSE,"NAA9697";#N/A,#N/A,FALSE,"ECWEBB";#N/A,#N/A,FALSE,"MFT96";#N/A,#N/A,FALSE,"CTrecon"}</definedName>
    <definedName name="fgfd_4_1_5_1" hidden="1">{#N/A,#N/A,FALSE,"TMCOMP96";#N/A,#N/A,FALSE,"MAT96";#N/A,#N/A,FALSE,"FANDA96";#N/A,#N/A,FALSE,"INTRAN96";#N/A,#N/A,FALSE,"NAA9697";#N/A,#N/A,FALSE,"ECWEBB";#N/A,#N/A,FALSE,"MFT96";#N/A,#N/A,FALSE,"CTrecon"}</definedName>
    <definedName name="fgfd_4_1_5_2" hidden="1">{#N/A,#N/A,FALSE,"TMCOMP96";#N/A,#N/A,FALSE,"MAT96";#N/A,#N/A,FALSE,"FANDA96";#N/A,#N/A,FALSE,"INTRAN96";#N/A,#N/A,FALSE,"NAA9697";#N/A,#N/A,FALSE,"ECWEBB";#N/A,#N/A,FALSE,"MFT96";#N/A,#N/A,FALSE,"CTrecon"}</definedName>
    <definedName name="fgfd_4_1_5_3" hidden="1">{#N/A,#N/A,FALSE,"TMCOMP96";#N/A,#N/A,FALSE,"MAT96";#N/A,#N/A,FALSE,"FANDA96";#N/A,#N/A,FALSE,"INTRAN96";#N/A,#N/A,FALSE,"NAA9697";#N/A,#N/A,FALSE,"ECWEBB";#N/A,#N/A,FALSE,"MFT96";#N/A,#N/A,FALSE,"CTrecon"}</definedName>
    <definedName name="fgfd_4_1_5_4" hidden="1">{#N/A,#N/A,FALSE,"TMCOMP96";#N/A,#N/A,FALSE,"MAT96";#N/A,#N/A,FALSE,"FANDA96";#N/A,#N/A,FALSE,"INTRAN96";#N/A,#N/A,FALSE,"NAA9697";#N/A,#N/A,FALSE,"ECWEBB";#N/A,#N/A,FALSE,"MFT96";#N/A,#N/A,FALSE,"CTrecon"}</definedName>
    <definedName name="fgfd_4_1_5_5" hidden="1">{#N/A,#N/A,FALSE,"TMCOMP96";#N/A,#N/A,FALSE,"MAT96";#N/A,#N/A,FALSE,"FANDA96";#N/A,#N/A,FALSE,"INTRAN96";#N/A,#N/A,FALSE,"NAA9697";#N/A,#N/A,FALSE,"ECWEBB";#N/A,#N/A,FALSE,"MFT96";#N/A,#N/A,FALSE,"CTrecon"}</definedName>
    <definedName name="fgfd_4_2" hidden="1">{#N/A,#N/A,FALSE,"TMCOMP96";#N/A,#N/A,FALSE,"MAT96";#N/A,#N/A,FALSE,"FANDA96";#N/A,#N/A,FALSE,"INTRAN96";#N/A,#N/A,FALSE,"NAA9697";#N/A,#N/A,FALSE,"ECWEBB";#N/A,#N/A,FALSE,"MFT96";#N/A,#N/A,FALSE,"CTrecon"}</definedName>
    <definedName name="fgfd_4_2_1" hidden="1">{#N/A,#N/A,FALSE,"TMCOMP96";#N/A,#N/A,FALSE,"MAT96";#N/A,#N/A,FALSE,"FANDA96";#N/A,#N/A,FALSE,"INTRAN96";#N/A,#N/A,FALSE,"NAA9697";#N/A,#N/A,FALSE,"ECWEBB";#N/A,#N/A,FALSE,"MFT96";#N/A,#N/A,FALSE,"CTrecon"}</definedName>
    <definedName name="fgfd_4_2_2" hidden="1">{#N/A,#N/A,FALSE,"TMCOMP96";#N/A,#N/A,FALSE,"MAT96";#N/A,#N/A,FALSE,"FANDA96";#N/A,#N/A,FALSE,"INTRAN96";#N/A,#N/A,FALSE,"NAA9697";#N/A,#N/A,FALSE,"ECWEBB";#N/A,#N/A,FALSE,"MFT96";#N/A,#N/A,FALSE,"CTrecon"}</definedName>
    <definedName name="fgfd_4_2_3" hidden="1">{#N/A,#N/A,FALSE,"TMCOMP96";#N/A,#N/A,FALSE,"MAT96";#N/A,#N/A,FALSE,"FANDA96";#N/A,#N/A,FALSE,"INTRAN96";#N/A,#N/A,FALSE,"NAA9697";#N/A,#N/A,FALSE,"ECWEBB";#N/A,#N/A,FALSE,"MFT96";#N/A,#N/A,FALSE,"CTrecon"}</definedName>
    <definedName name="fgfd_4_2_4" hidden="1">{#N/A,#N/A,FALSE,"TMCOMP96";#N/A,#N/A,FALSE,"MAT96";#N/A,#N/A,FALSE,"FANDA96";#N/A,#N/A,FALSE,"INTRAN96";#N/A,#N/A,FALSE,"NAA9697";#N/A,#N/A,FALSE,"ECWEBB";#N/A,#N/A,FALSE,"MFT96";#N/A,#N/A,FALSE,"CTrecon"}</definedName>
    <definedName name="fgfd_4_2_5" hidden="1">{#N/A,#N/A,FALSE,"TMCOMP96";#N/A,#N/A,FALSE,"MAT96";#N/A,#N/A,FALSE,"FANDA96";#N/A,#N/A,FALSE,"INTRAN96";#N/A,#N/A,FALSE,"NAA9697";#N/A,#N/A,FALSE,"ECWEBB";#N/A,#N/A,FALSE,"MFT96";#N/A,#N/A,FALSE,"CTrecon"}</definedName>
    <definedName name="fgfd_4_3" hidden="1">{#N/A,#N/A,FALSE,"TMCOMP96";#N/A,#N/A,FALSE,"MAT96";#N/A,#N/A,FALSE,"FANDA96";#N/A,#N/A,FALSE,"INTRAN96";#N/A,#N/A,FALSE,"NAA9697";#N/A,#N/A,FALSE,"ECWEBB";#N/A,#N/A,FALSE,"MFT96";#N/A,#N/A,FALSE,"CTrecon"}</definedName>
    <definedName name="fgfd_4_3_1" hidden="1">{#N/A,#N/A,FALSE,"TMCOMP96";#N/A,#N/A,FALSE,"MAT96";#N/A,#N/A,FALSE,"FANDA96";#N/A,#N/A,FALSE,"INTRAN96";#N/A,#N/A,FALSE,"NAA9697";#N/A,#N/A,FALSE,"ECWEBB";#N/A,#N/A,FALSE,"MFT96";#N/A,#N/A,FALSE,"CTrecon"}</definedName>
    <definedName name="fgfd_4_3_2" hidden="1">{#N/A,#N/A,FALSE,"TMCOMP96";#N/A,#N/A,FALSE,"MAT96";#N/A,#N/A,FALSE,"FANDA96";#N/A,#N/A,FALSE,"INTRAN96";#N/A,#N/A,FALSE,"NAA9697";#N/A,#N/A,FALSE,"ECWEBB";#N/A,#N/A,FALSE,"MFT96";#N/A,#N/A,FALSE,"CTrecon"}</definedName>
    <definedName name="fgfd_4_3_3" hidden="1">{#N/A,#N/A,FALSE,"TMCOMP96";#N/A,#N/A,FALSE,"MAT96";#N/A,#N/A,FALSE,"FANDA96";#N/A,#N/A,FALSE,"INTRAN96";#N/A,#N/A,FALSE,"NAA9697";#N/A,#N/A,FALSE,"ECWEBB";#N/A,#N/A,FALSE,"MFT96";#N/A,#N/A,FALSE,"CTrecon"}</definedName>
    <definedName name="fgfd_4_3_4" hidden="1">{#N/A,#N/A,FALSE,"TMCOMP96";#N/A,#N/A,FALSE,"MAT96";#N/A,#N/A,FALSE,"FANDA96";#N/A,#N/A,FALSE,"INTRAN96";#N/A,#N/A,FALSE,"NAA9697";#N/A,#N/A,FALSE,"ECWEBB";#N/A,#N/A,FALSE,"MFT96";#N/A,#N/A,FALSE,"CTrecon"}</definedName>
    <definedName name="fgfd_4_3_5" hidden="1">{#N/A,#N/A,FALSE,"TMCOMP96";#N/A,#N/A,FALSE,"MAT96";#N/A,#N/A,FALSE,"FANDA96";#N/A,#N/A,FALSE,"INTRAN96";#N/A,#N/A,FALSE,"NAA9697";#N/A,#N/A,FALSE,"ECWEBB";#N/A,#N/A,FALSE,"MFT96";#N/A,#N/A,FALSE,"CTrecon"}</definedName>
    <definedName name="fgfd_4_4" hidden="1">{#N/A,#N/A,FALSE,"TMCOMP96";#N/A,#N/A,FALSE,"MAT96";#N/A,#N/A,FALSE,"FANDA96";#N/A,#N/A,FALSE,"INTRAN96";#N/A,#N/A,FALSE,"NAA9697";#N/A,#N/A,FALSE,"ECWEBB";#N/A,#N/A,FALSE,"MFT96";#N/A,#N/A,FALSE,"CTrecon"}</definedName>
    <definedName name="fgfd_4_4_1" hidden="1">{#N/A,#N/A,FALSE,"TMCOMP96";#N/A,#N/A,FALSE,"MAT96";#N/A,#N/A,FALSE,"FANDA96";#N/A,#N/A,FALSE,"INTRAN96";#N/A,#N/A,FALSE,"NAA9697";#N/A,#N/A,FALSE,"ECWEBB";#N/A,#N/A,FALSE,"MFT96";#N/A,#N/A,FALSE,"CTrecon"}</definedName>
    <definedName name="fgfd_4_4_2" hidden="1">{#N/A,#N/A,FALSE,"TMCOMP96";#N/A,#N/A,FALSE,"MAT96";#N/A,#N/A,FALSE,"FANDA96";#N/A,#N/A,FALSE,"INTRAN96";#N/A,#N/A,FALSE,"NAA9697";#N/A,#N/A,FALSE,"ECWEBB";#N/A,#N/A,FALSE,"MFT96";#N/A,#N/A,FALSE,"CTrecon"}</definedName>
    <definedName name="fgfd_4_4_3" hidden="1">{#N/A,#N/A,FALSE,"TMCOMP96";#N/A,#N/A,FALSE,"MAT96";#N/A,#N/A,FALSE,"FANDA96";#N/A,#N/A,FALSE,"INTRAN96";#N/A,#N/A,FALSE,"NAA9697";#N/A,#N/A,FALSE,"ECWEBB";#N/A,#N/A,FALSE,"MFT96";#N/A,#N/A,FALSE,"CTrecon"}</definedName>
    <definedName name="fgfd_4_4_4" hidden="1">{#N/A,#N/A,FALSE,"TMCOMP96";#N/A,#N/A,FALSE,"MAT96";#N/A,#N/A,FALSE,"FANDA96";#N/A,#N/A,FALSE,"INTRAN96";#N/A,#N/A,FALSE,"NAA9697";#N/A,#N/A,FALSE,"ECWEBB";#N/A,#N/A,FALSE,"MFT96";#N/A,#N/A,FALSE,"CTrecon"}</definedName>
    <definedName name="fgfd_4_4_5" hidden="1">{#N/A,#N/A,FALSE,"TMCOMP96";#N/A,#N/A,FALSE,"MAT96";#N/A,#N/A,FALSE,"FANDA96";#N/A,#N/A,FALSE,"INTRAN96";#N/A,#N/A,FALSE,"NAA9697";#N/A,#N/A,FALSE,"ECWEBB";#N/A,#N/A,FALSE,"MFT96";#N/A,#N/A,FALSE,"CTrecon"}</definedName>
    <definedName name="fgfd_4_5" hidden="1">{#N/A,#N/A,FALSE,"TMCOMP96";#N/A,#N/A,FALSE,"MAT96";#N/A,#N/A,FALSE,"FANDA96";#N/A,#N/A,FALSE,"INTRAN96";#N/A,#N/A,FALSE,"NAA9697";#N/A,#N/A,FALSE,"ECWEBB";#N/A,#N/A,FALSE,"MFT96";#N/A,#N/A,FALSE,"CTrecon"}</definedName>
    <definedName name="fgfd_4_5_1" hidden="1">{#N/A,#N/A,FALSE,"TMCOMP96";#N/A,#N/A,FALSE,"MAT96";#N/A,#N/A,FALSE,"FANDA96";#N/A,#N/A,FALSE,"INTRAN96";#N/A,#N/A,FALSE,"NAA9697";#N/A,#N/A,FALSE,"ECWEBB";#N/A,#N/A,FALSE,"MFT96";#N/A,#N/A,FALSE,"CTrecon"}</definedName>
    <definedName name="fgfd_4_5_2" hidden="1">{#N/A,#N/A,FALSE,"TMCOMP96";#N/A,#N/A,FALSE,"MAT96";#N/A,#N/A,FALSE,"FANDA96";#N/A,#N/A,FALSE,"INTRAN96";#N/A,#N/A,FALSE,"NAA9697";#N/A,#N/A,FALSE,"ECWEBB";#N/A,#N/A,FALSE,"MFT96";#N/A,#N/A,FALSE,"CTrecon"}</definedName>
    <definedName name="fgfd_4_5_3" hidden="1">{#N/A,#N/A,FALSE,"TMCOMP96";#N/A,#N/A,FALSE,"MAT96";#N/A,#N/A,FALSE,"FANDA96";#N/A,#N/A,FALSE,"INTRAN96";#N/A,#N/A,FALSE,"NAA9697";#N/A,#N/A,FALSE,"ECWEBB";#N/A,#N/A,FALSE,"MFT96";#N/A,#N/A,FALSE,"CTrecon"}</definedName>
    <definedName name="fgfd_4_5_4" hidden="1">{#N/A,#N/A,FALSE,"TMCOMP96";#N/A,#N/A,FALSE,"MAT96";#N/A,#N/A,FALSE,"FANDA96";#N/A,#N/A,FALSE,"INTRAN96";#N/A,#N/A,FALSE,"NAA9697";#N/A,#N/A,FALSE,"ECWEBB";#N/A,#N/A,FALSE,"MFT96";#N/A,#N/A,FALSE,"CTrecon"}</definedName>
    <definedName name="fgfd_4_5_5" hidden="1">{#N/A,#N/A,FALSE,"TMCOMP96";#N/A,#N/A,FALSE,"MAT96";#N/A,#N/A,FALSE,"FANDA96";#N/A,#N/A,FALSE,"INTRAN96";#N/A,#N/A,FALSE,"NAA9697";#N/A,#N/A,FALSE,"ECWEBB";#N/A,#N/A,FALSE,"MFT96";#N/A,#N/A,FALSE,"CTrecon"}</definedName>
    <definedName name="fgfd_5" hidden="1">{#N/A,#N/A,FALSE,"TMCOMP96";#N/A,#N/A,FALSE,"MAT96";#N/A,#N/A,FALSE,"FANDA96";#N/A,#N/A,FALSE,"INTRAN96";#N/A,#N/A,FALSE,"NAA9697";#N/A,#N/A,FALSE,"ECWEBB";#N/A,#N/A,FALSE,"MFT96";#N/A,#N/A,FALSE,"CTrecon"}</definedName>
    <definedName name="fgfd_5_1" hidden="1">{#N/A,#N/A,FALSE,"TMCOMP96";#N/A,#N/A,FALSE,"MAT96";#N/A,#N/A,FALSE,"FANDA96";#N/A,#N/A,FALSE,"INTRAN96";#N/A,#N/A,FALSE,"NAA9697";#N/A,#N/A,FALSE,"ECWEBB";#N/A,#N/A,FALSE,"MFT96";#N/A,#N/A,FALSE,"CTrecon"}</definedName>
    <definedName name="fgfd_5_1_1" hidden="1">{#N/A,#N/A,FALSE,"TMCOMP96";#N/A,#N/A,FALSE,"MAT96";#N/A,#N/A,FALSE,"FANDA96";#N/A,#N/A,FALSE,"INTRAN96";#N/A,#N/A,FALSE,"NAA9697";#N/A,#N/A,FALSE,"ECWEBB";#N/A,#N/A,FALSE,"MFT96";#N/A,#N/A,FALSE,"CTrecon"}</definedName>
    <definedName name="fgfd_5_1_1_1" hidden="1">{#N/A,#N/A,FALSE,"TMCOMP96";#N/A,#N/A,FALSE,"MAT96";#N/A,#N/A,FALSE,"FANDA96";#N/A,#N/A,FALSE,"INTRAN96";#N/A,#N/A,FALSE,"NAA9697";#N/A,#N/A,FALSE,"ECWEBB";#N/A,#N/A,FALSE,"MFT96";#N/A,#N/A,FALSE,"CTrecon"}</definedName>
    <definedName name="fgfd_5_1_1_1_1" hidden="1">{#N/A,#N/A,FALSE,"TMCOMP96";#N/A,#N/A,FALSE,"MAT96";#N/A,#N/A,FALSE,"FANDA96";#N/A,#N/A,FALSE,"INTRAN96";#N/A,#N/A,FALSE,"NAA9697";#N/A,#N/A,FALSE,"ECWEBB";#N/A,#N/A,FALSE,"MFT96";#N/A,#N/A,FALSE,"CTrecon"}</definedName>
    <definedName name="fgfd_5_1_1_1_2" hidden="1">{#N/A,#N/A,FALSE,"TMCOMP96";#N/A,#N/A,FALSE,"MAT96";#N/A,#N/A,FALSE,"FANDA96";#N/A,#N/A,FALSE,"INTRAN96";#N/A,#N/A,FALSE,"NAA9697";#N/A,#N/A,FALSE,"ECWEBB";#N/A,#N/A,FALSE,"MFT96";#N/A,#N/A,FALSE,"CTrecon"}</definedName>
    <definedName name="fgfd_5_1_1_1_3" hidden="1">{#N/A,#N/A,FALSE,"TMCOMP96";#N/A,#N/A,FALSE,"MAT96";#N/A,#N/A,FALSE,"FANDA96";#N/A,#N/A,FALSE,"INTRAN96";#N/A,#N/A,FALSE,"NAA9697";#N/A,#N/A,FALSE,"ECWEBB";#N/A,#N/A,FALSE,"MFT96";#N/A,#N/A,FALSE,"CTrecon"}</definedName>
    <definedName name="fgfd_5_1_1_1_4" hidden="1">{#N/A,#N/A,FALSE,"TMCOMP96";#N/A,#N/A,FALSE,"MAT96";#N/A,#N/A,FALSE,"FANDA96";#N/A,#N/A,FALSE,"INTRAN96";#N/A,#N/A,FALSE,"NAA9697";#N/A,#N/A,FALSE,"ECWEBB";#N/A,#N/A,FALSE,"MFT96";#N/A,#N/A,FALSE,"CTrecon"}</definedName>
    <definedName name="fgfd_5_1_1_1_5" hidden="1">{#N/A,#N/A,FALSE,"TMCOMP96";#N/A,#N/A,FALSE,"MAT96";#N/A,#N/A,FALSE,"FANDA96";#N/A,#N/A,FALSE,"INTRAN96";#N/A,#N/A,FALSE,"NAA9697";#N/A,#N/A,FALSE,"ECWEBB";#N/A,#N/A,FALSE,"MFT96";#N/A,#N/A,FALSE,"CTrecon"}</definedName>
    <definedName name="fgfd_5_1_1_2" hidden="1">{#N/A,#N/A,FALSE,"TMCOMP96";#N/A,#N/A,FALSE,"MAT96";#N/A,#N/A,FALSE,"FANDA96";#N/A,#N/A,FALSE,"INTRAN96";#N/A,#N/A,FALSE,"NAA9697";#N/A,#N/A,FALSE,"ECWEBB";#N/A,#N/A,FALSE,"MFT96";#N/A,#N/A,FALSE,"CTrecon"}</definedName>
    <definedName name="fgfd_5_1_1_2_1" hidden="1">{#N/A,#N/A,FALSE,"TMCOMP96";#N/A,#N/A,FALSE,"MAT96";#N/A,#N/A,FALSE,"FANDA96";#N/A,#N/A,FALSE,"INTRAN96";#N/A,#N/A,FALSE,"NAA9697";#N/A,#N/A,FALSE,"ECWEBB";#N/A,#N/A,FALSE,"MFT96";#N/A,#N/A,FALSE,"CTrecon"}</definedName>
    <definedName name="fgfd_5_1_1_2_2" hidden="1">{#N/A,#N/A,FALSE,"TMCOMP96";#N/A,#N/A,FALSE,"MAT96";#N/A,#N/A,FALSE,"FANDA96";#N/A,#N/A,FALSE,"INTRAN96";#N/A,#N/A,FALSE,"NAA9697";#N/A,#N/A,FALSE,"ECWEBB";#N/A,#N/A,FALSE,"MFT96";#N/A,#N/A,FALSE,"CTrecon"}</definedName>
    <definedName name="fgfd_5_1_1_2_3" hidden="1">{#N/A,#N/A,FALSE,"TMCOMP96";#N/A,#N/A,FALSE,"MAT96";#N/A,#N/A,FALSE,"FANDA96";#N/A,#N/A,FALSE,"INTRAN96";#N/A,#N/A,FALSE,"NAA9697";#N/A,#N/A,FALSE,"ECWEBB";#N/A,#N/A,FALSE,"MFT96";#N/A,#N/A,FALSE,"CTrecon"}</definedName>
    <definedName name="fgfd_5_1_1_2_4" hidden="1">{#N/A,#N/A,FALSE,"TMCOMP96";#N/A,#N/A,FALSE,"MAT96";#N/A,#N/A,FALSE,"FANDA96";#N/A,#N/A,FALSE,"INTRAN96";#N/A,#N/A,FALSE,"NAA9697";#N/A,#N/A,FALSE,"ECWEBB";#N/A,#N/A,FALSE,"MFT96";#N/A,#N/A,FALSE,"CTrecon"}</definedName>
    <definedName name="fgfd_5_1_1_2_5" hidden="1">{#N/A,#N/A,FALSE,"TMCOMP96";#N/A,#N/A,FALSE,"MAT96";#N/A,#N/A,FALSE,"FANDA96";#N/A,#N/A,FALSE,"INTRAN96";#N/A,#N/A,FALSE,"NAA9697";#N/A,#N/A,FALSE,"ECWEBB";#N/A,#N/A,FALSE,"MFT96";#N/A,#N/A,FALSE,"CTrecon"}</definedName>
    <definedName name="fgfd_5_1_1_3" hidden="1">{#N/A,#N/A,FALSE,"TMCOMP96";#N/A,#N/A,FALSE,"MAT96";#N/A,#N/A,FALSE,"FANDA96";#N/A,#N/A,FALSE,"INTRAN96";#N/A,#N/A,FALSE,"NAA9697";#N/A,#N/A,FALSE,"ECWEBB";#N/A,#N/A,FALSE,"MFT96";#N/A,#N/A,FALSE,"CTrecon"}</definedName>
    <definedName name="fgfd_5_1_1_4" hidden="1">{#N/A,#N/A,FALSE,"TMCOMP96";#N/A,#N/A,FALSE,"MAT96";#N/A,#N/A,FALSE,"FANDA96";#N/A,#N/A,FALSE,"INTRAN96";#N/A,#N/A,FALSE,"NAA9697";#N/A,#N/A,FALSE,"ECWEBB";#N/A,#N/A,FALSE,"MFT96";#N/A,#N/A,FALSE,"CTrecon"}</definedName>
    <definedName name="fgfd_5_1_1_5" hidden="1">{#N/A,#N/A,FALSE,"TMCOMP96";#N/A,#N/A,FALSE,"MAT96";#N/A,#N/A,FALSE,"FANDA96";#N/A,#N/A,FALSE,"INTRAN96";#N/A,#N/A,FALSE,"NAA9697";#N/A,#N/A,FALSE,"ECWEBB";#N/A,#N/A,FALSE,"MFT96";#N/A,#N/A,FALSE,"CTrecon"}</definedName>
    <definedName name="fgfd_5_1_2" hidden="1">{#N/A,#N/A,FALSE,"TMCOMP96";#N/A,#N/A,FALSE,"MAT96";#N/A,#N/A,FALSE,"FANDA96";#N/A,#N/A,FALSE,"INTRAN96";#N/A,#N/A,FALSE,"NAA9697";#N/A,#N/A,FALSE,"ECWEBB";#N/A,#N/A,FALSE,"MFT96";#N/A,#N/A,FALSE,"CTrecon"}</definedName>
    <definedName name="fgfd_5_1_2_1" hidden="1">{#N/A,#N/A,FALSE,"TMCOMP96";#N/A,#N/A,FALSE,"MAT96";#N/A,#N/A,FALSE,"FANDA96";#N/A,#N/A,FALSE,"INTRAN96";#N/A,#N/A,FALSE,"NAA9697";#N/A,#N/A,FALSE,"ECWEBB";#N/A,#N/A,FALSE,"MFT96";#N/A,#N/A,FALSE,"CTrecon"}</definedName>
    <definedName name="fgfd_5_1_2_2" hidden="1">{#N/A,#N/A,FALSE,"TMCOMP96";#N/A,#N/A,FALSE,"MAT96";#N/A,#N/A,FALSE,"FANDA96";#N/A,#N/A,FALSE,"INTRAN96";#N/A,#N/A,FALSE,"NAA9697";#N/A,#N/A,FALSE,"ECWEBB";#N/A,#N/A,FALSE,"MFT96";#N/A,#N/A,FALSE,"CTrecon"}</definedName>
    <definedName name="fgfd_5_1_2_3" hidden="1">{#N/A,#N/A,FALSE,"TMCOMP96";#N/A,#N/A,FALSE,"MAT96";#N/A,#N/A,FALSE,"FANDA96";#N/A,#N/A,FALSE,"INTRAN96";#N/A,#N/A,FALSE,"NAA9697";#N/A,#N/A,FALSE,"ECWEBB";#N/A,#N/A,FALSE,"MFT96";#N/A,#N/A,FALSE,"CTrecon"}</definedName>
    <definedName name="fgfd_5_1_2_4" hidden="1">{#N/A,#N/A,FALSE,"TMCOMP96";#N/A,#N/A,FALSE,"MAT96";#N/A,#N/A,FALSE,"FANDA96";#N/A,#N/A,FALSE,"INTRAN96";#N/A,#N/A,FALSE,"NAA9697";#N/A,#N/A,FALSE,"ECWEBB";#N/A,#N/A,FALSE,"MFT96";#N/A,#N/A,FALSE,"CTrecon"}</definedName>
    <definedName name="fgfd_5_1_2_5" hidden="1">{#N/A,#N/A,FALSE,"TMCOMP96";#N/A,#N/A,FALSE,"MAT96";#N/A,#N/A,FALSE,"FANDA96";#N/A,#N/A,FALSE,"INTRAN96";#N/A,#N/A,FALSE,"NAA9697";#N/A,#N/A,FALSE,"ECWEBB";#N/A,#N/A,FALSE,"MFT96";#N/A,#N/A,FALSE,"CTrecon"}</definedName>
    <definedName name="fgfd_5_1_3" hidden="1">{#N/A,#N/A,FALSE,"TMCOMP96";#N/A,#N/A,FALSE,"MAT96";#N/A,#N/A,FALSE,"FANDA96";#N/A,#N/A,FALSE,"INTRAN96";#N/A,#N/A,FALSE,"NAA9697";#N/A,#N/A,FALSE,"ECWEBB";#N/A,#N/A,FALSE,"MFT96";#N/A,#N/A,FALSE,"CTrecon"}</definedName>
    <definedName name="fgfd_5_1_3_1" hidden="1">{#N/A,#N/A,FALSE,"TMCOMP96";#N/A,#N/A,FALSE,"MAT96";#N/A,#N/A,FALSE,"FANDA96";#N/A,#N/A,FALSE,"INTRAN96";#N/A,#N/A,FALSE,"NAA9697";#N/A,#N/A,FALSE,"ECWEBB";#N/A,#N/A,FALSE,"MFT96";#N/A,#N/A,FALSE,"CTrecon"}</definedName>
    <definedName name="fgfd_5_1_3_2" hidden="1">{#N/A,#N/A,FALSE,"TMCOMP96";#N/A,#N/A,FALSE,"MAT96";#N/A,#N/A,FALSE,"FANDA96";#N/A,#N/A,FALSE,"INTRAN96";#N/A,#N/A,FALSE,"NAA9697";#N/A,#N/A,FALSE,"ECWEBB";#N/A,#N/A,FALSE,"MFT96";#N/A,#N/A,FALSE,"CTrecon"}</definedName>
    <definedName name="fgfd_5_1_3_3" hidden="1">{#N/A,#N/A,FALSE,"TMCOMP96";#N/A,#N/A,FALSE,"MAT96";#N/A,#N/A,FALSE,"FANDA96";#N/A,#N/A,FALSE,"INTRAN96";#N/A,#N/A,FALSE,"NAA9697";#N/A,#N/A,FALSE,"ECWEBB";#N/A,#N/A,FALSE,"MFT96";#N/A,#N/A,FALSE,"CTrecon"}</definedName>
    <definedName name="fgfd_5_1_3_4" hidden="1">{#N/A,#N/A,FALSE,"TMCOMP96";#N/A,#N/A,FALSE,"MAT96";#N/A,#N/A,FALSE,"FANDA96";#N/A,#N/A,FALSE,"INTRAN96";#N/A,#N/A,FALSE,"NAA9697";#N/A,#N/A,FALSE,"ECWEBB";#N/A,#N/A,FALSE,"MFT96";#N/A,#N/A,FALSE,"CTrecon"}</definedName>
    <definedName name="fgfd_5_1_3_5" hidden="1">{#N/A,#N/A,FALSE,"TMCOMP96";#N/A,#N/A,FALSE,"MAT96";#N/A,#N/A,FALSE,"FANDA96";#N/A,#N/A,FALSE,"INTRAN96";#N/A,#N/A,FALSE,"NAA9697";#N/A,#N/A,FALSE,"ECWEBB";#N/A,#N/A,FALSE,"MFT96";#N/A,#N/A,FALSE,"CTrecon"}</definedName>
    <definedName name="fgfd_5_1_4" hidden="1">{#N/A,#N/A,FALSE,"TMCOMP96";#N/A,#N/A,FALSE,"MAT96";#N/A,#N/A,FALSE,"FANDA96";#N/A,#N/A,FALSE,"INTRAN96";#N/A,#N/A,FALSE,"NAA9697";#N/A,#N/A,FALSE,"ECWEBB";#N/A,#N/A,FALSE,"MFT96";#N/A,#N/A,FALSE,"CTrecon"}</definedName>
    <definedName name="fgfd_5_1_4_1" hidden="1">{#N/A,#N/A,FALSE,"TMCOMP96";#N/A,#N/A,FALSE,"MAT96";#N/A,#N/A,FALSE,"FANDA96";#N/A,#N/A,FALSE,"INTRAN96";#N/A,#N/A,FALSE,"NAA9697";#N/A,#N/A,FALSE,"ECWEBB";#N/A,#N/A,FALSE,"MFT96";#N/A,#N/A,FALSE,"CTrecon"}</definedName>
    <definedName name="fgfd_5_1_4_2" hidden="1">{#N/A,#N/A,FALSE,"TMCOMP96";#N/A,#N/A,FALSE,"MAT96";#N/A,#N/A,FALSE,"FANDA96";#N/A,#N/A,FALSE,"INTRAN96";#N/A,#N/A,FALSE,"NAA9697";#N/A,#N/A,FALSE,"ECWEBB";#N/A,#N/A,FALSE,"MFT96";#N/A,#N/A,FALSE,"CTrecon"}</definedName>
    <definedName name="fgfd_5_1_4_3" hidden="1">{#N/A,#N/A,FALSE,"TMCOMP96";#N/A,#N/A,FALSE,"MAT96";#N/A,#N/A,FALSE,"FANDA96";#N/A,#N/A,FALSE,"INTRAN96";#N/A,#N/A,FALSE,"NAA9697";#N/A,#N/A,FALSE,"ECWEBB";#N/A,#N/A,FALSE,"MFT96";#N/A,#N/A,FALSE,"CTrecon"}</definedName>
    <definedName name="fgfd_5_1_4_4" hidden="1">{#N/A,#N/A,FALSE,"TMCOMP96";#N/A,#N/A,FALSE,"MAT96";#N/A,#N/A,FALSE,"FANDA96";#N/A,#N/A,FALSE,"INTRAN96";#N/A,#N/A,FALSE,"NAA9697";#N/A,#N/A,FALSE,"ECWEBB";#N/A,#N/A,FALSE,"MFT96";#N/A,#N/A,FALSE,"CTrecon"}</definedName>
    <definedName name="fgfd_5_1_4_5" hidden="1">{#N/A,#N/A,FALSE,"TMCOMP96";#N/A,#N/A,FALSE,"MAT96";#N/A,#N/A,FALSE,"FANDA96";#N/A,#N/A,FALSE,"INTRAN96";#N/A,#N/A,FALSE,"NAA9697";#N/A,#N/A,FALSE,"ECWEBB";#N/A,#N/A,FALSE,"MFT96";#N/A,#N/A,FALSE,"CTrecon"}</definedName>
    <definedName name="fgfd_5_1_5" hidden="1">{#N/A,#N/A,FALSE,"TMCOMP96";#N/A,#N/A,FALSE,"MAT96";#N/A,#N/A,FALSE,"FANDA96";#N/A,#N/A,FALSE,"INTRAN96";#N/A,#N/A,FALSE,"NAA9697";#N/A,#N/A,FALSE,"ECWEBB";#N/A,#N/A,FALSE,"MFT96";#N/A,#N/A,FALSE,"CTrecon"}</definedName>
    <definedName name="fgfd_5_1_5_1" hidden="1">{#N/A,#N/A,FALSE,"TMCOMP96";#N/A,#N/A,FALSE,"MAT96";#N/A,#N/A,FALSE,"FANDA96";#N/A,#N/A,FALSE,"INTRAN96";#N/A,#N/A,FALSE,"NAA9697";#N/A,#N/A,FALSE,"ECWEBB";#N/A,#N/A,FALSE,"MFT96";#N/A,#N/A,FALSE,"CTrecon"}</definedName>
    <definedName name="fgfd_5_1_5_2" hidden="1">{#N/A,#N/A,FALSE,"TMCOMP96";#N/A,#N/A,FALSE,"MAT96";#N/A,#N/A,FALSE,"FANDA96";#N/A,#N/A,FALSE,"INTRAN96";#N/A,#N/A,FALSE,"NAA9697";#N/A,#N/A,FALSE,"ECWEBB";#N/A,#N/A,FALSE,"MFT96";#N/A,#N/A,FALSE,"CTrecon"}</definedName>
    <definedName name="fgfd_5_1_5_3" hidden="1">{#N/A,#N/A,FALSE,"TMCOMP96";#N/A,#N/A,FALSE,"MAT96";#N/A,#N/A,FALSE,"FANDA96";#N/A,#N/A,FALSE,"INTRAN96";#N/A,#N/A,FALSE,"NAA9697";#N/A,#N/A,FALSE,"ECWEBB";#N/A,#N/A,FALSE,"MFT96";#N/A,#N/A,FALSE,"CTrecon"}</definedName>
    <definedName name="fgfd_5_1_5_4" hidden="1">{#N/A,#N/A,FALSE,"TMCOMP96";#N/A,#N/A,FALSE,"MAT96";#N/A,#N/A,FALSE,"FANDA96";#N/A,#N/A,FALSE,"INTRAN96";#N/A,#N/A,FALSE,"NAA9697";#N/A,#N/A,FALSE,"ECWEBB";#N/A,#N/A,FALSE,"MFT96";#N/A,#N/A,FALSE,"CTrecon"}</definedName>
    <definedName name="fgfd_5_1_5_5" hidden="1">{#N/A,#N/A,FALSE,"TMCOMP96";#N/A,#N/A,FALSE,"MAT96";#N/A,#N/A,FALSE,"FANDA96";#N/A,#N/A,FALSE,"INTRAN96";#N/A,#N/A,FALSE,"NAA9697";#N/A,#N/A,FALSE,"ECWEBB";#N/A,#N/A,FALSE,"MFT96";#N/A,#N/A,FALSE,"CTrecon"}</definedName>
    <definedName name="fgfd_5_2" hidden="1">{#N/A,#N/A,FALSE,"TMCOMP96";#N/A,#N/A,FALSE,"MAT96";#N/A,#N/A,FALSE,"FANDA96";#N/A,#N/A,FALSE,"INTRAN96";#N/A,#N/A,FALSE,"NAA9697";#N/A,#N/A,FALSE,"ECWEBB";#N/A,#N/A,FALSE,"MFT96";#N/A,#N/A,FALSE,"CTrecon"}</definedName>
    <definedName name="fgfd_5_2_1" hidden="1">{#N/A,#N/A,FALSE,"TMCOMP96";#N/A,#N/A,FALSE,"MAT96";#N/A,#N/A,FALSE,"FANDA96";#N/A,#N/A,FALSE,"INTRAN96";#N/A,#N/A,FALSE,"NAA9697";#N/A,#N/A,FALSE,"ECWEBB";#N/A,#N/A,FALSE,"MFT96";#N/A,#N/A,FALSE,"CTrecon"}</definedName>
    <definedName name="fgfd_5_2_2" hidden="1">{#N/A,#N/A,FALSE,"TMCOMP96";#N/A,#N/A,FALSE,"MAT96";#N/A,#N/A,FALSE,"FANDA96";#N/A,#N/A,FALSE,"INTRAN96";#N/A,#N/A,FALSE,"NAA9697";#N/A,#N/A,FALSE,"ECWEBB";#N/A,#N/A,FALSE,"MFT96";#N/A,#N/A,FALSE,"CTrecon"}</definedName>
    <definedName name="fgfd_5_2_3" hidden="1">{#N/A,#N/A,FALSE,"TMCOMP96";#N/A,#N/A,FALSE,"MAT96";#N/A,#N/A,FALSE,"FANDA96";#N/A,#N/A,FALSE,"INTRAN96";#N/A,#N/A,FALSE,"NAA9697";#N/A,#N/A,FALSE,"ECWEBB";#N/A,#N/A,FALSE,"MFT96";#N/A,#N/A,FALSE,"CTrecon"}</definedName>
    <definedName name="fgfd_5_2_4" hidden="1">{#N/A,#N/A,FALSE,"TMCOMP96";#N/A,#N/A,FALSE,"MAT96";#N/A,#N/A,FALSE,"FANDA96";#N/A,#N/A,FALSE,"INTRAN96";#N/A,#N/A,FALSE,"NAA9697";#N/A,#N/A,FALSE,"ECWEBB";#N/A,#N/A,FALSE,"MFT96";#N/A,#N/A,FALSE,"CTrecon"}</definedName>
    <definedName name="fgfd_5_2_5" hidden="1">{#N/A,#N/A,FALSE,"TMCOMP96";#N/A,#N/A,FALSE,"MAT96";#N/A,#N/A,FALSE,"FANDA96";#N/A,#N/A,FALSE,"INTRAN96";#N/A,#N/A,FALSE,"NAA9697";#N/A,#N/A,FALSE,"ECWEBB";#N/A,#N/A,FALSE,"MFT96";#N/A,#N/A,FALSE,"CTrecon"}</definedName>
    <definedName name="fgfd_5_3" hidden="1">{#N/A,#N/A,FALSE,"TMCOMP96";#N/A,#N/A,FALSE,"MAT96";#N/A,#N/A,FALSE,"FANDA96";#N/A,#N/A,FALSE,"INTRAN96";#N/A,#N/A,FALSE,"NAA9697";#N/A,#N/A,FALSE,"ECWEBB";#N/A,#N/A,FALSE,"MFT96";#N/A,#N/A,FALSE,"CTrecon"}</definedName>
    <definedName name="fgfd_5_3_1" hidden="1">{#N/A,#N/A,FALSE,"TMCOMP96";#N/A,#N/A,FALSE,"MAT96";#N/A,#N/A,FALSE,"FANDA96";#N/A,#N/A,FALSE,"INTRAN96";#N/A,#N/A,FALSE,"NAA9697";#N/A,#N/A,FALSE,"ECWEBB";#N/A,#N/A,FALSE,"MFT96";#N/A,#N/A,FALSE,"CTrecon"}</definedName>
    <definedName name="fgfd_5_3_2" hidden="1">{#N/A,#N/A,FALSE,"TMCOMP96";#N/A,#N/A,FALSE,"MAT96";#N/A,#N/A,FALSE,"FANDA96";#N/A,#N/A,FALSE,"INTRAN96";#N/A,#N/A,FALSE,"NAA9697";#N/A,#N/A,FALSE,"ECWEBB";#N/A,#N/A,FALSE,"MFT96";#N/A,#N/A,FALSE,"CTrecon"}</definedName>
    <definedName name="fgfd_5_3_3" hidden="1">{#N/A,#N/A,FALSE,"TMCOMP96";#N/A,#N/A,FALSE,"MAT96";#N/A,#N/A,FALSE,"FANDA96";#N/A,#N/A,FALSE,"INTRAN96";#N/A,#N/A,FALSE,"NAA9697";#N/A,#N/A,FALSE,"ECWEBB";#N/A,#N/A,FALSE,"MFT96";#N/A,#N/A,FALSE,"CTrecon"}</definedName>
    <definedName name="fgfd_5_3_4" hidden="1">{#N/A,#N/A,FALSE,"TMCOMP96";#N/A,#N/A,FALSE,"MAT96";#N/A,#N/A,FALSE,"FANDA96";#N/A,#N/A,FALSE,"INTRAN96";#N/A,#N/A,FALSE,"NAA9697";#N/A,#N/A,FALSE,"ECWEBB";#N/A,#N/A,FALSE,"MFT96";#N/A,#N/A,FALSE,"CTrecon"}</definedName>
    <definedName name="fgfd_5_3_5" hidden="1">{#N/A,#N/A,FALSE,"TMCOMP96";#N/A,#N/A,FALSE,"MAT96";#N/A,#N/A,FALSE,"FANDA96";#N/A,#N/A,FALSE,"INTRAN96";#N/A,#N/A,FALSE,"NAA9697";#N/A,#N/A,FALSE,"ECWEBB";#N/A,#N/A,FALSE,"MFT96";#N/A,#N/A,FALSE,"CTrecon"}</definedName>
    <definedName name="fgfd_5_4" hidden="1">{#N/A,#N/A,FALSE,"TMCOMP96";#N/A,#N/A,FALSE,"MAT96";#N/A,#N/A,FALSE,"FANDA96";#N/A,#N/A,FALSE,"INTRAN96";#N/A,#N/A,FALSE,"NAA9697";#N/A,#N/A,FALSE,"ECWEBB";#N/A,#N/A,FALSE,"MFT96";#N/A,#N/A,FALSE,"CTrecon"}</definedName>
    <definedName name="fgfd_5_4_1" hidden="1">{#N/A,#N/A,FALSE,"TMCOMP96";#N/A,#N/A,FALSE,"MAT96";#N/A,#N/A,FALSE,"FANDA96";#N/A,#N/A,FALSE,"INTRAN96";#N/A,#N/A,FALSE,"NAA9697";#N/A,#N/A,FALSE,"ECWEBB";#N/A,#N/A,FALSE,"MFT96";#N/A,#N/A,FALSE,"CTrecon"}</definedName>
    <definedName name="fgfd_5_4_2" hidden="1">{#N/A,#N/A,FALSE,"TMCOMP96";#N/A,#N/A,FALSE,"MAT96";#N/A,#N/A,FALSE,"FANDA96";#N/A,#N/A,FALSE,"INTRAN96";#N/A,#N/A,FALSE,"NAA9697";#N/A,#N/A,FALSE,"ECWEBB";#N/A,#N/A,FALSE,"MFT96";#N/A,#N/A,FALSE,"CTrecon"}</definedName>
    <definedName name="fgfd_5_4_3" hidden="1">{#N/A,#N/A,FALSE,"TMCOMP96";#N/A,#N/A,FALSE,"MAT96";#N/A,#N/A,FALSE,"FANDA96";#N/A,#N/A,FALSE,"INTRAN96";#N/A,#N/A,FALSE,"NAA9697";#N/A,#N/A,FALSE,"ECWEBB";#N/A,#N/A,FALSE,"MFT96";#N/A,#N/A,FALSE,"CTrecon"}</definedName>
    <definedName name="fgfd_5_4_4" hidden="1">{#N/A,#N/A,FALSE,"TMCOMP96";#N/A,#N/A,FALSE,"MAT96";#N/A,#N/A,FALSE,"FANDA96";#N/A,#N/A,FALSE,"INTRAN96";#N/A,#N/A,FALSE,"NAA9697";#N/A,#N/A,FALSE,"ECWEBB";#N/A,#N/A,FALSE,"MFT96";#N/A,#N/A,FALSE,"CTrecon"}</definedName>
    <definedName name="fgfd_5_4_5" hidden="1">{#N/A,#N/A,FALSE,"TMCOMP96";#N/A,#N/A,FALSE,"MAT96";#N/A,#N/A,FALSE,"FANDA96";#N/A,#N/A,FALSE,"INTRAN96";#N/A,#N/A,FALSE,"NAA9697";#N/A,#N/A,FALSE,"ECWEBB";#N/A,#N/A,FALSE,"MFT96";#N/A,#N/A,FALSE,"CTrecon"}</definedName>
    <definedName name="fgfd_5_5" hidden="1">{#N/A,#N/A,FALSE,"TMCOMP96";#N/A,#N/A,FALSE,"MAT96";#N/A,#N/A,FALSE,"FANDA96";#N/A,#N/A,FALSE,"INTRAN96";#N/A,#N/A,FALSE,"NAA9697";#N/A,#N/A,FALSE,"ECWEBB";#N/A,#N/A,FALSE,"MFT96";#N/A,#N/A,FALSE,"CTrecon"}</definedName>
    <definedName name="fgfd_5_5_1" hidden="1">{#N/A,#N/A,FALSE,"TMCOMP96";#N/A,#N/A,FALSE,"MAT96";#N/A,#N/A,FALSE,"FANDA96";#N/A,#N/A,FALSE,"INTRAN96";#N/A,#N/A,FALSE,"NAA9697";#N/A,#N/A,FALSE,"ECWEBB";#N/A,#N/A,FALSE,"MFT96";#N/A,#N/A,FALSE,"CTrecon"}</definedName>
    <definedName name="fgfd_5_5_2" hidden="1">{#N/A,#N/A,FALSE,"TMCOMP96";#N/A,#N/A,FALSE,"MAT96";#N/A,#N/A,FALSE,"FANDA96";#N/A,#N/A,FALSE,"INTRAN96";#N/A,#N/A,FALSE,"NAA9697";#N/A,#N/A,FALSE,"ECWEBB";#N/A,#N/A,FALSE,"MFT96";#N/A,#N/A,FALSE,"CTrecon"}</definedName>
    <definedName name="fgfd_5_5_3" hidden="1">{#N/A,#N/A,FALSE,"TMCOMP96";#N/A,#N/A,FALSE,"MAT96";#N/A,#N/A,FALSE,"FANDA96";#N/A,#N/A,FALSE,"INTRAN96";#N/A,#N/A,FALSE,"NAA9697";#N/A,#N/A,FALSE,"ECWEBB";#N/A,#N/A,FALSE,"MFT96";#N/A,#N/A,FALSE,"CTrecon"}</definedName>
    <definedName name="fgfd_5_5_4" hidden="1">{#N/A,#N/A,FALSE,"TMCOMP96";#N/A,#N/A,FALSE,"MAT96";#N/A,#N/A,FALSE,"FANDA96";#N/A,#N/A,FALSE,"INTRAN96";#N/A,#N/A,FALSE,"NAA9697";#N/A,#N/A,FALSE,"ECWEBB";#N/A,#N/A,FALSE,"MFT96";#N/A,#N/A,FALSE,"CTrecon"}</definedName>
    <definedName name="fgfd_5_5_5"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ghfgh_1" hidden="1">{#N/A,#N/A,FALSE,"TMCOMP96";#N/A,#N/A,FALSE,"MAT96";#N/A,#N/A,FALSE,"FANDA96";#N/A,#N/A,FALSE,"INTRAN96";#N/A,#N/A,FALSE,"NAA9697";#N/A,#N/A,FALSE,"ECWEBB";#N/A,#N/A,FALSE,"MFT96";#N/A,#N/A,FALSE,"CTrecon"}</definedName>
    <definedName name="fghfgh_1_1" hidden="1">{#N/A,#N/A,FALSE,"TMCOMP96";#N/A,#N/A,FALSE,"MAT96";#N/A,#N/A,FALSE,"FANDA96";#N/A,#N/A,FALSE,"INTRAN96";#N/A,#N/A,FALSE,"NAA9697";#N/A,#N/A,FALSE,"ECWEBB";#N/A,#N/A,FALSE,"MFT96";#N/A,#N/A,FALSE,"CTrecon"}</definedName>
    <definedName name="fghfgh_1_1_1" hidden="1">{#N/A,#N/A,FALSE,"TMCOMP96";#N/A,#N/A,FALSE,"MAT96";#N/A,#N/A,FALSE,"FANDA96";#N/A,#N/A,FALSE,"INTRAN96";#N/A,#N/A,FALSE,"NAA9697";#N/A,#N/A,FALSE,"ECWEBB";#N/A,#N/A,FALSE,"MFT96";#N/A,#N/A,FALSE,"CTrecon"}</definedName>
    <definedName name="fghfgh_1_1_1_1" hidden="1">{#N/A,#N/A,FALSE,"TMCOMP96";#N/A,#N/A,FALSE,"MAT96";#N/A,#N/A,FALSE,"FANDA96";#N/A,#N/A,FALSE,"INTRAN96";#N/A,#N/A,FALSE,"NAA9697";#N/A,#N/A,FALSE,"ECWEBB";#N/A,#N/A,FALSE,"MFT96";#N/A,#N/A,FALSE,"CTrecon"}</definedName>
    <definedName name="fghfgh_1_1_1_1_1" hidden="1">{#N/A,#N/A,FALSE,"TMCOMP96";#N/A,#N/A,FALSE,"MAT96";#N/A,#N/A,FALSE,"FANDA96";#N/A,#N/A,FALSE,"INTRAN96";#N/A,#N/A,FALSE,"NAA9697";#N/A,#N/A,FALSE,"ECWEBB";#N/A,#N/A,FALSE,"MFT96";#N/A,#N/A,FALSE,"CTrecon"}</definedName>
    <definedName name="fghfgh_1_1_1_1_1_1" hidden="1">{#N/A,#N/A,FALSE,"TMCOMP96";#N/A,#N/A,FALSE,"MAT96";#N/A,#N/A,FALSE,"FANDA96";#N/A,#N/A,FALSE,"INTRAN96";#N/A,#N/A,FALSE,"NAA9697";#N/A,#N/A,FALSE,"ECWEBB";#N/A,#N/A,FALSE,"MFT96";#N/A,#N/A,FALSE,"CTrecon"}</definedName>
    <definedName name="fghfgh_1_1_1_1_1_2" hidden="1">{#N/A,#N/A,FALSE,"TMCOMP96";#N/A,#N/A,FALSE,"MAT96";#N/A,#N/A,FALSE,"FANDA96";#N/A,#N/A,FALSE,"INTRAN96";#N/A,#N/A,FALSE,"NAA9697";#N/A,#N/A,FALSE,"ECWEBB";#N/A,#N/A,FALSE,"MFT96";#N/A,#N/A,FALSE,"CTrecon"}</definedName>
    <definedName name="fghfgh_1_1_1_1_1_3" hidden="1">{#N/A,#N/A,FALSE,"TMCOMP96";#N/A,#N/A,FALSE,"MAT96";#N/A,#N/A,FALSE,"FANDA96";#N/A,#N/A,FALSE,"INTRAN96";#N/A,#N/A,FALSE,"NAA9697";#N/A,#N/A,FALSE,"ECWEBB";#N/A,#N/A,FALSE,"MFT96";#N/A,#N/A,FALSE,"CTrecon"}</definedName>
    <definedName name="fghfgh_1_1_1_1_1_4" hidden="1">{#N/A,#N/A,FALSE,"TMCOMP96";#N/A,#N/A,FALSE,"MAT96";#N/A,#N/A,FALSE,"FANDA96";#N/A,#N/A,FALSE,"INTRAN96";#N/A,#N/A,FALSE,"NAA9697";#N/A,#N/A,FALSE,"ECWEBB";#N/A,#N/A,FALSE,"MFT96";#N/A,#N/A,FALSE,"CTrecon"}</definedName>
    <definedName name="fghfgh_1_1_1_1_1_5" hidden="1">{#N/A,#N/A,FALSE,"TMCOMP96";#N/A,#N/A,FALSE,"MAT96";#N/A,#N/A,FALSE,"FANDA96";#N/A,#N/A,FALSE,"INTRAN96";#N/A,#N/A,FALSE,"NAA9697";#N/A,#N/A,FALSE,"ECWEBB";#N/A,#N/A,FALSE,"MFT96";#N/A,#N/A,FALSE,"CTrecon"}</definedName>
    <definedName name="fghfgh_1_1_1_1_2" hidden="1">{#N/A,#N/A,FALSE,"TMCOMP96";#N/A,#N/A,FALSE,"MAT96";#N/A,#N/A,FALSE,"FANDA96";#N/A,#N/A,FALSE,"INTRAN96";#N/A,#N/A,FALSE,"NAA9697";#N/A,#N/A,FALSE,"ECWEBB";#N/A,#N/A,FALSE,"MFT96";#N/A,#N/A,FALSE,"CTrecon"}</definedName>
    <definedName name="fghfgh_1_1_1_1_2_1" hidden="1">{#N/A,#N/A,FALSE,"TMCOMP96";#N/A,#N/A,FALSE,"MAT96";#N/A,#N/A,FALSE,"FANDA96";#N/A,#N/A,FALSE,"INTRAN96";#N/A,#N/A,FALSE,"NAA9697";#N/A,#N/A,FALSE,"ECWEBB";#N/A,#N/A,FALSE,"MFT96";#N/A,#N/A,FALSE,"CTrecon"}</definedName>
    <definedName name="fghfgh_1_1_1_1_2_2" hidden="1">{#N/A,#N/A,FALSE,"TMCOMP96";#N/A,#N/A,FALSE,"MAT96";#N/A,#N/A,FALSE,"FANDA96";#N/A,#N/A,FALSE,"INTRAN96";#N/A,#N/A,FALSE,"NAA9697";#N/A,#N/A,FALSE,"ECWEBB";#N/A,#N/A,FALSE,"MFT96";#N/A,#N/A,FALSE,"CTrecon"}</definedName>
    <definedName name="fghfgh_1_1_1_1_2_3" hidden="1">{#N/A,#N/A,FALSE,"TMCOMP96";#N/A,#N/A,FALSE,"MAT96";#N/A,#N/A,FALSE,"FANDA96";#N/A,#N/A,FALSE,"INTRAN96";#N/A,#N/A,FALSE,"NAA9697";#N/A,#N/A,FALSE,"ECWEBB";#N/A,#N/A,FALSE,"MFT96";#N/A,#N/A,FALSE,"CTrecon"}</definedName>
    <definedName name="fghfgh_1_1_1_1_2_4" hidden="1">{#N/A,#N/A,FALSE,"TMCOMP96";#N/A,#N/A,FALSE,"MAT96";#N/A,#N/A,FALSE,"FANDA96";#N/A,#N/A,FALSE,"INTRAN96";#N/A,#N/A,FALSE,"NAA9697";#N/A,#N/A,FALSE,"ECWEBB";#N/A,#N/A,FALSE,"MFT96";#N/A,#N/A,FALSE,"CTrecon"}</definedName>
    <definedName name="fghfgh_1_1_1_1_2_5" hidden="1">{#N/A,#N/A,FALSE,"TMCOMP96";#N/A,#N/A,FALSE,"MAT96";#N/A,#N/A,FALSE,"FANDA96";#N/A,#N/A,FALSE,"INTRAN96";#N/A,#N/A,FALSE,"NAA9697";#N/A,#N/A,FALSE,"ECWEBB";#N/A,#N/A,FALSE,"MFT96";#N/A,#N/A,FALSE,"CTrecon"}</definedName>
    <definedName name="fghfgh_1_1_1_1_3" hidden="1">{#N/A,#N/A,FALSE,"TMCOMP96";#N/A,#N/A,FALSE,"MAT96";#N/A,#N/A,FALSE,"FANDA96";#N/A,#N/A,FALSE,"INTRAN96";#N/A,#N/A,FALSE,"NAA9697";#N/A,#N/A,FALSE,"ECWEBB";#N/A,#N/A,FALSE,"MFT96";#N/A,#N/A,FALSE,"CTrecon"}</definedName>
    <definedName name="fghfgh_1_1_1_1_4" hidden="1">{#N/A,#N/A,FALSE,"TMCOMP96";#N/A,#N/A,FALSE,"MAT96";#N/A,#N/A,FALSE,"FANDA96";#N/A,#N/A,FALSE,"INTRAN96";#N/A,#N/A,FALSE,"NAA9697";#N/A,#N/A,FALSE,"ECWEBB";#N/A,#N/A,FALSE,"MFT96";#N/A,#N/A,FALSE,"CTrecon"}</definedName>
    <definedName name="fghfgh_1_1_1_1_5" hidden="1">{#N/A,#N/A,FALSE,"TMCOMP96";#N/A,#N/A,FALSE,"MAT96";#N/A,#N/A,FALSE,"FANDA96";#N/A,#N/A,FALSE,"INTRAN96";#N/A,#N/A,FALSE,"NAA9697";#N/A,#N/A,FALSE,"ECWEBB";#N/A,#N/A,FALSE,"MFT96";#N/A,#N/A,FALSE,"CTrecon"}</definedName>
    <definedName name="fghfgh_1_1_1_2" hidden="1">{#N/A,#N/A,FALSE,"TMCOMP96";#N/A,#N/A,FALSE,"MAT96";#N/A,#N/A,FALSE,"FANDA96";#N/A,#N/A,FALSE,"INTRAN96";#N/A,#N/A,FALSE,"NAA9697";#N/A,#N/A,FALSE,"ECWEBB";#N/A,#N/A,FALSE,"MFT96";#N/A,#N/A,FALSE,"CTrecon"}</definedName>
    <definedName name="fghfgh_1_1_1_2_1" hidden="1">{#N/A,#N/A,FALSE,"TMCOMP96";#N/A,#N/A,FALSE,"MAT96";#N/A,#N/A,FALSE,"FANDA96";#N/A,#N/A,FALSE,"INTRAN96";#N/A,#N/A,FALSE,"NAA9697";#N/A,#N/A,FALSE,"ECWEBB";#N/A,#N/A,FALSE,"MFT96";#N/A,#N/A,FALSE,"CTrecon"}</definedName>
    <definedName name="fghfgh_1_1_1_2_2" hidden="1">{#N/A,#N/A,FALSE,"TMCOMP96";#N/A,#N/A,FALSE,"MAT96";#N/A,#N/A,FALSE,"FANDA96";#N/A,#N/A,FALSE,"INTRAN96";#N/A,#N/A,FALSE,"NAA9697";#N/A,#N/A,FALSE,"ECWEBB";#N/A,#N/A,FALSE,"MFT96";#N/A,#N/A,FALSE,"CTrecon"}</definedName>
    <definedName name="fghfgh_1_1_1_2_3" hidden="1">{#N/A,#N/A,FALSE,"TMCOMP96";#N/A,#N/A,FALSE,"MAT96";#N/A,#N/A,FALSE,"FANDA96";#N/A,#N/A,FALSE,"INTRAN96";#N/A,#N/A,FALSE,"NAA9697";#N/A,#N/A,FALSE,"ECWEBB";#N/A,#N/A,FALSE,"MFT96";#N/A,#N/A,FALSE,"CTrecon"}</definedName>
    <definedName name="fghfgh_1_1_1_2_4" hidden="1">{#N/A,#N/A,FALSE,"TMCOMP96";#N/A,#N/A,FALSE,"MAT96";#N/A,#N/A,FALSE,"FANDA96";#N/A,#N/A,FALSE,"INTRAN96";#N/A,#N/A,FALSE,"NAA9697";#N/A,#N/A,FALSE,"ECWEBB";#N/A,#N/A,FALSE,"MFT96";#N/A,#N/A,FALSE,"CTrecon"}</definedName>
    <definedName name="fghfgh_1_1_1_2_5" hidden="1">{#N/A,#N/A,FALSE,"TMCOMP96";#N/A,#N/A,FALSE,"MAT96";#N/A,#N/A,FALSE,"FANDA96";#N/A,#N/A,FALSE,"INTRAN96";#N/A,#N/A,FALSE,"NAA9697";#N/A,#N/A,FALSE,"ECWEBB";#N/A,#N/A,FALSE,"MFT96";#N/A,#N/A,FALSE,"CTrecon"}</definedName>
    <definedName name="fghfgh_1_1_1_3" hidden="1">{#N/A,#N/A,FALSE,"TMCOMP96";#N/A,#N/A,FALSE,"MAT96";#N/A,#N/A,FALSE,"FANDA96";#N/A,#N/A,FALSE,"INTRAN96";#N/A,#N/A,FALSE,"NAA9697";#N/A,#N/A,FALSE,"ECWEBB";#N/A,#N/A,FALSE,"MFT96";#N/A,#N/A,FALSE,"CTrecon"}</definedName>
    <definedName name="fghfgh_1_1_1_3_1" hidden="1">{#N/A,#N/A,FALSE,"TMCOMP96";#N/A,#N/A,FALSE,"MAT96";#N/A,#N/A,FALSE,"FANDA96";#N/A,#N/A,FALSE,"INTRAN96";#N/A,#N/A,FALSE,"NAA9697";#N/A,#N/A,FALSE,"ECWEBB";#N/A,#N/A,FALSE,"MFT96";#N/A,#N/A,FALSE,"CTrecon"}</definedName>
    <definedName name="fghfgh_1_1_1_3_2" hidden="1">{#N/A,#N/A,FALSE,"TMCOMP96";#N/A,#N/A,FALSE,"MAT96";#N/A,#N/A,FALSE,"FANDA96";#N/A,#N/A,FALSE,"INTRAN96";#N/A,#N/A,FALSE,"NAA9697";#N/A,#N/A,FALSE,"ECWEBB";#N/A,#N/A,FALSE,"MFT96";#N/A,#N/A,FALSE,"CTrecon"}</definedName>
    <definedName name="fghfgh_1_1_1_3_3" hidden="1">{#N/A,#N/A,FALSE,"TMCOMP96";#N/A,#N/A,FALSE,"MAT96";#N/A,#N/A,FALSE,"FANDA96";#N/A,#N/A,FALSE,"INTRAN96";#N/A,#N/A,FALSE,"NAA9697";#N/A,#N/A,FALSE,"ECWEBB";#N/A,#N/A,FALSE,"MFT96";#N/A,#N/A,FALSE,"CTrecon"}</definedName>
    <definedName name="fghfgh_1_1_1_3_4" hidden="1">{#N/A,#N/A,FALSE,"TMCOMP96";#N/A,#N/A,FALSE,"MAT96";#N/A,#N/A,FALSE,"FANDA96";#N/A,#N/A,FALSE,"INTRAN96";#N/A,#N/A,FALSE,"NAA9697";#N/A,#N/A,FALSE,"ECWEBB";#N/A,#N/A,FALSE,"MFT96";#N/A,#N/A,FALSE,"CTrecon"}</definedName>
    <definedName name="fghfgh_1_1_1_3_5" hidden="1">{#N/A,#N/A,FALSE,"TMCOMP96";#N/A,#N/A,FALSE,"MAT96";#N/A,#N/A,FALSE,"FANDA96";#N/A,#N/A,FALSE,"INTRAN96";#N/A,#N/A,FALSE,"NAA9697";#N/A,#N/A,FALSE,"ECWEBB";#N/A,#N/A,FALSE,"MFT96";#N/A,#N/A,FALSE,"CTrecon"}</definedName>
    <definedName name="fghfgh_1_1_1_4" hidden="1">{#N/A,#N/A,FALSE,"TMCOMP96";#N/A,#N/A,FALSE,"MAT96";#N/A,#N/A,FALSE,"FANDA96";#N/A,#N/A,FALSE,"INTRAN96";#N/A,#N/A,FALSE,"NAA9697";#N/A,#N/A,FALSE,"ECWEBB";#N/A,#N/A,FALSE,"MFT96";#N/A,#N/A,FALSE,"CTrecon"}</definedName>
    <definedName name="fghfgh_1_1_1_4_1" hidden="1">{#N/A,#N/A,FALSE,"TMCOMP96";#N/A,#N/A,FALSE,"MAT96";#N/A,#N/A,FALSE,"FANDA96";#N/A,#N/A,FALSE,"INTRAN96";#N/A,#N/A,FALSE,"NAA9697";#N/A,#N/A,FALSE,"ECWEBB";#N/A,#N/A,FALSE,"MFT96";#N/A,#N/A,FALSE,"CTrecon"}</definedName>
    <definedName name="fghfgh_1_1_1_4_2" hidden="1">{#N/A,#N/A,FALSE,"TMCOMP96";#N/A,#N/A,FALSE,"MAT96";#N/A,#N/A,FALSE,"FANDA96";#N/A,#N/A,FALSE,"INTRAN96";#N/A,#N/A,FALSE,"NAA9697";#N/A,#N/A,FALSE,"ECWEBB";#N/A,#N/A,FALSE,"MFT96";#N/A,#N/A,FALSE,"CTrecon"}</definedName>
    <definedName name="fghfgh_1_1_1_4_3" hidden="1">{#N/A,#N/A,FALSE,"TMCOMP96";#N/A,#N/A,FALSE,"MAT96";#N/A,#N/A,FALSE,"FANDA96";#N/A,#N/A,FALSE,"INTRAN96";#N/A,#N/A,FALSE,"NAA9697";#N/A,#N/A,FALSE,"ECWEBB";#N/A,#N/A,FALSE,"MFT96";#N/A,#N/A,FALSE,"CTrecon"}</definedName>
    <definedName name="fghfgh_1_1_1_4_4" hidden="1">{#N/A,#N/A,FALSE,"TMCOMP96";#N/A,#N/A,FALSE,"MAT96";#N/A,#N/A,FALSE,"FANDA96";#N/A,#N/A,FALSE,"INTRAN96";#N/A,#N/A,FALSE,"NAA9697";#N/A,#N/A,FALSE,"ECWEBB";#N/A,#N/A,FALSE,"MFT96";#N/A,#N/A,FALSE,"CTrecon"}</definedName>
    <definedName name="fghfgh_1_1_1_4_5" hidden="1">{#N/A,#N/A,FALSE,"TMCOMP96";#N/A,#N/A,FALSE,"MAT96";#N/A,#N/A,FALSE,"FANDA96";#N/A,#N/A,FALSE,"INTRAN96";#N/A,#N/A,FALSE,"NAA9697";#N/A,#N/A,FALSE,"ECWEBB";#N/A,#N/A,FALSE,"MFT96";#N/A,#N/A,FALSE,"CTrecon"}</definedName>
    <definedName name="fghfgh_1_1_1_5" hidden="1">{#N/A,#N/A,FALSE,"TMCOMP96";#N/A,#N/A,FALSE,"MAT96";#N/A,#N/A,FALSE,"FANDA96";#N/A,#N/A,FALSE,"INTRAN96";#N/A,#N/A,FALSE,"NAA9697";#N/A,#N/A,FALSE,"ECWEBB";#N/A,#N/A,FALSE,"MFT96";#N/A,#N/A,FALSE,"CTrecon"}</definedName>
    <definedName name="fghfgh_1_1_1_5_1" hidden="1">{#N/A,#N/A,FALSE,"TMCOMP96";#N/A,#N/A,FALSE,"MAT96";#N/A,#N/A,FALSE,"FANDA96";#N/A,#N/A,FALSE,"INTRAN96";#N/A,#N/A,FALSE,"NAA9697";#N/A,#N/A,FALSE,"ECWEBB";#N/A,#N/A,FALSE,"MFT96";#N/A,#N/A,FALSE,"CTrecon"}</definedName>
    <definedName name="fghfgh_1_1_1_5_2" hidden="1">{#N/A,#N/A,FALSE,"TMCOMP96";#N/A,#N/A,FALSE,"MAT96";#N/A,#N/A,FALSE,"FANDA96";#N/A,#N/A,FALSE,"INTRAN96";#N/A,#N/A,FALSE,"NAA9697";#N/A,#N/A,FALSE,"ECWEBB";#N/A,#N/A,FALSE,"MFT96";#N/A,#N/A,FALSE,"CTrecon"}</definedName>
    <definedName name="fghfgh_1_1_1_5_3" hidden="1">{#N/A,#N/A,FALSE,"TMCOMP96";#N/A,#N/A,FALSE,"MAT96";#N/A,#N/A,FALSE,"FANDA96";#N/A,#N/A,FALSE,"INTRAN96";#N/A,#N/A,FALSE,"NAA9697";#N/A,#N/A,FALSE,"ECWEBB";#N/A,#N/A,FALSE,"MFT96";#N/A,#N/A,FALSE,"CTrecon"}</definedName>
    <definedName name="fghfgh_1_1_1_5_4" hidden="1">{#N/A,#N/A,FALSE,"TMCOMP96";#N/A,#N/A,FALSE,"MAT96";#N/A,#N/A,FALSE,"FANDA96";#N/A,#N/A,FALSE,"INTRAN96";#N/A,#N/A,FALSE,"NAA9697";#N/A,#N/A,FALSE,"ECWEBB";#N/A,#N/A,FALSE,"MFT96";#N/A,#N/A,FALSE,"CTrecon"}</definedName>
    <definedName name="fghfgh_1_1_1_5_5" hidden="1">{#N/A,#N/A,FALSE,"TMCOMP96";#N/A,#N/A,FALSE,"MAT96";#N/A,#N/A,FALSE,"FANDA96";#N/A,#N/A,FALSE,"INTRAN96";#N/A,#N/A,FALSE,"NAA9697";#N/A,#N/A,FALSE,"ECWEBB";#N/A,#N/A,FALSE,"MFT96";#N/A,#N/A,FALSE,"CTrecon"}</definedName>
    <definedName name="fghfgh_1_1_2" hidden="1">{#N/A,#N/A,FALSE,"TMCOMP96";#N/A,#N/A,FALSE,"MAT96";#N/A,#N/A,FALSE,"FANDA96";#N/A,#N/A,FALSE,"INTRAN96";#N/A,#N/A,FALSE,"NAA9697";#N/A,#N/A,FALSE,"ECWEBB";#N/A,#N/A,FALSE,"MFT96";#N/A,#N/A,FALSE,"CTrecon"}</definedName>
    <definedName name="fghfgh_1_1_2_1" hidden="1">{#N/A,#N/A,FALSE,"TMCOMP96";#N/A,#N/A,FALSE,"MAT96";#N/A,#N/A,FALSE,"FANDA96";#N/A,#N/A,FALSE,"INTRAN96";#N/A,#N/A,FALSE,"NAA9697";#N/A,#N/A,FALSE,"ECWEBB";#N/A,#N/A,FALSE,"MFT96";#N/A,#N/A,FALSE,"CTrecon"}</definedName>
    <definedName name="fghfgh_1_1_2_2" hidden="1">{#N/A,#N/A,FALSE,"TMCOMP96";#N/A,#N/A,FALSE,"MAT96";#N/A,#N/A,FALSE,"FANDA96";#N/A,#N/A,FALSE,"INTRAN96";#N/A,#N/A,FALSE,"NAA9697";#N/A,#N/A,FALSE,"ECWEBB";#N/A,#N/A,FALSE,"MFT96";#N/A,#N/A,FALSE,"CTrecon"}</definedName>
    <definedName name="fghfgh_1_1_2_3" hidden="1">{#N/A,#N/A,FALSE,"TMCOMP96";#N/A,#N/A,FALSE,"MAT96";#N/A,#N/A,FALSE,"FANDA96";#N/A,#N/A,FALSE,"INTRAN96";#N/A,#N/A,FALSE,"NAA9697";#N/A,#N/A,FALSE,"ECWEBB";#N/A,#N/A,FALSE,"MFT96";#N/A,#N/A,FALSE,"CTrecon"}</definedName>
    <definedName name="fghfgh_1_1_2_4" hidden="1">{#N/A,#N/A,FALSE,"TMCOMP96";#N/A,#N/A,FALSE,"MAT96";#N/A,#N/A,FALSE,"FANDA96";#N/A,#N/A,FALSE,"INTRAN96";#N/A,#N/A,FALSE,"NAA9697";#N/A,#N/A,FALSE,"ECWEBB";#N/A,#N/A,FALSE,"MFT96";#N/A,#N/A,FALSE,"CTrecon"}</definedName>
    <definedName name="fghfgh_1_1_2_5" hidden="1">{#N/A,#N/A,FALSE,"TMCOMP96";#N/A,#N/A,FALSE,"MAT96";#N/A,#N/A,FALSE,"FANDA96";#N/A,#N/A,FALSE,"INTRAN96";#N/A,#N/A,FALSE,"NAA9697";#N/A,#N/A,FALSE,"ECWEBB";#N/A,#N/A,FALSE,"MFT96";#N/A,#N/A,FALSE,"CTrecon"}</definedName>
    <definedName name="fghfgh_1_1_3" hidden="1">{#N/A,#N/A,FALSE,"TMCOMP96";#N/A,#N/A,FALSE,"MAT96";#N/A,#N/A,FALSE,"FANDA96";#N/A,#N/A,FALSE,"INTRAN96";#N/A,#N/A,FALSE,"NAA9697";#N/A,#N/A,FALSE,"ECWEBB";#N/A,#N/A,FALSE,"MFT96";#N/A,#N/A,FALSE,"CTrecon"}</definedName>
    <definedName name="fghfgh_1_1_3_1" hidden="1">{#N/A,#N/A,FALSE,"TMCOMP96";#N/A,#N/A,FALSE,"MAT96";#N/A,#N/A,FALSE,"FANDA96";#N/A,#N/A,FALSE,"INTRAN96";#N/A,#N/A,FALSE,"NAA9697";#N/A,#N/A,FALSE,"ECWEBB";#N/A,#N/A,FALSE,"MFT96";#N/A,#N/A,FALSE,"CTrecon"}</definedName>
    <definedName name="fghfgh_1_1_3_2" hidden="1">{#N/A,#N/A,FALSE,"TMCOMP96";#N/A,#N/A,FALSE,"MAT96";#N/A,#N/A,FALSE,"FANDA96";#N/A,#N/A,FALSE,"INTRAN96";#N/A,#N/A,FALSE,"NAA9697";#N/A,#N/A,FALSE,"ECWEBB";#N/A,#N/A,FALSE,"MFT96";#N/A,#N/A,FALSE,"CTrecon"}</definedName>
    <definedName name="fghfgh_1_1_3_3" hidden="1">{#N/A,#N/A,FALSE,"TMCOMP96";#N/A,#N/A,FALSE,"MAT96";#N/A,#N/A,FALSE,"FANDA96";#N/A,#N/A,FALSE,"INTRAN96";#N/A,#N/A,FALSE,"NAA9697";#N/A,#N/A,FALSE,"ECWEBB";#N/A,#N/A,FALSE,"MFT96";#N/A,#N/A,FALSE,"CTrecon"}</definedName>
    <definedName name="fghfgh_1_1_3_4" hidden="1">{#N/A,#N/A,FALSE,"TMCOMP96";#N/A,#N/A,FALSE,"MAT96";#N/A,#N/A,FALSE,"FANDA96";#N/A,#N/A,FALSE,"INTRAN96";#N/A,#N/A,FALSE,"NAA9697";#N/A,#N/A,FALSE,"ECWEBB";#N/A,#N/A,FALSE,"MFT96";#N/A,#N/A,FALSE,"CTrecon"}</definedName>
    <definedName name="fghfgh_1_1_3_5" hidden="1">{#N/A,#N/A,FALSE,"TMCOMP96";#N/A,#N/A,FALSE,"MAT96";#N/A,#N/A,FALSE,"FANDA96";#N/A,#N/A,FALSE,"INTRAN96";#N/A,#N/A,FALSE,"NAA9697";#N/A,#N/A,FALSE,"ECWEBB";#N/A,#N/A,FALSE,"MFT96";#N/A,#N/A,FALSE,"CTrecon"}</definedName>
    <definedName name="fghfgh_1_1_4" hidden="1">{#N/A,#N/A,FALSE,"TMCOMP96";#N/A,#N/A,FALSE,"MAT96";#N/A,#N/A,FALSE,"FANDA96";#N/A,#N/A,FALSE,"INTRAN96";#N/A,#N/A,FALSE,"NAA9697";#N/A,#N/A,FALSE,"ECWEBB";#N/A,#N/A,FALSE,"MFT96";#N/A,#N/A,FALSE,"CTrecon"}</definedName>
    <definedName name="fghfgh_1_1_4_1" hidden="1">{#N/A,#N/A,FALSE,"TMCOMP96";#N/A,#N/A,FALSE,"MAT96";#N/A,#N/A,FALSE,"FANDA96";#N/A,#N/A,FALSE,"INTRAN96";#N/A,#N/A,FALSE,"NAA9697";#N/A,#N/A,FALSE,"ECWEBB";#N/A,#N/A,FALSE,"MFT96";#N/A,#N/A,FALSE,"CTrecon"}</definedName>
    <definedName name="fghfgh_1_1_4_2" hidden="1">{#N/A,#N/A,FALSE,"TMCOMP96";#N/A,#N/A,FALSE,"MAT96";#N/A,#N/A,FALSE,"FANDA96";#N/A,#N/A,FALSE,"INTRAN96";#N/A,#N/A,FALSE,"NAA9697";#N/A,#N/A,FALSE,"ECWEBB";#N/A,#N/A,FALSE,"MFT96";#N/A,#N/A,FALSE,"CTrecon"}</definedName>
    <definedName name="fghfgh_1_1_4_3" hidden="1">{#N/A,#N/A,FALSE,"TMCOMP96";#N/A,#N/A,FALSE,"MAT96";#N/A,#N/A,FALSE,"FANDA96";#N/A,#N/A,FALSE,"INTRAN96";#N/A,#N/A,FALSE,"NAA9697";#N/A,#N/A,FALSE,"ECWEBB";#N/A,#N/A,FALSE,"MFT96";#N/A,#N/A,FALSE,"CTrecon"}</definedName>
    <definedName name="fghfgh_1_1_4_4" hidden="1">{#N/A,#N/A,FALSE,"TMCOMP96";#N/A,#N/A,FALSE,"MAT96";#N/A,#N/A,FALSE,"FANDA96";#N/A,#N/A,FALSE,"INTRAN96";#N/A,#N/A,FALSE,"NAA9697";#N/A,#N/A,FALSE,"ECWEBB";#N/A,#N/A,FALSE,"MFT96";#N/A,#N/A,FALSE,"CTrecon"}</definedName>
    <definedName name="fghfgh_1_1_4_5" hidden="1">{#N/A,#N/A,FALSE,"TMCOMP96";#N/A,#N/A,FALSE,"MAT96";#N/A,#N/A,FALSE,"FANDA96";#N/A,#N/A,FALSE,"INTRAN96";#N/A,#N/A,FALSE,"NAA9697";#N/A,#N/A,FALSE,"ECWEBB";#N/A,#N/A,FALSE,"MFT96";#N/A,#N/A,FALSE,"CTrecon"}</definedName>
    <definedName name="fghfgh_1_1_5" hidden="1">{#N/A,#N/A,FALSE,"TMCOMP96";#N/A,#N/A,FALSE,"MAT96";#N/A,#N/A,FALSE,"FANDA96";#N/A,#N/A,FALSE,"INTRAN96";#N/A,#N/A,FALSE,"NAA9697";#N/A,#N/A,FALSE,"ECWEBB";#N/A,#N/A,FALSE,"MFT96";#N/A,#N/A,FALSE,"CTrecon"}</definedName>
    <definedName name="fghfgh_1_1_5_1" hidden="1">{#N/A,#N/A,FALSE,"TMCOMP96";#N/A,#N/A,FALSE,"MAT96";#N/A,#N/A,FALSE,"FANDA96";#N/A,#N/A,FALSE,"INTRAN96";#N/A,#N/A,FALSE,"NAA9697";#N/A,#N/A,FALSE,"ECWEBB";#N/A,#N/A,FALSE,"MFT96";#N/A,#N/A,FALSE,"CTrecon"}</definedName>
    <definedName name="fghfgh_1_1_5_2" hidden="1">{#N/A,#N/A,FALSE,"TMCOMP96";#N/A,#N/A,FALSE,"MAT96";#N/A,#N/A,FALSE,"FANDA96";#N/A,#N/A,FALSE,"INTRAN96";#N/A,#N/A,FALSE,"NAA9697";#N/A,#N/A,FALSE,"ECWEBB";#N/A,#N/A,FALSE,"MFT96";#N/A,#N/A,FALSE,"CTrecon"}</definedName>
    <definedName name="fghfgh_1_1_5_3" hidden="1">{#N/A,#N/A,FALSE,"TMCOMP96";#N/A,#N/A,FALSE,"MAT96";#N/A,#N/A,FALSE,"FANDA96";#N/A,#N/A,FALSE,"INTRAN96";#N/A,#N/A,FALSE,"NAA9697";#N/A,#N/A,FALSE,"ECWEBB";#N/A,#N/A,FALSE,"MFT96";#N/A,#N/A,FALSE,"CTrecon"}</definedName>
    <definedName name="fghfgh_1_1_5_4" hidden="1">{#N/A,#N/A,FALSE,"TMCOMP96";#N/A,#N/A,FALSE,"MAT96";#N/A,#N/A,FALSE,"FANDA96";#N/A,#N/A,FALSE,"INTRAN96";#N/A,#N/A,FALSE,"NAA9697";#N/A,#N/A,FALSE,"ECWEBB";#N/A,#N/A,FALSE,"MFT96";#N/A,#N/A,FALSE,"CTrecon"}</definedName>
    <definedName name="fghfgh_1_1_5_5" hidden="1">{#N/A,#N/A,FALSE,"TMCOMP96";#N/A,#N/A,FALSE,"MAT96";#N/A,#N/A,FALSE,"FANDA96";#N/A,#N/A,FALSE,"INTRAN96";#N/A,#N/A,FALSE,"NAA9697";#N/A,#N/A,FALSE,"ECWEBB";#N/A,#N/A,FALSE,"MFT96";#N/A,#N/A,FALSE,"CTrecon"}</definedName>
    <definedName name="fghfgh_1_2" hidden="1">{#N/A,#N/A,FALSE,"TMCOMP96";#N/A,#N/A,FALSE,"MAT96";#N/A,#N/A,FALSE,"FANDA96";#N/A,#N/A,FALSE,"INTRAN96";#N/A,#N/A,FALSE,"NAA9697";#N/A,#N/A,FALSE,"ECWEBB";#N/A,#N/A,FALSE,"MFT96";#N/A,#N/A,FALSE,"CTrecon"}</definedName>
    <definedName name="fghfgh_1_2_1" hidden="1">{#N/A,#N/A,FALSE,"TMCOMP96";#N/A,#N/A,FALSE,"MAT96";#N/A,#N/A,FALSE,"FANDA96";#N/A,#N/A,FALSE,"INTRAN96";#N/A,#N/A,FALSE,"NAA9697";#N/A,#N/A,FALSE,"ECWEBB";#N/A,#N/A,FALSE,"MFT96";#N/A,#N/A,FALSE,"CTrecon"}</definedName>
    <definedName name="fghfgh_1_2_1_1" hidden="1">{#N/A,#N/A,FALSE,"TMCOMP96";#N/A,#N/A,FALSE,"MAT96";#N/A,#N/A,FALSE,"FANDA96";#N/A,#N/A,FALSE,"INTRAN96";#N/A,#N/A,FALSE,"NAA9697";#N/A,#N/A,FALSE,"ECWEBB";#N/A,#N/A,FALSE,"MFT96";#N/A,#N/A,FALSE,"CTrecon"}</definedName>
    <definedName name="fghfgh_1_2_1_1_1" hidden="1">{#N/A,#N/A,FALSE,"TMCOMP96";#N/A,#N/A,FALSE,"MAT96";#N/A,#N/A,FALSE,"FANDA96";#N/A,#N/A,FALSE,"INTRAN96";#N/A,#N/A,FALSE,"NAA9697";#N/A,#N/A,FALSE,"ECWEBB";#N/A,#N/A,FALSE,"MFT96";#N/A,#N/A,FALSE,"CTrecon"}</definedName>
    <definedName name="fghfgh_1_2_1_1_1_1" hidden="1">{#N/A,#N/A,FALSE,"TMCOMP96";#N/A,#N/A,FALSE,"MAT96";#N/A,#N/A,FALSE,"FANDA96";#N/A,#N/A,FALSE,"INTRAN96";#N/A,#N/A,FALSE,"NAA9697";#N/A,#N/A,FALSE,"ECWEBB";#N/A,#N/A,FALSE,"MFT96";#N/A,#N/A,FALSE,"CTrecon"}</definedName>
    <definedName name="fghfgh_1_2_1_1_1_2" hidden="1">{#N/A,#N/A,FALSE,"TMCOMP96";#N/A,#N/A,FALSE,"MAT96";#N/A,#N/A,FALSE,"FANDA96";#N/A,#N/A,FALSE,"INTRAN96";#N/A,#N/A,FALSE,"NAA9697";#N/A,#N/A,FALSE,"ECWEBB";#N/A,#N/A,FALSE,"MFT96";#N/A,#N/A,FALSE,"CTrecon"}</definedName>
    <definedName name="fghfgh_1_2_1_1_1_3" hidden="1">{#N/A,#N/A,FALSE,"TMCOMP96";#N/A,#N/A,FALSE,"MAT96";#N/A,#N/A,FALSE,"FANDA96";#N/A,#N/A,FALSE,"INTRAN96";#N/A,#N/A,FALSE,"NAA9697";#N/A,#N/A,FALSE,"ECWEBB";#N/A,#N/A,FALSE,"MFT96";#N/A,#N/A,FALSE,"CTrecon"}</definedName>
    <definedName name="fghfgh_1_2_1_1_1_4" hidden="1">{#N/A,#N/A,FALSE,"TMCOMP96";#N/A,#N/A,FALSE,"MAT96";#N/A,#N/A,FALSE,"FANDA96";#N/A,#N/A,FALSE,"INTRAN96";#N/A,#N/A,FALSE,"NAA9697";#N/A,#N/A,FALSE,"ECWEBB";#N/A,#N/A,FALSE,"MFT96";#N/A,#N/A,FALSE,"CTrecon"}</definedName>
    <definedName name="fghfgh_1_2_1_1_1_5" hidden="1">{#N/A,#N/A,FALSE,"TMCOMP96";#N/A,#N/A,FALSE,"MAT96";#N/A,#N/A,FALSE,"FANDA96";#N/A,#N/A,FALSE,"INTRAN96";#N/A,#N/A,FALSE,"NAA9697";#N/A,#N/A,FALSE,"ECWEBB";#N/A,#N/A,FALSE,"MFT96";#N/A,#N/A,FALSE,"CTrecon"}</definedName>
    <definedName name="fghfgh_1_2_1_1_2" hidden="1">{#N/A,#N/A,FALSE,"TMCOMP96";#N/A,#N/A,FALSE,"MAT96";#N/A,#N/A,FALSE,"FANDA96";#N/A,#N/A,FALSE,"INTRAN96";#N/A,#N/A,FALSE,"NAA9697";#N/A,#N/A,FALSE,"ECWEBB";#N/A,#N/A,FALSE,"MFT96";#N/A,#N/A,FALSE,"CTrecon"}</definedName>
    <definedName name="fghfgh_1_2_1_1_2_1" hidden="1">{#N/A,#N/A,FALSE,"TMCOMP96";#N/A,#N/A,FALSE,"MAT96";#N/A,#N/A,FALSE,"FANDA96";#N/A,#N/A,FALSE,"INTRAN96";#N/A,#N/A,FALSE,"NAA9697";#N/A,#N/A,FALSE,"ECWEBB";#N/A,#N/A,FALSE,"MFT96";#N/A,#N/A,FALSE,"CTrecon"}</definedName>
    <definedName name="fghfgh_1_2_1_1_2_2" hidden="1">{#N/A,#N/A,FALSE,"TMCOMP96";#N/A,#N/A,FALSE,"MAT96";#N/A,#N/A,FALSE,"FANDA96";#N/A,#N/A,FALSE,"INTRAN96";#N/A,#N/A,FALSE,"NAA9697";#N/A,#N/A,FALSE,"ECWEBB";#N/A,#N/A,FALSE,"MFT96";#N/A,#N/A,FALSE,"CTrecon"}</definedName>
    <definedName name="fghfgh_1_2_1_1_2_3" hidden="1">{#N/A,#N/A,FALSE,"TMCOMP96";#N/A,#N/A,FALSE,"MAT96";#N/A,#N/A,FALSE,"FANDA96";#N/A,#N/A,FALSE,"INTRAN96";#N/A,#N/A,FALSE,"NAA9697";#N/A,#N/A,FALSE,"ECWEBB";#N/A,#N/A,FALSE,"MFT96";#N/A,#N/A,FALSE,"CTrecon"}</definedName>
    <definedName name="fghfgh_1_2_1_1_2_4" hidden="1">{#N/A,#N/A,FALSE,"TMCOMP96";#N/A,#N/A,FALSE,"MAT96";#N/A,#N/A,FALSE,"FANDA96";#N/A,#N/A,FALSE,"INTRAN96";#N/A,#N/A,FALSE,"NAA9697";#N/A,#N/A,FALSE,"ECWEBB";#N/A,#N/A,FALSE,"MFT96";#N/A,#N/A,FALSE,"CTrecon"}</definedName>
    <definedName name="fghfgh_1_2_1_1_2_5" hidden="1">{#N/A,#N/A,FALSE,"TMCOMP96";#N/A,#N/A,FALSE,"MAT96";#N/A,#N/A,FALSE,"FANDA96";#N/A,#N/A,FALSE,"INTRAN96";#N/A,#N/A,FALSE,"NAA9697";#N/A,#N/A,FALSE,"ECWEBB";#N/A,#N/A,FALSE,"MFT96";#N/A,#N/A,FALSE,"CTrecon"}</definedName>
    <definedName name="fghfgh_1_2_1_1_3" hidden="1">{#N/A,#N/A,FALSE,"TMCOMP96";#N/A,#N/A,FALSE,"MAT96";#N/A,#N/A,FALSE,"FANDA96";#N/A,#N/A,FALSE,"INTRAN96";#N/A,#N/A,FALSE,"NAA9697";#N/A,#N/A,FALSE,"ECWEBB";#N/A,#N/A,FALSE,"MFT96";#N/A,#N/A,FALSE,"CTrecon"}</definedName>
    <definedName name="fghfgh_1_2_1_1_4" hidden="1">{#N/A,#N/A,FALSE,"TMCOMP96";#N/A,#N/A,FALSE,"MAT96";#N/A,#N/A,FALSE,"FANDA96";#N/A,#N/A,FALSE,"INTRAN96";#N/A,#N/A,FALSE,"NAA9697";#N/A,#N/A,FALSE,"ECWEBB";#N/A,#N/A,FALSE,"MFT96";#N/A,#N/A,FALSE,"CTrecon"}</definedName>
    <definedName name="fghfgh_1_2_1_1_5" hidden="1">{#N/A,#N/A,FALSE,"TMCOMP96";#N/A,#N/A,FALSE,"MAT96";#N/A,#N/A,FALSE,"FANDA96";#N/A,#N/A,FALSE,"INTRAN96";#N/A,#N/A,FALSE,"NAA9697";#N/A,#N/A,FALSE,"ECWEBB";#N/A,#N/A,FALSE,"MFT96";#N/A,#N/A,FALSE,"CTrecon"}</definedName>
    <definedName name="fghfgh_1_2_1_2" hidden="1">{#N/A,#N/A,FALSE,"TMCOMP96";#N/A,#N/A,FALSE,"MAT96";#N/A,#N/A,FALSE,"FANDA96";#N/A,#N/A,FALSE,"INTRAN96";#N/A,#N/A,FALSE,"NAA9697";#N/A,#N/A,FALSE,"ECWEBB";#N/A,#N/A,FALSE,"MFT96";#N/A,#N/A,FALSE,"CTrecon"}</definedName>
    <definedName name="fghfgh_1_2_1_2_1" hidden="1">{#N/A,#N/A,FALSE,"TMCOMP96";#N/A,#N/A,FALSE,"MAT96";#N/A,#N/A,FALSE,"FANDA96";#N/A,#N/A,FALSE,"INTRAN96";#N/A,#N/A,FALSE,"NAA9697";#N/A,#N/A,FALSE,"ECWEBB";#N/A,#N/A,FALSE,"MFT96";#N/A,#N/A,FALSE,"CTrecon"}</definedName>
    <definedName name="fghfgh_1_2_1_2_2" hidden="1">{#N/A,#N/A,FALSE,"TMCOMP96";#N/A,#N/A,FALSE,"MAT96";#N/A,#N/A,FALSE,"FANDA96";#N/A,#N/A,FALSE,"INTRAN96";#N/A,#N/A,FALSE,"NAA9697";#N/A,#N/A,FALSE,"ECWEBB";#N/A,#N/A,FALSE,"MFT96";#N/A,#N/A,FALSE,"CTrecon"}</definedName>
    <definedName name="fghfgh_1_2_1_2_3" hidden="1">{#N/A,#N/A,FALSE,"TMCOMP96";#N/A,#N/A,FALSE,"MAT96";#N/A,#N/A,FALSE,"FANDA96";#N/A,#N/A,FALSE,"INTRAN96";#N/A,#N/A,FALSE,"NAA9697";#N/A,#N/A,FALSE,"ECWEBB";#N/A,#N/A,FALSE,"MFT96";#N/A,#N/A,FALSE,"CTrecon"}</definedName>
    <definedName name="fghfgh_1_2_1_2_4" hidden="1">{#N/A,#N/A,FALSE,"TMCOMP96";#N/A,#N/A,FALSE,"MAT96";#N/A,#N/A,FALSE,"FANDA96";#N/A,#N/A,FALSE,"INTRAN96";#N/A,#N/A,FALSE,"NAA9697";#N/A,#N/A,FALSE,"ECWEBB";#N/A,#N/A,FALSE,"MFT96";#N/A,#N/A,FALSE,"CTrecon"}</definedName>
    <definedName name="fghfgh_1_2_1_2_5" hidden="1">{#N/A,#N/A,FALSE,"TMCOMP96";#N/A,#N/A,FALSE,"MAT96";#N/A,#N/A,FALSE,"FANDA96";#N/A,#N/A,FALSE,"INTRAN96";#N/A,#N/A,FALSE,"NAA9697";#N/A,#N/A,FALSE,"ECWEBB";#N/A,#N/A,FALSE,"MFT96";#N/A,#N/A,FALSE,"CTrecon"}</definedName>
    <definedName name="fghfgh_1_2_1_3" hidden="1">{#N/A,#N/A,FALSE,"TMCOMP96";#N/A,#N/A,FALSE,"MAT96";#N/A,#N/A,FALSE,"FANDA96";#N/A,#N/A,FALSE,"INTRAN96";#N/A,#N/A,FALSE,"NAA9697";#N/A,#N/A,FALSE,"ECWEBB";#N/A,#N/A,FALSE,"MFT96";#N/A,#N/A,FALSE,"CTrecon"}</definedName>
    <definedName name="fghfgh_1_2_1_3_1" hidden="1">{#N/A,#N/A,FALSE,"TMCOMP96";#N/A,#N/A,FALSE,"MAT96";#N/A,#N/A,FALSE,"FANDA96";#N/A,#N/A,FALSE,"INTRAN96";#N/A,#N/A,FALSE,"NAA9697";#N/A,#N/A,FALSE,"ECWEBB";#N/A,#N/A,FALSE,"MFT96";#N/A,#N/A,FALSE,"CTrecon"}</definedName>
    <definedName name="fghfgh_1_2_1_3_2" hidden="1">{#N/A,#N/A,FALSE,"TMCOMP96";#N/A,#N/A,FALSE,"MAT96";#N/A,#N/A,FALSE,"FANDA96";#N/A,#N/A,FALSE,"INTRAN96";#N/A,#N/A,FALSE,"NAA9697";#N/A,#N/A,FALSE,"ECWEBB";#N/A,#N/A,FALSE,"MFT96";#N/A,#N/A,FALSE,"CTrecon"}</definedName>
    <definedName name="fghfgh_1_2_1_3_3" hidden="1">{#N/A,#N/A,FALSE,"TMCOMP96";#N/A,#N/A,FALSE,"MAT96";#N/A,#N/A,FALSE,"FANDA96";#N/A,#N/A,FALSE,"INTRAN96";#N/A,#N/A,FALSE,"NAA9697";#N/A,#N/A,FALSE,"ECWEBB";#N/A,#N/A,FALSE,"MFT96";#N/A,#N/A,FALSE,"CTrecon"}</definedName>
    <definedName name="fghfgh_1_2_1_3_4" hidden="1">{#N/A,#N/A,FALSE,"TMCOMP96";#N/A,#N/A,FALSE,"MAT96";#N/A,#N/A,FALSE,"FANDA96";#N/A,#N/A,FALSE,"INTRAN96";#N/A,#N/A,FALSE,"NAA9697";#N/A,#N/A,FALSE,"ECWEBB";#N/A,#N/A,FALSE,"MFT96";#N/A,#N/A,FALSE,"CTrecon"}</definedName>
    <definedName name="fghfgh_1_2_1_3_5" hidden="1">{#N/A,#N/A,FALSE,"TMCOMP96";#N/A,#N/A,FALSE,"MAT96";#N/A,#N/A,FALSE,"FANDA96";#N/A,#N/A,FALSE,"INTRAN96";#N/A,#N/A,FALSE,"NAA9697";#N/A,#N/A,FALSE,"ECWEBB";#N/A,#N/A,FALSE,"MFT96";#N/A,#N/A,FALSE,"CTrecon"}</definedName>
    <definedName name="fghfgh_1_2_1_4" hidden="1">{#N/A,#N/A,FALSE,"TMCOMP96";#N/A,#N/A,FALSE,"MAT96";#N/A,#N/A,FALSE,"FANDA96";#N/A,#N/A,FALSE,"INTRAN96";#N/A,#N/A,FALSE,"NAA9697";#N/A,#N/A,FALSE,"ECWEBB";#N/A,#N/A,FALSE,"MFT96";#N/A,#N/A,FALSE,"CTrecon"}</definedName>
    <definedName name="fghfgh_1_2_1_4_1" hidden="1">{#N/A,#N/A,FALSE,"TMCOMP96";#N/A,#N/A,FALSE,"MAT96";#N/A,#N/A,FALSE,"FANDA96";#N/A,#N/A,FALSE,"INTRAN96";#N/A,#N/A,FALSE,"NAA9697";#N/A,#N/A,FALSE,"ECWEBB";#N/A,#N/A,FALSE,"MFT96";#N/A,#N/A,FALSE,"CTrecon"}</definedName>
    <definedName name="fghfgh_1_2_1_4_2" hidden="1">{#N/A,#N/A,FALSE,"TMCOMP96";#N/A,#N/A,FALSE,"MAT96";#N/A,#N/A,FALSE,"FANDA96";#N/A,#N/A,FALSE,"INTRAN96";#N/A,#N/A,FALSE,"NAA9697";#N/A,#N/A,FALSE,"ECWEBB";#N/A,#N/A,FALSE,"MFT96";#N/A,#N/A,FALSE,"CTrecon"}</definedName>
    <definedName name="fghfgh_1_2_1_4_3" hidden="1">{#N/A,#N/A,FALSE,"TMCOMP96";#N/A,#N/A,FALSE,"MAT96";#N/A,#N/A,FALSE,"FANDA96";#N/A,#N/A,FALSE,"INTRAN96";#N/A,#N/A,FALSE,"NAA9697";#N/A,#N/A,FALSE,"ECWEBB";#N/A,#N/A,FALSE,"MFT96";#N/A,#N/A,FALSE,"CTrecon"}</definedName>
    <definedName name="fghfgh_1_2_1_4_4" hidden="1">{#N/A,#N/A,FALSE,"TMCOMP96";#N/A,#N/A,FALSE,"MAT96";#N/A,#N/A,FALSE,"FANDA96";#N/A,#N/A,FALSE,"INTRAN96";#N/A,#N/A,FALSE,"NAA9697";#N/A,#N/A,FALSE,"ECWEBB";#N/A,#N/A,FALSE,"MFT96";#N/A,#N/A,FALSE,"CTrecon"}</definedName>
    <definedName name="fghfgh_1_2_1_4_5" hidden="1">{#N/A,#N/A,FALSE,"TMCOMP96";#N/A,#N/A,FALSE,"MAT96";#N/A,#N/A,FALSE,"FANDA96";#N/A,#N/A,FALSE,"INTRAN96";#N/A,#N/A,FALSE,"NAA9697";#N/A,#N/A,FALSE,"ECWEBB";#N/A,#N/A,FALSE,"MFT96";#N/A,#N/A,FALSE,"CTrecon"}</definedName>
    <definedName name="fghfgh_1_2_1_5" hidden="1">{#N/A,#N/A,FALSE,"TMCOMP96";#N/A,#N/A,FALSE,"MAT96";#N/A,#N/A,FALSE,"FANDA96";#N/A,#N/A,FALSE,"INTRAN96";#N/A,#N/A,FALSE,"NAA9697";#N/A,#N/A,FALSE,"ECWEBB";#N/A,#N/A,FALSE,"MFT96";#N/A,#N/A,FALSE,"CTrecon"}</definedName>
    <definedName name="fghfgh_1_2_1_5_1" hidden="1">{#N/A,#N/A,FALSE,"TMCOMP96";#N/A,#N/A,FALSE,"MAT96";#N/A,#N/A,FALSE,"FANDA96";#N/A,#N/A,FALSE,"INTRAN96";#N/A,#N/A,FALSE,"NAA9697";#N/A,#N/A,FALSE,"ECWEBB";#N/A,#N/A,FALSE,"MFT96";#N/A,#N/A,FALSE,"CTrecon"}</definedName>
    <definedName name="fghfgh_1_2_1_5_2" hidden="1">{#N/A,#N/A,FALSE,"TMCOMP96";#N/A,#N/A,FALSE,"MAT96";#N/A,#N/A,FALSE,"FANDA96";#N/A,#N/A,FALSE,"INTRAN96";#N/A,#N/A,FALSE,"NAA9697";#N/A,#N/A,FALSE,"ECWEBB";#N/A,#N/A,FALSE,"MFT96";#N/A,#N/A,FALSE,"CTrecon"}</definedName>
    <definedName name="fghfgh_1_2_1_5_3" hidden="1">{#N/A,#N/A,FALSE,"TMCOMP96";#N/A,#N/A,FALSE,"MAT96";#N/A,#N/A,FALSE,"FANDA96";#N/A,#N/A,FALSE,"INTRAN96";#N/A,#N/A,FALSE,"NAA9697";#N/A,#N/A,FALSE,"ECWEBB";#N/A,#N/A,FALSE,"MFT96";#N/A,#N/A,FALSE,"CTrecon"}</definedName>
    <definedName name="fghfgh_1_2_1_5_4" hidden="1">{#N/A,#N/A,FALSE,"TMCOMP96";#N/A,#N/A,FALSE,"MAT96";#N/A,#N/A,FALSE,"FANDA96";#N/A,#N/A,FALSE,"INTRAN96";#N/A,#N/A,FALSE,"NAA9697";#N/A,#N/A,FALSE,"ECWEBB";#N/A,#N/A,FALSE,"MFT96";#N/A,#N/A,FALSE,"CTrecon"}</definedName>
    <definedName name="fghfgh_1_2_1_5_5" hidden="1">{#N/A,#N/A,FALSE,"TMCOMP96";#N/A,#N/A,FALSE,"MAT96";#N/A,#N/A,FALSE,"FANDA96";#N/A,#N/A,FALSE,"INTRAN96";#N/A,#N/A,FALSE,"NAA9697";#N/A,#N/A,FALSE,"ECWEBB";#N/A,#N/A,FALSE,"MFT96";#N/A,#N/A,FALSE,"CTrecon"}</definedName>
    <definedName name="fghfgh_1_2_2" hidden="1">{#N/A,#N/A,FALSE,"TMCOMP96";#N/A,#N/A,FALSE,"MAT96";#N/A,#N/A,FALSE,"FANDA96";#N/A,#N/A,FALSE,"INTRAN96";#N/A,#N/A,FALSE,"NAA9697";#N/A,#N/A,FALSE,"ECWEBB";#N/A,#N/A,FALSE,"MFT96";#N/A,#N/A,FALSE,"CTrecon"}</definedName>
    <definedName name="fghfgh_1_2_2_1" hidden="1">{#N/A,#N/A,FALSE,"TMCOMP96";#N/A,#N/A,FALSE,"MAT96";#N/A,#N/A,FALSE,"FANDA96";#N/A,#N/A,FALSE,"INTRAN96";#N/A,#N/A,FALSE,"NAA9697";#N/A,#N/A,FALSE,"ECWEBB";#N/A,#N/A,FALSE,"MFT96";#N/A,#N/A,FALSE,"CTrecon"}</definedName>
    <definedName name="fghfgh_1_2_2_2" hidden="1">{#N/A,#N/A,FALSE,"TMCOMP96";#N/A,#N/A,FALSE,"MAT96";#N/A,#N/A,FALSE,"FANDA96";#N/A,#N/A,FALSE,"INTRAN96";#N/A,#N/A,FALSE,"NAA9697";#N/A,#N/A,FALSE,"ECWEBB";#N/A,#N/A,FALSE,"MFT96";#N/A,#N/A,FALSE,"CTrecon"}</definedName>
    <definedName name="fghfgh_1_2_2_3" hidden="1">{#N/A,#N/A,FALSE,"TMCOMP96";#N/A,#N/A,FALSE,"MAT96";#N/A,#N/A,FALSE,"FANDA96";#N/A,#N/A,FALSE,"INTRAN96";#N/A,#N/A,FALSE,"NAA9697";#N/A,#N/A,FALSE,"ECWEBB";#N/A,#N/A,FALSE,"MFT96";#N/A,#N/A,FALSE,"CTrecon"}</definedName>
    <definedName name="fghfgh_1_2_2_4" hidden="1">{#N/A,#N/A,FALSE,"TMCOMP96";#N/A,#N/A,FALSE,"MAT96";#N/A,#N/A,FALSE,"FANDA96";#N/A,#N/A,FALSE,"INTRAN96";#N/A,#N/A,FALSE,"NAA9697";#N/A,#N/A,FALSE,"ECWEBB";#N/A,#N/A,FALSE,"MFT96";#N/A,#N/A,FALSE,"CTrecon"}</definedName>
    <definedName name="fghfgh_1_2_2_5" hidden="1">{#N/A,#N/A,FALSE,"TMCOMP96";#N/A,#N/A,FALSE,"MAT96";#N/A,#N/A,FALSE,"FANDA96";#N/A,#N/A,FALSE,"INTRAN96";#N/A,#N/A,FALSE,"NAA9697";#N/A,#N/A,FALSE,"ECWEBB";#N/A,#N/A,FALSE,"MFT96";#N/A,#N/A,FALSE,"CTrecon"}</definedName>
    <definedName name="fghfgh_1_2_3" hidden="1">{#N/A,#N/A,FALSE,"TMCOMP96";#N/A,#N/A,FALSE,"MAT96";#N/A,#N/A,FALSE,"FANDA96";#N/A,#N/A,FALSE,"INTRAN96";#N/A,#N/A,FALSE,"NAA9697";#N/A,#N/A,FALSE,"ECWEBB";#N/A,#N/A,FALSE,"MFT96";#N/A,#N/A,FALSE,"CTrecon"}</definedName>
    <definedName name="fghfgh_1_2_3_1" hidden="1">{#N/A,#N/A,FALSE,"TMCOMP96";#N/A,#N/A,FALSE,"MAT96";#N/A,#N/A,FALSE,"FANDA96";#N/A,#N/A,FALSE,"INTRAN96";#N/A,#N/A,FALSE,"NAA9697";#N/A,#N/A,FALSE,"ECWEBB";#N/A,#N/A,FALSE,"MFT96";#N/A,#N/A,FALSE,"CTrecon"}</definedName>
    <definedName name="fghfgh_1_2_3_2" hidden="1">{#N/A,#N/A,FALSE,"TMCOMP96";#N/A,#N/A,FALSE,"MAT96";#N/A,#N/A,FALSE,"FANDA96";#N/A,#N/A,FALSE,"INTRAN96";#N/A,#N/A,FALSE,"NAA9697";#N/A,#N/A,FALSE,"ECWEBB";#N/A,#N/A,FALSE,"MFT96";#N/A,#N/A,FALSE,"CTrecon"}</definedName>
    <definedName name="fghfgh_1_2_3_3" hidden="1">{#N/A,#N/A,FALSE,"TMCOMP96";#N/A,#N/A,FALSE,"MAT96";#N/A,#N/A,FALSE,"FANDA96";#N/A,#N/A,FALSE,"INTRAN96";#N/A,#N/A,FALSE,"NAA9697";#N/A,#N/A,FALSE,"ECWEBB";#N/A,#N/A,FALSE,"MFT96";#N/A,#N/A,FALSE,"CTrecon"}</definedName>
    <definedName name="fghfgh_1_2_3_4" hidden="1">{#N/A,#N/A,FALSE,"TMCOMP96";#N/A,#N/A,FALSE,"MAT96";#N/A,#N/A,FALSE,"FANDA96";#N/A,#N/A,FALSE,"INTRAN96";#N/A,#N/A,FALSE,"NAA9697";#N/A,#N/A,FALSE,"ECWEBB";#N/A,#N/A,FALSE,"MFT96";#N/A,#N/A,FALSE,"CTrecon"}</definedName>
    <definedName name="fghfgh_1_2_3_5" hidden="1">{#N/A,#N/A,FALSE,"TMCOMP96";#N/A,#N/A,FALSE,"MAT96";#N/A,#N/A,FALSE,"FANDA96";#N/A,#N/A,FALSE,"INTRAN96";#N/A,#N/A,FALSE,"NAA9697";#N/A,#N/A,FALSE,"ECWEBB";#N/A,#N/A,FALSE,"MFT96";#N/A,#N/A,FALSE,"CTrecon"}</definedName>
    <definedName name="fghfgh_1_2_4" hidden="1">{#N/A,#N/A,FALSE,"TMCOMP96";#N/A,#N/A,FALSE,"MAT96";#N/A,#N/A,FALSE,"FANDA96";#N/A,#N/A,FALSE,"INTRAN96";#N/A,#N/A,FALSE,"NAA9697";#N/A,#N/A,FALSE,"ECWEBB";#N/A,#N/A,FALSE,"MFT96";#N/A,#N/A,FALSE,"CTrecon"}</definedName>
    <definedName name="fghfgh_1_2_4_1" hidden="1">{#N/A,#N/A,FALSE,"TMCOMP96";#N/A,#N/A,FALSE,"MAT96";#N/A,#N/A,FALSE,"FANDA96";#N/A,#N/A,FALSE,"INTRAN96";#N/A,#N/A,FALSE,"NAA9697";#N/A,#N/A,FALSE,"ECWEBB";#N/A,#N/A,FALSE,"MFT96";#N/A,#N/A,FALSE,"CTrecon"}</definedName>
    <definedName name="fghfgh_1_2_4_2" hidden="1">{#N/A,#N/A,FALSE,"TMCOMP96";#N/A,#N/A,FALSE,"MAT96";#N/A,#N/A,FALSE,"FANDA96";#N/A,#N/A,FALSE,"INTRAN96";#N/A,#N/A,FALSE,"NAA9697";#N/A,#N/A,FALSE,"ECWEBB";#N/A,#N/A,FALSE,"MFT96";#N/A,#N/A,FALSE,"CTrecon"}</definedName>
    <definedName name="fghfgh_1_2_4_3" hidden="1">{#N/A,#N/A,FALSE,"TMCOMP96";#N/A,#N/A,FALSE,"MAT96";#N/A,#N/A,FALSE,"FANDA96";#N/A,#N/A,FALSE,"INTRAN96";#N/A,#N/A,FALSE,"NAA9697";#N/A,#N/A,FALSE,"ECWEBB";#N/A,#N/A,FALSE,"MFT96";#N/A,#N/A,FALSE,"CTrecon"}</definedName>
    <definedName name="fghfgh_1_2_4_4" hidden="1">{#N/A,#N/A,FALSE,"TMCOMP96";#N/A,#N/A,FALSE,"MAT96";#N/A,#N/A,FALSE,"FANDA96";#N/A,#N/A,FALSE,"INTRAN96";#N/A,#N/A,FALSE,"NAA9697";#N/A,#N/A,FALSE,"ECWEBB";#N/A,#N/A,FALSE,"MFT96";#N/A,#N/A,FALSE,"CTrecon"}</definedName>
    <definedName name="fghfgh_1_2_4_5" hidden="1">{#N/A,#N/A,FALSE,"TMCOMP96";#N/A,#N/A,FALSE,"MAT96";#N/A,#N/A,FALSE,"FANDA96";#N/A,#N/A,FALSE,"INTRAN96";#N/A,#N/A,FALSE,"NAA9697";#N/A,#N/A,FALSE,"ECWEBB";#N/A,#N/A,FALSE,"MFT96";#N/A,#N/A,FALSE,"CTrecon"}</definedName>
    <definedName name="fghfgh_1_2_5" hidden="1">{#N/A,#N/A,FALSE,"TMCOMP96";#N/A,#N/A,FALSE,"MAT96";#N/A,#N/A,FALSE,"FANDA96";#N/A,#N/A,FALSE,"INTRAN96";#N/A,#N/A,FALSE,"NAA9697";#N/A,#N/A,FALSE,"ECWEBB";#N/A,#N/A,FALSE,"MFT96";#N/A,#N/A,FALSE,"CTrecon"}</definedName>
    <definedName name="fghfgh_1_2_5_1" hidden="1">{#N/A,#N/A,FALSE,"TMCOMP96";#N/A,#N/A,FALSE,"MAT96";#N/A,#N/A,FALSE,"FANDA96";#N/A,#N/A,FALSE,"INTRAN96";#N/A,#N/A,FALSE,"NAA9697";#N/A,#N/A,FALSE,"ECWEBB";#N/A,#N/A,FALSE,"MFT96";#N/A,#N/A,FALSE,"CTrecon"}</definedName>
    <definedName name="fghfgh_1_2_5_2" hidden="1">{#N/A,#N/A,FALSE,"TMCOMP96";#N/A,#N/A,FALSE,"MAT96";#N/A,#N/A,FALSE,"FANDA96";#N/A,#N/A,FALSE,"INTRAN96";#N/A,#N/A,FALSE,"NAA9697";#N/A,#N/A,FALSE,"ECWEBB";#N/A,#N/A,FALSE,"MFT96";#N/A,#N/A,FALSE,"CTrecon"}</definedName>
    <definedName name="fghfgh_1_2_5_3" hidden="1">{#N/A,#N/A,FALSE,"TMCOMP96";#N/A,#N/A,FALSE,"MAT96";#N/A,#N/A,FALSE,"FANDA96";#N/A,#N/A,FALSE,"INTRAN96";#N/A,#N/A,FALSE,"NAA9697";#N/A,#N/A,FALSE,"ECWEBB";#N/A,#N/A,FALSE,"MFT96";#N/A,#N/A,FALSE,"CTrecon"}</definedName>
    <definedName name="fghfgh_1_2_5_4" hidden="1">{#N/A,#N/A,FALSE,"TMCOMP96";#N/A,#N/A,FALSE,"MAT96";#N/A,#N/A,FALSE,"FANDA96";#N/A,#N/A,FALSE,"INTRAN96";#N/A,#N/A,FALSE,"NAA9697";#N/A,#N/A,FALSE,"ECWEBB";#N/A,#N/A,FALSE,"MFT96";#N/A,#N/A,FALSE,"CTrecon"}</definedName>
    <definedName name="fghfgh_1_2_5_5" hidden="1">{#N/A,#N/A,FALSE,"TMCOMP96";#N/A,#N/A,FALSE,"MAT96";#N/A,#N/A,FALSE,"FANDA96";#N/A,#N/A,FALSE,"INTRAN96";#N/A,#N/A,FALSE,"NAA9697";#N/A,#N/A,FALSE,"ECWEBB";#N/A,#N/A,FALSE,"MFT96";#N/A,#N/A,FALSE,"CTrecon"}</definedName>
    <definedName name="fghfgh_1_3" hidden="1">{#N/A,#N/A,FALSE,"TMCOMP96";#N/A,#N/A,FALSE,"MAT96";#N/A,#N/A,FALSE,"FANDA96";#N/A,#N/A,FALSE,"INTRAN96";#N/A,#N/A,FALSE,"NAA9697";#N/A,#N/A,FALSE,"ECWEBB";#N/A,#N/A,FALSE,"MFT96";#N/A,#N/A,FALSE,"CTrecon"}</definedName>
    <definedName name="fghfgh_1_3_1" hidden="1">{#N/A,#N/A,FALSE,"TMCOMP96";#N/A,#N/A,FALSE,"MAT96";#N/A,#N/A,FALSE,"FANDA96";#N/A,#N/A,FALSE,"INTRAN96";#N/A,#N/A,FALSE,"NAA9697";#N/A,#N/A,FALSE,"ECWEBB";#N/A,#N/A,FALSE,"MFT96";#N/A,#N/A,FALSE,"CTrecon"}</definedName>
    <definedName name="fghfgh_1_3_1_1" hidden="1">{#N/A,#N/A,FALSE,"TMCOMP96";#N/A,#N/A,FALSE,"MAT96";#N/A,#N/A,FALSE,"FANDA96";#N/A,#N/A,FALSE,"INTRAN96";#N/A,#N/A,FALSE,"NAA9697";#N/A,#N/A,FALSE,"ECWEBB";#N/A,#N/A,FALSE,"MFT96";#N/A,#N/A,FALSE,"CTrecon"}</definedName>
    <definedName name="fghfgh_1_3_1_1_1" hidden="1">{#N/A,#N/A,FALSE,"TMCOMP96";#N/A,#N/A,FALSE,"MAT96";#N/A,#N/A,FALSE,"FANDA96";#N/A,#N/A,FALSE,"INTRAN96";#N/A,#N/A,FALSE,"NAA9697";#N/A,#N/A,FALSE,"ECWEBB";#N/A,#N/A,FALSE,"MFT96";#N/A,#N/A,FALSE,"CTrecon"}</definedName>
    <definedName name="fghfgh_1_3_1_1_1_1" hidden="1">{#N/A,#N/A,FALSE,"TMCOMP96";#N/A,#N/A,FALSE,"MAT96";#N/A,#N/A,FALSE,"FANDA96";#N/A,#N/A,FALSE,"INTRAN96";#N/A,#N/A,FALSE,"NAA9697";#N/A,#N/A,FALSE,"ECWEBB";#N/A,#N/A,FALSE,"MFT96";#N/A,#N/A,FALSE,"CTrecon"}</definedName>
    <definedName name="fghfgh_1_3_1_1_1_2" hidden="1">{#N/A,#N/A,FALSE,"TMCOMP96";#N/A,#N/A,FALSE,"MAT96";#N/A,#N/A,FALSE,"FANDA96";#N/A,#N/A,FALSE,"INTRAN96";#N/A,#N/A,FALSE,"NAA9697";#N/A,#N/A,FALSE,"ECWEBB";#N/A,#N/A,FALSE,"MFT96";#N/A,#N/A,FALSE,"CTrecon"}</definedName>
    <definedName name="fghfgh_1_3_1_1_1_3" hidden="1">{#N/A,#N/A,FALSE,"TMCOMP96";#N/A,#N/A,FALSE,"MAT96";#N/A,#N/A,FALSE,"FANDA96";#N/A,#N/A,FALSE,"INTRAN96";#N/A,#N/A,FALSE,"NAA9697";#N/A,#N/A,FALSE,"ECWEBB";#N/A,#N/A,FALSE,"MFT96";#N/A,#N/A,FALSE,"CTrecon"}</definedName>
    <definedName name="fghfgh_1_3_1_1_1_4" hidden="1">{#N/A,#N/A,FALSE,"TMCOMP96";#N/A,#N/A,FALSE,"MAT96";#N/A,#N/A,FALSE,"FANDA96";#N/A,#N/A,FALSE,"INTRAN96";#N/A,#N/A,FALSE,"NAA9697";#N/A,#N/A,FALSE,"ECWEBB";#N/A,#N/A,FALSE,"MFT96";#N/A,#N/A,FALSE,"CTrecon"}</definedName>
    <definedName name="fghfgh_1_3_1_1_1_5" hidden="1">{#N/A,#N/A,FALSE,"TMCOMP96";#N/A,#N/A,FALSE,"MAT96";#N/A,#N/A,FALSE,"FANDA96";#N/A,#N/A,FALSE,"INTRAN96";#N/A,#N/A,FALSE,"NAA9697";#N/A,#N/A,FALSE,"ECWEBB";#N/A,#N/A,FALSE,"MFT96";#N/A,#N/A,FALSE,"CTrecon"}</definedName>
    <definedName name="fghfgh_1_3_1_1_2" hidden="1">{#N/A,#N/A,FALSE,"TMCOMP96";#N/A,#N/A,FALSE,"MAT96";#N/A,#N/A,FALSE,"FANDA96";#N/A,#N/A,FALSE,"INTRAN96";#N/A,#N/A,FALSE,"NAA9697";#N/A,#N/A,FALSE,"ECWEBB";#N/A,#N/A,FALSE,"MFT96";#N/A,#N/A,FALSE,"CTrecon"}</definedName>
    <definedName name="fghfgh_1_3_1_1_2_1" hidden="1">{#N/A,#N/A,FALSE,"TMCOMP96";#N/A,#N/A,FALSE,"MAT96";#N/A,#N/A,FALSE,"FANDA96";#N/A,#N/A,FALSE,"INTRAN96";#N/A,#N/A,FALSE,"NAA9697";#N/A,#N/A,FALSE,"ECWEBB";#N/A,#N/A,FALSE,"MFT96";#N/A,#N/A,FALSE,"CTrecon"}</definedName>
    <definedName name="fghfgh_1_3_1_1_2_2" hidden="1">{#N/A,#N/A,FALSE,"TMCOMP96";#N/A,#N/A,FALSE,"MAT96";#N/A,#N/A,FALSE,"FANDA96";#N/A,#N/A,FALSE,"INTRAN96";#N/A,#N/A,FALSE,"NAA9697";#N/A,#N/A,FALSE,"ECWEBB";#N/A,#N/A,FALSE,"MFT96";#N/A,#N/A,FALSE,"CTrecon"}</definedName>
    <definedName name="fghfgh_1_3_1_1_2_3" hidden="1">{#N/A,#N/A,FALSE,"TMCOMP96";#N/A,#N/A,FALSE,"MAT96";#N/A,#N/A,FALSE,"FANDA96";#N/A,#N/A,FALSE,"INTRAN96";#N/A,#N/A,FALSE,"NAA9697";#N/A,#N/A,FALSE,"ECWEBB";#N/A,#N/A,FALSE,"MFT96";#N/A,#N/A,FALSE,"CTrecon"}</definedName>
    <definedName name="fghfgh_1_3_1_1_2_4" hidden="1">{#N/A,#N/A,FALSE,"TMCOMP96";#N/A,#N/A,FALSE,"MAT96";#N/A,#N/A,FALSE,"FANDA96";#N/A,#N/A,FALSE,"INTRAN96";#N/A,#N/A,FALSE,"NAA9697";#N/A,#N/A,FALSE,"ECWEBB";#N/A,#N/A,FALSE,"MFT96";#N/A,#N/A,FALSE,"CTrecon"}</definedName>
    <definedName name="fghfgh_1_3_1_1_2_5" hidden="1">{#N/A,#N/A,FALSE,"TMCOMP96";#N/A,#N/A,FALSE,"MAT96";#N/A,#N/A,FALSE,"FANDA96";#N/A,#N/A,FALSE,"INTRAN96";#N/A,#N/A,FALSE,"NAA9697";#N/A,#N/A,FALSE,"ECWEBB";#N/A,#N/A,FALSE,"MFT96";#N/A,#N/A,FALSE,"CTrecon"}</definedName>
    <definedName name="fghfgh_1_3_1_1_3" hidden="1">{#N/A,#N/A,FALSE,"TMCOMP96";#N/A,#N/A,FALSE,"MAT96";#N/A,#N/A,FALSE,"FANDA96";#N/A,#N/A,FALSE,"INTRAN96";#N/A,#N/A,FALSE,"NAA9697";#N/A,#N/A,FALSE,"ECWEBB";#N/A,#N/A,FALSE,"MFT96";#N/A,#N/A,FALSE,"CTrecon"}</definedName>
    <definedName name="fghfgh_1_3_1_1_4" hidden="1">{#N/A,#N/A,FALSE,"TMCOMP96";#N/A,#N/A,FALSE,"MAT96";#N/A,#N/A,FALSE,"FANDA96";#N/A,#N/A,FALSE,"INTRAN96";#N/A,#N/A,FALSE,"NAA9697";#N/A,#N/A,FALSE,"ECWEBB";#N/A,#N/A,FALSE,"MFT96";#N/A,#N/A,FALSE,"CTrecon"}</definedName>
    <definedName name="fghfgh_1_3_1_1_5" hidden="1">{#N/A,#N/A,FALSE,"TMCOMP96";#N/A,#N/A,FALSE,"MAT96";#N/A,#N/A,FALSE,"FANDA96";#N/A,#N/A,FALSE,"INTRAN96";#N/A,#N/A,FALSE,"NAA9697";#N/A,#N/A,FALSE,"ECWEBB";#N/A,#N/A,FALSE,"MFT96";#N/A,#N/A,FALSE,"CTrecon"}</definedName>
    <definedName name="fghfgh_1_3_1_2" hidden="1">{#N/A,#N/A,FALSE,"TMCOMP96";#N/A,#N/A,FALSE,"MAT96";#N/A,#N/A,FALSE,"FANDA96";#N/A,#N/A,FALSE,"INTRAN96";#N/A,#N/A,FALSE,"NAA9697";#N/A,#N/A,FALSE,"ECWEBB";#N/A,#N/A,FALSE,"MFT96";#N/A,#N/A,FALSE,"CTrecon"}</definedName>
    <definedName name="fghfgh_1_3_1_2_1" hidden="1">{#N/A,#N/A,FALSE,"TMCOMP96";#N/A,#N/A,FALSE,"MAT96";#N/A,#N/A,FALSE,"FANDA96";#N/A,#N/A,FALSE,"INTRAN96";#N/A,#N/A,FALSE,"NAA9697";#N/A,#N/A,FALSE,"ECWEBB";#N/A,#N/A,FALSE,"MFT96";#N/A,#N/A,FALSE,"CTrecon"}</definedName>
    <definedName name="fghfgh_1_3_1_2_2" hidden="1">{#N/A,#N/A,FALSE,"TMCOMP96";#N/A,#N/A,FALSE,"MAT96";#N/A,#N/A,FALSE,"FANDA96";#N/A,#N/A,FALSE,"INTRAN96";#N/A,#N/A,FALSE,"NAA9697";#N/A,#N/A,FALSE,"ECWEBB";#N/A,#N/A,FALSE,"MFT96";#N/A,#N/A,FALSE,"CTrecon"}</definedName>
    <definedName name="fghfgh_1_3_1_2_3" hidden="1">{#N/A,#N/A,FALSE,"TMCOMP96";#N/A,#N/A,FALSE,"MAT96";#N/A,#N/A,FALSE,"FANDA96";#N/A,#N/A,FALSE,"INTRAN96";#N/A,#N/A,FALSE,"NAA9697";#N/A,#N/A,FALSE,"ECWEBB";#N/A,#N/A,FALSE,"MFT96";#N/A,#N/A,FALSE,"CTrecon"}</definedName>
    <definedName name="fghfgh_1_3_1_2_4" hidden="1">{#N/A,#N/A,FALSE,"TMCOMP96";#N/A,#N/A,FALSE,"MAT96";#N/A,#N/A,FALSE,"FANDA96";#N/A,#N/A,FALSE,"INTRAN96";#N/A,#N/A,FALSE,"NAA9697";#N/A,#N/A,FALSE,"ECWEBB";#N/A,#N/A,FALSE,"MFT96";#N/A,#N/A,FALSE,"CTrecon"}</definedName>
    <definedName name="fghfgh_1_3_1_2_5" hidden="1">{#N/A,#N/A,FALSE,"TMCOMP96";#N/A,#N/A,FALSE,"MAT96";#N/A,#N/A,FALSE,"FANDA96";#N/A,#N/A,FALSE,"INTRAN96";#N/A,#N/A,FALSE,"NAA9697";#N/A,#N/A,FALSE,"ECWEBB";#N/A,#N/A,FALSE,"MFT96";#N/A,#N/A,FALSE,"CTrecon"}</definedName>
    <definedName name="fghfgh_1_3_1_3" hidden="1">{#N/A,#N/A,FALSE,"TMCOMP96";#N/A,#N/A,FALSE,"MAT96";#N/A,#N/A,FALSE,"FANDA96";#N/A,#N/A,FALSE,"INTRAN96";#N/A,#N/A,FALSE,"NAA9697";#N/A,#N/A,FALSE,"ECWEBB";#N/A,#N/A,FALSE,"MFT96";#N/A,#N/A,FALSE,"CTrecon"}</definedName>
    <definedName name="fghfgh_1_3_1_3_1" hidden="1">{#N/A,#N/A,FALSE,"TMCOMP96";#N/A,#N/A,FALSE,"MAT96";#N/A,#N/A,FALSE,"FANDA96";#N/A,#N/A,FALSE,"INTRAN96";#N/A,#N/A,FALSE,"NAA9697";#N/A,#N/A,FALSE,"ECWEBB";#N/A,#N/A,FALSE,"MFT96";#N/A,#N/A,FALSE,"CTrecon"}</definedName>
    <definedName name="fghfgh_1_3_1_3_2" hidden="1">{#N/A,#N/A,FALSE,"TMCOMP96";#N/A,#N/A,FALSE,"MAT96";#N/A,#N/A,FALSE,"FANDA96";#N/A,#N/A,FALSE,"INTRAN96";#N/A,#N/A,FALSE,"NAA9697";#N/A,#N/A,FALSE,"ECWEBB";#N/A,#N/A,FALSE,"MFT96";#N/A,#N/A,FALSE,"CTrecon"}</definedName>
    <definedName name="fghfgh_1_3_1_3_3" hidden="1">{#N/A,#N/A,FALSE,"TMCOMP96";#N/A,#N/A,FALSE,"MAT96";#N/A,#N/A,FALSE,"FANDA96";#N/A,#N/A,FALSE,"INTRAN96";#N/A,#N/A,FALSE,"NAA9697";#N/A,#N/A,FALSE,"ECWEBB";#N/A,#N/A,FALSE,"MFT96";#N/A,#N/A,FALSE,"CTrecon"}</definedName>
    <definedName name="fghfgh_1_3_1_3_4" hidden="1">{#N/A,#N/A,FALSE,"TMCOMP96";#N/A,#N/A,FALSE,"MAT96";#N/A,#N/A,FALSE,"FANDA96";#N/A,#N/A,FALSE,"INTRAN96";#N/A,#N/A,FALSE,"NAA9697";#N/A,#N/A,FALSE,"ECWEBB";#N/A,#N/A,FALSE,"MFT96";#N/A,#N/A,FALSE,"CTrecon"}</definedName>
    <definedName name="fghfgh_1_3_1_3_5" hidden="1">{#N/A,#N/A,FALSE,"TMCOMP96";#N/A,#N/A,FALSE,"MAT96";#N/A,#N/A,FALSE,"FANDA96";#N/A,#N/A,FALSE,"INTRAN96";#N/A,#N/A,FALSE,"NAA9697";#N/A,#N/A,FALSE,"ECWEBB";#N/A,#N/A,FALSE,"MFT96";#N/A,#N/A,FALSE,"CTrecon"}</definedName>
    <definedName name="fghfgh_1_3_1_4" hidden="1">{#N/A,#N/A,FALSE,"TMCOMP96";#N/A,#N/A,FALSE,"MAT96";#N/A,#N/A,FALSE,"FANDA96";#N/A,#N/A,FALSE,"INTRAN96";#N/A,#N/A,FALSE,"NAA9697";#N/A,#N/A,FALSE,"ECWEBB";#N/A,#N/A,FALSE,"MFT96";#N/A,#N/A,FALSE,"CTrecon"}</definedName>
    <definedName name="fghfgh_1_3_1_4_1" hidden="1">{#N/A,#N/A,FALSE,"TMCOMP96";#N/A,#N/A,FALSE,"MAT96";#N/A,#N/A,FALSE,"FANDA96";#N/A,#N/A,FALSE,"INTRAN96";#N/A,#N/A,FALSE,"NAA9697";#N/A,#N/A,FALSE,"ECWEBB";#N/A,#N/A,FALSE,"MFT96";#N/A,#N/A,FALSE,"CTrecon"}</definedName>
    <definedName name="fghfgh_1_3_1_4_2" hidden="1">{#N/A,#N/A,FALSE,"TMCOMP96";#N/A,#N/A,FALSE,"MAT96";#N/A,#N/A,FALSE,"FANDA96";#N/A,#N/A,FALSE,"INTRAN96";#N/A,#N/A,FALSE,"NAA9697";#N/A,#N/A,FALSE,"ECWEBB";#N/A,#N/A,FALSE,"MFT96";#N/A,#N/A,FALSE,"CTrecon"}</definedName>
    <definedName name="fghfgh_1_3_1_4_3" hidden="1">{#N/A,#N/A,FALSE,"TMCOMP96";#N/A,#N/A,FALSE,"MAT96";#N/A,#N/A,FALSE,"FANDA96";#N/A,#N/A,FALSE,"INTRAN96";#N/A,#N/A,FALSE,"NAA9697";#N/A,#N/A,FALSE,"ECWEBB";#N/A,#N/A,FALSE,"MFT96";#N/A,#N/A,FALSE,"CTrecon"}</definedName>
    <definedName name="fghfgh_1_3_1_4_4" hidden="1">{#N/A,#N/A,FALSE,"TMCOMP96";#N/A,#N/A,FALSE,"MAT96";#N/A,#N/A,FALSE,"FANDA96";#N/A,#N/A,FALSE,"INTRAN96";#N/A,#N/A,FALSE,"NAA9697";#N/A,#N/A,FALSE,"ECWEBB";#N/A,#N/A,FALSE,"MFT96";#N/A,#N/A,FALSE,"CTrecon"}</definedName>
    <definedName name="fghfgh_1_3_1_4_5" hidden="1">{#N/A,#N/A,FALSE,"TMCOMP96";#N/A,#N/A,FALSE,"MAT96";#N/A,#N/A,FALSE,"FANDA96";#N/A,#N/A,FALSE,"INTRAN96";#N/A,#N/A,FALSE,"NAA9697";#N/A,#N/A,FALSE,"ECWEBB";#N/A,#N/A,FALSE,"MFT96";#N/A,#N/A,FALSE,"CTrecon"}</definedName>
    <definedName name="fghfgh_1_3_1_5" hidden="1">{#N/A,#N/A,FALSE,"TMCOMP96";#N/A,#N/A,FALSE,"MAT96";#N/A,#N/A,FALSE,"FANDA96";#N/A,#N/A,FALSE,"INTRAN96";#N/A,#N/A,FALSE,"NAA9697";#N/A,#N/A,FALSE,"ECWEBB";#N/A,#N/A,FALSE,"MFT96";#N/A,#N/A,FALSE,"CTrecon"}</definedName>
    <definedName name="fghfgh_1_3_1_5_1" hidden="1">{#N/A,#N/A,FALSE,"TMCOMP96";#N/A,#N/A,FALSE,"MAT96";#N/A,#N/A,FALSE,"FANDA96";#N/A,#N/A,FALSE,"INTRAN96";#N/A,#N/A,FALSE,"NAA9697";#N/A,#N/A,FALSE,"ECWEBB";#N/A,#N/A,FALSE,"MFT96";#N/A,#N/A,FALSE,"CTrecon"}</definedName>
    <definedName name="fghfgh_1_3_1_5_2" hidden="1">{#N/A,#N/A,FALSE,"TMCOMP96";#N/A,#N/A,FALSE,"MAT96";#N/A,#N/A,FALSE,"FANDA96";#N/A,#N/A,FALSE,"INTRAN96";#N/A,#N/A,FALSE,"NAA9697";#N/A,#N/A,FALSE,"ECWEBB";#N/A,#N/A,FALSE,"MFT96";#N/A,#N/A,FALSE,"CTrecon"}</definedName>
    <definedName name="fghfgh_1_3_1_5_3" hidden="1">{#N/A,#N/A,FALSE,"TMCOMP96";#N/A,#N/A,FALSE,"MAT96";#N/A,#N/A,FALSE,"FANDA96";#N/A,#N/A,FALSE,"INTRAN96";#N/A,#N/A,FALSE,"NAA9697";#N/A,#N/A,FALSE,"ECWEBB";#N/A,#N/A,FALSE,"MFT96";#N/A,#N/A,FALSE,"CTrecon"}</definedName>
    <definedName name="fghfgh_1_3_1_5_4" hidden="1">{#N/A,#N/A,FALSE,"TMCOMP96";#N/A,#N/A,FALSE,"MAT96";#N/A,#N/A,FALSE,"FANDA96";#N/A,#N/A,FALSE,"INTRAN96";#N/A,#N/A,FALSE,"NAA9697";#N/A,#N/A,FALSE,"ECWEBB";#N/A,#N/A,FALSE,"MFT96";#N/A,#N/A,FALSE,"CTrecon"}</definedName>
    <definedName name="fghfgh_1_3_1_5_5" hidden="1">{#N/A,#N/A,FALSE,"TMCOMP96";#N/A,#N/A,FALSE,"MAT96";#N/A,#N/A,FALSE,"FANDA96";#N/A,#N/A,FALSE,"INTRAN96";#N/A,#N/A,FALSE,"NAA9697";#N/A,#N/A,FALSE,"ECWEBB";#N/A,#N/A,FALSE,"MFT96";#N/A,#N/A,FALSE,"CTrecon"}</definedName>
    <definedName name="fghfgh_1_3_2" hidden="1">{#N/A,#N/A,FALSE,"TMCOMP96";#N/A,#N/A,FALSE,"MAT96";#N/A,#N/A,FALSE,"FANDA96";#N/A,#N/A,FALSE,"INTRAN96";#N/A,#N/A,FALSE,"NAA9697";#N/A,#N/A,FALSE,"ECWEBB";#N/A,#N/A,FALSE,"MFT96";#N/A,#N/A,FALSE,"CTrecon"}</definedName>
    <definedName name="fghfgh_1_3_2_1" hidden="1">{#N/A,#N/A,FALSE,"TMCOMP96";#N/A,#N/A,FALSE,"MAT96";#N/A,#N/A,FALSE,"FANDA96";#N/A,#N/A,FALSE,"INTRAN96";#N/A,#N/A,FALSE,"NAA9697";#N/A,#N/A,FALSE,"ECWEBB";#N/A,#N/A,FALSE,"MFT96";#N/A,#N/A,FALSE,"CTrecon"}</definedName>
    <definedName name="fghfgh_1_3_2_2" hidden="1">{#N/A,#N/A,FALSE,"TMCOMP96";#N/A,#N/A,FALSE,"MAT96";#N/A,#N/A,FALSE,"FANDA96";#N/A,#N/A,FALSE,"INTRAN96";#N/A,#N/A,FALSE,"NAA9697";#N/A,#N/A,FALSE,"ECWEBB";#N/A,#N/A,FALSE,"MFT96";#N/A,#N/A,FALSE,"CTrecon"}</definedName>
    <definedName name="fghfgh_1_3_2_3" hidden="1">{#N/A,#N/A,FALSE,"TMCOMP96";#N/A,#N/A,FALSE,"MAT96";#N/A,#N/A,FALSE,"FANDA96";#N/A,#N/A,FALSE,"INTRAN96";#N/A,#N/A,FALSE,"NAA9697";#N/A,#N/A,FALSE,"ECWEBB";#N/A,#N/A,FALSE,"MFT96";#N/A,#N/A,FALSE,"CTrecon"}</definedName>
    <definedName name="fghfgh_1_3_2_4" hidden="1">{#N/A,#N/A,FALSE,"TMCOMP96";#N/A,#N/A,FALSE,"MAT96";#N/A,#N/A,FALSE,"FANDA96";#N/A,#N/A,FALSE,"INTRAN96";#N/A,#N/A,FALSE,"NAA9697";#N/A,#N/A,FALSE,"ECWEBB";#N/A,#N/A,FALSE,"MFT96";#N/A,#N/A,FALSE,"CTrecon"}</definedName>
    <definedName name="fghfgh_1_3_2_5" hidden="1">{#N/A,#N/A,FALSE,"TMCOMP96";#N/A,#N/A,FALSE,"MAT96";#N/A,#N/A,FALSE,"FANDA96";#N/A,#N/A,FALSE,"INTRAN96";#N/A,#N/A,FALSE,"NAA9697";#N/A,#N/A,FALSE,"ECWEBB";#N/A,#N/A,FALSE,"MFT96";#N/A,#N/A,FALSE,"CTrecon"}</definedName>
    <definedName name="fghfgh_1_3_3" hidden="1">{#N/A,#N/A,FALSE,"TMCOMP96";#N/A,#N/A,FALSE,"MAT96";#N/A,#N/A,FALSE,"FANDA96";#N/A,#N/A,FALSE,"INTRAN96";#N/A,#N/A,FALSE,"NAA9697";#N/A,#N/A,FALSE,"ECWEBB";#N/A,#N/A,FALSE,"MFT96";#N/A,#N/A,FALSE,"CTrecon"}</definedName>
    <definedName name="fghfgh_1_3_3_1" hidden="1">{#N/A,#N/A,FALSE,"TMCOMP96";#N/A,#N/A,FALSE,"MAT96";#N/A,#N/A,FALSE,"FANDA96";#N/A,#N/A,FALSE,"INTRAN96";#N/A,#N/A,FALSE,"NAA9697";#N/A,#N/A,FALSE,"ECWEBB";#N/A,#N/A,FALSE,"MFT96";#N/A,#N/A,FALSE,"CTrecon"}</definedName>
    <definedName name="fghfgh_1_3_3_2" hidden="1">{#N/A,#N/A,FALSE,"TMCOMP96";#N/A,#N/A,FALSE,"MAT96";#N/A,#N/A,FALSE,"FANDA96";#N/A,#N/A,FALSE,"INTRAN96";#N/A,#N/A,FALSE,"NAA9697";#N/A,#N/A,FALSE,"ECWEBB";#N/A,#N/A,FALSE,"MFT96";#N/A,#N/A,FALSE,"CTrecon"}</definedName>
    <definedName name="fghfgh_1_3_3_3" hidden="1">{#N/A,#N/A,FALSE,"TMCOMP96";#N/A,#N/A,FALSE,"MAT96";#N/A,#N/A,FALSE,"FANDA96";#N/A,#N/A,FALSE,"INTRAN96";#N/A,#N/A,FALSE,"NAA9697";#N/A,#N/A,FALSE,"ECWEBB";#N/A,#N/A,FALSE,"MFT96";#N/A,#N/A,FALSE,"CTrecon"}</definedName>
    <definedName name="fghfgh_1_3_3_4" hidden="1">{#N/A,#N/A,FALSE,"TMCOMP96";#N/A,#N/A,FALSE,"MAT96";#N/A,#N/A,FALSE,"FANDA96";#N/A,#N/A,FALSE,"INTRAN96";#N/A,#N/A,FALSE,"NAA9697";#N/A,#N/A,FALSE,"ECWEBB";#N/A,#N/A,FALSE,"MFT96";#N/A,#N/A,FALSE,"CTrecon"}</definedName>
    <definedName name="fghfgh_1_3_3_5" hidden="1">{#N/A,#N/A,FALSE,"TMCOMP96";#N/A,#N/A,FALSE,"MAT96";#N/A,#N/A,FALSE,"FANDA96";#N/A,#N/A,FALSE,"INTRAN96";#N/A,#N/A,FALSE,"NAA9697";#N/A,#N/A,FALSE,"ECWEBB";#N/A,#N/A,FALSE,"MFT96";#N/A,#N/A,FALSE,"CTrecon"}</definedName>
    <definedName name="fghfgh_1_3_4" hidden="1">{#N/A,#N/A,FALSE,"TMCOMP96";#N/A,#N/A,FALSE,"MAT96";#N/A,#N/A,FALSE,"FANDA96";#N/A,#N/A,FALSE,"INTRAN96";#N/A,#N/A,FALSE,"NAA9697";#N/A,#N/A,FALSE,"ECWEBB";#N/A,#N/A,FALSE,"MFT96";#N/A,#N/A,FALSE,"CTrecon"}</definedName>
    <definedName name="fghfgh_1_3_4_1" hidden="1">{#N/A,#N/A,FALSE,"TMCOMP96";#N/A,#N/A,FALSE,"MAT96";#N/A,#N/A,FALSE,"FANDA96";#N/A,#N/A,FALSE,"INTRAN96";#N/A,#N/A,FALSE,"NAA9697";#N/A,#N/A,FALSE,"ECWEBB";#N/A,#N/A,FALSE,"MFT96";#N/A,#N/A,FALSE,"CTrecon"}</definedName>
    <definedName name="fghfgh_1_3_4_2" hidden="1">{#N/A,#N/A,FALSE,"TMCOMP96";#N/A,#N/A,FALSE,"MAT96";#N/A,#N/A,FALSE,"FANDA96";#N/A,#N/A,FALSE,"INTRAN96";#N/A,#N/A,FALSE,"NAA9697";#N/A,#N/A,FALSE,"ECWEBB";#N/A,#N/A,FALSE,"MFT96";#N/A,#N/A,FALSE,"CTrecon"}</definedName>
    <definedName name="fghfgh_1_3_4_3" hidden="1">{#N/A,#N/A,FALSE,"TMCOMP96";#N/A,#N/A,FALSE,"MAT96";#N/A,#N/A,FALSE,"FANDA96";#N/A,#N/A,FALSE,"INTRAN96";#N/A,#N/A,FALSE,"NAA9697";#N/A,#N/A,FALSE,"ECWEBB";#N/A,#N/A,FALSE,"MFT96";#N/A,#N/A,FALSE,"CTrecon"}</definedName>
    <definedName name="fghfgh_1_3_4_4" hidden="1">{#N/A,#N/A,FALSE,"TMCOMP96";#N/A,#N/A,FALSE,"MAT96";#N/A,#N/A,FALSE,"FANDA96";#N/A,#N/A,FALSE,"INTRAN96";#N/A,#N/A,FALSE,"NAA9697";#N/A,#N/A,FALSE,"ECWEBB";#N/A,#N/A,FALSE,"MFT96";#N/A,#N/A,FALSE,"CTrecon"}</definedName>
    <definedName name="fghfgh_1_3_4_5" hidden="1">{#N/A,#N/A,FALSE,"TMCOMP96";#N/A,#N/A,FALSE,"MAT96";#N/A,#N/A,FALSE,"FANDA96";#N/A,#N/A,FALSE,"INTRAN96";#N/A,#N/A,FALSE,"NAA9697";#N/A,#N/A,FALSE,"ECWEBB";#N/A,#N/A,FALSE,"MFT96";#N/A,#N/A,FALSE,"CTrecon"}</definedName>
    <definedName name="fghfgh_1_3_5" hidden="1">{#N/A,#N/A,FALSE,"TMCOMP96";#N/A,#N/A,FALSE,"MAT96";#N/A,#N/A,FALSE,"FANDA96";#N/A,#N/A,FALSE,"INTRAN96";#N/A,#N/A,FALSE,"NAA9697";#N/A,#N/A,FALSE,"ECWEBB";#N/A,#N/A,FALSE,"MFT96";#N/A,#N/A,FALSE,"CTrecon"}</definedName>
    <definedName name="fghfgh_1_3_5_1" hidden="1">{#N/A,#N/A,FALSE,"TMCOMP96";#N/A,#N/A,FALSE,"MAT96";#N/A,#N/A,FALSE,"FANDA96";#N/A,#N/A,FALSE,"INTRAN96";#N/A,#N/A,FALSE,"NAA9697";#N/A,#N/A,FALSE,"ECWEBB";#N/A,#N/A,FALSE,"MFT96";#N/A,#N/A,FALSE,"CTrecon"}</definedName>
    <definedName name="fghfgh_1_3_5_2" hidden="1">{#N/A,#N/A,FALSE,"TMCOMP96";#N/A,#N/A,FALSE,"MAT96";#N/A,#N/A,FALSE,"FANDA96";#N/A,#N/A,FALSE,"INTRAN96";#N/A,#N/A,FALSE,"NAA9697";#N/A,#N/A,FALSE,"ECWEBB";#N/A,#N/A,FALSE,"MFT96";#N/A,#N/A,FALSE,"CTrecon"}</definedName>
    <definedName name="fghfgh_1_3_5_3" hidden="1">{#N/A,#N/A,FALSE,"TMCOMP96";#N/A,#N/A,FALSE,"MAT96";#N/A,#N/A,FALSE,"FANDA96";#N/A,#N/A,FALSE,"INTRAN96";#N/A,#N/A,FALSE,"NAA9697";#N/A,#N/A,FALSE,"ECWEBB";#N/A,#N/A,FALSE,"MFT96";#N/A,#N/A,FALSE,"CTrecon"}</definedName>
    <definedName name="fghfgh_1_3_5_4" hidden="1">{#N/A,#N/A,FALSE,"TMCOMP96";#N/A,#N/A,FALSE,"MAT96";#N/A,#N/A,FALSE,"FANDA96";#N/A,#N/A,FALSE,"INTRAN96";#N/A,#N/A,FALSE,"NAA9697";#N/A,#N/A,FALSE,"ECWEBB";#N/A,#N/A,FALSE,"MFT96";#N/A,#N/A,FALSE,"CTrecon"}</definedName>
    <definedName name="fghfgh_1_3_5_5" hidden="1">{#N/A,#N/A,FALSE,"TMCOMP96";#N/A,#N/A,FALSE,"MAT96";#N/A,#N/A,FALSE,"FANDA96";#N/A,#N/A,FALSE,"INTRAN96";#N/A,#N/A,FALSE,"NAA9697";#N/A,#N/A,FALSE,"ECWEBB";#N/A,#N/A,FALSE,"MFT96";#N/A,#N/A,FALSE,"CTrecon"}</definedName>
    <definedName name="fghfgh_1_4" hidden="1">{#N/A,#N/A,FALSE,"TMCOMP96";#N/A,#N/A,FALSE,"MAT96";#N/A,#N/A,FALSE,"FANDA96";#N/A,#N/A,FALSE,"INTRAN96";#N/A,#N/A,FALSE,"NAA9697";#N/A,#N/A,FALSE,"ECWEBB";#N/A,#N/A,FALSE,"MFT96";#N/A,#N/A,FALSE,"CTrecon"}</definedName>
    <definedName name="fghfgh_1_4_1" hidden="1">{#N/A,#N/A,FALSE,"TMCOMP96";#N/A,#N/A,FALSE,"MAT96";#N/A,#N/A,FALSE,"FANDA96";#N/A,#N/A,FALSE,"INTRAN96";#N/A,#N/A,FALSE,"NAA9697";#N/A,#N/A,FALSE,"ECWEBB";#N/A,#N/A,FALSE,"MFT96";#N/A,#N/A,FALSE,"CTrecon"}</definedName>
    <definedName name="fghfgh_1_4_1_1" hidden="1">{#N/A,#N/A,FALSE,"TMCOMP96";#N/A,#N/A,FALSE,"MAT96";#N/A,#N/A,FALSE,"FANDA96";#N/A,#N/A,FALSE,"INTRAN96";#N/A,#N/A,FALSE,"NAA9697";#N/A,#N/A,FALSE,"ECWEBB";#N/A,#N/A,FALSE,"MFT96";#N/A,#N/A,FALSE,"CTrecon"}</definedName>
    <definedName name="fghfgh_1_4_1_1_1" hidden="1">{#N/A,#N/A,FALSE,"TMCOMP96";#N/A,#N/A,FALSE,"MAT96";#N/A,#N/A,FALSE,"FANDA96";#N/A,#N/A,FALSE,"INTRAN96";#N/A,#N/A,FALSE,"NAA9697";#N/A,#N/A,FALSE,"ECWEBB";#N/A,#N/A,FALSE,"MFT96";#N/A,#N/A,FALSE,"CTrecon"}</definedName>
    <definedName name="fghfgh_1_4_1_1_2" hidden="1">{#N/A,#N/A,FALSE,"TMCOMP96";#N/A,#N/A,FALSE,"MAT96";#N/A,#N/A,FALSE,"FANDA96";#N/A,#N/A,FALSE,"INTRAN96";#N/A,#N/A,FALSE,"NAA9697";#N/A,#N/A,FALSE,"ECWEBB";#N/A,#N/A,FALSE,"MFT96";#N/A,#N/A,FALSE,"CTrecon"}</definedName>
    <definedName name="fghfgh_1_4_1_1_3" hidden="1">{#N/A,#N/A,FALSE,"TMCOMP96";#N/A,#N/A,FALSE,"MAT96";#N/A,#N/A,FALSE,"FANDA96";#N/A,#N/A,FALSE,"INTRAN96";#N/A,#N/A,FALSE,"NAA9697";#N/A,#N/A,FALSE,"ECWEBB";#N/A,#N/A,FALSE,"MFT96";#N/A,#N/A,FALSE,"CTrecon"}</definedName>
    <definedName name="fghfgh_1_4_1_1_4" hidden="1">{#N/A,#N/A,FALSE,"TMCOMP96";#N/A,#N/A,FALSE,"MAT96";#N/A,#N/A,FALSE,"FANDA96";#N/A,#N/A,FALSE,"INTRAN96";#N/A,#N/A,FALSE,"NAA9697";#N/A,#N/A,FALSE,"ECWEBB";#N/A,#N/A,FALSE,"MFT96";#N/A,#N/A,FALSE,"CTrecon"}</definedName>
    <definedName name="fghfgh_1_4_1_1_5" hidden="1">{#N/A,#N/A,FALSE,"TMCOMP96";#N/A,#N/A,FALSE,"MAT96";#N/A,#N/A,FALSE,"FANDA96";#N/A,#N/A,FALSE,"INTRAN96";#N/A,#N/A,FALSE,"NAA9697";#N/A,#N/A,FALSE,"ECWEBB";#N/A,#N/A,FALSE,"MFT96";#N/A,#N/A,FALSE,"CTrecon"}</definedName>
    <definedName name="fghfgh_1_4_1_2" hidden="1">{#N/A,#N/A,FALSE,"TMCOMP96";#N/A,#N/A,FALSE,"MAT96";#N/A,#N/A,FALSE,"FANDA96";#N/A,#N/A,FALSE,"INTRAN96";#N/A,#N/A,FALSE,"NAA9697";#N/A,#N/A,FALSE,"ECWEBB";#N/A,#N/A,FALSE,"MFT96";#N/A,#N/A,FALSE,"CTrecon"}</definedName>
    <definedName name="fghfgh_1_4_1_2_1" hidden="1">{#N/A,#N/A,FALSE,"TMCOMP96";#N/A,#N/A,FALSE,"MAT96";#N/A,#N/A,FALSE,"FANDA96";#N/A,#N/A,FALSE,"INTRAN96";#N/A,#N/A,FALSE,"NAA9697";#N/A,#N/A,FALSE,"ECWEBB";#N/A,#N/A,FALSE,"MFT96";#N/A,#N/A,FALSE,"CTrecon"}</definedName>
    <definedName name="fghfgh_1_4_1_2_2" hidden="1">{#N/A,#N/A,FALSE,"TMCOMP96";#N/A,#N/A,FALSE,"MAT96";#N/A,#N/A,FALSE,"FANDA96";#N/A,#N/A,FALSE,"INTRAN96";#N/A,#N/A,FALSE,"NAA9697";#N/A,#N/A,FALSE,"ECWEBB";#N/A,#N/A,FALSE,"MFT96";#N/A,#N/A,FALSE,"CTrecon"}</definedName>
    <definedName name="fghfgh_1_4_1_2_3" hidden="1">{#N/A,#N/A,FALSE,"TMCOMP96";#N/A,#N/A,FALSE,"MAT96";#N/A,#N/A,FALSE,"FANDA96";#N/A,#N/A,FALSE,"INTRAN96";#N/A,#N/A,FALSE,"NAA9697";#N/A,#N/A,FALSE,"ECWEBB";#N/A,#N/A,FALSE,"MFT96";#N/A,#N/A,FALSE,"CTrecon"}</definedName>
    <definedName name="fghfgh_1_4_1_2_4" hidden="1">{#N/A,#N/A,FALSE,"TMCOMP96";#N/A,#N/A,FALSE,"MAT96";#N/A,#N/A,FALSE,"FANDA96";#N/A,#N/A,FALSE,"INTRAN96";#N/A,#N/A,FALSE,"NAA9697";#N/A,#N/A,FALSE,"ECWEBB";#N/A,#N/A,FALSE,"MFT96";#N/A,#N/A,FALSE,"CTrecon"}</definedName>
    <definedName name="fghfgh_1_4_1_2_5" hidden="1">{#N/A,#N/A,FALSE,"TMCOMP96";#N/A,#N/A,FALSE,"MAT96";#N/A,#N/A,FALSE,"FANDA96";#N/A,#N/A,FALSE,"INTRAN96";#N/A,#N/A,FALSE,"NAA9697";#N/A,#N/A,FALSE,"ECWEBB";#N/A,#N/A,FALSE,"MFT96";#N/A,#N/A,FALSE,"CTrecon"}</definedName>
    <definedName name="fghfgh_1_4_1_3" hidden="1">{#N/A,#N/A,FALSE,"TMCOMP96";#N/A,#N/A,FALSE,"MAT96";#N/A,#N/A,FALSE,"FANDA96";#N/A,#N/A,FALSE,"INTRAN96";#N/A,#N/A,FALSE,"NAA9697";#N/A,#N/A,FALSE,"ECWEBB";#N/A,#N/A,FALSE,"MFT96";#N/A,#N/A,FALSE,"CTrecon"}</definedName>
    <definedName name="fghfgh_1_4_1_3_1" hidden="1">{#N/A,#N/A,FALSE,"TMCOMP96";#N/A,#N/A,FALSE,"MAT96";#N/A,#N/A,FALSE,"FANDA96";#N/A,#N/A,FALSE,"INTRAN96";#N/A,#N/A,FALSE,"NAA9697";#N/A,#N/A,FALSE,"ECWEBB";#N/A,#N/A,FALSE,"MFT96";#N/A,#N/A,FALSE,"CTrecon"}</definedName>
    <definedName name="fghfgh_1_4_1_3_2" hidden="1">{#N/A,#N/A,FALSE,"TMCOMP96";#N/A,#N/A,FALSE,"MAT96";#N/A,#N/A,FALSE,"FANDA96";#N/A,#N/A,FALSE,"INTRAN96";#N/A,#N/A,FALSE,"NAA9697";#N/A,#N/A,FALSE,"ECWEBB";#N/A,#N/A,FALSE,"MFT96";#N/A,#N/A,FALSE,"CTrecon"}</definedName>
    <definedName name="fghfgh_1_4_1_3_3" hidden="1">{#N/A,#N/A,FALSE,"TMCOMP96";#N/A,#N/A,FALSE,"MAT96";#N/A,#N/A,FALSE,"FANDA96";#N/A,#N/A,FALSE,"INTRAN96";#N/A,#N/A,FALSE,"NAA9697";#N/A,#N/A,FALSE,"ECWEBB";#N/A,#N/A,FALSE,"MFT96";#N/A,#N/A,FALSE,"CTrecon"}</definedName>
    <definedName name="fghfgh_1_4_1_3_4" hidden="1">{#N/A,#N/A,FALSE,"TMCOMP96";#N/A,#N/A,FALSE,"MAT96";#N/A,#N/A,FALSE,"FANDA96";#N/A,#N/A,FALSE,"INTRAN96";#N/A,#N/A,FALSE,"NAA9697";#N/A,#N/A,FALSE,"ECWEBB";#N/A,#N/A,FALSE,"MFT96";#N/A,#N/A,FALSE,"CTrecon"}</definedName>
    <definedName name="fghfgh_1_4_1_3_5" hidden="1">{#N/A,#N/A,FALSE,"TMCOMP96";#N/A,#N/A,FALSE,"MAT96";#N/A,#N/A,FALSE,"FANDA96";#N/A,#N/A,FALSE,"INTRAN96";#N/A,#N/A,FALSE,"NAA9697";#N/A,#N/A,FALSE,"ECWEBB";#N/A,#N/A,FALSE,"MFT96";#N/A,#N/A,FALSE,"CTrecon"}</definedName>
    <definedName name="fghfgh_1_4_1_4" hidden="1">{#N/A,#N/A,FALSE,"TMCOMP96";#N/A,#N/A,FALSE,"MAT96";#N/A,#N/A,FALSE,"FANDA96";#N/A,#N/A,FALSE,"INTRAN96";#N/A,#N/A,FALSE,"NAA9697";#N/A,#N/A,FALSE,"ECWEBB";#N/A,#N/A,FALSE,"MFT96";#N/A,#N/A,FALSE,"CTrecon"}</definedName>
    <definedName name="fghfgh_1_4_1_4_1" hidden="1">{#N/A,#N/A,FALSE,"TMCOMP96";#N/A,#N/A,FALSE,"MAT96";#N/A,#N/A,FALSE,"FANDA96";#N/A,#N/A,FALSE,"INTRAN96";#N/A,#N/A,FALSE,"NAA9697";#N/A,#N/A,FALSE,"ECWEBB";#N/A,#N/A,FALSE,"MFT96";#N/A,#N/A,FALSE,"CTrecon"}</definedName>
    <definedName name="fghfgh_1_4_1_4_2" hidden="1">{#N/A,#N/A,FALSE,"TMCOMP96";#N/A,#N/A,FALSE,"MAT96";#N/A,#N/A,FALSE,"FANDA96";#N/A,#N/A,FALSE,"INTRAN96";#N/A,#N/A,FALSE,"NAA9697";#N/A,#N/A,FALSE,"ECWEBB";#N/A,#N/A,FALSE,"MFT96";#N/A,#N/A,FALSE,"CTrecon"}</definedName>
    <definedName name="fghfgh_1_4_1_4_3" hidden="1">{#N/A,#N/A,FALSE,"TMCOMP96";#N/A,#N/A,FALSE,"MAT96";#N/A,#N/A,FALSE,"FANDA96";#N/A,#N/A,FALSE,"INTRAN96";#N/A,#N/A,FALSE,"NAA9697";#N/A,#N/A,FALSE,"ECWEBB";#N/A,#N/A,FALSE,"MFT96";#N/A,#N/A,FALSE,"CTrecon"}</definedName>
    <definedName name="fghfgh_1_4_1_4_4" hidden="1">{#N/A,#N/A,FALSE,"TMCOMP96";#N/A,#N/A,FALSE,"MAT96";#N/A,#N/A,FALSE,"FANDA96";#N/A,#N/A,FALSE,"INTRAN96";#N/A,#N/A,FALSE,"NAA9697";#N/A,#N/A,FALSE,"ECWEBB";#N/A,#N/A,FALSE,"MFT96";#N/A,#N/A,FALSE,"CTrecon"}</definedName>
    <definedName name="fghfgh_1_4_1_4_5" hidden="1">{#N/A,#N/A,FALSE,"TMCOMP96";#N/A,#N/A,FALSE,"MAT96";#N/A,#N/A,FALSE,"FANDA96";#N/A,#N/A,FALSE,"INTRAN96";#N/A,#N/A,FALSE,"NAA9697";#N/A,#N/A,FALSE,"ECWEBB";#N/A,#N/A,FALSE,"MFT96";#N/A,#N/A,FALSE,"CTrecon"}</definedName>
    <definedName name="fghfgh_1_4_1_5" hidden="1">{#N/A,#N/A,FALSE,"TMCOMP96";#N/A,#N/A,FALSE,"MAT96";#N/A,#N/A,FALSE,"FANDA96";#N/A,#N/A,FALSE,"INTRAN96";#N/A,#N/A,FALSE,"NAA9697";#N/A,#N/A,FALSE,"ECWEBB";#N/A,#N/A,FALSE,"MFT96";#N/A,#N/A,FALSE,"CTrecon"}</definedName>
    <definedName name="fghfgh_1_4_1_5_1" hidden="1">{#N/A,#N/A,FALSE,"TMCOMP96";#N/A,#N/A,FALSE,"MAT96";#N/A,#N/A,FALSE,"FANDA96";#N/A,#N/A,FALSE,"INTRAN96";#N/A,#N/A,FALSE,"NAA9697";#N/A,#N/A,FALSE,"ECWEBB";#N/A,#N/A,FALSE,"MFT96";#N/A,#N/A,FALSE,"CTrecon"}</definedName>
    <definedName name="fghfgh_1_4_1_5_2" hidden="1">{#N/A,#N/A,FALSE,"TMCOMP96";#N/A,#N/A,FALSE,"MAT96";#N/A,#N/A,FALSE,"FANDA96";#N/A,#N/A,FALSE,"INTRAN96";#N/A,#N/A,FALSE,"NAA9697";#N/A,#N/A,FALSE,"ECWEBB";#N/A,#N/A,FALSE,"MFT96";#N/A,#N/A,FALSE,"CTrecon"}</definedName>
    <definedName name="fghfgh_1_4_1_5_3" hidden="1">{#N/A,#N/A,FALSE,"TMCOMP96";#N/A,#N/A,FALSE,"MAT96";#N/A,#N/A,FALSE,"FANDA96";#N/A,#N/A,FALSE,"INTRAN96";#N/A,#N/A,FALSE,"NAA9697";#N/A,#N/A,FALSE,"ECWEBB";#N/A,#N/A,FALSE,"MFT96";#N/A,#N/A,FALSE,"CTrecon"}</definedName>
    <definedName name="fghfgh_1_4_1_5_4" hidden="1">{#N/A,#N/A,FALSE,"TMCOMP96";#N/A,#N/A,FALSE,"MAT96";#N/A,#N/A,FALSE,"FANDA96";#N/A,#N/A,FALSE,"INTRAN96";#N/A,#N/A,FALSE,"NAA9697";#N/A,#N/A,FALSE,"ECWEBB";#N/A,#N/A,FALSE,"MFT96";#N/A,#N/A,FALSE,"CTrecon"}</definedName>
    <definedName name="fghfgh_1_4_1_5_5" hidden="1">{#N/A,#N/A,FALSE,"TMCOMP96";#N/A,#N/A,FALSE,"MAT96";#N/A,#N/A,FALSE,"FANDA96";#N/A,#N/A,FALSE,"INTRAN96";#N/A,#N/A,FALSE,"NAA9697";#N/A,#N/A,FALSE,"ECWEBB";#N/A,#N/A,FALSE,"MFT96";#N/A,#N/A,FALSE,"CTrecon"}</definedName>
    <definedName name="fghfgh_1_4_2" hidden="1">{#N/A,#N/A,FALSE,"TMCOMP96";#N/A,#N/A,FALSE,"MAT96";#N/A,#N/A,FALSE,"FANDA96";#N/A,#N/A,FALSE,"INTRAN96";#N/A,#N/A,FALSE,"NAA9697";#N/A,#N/A,FALSE,"ECWEBB";#N/A,#N/A,FALSE,"MFT96";#N/A,#N/A,FALSE,"CTrecon"}</definedName>
    <definedName name="fghfgh_1_4_2_1" hidden="1">{#N/A,#N/A,FALSE,"TMCOMP96";#N/A,#N/A,FALSE,"MAT96";#N/A,#N/A,FALSE,"FANDA96";#N/A,#N/A,FALSE,"INTRAN96";#N/A,#N/A,FALSE,"NAA9697";#N/A,#N/A,FALSE,"ECWEBB";#N/A,#N/A,FALSE,"MFT96";#N/A,#N/A,FALSE,"CTrecon"}</definedName>
    <definedName name="fghfgh_1_4_2_2" hidden="1">{#N/A,#N/A,FALSE,"TMCOMP96";#N/A,#N/A,FALSE,"MAT96";#N/A,#N/A,FALSE,"FANDA96";#N/A,#N/A,FALSE,"INTRAN96";#N/A,#N/A,FALSE,"NAA9697";#N/A,#N/A,FALSE,"ECWEBB";#N/A,#N/A,FALSE,"MFT96";#N/A,#N/A,FALSE,"CTrecon"}</definedName>
    <definedName name="fghfgh_1_4_2_3" hidden="1">{#N/A,#N/A,FALSE,"TMCOMP96";#N/A,#N/A,FALSE,"MAT96";#N/A,#N/A,FALSE,"FANDA96";#N/A,#N/A,FALSE,"INTRAN96";#N/A,#N/A,FALSE,"NAA9697";#N/A,#N/A,FALSE,"ECWEBB";#N/A,#N/A,FALSE,"MFT96";#N/A,#N/A,FALSE,"CTrecon"}</definedName>
    <definedName name="fghfgh_1_4_2_4" hidden="1">{#N/A,#N/A,FALSE,"TMCOMP96";#N/A,#N/A,FALSE,"MAT96";#N/A,#N/A,FALSE,"FANDA96";#N/A,#N/A,FALSE,"INTRAN96";#N/A,#N/A,FALSE,"NAA9697";#N/A,#N/A,FALSE,"ECWEBB";#N/A,#N/A,FALSE,"MFT96";#N/A,#N/A,FALSE,"CTrecon"}</definedName>
    <definedName name="fghfgh_1_4_2_5" hidden="1">{#N/A,#N/A,FALSE,"TMCOMP96";#N/A,#N/A,FALSE,"MAT96";#N/A,#N/A,FALSE,"FANDA96";#N/A,#N/A,FALSE,"INTRAN96";#N/A,#N/A,FALSE,"NAA9697";#N/A,#N/A,FALSE,"ECWEBB";#N/A,#N/A,FALSE,"MFT96";#N/A,#N/A,FALSE,"CTrecon"}</definedName>
    <definedName name="fghfgh_1_4_3" hidden="1">{#N/A,#N/A,FALSE,"TMCOMP96";#N/A,#N/A,FALSE,"MAT96";#N/A,#N/A,FALSE,"FANDA96";#N/A,#N/A,FALSE,"INTRAN96";#N/A,#N/A,FALSE,"NAA9697";#N/A,#N/A,FALSE,"ECWEBB";#N/A,#N/A,FALSE,"MFT96";#N/A,#N/A,FALSE,"CTrecon"}</definedName>
    <definedName name="fghfgh_1_4_3_1" hidden="1">{#N/A,#N/A,FALSE,"TMCOMP96";#N/A,#N/A,FALSE,"MAT96";#N/A,#N/A,FALSE,"FANDA96";#N/A,#N/A,FALSE,"INTRAN96";#N/A,#N/A,FALSE,"NAA9697";#N/A,#N/A,FALSE,"ECWEBB";#N/A,#N/A,FALSE,"MFT96";#N/A,#N/A,FALSE,"CTrecon"}</definedName>
    <definedName name="fghfgh_1_4_3_2" hidden="1">{#N/A,#N/A,FALSE,"TMCOMP96";#N/A,#N/A,FALSE,"MAT96";#N/A,#N/A,FALSE,"FANDA96";#N/A,#N/A,FALSE,"INTRAN96";#N/A,#N/A,FALSE,"NAA9697";#N/A,#N/A,FALSE,"ECWEBB";#N/A,#N/A,FALSE,"MFT96";#N/A,#N/A,FALSE,"CTrecon"}</definedName>
    <definedName name="fghfgh_1_4_3_3" hidden="1">{#N/A,#N/A,FALSE,"TMCOMP96";#N/A,#N/A,FALSE,"MAT96";#N/A,#N/A,FALSE,"FANDA96";#N/A,#N/A,FALSE,"INTRAN96";#N/A,#N/A,FALSE,"NAA9697";#N/A,#N/A,FALSE,"ECWEBB";#N/A,#N/A,FALSE,"MFT96";#N/A,#N/A,FALSE,"CTrecon"}</definedName>
    <definedName name="fghfgh_1_4_3_4" hidden="1">{#N/A,#N/A,FALSE,"TMCOMP96";#N/A,#N/A,FALSE,"MAT96";#N/A,#N/A,FALSE,"FANDA96";#N/A,#N/A,FALSE,"INTRAN96";#N/A,#N/A,FALSE,"NAA9697";#N/A,#N/A,FALSE,"ECWEBB";#N/A,#N/A,FALSE,"MFT96";#N/A,#N/A,FALSE,"CTrecon"}</definedName>
    <definedName name="fghfgh_1_4_3_5" hidden="1">{#N/A,#N/A,FALSE,"TMCOMP96";#N/A,#N/A,FALSE,"MAT96";#N/A,#N/A,FALSE,"FANDA96";#N/A,#N/A,FALSE,"INTRAN96";#N/A,#N/A,FALSE,"NAA9697";#N/A,#N/A,FALSE,"ECWEBB";#N/A,#N/A,FALSE,"MFT96";#N/A,#N/A,FALSE,"CTrecon"}</definedName>
    <definedName name="fghfgh_1_4_4" hidden="1">{#N/A,#N/A,FALSE,"TMCOMP96";#N/A,#N/A,FALSE,"MAT96";#N/A,#N/A,FALSE,"FANDA96";#N/A,#N/A,FALSE,"INTRAN96";#N/A,#N/A,FALSE,"NAA9697";#N/A,#N/A,FALSE,"ECWEBB";#N/A,#N/A,FALSE,"MFT96";#N/A,#N/A,FALSE,"CTrecon"}</definedName>
    <definedName name="fghfgh_1_4_4_1" hidden="1">{#N/A,#N/A,FALSE,"TMCOMP96";#N/A,#N/A,FALSE,"MAT96";#N/A,#N/A,FALSE,"FANDA96";#N/A,#N/A,FALSE,"INTRAN96";#N/A,#N/A,FALSE,"NAA9697";#N/A,#N/A,FALSE,"ECWEBB";#N/A,#N/A,FALSE,"MFT96";#N/A,#N/A,FALSE,"CTrecon"}</definedName>
    <definedName name="fghfgh_1_4_4_2" hidden="1">{#N/A,#N/A,FALSE,"TMCOMP96";#N/A,#N/A,FALSE,"MAT96";#N/A,#N/A,FALSE,"FANDA96";#N/A,#N/A,FALSE,"INTRAN96";#N/A,#N/A,FALSE,"NAA9697";#N/A,#N/A,FALSE,"ECWEBB";#N/A,#N/A,FALSE,"MFT96";#N/A,#N/A,FALSE,"CTrecon"}</definedName>
    <definedName name="fghfgh_1_4_4_3" hidden="1">{#N/A,#N/A,FALSE,"TMCOMP96";#N/A,#N/A,FALSE,"MAT96";#N/A,#N/A,FALSE,"FANDA96";#N/A,#N/A,FALSE,"INTRAN96";#N/A,#N/A,FALSE,"NAA9697";#N/A,#N/A,FALSE,"ECWEBB";#N/A,#N/A,FALSE,"MFT96";#N/A,#N/A,FALSE,"CTrecon"}</definedName>
    <definedName name="fghfgh_1_4_4_4" hidden="1">{#N/A,#N/A,FALSE,"TMCOMP96";#N/A,#N/A,FALSE,"MAT96";#N/A,#N/A,FALSE,"FANDA96";#N/A,#N/A,FALSE,"INTRAN96";#N/A,#N/A,FALSE,"NAA9697";#N/A,#N/A,FALSE,"ECWEBB";#N/A,#N/A,FALSE,"MFT96";#N/A,#N/A,FALSE,"CTrecon"}</definedName>
    <definedName name="fghfgh_1_4_4_5" hidden="1">{#N/A,#N/A,FALSE,"TMCOMP96";#N/A,#N/A,FALSE,"MAT96";#N/A,#N/A,FALSE,"FANDA96";#N/A,#N/A,FALSE,"INTRAN96";#N/A,#N/A,FALSE,"NAA9697";#N/A,#N/A,FALSE,"ECWEBB";#N/A,#N/A,FALSE,"MFT96";#N/A,#N/A,FALSE,"CTrecon"}</definedName>
    <definedName name="fghfgh_1_4_5" hidden="1">{#N/A,#N/A,FALSE,"TMCOMP96";#N/A,#N/A,FALSE,"MAT96";#N/A,#N/A,FALSE,"FANDA96";#N/A,#N/A,FALSE,"INTRAN96";#N/A,#N/A,FALSE,"NAA9697";#N/A,#N/A,FALSE,"ECWEBB";#N/A,#N/A,FALSE,"MFT96";#N/A,#N/A,FALSE,"CTrecon"}</definedName>
    <definedName name="fghfgh_1_4_5_1" hidden="1">{#N/A,#N/A,FALSE,"TMCOMP96";#N/A,#N/A,FALSE,"MAT96";#N/A,#N/A,FALSE,"FANDA96";#N/A,#N/A,FALSE,"INTRAN96";#N/A,#N/A,FALSE,"NAA9697";#N/A,#N/A,FALSE,"ECWEBB";#N/A,#N/A,FALSE,"MFT96";#N/A,#N/A,FALSE,"CTrecon"}</definedName>
    <definedName name="fghfgh_1_4_5_2" hidden="1">{#N/A,#N/A,FALSE,"TMCOMP96";#N/A,#N/A,FALSE,"MAT96";#N/A,#N/A,FALSE,"FANDA96";#N/A,#N/A,FALSE,"INTRAN96";#N/A,#N/A,FALSE,"NAA9697";#N/A,#N/A,FALSE,"ECWEBB";#N/A,#N/A,FALSE,"MFT96";#N/A,#N/A,FALSE,"CTrecon"}</definedName>
    <definedName name="fghfgh_1_4_5_3" hidden="1">{#N/A,#N/A,FALSE,"TMCOMP96";#N/A,#N/A,FALSE,"MAT96";#N/A,#N/A,FALSE,"FANDA96";#N/A,#N/A,FALSE,"INTRAN96";#N/A,#N/A,FALSE,"NAA9697";#N/A,#N/A,FALSE,"ECWEBB";#N/A,#N/A,FALSE,"MFT96";#N/A,#N/A,FALSE,"CTrecon"}</definedName>
    <definedName name="fghfgh_1_4_5_4" hidden="1">{#N/A,#N/A,FALSE,"TMCOMP96";#N/A,#N/A,FALSE,"MAT96";#N/A,#N/A,FALSE,"FANDA96";#N/A,#N/A,FALSE,"INTRAN96";#N/A,#N/A,FALSE,"NAA9697";#N/A,#N/A,FALSE,"ECWEBB";#N/A,#N/A,FALSE,"MFT96";#N/A,#N/A,FALSE,"CTrecon"}</definedName>
    <definedName name="fghfgh_1_4_5_5" hidden="1">{#N/A,#N/A,FALSE,"TMCOMP96";#N/A,#N/A,FALSE,"MAT96";#N/A,#N/A,FALSE,"FANDA96";#N/A,#N/A,FALSE,"INTRAN96";#N/A,#N/A,FALSE,"NAA9697";#N/A,#N/A,FALSE,"ECWEBB";#N/A,#N/A,FALSE,"MFT96";#N/A,#N/A,FALSE,"CTrecon"}</definedName>
    <definedName name="fghfgh_1_5" hidden="1">{#N/A,#N/A,FALSE,"TMCOMP96";#N/A,#N/A,FALSE,"MAT96";#N/A,#N/A,FALSE,"FANDA96";#N/A,#N/A,FALSE,"INTRAN96";#N/A,#N/A,FALSE,"NAA9697";#N/A,#N/A,FALSE,"ECWEBB";#N/A,#N/A,FALSE,"MFT96";#N/A,#N/A,FALSE,"CTrecon"}</definedName>
    <definedName name="fghfgh_1_5_1" hidden="1">{#N/A,#N/A,FALSE,"TMCOMP96";#N/A,#N/A,FALSE,"MAT96";#N/A,#N/A,FALSE,"FANDA96";#N/A,#N/A,FALSE,"INTRAN96";#N/A,#N/A,FALSE,"NAA9697";#N/A,#N/A,FALSE,"ECWEBB";#N/A,#N/A,FALSE,"MFT96";#N/A,#N/A,FALSE,"CTrecon"}</definedName>
    <definedName name="fghfgh_1_5_1_1" hidden="1">{#N/A,#N/A,FALSE,"TMCOMP96";#N/A,#N/A,FALSE,"MAT96";#N/A,#N/A,FALSE,"FANDA96";#N/A,#N/A,FALSE,"INTRAN96";#N/A,#N/A,FALSE,"NAA9697";#N/A,#N/A,FALSE,"ECWEBB";#N/A,#N/A,FALSE,"MFT96";#N/A,#N/A,FALSE,"CTrecon"}</definedName>
    <definedName name="fghfgh_1_5_1_2" hidden="1">{#N/A,#N/A,FALSE,"TMCOMP96";#N/A,#N/A,FALSE,"MAT96";#N/A,#N/A,FALSE,"FANDA96";#N/A,#N/A,FALSE,"INTRAN96";#N/A,#N/A,FALSE,"NAA9697";#N/A,#N/A,FALSE,"ECWEBB";#N/A,#N/A,FALSE,"MFT96";#N/A,#N/A,FALSE,"CTrecon"}</definedName>
    <definedName name="fghfgh_1_5_1_3" hidden="1">{#N/A,#N/A,FALSE,"TMCOMP96";#N/A,#N/A,FALSE,"MAT96";#N/A,#N/A,FALSE,"FANDA96";#N/A,#N/A,FALSE,"INTRAN96";#N/A,#N/A,FALSE,"NAA9697";#N/A,#N/A,FALSE,"ECWEBB";#N/A,#N/A,FALSE,"MFT96";#N/A,#N/A,FALSE,"CTrecon"}</definedName>
    <definedName name="fghfgh_1_5_1_4" hidden="1">{#N/A,#N/A,FALSE,"TMCOMP96";#N/A,#N/A,FALSE,"MAT96";#N/A,#N/A,FALSE,"FANDA96";#N/A,#N/A,FALSE,"INTRAN96";#N/A,#N/A,FALSE,"NAA9697";#N/A,#N/A,FALSE,"ECWEBB";#N/A,#N/A,FALSE,"MFT96";#N/A,#N/A,FALSE,"CTrecon"}</definedName>
    <definedName name="fghfgh_1_5_1_5" hidden="1">{#N/A,#N/A,FALSE,"TMCOMP96";#N/A,#N/A,FALSE,"MAT96";#N/A,#N/A,FALSE,"FANDA96";#N/A,#N/A,FALSE,"INTRAN96";#N/A,#N/A,FALSE,"NAA9697";#N/A,#N/A,FALSE,"ECWEBB";#N/A,#N/A,FALSE,"MFT96";#N/A,#N/A,FALSE,"CTrecon"}</definedName>
    <definedName name="fghfgh_1_5_2" hidden="1">{#N/A,#N/A,FALSE,"TMCOMP96";#N/A,#N/A,FALSE,"MAT96";#N/A,#N/A,FALSE,"FANDA96";#N/A,#N/A,FALSE,"INTRAN96";#N/A,#N/A,FALSE,"NAA9697";#N/A,#N/A,FALSE,"ECWEBB";#N/A,#N/A,FALSE,"MFT96";#N/A,#N/A,FALSE,"CTrecon"}</definedName>
    <definedName name="fghfgh_1_5_2_1" hidden="1">{#N/A,#N/A,FALSE,"TMCOMP96";#N/A,#N/A,FALSE,"MAT96";#N/A,#N/A,FALSE,"FANDA96";#N/A,#N/A,FALSE,"INTRAN96";#N/A,#N/A,FALSE,"NAA9697";#N/A,#N/A,FALSE,"ECWEBB";#N/A,#N/A,FALSE,"MFT96";#N/A,#N/A,FALSE,"CTrecon"}</definedName>
    <definedName name="fghfgh_1_5_2_2" hidden="1">{#N/A,#N/A,FALSE,"TMCOMP96";#N/A,#N/A,FALSE,"MAT96";#N/A,#N/A,FALSE,"FANDA96";#N/A,#N/A,FALSE,"INTRAN96";#N/A,#N/A,FALSE,"NAA9697";#N/A,#N/A,FALSE,"ECWEBB";#N/A,#N/A,FALSE,"MFT96";#N/A,#N/A,FALSE,"CTrecon"}</definedName>
    <definedName name="fghfgh_1_5_2_3" hidden="1">{#N/A,#N/A,FALSE,"TMCOMP96";#N/A,#N/A,FALSE,"MAT96";#N/A,#N/A,FALSE,"FANDA96";#N/A,#N/A,FALSE,"INTRAN96";#N/A,#N/A,FALSE,"NAA9697";#N/A,#N/A,FALSE,"ECWEBB";#N/A,#N/A,FALSE,"MFT96";#N/A,#N/A,FALSE,"CTrecon"}</definedName>
    <definedName name="fghfgh_1_5_2_4" hidden="1">{#N/A,#N/A,FALSE,"TMCOMP96";#N/A,#N/A,FALSE,"MAT96";#N/A,#N/A,FALSE,"FANDA96";#N/A,#N/A,FALSE,"INTRAN96";#N/A,#N/A,FALSE,"NAA9697";#N/A,#N/A,FALSE,"ECWEBB";#N/A,#N/A,FALSE,"MFT96";#N/A,#N/A,FALSE,"CTrecon"}</definedName>
    <definedName name="fghfgh_1_5_2_5" hidden="1">{#N/A,#N/A,FALSE,"TMCOMP96";#N/A,#N/A,FALSE,"MAT96";#N/A,#N/A,FALSE,"FANDA96";#N/A,#N/A,FALSE,"INTRAN96";#N/A,#N/A,FALSE,"NAA9697";#N/A,#N/A,FALSE,"ECWEBB";#N/A,#N/A,FALSE,"MFT96";#N/A,#N/A,FALSE,"CTrecon"}</definedName>
    <definedName name="fghfgh_1_5_3" hidden="1">{#N/A,#N/A,FALSE,"TMCOMP96";#N/A,#N/A,FALSE,"MAT96";#N/A,#N/A,FALSE,"FANDA96";#N/A,#N/A,FALSE,"INTRAN96";#N/A,#N/A,FALSE,"NAA9697";#N/A,#N/A,FALSE,"ECWEBB";#N/A,#N/A,FALSE,"MFT96";#N/A,#N/A,FALSE,"CTrecon"}</definedName>
    <definedName name="fghfgh_1_5_3_1" hidden="1">{#N/A,#N/A,FALSE,"TMCOMP96";#N/A,#N/A,FALSE,"MAT96";#N/A,#N/A,FALSE,"FANDA96";#N/A,#N/A,FALSE,"INTRAN96";#N/A,#N/A,FALSE,"NAA9697";#N/A,#N/A,FALSE,"ECWEBB";#N/A,#N/A,FALSE,"MFT96";#N/A,#N/A,FALSE,"CTrecon"}</definedName>
    <definedName name="fghfgh_1_5_3_2" hidden="1">{#N/A,#N/A,FALSE,"TMCOMP96";#N/A,#N/A,FALSE,"MAT96";#N/A,#N/A,FALSE,"FANDA96";#N/A,#N/A,FALSE,"INTRAN96";#N/A,#N/A,FALSE,"NAA9697";#N/A,#N/A,FALSE,"ECWEBB";#N/A,#N/A,FALSE,"MFT96";#N/A,#N/A,FALSE,"CTrecon"}</definedName>
    <definedName name="fghfgh_1_5_3_3" hidden="1">{#N/A,#N/A,FALSE,"TMCOMP96";#N/A,#N/A,FALSE,"MAT96";#N/A,#N/A,FALSE,"FANDA96";#N/A,#N/A,FALSE,"INTRAN96";#N/A,#N/A,FALSE,"NAA9697";#N/A,#N/A,FALSE,"ECWEBB";#N/A,#N/A,FALSE,"MFT96";#N/A,#N/A,FALSE,"CTrecon"}</definedName>
    <definedName name="fghfgh_1_5_3_4" hidden="1">{#N/A,#N/A,FALSE,"TMCOMP96";#N/A,#N/A,FALSE,"MAT96";#N/A,#N/A,FALSE,"FANDA96";#N/A,#N/A,FALSE,"INTRAN96";#N/A,#N/A,FALSE,"NAA9697";#N/A,#N/A,FALSE,"ECWEBB";#N/A,#N/A,FALSE,"MFT96";#N/A,#N/A,FALSE,"CTrecon"}</definedName>
    <definedName name="fghfgh_1_5_3_5" hidden="1">{#N/A,#N/A,FALSE,"TMCOMP96";#N/A,#N/A,FALSE,"MAT96";#N/A,#N/A,FALSE,"FANDA96";#N/A,#N/A,FALSE,"INTRAN96";#N/A,#N/A,FALSE,"NAA9697";#N/A,#N/A,FALSE,"ECWEBB";#N/A,#N/A,FALSE,"MFT96";#N/A,#N/A,FALSE,"CTrecon"}</definedName>
    <definedName name="fghfgh_1_5_4" hidden="1">{#N/A,#N/A,FALSE,"TMCOMP96";#N/A,#N/A,FALSE,"MAT96";#N/A,#N/A,FALSE,"FANDA96";#N/A,#N/A,FALSE,"INTRAN96";#N/A,#N/A,FALSE,"NAA9697";#N/A,#N/A,FALSE,"ECWEBB";#N/A,#N/A,FALSE,"MFT96";#N/A,#N/A,FALSE,"CTrecon"}</definedName>
    <definedName name="fghfgh_1_5_4_1" hidden="1">{#N/A,#N/A,FALSE,"TMCOMP96";#N/A,#N/A,FALSE,"MAT96";#N/A,#N/A,FALSE,"FANDA96";#N/A,#N/A,FALSE,"INTRAN96";#N/A,#N/A,FALSE,"NAA9697";#N/A,#N/A,FALSE,"ECWEBB";#N/A,#N/A,FALSE,"MFT96";#N/A,#N/A,FALSE,"CTrecon"}</definedName>
    <definedName name="fghfgh_1_5_4_2" hidden="1">{#N/A,#N/A,FALSE,"TMCOMP96";#N/A,#N/A,FALSE,"MAT96";#N/A,#N/A,FALSE,"FANDA96";#N/A,#N/A,FALSE,"INTRAN96";#N/A,#N/A,FALSE,"NAA9697";#N/A,#N/A,FALSE,"ECWEBB";#N/A,#N/A,FALSE,"MFT96";#N/A,#N/A,FALSE,"CTrecon"}</definedName>
    <definedName name="fghfgh_1_5_4_3" hidden="1">{#N/A,#N/A,FALSE,"TMCOMP96";#N/A,#N/A,FALSE,"MAT96";#N/A,#N/A,FALSE,"FANDA96";#N/A,#N/A,FALSE,"INTRAN96";#N/A,#N/A,FALSE,"NAA9697";#N/A,#N/A,FALSE,"ECWEBB";#N/A,#N/A,FALSE,"MFT96";#N/A,#N/A,FALSE,"CTrecon"}</definedName>
    <definedName name="fghfgh_1_5_4_4" hidden="1">{#N/A,#N/A,FALSE,"TMCOMP96";#N/A,#N/A,FALSE,"MAT96";#N/A,#N/A,FALSE,"FANDA96";#N/A,#N/A,FALSE,"INTRAN96";#N/A,#N/A,FALSE,"NAA9697";#N/A,#N/A,FALSE,"ECWEBB";#N/A,#N/A,FALSE,"MFT96";#N/A,#N/A,FALSE,"CTrecon"}</definedName>
    <definedName name="fghfgh_1_5_4_5" hidden="1">{#N/A,#N/A,FALSE,"TMCOMP96";#N/A,#N/A,FALSE,"MAT96";#N/A,#N/A,FALSE,"FANDA96";#N/A,#N/A,FALSE,"INTRAN96";#N/A,#N/A,FALSE,"NAA9697";#N/A,#N/A,FALSE,"ECWEBB";#N/A,#N/A,FALSE,"MFT96";#N/A,#N/A,FALSE,"CTrecon"}</definedName>
    <definedName name="fghfgh_1_5_5" hidden="1">{#N/A,#N/A,FALSE,"TMCOMP96";#N/A,#N/A,FALSE,"MAT96";#N/A,#N/A,FALSE,"FANDA96";#N/A,#N/A,FALSE,"INTRAN96";#N/A,#N/A,FALSE,"NAA9697";#N/A,#N/A,FALSE,"ECWEBB";#N/A,#N/A,FALSE,"MFT96";#N/A,#N/A,FALSE,"CTrecon"}</definedName>
    <definedName name="fghfgh_1_5_5_1" hidden="1">{#N/A,#N/A,FALSE,"TMCOMP96";#N/A,#N/A,FALSE,"MAT96";#N/A,#N/A,FALSE,"FANDA96";#N/A,#N/A,FALSE,"INTRAN96";#N/A,#N/A,FALSE,"NAA9697";#N/A,#N/A,FALSE,"ECWEBB";#N/A,#N/A,FALSE,"MFT96";#N/A,#N/A,FALSE,"CTrecon"}</definedName>
    <definedName name="fghfgh_1_5_5_2" hidden="1">{#N/A,#N/A,FALSE,"TMCOMP96";#N/A,#N/A,FALSE,"MAT96";#N/A,#N/A,FALSE,"FANDA96";#N/A,#N/A,FALSE,"INTRAN96";#N/A,#N/A,FALSE,"NAA9697";#N/A,#N/A,FALSE,"ECWEBB";#N/A,#N/A,FALSE,"MFT96";#N/A,#N/A,FALSE,"CTrecon"}</definedName>
    <definedName name="fghfgh_1_5_5_3" hidden="1">{#N/A,#N/A,FALSE,"TMCOMP96";#N/A,#N/A,FALSE,"MAT96";#N/A,#N/A,FALSE,"FANDA96";#N/A,#N/A,FALSE,"INTRAN96";#N/A,#N/A,FALSE,"NAA9697";#N/A,#N/A,FALSE,"ECWEBB";#N/A,#N/A,FALSE,"MFT96";#N/A,#N/A,FALSE,"CTrecon"}</definedName>
    <definedName name="fghfgh_1_5_5_4" hidden="1">{#N/A,#N/A,FALSE,"TMCOMP96";#N/A,#N/A,FALSE,"MAT96";#N/A,#N/A,FALSE,"FANDA96";#N/A,#N/A,FALSE,"INTRAN96";#N/A,#N/A,FALSE,"NAA9697";#N/A,#N/A,FALSE,"ECWEBB";#N/A,#N/A,FALSE,"MFT96";#N/A,#N/A,FALSE,"CTrecon"}</definedName>
    <definedName name="fghfgh_1_5_5_5" hidden="1">{#N/A,#N/A,FALSE,"TMCOMP96";#N/A,#N/A,FALSE,"MAT96";#N/A,#N/A,FALSE,"FANDA96";#N/A,#N/A,FALSE,"INTRAN96";#N/A,#N/A,FALSE,"NAA9697";#N/A,#N/A,FALSE,"ECWEBB";#N/A,#N/A,FALSE,"MFT96";#N/A,#N/A,FALSE,"CTrecon"}</definedName>
    <definedName name="fghfgh_2" hidden="1">{#N/A,#N/A,FALSE,"TMCOMP96";#N/A,#N/A,FALSE,"MAT96";#N/A,#N/A,FALSE,"FANDA96";#N/A,#N/A,FALSE,"INTRAN96";#N/A,#N/A,FALSE,"NAA9697";#N/A,#N/A,FALSE,"ECWEBB";#N/A,#N/A,FALSE,"MFT96";#N/A,#N/A,FALSE,"CTrecon"}</definedName>
    <definedName name="fghfgh_2_1" hidden="1">{#N/A,#N/A,FALSE,"TMCOMP96";#N/A,#N/A,FALSE,"MAT96";#N/A,#N/A,FALSE,"FANDA96";#N/A,#N/A,FALSE,"INTRAN96";#N/A,#N/A,FALSE,"NAA9697";#N/A,#N/A,FALSE,"ECWEBB";#N/A,#N/A,FALSE,"MFT96";#N/A,#N/A,FALSE,"CTrecon"}</definedName>
    <definedName name="fghfgh_2_1_1" hidden="1">{#N/A,#N/A,FALSE,"TMCOMP96";#N/A,#N/A,FALSE,"MAT96";#N/A,#N/A,FALSE,"FANDA96";#N/A,#N/A,FALSE,"INTRAN96";#N/A,#N/A,FALSE,"NAA9697";#N/A,#N/A,FALSE,"ECWEBB";#N/A,#N/A,FALSE,"MFT96";#N/A,#N/A,FALSE,"CTrecon"}</definedName>
    <definedName name="fghfgh_2_1_1_1" hidden="1">{#N/A,#N/A,FALSE,"TMCOMP96";#N/A,#N/A,FALSE,"MAT96";#N/A,#N/A,FALSE,"FANDA96";#N/A,#N/A,FALSE,"INTRAN96";#N/A,#N/A,FALSE,"NAA9697";#N/A,#N/A,FALSE,"ECWEBB";#N/A,#N/A,FALSE,"MFT96";#N/A,#N/A,FALSE,"CTrecon"}</definedName>
    <definedName name="fghfgh_2_1_1_1_1" hidden="1">{#N/A,#N/A,FALSE,"TMCOMP96";#N/A,#N/A,FALSE,"MAT96";#N/A,#N/A,FALSE,"FANDA96";#N/A,#N/A,FALSE,"INTRAN96";#N/A,#N/A,FALSE,"NAA9697";#N/A,#N/A,FALSE,"ECWEBB";#N/A,#N/A,FALSE,"MFT96";#N/A,#N/A,FALSE,"CTrecon"}</definedName>
    <definedName name="fghfgh_2_1_1_1_2" hidden="1">{#N/A,#N/A,FALSE,"TMCOMP96";#N/A,#N/A,FALSE,"MAT96";#N/A,#N/A,FALSE,"FANDA96";#N/A,#N/A,FALSE,"INTRAN96";#N/A,#N/A,FALSE,"NAA9697";#N/A,#N/A,FALSE,"ECWEBB";#N/A,#N/A,FALSE,"MFT96";#N/A,#N/A,FALSE,"CTrecon"}</definedName>
    <definedName name="fghfgh_2_1_1_1_3" hidden="1">{#N/A,#N/A,FALSE,"TMCOMP96";#N/A,#N/A,FALSE,"MAT96";#N/A,#N/A,FALSE,"FANDA96";#N/A,#N/A,FALSE,"INTRAN96";#N/A,#N/A,FALSE,"NAA9697";#N/A,#N/A,FALSE,"ECWEBB";#N/A,#N/A,FALSE,"MFT96";#N/A,#N/A,FALSE,"CTrecon"}</definedName>
    <definedName name="fghfgh_2_1_1_1_4" hidden="1">{#N/A,#N/A,FALSE,"TMCOMP96";#N/A,#N/A,FALSE,"MAT96";#N/A,#N/A,FALSE,"FANDA96";#N/A,#N/A,FALSE,"INTRAN96";#N/A,#N/A,FALSE,"NAA9697";#N/A,#N/A,FALSE,"ECWEBB";#N/A,#N/A,FALSE,"MFT96";#N/A,#N/A,FALSE,"CTrecon"}</definedName>
    <definedName name="fghfgh_2_1_1_1_5" hidden="1">{#N/A,#N/A,FALSE,"TMCOMP96";#N/A,#N/A,FALSE,"MAT96";#N/A,#N/A,FALSE,"FANDA96";#N/A,#N/A,FALSE,"INTRAN96";#N/A,#N/A,FALSE,"NAA9697";#N/A,#N/A,FALSE,"ECWEBB";#N/A,#N/A,FALSE,"MFT96";#N/A,#N/A,FALSE,"CTrecon"}</definedName>
    <definedName name="fghfgh_2_1_1_2" hidden="1">{#N/A,#N/A,FALSE,"TMCOMP96";#N/A,#N/A,FALSE,"MAT96";#N/A,#N/A,FALSE,"FANDA96";#N/A,#N/A,FALSE,"INTRAN96";#N/A,#N/A,FALSE,"NAA9697";#N/A,#N/A,FALSE,"ECWEBB";#N/A,#N/A,FALSE,"MFT96";#N/A,#N/A,FALSE,"CTrecon"}</definedName>
    <definedName name="fghfgh_2_1_1_2_1" hidden="1">{#N/A,#N/A,FALSE,"TMCOMP96";#N/A,#N/A,FALSE,"MAT96";#N/A,#N/A,FALSE,"FANDA96";#N/A,#N/A,FALSE,"INTRAN96";#N/A,#N/A,FALSE,"NAA9697";#N/A,#N/A,FALSE,"ECWEBB";#N/A,#N/A,FALSE,"MFT96";#N/A,#N/A,FALSE,"CTrecon"}</definedName>
    <definedName name="fghfgh_2_1_1_2_2" hidden="1">{#N/A,#N/A,FALSE,"TMCOMP96";#N/A,#N/A,FALSE,"MAT96";#N/A,#N/A,FALSE,"FANDA96";#N/A,#N/A,FALSE,"INTRAN96";#N/A,#N/A,FALSE,"NAA9697";#N/A,#N/A,FALSE,"ECWEBB";#N/A,#N/A,FALSE,"MFT96";#N/A,#N/A,FALSE,"CTrecon"}</definedName>
    <definedName name="fghfgh_2_1_1_2_3" hidden="1">{#N/A,#N/A,FALSE,"TMCOMP96";#N/A,#N/A,FALSE,"MAT96";#N/A,#N/A,FALSE,"FANDA96";#N/A,#N/A,FALSE,"INTRAN96";#N/A,#N/A,FALSE,"NAA9697";#N/A,#N/A,FALSE,"ECWEBB";#N/A,#N/A,FALSE,"MFT96";#N/A,#N/A,FALSE,"CTrecon"}</definedName>
    <definedName name="fghfgh_2_1_1_2_4" hidden="1">{#N/A,#N/A,FALSE,"TMCOMP96";#N/A,#N/A,FALSE,"MAT96";#N/A,#N/A,FALSE,"FANDA96";#N/A,#N/A,FALSE,"INTRAN96";#N/A,#N/A,FALSE,"NAA9697";#N/A,#N/A,FALSE,"ECWEBB";#N/A,#N/A,FALSE,"MFT96";#N/A,#N/A,FALSE,"CTrecon"}</definedName>
    <definedName name="fghfgh_2_1_1_2_5" hidden="1">{#N/A,#N/A,FALSE,"TMCOMP96";#N/A,#N/A,FALSE,"MAT96";#N/A,#N/A,FALSE,"FANDA96";#N/A,#N/A,FALSE,"INTRAN96";#N/A,#N/A,FALSE,"NAA9697";#N/A,#N/A,FALSE,"ECWEBB";#N/A,#N/A,FALSE,"MFT96";#N/A,#N/A,FALSE,"CTrecon"}</definedName>
    <definedName name="fghfgh_2_1_1_3" hidden="1">{#N/A,#N/A,FALSE,"TMCOMP96";#N/A,#N/A,FALSE,"MAT96";#N/A,#N/A,FALSE,"FANDA96";#N/A,#N/A,FALSE,"INTRAN96";#N/A,#N/A,FALSE,"NAA9697";#N/A,#N/A,FALSE,"ECWEBB";#N/A,#N/A,FALSE,"MFT96";#N/A,#N/A,FALSE,"CTrecon"}</definedName>
    <definedName name="fghfgh_2_1_1_4" hidden="1">{#N/A,#N/A,FALSE,"TMCOMP96";#N/A,#N/A,FALSE,"MAT96";#N/A,#N/A,FALSE,"FANDA96";#N/A,#N/A,FALSE,"INTRAN96";#N/A,#N/A,FALSE,"NAA9697";#N/A,#N/A,FALSE,"ECWEBB";#N/A,#N/A,FALSE,"MFT96";#N/A,#N/A,FALSE,"CTrecon"}</definedName>
    <definedName name="fghfgh_2_1_1_5" hidden="1">{#N/A,#N/A,FALSE,"TMCOMP96";#N/A,#N/A,FALSE,"MAT96";#N/A,#N/A,FALSE,"FANDA96";#N/A,#N/A,FALSE,"INTRAN96";#N/A,#N/A,FALSE,"NAA9697";#N/A,#N/A,FALSE,"ECWEBB";#N/A,#N/A,FALSE,"MFT96";#N/A,#N/A,FALSE,"CTrecon"}</definedName>
    <definedName name="fghfgh_2_1_2" hidden="1">{#N/A,#N/A,FALSE,"TMCOMP96";#N/A,#N/A,FALSE,"MAT96";#N/A,#N/A,FALSE,"FANDA96";#N/A,#N/A,FALSE,"INTRAN96";#N/A,#N/A,FALSE,"NAA9697";#N/A,#N/A,FALSE,"ECWEBB";#N/A,#N/A,FALSE,"MFT96";#N/A,#N/A,FALSE,"CTrecon"}</definedName>
    <definedName name="fghfgh_2_1_2_1" hidden="1">{#N/A,#N/A,FALSE,"TMCOMP96";#N/A,#N/A,FALSE,"MAT96";#N/A,#N/A,FALSE,"FANDA96";#N/A,#N/A,FALSE,"INTRAN96";#N/A,#N/A,FALSE,"NAA9697";#N/A,#N/A,FALSE,"ECWEBB";#N/A,#N/A,FALSE,"MFT96";#N/A,#N/A,FALSE,"CTrecon"}</definedName>
    <definedName name="fghfgh_2_1_2_2" hidden="1">{#N/A,#N/A,FALSE,"TMCOMP96";#N/A,#N/A,FALSE,"MAT96";#N/A,#N/A,FALSE,"FANDA96";#N/A,#N/A,FALSE,"INTRAN96";#N/A,#N/A,FALSE,"NAA9697";#N/A,#N/A,FALSE,"ECWEBB";#N/A,#N/A,FALSE,"MFT96";#N/A,#N/A,FALSE,"CTrecon"}</definedName>
    <definedName name="fghfgh_2_1_2_3" hidden="1">{#N/A,#N/A,FALSE,"TMCOMP96";#N/A,#N/A,FALSE,"MAT96";#N/A,#N/A,FALSE,"FANDA96";#N/A,#N/A,FALSE,"INTRAN96";#N/A,#N/A,FALSE,"NAA9697";#N/A,#N/A,FALSE,"ECWEBB";#N/A,#N/A,FALSE,"MFT96";#N/A,#N/A,FALSE,"CTrecon"}</definedName>
    <definedName name="fghfgh_2_1_2_4" hidden="1">{#N/A,#N/A,FALSE,"TMCOMP96";#N/A,#N/A,FALSE,"MAT96";#N/A,#N/A,FALSE,"FANDA96";#N/A,#N/A,FALSE,"INTRAN96";#N/A,#N/A,FALSE,"NAA9697";#N/A,#N/A,FALSE,"ECWEBB";#N/A,#N/A,FALSE,"MFT96";#N/A,#N/A,FALSE,"CTrecon"}</definedName>
    <definedName name="fghfgh_2_1_2_5" hidden="1">{#N/A,#N/A,FALSE,"TMCOMP96";#N/A,#N/A,FALSE,"MAT96";#N/A,#N/A,FALSE,"FANDA96";#N/A,#N/A,FALSE,"INTRAN96";#N/A,#N/A,FALSE,"NAA9697";#N/A,#N/A,FALSE,"ECWEBB";#N/A,#N/A,FALSE,"MFT96";#N/A,#N/A,FALSE,"CTrecon"}</definedName>
    <definedName name="fghfgh_2_1_3" hidden="1">{#N/A,#N/A,FALSE,"TMCOMP96";#N/A,#N/A,FALSE,"MAT96";#N/A,#N/A,FALSE,"FANDA96";#N/A,#N/A,FALSE,"INTRAN96";#N/A,#N/A,FALSE,"NAA9697";#N/A,#N/A,FALSE,"ECWEBB";#N/A,#N/A,FALSE,"MFT96";#N/A,#N/A,FALSE,"CTrecon"}</definedName>
    <definedName name="fghfgh_2_1_3_1" hidden="1">{#N/A,#N/A,FALSE,"TMCOMP96";#N/A,#N/A,FALSE,"MAT96";#N/A,#N/A,FALSE,"FANDA96";#N/A,#N/A,FALSE,"INTRAN96";#N/A,#N/A,FALSE,"NAA9697";#N/A,#N/A,FALSE,"ECWEBB";#N/A,#N/A,FALSE,"MFT96";#N/A,#N/A,FALSE,"CTrecon"}</definedName>
    <definedName name="fghfgh_2_1_3_2" hidden="1">{#N/A,#N/A,FALSE,"TMCOMP96";#N/A,#N/A,FALSE,"MAT96";#N/A,#N/A,FALSE,"FANDA96";#N/A,#N/A,FALSE,"INTRAN96";#N/A,#N/A,FALSE,"NAA9697";#N/A,#N/A,FALSE,"ECWEBB";#N/A,#N/A,FALSE,"MFT96";#N/A,#N/A,FALSE,"CTrecon"}</definedName>
    <definedName name="fghfgh_2_1_3_3" hidden="1">{#N/A,#N/A,FALSE,"TMCOMP96";#N/A,#N/A,FALSE,"MAT96";#N/A,#N/A,FALSE,"FANDA96";#N/A,#N/A,FALSE,"INTRAN96";#N/A,#N/A,FALSE,"NAA9697";#N/A,#N/A,FALSE,"ECWEBB";#N/A,#N/A,FALSE,"MFT96";#N/A,#N/A,FALSE,"CTrecon"}</definedName>
    <definedName name="fghfgh_2_1_3_4" hidden="1">{#N/A,#N/A,FALSE,"TMCOMP96";#N/A,#N/A,FALSE,"MAT96";#N/A,#N/A,FALSE,"FANDA96";#N/A,#N/A,FALSE,"INTRAN96";#N/A,#N/A,FALSE,"NAA9697";#N/A,#N/A,FALSE,"ECWEBB";#N/A,#N/A,FALSE,"MFT96";#N/A,#N/A,FALSE,"CTrecon"}</definedName>
    <definedName name="fghfgh_2_1_3_5" hidden="1">{#N/A,#N/A,FALSE,"TMCOMP96";#N/A,#N/A,FALSE,"MAT96";#N/A,#N/A,FALSE,"FANDA96";#N/A,#N/A,FALSE,"INTRAN96";#N/A,#N/A,FALSE,"NAA9697";#N/A,#N/A,FALSE,"ECWEBB";#N/A,#N/A,FALSE,"MFT96";#N/A,#N/A,FALSE,"CTrecon"}</definedName>
    <definedName name="fghfgh_2_1_4" hidden="1">{#N/A,#N/A,FALSE,"TMCOMP96";#N/A,#N/A,FALSE,"MAT96";#N/A,#N/A,FALSE,"FANDA96";#N/A,#N/A,FALSE,"INTRAN96";#N/A,#N/A,FALSE,"NAA9697";#N/A,#N/A,FALSE,"ECWEBB";#N/A,#N/A,FALSE,"MFT96";#N/A,#N/A,FALSE,"CTrecon"}</definedName>
    <definedName name="fghfgh_2_1_4_1" hidden="1">{#N/A,#N/A,FALSE,"TMCOMP96";#N/A,#N/A,FALSE,"MAT96";#N/A,#N/A,FALSE,"FANDA96";#N/A,#N/A,FALSE,"INTRAN96";#N/A,#N/A,FALSE,"NAA9697";#N/A,#N/A,FALSE,"ECWEBB";#N/A,#N/A,FALSE,"MFT96";#N/A,#N/A,FALSE,"CTrecon"}</definedName>
    <definedName name="fghfgh_2_1_4_2" hidden="1">{#N/A,#N/A,FALSE,"TMCOMP96";#N/A,#N/A,FALSE,"MAT96";#N/A,#N/A,FALSE,"FANDA96";#N/A,#N/A,FALSE,"INTRAN96";#N/A,#N/A,FALSE,"NAA9697";#N/A,#N/A,FALSE,"ECWEBB";#N/A,#N/A,FALSE,"MFT96";#N/A,#N/A,FALSE,"CTrecon"}</definedName>
    <definedName name="fghfgh_2_1_4_3" hidden="1">{#N/A,#N/A,FALSE,"TMCOMP96";#N/A,#N/A,FALSE,"MAT96";#N/A,#N/A,FALSE,"FANDA96";#N/A,#N/A,FALSE,"INTRAN96";#N/A,#N/A,FALSE,"NAA9697";#N/A,#N/A,FALSE,"ECWEBB";#N/A,#N/A,FALSE,"MFT96";#N/A,#N/A,FALSE,"CTrecon"}</definedName>
    <definedName name="fghfgh_2_1_4_4" hidden="1">{#N/A,#N/A,FALSE,"TMCOMP96";#N/A,#N/A,FALSE,"MAT96";#N/A,#N/A,FALSE,"FANDA96";#N/A,#N/A,FALSE,"INTRAN96";#N/A,#N/A,FALSE,"NAA9697";#N/A,#N/A,FALSE,"ECWEBB";#N/A,#N/A,FALSE,"MFT96";#N/A,#N/A,FALSE,"CTrecon"}</definedName>
    <definedName name="fghfgh_2_1_4_5" hidden="1">{#N/A,#N/A,FALSE,"TMCOMP96";#N/A,#N/A,FALSE,"MAT96";#N/A,#N/A,FALSE,"FANDA96";#N/A,#N/A,FALSE,"INTRAN96";#N/A,#N/A,FALSE,"NAA9697";#N/A,#N/A,FALSE,"ECWEBB";#N/A,#N/A,FALSE,"MFT96";#N/A,#N/A,FALSE,"CTrecon"}</definedName>
    <definedName name="fghfgh_2_1_5" hidden="1">{#N/A,#N/A,FALSE,"TMCOMP96";#N/A,#N/A,FALSE,"MAT96";#N/A,#N/A,FALSE,"FANDA96";#N/A,#N/A,FALSE,"INTRAN96";#N/A,#N/A,FALSE,"NAA9697";#N/A,#N/A,FALSE,"ECWEBB";#N/A,#N/A,FALSE,"MFT96";#N/A,#N/A,FALSE,"CTrecon"}</definedName>
    <definedName name="fghfgh_2_1_5_1" hidden="1">{#N/A,#N/A,FALSE,"TMCOMP96";#N/A,#N/A,FALSE,"MAT96";#N/A,#N/A,FALSE,"FANDA96";#N/A,#N/A,FALSE,"INTRAN96";#N/A,#N/A,FALSE,"NAA9697";#N/A,#N/A,FALSE,"ECWEBB";#N/A,#N/A,FALSE,"MFT96";#N/A,#N/A,FALSE,"CTrecon"}</definedName>
    <definedName name="fghfgh_2_1_5_2" hidden="1">{#N/A,#N/A,FALSE,"TMCOMP96";#N/A,#N/A,FALSE,"MAT96";#N/A,#N/A,FALSE,"FANDA96";#N/A,#N/A,FALSE,"INTRAN96";#N/A,#N/A,FALSE,"NAA9697";#N/A,#N/A,FALSE,"ECWEBB";#N/A,#N/A,FALSE,"MFT96";#N/A,#N/A,FALSE,"CTrecon"}</definedName>
    <definedName name="fghfgh_2_1_5_3" hidden="1">{#N/A,#N/A,FALSE,"TMCOMP96";#N/A,#N/A,FALSE,"MAT96";#N/A,#N/A,FALSE,"FANDA96";#N/A,#N/A,FALSE,"INTRAN96";#N/A,#N/A,FALSE,"NAA9697";#N/A,#N/A,FALSE,"ECWEBB";#N/A,#N/A,FALSE,"MFT96";#N/A,#N/A,FALSE,"CTrecon"}</definedName>
    <definedName name="fghfgh_2_1_5_4" hidden="1">{#N/A,#N/A,FALSE,"TMCOMP96";#N/A,#N/A,FALSE,"MAT96";#N/A,#N/A,FALSE,"FANDA96";#N/A,#N/A,FALSE,"INTRAN96";#N/A,#N/A,FALSE,"NAA9697";#N/A,#N/A,FALSE,"ECWEBB";#N/A,#N/A,FALSE,"MFT96";#N/A,#N/A,FALSE,"CTrecon"}</definedName>
    <definedName name="fghfgh_2_1_5_5" hidden="1">{#N/A,#N/A,FALSE,"TMCOMP96";#N/A,#N/A,FALSE,"MAT96";#N/A,#N/A,FALSE,"FANDA96";#N/A,#N/A,FALSE,"INTRAN96";#N/A,#N/A,FALSE,"NAA9697";#N/A,#N/A,FALSE,"ECWEBB";#N/A,#N/A,FALSE,"MFT96";#N/A,#N/A,FALSE,"CTrecon"}</definedName>
    <definedName name="fghfgh_2_2" hidden="1">{#N/A,#N/A,FALSE,"TMCOMP96";#N/A,#N/A,FALSE,"MAT96";#N/A,#N/A,FALSE,"FANDA96";#N/A,#N/A,FALSE,"INTRAN96";#N/A,#N/A,FALSE,"NAA9697";#N/A,#N/A,FALSE,"ECWEBB";#N/A,#N/A,FALSE,"MFT96";#N/A,#N/A,FALSE,"CTrecon"}</definedName>
    <definedName name="fghfgh_2_2_1" hidden="1">{#N/A,#N/A,FALSE,"TMCOMP96";#N/A,#N/A,FALSE,"MAT96";#N/A,#N/A,FALSE,"FANDA96";#N/A,#N/A,FALSE,"INTRAN96";#N/A,#N/A,FALSE,"NAA9697";#N/A,#N/A,FALSE,"ECWEBB";#N/A,#N/A,FALSE,"MFT96";#N/A,#N/A,FALSE,"CTrecon"}</definedName>
    <definedName name="fghfgh_2_2_2" hidden="1">{#N/A,#N/A,FALSE,"TMCOMP96";#N/A,#N/A,FALSE,"MAT96";#N/A,#N/A,FALSE,"FANDA96";#N/A,#N/A,FALSE,"INTRAN96";#N/A,#N/A,FALSE,"NAA9697";#N/A,#N/A,FALSE,"ECWEBB";#N/A,#N/A,FALSE,"MFT96";#N/A,#N/A,FALSE,"CTrecon"}</definedName>
    <definedName name="fghfgh_2_2_3" hidden="1">{#N/A,#N/A,FALSE,"TMCOMP96";#N/A,#N/A,FALSE,"MAT96";#N/A,#N/A,FALSE,"FANDA96";#N/A,#N/A,FALSE,"INTRAN96";#N/A,#N/A,FALSE,"NAA9697";#N/A,#N/A,FALSE,"ECWEBB";#N/A,#N/A,FALSE,"MFT96";#N/A,#N/A,FALSE,"CTrecon"}</definedName>
    <definedName name="fghfgh_2_2_4" hidden="1">{#N/A,#N/A,FALSE,"TMCOMP96";#N/A,#N/A,FALSE,"MAT96";#N/A,#N/A,FALSE,"FANDA96";#N/A,#N/A,FALSE,"INTRAN96";#N/A,#N/A,FALSE,"NAA9697";#N/A,#N/A,FALSE,"ECWEBB";#N/A,#N/A,FALSE,"MFT96";#N/A,#N/A,FALSE,"CTrecon"}</definedName>
    <definedName name="fghfgh_2_2_5" hidden="1">{#N/A,#N/A,FALSE,"TMCOMP96";#N/A,#N/A,FALSE,"MAT96";#N/A,#N/A,FALSE,"FANDA96";#N/A,#N/A,FALSE,"INTRAN96";#N/A,#N/A,FALSE,"NAA9697";#N/A,#N/A,FALSE,"ECWEBB";#N/A,#N/A,FALSE,"MFT96";#N/A,#N/A,FALSE,"CTrecon"}</definedName>
    <definedName name="fghfgh_2_3" hidden="1">{#N/A,#N/A,FALSE,"TMCOMP96";#N/A,#N/A,FALSE,"MAT96";#N/A,#N/A,FALSE,"FANDA96";#N/A,#N/A,FALSE,"INTRAN96";#N/A,#N/A,FALSE,"NAA9697";#N/A,#N/A,FALSE,"ECWEBB";#N/A,#N/A,FALSE,"MFT96";#N/A,#N/A,FALSE,"CTrecon"}</definedName>
    <definedName name="fghfgh_2_3_1" hidden="1">{#N/A,#N/A,FALSE,"TMCOMP96";#N/A,#N/A,FALSE,"MAT96";#N/A,#N/A,FALSE,"FANDA96";#N/A,#N/A,FALSE,"INTRAN96";#N/A,#N/A,FALSE,"NAA9697";#N/A,#N/A,FALSE,"ECWEBB";#N/A,#N/A,FALSE,"MFT96";#N/A,#N/A,FALSE,"CTrecon"}</definedName>
    <definedName name="fghfgh_2_3_2" hidden="1">{#N/A,#N/A,FALSE,"TMCOMP96";#N/A,#N/A,FALSE,"MAT96";#N/A,#N/A,FALSE,"FANDA96";#N/A,#N/A,FALSE,"INTRAN96";#N/A,#N/A,FALSE,"NAA9697";#N/A,#N/A,FALSE,"ECWEBB";#N/A,#N/A,FALSE,"MFT96";#N/A,#N/A,FALSE,"CTrecon"}</definedName>
    <definedName name="fghfgh_2_3_3" hidden="1">{#N/A,#N/A,FALSE,"TMCOMP96";#N/A,#N/A,FALSE,"MAT96";#N/A,#N/A,FALSE,"FANDA96";#N/A,#N/A,FALSE,"INTRAN96";#N/A,#N/A,FALSE,"NAA9697";#N/A,#N/A,FALSE,"ECWEBB";#N/A,#N/A,FALSE,"MFT96";#N/A,#N/A,FALSE,"CTrecon"}</definedName>
    <definedName name="fghfgh_2_3_4" hidden="1">{#N/A,#N/A,FALSE,"TMCOMP96";#N/A,#N/A,FALSE,"MAT96";#N/A,#N/A,FALSE,"FANDA96";#N/A,#N/A,FALSE,"INTRAN96";#N/A,#N/A,FALSE,"NAA9697";#N/A,#N/A,FALSE,"ECWEBB";#N/A,#N/A,FALSE,"MFT96";#N/A,#N/A,FALSE,"CTrecon"}</definedName>
    <definedName name="fghfgh_2_3_5" hidden="1">{#N/A,#N/A,FALSE,"TMCOMP96";#N/A,#N/A,FALSE,"MAT96";#N/A,#N/A,FALSE,"FANDA96";#N/A,#N/A,FALSE,"INTRAN96";#N/A,#N/A,FALSE,"NAA9697";#N/A,#N/A,FALSE,"ECWEBB";#N/A,#N/A,FALSE,"MFT96";#N/A,#N/A,FALSE,"CTrecon"}</definedName>
    <definedName name="fghfgh_2_4" hidden="1">{#N/A,#N/A,FALSE,"TMCOMP96";#N/A,#N/A,FALSE,"MAT96";#N/A,#N/A,FALSE,"FANDA96";#N/A,#N/A,FALSE,"INTRAN96";#N/A,#N/A,FALSE,"NAA9697";#N/A,#N/A,FALSE,"ECWEBB";#N/A,#N/A,FALSE,"MFT96";#N/A,#N/A,FALSE,"CTrecon"}</definedName>
    <definedName name="fghfgh_2_4_1" hidden="1">{#N/A,#N/A,FALSE,"TMCOMP96";#N/A,#N/A,FALSE,"MAT96";#N/A,#N/A,FALSE,"FANDA96";#N/A,#N/A,FALSE,"INTRAN96";#N/A,#N/A,FALSE,"NAA9697";#N/A,#N/A,FALSE,"ECWEBB";#N/A,#N/A,FALSE,"MFT96";#N/A,#N/A,FALSE,"CTrecon"}</definedName>
    <definedName name="fghfgh_2_4_2" hidden="1">{#N/A,#N/A,FALSE,"TMCOMP96";#N/A,#N/A,FALSE,"MAT96";#N/A,#N/A,FALSE,"FANDA96";#N/A,#N/A,FALSE,"INTRAN96";#N/A,#N/A,FALSE,"NAA9697";#N/A,#N/A,FALSE,"ECWEBB";#N/A,#N/A,FALSE,"MFT96";#N/A,#N/A,FALSE,"CTrecon"}</definedName>
    <definedName name="fghfgh_2_4_3" hidden="1">{#N/A,#N/A,FALSE,"TMCOMP96";#N/A,#N/A,FALSE,"MAT96";#N/A,#N/A,FALSE,"FANDA96";#N/A,#N/A,FALSE,"INTRAN96";#N/A,#N/A,FALSE,"NAA9697";#N/A,#N/A,FALSE,"ECWEBB";#N/A,#N/A,FALSE,"MFT96";#N/A,#N/A,FALSE,"CTrecon"}</definedName>
    <definedName name="fghfgh_2_4_4" hidden="1">{#N/A,#N/A,FALSE,"TMCOMP96";#N/A,#N/A,FALSE,"MAT96";#N/A,#N/A,FALSE,"FANDA96";#N/A,#N/A,FALSE,"INTRAN96";#N/A,#N/A,FALSE,"NAA9697";#N/A,#N/A,FALSE,"ECWEBB";#N/A,#N/A,FALSE,"MFT96";#N/A,#N/A,FALSE,"CTrecon"}</definedName>
    <definedName name="fghfgh_2_4_5" hidden="1">{#N/A,#N/A,FALSE,"TMCOMP96";#N/A,#N/A,FALSE,"MAT96";#N/A,#N/A,FALSE,"FANDA96";#N/A,#N/A,FALSE,"INTRAN96";#N/A,#N/A,FALSE,"NAA9697";#N/A,#N/A,FALSE,"ECWEBB";#N/A,#N/A,FALSE,"MFT96";#N/A,#N/A,FALSE,"CTrecon"}</definedName>
    <definedName name="fghfgh_2_5" hidden="1">{#N/A,#N/A,FALSE,"TMCOMP96";#N/A,#N/A,FALSE,"MAT96";#N/A,#N/A,FALSE,"FANDA96";#N/A,#N/A,FALSE,"INTRAN96";#N/A,#N/A,FALSE,"NAA9697";#N/A,#N/A,FALSE,"ECWEBB";#N/A,#N/A,FALSE,"MFT96";#N/A,#N/A,FALSE,"CTrecon"}</definedName>
    <definedName name="fghfgh_2_5_1" hidden="1">{#N/A,#N/A,FALSE,"TMCOMP96";#N/A,#N/A,FALSE,"MAT96";#N/A,#N/A,FALSE,"FANDA96";#N/A,#N/A,FALSE,"INTRAN96";#N/A,#N/A,FALSE,"NAA9697";#N/A,#N/A,FALSE,"ECWEBB";#N/A,#N/A,FALSE,"MFT96";#N/A,#N/A,FALSE,"CTrecon"}</definedName>
    <definedName name="fghfgh_2_5_2" hidden="1">{#N/A,#N/A,FALSE,"TMCOMP96";#N/A,#N/A,FALSE,"MAT96";#N/A,#N/A,FALSE,"FANDA96";#N/A,#N/A,FALSE,"INTRAN96";#N/A,#N/A,FALSE,"NAA9697";#N/A,#N/A,FALSE,"ECWEBB";#N/A,#N/A,FALSE,"MFT96";#N/A,#N/A,FALSE,"CTrecon"}</definedName>
    <definedName name="fghfgh_2_5_3" hidden="1">{#N/A,#N/A,FALSE,"TMCOMP96";#N/A,#N/A,FALSE,"MAT96";#N/A,#N/A,FALSE,"FANDA96";#N/A,#N/A,FALSE,"INTRAN96";#N/A,#N/A,FALSE,"NAA9697";#N/A,#N/A,FALSE,"ECWEBB";#N/A,#N/A,FALSE,"MFT96";#N/A,#N/A,FALSE,"CTrecon"}</definedName>
    <definedName name="fghfgh_2_5_4" hidden="1">{#N/A,#N/A,FALSE,"TMCOMP96";#N/A,#N/A,FALSE,"MAT96";#N/A,#N/A,FALSE,"FANDA96";#N/A,#N/A,FALSE,"INTRAN96";#N/A,#N/A,FALSE,"NAA9697";#N/A,#N/A,FALSE,"ECWEBB";#N/A,#N/A,FALSE,"MFT96";#N/A,#N/A,FALSE,"CTrecon"}</definedName>
    <definedName name="fghfgh_2_5_5" hidden="1">{#N/A,#N/A,FALSE,"TMCOMP96";#N/A,#N/A,FALSE,"MAT96";#N/A,#N/A,FALSE,"FANDA96";#N/A,#N/A,FALSE,"INTRAN96";#N/A,#N/A,FALSE,"NAA9697";#N/A,#N/A,FALSE,"ECWEBB";#N/A,#N/A,FALSE,"MFT96";#N/A,#N/A,FALSE,"CTrecon"}</definedName>
    <definedName name="fghfgh_3" hidden="1">{#N/A,#N/A,FALSE,"TMCOMP96";#N/A,#N/A,FALSE,"MAT96";#N/A,#N/A,FALSE,"FANDA96";#N/A,#N/A,FALSE,"INTRAN96";#N/A,#N/A,FALSE,"NAA9697";#N/A,#N/A,FALSE,"ECWEBB";#N/A,#N/A,FALSE,"MFT96";#N/A,#N/A,FALSE,"CTrecon"}</definedName>
    <definedName name="fghfgh_3_1" hidden="1">{#N/A,#N/A,FALSE,"TMCOMP96";#N/A,#N/A,FALSE,"MAT96";#N/A,#N/A,FALSE,"FANDA96";#N/A,#N/A,FALSE,"INTRAN96";#N/A,#N/A,FALSE,"NAA9697";#N/A,#N/A,FALSE,"ECWEBB";#N/A,#N/A,FALSE,"MFT96";#N/A,#N/A,FALSE,"CTrecon"}</definedName>
    <definedName name="fghfgh_3_1_1" hidden="1">{#N/A,#N/A,FALSE,"TMCOMP96";#N/A,#N/A,FALSE,"MAT96";#N/A,#N/A,FALSE,"FANDA96";#N/A,#N/A,FALSE,"INTRAN96";#N/A,#N/A,FALSE,"NAA9697";#N/A,#N/A,FALSE,"ECWEBB";#N/A,#N/A,FALSE,"MFT96";#N/A,#N/A,FALSE,"CTrecon"}</definedName>
    <definedName name="fghfgh_3_1_1_1" hidden="1">{#N/A,#N/A,FALSE,"TMCOMP96";#N/A,#N/A,FALSE,"MAT96";#N/A,#N/A,FALSE,"FANDA96";#N/A,#N/A,FALSE,"INTRAN96";#N/A,#N/A,FALSE,"NAA9697";#N/A,#N/A,FALSE,"ECWEBB";#N/A,#N/A,FALSE,"MFT96";#N/A,#N/A,FALSE,"CTrecon"}</definedName>
    <definedName name="fghfgh_3_1_1_1_1" hidden="1">{#N/A,#N/A,FALSE,"TMCOMP96";#N/A,#N/A,FALSE,"MAT96";#N/A,#N/A,FALSE,"FANDA96";#N/A,#N/A,FALSE,"INTRAN96";#N/A,#N/A,FALSE,"NAA9697";#N/A,#N/A,FALSE,"ECWEBB";#N/A,#N/A,FALSE,"MFT96";#N/A,#N/A,FALSE,"CTrecon"}</definedName>
    <definedName name="fghfgh_3_1_1_1_2" hidden="1">{#N/A,#N/A,FALSE,"TMCOMP96";#N/A,#N/A,FALSE,"MAT96";#N/A,#N/A,FALSE,"FANDA96";#N/A,#N/A,FALSE,"INTRAN96";#N/A,#N/A,FALSE,"NAA9697";#N/A,#N/A,FALSE,"ECWEBB";#N/A,#N/A,FALSE,"MFT96";#N/A,#N/A,FALSE,"CTrecon"}</definedName>
    <definedName name="fghfgh_3_1_1_1_3" hidden="1">{#N/A,#N/A,FALSE,"TMCOMP96";#N/A,#N/A,FALSE,"MAT96";#N/A,#N/A,FALSE,"FANDA96";#N/A,#N/A,FALSE,"INTRAN96";#N/A,#N/A,FALSE,"NAA9697";#N/A,#N/A,FALSE,"ECWEBB";#N/A,#N/A,FALSE,"MFT96";#N/A,#N/A,FALSE,"CTrecon"}</definedName>
    <definedName name="fghfgh_3_1_1_1_4" hidden="1">{#N/A,#N/A,FALSE,"TMCOMP96";#N/A,#N/A,FALSE,"MAT96";#N/A,#N/A,FALSE,"FANDA96";#N/A,#N/A,FALSE,"INTRAN96";#N/A,#N/A,FALSE,"NAA9697";#N/A,#N/A,FALSE,"ECWEBB";#N/A,#N/A,FALSE,"MFT96";#N/A,#N/A,FALSE,"CTrecon"}</definedName>
    <definedName name="fghfgh_3_1_1_1_5" hidden="1">{#N/A,#N/A,FALSE,"TMCOMP96";#N/A,#N/A,FALSE,"MAT96";#N/A,#N/A,FALSE,"FANDA96";#N/A,#N/A,FALSE,"INTRAN96";#N/A,#N/A,FALSE,"NAA9697";#N/A,#N/A,FALSE,"ECWEBB";#N/A,#N/A,FALSE,"MFT96";#N/A,#N/A,FALSE,"CTrecon"}</definedName>
    <definedName name="fghfgh_3_1_1_2" hidden="1">{#N/A,#N/A,FALSE,"TMCOMP96";#N/A,#N/A,FALSE,"MAT96";#N/A,#N/A,FALSE,"FANDA96";#N/A,#N/A,FALSE,"INTRAN96";#N/A,#N/A,FALSE,"NAA9697";#N/A,#N/A,FALSE,"ECWEBB";#N/A,#N/A,FALSE,"MFT96";#N/A,#N/A,FALSE,"CTrecon"}</definedName>
    <definedName name="fghfgh_3_1_1_2_1" hidden="1">{#N/A,#N/A,FALSE,"TMCOMP96";#N/A,#N/A,FALSE,"MAT96";#N/A,#N/A,FALSE,"FANDA96";#N/A,#N/A,FALSE,"INTRAN96";#N/A,#N/A,FALSE,"NAA9697";#N/A,#N/A,FALSE,"ECWEBB";#N/A,#N/A,FALSE,"MFT96";#N/A,#N/A,FALSE,"CTrecon"}</definedName>
    <definedName name="fghfgh_3_1_1_2_2" hidden="1">{#N/A,#N/A,FALSE,"TMCOMP96";#N/A,#N/A,FALSE,"MAT96";#N/A,#N/A,FALSE,"FANDA96";#N/A,#N/A,FALSE,"INTRAN96";#N/A,#N/A,FALSE,"NAA9697";#N/A,#N/A,FALSE,"ECWEBB";#N/A,#N/A,FALSE,"MFT96";#N/A,#N/A,FALSE,"CTrecon"}</definedName>
    <definedName name="fghfgh_3_1_1_2_3" hidden="1">{#N/A,#N/A,FALSE,"TMCOMP96";#N/A,#N/A,FALSE,"MAT96";#N/A,#N/A,FALSE,"FANDA96";#N/A,#N/A,FALSE,"INTRAN96";#N/A,#N/A,FALSE,"NAA9697";#N/A,#N/A,FALSE,"ECWEBB";#N/A,#N/A,FALSE,"MFT96";#N/A,#N/A,FALSE,"CTrecon"}</definedName>
    <definedName name="fghfgh_3_1_1_2_4" hidden="1">{#N/A,#N/A,FALSE,"TMCOMP96";#N/A,#N/A,FALSE,"MAT96";#N/A,#N/A,FALSE,"FANDA96";#N/A,#N/A,FALSE,"INTRAN96";#N/A,#N/A,FALSE,"NAA9697";#N/A,#N/A,FALSE,"ECWEBB";#N/A,#N/A,FALSE,"MFT96";#N/A,#N/A,FALSE,"CTrecon"}</definedName>
    <definedName name="fghfgh_3_1_1_2_5" hidden="1">{#N/A,#N/A,FALSE,"TMCOMP96";#N/A,#N/A,FALSE,"MAT96";#N/A,#N/A,FALSE,"FANDA96";#N/A,#N/A,FALSE,"INTRAN96";#N/A,#N/A,FALSE,"NAA9697";#N/A,#N/A,FALSE,"ECWEBB";#N/A,#N/A,FALSE,"MFT96";#N/A,#N/A,FALSE,"CTrecon"}</definedName>
    <definedName name="fghfgh_3_1_1_3" hidden="1">{#N/A,#N/A,FALSE,"TMCOMP96";#N/A,#N/A,FALSE,"MAT96";#N/A,#N/A,FALSE,"FANDA96";#N/A,#N/A,FALSE,"INTRAN96";#N/A,#N/A,FALSE,"NAA9697";#N/A,#N/A,FALSE,"ECWEBB";#N/A,#N/A,FALSE,"MFT96";#N/A,#N/A,FALSE,"CTrecon"}</definedName>
    <definedName name="fghfgh_3_1_1_4" hidden="1">{#N/A,#N/A,FALSE,"TMCOMP96";#N/A,#N/A,FALSE,"MAT96";#N/A,#N/A,FALSE,"FANDA96";#N/A,#N/A,FALSE,"INTRAN96";#N/A,#N/A,FALSE,"NAA9697";#N/A,#N/A,FALSE,"ECWEBB";#N/A,#N/A,FALSE,"MFT96";#N/A,#N/A,FALSE,"CTrecon"}</definedName>
    <definedName name="fghfgh_3_1_1_5" hidden="1">{#N/A,#N/A,FALSE,"TMCOMP96";#N/A,#N/A,FALSE,"MAT96";#N/A,#N/A,FALSE,"FANDA96";#N/A,#N/A,FALSE,"INTRAN96";#N/A,#N/A,FALSE,"NAA9697";#N/A,#N/A,FALSE,"ECWEBB";#N/A,#N/A,FALSE,"MFT96";#N/A,#N/A,FALSE,"CTrecon"}</definedName>
    <definedName name="fghfgh_3_1_2" hidden="1">{#N/A,#N/A,FALSE,"TMCOMP96";#N/A,#N/A,FALSE,"MAT96";#N/A,#N/A,FALSE,"FANDA96";#N/A,#N/A,FALSE,"INTRAN96";#N/A,#N/A,FALSE,"NAA9697";#N/A,#N/A,FALSE,"ECWEBB";#N/A,#N/A,FALSE,"MFT96";#N/A,#N/A,FALSE,"CTrecon"}</definedName>
    <definedName name="fghfgh_3_1_2_1" hidden="1">{#N/A,#N/A,FALSE,"TMCOMP96";#N/A,#N/A,FALSE,"MAT96";#N/A,#N/A,FALSE,"FANDA96";#N/A,#N/A,FALSE,"INTRAN96";#N/A,#N/A,FALSE,"NAA9697";#N/A,#N/A,FALSE,"ECWEBB";#N/A,#N/A,FALSE,"MFT96";#N/A,#N/A,FALSE,"CTrecon"}</definedName>
    <definedName name="fghfgh_3_1_2_2" hidden="1">{#N/A,#N/A,FALSE,"TMCOMP96";#N/A,#N/A,FALSE,"MAT96";#N/A,#N/A,FALSE,"FANDA96";#N/A,#N/A,FALSE,"INTRAN96";#N/A,#N/A,FALSE,"NAA9697";#N/A,#N/A,FALSE,"ECWEBB";#N/A,#N/A,FALSE,"MFT96";#N/A,#N/A,FALSE,"CTrecon"}</definedName>
    <definedName name="fghfgh_3_1_2_3" hidden="1">{#N/A,#N/A,FALSE,"TMCOMP96";#N/A,#N/A,FALSE,"MAT96";#N/A,#N/A,FALSE,"FANDA96";#N/A,#N/A,FALSE,"INTRAN96";#N/A,#N/A,FALSE,"NAA9697";#N/A,#N/A,FALSE,"ECWEBB";#N/A,#N/A,FALSE,"MFT96";#N/A,#N/A,FALSE,"CTrecon"}</definedName>
    <definedName name="fghfgh_3_1_2_4" hidden="1">{#N/A,#N/A,FALSE,"TMCOMP96";#N/A,#N/A,FALSE,"MAT96";#N/A,#N/A,FALSE,"FANDA96";#N/A,#N/A,FALSE,"INTRAN96";#N/A,#N/A,FALSE,"NAA9697";#N/A,#N/A,FALSE,"ECWEBB";#N/A,#N/A,FALSE,"MFT96";#N/A,#N/A,FALSE,"CTrecon"}</definedName>
    <definedName name="fghfgh_3_1_2_5" hidden="1">{#N/A,#N/A,FALSE,"TMCOMP96";#N/A,#N/A,FALSE,"MAT96";#N/A,#N/A,FALSE,"FANDA96";#N/A,#N/A,FALSE,"INTRAN96";#N/A,#N/A,FALSE,"NAA9697";#N/A,#N/A,FALSE,"ECWEBB";#N/A,#N/A,FALSE,"MFT96";#N/A,#N/A,FALSE,"CTrecon"}</definedName>
    <definedName name="fghfgh_3_1_3" hidden="1">{#N/A,#N/A,FALSE,"TMCOMP96";#N/A,#N/A,FALSE,"MAT96";#N/A,#N/A,FALSE,"FANDA96";#N/A,#N/A,FALSE,"INTRAN96";#N/A,#N/A,FALSE,"NAA9697";#N/A,#N/A,FALSE,"ECWEBB";#N/A,#N/A,FALSE,"MFT96";#N/A,#N/A,FALSE,"CTrecon"}</definedName>
    <definedName name="fghfgh_3_1_3_1" hidden="1">{#N/A,#N/A,FALSE,"TMCOMP96";#N/A,#N/A,FALSE,"MAT96";#N/A,#N/A,FALSE,"FANDA96";#N/A,#N/A,FALSE,"INTRAN96";#N/A,#N/A,FALSE,"NAA9697";#N/A,#N/A,FALSE,"ECWEBB";#N/A,#N/A,FALSE,"MFT96";#N/A,#N/A,FALSE,"CTrecon"}</definedName>
    <definedName name="fghfgh_3_1_3_2" hidden="1">{#N/A,#N/A,FALSE,"TMCOMP96";#N/A,#N/A,FALSE,"MAT96";#N/A,#N/A,FALSE,"FANDA96";#N/A,#N/A,FALSE,"INTRAN96";#N/A,#N/A,FALSE,"NAA9697";#N/A,#N/A,FALSE,"ECWEBB";#N/A,#N/A,FALSE,"MFT96";#N/A,#N/A,FALSE,"CTrecon"}</definedName>
    <definedName name="fghfgh_3_1_3_3" hidden="1">{#N/A,#N/A,FALSE,"TMCOMP96";#N/A,#N/A,FALSE,"MAT96";#N/A,#N/A,FALSE,"FANDA96";#N/A,#N/A,FALSE,"INTRAN96";#N/A,#N/A,FALSE,"NAA9697";#N/A,#N/A,FALSE,"ECWEBB";#N/A,#N/A,FALSE,"MFT96";#N/A,#N/A,FALSE,"CTrecon"}</definedName>
    <definedName name="fghfgh_3_1_3_4" hidden="1">{#N/A,#N/A,FALSE,"TMCOMP96";#N/A,#N/A,FALSE,"MAT96";#N/A,#N/A,FALSE,"FANDA96";#N/A,#N/A,FALSE,"INTRAN96";#N/A,#N/A,FALSE,"NAA9697";#N/A,#N/A,FALSE,"ECWEBB";#N/A,#N/A,FALSE,"MFT96";#N/A,#N/A,FALSE,"CTrecon"}</definedName>
    <definedName name="fghfgh_3_1_3_5" hidden="1">{#N/A,#N/A,FALSE,"TMCOMP96";#N/A,#N/A,FALSE,"MAT96";#N/A,#N/A,FALSE,"FANDA96";#N/A,#N/A,FALSE,"INTRAN96";#N/A,#N/A,FALSE,"NAA9697";#N/A,#N/A,FALSE,"ECWEBB";#N/A,#N/A,FALSE,"MFT96";#N/A,#N/A,FALSE,"CTrecon"}</definedName>
    <definedName name="fghfgh_3_1_4" hidden="1">{#N/A,#N/A,FALSE,"TMCOMP96";#N/A,#N/A,FALSE,"MAT96";#N/A,#N/A,FALSE,"FANDA96";#N/A,#N/A,FALSE,"INTRAN96";#N/A,#N/A,FALSE,"NAA9697";#N/A,#N/A,FALSE,"ECWEBB";#N/A,#N/A,FALSE,"MFT96";#N/A,#N/A,FALSE,"CTrecon"}</definedName>
    <definedName name="fghfgh_3_1_4_1" hidden="1">{#N/A,#N/A,FALSE,"TMCOMP96";#N/A,#N/A,FALSE,"MAT96";#N/A,#N/A,FALSE,"FANDA96";#N/A,#N/A,FALSE,"INTRAN96";#N/A,#N/A,FALSE,"NAA9697";#N/A,#N/A,FALSE,"ECWEBB";#N/A,#N/A,FALSE,"MFT96";#N/A,#N/A,FALSE,"CTrecon"}</definedName>
    <definedName name="fghfgh_3_1_4_2" hidden="1">{#N/A,#N/A,FALSE,"TMCOMP96";#N/A,#N/A,FALSE,"MAT96";#N/A,#N/A,FALSE,"FANDA96";#N/A,#N/A,FALSE,"INTRAN96";#N/A,#N/A,FALSE,"NAA9697";#N/A,#N/A,FALSE,"ECWEBB";#N/A,#N/A,FALSE,"MFT96";#N/A,#N/A,FALSE,"CTrecon"}</definedName>
    <definedName name="fghfgh_3_1_4_3" hidden="1">{#N/A,#N/A,FALSE,"TMCOMP96";#N/A,#N/A,FALSE,"MAT96";#N/A,#N/A,FALSE,"FANDA96";#N/A,#N/A,FALSE,"INTRAN96";#N/A,#N/A,FALSE,"NAA9697";#N/A,#N/A,FALSE,"ECWEBB";#N/A,#N/A,FALSE,"MFT96";#N/A,#N/A,FALSE,"CTrecon"}</definedName>
    <definedName name="fghfgh_3_1_4_4" hidden="1">{#N/A,#N/A,FALSE,"TMCOMP96";#N/A,#N/A,FALSE,"MAT96";#N/A,#N/A,FALSE,"FANDA96";#N/A,#N/A,FALSE,"INTRAN96";#N/A,#N/A,FALSE,"NAA9697";#N/A,#N/A,FALSE,"ECWEBB";#N/A,#N/A,FALSE,"MFT96";#N/A,#N/A,FALSE,"CTrecon"}</definedName>
    <definedName name="fghfgh_3_1_4_5" hidden="1">{#N/A,#N/A,FALSE,"TMCOMP96";#N/A,#N/A,FALSE,"MAT96";#N/A,#N/A,FALSE,"FANDA96";#N/A,#N/A,FALSE,"INTRAN96";#N/A,#N/A,FALSE,"NAA9697";#N/A,#N/A,FALSE,"ECWEBB";#N/A,#N/A,FALSE,"MFT96";#N/A,#N/A,FALSE,"CTrecon"}</definedName>
    <definedName name="fghfgh_3_1_5" hidden="1">{#N/A,#N/A,FALSE,"TMCOMP96";#N/A,#N/A,FALSE,"MAT96";#N/A,#N/A,FALSE,"FANDA96";#N/A,#N/A,FALSE,"INTRAN96";#N/A,#N/A,FALSE,"NAA9697";#N/A,#N/A,FALSE,"ECWEBB";#N/A,#N/A,FALSE,"MFT96";#N/A,#N/A,FALSE,"CTrecon"}</definedName>
    <definedName name="fghfgh_3_1_5_1" hidden="1">{#N/A,#N/A,FALSE,"TMCOMP96";#N/A,#N/A,FALSE,"MAT96";#N/A,#N/A,FALSE,"FANDA96";#N/A,#N/A,FALSE,"INTRAN96";#N/A,#N/A,FALSE,"NAA9697";#N/A,#N/A,FALSE,"ECWEBB";#N/A,#N/A,FALSE,"MFT96";#N/A,#N/A,FALSE,"CTrecon"}</definedName>
    <definedName name="fghfgh_3_1_5_2" hidden="1">{#N/A,#N/A,FALSE,"TMCOMP96";#N/A,#N/A,FALSE,"MAT96";#N/A,#N/A,FALSE,"FANDA96";#N/A,#N/A,FALSE,"INTRAN96";#N/A,#N/A,FALSE,"NAA9697";#N/A,#N/A,FALSE,"ECWEBB";#N/A,#N/A,FALSE,"MFT96";#N/A,#N/A,FALSE,"CTrecon"}</definedName>
    <definedName name="fghfgh_3_1_5_3" hidden="1">{#N/A,#N/A,FALSE,"TMCOMP96";#N/A,#N/A,FALSE,"MAT96";#N/A,#N/A,FALSE,"FANDA96";#N/A,#N/A,FALSE,"INTRAN96";#N/A,#N/A,FALSE,"NAA9697";#N/A,#N/A,FALSE,"ECWEBB";#N/A,#N/A,FALSE,"MFT96";#N/A,#N/A,FALSE,"CTrecon"}</definedName>
    <definedName name="fghfgh_3_1_5_4" hidden="1">{#N/A,#N/A,FALSE,"TMCOMP96";#N/A,#N/A,FALSE,"MAT96";#N/A,#N/A,FALSE,"FANDA96";#N/A,#N/A,FALSE,"INTRAN96";#N/A,#N/A,FALSE,"NAA9697";#N/A,#N/A,FALSE,"ECWEBB";#N/A,#N/A,FALSE,"MFT96";#N/A,#N/A,FALSE,"CTrecon"}</definedName>
    <definedName name="fghfgh_3_1_5_5" hidden="1">{#N/A,#N/A,FALSE,"TMCOMP96";#N/A,#N/A,FALSE,"MAT96";#N/A,#N/A,FALSE,"FANDA96";#N/A,#N/A,FALSE,"INTRAN96";#N/A,#N/A,FALSE,"NAA9697";#N/A,#N/A,FALSE,"ECWEBB";#N/A,#N/A,FALSE,"MFT96";#N/A,#N/A,FALSE,"CTrecon"}</definedName>
    <definedName name="fghfgh_3_2" hidden="1">{#N/A,#N/A,FALSE,"TMCOMP96";#N/A,#N/A,FALSE,"MAT96";#N/A,#N/A,FALSE,"FANDA96";#N/A,#N/A,FALSE,"INTRAN96";#N/A,#N/A,FALSE,"NAA9697";#N/A,#N/A,FALSE,"ECWEBB";#N/A,#N/A,FALSE,"MFT96";#N/A,#N/A,FALSE,"CTrecon"}</definedName>
    <definedName name="fghfgh_3_2_1" hidden="1">{#N/A,#N/A,FALSE,"TMCOMP96";#N/A,#N/A,FALSE,"MAT96";#N/A,#N/A,FALSE,"FANDA96";#N/A,#N/A,FALSE,"INTRAN96";#N/A,#N/A,FALSE,"NAA9697";#N/A,#N/A,FALSE,"ECWEBB";#N/A,#N/A,FALSE,"MFT96";#N/A,#N/A,FALSE,"CTrecon"}</definedName>
    <definedName name="fghfgh_3_2_2" hidden="1">{#N/A,#N/A,FALSE,"TMCOMP96";#N/A,#N/A,FALSE,"MAT96";#N/A,#N/A,FALSE,"FANDA96";#N/A,#N/A,FALSE,"INTRAN96";#N/A,#N/A,FALSE,"NAA9697";#N/A,#N/A,FALSE,"ECWEBB";#N/A,#N/A,FALSE,"MFT96";#N/A,#N/A,FALSE,"CTrecon"}</definedName>
    <definedName name="fghfgh_3_2_3" hidden="1">{#N/A,#N/A,FALSE,"TMCOMP96";#N/A,#N/A,FALSE,"MAT96";#N/A,#N/A,FALSE,"FANDA96";#N/A,#N/A,FALSE,"INTRAN96";#N/A,#N/A,FALSE,"NAA9697";#N/A,#N/A,FALSE,"ECWEBB";#N/A,#N/A,FALSE,"MFT96";#N/A,#N/A,FALSE,"CTrecon"}</definedName>
    <definedName name="fghfgh_3_2_4" hidden="1">{#N/A,#N/A,FALSE,"TMCOMP96";#N/A,#N/A,FALSE,"MAT96";#N/A,#N/A,FALSE,"FANDA96";#N/A,#N/A,FALSE,"INTRAN96";#N/A,#N/A,FALSE,"NAA9697";#N/A,#N/A,FALSE,"ECWEBB";#N/A,#N/A,FALSE,"MFT96";#N/A,#N/A,FALSE,"CTrecon"}</definedName>
    <definedName name="fghfgh_3_2_5" hidden="1">{#N/A,#N/A,FALSE,"TMCOMP96";#N/A,#N/A,FALSE,"MAT96";#N/A,#N/A,FALSE,"FANDA96";#N/A,#N/A,FALSE,"INTRAN96";#N/A,#N/A,FALSE,"NAA9697";#N/A,#N/A,FALSE,"ECWEBB";#N/A,#N/A,FALSE,"MFT96";#N/A,#N/A,FALSE,"CTrecon"}</definedName>
    <definedName name="fghfgh_3_3" hidden="1">{#N/A,#N/A,FALSE,"TMCOMP96";#N/A,#N/A,FALSE,"MAT96";#N/A,#N/A,FALSE,"FANDA96";#N/A,#N/A,FALSE,"INTRAN96";#N/A,#N/A,FALSE,"NAA9697";#N/A,#N/A,FALSE,"ECWEBB";#N/A,#N/A,FALSE,"MFT96";#N/A,#N/A,FALSE,"CTrecon"}</definedName>
    <definedName name="fghfgh_3_3_1" hidden="1">{#N/A,#N/A,FALSE,"TMCOMP96";#N/A,#N/A,FALSE,"MAT96";#N/A,#N/A,FALSE,"FANDA96";#N/A,#N/A,FALSE,"INTRAN96";#N/A,#N/A,FALSE,"NAA9697";#N/A,#N/A,FALSE,"ECWEBB";#N/A,#N/A,FALSE,"MFT96";#N/A,#N/A,FALSE,"CTrecon"}</definedName>
    <definedName name="fghfgh_3_3_2" hidden="1">{#N/A,#N/A,FALSE,"TMCOMP96";#N/A,#N/A,FALSE,"MAT96";#N/A,#N/A,FALSE,"FANDA96";#N/A,#N/A,FALSE,"INTRAN96";#N/A,#N/A,FALSE,"NAA9697";#N/A,#N/A,FALSE,"ECWEBB";#N/A,#N/A,FALSE,"MFT96";#N/A,#N/A,FALSE,"CTrecon"}</definedName>
    <definedName name="fghfgh_3_3_3" hidden="1">{#N/A,#N/A,FALSE,"TMCOMP96";#N/A,#N/A,FALSE,"MAT96";#N/A,#N/A,FALSE,"FANDA96";#N/A,#N/A,FALSE,"INTRAN96";#N/A,#N/A,FALSE,"NAA9697";#N/A,#N/A,FALSE,"ECWEBB";#N/A,#N/A,FALSE,"MFT96";#N/A,#N/A,FALSE,"CTrecon"}</definedName>
    <definedName name="fghfgh_3_3_4" hidden="1">{#N/A,#N/A,FALSE,"TMCOMP96";#N/A,#N/A,FALSE,"MAT96";#N/A,#N/A,FALSE,"FANDA96";#N/A,#N/A,FALSE,"INTRAN96";#N/A,#N/A,FALSE,"NAA9697";#N/A,#N/A,FALSE,"ECWEBB";#N/A,#N/A,FALSE,"MFT96";#N/A,#N/A,FALSE,"CTrecon"}</definedName>
    <definedName name="fghfgh_3_3_5" hidden="1">{#N/A,#N/A,FALSE,"TMCOMP96";#N/A,#N/A,FALSE,"MAT96";#N/A,#N/A,FALSE,"FANDA96";#N/A,#N/A,FALSE,"INTRAN96";#N/A,#N/A,FALSE,"NAA9697";#N/A,#N/A,FALSE,"ECWEBB";#N/A,#N/A,FALSE,"MFT96";#N/A,#N/A,FALSE,"CTrecon"}</definedName>
    <definedName name="fghfgh_3_4" hidden="1">{#N/A,#N/A,FALSE,"TMCOMP96";#N/A,#N/A,FALSE,"MAT96";#N/A,#N/A,FALSE,"FANDA96";#N/A,#N/A,FALSE,"INTRAN96";#N/A,#N/A,FALSE,"NAA9697";#N/A,#N/A,FALSE,"ECWEBB";#N/A,#N/A,FALSE,"MFT96";#N/A,#N/A,FALSE,"CTrecon"}</definedName>
    <definedName name="fghfgh_3_4_1" hidden="1">{#N/A,#N/A,FALSE,"TMCOMP96";#N/A,#N/A,FALSE,"MAT96";#N/A,#N/A,FALSE,"FANDA96";#N/A,#N/A,FALSE,"INTRAN96";#N/A,#N/A,FALSE,"NAA9697";#N/A,#N/A,FALSE,"ECWEBB";#N/A,#N/A,FALSE,"MFT96";#N/A,#N/A,FALSE,"CTrecon"}</definedName>
    <definedName name="fghfgh_3_4_2" hidden="1">{#N/A,#N/A,FALSE,"TMCOMP96";#N/A,#N/A,FALSE,"MAT96";#N/A,#N/A,FALSE,"FANDA96";#N/A,#N/A,FALSE,"INTRAN96";#N/A,#N/A,FALSE,"NAA9697";#N/A,#N/A,FALSE,"ECWEBB";#N/A,#N/A,FALSE,"MFT96";#N/A,#N/A,FALSE,"CTrecon"}</definedName>
    <definedName name="fghfgh_3_4_3" hidden="1">{#N/A,#N/A,FALSE,"TMCOMP96";#N/A,#N/A,FALSE,"MAT96";#N/A,#N/A,FALSE,"FANDA96";#N/A,#N/A,FALSE,"INTRAN96";#N/A,#N/A,FALSE,"NAA9697";#N/A,#N/A,FALSE,"ECWEBB";#N/A,#N/A,FALSE,"MFT96";#N/A,#N/A,FALSE,"CTrecon"}</definedName>
    <definedName name="fghfgh_3_4_4" hidden="1">{#N/A,#N/A,FALSE,"TMCOMP96";#N/A,#N/A,FALSE,"MAT96";#N/A,#N/A,FALSE,"FANDA96";#N/A,#N/A,FALSE,"INTRAN96";#N/A,#N/A,FALSE,"NAA9697";#N/A,#N/A,FALSE,"ECWEBB";#N/A,#N/A,FALSE,"MFT96";#N/A,#N/A,FALSE,"CTrecon"}</definedName>
    <definedName name="fghfgh_3_4_5" hidden="1">{#N/A,#N/A,FALSE,"TMCOMP96";#N/A,#N/A,FALSE,"MAT96";#N/A,#N/A,FALSE,"FANDA96";#N/A,#N/A,FALSE,"INTRAN96";#N/A,#N/A,FALSE,"NAA9697";#N/A,#N/A,FALSE,"ECWEBB";#N/A,#N/A,FALSE,"MFT96";#N/A,#N/A,FALSE,"CTrecon"}</definedName>
    <definedName name="fghfgh_3_5" hidden="1">{#N/A,#N/A,FALSE,"TMCOMP96";#N/A,#N/A,FALSE,"MAT96";#N/A,#N/A,FALSE,"FANDA96";#N/A,#N/A,FALSE,"INTRAN96";#N/A,#N/A,FALSE,"NAA9697";#N/A,#N/A,FALSE,"ECWEBB";#N/A,#N/A,FALSE,"MFT96";#N/A,#N/A,FALSE,"CTrecon"}</definedName>
    <definedName name="fghfgh_3_5_1" hidden="1">{#N/A,#N/A,FALSE,"TMCOMP96";#N/A,#N/A,FALSE,"MAT96";#N/A,#N/A,FALSE,"FANDA96";#N/A,#N/A,FALSE,"INTRAN96";#N/A,#N/A,FALSE,"NAA9697";#N/A,#N/A,FALSE,"ECWEBB";#N/A,#N/A,FALSE,"MFT96";#N/A,#N/A,FALSE,"CTrecon"}</definedName>
    <definedName name="fghfgh_3_5_2" hidden="1">{#N/A,#N/A,FALSE,"TMCOMP96";#N/A,#N/A,FALSE,"MAT96";#N/A,#N/A,FALSE,"FANDA96";#N/A,#N/A,FALSE,"INTRAN96";#N/A,#N/A,FALSE,"NAA9697";#N/A,#N/A,FALSE,"ECWEBB";#N/A,#N/A,FALSE,"MFT96";#N/A,#N/A,FALSE,"CTrecon"}</definedName>
    <definedName name="fghfgh_3_5_3" hidden="1">{#N/A,#N/A,FALSE,"TMCOMP96";#N/A,#N/A,FALSE,"MAT96";#N/A,#N/A,FALSE,"FANDA96";#N/A,#N/A,FALSE,"INTRAN96";#N/A,#N/A,FALSE,"NAA9697";#N/A,#N/A,FALSE,"ECWEBB";#N/A,#N/A,FALSE,"MFT96";#N/A,#N/A,FALSE,"CTrecon"}</definedName>
    <definedName name="fghfgh_3_5_4" hidden="1">{#N/A,#N/A,FALSE,"TMCOMP96";#N/A,#N/A,FALSE,"MAT96";#N/A,#N/A,FALSE,"FANDA96";#N/A,#N/A,FALSE,"INTRAN96";#N/A,#N/A,FALSE,"NAA9697";#N/A,#N/A,FALSE,"ECWEBB";#N/A,#N/A,FALSE,"MFT96";#N/A,#N/A,FALSE,"CTrecon"}</definedName>
    <definedName name="fghfgh_3_5_5" hidden="1">{#N/A,#N/A,FALSE,"TMCOMP96";#N/A,#N/A,FALSE,"MAT96";#N/A,#N/A,FALSE,"FANDA96";#N/A,#N/A,FALSE,"INTRAN96";#N/A,#N/A,FALSE,"NAA9697";#N/A,#N/A,FALSE,"ECWEBB";#N/A,#N/A,FALSE,"MFT96";#N/A,#N/A,FALSE,"CTrecon"}</definedName>
    <definedName name="fghfgh_4" hidden="1">{#N/A,#N/A,FALSE,"TMCOMP96";#N/A,#N/A,FALSE,"MAT96";#N/A,#N/A,FALSE,"FANDA96";#N/A,#N/A,FALSE,"INTRAN96";#N/A,#N/A,FALSE,"NAA9697";#N/A,#N/A,FALSE,"ECWEBB";#N/A,#N/A,FALSE,"MFT96";#N/A,#N/A,FALSE,"CTrecon"}</definedName>
    <definedName name="fghfgh_4_1" hidden="1">{#N/A,#N/A,FALSE,"TMCOMP96";#N/A,#N/A,FALSE,"MAT96";#N/A,#N/A,FALSE,"FANDA96";#N/A,#N/A,FALSE,"INTRAN96";#N/A,#N/A,FALSE,"NAA9697";#N/A,#N/A,FALSE,"ECWEBB";#N/A,#N/A,FALSE,"MFT96";#N/A,#N/A,FALSE,"CTrecon"}</definedName>
    <definedName name="fghfgh_4_1_1" hidden="1">{#N/A,#N/A,FALSE,"TMCOMP96";#N/A,#N/A,FALSE,"MAT96";#N/A,#N/A,FALSE,"FANDA96";#N/A,#N/A,FALSE,"INTRAN96";#N/A,#N/A,FALSE,"NAA9697";#N/A,#N/A,FALSE,"ECWEBB";#N/A,#N/A,FALSE,"MFT96";#N/A,#N/A,FALSE,"CTrecon"}</definedName>
    <definedName name="fghfgh_4_1_1_1" hidden="1">{#N/A,#N/A,FALSE,"TMCOMP96";#N/A,#N/A,FALSE,"MAT96";#N/A,#N/A,FALSE,"FANDA96";#N/A,#N/A,FALSE,"INTRAN96";#N/A,#N/A,FALSE,"NAA9697";#N/A,#N/A,FALSE,"ECWEBB";#N/A,#N/A,FALSE,"MFT96";#N/A,#N/A,FALSE,"CTrecon"}</definedName>
    <definedName name="fghfgh_4_1_1_1_1" hidden="1">{#N/A,#N/A,FALSE,"TMCOMP96";#N/A,#N/A,FALSE,"MAT96";#N/A,#N/A,FALSE,"FANDA96";#N/A,#N/A,FALSE,"INTRAN96";#N/A,#N/A,FALSE,"NAA9697";#N/A,#N/A,FALSE,"ECWEBB";#N/A,#N/A,FALSE,"MFT96";#N/A,#N/A,FALSE,"CTrecon"}</definedName>
    <definedName name="fghfgh_4_1_1_1_2" hidden="1">{#N/A,#N/A,FALSE,"TMCOMP96";#N/A,#N/A,FALSE,"MAT96";#N/A,#N/A,FALSE,"FANDA96";#N/A,#N/A,FALSE,"INTRAN96";#N/A,#N/A,FALSE,"NAA9697";#N/A,#N/A,FALSE,"ECWEBB";#N/A,#N/A,FALSE,"MFT96";#N/A,#N/A,FALSE,"CTrecon"}</definedName>
    <definedName name="fghfgh_4_1_1_1_3" hidden="1">{#N/A,#N/A,FALSE,"TMCOMP96";#N/A,#N/A,FALSE,"MAT96";#N/A,#N/A,FALSE,"FANDA96";#N/A,#N/A,FALSE,"INTRAN96";#N/A,#N/A,FALSE,"NAA9697";#N/A,#N/A,FALSE,"ECWEBB";#N/A,#N/A,FALSE,"MFT96";#N/A,#N/A,FALSE,"CTrecon"}</definedName>
    <definedName name="fghfgh_4_1_1_1_4" hidden="1">{#N/A,#N/A,FALSE,"TMCOMP96";#N/A,#N/A,FALSE,"MAT96";#N/A,#N/A,FALSE,"FANDA96";#N/A,#N/A,FALSE,"INTRAN96";#N/A,#N/A,FALSE,"NAA9697";#N/A,#N/A,FALSE,"ECWEBB";#N/A,#N/A,FALSE,"MFT96";#N/A,#N/A,FALSE,"CTrecon"}</definedName>
    <definedName name="fghfgh_4_1_1_1_5" hidden="1">{#N/A,#N/A,FALSE,"TMCOMP96";#N/A,#N/A,FALSE,"MAT96";#N/A,#N/A,FALSE,"FANDA96";#N/A,#N/A,FALSE,"INTRAN96";#N/A,#N/A,FALSE,"NAA9697";#N/A,#N/A,FALSE,"ECWEBB";#N/A,#N/A,FALSE,"MFT96";#N/A,#N/A,FALSE,"CTrecon"}</definedName>
    <definedName name="fghfgh_4_1_1_2" hidden="1">{#N/A,#N/A,FALSE,"TMCOMP96";#N/A,#N/A,FALSE,"MAT96";#N/A,#N/A,FALSE,"FANDA96";#N/A,#N/A,FALSE,"INTRAN96";#N/A,#N/A,FALSE,"NAA9697";#N/A,#N/A,FALSE,"ECWEBB";#N/A,#N/A,FALSE,"MFT96";#N/A,#N/A,FALSE,"CTrecon"}</definedName>
    <definedName name="fghfgh_4_1_1_2_1" hidden="1">{#N/A,#N/A,FALSE,"TMCOMP96";#N/A,#N/A,FALSE,"MAT96";#N/A,#N/A,FALSE,"FANDA96";#N/A,#N/A,FALSE,"INTRAN96";#N/A,#N/A,FALSE,"NAA9697";#N/A,#N/A,FALSE,"ECWEBB";#N/A,#N/A,FALSE,"MFT96";#N/A,#N/A,FALSE,"CTrecon"}</definedName>
    <definedName name="fghfgh_4_1_1_2_2" hidden="1">{#N/A,#N/A,FALSE,"TMCOMP96";#N/A,#N/A,FALSE,"MAT96";#N/A,#N/A,FALSE,"FANDA96";#N/A,#N/A,FALSE,"INTRAN96";#N/A,#N/A,FALSE,"NAA9697";#N/A,#N/A,FALSE,"ECWEBB";#N/A,#N/A,FALSE,"MFT96";#N/A,#N/A,FALSE,"CTrecon"}</definedName>
    <definedName name="fghfgh_4_1_1_2_3" hidden="1">{#N/A,#N/A,FALSE,"TMCOMP96";#N/A,#N/A,FALSE,"MAT96";#N/A,#N/A,FALSE,"FANDA96";#N/A,#N/A,FALSE,"INTRAN96";#N/A,#N/A,FALSE,"NAA9697";#N/A,#N/A,FALSE,"ECWEBB";#N/A,#N/A,FALSE,"MFT96";#N/A,#N/A,FALSE,"CTrecon"}</definedName>
    <definedName name="fghfgh_4_1_1_2_4" hidden="1">{#N/A,#N/A,FALSE,"TMCOMP96";#N/A,#N/A,FALSE,"MAT96";#N/A,#N/A,FALSE,"FANDA96";#N/A,#N/A,FALSE,"INTRAN96";#N/A,#N/A,FALSE,"NAA9697";#N/A,#N/A,FALSE,"ECWEBB";#N/A,#N/A,FALSE,"MFT96";#N/A,#N/A,FALSE,"CTrecon"}</definedName>
    <definedName name="fghfgh_4_1_1_2_5" hidden="1">{#N/A,#N/A,FALSE,"TMCOMP96";#N/A,#N/A,FALSE,"MAT96";#N/A,#N/A,FALSE,"FANDA96";#N/A,#N/A,FALSE,"INTRAN96";#N/A,#N/A,FALSE,"NAA9697";#N/A,#N/A,FALSE,"ECWEBB";#N/A,#N/A,FALSE,"MFT96";#N/A,#N/A,FALSE,"CTrecon"}</definedName>
    <definedName name="fghfgh_4_1_1_3" hidden="1">{#N/A,#N/A,FALSE,"TMCOMP96";#N/A,#N/A,FALSE,"MAT96";#N/A,#N/A,FALSE,"FANDA96";#N/A,#N/A,FALSE,"INTRAN96";#N/A,#N/A,FALSE,"NAA9697";#N/A,#N/A,FALSE,"ECWEBB";#N/A,#N/A,FALSE,"MFT96";#N/A,#N/A,FALSE,"CTrecon"}</definedName>
    <definedName name="fghfgh_4_1_1_4" hidden="1">{#N/A,#N/A,FALSE,"TMCOMP96";#N/A,#N/A,FALSE,"MAT96";#N/A,#N/A,FALSE,"FANDA96";#N/A,#N/A,FALSE,"INTRAN96";#N/A,#N/A,FALSE,"NAA9697";#N/A,#N/A,FALSE,"ECWEBB";#N/A,#N/A,FALSE,"MFT96";#N/A,#N/A,FALSE,"CTrecon"}</definedName>
    <definedName name="fghfgh_4_1_1_5" hidden="1">{#N/A,#N/A,FALSE,"TMCOMP96";#N/A,#N/A,FALSE,"MAT96";#N/A,#N/A,FALSE,"FANDA96";#N/A,#N/A,FALSE,"INTRAN96";#N/A,#N/A,FALSE,"NAA9697";#N/A,#N/A,FALSE,"ECWEBB";#N/A,#N/A,FALSE,"MFT96";#N/A,#N/A,FALSE,"CTrecon"}</definedName>
    <definedName name="fghfgh_4_1_2" hidden="1">{#N/A,#N/A,FALSE,"TMCOMP96";#N/A,#N/A,FALSE,"MAT96";#N/A,#N/A,FALSE,"FANDA96";#N/A,#N/A,FALSE,"INTRAN96";#N/A,#N/A,FALSE,"NAA9697";#N/A,#N/A,FALSE,"ECWEBB";#N/A,#N/A,FALSE,"MFT96";#N/A,#N/A,FALSE,"CTrecon"}</definedName>
    <definedName name="fghfgh_4_1_2_1" hidden="1">{#N/A,#N/A,FALSE,"TMCOMP96";#N/A,#N/A,FALSE,"MAT96";#N/A,#N/A,FALSE,"FANDA96";#N/A,#N/A,FALSE,"INTRAN96";#N/A,#N/A,FALSE,"NAA9697";#N/A,#N/A,FALSE,"ECWEBB";#N/A,#N/A,FALSE,"MFT96";#N/A,#N/A,FALSE,"CTrecon"}</definedName>
    <definedName name="fghfgh_4_1_2_2" hidden="1">{#N/A,#N/A,FALSE,"TMCOMP96";#N/A,#N/A,FALSE,"MAT96";#N/A,#N/A,FALSE,"FANDA96";#N/A,#N/A,FALSE,"INTRAN96";#N/A,#N/A,FALSE,"NAA9697";#N/A,#N/A,FALSE,"ECWEBB";#N/A,#N/A,FALSE,"MFT96";#N/A,#N/A,FALSE,"CTrecon"}</definedName>
    <definedName name="fghfgh_4_1_2_3" hidden="1">{#N/A,#N/A,FALSE,"TMCOMP96";#N/A,#N/A,FALSE,"MAT96";#N/A,#N/A,FALSE,"FANDA96";#N/A,#N/A,FALSE,"INTRAN96";#N/A,#N/A,FALSE,"NAA9697";#N/A,#N/A,FALSE,"ECWEBB";#N/A,#N/A,FALSE,"MFT96";#N/A,#N/A,FALSE,"CTrecon"}</definedName>
    <definedName name="fghfgh_4_1_2_4" hidden="1">{#N/A,#N/A,FALSE,"TMCOMP96";#N/A,#N/A,FALSE,"MAT96";#N/A,#N/A,FALSE,"FANDA96";#N/A,#N/A,FALSE,"INTRAN96";#N/A,#N/A,FALSE,"NAA9697";#N/A,#N/A,FALSE,"ECWEBB";#N/A,#N/A,FALSE,"MFT96";#N/A,#N/A,FALSE,"CTrecon"}</definedName>
    <definedName name="fghfgh_4_1_2_5" hidden="1">{#N/A,#N/A,FALSE,"TMCOMP96";#N/A,#N/A,FALSE,"MAT96";#N/A,#N/A,FALSE,"FANDA96";#N/A,#N/A,FALSE,"INTRAN96";#N/A,#N/A,FALSE,"NAA9697";#N/A,#N/A,FALSE,"ECWEBB";#N/A,#N/A,FALSE,"MFT96";#N/A,#N/A,FALSE,"CTrecon"}</definedName>
    <definedName name="fghfgh_4_1_3" hidden="1">{#N/A,#N/A,FALSE,"TMCOMP96";#N/A,#N/A,FALSE,"MAT96";#N/A,#N/A,FALSE,"FANDA96";#N/A,#N/A,FALSE,"INTRAN96";#N/A,#N/A,FALSE,"NAA9697";#N/A,#N/A,FALSE,"ECWEBB";#N/A,#N/A,FALSE,"MFT96";#N/A,#N/A,FALSE,"CTrecon"}</definedName>
    <definedName name="fghfgh_4_1_3_1" hidden="1">{#N/A,#N/A,FALSE,"TMCOMP96";#N/A,#N/A,FALSE,"MAT96";#N/A,#N/A,FALSE,"FANDA96";#N/A,#N/A,FALSE,"INTRAN96";#N/A,#N/A,FALSE,"NAA9697";#N/A,#N/A,FALSE,"ECWEBB";#N/A,#N/A,FALSE,"MFT96";#N/A,#N/A,FALSE,"CTrecon"}</definedName>
    <definedName name="fghfgh_4_1_3_2" hidden="1">{#N/A,#N/A,FALSE,"TMCOMP96";#N/A,#N/A,FALSE,"MAT96";#N/A,#N/A,FALSE,"FANDA96";#N/A,#N/A,FALSE,"INTRAN96";#N/A,#N/A,FALSE,"NAA9697";#N/A,#N/A,FALSE,"ECWEBB";#N/A,#N/A,FALSE,"MFT96";#N/A,#N/A,FALSE,"CTrecon"}</definedName>
    <definedName name="fghfgh_4_1_3_3" hidden="1">{#N/A,#N/A,FALSE,"TMCOMP96";#N/A,#N/A,FALSE,"MAT96";#N/A,#N/A,FALSE,"FANDA96";#N/A,#N/A,FALSE,"INTRAN96";#N/A,#N/A,FALSE,"NAA9697";#N/A,#N/A,FALSE,"ECWEBB";#N/A,#N/A,FALSE,"MFT96";#N/A,#N/A,FALSE,"CTrecon"}</definedName>
    <definedName name="fghfgh_4_1_3_4" hidden="1">{#N/A,#N/A,FALSE,"TMCOMP96";#N/A,#N/A,FALSE,"MAT96";#N/A,#N/A,FALSE,"FANDA96";#N/A,#N/A,FALSE,"INTRAN96";#N/A,#N/A,FALSE,"NAA9697";#N/A,#N/A,FALSE,"ECWEBB";#N/A,#N/A,FALSE,"MFT96";#N/A,#N/A,FALSE,"CTrecon"}</definedName>
    <definedName name="fghfgh_4_1_3_5" hidden="1">{#N/A,#N/A,FALSE,"TMCOMP96";#N/A,#N/A,FALSE,"MAT96";#N/A,#N/A,FALSE,"FANDA96";#N/A,#N/A,FALSE,"INTRAN96";#N/A,#N/A,FALSE,"NAA9697";#N/A,#N/A,FALSE,"ECWEBB";#N/A,#N/A,FALSE,"MFT96";#N/A,#N/A,FALSE,"CTrecon"}</definedName>
    <definedName name="fghfgh_4_1_4" hidden="1">{#N/A,#N/A,FALSE,"TMCOMP96";#N/A,#N/A,FALSE,"MAT96";#N/A,#N/A,FALSE,"FANDA96";#N/A,#N/A,FALSE,"INTRAN96";#N/A,#N/A,FALSE,"NAA9697";#N/A,#N/A,FALSE,"ECWEBB";#N/A,#N/A,FALSE,"MFT96";#N/A,#N/A,FALSE,"CTrecon"}</definedName>
    <definedName name="fghfgh_4_1_4_1" hidden="1">{#N/A,#N/A,FALSE,"TMCOMP96";#N/A,#N/A,FALSE,"MAT96";#N/A,#N/A,FALSE,"FANDA96";#N/A,#N/A,FALSE,"INTRAN96";#N/A,#N/A,FALSE,"NAA9697";#N/A,#N/A,FALSE,"ECWEBB";#N/A,#N/A,FALSE,"MFT96";#N/A,#N/A,FALSE,"CTrecon"}</definedName>
    <definedName name="fghfgh_4_1_4_2" hidden="1">{#N/A,#N/A,FALSE,"TMCOMP96";#N/A,#N/A,FALSE,"MAT96";#N/A,#N/A,FALSE,"FANDA96";#N/A,#N/A,FALSE,"INTRAN96";#N/A,#N/A,FALSE,"NAA9697";#N/A,#N/A,FALSE,"ECWEBB";#N/A,#N/A,FALSE,"MFT96";#N/A,#N/A,FALSE,"CTrecon"}</definedName>
    <definedName name="fghfgh_4_1_4_3" hidden="1">{#N/A,#N/A,FALSE,"TMCOMP96";#N/A,#N/A,FALSE,"MAT96";#N/A,#N/A,FALSE,"FANDA96";#N/A,#N/A,FALSE,"INTRAN96";#N/A,#N/A,FALSE,"NAA9697";#N/A,#N/A,FALSE,"ECWEBB";#N/A,#N/A,FALSE,"MFT96";#N/A,#N/A,FALSE,"CTrecon"}</definedName>
    <definedName name="fghfgh_4_1_4_4" hidden="1">{#N/A,#N/A,FALSE,"TMCOMP96";#N/A,#N/A,FALSE,"MAT96";#N/A,#N/A,FALSE,"FANDA96";#N/A,#N/A,FALSE,"INTRAN96";#N/A,#N/A,FALSE,"NAA9697";#N/A,#N/A,FALSE,"ECWEBB";#N/A,#N/A,FALSE,"MFT96";#N/A,#N/A,FALSE,"CTrecon"}</definedName>
    <definedName name="fghfgh_4_1_4_5" hidden="1">{#N/A,#N/A,FALSE,"TMCOMP96";#N/A,#N/A,FALSE,"MAT96";#N/A,#N/A,FALSE,"FANDA96";#N/A,#N/A,FALSE,"INTRAN96";#N/A,#N/A,FALSE,"NAA9697";#N/A,#N/A,FALSE,"ECWEBB";#N/A,#N/A,FALSE,"MFT96";#N/A,#N/A,FALSE,"CTrecon"}</definedName>
    <definedName name="fghfgh_4_1_5" hidden="1">{#N/A,#N/A,FALSE,"TMCOMP96";#N/A,#N/A,FALSE,"MAT96";#N/A,#N/A,FALSE,"FANDA96";#N/A,#N/A,FALSE,"INTRAN96";#N/A,#N/A,FALSE,"NAA9697";#N/A,#N/A,FALSE,"ECWEBB";#N/A,#N/A,FALSE,"MFT96";#N/A,#N/A,FALSE,"CTrecon"}</definedName>
    <definedName name="fghfgh_4_1_5_1" hidden="1">{#N/A,#N/A,FALSE,"TMCOMP96";#N/A,#N/A,FALSE,"MAT96";#N/A,#N/A,FALSE,"FANDA96";#N/A,#N/A,FALSE,"INTRAN96";#N/A,#N/A,FALSE,"NAA9697";#N/A,#N/A,FALSE,"ECWEBB";#N/A,#N/A,FALSE,"MFT96";#N/A,#N/A,FALSE,"CTrecon"}</definedName>
    <definedName name="fghfgh_4_1_5_2" hidden="1">{#N/A,#N/A,FALSE,"TMCOMP96";#N/A,#N/A,FALSE,"MAT96";#N/A,#N/A,FALSE,"FANDA96";#N/A,#N/A,FALSE,"INTRAN96";#N/A,#N/A,FALSE,"NAA9697";#N/A,#N/A,FALSE,"ECWEBB";#N/A,#N/A,FALSE,"MFT96";#N/A,#N/A,FALSE,"CTrecon"}</definedName>
    <definedName name="fghfgh_4_1_5_3" hidden="1">{#N/A,#N/A,FALSE,"TMCOMP96";#N/A,#N/A,FALSE,"MAT96";#N/A,#N/A,FALSE,"FANDA96";#N/A,#N/A,FALSE,"INTRAN96";#N/A,#N/A,FALSE,"NAA9697";#N/A,#N/A,FALSE,"ECWEBB";#N/A,#N/A,FALSE,"MFT96";#N/A,#N/A,FALSE,"CTrecon"}</definedName>
    <definedName name="fghfgh_4_1_5_4" hidden="1">{#N/A,#N/A,FALSE,"TMCOMP96";#N/A,#N/A,FALSE,"MAT96";#N/A,#N/A,FALSE,"FANDA96";#N/A,#N/A,FALSE,"INTRAN96";#N/A,#N/A,FALSE,"NAA9697";#N/A,#N/A,FALSE,"ECWEBB";#N/A,#N/A,FALSE,"MFT96";#N/A,#N/A,FALSE,"CTrecon"}</definedName>
    <definedName name="fghfgh_4_1_5_5" hidden="1">{#N/A,#N/A,FALSE,"TMCOMP96";#N/A,#N/A,FALSE,"MAT96";#N/A,#N/A,FALSE,"FANDA96";#N/A,#N/A,FALSE,"INTRAN96";#N/A,#N/A,FALSE,"NAA9697";#N/A,#N/A,FALSE,"ECWEBB";#N/A,#N/A,FALSE,"MFT96";#N/A,#N/A,FALSE,"CTrecon"}</definedName>
    <definedName name="fghfgh_4_2" hidden="1">{#N/A,#N/A,FALSE,"TMCOMP96";#N/A,#N/A,FALSE,"MAT96";#N/A,#N/A,FALSE,"FANDA96";#N/A,#N/A,FALSE,"INTRAN96";#N/A,#N/A,FALSE,"NAA9697";#N/A,#N/A,FALSE,"ECWEBB";#N/A,#N/A,FALSE,"MFT96";#N/A,#N/A,FALSE,"CTrecon"}</definedName>
    <definedName name="fghfgh_4_2_1" hidden="1">{#N/A,#N/A,FALSE,"TMCOMP96";#N/A,#N/A,FALSE,"MAT96";#N/A,#N/A,FALSE,"FANDA96";#N/A,#N/A,FALSE,"INTRAN96";#N/A,#N/A,FALSE,"NAA9697";#N/A,#N/A,FALSE,"ECWEBB";#N/A,#N/A,FALSE,"MFT96";#N/A,#N/A,FALSE,"CTrecon"}</definedName>
    <definedName name="fghfgh_4_2_2" hidden="1">{#N/A,#N/A,FALSE,"TMCOMP96";#N/A,#N/A,FALSE,"MAT96";#N/A,#N/A,FALSE,"FANDA96";#N/A,#N/A,FALSE,"INTRAN96";#N/A,#N/A,FALSE,"NAA9697";#N/A,#N/A,FALSE,"ECWEBB";#N/A,#N/A,FALSE,"MFT96";#N/A,#N/A,FALSE,"CTrecon"}</definedName>
    <definedName name="fghfgh_4_2_3" hidden="1">{#N/A,#N/A,FALSE,"TMCOMP96";#N/A,#N/A,FALSE,"MAT96";#N/A,#N/A,FALSE,"FANDA96";#N/A,#N/A,FALSE,"INTRAN96";#N/A,#N/A,FALSE,"NAA9697";#N/A,#N/A,FALSE,"ECWEBB";#N/A,#N/A,FALSE,"MFT96";#N/A,#N/A,FALSE,"CTrecon"}</definedName>
    <definedName name="fghfgh_4_2_4" hidden="1">{#N/A,#N/A,FALSE,"TMCOMP96";#N/A,#N/A,FALSE,"MAT96";#N/A,#N/A,FALSE,"FANDA96";#N/A,#N/A,FALSE,"INTRAN96";#N/A,#N/A,FALSE,"NAA9697";#N/A,#N/A,FALSE,"ECWEBB";#N/A,#N/A,FALSE,"MFT96";#N/A,#N/A,FALSE,"CTrecon"}</definedName>
    <definedName name="fghfgh_4_2_5" hidden="1">{#N/A,#N/A,FALSE,"TMCOMP96";#N/A,#N/A,FALSE,"MAT96";#N/A,#N/A,FALSE,"FANDA96";#N/A,#N/A,FALSE,"INTRAN96";#N/A,#N/A,FALSE,"NAA9697";#N/A,#N/A,FALSE,"ECWEBB";#N/A,#N/A,FALSE,"MFT96";#N/A,#N/A,FALSE,"CTrecon"}</definedName>
    <definedName name="fghfgh_4_3" hidden="1">{#N/A,#N/A,FALSE,"TMCOMP96";#N/A,#N/A,FALSE,"MAT96";#N/A,#N/A,FALSE,"FANDA96";#N/A,#N/A,FALSE,"INTRAN96";#N/A,#N/A,FALSE,"NAA9697";#N/A,#N/A,FALSE,"ECWEBB";#N/A,#N/A,FALSE,"MFT96";#N/A,#N/A,FALSE,"CTrecon"}</definedName>
    <definedName name="fghfgh_4_3_1" hidden="1">{#N/A,#N/A,FALSE,"TMCOMP96";#N/A,#N/A,FALSE,"MAT96";#N/A,#N/A,FALSE,"FANDA96";#N/A,#N/A,FALSE,"INTRAN96";#N/A,#N/A,FALSE,"NAA9697";#N/A,#N/A,FALSE,"ECWEBB";#N/A,#N/A,FALSE,"MFT96";#N/A,#N/A,FALSE,"CTrecon"}</definedName>
    <definedName name="fghfgh_4_3_2" hidden="1">{#N/A,#N/A,FALSE,"TMCOMP96";#N/A,#N/A,FALSE,"MAT96";#N/A,#N/A,FALSE,"FANDA96";#N/A,#N/A,FALSE,"INTRAN96";#N/A,#N/A,FALSE,"NAA9697";#N/A,#N/A,FALSE,"ECWEBB";#N/A,#N/A,FALSE,"MFT96";#N/A,#N/A,FALSE,"CTrecon"}</definedName>
    <definedName name="fghfgh_4_3_3" hidden="1">{#N/A,#N/A,FALSE,"TMCOMP96";#N/A,#N/A,FALSE,"MAT96";#N/A,#N/A,FALSE,"FANDA96";#N/A,#N/A,FALSE,"INTRAN96";#N/A,#N/A,FALSE,"NAA9697";#N/A,#N/A,FALSE,"ECWEBB";#N/A,#N/A,FALSE,"MFT96";#N/A,#N/A,FALSE,"CTrecon"}</definedName>
    <definedName name="fghfgh_4_3_4" hidden="1">{#N/A,#N/A,FALSE,"TMCOMP96";#N/A,#N/A,FALSE,"MAT96";#N/A,#N/A,FALSE,"FANDA96";#N/A,#N/A,FALSE,"INTRAN96";#N/A,#N/A,FALSE,"NAA9697";#N/A,#N/A,FALSE,"ECWEBB";#N/A,#N/A,FALSE,"MFT96";#N/A,#N/A,FALSE,"CTrecon"}</definedName>
    <definedName name="fghfgh_4_3_5" hidden="1">{#N/A,#N/A,FALSE,"TMCOMP96";#N/A,#N/A,FALSE,"MAT96";#N/A,#N/A,FALSE,"FANDA96";#N/A,#N/A,FALSE,"INTRAN96";#N/A,#N/A,FALSE,"NAA9697";#N/A,#N/A,FALSE,"ECWEBB";#N/A,#N/A,FALSE,"MFT96";#N/A,#N/A,FALSE,"CTrecon"}</definedName>
    <definedName name="fghfgh_4_4" hidden="1">{#N/A,#N/A,FALSE,"TMCOMP96";#N/A,#N/A,FALSE,"MAT96";#N/A,#N/A,FALSE,"FANDA96";#N/A,#N/A,FALSE,"INTRAN96";#N/A,#N/A,FALSE,"NAA9697";#N/A,#N/A,FALSE,"ECWEBB";#N/A,#N/A,FALSE,"MFT96";#N/A,#N/A,FALSE,"CTrecon"}</definedName>
    <definedName name="fghfgh_4_4_1" hidden="1">{#N/A,#N/A,FALSE,"TMCOMP96";#N/A,#N/A,FALSE,"MAT96";#N/A,#N/A,FALSE,"FANDA96";#N/A,#N/A,FALSE,"INTRAN96";#N/A,#N/A,FALSE,"NAA9697";#N/A,#N/A,FALSE,"ECWEBB";#N/A,#N/A,FALSE,"MFT96";#N/A,#N/A,FALSE,"CTrecon"}</definedName>
    <definedName name="fghfgh_4_4_2" hidden="1">{#N/A,#N/A,FALSE,"TMCOMP96";#N/A,#N/A,FALSE,"MAT96";#N/A,#N/A,FALSE,"FANDA96";#N/A,#N/A,FALSE,"INTRAN96";#N/A,#N/A,FALSE,"NAA9697";#N/A,#N/A,FALSE,"ECWEBB";#N/A,#N/A,FALSE,"MFT96";#N/A,#N/A,FALSE,"CTrecon"}</definedName>
    <definedName name="fghfgh_4_4_3" hidden="1">{#N/A,#N/A,FALSE,"TMCOMP96";#N/A,#N/A,FALSE,"MAT96";#N/A,#N/A,FALSE,"FANDA96";#N/A,#N/A,FALSE,"INTRAN96";#N/A,#N/A,FALSE,"NAA9697";#N/A,#N/A,FALSE,"ECWEBB";#N/A,#N/A,FALSE,"MFT96";#N/A,#N/A,FALSE,"CTrecon"}</definedName>
    <definedName name="fghfgh_4_4_4" hidden="1">{#N/A,#N/A,FALSE,"TMCOMP96";#N/A,#N/A,FALSE,"MAT96";#N/A,#N/A,FALSE,"FANDA96";#N/A,#N/A,FALSE,"INTRAN96";#N/A,#N/A,FALSE,"NAA9697";#N/A,#N/A,FALSE,"ECWEBB";#N/A,#N/A,FALSE,"MFT96";#N/A,#N/A,FALSE,"CTrecon"}</definedName>
    <definedName name="fghfgh_4_4_5" hidden="1">{#N/A,#N/A,FALSE,"TMCOMP96";#N/A,#N/A,FALSE,"MAT96";#N/A,#N/A,FALSE,"FANDA96";#N/A,#N/A,FALSE,"INTRAN96";#N/A,#N/A,FALSE,"NAA9697";#N/A,#N/A,FALSE,"ECWEBB";#N/A,#N/A,FALSE,"MFT96";#N/A,#N/A,FALSE,"CTrecon"}</definedName>
    <definedName name="fghfgh_4_5" hidden="1">{#N/A,#N/A,FALSE,"TMCOMP96";#N/A,#N/A,FALSE,"MAT96";#N/A,#N/A,FALSE,"FANDA96";#N/A,#N/A,FALSE,"INTRAN96";#N/A,#N/A,FALSE,"NAA9697";#N/A,#N/A,FALSE,"ECWEBB";#N/A,#N/A,FALSE,"MFT96";#N/A,#N/A,FALSE,"CTrecon"}</definedName>
    <definedName name="fghfgh_4_5_1" hidden="1">{#N/A,#N/A,FALSE,"TMCOMP96";#N/A,#N/A,FALSE,"MAT96";#N/A,#N/A,FALSE,"FANDA96";#N/A,#N/A,FALSE,"INTRAN96";#N/A,#N/A,FALSE,"NAA9697";#N/A,#N/A,FALSE,"ECWEBB";#N/A,#N/A,FALSE,"MFT96";#N/A,#N/A,FALSE,"CTrecon"}</definedName>
    <definedName name="fghfgh_4_5_2" hidden="1">{#N/A,#N/A,FALSE,"TMCOMP96";#N/A,#N/A,FALSE,"MAT96";#N/A,#N/A,FALSE,"FANDA96";#N/A,#N/A,FALSE,"INTRAN96";#N/A,#N/A,FALSE,"NAA9697";#N/A,#N/A,FALSE,"ECWEBB";#N/A,#N/A,FALSE,"MFT96";#N/A,#N/A,FALSE,"CTrecon"}</definedName>
    <definedName name="fghfgh_4_5_3" hidden="1">{#N/A,#N/A,FALSE,"TMCOMP96";#N/A,#N/A,FALSE,"MAT96";#N/A,#N/A,FALSE,"FANDA96";#N/A,#N/A,FALSE,"INTRAN96";#N/A,#N/A,FALSE,"NAA9697";#N/A,#N/A,FALSE,"ECWEBB";#N/A,#N/A,FALSE,"MFT96";#N/A,#N/A,FALSE,"CTrecon"}</definedName>
    <definedName name="fghfgh_4_5_4" hidden="1">{#N/A,#N/A,FALSE,"TMCOMP96";#N/A,#N/A,FALSE,"MAT96";#N/A,#N/A,FALSE,"FANDA96";#N/A,#N/A,FALSE,"INTRAN96";#N/A,#N/A,FALSE,"NAA9697";#N/A,#N/A,FALSE,"ECWEBB";#N/A,#N/A,FALSE,"MFT96";#N/A,#N/A,FALSE,"CTrecon"}</definedName>
    <definedName name="fghfgh_4_5_5" hidden="1">{#N/A,#N/A,FALSE,"TMCOMP96";#N/A,#N/A,FALSE,"MAT96";#N/A,#N/A,FALSE,"FANDA96";#N/A,#N/A,FALSE,"INTRAN96";#N/A,#N/A,FALSE,"NAA9697";#N/A,#N/A,FALSE,"ECWEBB";#N/A,#N/A,FALSE,"MFT96";#N/A,#N/A,FALSE,"CTrecon"}</definedName>
    <definedName name="fghfgh_5" hidden="1">{#N/A,#N/A,FALSE,"TMCOMP96";#N/A,#N/A,FALSE,"MAT96";#N/A,#N/A,FALSE,"FANDA96";#N/A,#N/A,FALSE,"INTRAN96";#N/A,#N/A,FALSE,"NAA9697";#N/A,#N/A,FALSE,"ECWEBB";#N/A,#N/A,FALSE,"MFT96";#N/A,#N/A,FALSE,"CTrecon"}</definedName>
    <definedName name="fghfgh_5_1" hidden="1">{#N/A,#N/A,FALSE,"TMCOMP96";#N/A,#N/A,FALSE,"MAT96";#N/A,#N/A,FALSE,"FANDA96";#N/A,#N/A,FALSE,"INTRAN96";#N/A,#N/A,FALSE,"NAA9697";#N/A,#N/A,FALSE,"ECWEBB";#N/A,#N/A,FALSE,"MFT96";#N/A,#N/A,FALSE,"CTrecon"}</definedName>
    <definedName name="fghfgh_5_1_1" hidden="1">{#N/A,#N/A,FALSE,"TMCOMP96";#N/A,#N/A,FALSE,"MAT96";#N/A,#N/A,FALSE,"FANDA96";#N/A,#N/A,FALSE,"INTRAN96";#N/A,#N/A,FALSE,"NAA9697";#N/A,#N/A,FALSE,"ECWEBB";#N/A,#N/A,FALSE,"MFT96";#N/A,#N/A,FALSE,"CTrecon"}</definedName>
    <definedName name="fghfgh_5_1_1_1" hidden="1">{#N/A,#N/A,FALSE,"TMCOMP96";#N/A,#N/A,FALSE,"MAT96";#N/A,#N/A,FALSE,"FANDA96";#N/A,#N/A,FALSE,"INTRAN96";#N/A,#N/A,FALSE,"NAA9697";#N/A,#N/A,FALSE,"ECWEBB";#N/A,#N/A,FALSE,"MFT96";#N/A,#N/A,FALSE,"CTrecon"}</definedName>
    <definedName name="fghfgh_5_1_1_1_1" hidden="1">{#N/A,#N/A,FALSE,"TMCOMP96";#N/A,#N/A,FALSE,"MAT96";#N/A,#N/A,FALSE,"FANDA96";#N/A,#N/A,FALSE,"INTRAN96";#N/A,#N/A,FALSE,"NAA9697";#N/A,#N/A,FALSE,"ECWEBB";#N/A,#N/A,FALSE,"MFT96";#N/A,#N/A,FALSE,"CTrecon"}</definedName>
    <definedName name="fghfgh_5_1_1_1_2" hidden="1">{#N/A,#N/A,FALSE,"TMCOMP96";#N/A,#N/A,FALSE,"MAT96";#N/A,#N/A,FALSE,"FANDA96";#N/A,#N/A,FALSE,"INTRAN96";#N/A,#N/A,FALSE,"NAA9697";#N/A,#N/A,FALSE,"ECWEBB";#N/A,#N/A,FALSE,"MFT96";#N/A,#N/A,FALSE,"CTrecon"}</definedName>
    <definedName name="fghfgh_5_1_1_1_3" hidden="1">{#N/A,#N/A,FALSE,"TMCOMP96";#N/A,#N/A,FALSE,"MAT96";#N/A,#N/A,FALSE,"FANDA96";#N/A,#N/A,FALSE,"INTRAN96";#N/A,#N/A,FALSE,"NAA9697";#N/A,#N/A,FALSE,"ECWEBB";#N/A,#N/A,FALSE,"MFT96";#N/A,#N/A,FALSE,"CTrecon"}</definedName>
    <definedName name="fghfgh_5_1_1_1_4" hidden="1">{#N/A,#N/A,FALSE,"TMCOMP96";#N/A,#N/A,FALSE,"MAT96";#N/A,#N/A,FALSE,"FANDA96";#N/A,#N/A,FALSE,"INTRAN96";#N/A,#N/A,FALSE,"NAA9697";#N/A,#N/A,FALSE,"ECWEBB";#N/A,#N/A,FALSE,"MFT96";#N/A,#N/A,FALSE,"CTrecon"}</definedName>
    <definedName name="fghfgh_5_1_1_1_5" hidden="1">{#N/A,#N/A,FALSE,"TMCOMP96";#N/A,#N/A,FALSE,"MAT96";#N/A,#N/A,FALSE,"FANDA96";#N/A,#N/A,FALSE,"INTRAN96";#N/A,#N/A,FALSE,"NAA9697";#N/A,#N/A,FALSE,"ECWEBB";#N/A,#N/A,FALSE,"MFT96";#N/A,#N/A,FALSE,"CTrecon"}</definedName>
    <definedName name="fghfgh_5_1_1_2" hidden="1">{#N/A,#N/A,FALSE,"TMCOMP96";#N/A,#N/A,FALSE,"MAT96";#N/A,#N/A,FALSE,"FANDA96";#N/A,#N/A,FALSE,"INTRAN96";#N/A,#N/A,FALSE,"NAA9697";#N/A,#N/A,FALSE,"ECWEBB";#N/A,#N/A,FALSE,"MFT96";#N/A,#N/A,FALSE,"CTrecon"}</definedName>
    <definedName name="fghfgh_5_1_1_2_1" hidden="1">{#N/A,#N/A,FALSE,"TMCOMP96";#N/A,#N/A,FALSE,"MAT96";#N/A,#N/A,FALSE,"FANDA96";#N/A,#N/A,FALSE,"INTRAN96";#N/A,#N/A,FALSE,"NAA9697";#N/A,#N/A,FALSE,"ECWEBB";#N/A,#N/A,FALSE,"MFT96";#N/A,#N/A,FALSE,"CTrecon"}</definedName>
    <definedName name="fghfgh_5_1_1_2_2" hidden="1">{#N/A,#N/A,FALSE,"TMCOMP96";#N/A,#N/A,FALSE,"MAT96";#N/A,#N/A,FALSE,"FANDA96";#N/A,#N/A,FALSE,"INTRAN96";#N/A,#N/A,FALSE,"NAA9697";#N/A,#N/A,FALSE,"ECWEBB";#N/A,#N/A,FALSE,"MFT96";#N/A,#N/A,FALSE,"CTrecon"}</definedName>
    <definedName name="fghfgh_5_1_1_2_3" hidden="1">{#N/A,#N/A,FALSE,"TMCOMP96";#N/A,#N/A,FALSE,"MAT96";#N/A,#N/A,FALSE,"FANDA96";#N/A,#N/A,FALSE,"INTRAN96";#N/A,#N/A,FALSE,"NAA9697";#N/A,#N/A,FALSE,"ECWEBB";#N/A,#N/A,FALSE,"MFT96";#N/A,#N/A,FALSE,"CTrecon"}</definedName>
    <definedName name="fghfgh_5_1_1_2_4" hidden="1">{#N/A,#N/A,FALSE,"TMCOMP96";#N/A,#N/A,FALSE,"MAT96";#N/A,#N/A,FALSE,"FANDA96";#N/A,#N/A,FALSE,"INTRAN96";#N/A,#N/A,FALSE,"NAA9697";#N/A,#N/A,FALSE,"ECWEBB";#N/A,#N/A,FALSE,"MFT96";#N/A,#N/A,FALSE,"CTrecon"}</definedName>
    <definedName name="fghfgh_5_1_1_2_5" hidden="1">{#N/A,#N/A,FALSE,"TMCOMP96";#N/A,#N/A,FALSE,"MAT96";#N/A,#N/A,FALSE,"FANDA96";#N/A,#N/A,FALSE,"INTRAN96";#N/A,#N/A,FALSE,"NAA9697";#N/A,#N/A,FALSE,"ECWEBB";#N/A,#N/A,FALSE,"MFT96";#N/A,#N/A,FALSE,"CTrecon"}</definedName>
    <definedName name="fghfgh_5_1_1_3" hidden="1">{#N/A,#N/A,FALSE,"TMCOMP96";#N/A,#N/A,FALSE,"MAT96";#N/A,#N/A,FALSE,"FANDA96";#N/A,#N/A,FALSE,"INTRAN96";#N/A,#N/A,FALSE,"NAA9697";#N/A,#N/A,FALSE,"ECWEBB";#N/A,#N/A,FALSE,"MFT96";#N/A,#N/A,FALSE,"CTrecon"}</definedName>
    <definedName name="fghfgh_5_1_1_4" hidden="1">{#N/A,#N/A,FALSE,"TMCOMP96";#N/A,#N/A,FALSE,"MAT96";#N/A,#N/A,FALSE,"FANDA96";#N/A,#N/A,FALSE,"INTRAN96";#N/A,#N/A,FALSE,"NAA9697";#N/A,#N/A,FALSE,"ECWEBB";#N/A,#N/A,FALSE,"MFT96";#N/A,#N/A,FALSE,"CTrecon"}</definedName>
    <definedName name="fghfgh_5_1_1_5" hidden="1">{#N/A,#N/A,FALSE,"TMCOMP96";#N/A,#N/A,FALSE,"MAT96";#N/A,#N/A,FALSE,"FANDA96";#N/A,#N/A,FALSE,"INTRAN96";#N/A,#N/A,FALSE,"NAA9697";#N/A,#N/A,FALSE,"ECWEBB";#N/A,#N/A,FALSE,"MFT96";#N/A,#N/A,FALSE,"CTrecon"}</definedName>
    <definedName name="fghfgh_5_1_2" hidden="1">{#N/A,#N/A,FALSE,"TMCOMP96";#N/A,#N/A,FALSE,"MAT96";#N/A,#N/A,FALSE,"FANDA96";#N/A,#N/A,FALSE,"INTRAN96";#N/A,#N/A,FALSE,"NAA9697";#N/A,#N/A,FALSE,"ECWEBB";#N/A,#N/A,FALSE,"MFT96";#N/A,#N/A,FALSE,"CTrecon"}</definedName>
    <definedName name="fghfgh_5_1_2_1" hidden="1">{#N/A,#N/A,FALSE,"TMCOMP96";#N/A,#N/A,FALSE,"MAT96";#N/A,#N/A,FALSE,"FANDA96";#N/A,#N/A,FALSE,"INTRAN96";#N/A,#N/A,FALSE,"NAA9697";#N/A,#N/A,FALSE,"ECWEBB";#N/A,#N/A,FALSE,"MFT96";#N/A,#N/A,FALSE,"CTrecon"}</definedName>
    <definedName name="fghfgh_5_1_2_2" hidden="1">{#N/A,#N/A,FALSE,"TMCOMP96";#N/A,#N/A,FALSE,"MAT96";#N/A,#N/A,FALSE,"FANDA96";#N/A,#N/A,FALSE,"INTRAN96";#N/A,#N/A,FALSE,"NAA9697";#N/A,#N/A,FALSE,"ECWEBB";#N/A,#N/A,FALSE,"MFT96";#N/A,#N/A,FALSE,"CTrecon"}</definedName>
    <definedName name="fghfgh_5_1_2_3" hidden="1">{#N/A,#N/A,FALSE,"TMCOMP96";#N/A,#N/A,FALSE,"MAT96";#N/A,#N/A,FALSE,"FANDA96";#N/A,#N/A,FALSE,"INTRAN96";#N/A,#N/A,FALSE,"NAA9697";#N/A,#N/A,FALSE,"ECWEBB";#N/A,#N/A,FALSE,"MFT96";#N/A,#N/A,FALSE,"CTrecon"}</definedName>
    <definedName name="fghfgh_5_1_2_4" hidden="1">{#N/A,#N/A,FALSE,"TMCOMP96";#N/A,#N/A,FALSE,"MAT96";#N/A,#N/A,FALSE,"FANDA96";#N/A,#N/A,FALSE,"INTRAN96";#N/A,#N/A,FALSE,"NAA9697";#N/A,#N/A,FALSE,"ECWEBB";#N/A,#N/A,FALSE,"MFT96";#N/A,#N/A,FALSE,"CTrecon"}</definedName>
    <definedName name="fghfgh_5_1_2_5" hidden="1">{#N/A,#N/A,FALSE,"TMCOMP96";#N/A,#N/A,FALSE,"MAT96";#N/A,#N/A,FALSE,"FANDA96";#N/A,#N/A,FALSE,"INTRAN96";#N/A,#N/A,FALSE,"NAA9697";#N/A,#N/A,FALSE,"ECWEBB";#N/A,#N/A,FALSE,"MFT96";#N/A,#N/A,FALSE,"CTrecon"}</definedName>
    <definedName name="fghfgh_5_1_3" hidden="1">{#N/A,#N/A,FALSE,"TMCOMP96";#N/A,#N/A,FALSE,"MAT96";#N/A,#N/A,FALSE,"FANDA96";#N/A,#N/A,FALSE,"INTRAN96";#N/A,#N/A,FALSE,"NAA9697";#N/A,#N/A,FALSE,"ECWEBB";#N/A,#N/A,FALSE,"MFT96";#N/A,#N/A,FALSE,"CTrecon"}</definedName>
    <definedName name="fghfgh_5_1_3_1" hidden="1">{#N/A,#N/A,FALSE,"TMCOMP96";#N/A,#N/A,FALSE,"MAT96";#N/A,#N/A,FALSE,"FANDA96";#N/A,#N/A,FALSE,"INTRAN96";#N/A,#N/A,FALSE,"NAA9697";#N/A,#N/A,FALSE,"ECWEBB";#N/A,#N/A,FALSE,"MFT96";#N/A,#N/A,FALSE,"CTrecon"}</definedName>
    <definedName name="fghfgh_5_1_3_2" hidden="1">{#N/A,#N/A,FALSE,"TMCOMP96";#N/A,#N/A,FALSE,"MAT96";#N/A,#N/A,FALSE,"FANDA96";#N/A,#N/A,FALSE,"INTRAN96";#N/A,#N/A,FALSE,"NAA9697";#N/A,#N/A,FALSE,"ECWEBB";#N/A,#N/A,FALSE,"MFT96";#N/A,#N/A,FALSE,"CTrecon"}</definedName>
    <definedName name="fghfgh_5_1_3_3" hidden="1">{#N/A,#N/A,FALSE,"TMCOMP96";#N/A,#N/A,FALSE,"MAT96";#N/A,#N/A,FALSE,"FANDA96";#N/A,#N/A,FALSE,"INTRAN96";#N/A,#N/A,FALSE,"NAA9697";#N/A,#N/A,FALSE,"ECWEBB";#N/A,#N/A,FALSE,"MFT96";#N/A,#N/A,FALSE,"CTrecon"}</definedName>
    <definedName name="fghfgh_5_1_3_4" hidden="1">{#N/A,#N/A,FALSE,"TMCOMP96";#N/A,#N/A,FALSE,"MAT96";#N/A,#N/A,FALSE,"FANDA96";#N/A,#N/A,FALSE,"INTRAN96";#N/A,#N/A,FALSE,"NAA9697";#N/A,#N/A,FALSE,"ECWEBB";#N/A,#N/A,FALSE,"MFT96";#N/A,#N/A,FALSE,"CTrecon"}</definedName>
    <definedName name="fghfgh_5_1_3_5" hidden="1">{#N/A,#N/A,FALSE,"TMCOMP96";#N/A,#N/A,FALSE,"MAT96";#N/A,#N/A,FALSE,"FANDA96";#N/A,#N/A,FALSE,"INTRAN96";#N/A,#N/A,FALSE,"NAA9697";#N/A,#N/A,FALSE,"ECWEBB";#N/A,#N/A,FALSE,"MFT96";#N/A,#N/A,FALSE,"CTrecon"}</definedName>
    <definedName name="fghfgh_5_1_4" hidden="1">{#N/A,#N/A,FALSE,"TMCOMP96";#N/A,#N/A,FALSE,"MAT96";#N/A,#N/A,FALSE,"FANDA96";#N/A,#N/A,FALSE,"INTRAN96";#N/A,#N/A,FALSE,"NAA9697";#N/A,#N/A,FALSE,"ECWEBB";#N/A,#N/A,FALSE,"MFT96";#N/A,#N/A,FALSE,"CTrecon"}</definedName>
    <definedName name="fghfgh_5_1_4_1" hidden="1">{#N/A,#N/A,FALSE,"TMCOMP96";#N/A,#N/A,FALSE,"MAT96";#N/A,#N/A,FALSE,"FANDA96";#N/A,#N/A,FALSE,"INTRAN96";#N/A,#N/A,FALSE,"NAA9697";#N/A,#N/A,FALSE,"ECWEBB";#N/A,#N/A,FALSE,"MFT96";#N/A,#N/A,FALSE,"CTrecon"}</definedName>
    <definedName name="fghfgh_5_1_4_2" hidden="1">{#N/A,#N/A,FALSE,"TMCOMP96";#N/A,#N/A,FALSE,"MAT96";#N/A,#N/A,FALSE,"FANDA96";#N/A,#N/A,FALSE,"INTRAN96";#N/A,#N/A,FALSE,"NAA9697";#N/A,#N/A,FALSE,"ECWEBB";#N/A,#N/A,FALSE,"MFT96";#N/A,#N/A,FALSE,"CTrecon"}</definedName>
    <definedName name="fghfgh_5_1_4_3" hidden="1">{#N/A,#N/A,FALSE,"TMCOMP96";#N/A,#N/A,FALSE,"MAT96";#N/A,#N/A,FALSE,"FANDA96";#N/A,#N/A,FALSE,"INTRAN96";#N/A,#N/A,FALSE,"NAA9697";#N/A,#N/A,FALSE,"ECWEBB";#N/A,#N/A,FALSE,"MFT96";#N/A,#N/A,FALSE,"CTrecon"}</definedName>
    <definedName name="fghfgh_5_1_4_4" hidden="1">{#N/A,#N/A,FALSE,"TMCOMP96";#N/A,#N/A,FALSE,"MAT96";#N/A,#N/A,FALSE,"FANDA96";#N/A,#N/A,FALSE,"INTRAN96";#N/A,#N/A,FALSE,"NAA9697";#N/A,#N/A,FALSE,"ECWEBB";#N/A,#N/A,FALSE,"MFT96";#N/A,#N/A,FALSE,"CTrecon"}</definedName>
    <definedName name="fghfgh_5_1_4_5" hidden="1">{#N/A,#N/A,FALSE,"TMCOMP96";#N/A,#N/A,FALSE,"MAT96";#N/A,#N/A,FALSE,"FANDA96";#N/A,#N/A,FALSE,"INTRAN96";#N/A,#N/A,FALSE,"NAA9697";#N/A,#N/A,FALSE,"ECWEBB";#N/A,#N/A,FALSE,"MFT96";#N/A,#N/A,FALSE,"CTrecon"}</definedName>
    <definedName name="fghfgh_5_1_5" hidden="1">{#N/A,#N/A,FALSE,"TMCOMP96";#N/A,#N/A,FALSE,"MAT96";#N/A,#N/A,FALSE,"FANDA96";#N/A,#N/A,FALSE,"INTRAN96";#N/A,#N/A,FALSE,"NAA9697";#N/A,#N/A,FALSE,"ECWEBB";#N/A,#N/A,FALSE,"MFT96";#N/A,#N/A,FALSE,"CTrecon"}</definedName>
    <definedName name="fghfgh_5_1_5_1" hidden="1">{#N/A,#N/A,FALSE,"TMCOMP96";#N/A,#N/A,FALSE,"MAT96";#N/A,#N/A,FALSE,"FANDA96";#N/A,#N/A,FALSE,"INTRAN96";#N/A,#N/A,FALSE,"NAA9697";#N/A,#N/A,FALSE,"ECWEBB";#N/A,#N/A,FALSE,"MFT96";#N/A,#N/A,FALSE,"CTrecon"}</definedName>
    <definedName name="fghfgh_5_1_5_2" hidden="1">{#N/A,#N/A,FALSE,"TMCOMP96";#N/A,#N/A,FALSE,"MAT96";#N/A,#N/A,FALSE,"FANDA96";#N/A,#N/A,FALSE,"INTRAN96";#N/A,#N/A,FALSE,"NAA9697";#N/A,#N/A,FALSE,"ECWEBB";#N/A,#N/A,FALSE,"MFT96";#N/A,#N/A,FALSE,"CTrecon"}</definedName>
    <definedName name="fghfgh_5_1_5_3" hidden="1">{#N/A,#N/A,FALSE,"TMCOMP96";#N/A,#N/A,FALSE,"MAT96";#N/A,#N/A,FALSE,"FANDA96";#N/A,#N/A,FALSE,"INTRAN96";#N/A,#N/A,FALSE,"NAA9697";#N/A,#N/A,FALSE,"ECWEBB";#N/A,#N/A,FALSE,"MFT96";#N/A,#N/A,FALSE,"CTrecon"}</definedName>
    <definedName name="fghfgh_5_1_5_4" hidden="1">{#N/A,#N/A,FALSE,"TMCOMP96";#N/A,#N/A,FALSE,"MAT96";#N/A,#N/A,FALSE,"FANDA96";#N/A,#N/A,FALSE,"INTRAN96";#N/A,#N/A,FALSE,"NAA9697";#N/A,#N/A,FALSE,"ECWEBB";#N/A,#N/A,FALSE,"MFT96";#N/A,#N/A,FALSE,"CTrecon"}</definedName>
    <definedName name="fghfgh_5_1_5_5" hidden="1">{#N/A,#N/A,FALSE,"TMCOMP96";#N/A,#N/A,FALSE,"MAT96";#N/A,#N/A,FALSE,"FANDA96";#N/A,#N/A,FALSE,"INTRAN96";#N/A,#N/A,FALSE,"NAA9697";#N/A,#N/A,FALSE,"ECWEBB";#N/A,#N/A,FALSE,"MFT96";#N/A,#N/A,FALSE,"CTrecon"}</definedName>
    <definedName name="fghfgh_5_2" hidden="1">{#N/A,#N/A,FALSE,"TMCOMP96";#N/A,#N/A,FALSE,"MAT96";#N/A,#N/A,FALSE,"FANDA96";#N/A,#N/A,FALSE,"INTRAN96";#N/A,#N/A,FALSE,"NAA9697";#N/A,#N/A,FALSE,"ECWEBB";#N/A,#N/A,FALSE,"MFT96";#N/A,#N/A,FALSE,"CTrecon"}</definedName>
    <definedName name="fghfgh_5_2_1" hidden="1">{#N/A,#N/A,FALSE,"TMCOMP96";#N/A,#N/A,FALSE,"MAT96";#N/A,#N/A,FALSE,"FANDA96";#N/A,#N/A,FALSE,"INTRAN96";#N/A,#N/A,FALSE,"NAA9697";#N/A,#N/A,FALSE,"ECWEBB";#N/A,#N/A,FALSE,"MFT96";#N/A,#N/A,FALSE,"CTrecon"}</definedName>
    <definedName name="fghfgh_5_2_2" hidden="1">{#N/A,#N/A,FALSE,"TMCOMP96";#N/A,#N/A,FALSE,"MAT96";#N/A,#N/A,FALSE,"FANDA96";#N/A,#N/A,FALSE,"INTRAN96";#N/A,#N/A,FALSE,"NAA9697";#N/A,#N/A,FALSE,"ECWEBB";#N/A,#N/A,FALSE,"MFT96";#N/A,#N/A,FALSE,"CTrecon"}</definedName>
    <definedName name="fghfgh_5_2_3" hidden="1">{#N/A,#N/A,FALSE,"TMCOMP96";#N/A,#N/A,FALSE,"MAT96";#N/A,#N/A,FALSE,"FANDA96";#N/A,#N/A,FALSE,"INTRAN96";#N/A,#N/A,FALSE,"NAA9697";#N/A,#N/A,FALSE,"ECWEBB";#N/A,#N/A,FALSE,"MFT96";#N/A,#N/A,FALSE,"CTrecon"}</definedName>
    <definedName name="fghfgh_5_2_4" hidden="1">{#N/A,#N/A,FALSE,"TMCOMP96";#N/A,#N/A,FALSE,"MAT96";#N/A,#N/A,FALSE,"FANDA96";#N/A,#N/A,FALSE,"INTRAN96";#N/A,#N/A,FALSE,"NAA9697";#N/A,#N/A,FALSE,"ECWEBB";#N/A,#N/A,FALSE,"MFT96";#N/A,#N/A,FALSE,"CTrecon"}</definedName>
    <definedName name="fghfgh_5_2_5" hidden="1">{#N/A,#N/A,FALSE,"TMCOMP96";#N/A,#N/A,FALSE,"MAT96";#N/A,#N/A,FALSE,"FANDA96";#N/A,#N/A,FALSE,"INTRAN96";#N/A,#N/A,FALSE,"NAA9697";#N/A,#N/A,FALSE,"ECWEBB";#N/A,#N/A,FALSE,"MFT96";#N/A,#N/A,FALSE,"CTrecon"}</definedName>
    <definedName name="fghfgh_5_3" hidden="1">{#N/A,#N/A,FALSE,"TMCOMP96";#N/A,#N/A,FALSE,"MAT96";#N/A,#N/A,FALSE,"FANDA96";#N/A,#N/A,FALSE,"INTRAN96";#N/A,#N/A,FALSE,"NAA9697";#N/A,#N/A,FALSE,"ECWEBB";#N/A,#N/A,FALSE,"MFT96";#N/A,#N/A,FALSE,"CTrecon"}</definedName>
    <definedName name="fghfgh_5_3_1" hidden="1">{#N/A,#N/A,FALSE,"TMCOMP96";#N/A,#N/A,FALSE,"MAT96";#N/A,#N/A,FALSE,"FANDA96";#N/A,#N/A,FALSE,"INTRAN96";#N/A,#N/A,FALSE,"NAA9697";#N/A,#N/A,FALSE,"ECWEBB";#N/A,#N/A,FALSE,"MFT96";#N/A,#N/A,FALSE,"CTrecon"}</definedName>
    <definedName name="fghfgh_5_3_2" hidden="1">{#N/A,#N/A,FALSE,"TMCOMP96";#N/A,#N/A,FALSE,"MAT96";#N/A,#N/A,FALSE,"FANDA96";#N/A,#N/A,FALSE,"INTRAN96";#N/A,#N/A,FALSE,"NAA9697";#N/A,#N/A,FALSE,"ECWEBB";#N/A,#N/A,FALSE,"MFT96";#N/A,#N/A,FALSE,"CTrecon"}</definedName>
    <definedName name="fghfgh_5_3_3" hidden="1">{#N/A,#N/A,FALSE,"TMCOMP96";#N/A,#N/A,FALSE,"MAT96";#N/A,#N/A,FALSE,"FANDA96";#N/A,#N/A,FALSE,"INTRAN96";#N/A,#N/A,FALSE,"NAA9697";#N/A,#N/A,FALSE,"ECWEBB";#N/A,#N/A,FALSE,"MFT96";#N/A,#N/A,FALSE,"CTrecon"}</definedName>
    <definedName name="fghfgh_5_3_4" hidden="1">{#N/A,#N/A,FALSE,"TMCOMP96";#N/A,#N/A,FALSE,"MAT96";#N/A,#N/A,FALSE,"FANDA96";#N/A,#N/A,FALSE,"INTRAN96";#N/A,#N/A,FALSE,"NAA9697";#N/A,#N/A,FALSE,"ECWEBB";#N/A,#N/A,FALSE,"MFT96";#N/A,#N/A,FALSE,"CTrecon"}</definedName>
    <definedName name="fghfgh_5_3_5" hidden="1">{#N/A,#N/A,FALSE,"TMCOMP96";#N/A,#N/A,FALSE,"MAT96";#N/A,#N/A,FALSE,"FANDA96";#N/A,#N/A,FALSE,"INTRAN96";#N/A,#N/A,FALSE,"NAA9697";#N/A,#N/A,FALSE,"ECWEBB";#N/A,#N/A,FALSE,"MFT96";#N/A,#N/A,FALSE,"CTrecon"}</definedName>
    <definedName name="fghfgh_5_4" hidden="1">{#N/A,#N/A,FALSE,"TMCOMP96";#N/A,#N/A,FALSE,"MAT96";#N/A,#N/A,FALSE,"FANDA96";#N/A,#N/A,FALSE,"INTRAN96";#N/A,#N/A,FALSE,"NAA9697";#N/A,#N/A,FALSE,"ECWEBB";#N/A,#N/A,FALSE,"MFT96";#N/A,#N/A,FALSE,"CTrecon"}</definedName>
    <definedName name="fghfgh_5_4_1" hidden="1">{#N/A,#N/A,FALSE,"TMCOMP96";#N/A,#N/A,FALSE,"MAT96";#N/A,#N/A,FALSE,"FANDA96";#N/A,#N/A,FALSE,"INTRAN96";#N/A,#N/A,FALSE,"NAA9697";#N/A,#N/A,FALSE,"ECWEBB";#N/A,#N/A,FALSE,"MFT96";#N/A,#N/A,FALSE,"CTrecon"}</definedName>
    <definedName name="fghfgh_5_4_2" hidden="1">{#N/A,#N/A,FALSE,"TMCOMP96";#N/A,#N/A,FALSE,"MAT96";#N/A,#N/A,FALSE,"FANDA96";#N/A,#N/A,FALSE,"INTRAN96";#N/A,#N/A,FALSE,"NAA9697";#N/A,#N/A,FALSE,"ECWEBB";#N/A,#N/A,FALSE,"MFT96";#N/A,#N/A,FALSE,"CTrecon"}</definedName>
    <definedName name="fghfgh_5_4_3" hidden="1">{#N/A,#N/A,FALSE,"TMCOMP96";#N/A,#N/A,FALSE,"MAT96";#N/A,#N/A,FALSE,"FANDA96";#N/A,#N/A,FALSE,"INTRAN96";#N/A,#N/A,FALSE,"NAA9697";#N/A,#N/A,FALSE,"ECWEBB";#N/A,#N/A,FALSE,"MFT96";#N/A,#N/A,FALSE,"CTrecon"}</definedName>
    <definedName name="fghfgh_5_4_4" hidden="1">{#N/A,#N/A,FALSE,"TMCOMP96";#N/A,#N/A,FALSE,"MAT96";#N/A,#N/A,FALSE,"FANDA96";#N/A,#N/A,FALSE,"INTRAN96";#N/A,#N/A,FALSE,"NAA9697";#N/A,#N/A,FALSE,"ECWEBB";#N/A,#N/A,FALSE,"MFT96";#N/A,#N/A,FALSE,"CTrecon"}</definedName>
    <definedName name="fghfgh_5_4_5" hidden="1">{#N/A,#N/A,FALSE,"TMCOMP96";#N/A,#N/A,FALSE,"MAT96";#N/A,#N/A,FALSE,"FANDA96";#N/A,#N/A,FALSE,"INTRAN96";#N/A,#N/A,FALSE,"NAA9697";#N/A,#N/A,FALSE,"ECWEBB";#N/A,#N/A,FALSE,"MFT96";#N/A,#N/A,FALSE,"CTrecon"}</definedName>
    <definedName name="fghfgh_5_5" hidden="1">{#N/A,#N/A,FALSE,"TMCOMP96";#N/A,#N/A,FALSE,"MAT96";#N/A,#N/A,FALSE,"FANDA96";#N/A,#N/A,FALSE,"INTRAN96";#N/A,#N/A,FALSE,"NAA9697";#N/A,#N/A,FALSE,"ECWEBB";#N/A,#N/A,FALSE,"MFT96";#N/A,#N/A,FALSE,"CTrecon"}</definedName>
    <definedName name="fghfgh_5_5_1" hidden="1">{#N/A,#N/A,FALSE,"TMCOMP96";#N/A,#N/A,FALSE,"MAT96";#N/A,#N/A,FALSE,"FANDA96";#N/A,#N/A,FALSE,"INTRAN96";#N/A,#N/A,FALSE,"NAA9697";#N/A,#N/A,FALSE,"ECWEBB";#N/A,#N/A,FALSE,"MFT96";#N/A,#N/A,FALSE,"CTrecon"}</definedName>
    <definedName name="fghfgh_5_5_2" hidden="1">{#N/A,#N/A,FALSE,"TMCOMP96";#N/A,#N/A,FALSE,"MAT96";#N/A,#N/A,FALSE,"FANDA96";#N/A,#N/A,FALSE,"INTRAN96";#N/A,#N/A,FALSE,"NAA9697";#N/A,#N/A,FALSE,"ECWEBB";#N/A,#N/A,FALSE,"MFT96";#N/A,#N/A,FALSE,"CTrecon"}</definedName>
    <definedName name="fghfgh_5_5_3" hidden="1">{#N/A,#N/A,FALSE,"TMCOMP96";#N/A,#N/A,FALSE,"MAT96";#N/A,#N/A,FALSE,"FANDA96";#N/A,#N/A,FALSE,"INTRAN96";#N/A,#N/A,FALSE,"NAA9697";#N/A,#N/A,FALSE,"ECWEBB";#N/A,#N/A,FALSE,"MFT96";#N/A,#N/A,FALSE,"CTrecon"}</definedName>
    <definedName name="fghfgh_5_5_4" hidden="1">{#N/A,#N/A,FALSE,"TMCOMP96";#N/A,#N/A,FALSE,"MAT96";#N/A,#N/A,FALSE,"FANDA96";#N/A,#N/A,FALSE,"INTRAN96";#N/A,#N/A,FALSE,"NAA9697";#N/A,#N/A,FALSE,"ECWEBB";#N/A,#N/A,FALSE,"MFT96";#N/A,#N/A,FALSE,"CTrecon"}</definedName>
    <definedName name="fghfgh_5_5_5"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hj_1" hidden="1">{#N/A,#N/A,FALSE,"TMCOMP96";#N/A,#N/A,FALSE,"MAT96";#N/A,#N/A,FALSE,"FANDA96";#N/A,#N/A,FALSE,"INTRAN96";#N/A,#N/A,FALSE,"NAA9697";#N/A,#N/A,FALSE,"ECWEBB";#N/A,#N/A,FALSE,"MFT96";#N/A,#N/A,FALSE,"CTrecon"}</definedName>
    <definedName name="ghj_1_1" hidden="1">{#N/A,#N/A,FALSE,"TMCOMP96";#N/A,#N/A,FALSE,"MAT96";#N/A,#N/A,FALSE,"FANDA96";#N/A,#N/A,FALSE,"INTRAN96";#N/A,#N/A,FALSE,"NAA9697";#N/A,#N/A,FALSE,"ECWEBB";#N/A,#N/A,FALSE,"MFT96";#N/A,#N/A,FALSE,"CTrecon"}</definedName>
    <definedName name="ghj_1_1_1" hidden="1">{#N/A,#N/A,FALSE,"TMCOMP96";#N/A,#N/A,FALSE,"MAT96";#N/A,#N/A,FALSE,"FANDA96";#N/A,#N/A,FALSE,"INTRAN96";#N/A,#N/A,FALSE,"NAA9697";#N/A,#N/A,FALSE,"ECWEBB";#N/A,#N/A,FALSE,"MFT96";#N/A,#N/A,FALSE,"CTrecon"}</definedName>
    <definedName name="ghj_1_1_1_1" hidden="1">{#N/A,#N/A,FALSE,"TMCOMP96";#N/A,#N/A,FALSE,"MAT96";#N/A,#N/A,FALSE,"FANDA96";#N/A,#N/A,FALSE,"INTRAN96";#N/A,#N/A,FALSE,"NAA9697";#N/A,#N/A,FALSE,"ECWEBB";#N/A,#N/A,FALSE,"MFT96";#N/A,#N/A,FALSE,"CTrecon"}</definedName>
    <definedName name="ghj_1_1_1_1_1" hidden="1">{#N/A,#N/A,FALSE,"TMCOMP96";#N/A,#N/A,FALSE,"MAT96";#N/A,#N/A,FALSE,"FANDA96";#N/A,#N/A,FALSE,"INTRAN96";#N/A,#N/A,FALSE,"NAA9697";#N/A,#N/A,FALSE,"ECWEBB";#N/A,#N/A,FALSE,"MFT96";#N/A,#N/A,FALSE,"CTrecon"}</definedName>
    <definedName name="ghj_1_1_1_1_1_1" hidden="1">{#N/A,#N/A,FALSE,"TMCOMP96";#N/A,#N/A,FALSE,"MAT96";#N/A,#N/A,FALSE,"FANDA96";#N/A,#N/A,FALSE,"INTRAN96";#N/A,#N/A,FALSE,"NAA9697";#N/A,#N/A,FALSE,"ECWEBB";#N/A,#N/A,FALSE,"MFT96";#N/A,#N/A,FALSE,"CTrecon"}</definedName>
    <definedName name="ghj_1_1_1_1_1_2" hidden="1">{#N/A,#N/A,FALSE,"TMCOMP96";#N/A,#N/A,FALSE,"MAT96";#N/A,#N/A,FALSE,"FANDA96";#N/A,#N/A,FALSE,"INTRAN96";#N/A,#N/A,FALSE,"NAA9697";#N/A,#N/A,FALSE,"ECWEBB";#N/A,#N/A,FALSE,"MFT96";#N/A,#N/A,FALSE,"CTrecon"}</definedName>
    <definedName name="ghj_1_1_1_1_1_3" hidden="1">{#N/A,#N/A,FALSE,"TMCOMP96";#N/A,#N/A,FALSE,"MAT96";#N/A,#N/A,FALSE,"FANDA96";#N/A,#N/A,FALSE,"INTRAN96";#N/A,#N/A,FALSE,"NAA9697";#N/A,#N/A,FALSE,"ECWEBB";#N/A,#N/A,FALSE,"MFT96";#N/A,#N/A,FALSE,"CTrecon"}</definedName>
    <definedName name="ghj_1_1_1_1_1_4" hidden="1">{#N/A,#N/A,FALSE,"TMCOMP96";#N/A,#N/A,FALSE,"MAT96";#N/A,#N/A,FALSE,"FANDA96";#N/A,#N/A,FALSE,"INTRAN96";#N/A,#N/A,FALSE,"NAA9697";#N/A,#N/A,FALSE,"ECWEBB";#N/A,#N/A,FALSE,"MFT96";#N/A,#N/A,FALSE,"CTrecon"}</definedName>
    <definedName name="ghj_1_1_1_1_1_5" hidden="1">{#N/A,#N/A,FALSE,"TMCOMP96";#N/A,#N/A,FALSE,"MAT96";#N/A,#N/A,FALSE,"FANDA96";#N/A,#N/A,FALSE,"INTRAN96";#N/A,#N/A,FALSE,"NAA9697";#N/A,#N/A,FALSE,"ECWEBB";#N/A,#N/A,FALSE,"MFT96";#N/A,#N/A,FALSE,"CTrecon"}</definedName>
    <definedName name="ghj_1_1_1_1_2" hidden="1">{#N/A,#N/A,FALSE,"TMCOMP96";#N/A,#N/A,FALSE,"MAT96";#N/A,#N/A,FALSE,"FANDA96";#N/A,#N/A,FALSE,"INTRAN96";#N/A,#N/A,FALSE,"NAA9697";#N/A,#N/A,FALSE,"ECWEBB";#N/A,#N/A,FALSE,"MFT96";#N/A,#N/A,FALSE,"CTrecon"}</definedName>
    <definedName name="ghj_1_1_1_1_2_1" hidden="1">{#N/A,#N/A,FALSE,"TMCOMP96";#N/A,#N/A,FALSE,"MAT96";#N/A,#N/A,FALSE,"FANDA96";#N/A,#N/A,FALSE,"INTRAN96";#N/A,#N/A,FALSE,"NAA9697";#N/A,#N/A,FALSE,"ECWEBB";#N/A,#N/A,FALSE,"MFT96";#N/A,#N/A,FALSE,"CTrecon"}</definedName>
    <definedName name="ghj_1_1_1_1_2_2" hidden="1">{#N/A,#N/A,FALSE,"TMCOMP96";#N/A,#N/A,FALSE,"MAT96";#N/A,#N/A,FALSE,"FANDA96";#N/A,#N/A,FALSE,"INTRAN96";#N/A,#N/A,FALSE,"NAA9697";#N/A,#N/A,FALSE,"ECWEBB";#N/A,#N/A,FALSE,"MFT96";#N/A,#N/A,FALSE,"CTrecon"}</definedName>
    <definedName name="ghj_1_1_1_1_2_3" hidden="1">{#N/A,#N/A,FALSE,"TMCOMP96";#N/A,#N/A,FALSE,"MAT96";#N/A,#N/A,FALSE,"FANDA96";#N/A,#N/A,FALSE,"INTRAN96";#N/A,#N/A,FALSE,"NAA9697";#N/A,#N/A,FALSE,"ECWEBB";#N/A,#N/A,FALSE,"MFT96";#N/A,#N/A,FALSE,"CTrecon"}</definedName>
    <definedName name="ghj_1_1_1_1_2_4" hidden="1">{#N/A,#N/A,FALSE,"TMCOMP96";#N/A,#N/A,FALSE,"MAT96";#N/A,#N/A,FALSE,"FANDA96";#N/A,#N/A,FALSE,"INTRAN96";#N/A,#N/A,FALSE,"NAA9697";#N/A,#N/A,FALSE,"ECWEBB";#N/A,#N/A,FALSE,"MFT96";#N/A,#N/A,FALSE,"CTrecon"}</definedName>
    <definedName name="ghj_1_1_1_1_2_5" hidden="1">{#N/A,#N/A,FALSE,"TMCOMP96";#N/A,#N/A,FALSE,"MAT96";#N/A,#N/A,FALSE,"FANDA96";#N/A,#N/A,FALSE,"INTRAN96";#N/A,#N/A,FALSE,"NAA9697";#N/A,#N/A,FALSE,"ECWEBB";#N/A,#N/A,FALSE,"MFT96";#N/A,#N/A,FALSE,"CTrecon"}</definedName>
    <definedName name="ghj_1_1_1_1_3" hidden="1">{#N/A,#N/A,FALSE,"TMCOMP96";#N/A,#N/A,FALSE,"MAT96";#N/A,#N/A,FALSE,"FANDA96";#N/A,#N/A,FALSE,"INTRAN96";#N/A,#N/A,FALSE,"NAA9697";#N/A,#N/A,FALSE,"ECWEBB";#N/A,#N/A,FALSE,"MFT96";#N/A,#N/A,FALSE,"CTrecon"}</definedName>
    <definedName name="ghj_1_1_1_1_4" hidden="1">{#N/A,#N/A,FALSE,"TMCOMP96";#N/A,#N/A,FALSE,"MAT96";#N/A,#N/A,FALSE,"FANDA96";#N/A,#N/A,FALSE,"INTRAN96";#N/A,#N/A,FALSE,"NAA9697";#N/A,#N/A,FALSE,"ECWEBB";#N/A,#N/A,FALSE,"MFT96";#N/A,#N/A,FALSE,"CTrecon"}</definedName>
    <definedName name="ghj_1_1_1_1_5" hidden="1">{#N/A,#N/A,FALSE,"TMCOMP96";#N/A,#N/A,FALSE,"MAT96";#N/A,#N/A,FALSE,"FANDA96";#N/A,#N/A,FALSE,"INTRAN96";#N/A,#N/A,FALSE,"NAA9697";#N/A,#N/A,FALSE,"ECWEBB";#N/A,#N/A,FALSE,"MFT96";#N/A,#N/A,FALSE,"CTrecon"}</definedName>
    <definedName name="ghj_1_1_1_2" hidden="1">{#N/A,#N/A,FALSE,"TMCOMP96";#N/A,#N/A,FALSE,"MAT96";#N/A,#N/A,FALSE,"FANDA96";#N/A,#N/A,FALSE,"INTRAN96";#N/A,#N/A,FALSE,"NAA9697";#N/A,#N/A,FALSE,"ECWEBB";#N/A,#N/A,FALSE,"MFT96";#N/A,#N/A,FALSE,"CTrecon"}</definedName>
    <definedName name="ghj_1_1_1_2_1" hidden="1">{#N/A,#N/A,FALSE,"TMCOMP96";#N/A,#N/A,FALSE,"MAT96";#N/A,#N/A,FALSE,"FANDA96";#N/A,#N/A,FALSE,"INTRAN96";#N/A,#N/A,FALSE,"NAA9697";#N/A,#N/A,FALSE,"ECWEBB";#N/A,#N/A,FALSE,"MFT96";#N/A,#N/A,FALSE,"CTrecon"}</definedName>
    <definedName name="ghj_1_1_1_2_2" hidden="1">{#N/A,#N/A,FALSE,"TMCOMP96";#N/A,#N/A,FALSE,"MAT96";#N/A,#N/A,FALSE,"FANDA96";#N/A,#N/A,FALSE,"INTRAN96";#N/A,#N/A,FALSE,"NAA9697";#N/A,#N/A,FALSE,"ECWEBB";#N/A,#N/A,FALSE,"MFT96";#N/A,#N/A,FALSE,"CTrecon"}</definedName>
    <definedName name="ghj_1_1_1_2_3" hidden="1">{#N/A,#N/A,FALSE,"TMCOMP96";#N/A,#N/A,FALSE,"MAT96";#N/A,#N/A,FALSE,"FANDA96";#N/A,#N/A,FALSE,"INTRAN96";#N/A,#N/A,FALSE,"NAA9697";#N/A,#N/A,FALSE,"ECWEBB";#N/A,#N/A,FALSE,"MFT96";#N/A,#N/A,FALSE,"CTrecon"}</definedName>
    <definedName name="ghj_1_1_1_2_4" hidden="1">{#N/A,#N/A,FALSE,"TMCOMP96";#N/A,#N/A,FALSE,"MAT96";#N/A,#N/A,FALSE,"FANDA96";#N/A,#N/A,FALSE,"INTRAN96";#N/A,#N/A,FALSE,"NAA9697";#N/A,#N/A,FALSE,"ECWEBB";#N/A,#N/A,FALSE,"MFT96";#N/A,#N/A,FALSE,"CTrecon"}</definedName>
    <definedName name="ghj_1_1_1_2_5" hidden="1">{#N/A,#N/A,FALSE,"TMCOMP96";#N/A,#N/A,FALSE,"MAT96";#N/A,#N/A,FALSE,"FANDA96";#N/A,#N/A,FALSE,"INTRAN96";#N/A,#N/A,FALSE,"NAA9697";#N/A,#N/A,FALSE,"ECWEBB";#N/A,#N/A,FALSE,"MFT96";#N/A,#N/A,FALSE,"CTrecon"}</definedName>
    <definedName name="ghj_1_1_1_3" hidden="1">{#N/A,#N/A,FALSE,"TMCOMP96";#N/A,#N/A,FALSE,"MAT96";#N/A,#N/A,FALSE,"FANDA96";#N/A,#N/A,FALSE,"INTRAN96";#N/A,#N/A,FALSE,"NAA9697";#N/A,#N/A,FALSE,"ECWEBB";#N/A,#N/A,FALSE,"MFT96";#N/A,#N/A,FALSE,"CTrecon"}</definedName>
    <definedName name="ghj_1_1_1_3_1" hidden="1">{#N/A,#N/A,FALSE,"TMCOMP96";#N/A,#N/A,FALSE,"MAT96";#N/A,#N/A,FALSE,"FANDA96";#N/A,#N/A,FALSE,"INTRAN96";#N/A,#N/A,FALSE,"NAA9697";#N/A,#N/A,FALSE,"ECWEBB";#N/A,#N/A,FALSE,"MFT96";#N/A,#N/A,FALSE,"CTrecon"}</definedName>
    <definedName name="ghj_1_1_1_3_2" hidden="1">{#N/A,#N/A,FALSE,"TMCOMP96";#N/A,#N/A,FALSE,"MAT96";#N/A,#N/A,FALSE,"FANDA96";#N/A,#N/A,FALSE,"INTRAN96";#N/A,#N/A,FALSE,"NAA9697";#N/A,#N/A,FALSE,"ECWEBB";#N/A,#N/A,FALSE,"MFT96";#N/A,#N/A,FALSE,"CTrecon"}</definedName>
    <definedName name="ghj_1_1_1_3_3" hidden="1">{#N/A,#N/A,FALSE,"TMCOMP96";#N/A,#N/A,FALSE,"MAT96";#N/A,#N/A,FALSE,"FANDA96";#N/A,#N/A,FALSE,"INTRAN96";#N/A,#N/A,FALSE,"NAA9697";#N/A,#N/A,FALSE,"ECWEBB";#N/A,#N/A,FALSE,"MFT96";#N/A,#N/A,FALSE,"CTrecon"}</definedName>
    <definedName name="ghj_1_1_1_3_4" hidden="1">{#N/A,#N/A,FALSE,"TMCOMP96";#N/A,#N/A,FALSE,"MAT96";#N/A,#N/A,FALSE,"FANDA96";#N/A,#N/A,FALSE,"INTRAN96";#N/A,#N/A,FALSE,"NAA9697";#N/A,#N/A,FALSE,"ECWEBB";#N/A,#N/A,FALSE,"MFT96";#N/A,#N/A,FALSE,"CTrecon"}</definedName>
    <definedName name="ghj_1_1_1_3_5" hidden="1">{#N/A,#N/A,FALSE,"TMCOMP96";#N/A,#N/A,FALSE,"MAT96";#N/A,#N/A,FALSE,"FANDA96";#N/A,#N/A,FALSE,"INTRAN96";#N/A,#N/A,FALSE,"NAA9697";#N/A,#N/A,FALSE,"ECWEBB";#N/A,#N/A,FALSE,"MFT96";#N/A,#N/A,FALSE,"CTrecon"}</definedName>
    <definedName name="ghj_1_1_1_4" hidden="1">{#N/A,#N/A,FALSE,"TMCOMP96";#N/A,#N/A,FALSE,"MAT96";#N/A,#N/A,FALSE,"FANDA96";#N/A,#N/A,FALSE,"INTRAN96";#N/A,#N/A,FALSE,"NAA9697";#N/A,#N/A,FALSE,"ECWEBB";#N/A,#N/A,FALSE,"MFT96";#N/A,#N/A,FALSE,"CTrecon"}</definedName>
    <definedName name="ghj_1_1_1_4_1" hidden="1">{#N/A,#N/A,FALSE,"TMCOMP96";#N/A,#N/A,FALSE,"MAT96";#N/A,#N/A,FALSE,"FANDA96";#N/A,#N/A,FALSE,"INTRAN96";#N/A,#N/A,FALSE,"NAA9697";#N/A,#N/A,FALSE,"ECWEBB";#N/A,#N/A,FALSE,"MFT96";#N/A,#N/A,FALSE,"CTrecon"}</definedName>
    <definedName name="ghj_1_1_1_4_2" hidden="1">{#N/A,#N/A,FALSE,"TMCOMP96";#N/A,#N/A,FALSE,"MAT96";#N/A,#N/A,FALSE,"FANDA96";#N/A,#N/A,FALSE,"INTRAN96";#N/A,#N/A,FALSE,"NAA9697";#N/A,#N/A,FALSE,"ECWEBB";#N/A,#N/A,FALSE,"MFT96";#N/A,#N/A,FALSE,"CTrecon"}</definedName>
    <definedName name="ghj_1_1_1_4_3" hidden="1">{#N/A,#N/A,FALSE,"TMCOMP96";#N/A,#N/A,FALSE,"MAT96";#N/A,#N/A,FALSE,"FANDA96";#N/A,#N/A,FALSE,"INTRAN96";#N/A,#N/A,FALSE,"NAA9697";#N/A,#N/A,FALSE,"ECWEBB";#N/A,#N/A,FALSE,"MFT96";#N/A,#N/A,FALSE,"CTrecon"}</definedName>
    <definedName name="ghj_1_1_1_4_4" hidden="1">{#N/A,#N/A,FALSE,"TMCOMP96";#N/A,#N/A,FALSE,"MAT96";#N/A,#N/A,FALSE,"FANDA96";#N/A,#N/A,FALSE,"INTRAN96";#N/A,#N/A,FALSE,"NAA9697";#N/A,#N/A,FALSE,"ECWEBB";#N/A,#N/A,FALSE,"MFT96";#N/A,#N/A,FALSE,"CTrecon"}</definedName>
    <definedName name="ghj_1_1_1_4_5" hidden="1">{#N/A,#N/A,FALSE,"TMCOMP96";#N/A,#N/A,FALSE,"MAT96";#N/A,#N/A,FALSE,"FANDA96";#N/A,#N/A,FALSE,"INTRAN96";#N/A,#N/A,FALSE,"NAA9697";#N/A,#N/A,FALSE,"ECWEBB";#N/A,#N/A,FALSE,"MFT96";#N/A,#N/A,FALSE,"CTrecon"}</definedName>
    <definedName name="ghj_1_1_1_5" hidden="1">{#N/A,#N/A,FALSE,"TMCOMP96";#N/A,#N/A,FALSE,"MAT96";#N/A,#N/A,FALSE,"FANDA96";#N/A,#N/A,FALSE,"INTRAN96";#N/A,#N/A,FALSE,"NAA9697";#N/A,#N/A,FALSE,"ECWEBB";#N/A,#N/A,FALSE,"MFT96";#N/A,#N/A,FALSE,"CTrecon"}</definedName>
    <definedName name="ghj_1_1_1_5_1" hidden="1">{#N/A,#N/A,FALSE,"TMCOMP96";#N/A,#N/A,FALSE,"MAT96";#N/A,#N/A,FALSE,"FANDA96";#N/A,#N/A,FALSE,"INTRAN96";#N/A,#N/A,FALSE,"NAA9697";#N/A,#N/A,FALSE,"ECWEBB";#N/A,#N/A,FALSE,"MFT96";#N/A,#N/A,FALSE,"CTrecon"}</definedName>
    <definedName name="ghj_1_1_1_5_2" hidden="1">{#N/A,#N/A,FALSE,"TMCOMP96";#N/A,#N/A,FALSE,"MAT96";#N/A,#N/A,FALSE,"FANDA96";#N/A,#N/A,FALSE,"INTRAN96";#N/A,#N/A,FALSE,"NAA9697";#N/A,#N/A,FALSE,"ECWEBB";#N/A,#N/A,FALSE,"MFT96";#N/A,#N/A,FALSE,"CTrecon"}</definedName>
    <definedName name="ghj_1_1_1_5_3" hidden="1">{#N/A,#N/A,FALSE,"TMCOMP96";#N/A,#N/A,FALSE,"MAT96";#N/A,#N/A,FALSE,"FANDA96";#N/A,#N/A,FALSE,"INTRAN96";#N/A,#N/A,FALSE,"NAA9697";#N/A,#N/A,FALSE,"ECWEBB";#N/A,#N/A,FALSE,"MFT96";#N/A,#N/A,FALSE,"CTrecon"}</definedName>
    <definedName name="ghj_1_1_1_5_4" hidden="1">{#N/A,#N/A,FALSE,"TMCOMP96";#N/A,#N/A,FALSE,"MAT96";#N/A,#N/A,FALSE,"FANDA96";#N/A,#N/A,FALSE,"INTRAN96";#N/A,#N/A,FALSE,"NAA9697";#N/A,#N/A,FALSE,"ECWEBB";#N/A,#N/A,FALSE,"MFT96";#N/A,#N/A,FALSE,"CTrecon"}</definedName>
    <definedName name="ghj_1_1_1_5_5" hidden="1">{#N/A,#N/A,FALSE,"TMCOMP96";#N/A,#N/A,FALSE,"MAT96";#N/A,#N/A,FALSE,"FANDA96";#N/A,#N/A,FALSE,"INTRAN96";#N/A,#N/A,FALSE,"NAA9697";#N/A,#N/A,FALSE,"ECWEBB";#N/A,#N/A,FALSE,"MFT96";#N/A,#N/A,FALSE,"CTrecon"}</definedName>
    <definedName name="ghj_1_1_2" hidden="1">{#N/A,#N/A,FALSE,"TMCOMP96";#N/A,#N/A,FALSE,"MAT96";#N/A,#N/A,FALSE,"FANDA96";#N/A,#N/A,FALSE,"INTRAN96";#N/A,#N/A,FALSE,"NAA9697";#N/A,#N/A,FALSE,"ECWEBB";#N/A,#N/A,FALSE,"MFT96";#N/A,#N/A,FALSE,"CTrecon"}</definedName>
    <definedName name="ghj_1_1_2_1" hidden="1">{#N/A,#N/A,FALSE,"TMCOMP96";#N/A,#N/A,FALSE,"MAT96";#N/A,#N/A,FALSE,"FANDA96";#N/A,#N/A,FALSE,"INTRAN96";#N/A,#N/A,FALSE,"NAA9697";#N/A,#N/A,FALSE,"ECWEBB";#N/A,#N/A,FALSE,"MFT96";#N/A,#N/A,FALSE,"CTrecon"}</definedName>
    <definedName name="ghj_1_1_2_2" hidden="1">{#N/A,#N/A,FALSE,"TMCOMP96";#N/A,#N/A,FALSE,"MAT96";#N/A,#N/A,FALSE,"FANDA96";#N/A,#N/A,FALSE,"INTRAN96";#N/A,#N/A,FALSE,"NAA9697";#N/A,#N/A,FALSE,"ECWEBB";#N/A,#N/A,FALSE,"MFT96";#N/A,#N/A,FALSE,"CTrecon"}</definedName>
    <definedName name="ghj_1_1_2_3" hidden="1">{#N/A,#N/A,FALSE,"TMCOMP96";#N/A,#N/A,FALSE,"MAT96";#N/A,#N/A,FALSE,"FANDA96";#N/A,#N/A,FALSE,"INTRAN96";#N/A,#N/A,FALSE,"NAA9697";#N/A,#N/A,FALSE,"ECWEBB";#N/A,#N/A,FALSE,"MFT96";#N/A,#N/A,FALSE,"CTrecon"}</definedName>
    <definedName name="ghj_1_1_2_4" hidden="1">{#N/A,#N/A,FALSE,"TMCOMP96";#N/A,#N/A,FALSE,"MAT96";#N/A,#N/A,FALSE,"FANDA96";#N/A,#N/A,FALSE,"INTRAN96";#N/A,#N/A,FALSE,"NAA9697";#N/A,#N/A,FALSE,"ECWEBB";#N/A,#N/A,FALSE,"MFT96";#N/A,#N/A,FALSE,"CTrecon"}</definedName>
    <definedName name="ghj_1_1_2_5" hidden="1">{#N/A,#N/A,FALSE,"TMCOMP96";#N/A,#N/A,FALSE,"MAT96";#N/A,#N/A,FALSE,"FANDA96";#N/A,#N/A,FALSE,"INTRAN96";#N/A,#N/A,FALSE,"NAA9697";#N/A,#N/A,FALSE,"ECWEBB";#N/A,#N/A,FALSE,"MFT96";#N/A,#N/A,FALSE,"CTrecon"}</definedName>
    <definedName name="ghj_1_1_3" hidden="1">{#N/A,#N/A,FALSE,"TMCOMP96";#N/A,#N/A,FALSE,"MAT96";#N/A,#N/A,FALSE,"FANDA96";#N/A,#N/A,FALSE,"INTRAN96";#N/A,#N/A,FALSE,"NAA9697";#N/A,#N/A,FALSE,"ECWEBB";#N/A,#N/A,FALSE,"MFT96";#N/A,#N/A,FALSE,"CTrecon"}</definedName>
    <definedName name="ghj_1_1_3_1" hidden="1">{#N/A,#N/A,FALSE,"TMCOMP96";#N/A,#N/A,FALSE,"MAT96";#N/A,#N/A,FALSE,"FANDA96";#N/A,#N/A,FALSE,"INTRAN96";#N/A,#N/A,FALSE,"NAA9697";#N/A,#N/A,FALSE,"ECWEBB";#N/A,#N/A,FALSE,"MFT96";#N/A,#N/A,FALSE,"CTrecon"}</definedName>
    <definedName name="ghj_1_1_3_2" hidden="1">{#N/A,#N/A,FALSE,"TMCOMP96";#N/A,#N/A,FALSE,"MAT96";#N/A,#N/A,FALSE,"FANDA96";#N/A,#N/A,FALSE,"INTRAN96";#N/A,#N/A,FALSE,"NAA9697";#N/A,#N/A,FALSE,"ECWEBB";#N/A,#N/A,FALSE,"MFT96";#N/A,#N/A,FALSE,"CTrecon"}</definedName>
    <definedName name="ghj_1_1_3_3" hidden="1">{#N/A,#N/A,FALSE,"TMCOMP96";#N/A,#N/A,FALSE,"MAT96";#N/A,#N/A,FALSE,"FANDA96";#N/A,#N/A,FALSE,"INTRAN96";#N/A,#N/A,FALSE,"NAA9697";#N/A,#N/A,FALSE,"ECWEBB";#N/A,#N/A,FALSE,"MFT96";#N/A,#N/A,FALSE,"CTrecon"}</definedName>
    <definedName name="ghj_1_1_3_4" hidden="1">{#N/A,#N/A,FALSE,"TMCOMP96";#N/A,#N/A,FALSE,"MAT96";#N/A,#N/A,FALSE,"FANDA96";#N/A,#N/A,FALSE,"INTRAN96";#N/A,#N/A,FALSE,"NAA9697";#N/A,#N/A,FALSE,"ECWEBB";#N/A,#N/A,FALSE,"MFT96";#N/A,#N/A,FALSE,"CTrecon"}</definedName>
    <definedName name="ghj_1_1_3_5" hidden="1">{#N/A,#N/A,FALSE,"TMCOMP96";#N/A,#N/A,FALSE,"MAT96";#N/A,#N/A,FALSE,"FANDA96";#N/A,#N/A,FALSE,"INTRAN96";#N/A,#N/A,FALSE,"NAA9697";#N/A,#N/A,FALSE,"ECWEBB";#N/A,#N/A,FALSE,"MFT96";#N/A,#N/A,FALSE,"CTrecon"}</definedName>
    <definedName name="ghj_1_1_4" hidden="1">{#N/A,#N/A,FALSE,"TMCOMP96";#N/A,#N/A,FALSE,"MAT96";#N/A,#N/A,FALSE,"FANDA96";#N/A,#N/A,FALSE,"INTRAN96";#N/A,#N/A,FALSE,"NAA9697";#N/A,#N/A,FALSE,"ECWEBB";#N/A,#N/A,FALSE,"MFT96";#N/A,#N/A,FALSE,"CTrecon"}</definedName>
    <definedName name="ghj_1_1_4_1" hidden="1">{#N/A,#N/A,FALSE,"TMCOMP96";#N/A,#N/A,FALSE,"MAT96";#N/A,#N/A,FALSE,"FANDA96";#N/A,#N/A,FALSE,"INTRAN96";#N/A,#N/A,FALSE,"NAA9697";#N/A,#N/A,FALSE,"ECWEBB";#N/A,#N/A,FALSE,"MFT96";#N/A,#N/A,FALSE,"CTrecon"}</definedName>
    <definedName name="ghj_1_1_4_2" hidden="1">{#N/A,#N/A,FALSE,"TMCOMP96";#N/A,#N/A,FALSE,"MAT96";#N/A,#N/A,FALSE,"FANDA96";#N/A,#N/A,FALSE,"INTRAN96";#N/A,#N/A,FALSE,"NAA9697";#N/A,#N/A,FALSE,"ECWEBB";#N/A,#N/A,FALSE,"MFT96";#N/A,#N/A,FALSE,"CTrecon"}</definedName>
    <definedName name="ghj_1_1_4_3" hidden="1">{#N/A,#N/A,FALSE,"TMCOMP96";#N/A,#N/A,FALSE,"MAT96";#N/A,#N/A,FALSE,"FANDA96";#N/A,#N/A,FALSE,"INTRAN96";#N/A,#N/A,FALSE,"NAA9697";#N/A,#N/A,FALSE,"ECWEBB";#N/A,#N/A,FALSE,"MFT96";#N/A,#N/A,FALSE,"CTrecon"}</definedName>
    <definedName name="ghj_1_1_4_4" hidden="1">{#N/A,#N/A,FALSE,"TMCOMP96";#N/A,#N/A,FALSE,"MAT96";#N/A,#N/A,FALSE,"FANDA96";#N/A,#N/A,FALSE,"INTRAN96";#N/A,#N/A,FALSE,"NAA9697";#N/A,#N/A,FALSE,"ECWEBB";#N/A,#N/A,FALSE,"MFT96";#N/A,#N/A,FALSE,"CTrecon"}</definedName>
    <definedName name="ghj_1_1_4_5" hidden="1">{#N/A,#N/A,FALSE,"TMCOMP96";#N/A,#N/A,FALSE,"MAT96";#N/A,#N/A,FALSE,"FANDA96";#N/A,#N/A,FALSE,"INTRAN96";#N/A,#N/A,FALSE,"NAA9697";#N/A,#N/A,FALSE,"ECWEBB";#N/A,#N/A,FALSE,"MFT96";#N/A,#N/A,FALSE,"CTrecon"}</definedName>
    <definedName name="ghj_1_1_5" hidden="1">{#N/A,#N/A,FALSE,"TMCOMP96";#N/A,#N/A,FALSE,"MAT96";#N/A,#N/A,FALSE,"FANDA96";#N/A,#N/A,FALSE,"INTRAN96";#N/A,#N/A,FALSE,"NAA9697";#N/A,#N/A,FALSE,"ECWEBB";#N/A,#N/A,FALSE,"MFT96";#N/A,#N/A,FALSE,"CTrecon"}</definedName>
    <definedName name="ghj_1_1_5_1" hidden="1">{#N/A,#N/A,FALSE,"TMCOMP96";#N/A,#N/A,FALSE,"MAT96";#N/A,#N/A,FALSE,"FANDA96";#N/A,#N/A,FALSE,"INTRAN96";#N/A,#N/A,FALSE,"NAA9697";#N/A,#N/A,FALSE,"ECWEBB";#N/A,#N/A,FALSE,"MFT96";#N/A,#N/A,FALSE,"CTrecon"}</definedName>
    <definedName name="ghj_1_1_5_2" hidden="1">{#N/A,#N/A,FALSE,"TMCOMP96";#N/A,#N/A,FALSE,"MAT96";#N/A,#N/A,FALSE,"FANDA96";#N/A,#N/A,FALSE,"INTRAN96";#N/A,#N/A,FALSE,"NAA9697";#N/A,#N/A,FALSE,"ECWEBB";#N/A,#N/A,FALSE,"MFT96";#N/A,#N/A,FALSE,"CTrecon"}</definedName>
    <definedName name="ghj_1_1_5_3" hidden="1">{#N/A,#N/A,FALSE,"TMCOMP96";#N/A,#N/A,FALSE,"MAT96";#N/A,#N/A,FALSE,"FANDA96";#N/A,#N/A,FALSE,"INTRAN96";#N/A,#N/A,FALSE,"NAA9697";#N/A,#N/A,FALSE,"ECWEBB";#N/A,#N/A,FALSE,"MFT96";#N/A,#N/A,FALSE,"CTrecon"}</definedName>
    <definedName name="ghj_1_1_5_4" hidden="1">{#N/A,#N/A,FALSE,"TMCOMP96";#N/A,#N/A,FALSE,"MAT96";#N/A,#N/A,FALSE,"FANDA96";#N/A,#N/A,FALSE,"INTRAN96";#N/A,#N/A,FALSE,"NAA9697";#N/A,#N/A,FALSE,"ECWEBB";#N/A,#N/A,FALSE,"MFT96";#N/A,#N/A,FALSE,"CTrecon"}</definedName>
    <definedName name="ghj_1_1_5_5" hidden="1">{#N/A,#N/A,FALSE,"TMCOMP96";#N/A,#N/A,FALSE,"MAT96";#N/A,#N/A,FALSE,"FANDA96";#N/A,#N/A,FALSE,"INTRAN96";#N/A,#N/A,FALSE,"NAA9697";#N/A,#N/A,FALSE,"ECWEBB";#N/A,#N/A,FALSE,"MFT96";#N/A,#N/A,FALSE,"CTrecon"}</definedName>
    <definedName name="ghj_1_2" hidden="1">{#N/A,#N/A,FALSE,"TMCOMP96";#N/A,#N/A,FALSE,"MAT96";#N/A,#N/A,FALSE,"FANDA96";#N/A,#N/A,FALSE,"INTRAN96";#N/A,#N/A,FALSE,"NAA9697";#N/A,#N/A,FALSE,"ECWEBB";#N/A,#N/A,FALSE,"MFT96";#N/A,#N/A,FALSE,"CTrecon"}</definedName>
    <definedName name="ghj_1_2_1" hidden="1">{#N/A,#N/A,FALSE,"TMCOMP96";#N/A,#N/A,FALSE,"MAT96";#N/A,#N/A,FALSE,"FANDA96";#N/A,#N/A,FALSE,"INTRAN96";#N/A,#N/A,FALSE,"NAA9697";#N/A,#N/A,FALSE,"ECWEBB";#N/A,#N/A,FALSE,"MFT96";#N/A,#N/A,FALSE,"CTrecon"}</definedName>
    <definedName name="ghj_1_2_1_1" hidden="1">{#N/A,#N/A,FALSE,"TMCOMP96";#N/A,#N/A,FALSE,"MAT96";#N/A,#N/A,FALSE,"FANDA96";#N/A,#N/A,FALSE,"INTRAN96";#N/A,#N/A,FALSE,"NAA9697";#N/A,#N/A,FALSE,"ECWEBB";#N/A,#N/A,FALSE,"MFT96";#N/A,#N/A,FALSE,"CTrecon"}</definedName>
    <definedName name="ghj_1_2_1_1_1" hidden="1">{#N/A,#N/A,FALSE,"TMCOMP96";#N/A,#N/A,FALSE,"MAT96";#N/A,#N/A,FALSE,"FANDA96";#N/A,#N/A,FALSE,"INTRAN96";#N/A,#N/A,FALSE,"NAA9697";#N/A,#N/A,FALSE,"ECWEBB";#N/A,#N/A,FALSE,"MFT96";#N/A,#N/A,FALSE,"CTrecon"}</definedName>
    <definedName name="ghj_1_2_1_1_1_1" hidden="1">{#N/A,#N/A,FALSE,"TMCOMP96";#N/A,#N/A,FALSE,"MAT96";#N/A,#N/A,FALSE,"FANDA96";#N/A,#N/A,FALSE,"INTRAN96";#N/A,#N/A,FALSE,"NAA9697";#N/A,#N/A,FALSE,"ECWEBB";#N/A,#N/A,FALSE,"MFT96";#N/A,#N/A,FALSE,"CTrecon"}</definedName>
    <definedName name="ghj_1_2_1_1_1_2" hidden="1">{#N/A,#N/A,FALSE,"TMCOMP96";#N/A,#N/A,FALSE,"MAT96";#N/A,#N/A,FALSE,"FANDA96";#N/A,#N/A,FALSE,"INTRAN96";#N/A,#N/A,FALSE,"NAA9697";#N/A,#N/A,FALSE,"ECWEBB";#N/A,#N/A,FALSE,"MFT96";#N/A,#N/A,FALSE,"CTrecon"}</definedName>
    <definedName name="ghj_1_2_1_1_1_3" hidden="1">{#N/A,#N/A,FALSE,"TMCOMP96";#N/A,#N/A,FALSE,"MAT96";#N/A,#N/A,FALSE,"FANDA96";#N/A,#N/A,FALSE,"INTRAN96";#N/A,#N/A,FALSE,"NAA9697";#N/A,#N/A,FALSE,"ECWEBB";#N/A,#N/A,FALSE,"MFT96";#N/A,#N/A,FALSE,"CTrecon"}</definedName>
    <definedName name="ghj_1_2_1_1_1_4" hidden="1">{#N/A,#N/A,FALSE,"TMCOMP96";#N/A,#N/A,FALSE,"MAT96";#N/A,#N/A,FALSE,"FANDA96";#N/A,#N/A,FALSE,"INTRAN96";#N/A,#N/A,FALSE,"NAA9697";#N/A,#N/A,FALSE,"ECWEBB";#N/A,#N/A,FALSE,"MFT96";#N/A,#N/A,FALSE,"CTrecon"}</definedName>
    <definedName name="ghj_1_2_1_1_1_5" hidden="1">{#N/A,#N/A,FALSE,"TMCOMP96";#N/A,#N/A,FALSE,"MAT96";#N/A,#N/A,FALSE,"FANDA96";#N/A,#N/A,FALSE,"INTRAN96";#N/A,#N/A,FALSE,"NAA9697";#N/A,#N/A,FALSE,"ECWEBB";#N/A,#N/A,FALSE,"MFT96";#N/A,#N/A,FALSE,"CTrecon"}</definedName>
    <definedName name="ghj_1_2_1_1_2" hidden="1">{#N/A,#N/A,FALSE,"TMCOMP96";#N/A,#N/A,FALSE,"MAT96";#N/A,#N/A,FALSE,"FANDA96";#N/A,#N/A,FALSE,"INTRAN96";#N/A,#N/A,FALSE,"NAA9697";#N/A,#N/A,FALSE,"ECWEBB";#N/A,#N/A,FALSE,"MFT96";#N/A,#N/A,FALSE,"CTrecon"}</definedName>
    <definedName name="ghj_1_2_1_1_2_1" hidden="1">{#N/A,#N/A,FALSE,"TMCOMP96";#N/A,#N/A,FALSE,"MAT96";#N/A,#N/A,FALSE,"FANDA96";#N/A,#N/A,FALSE,"INTRAN96";#N/A,#N/A,FALSE,"NAA9697";#N/A,#N/A,FALSE,"ECWEBB";#N/A,#N/A,FALSE,"MFT96";#N/A,#N/A,FALSE,"CTrecon"}</definedName>
    <definedName name="ghj_1_2_1_1_2_2" hidden="1">{#N/A,#N/A,FALSE,"TMCOMP96";#N/A,#N/A,FALSE,"MAT96";#N/A,#N/A,FALSE,"FANDA96";#N/A,#N/A,FALSE,"INTRAN96";#N/A,#N/A,FALSE,"NAA9697";#N/A,#N/A,FALSE,"ECWEBB";#N/A,#N/A,FALSE,"MFT96";#N/A,#N/A,FALSE,"CTrecon"}</definedName>
    <definedName name="ghj_1_2_1_1_2_3" hidden="1">{#N/A,#N/A,FALSE,"TMCOMP96";#N/A,#N/A,FALSE,"MAT96";#N/A,#N/A,FALSE,"FANDA96";#N/A,#N/A,FALSE,"INTRAN96";#N/A,#N/A,FALSE,"NAA9697";#N/A,#N/A,FALSE,"ECWEBB";#N/A,#N/A,FALSE,"MFT96";#N/A,#N/A,FALSE,"CTrecon"}</definedName>
    <definedName name="ghj_1_2_1_1_2_4" hidden="1">{#N/A,#N/A,FALSE,"TMCOMP96";#N/A,#N/A,FALSE,"MAT96";#N/A,#N/A,FALSE,"FANDA96";#N/A,#N/A,FALSE,"INTRAN96";#N/A,#N/A,FALSE,"NAA9697";#N/A,#N/A,FALSE,"ECWEBB";#N/A,#N/A,FALSE,"MFT96";#N/A,#N/A,FALSE,"CTrecon"}</definedName>
    <definedName name="ghj_1_2_1_1_2_5" hidden="1">{#N/A,#N/A,FALSE,"TMCOMP96";#N/A,#N/A,FALSE,"MAT96";#N/A,#N/A,FALSE,"FANDA96";#N/A,#N/A,FALSE,"INTRAN96";#N/A,#N/A,FALSE,"NAA9697";#N/A,#N/A,FALSE,"ECWEBB";#N/A,#N/A,FALSE,"MFT96";#N/A,#N/A,FALSE,"CTrecon"}</definedName>
    <definedName name="ghj_1_2_1_1_3" hidden="1">{#N/A,#N/A,FALSE,"TMCOMP96";#N/A,#N/A,FALSE,"MAT96";#N/A,#N/A,FALSE,"FANDA96";#N/A,#N/A,FALSE,"INTRAN96";#N/A,#N/A,FALSE,"NAA9697";#N/A,#N/A,FALSE,"ECWEBB";#N/A,#N/A,FALSE,"MFT96";#N/A,#N/A,FALSE,"CTrecon"}</definedName>
    <definedName name="ghj_1_2_1_1_4" hidden="1">{#N/A,#N/A,FALSE,"TMCOMP96";#N/A,#N/A,FALSE,"MAT96";#N/A,#N/A,FALSE,"FANDA96";#N/A,#N/A,FALSE,"INTRAN96";#N/A,#N/A,FALSE,"NAA9697";#N/A,#N/A,FALSE,"ECWEBB";#N/A,#N/A,FALSE,"MFT96";#N/A,#N/A,FALSE,"CTrecon"}</definedName>
    <definedName name="ghj_1_2_1_1_5" hidden="1">{#N/A,#N/A,FALSE,"TMCOMP96";#N/A,#N/A,FALSE,"MAT96";#N/A,#N/A,FALSE,"FANDA96";#N/A,#N/A,FALSE,"INTRAN96";#N/A,#N/A,FALSE,"NAA9697";#N/A,#N/A,FALSE,"ECWEBB";#N/A,#N/A,FALSE,"MFT96";#N/A,#N/A,FALSE,"CTrecon"}</definedName>
    <definedName name="ghj_1_2_1_2" hidden="1">{#N/A,#N/A,FALSE,"TMCOMP96";#N/A,#N/A,FALSE,"MAT96";#N/A,#N/A,FALSE,"FANDA96";#N/A,#N/A,FALSE,"INTRAN96";#N/A,#N/A,FALSE,"NAA9697";#N/A,#N/A,FALSE,"ECWEBB";#N/A,#N/A,FALSE,"MFT96";#N/A,#N/A,FALSE,"CTrecon"}</definedName>
    <definedName name="ghj_1_2_1_2_1" hidden="1">{#N/A,#N/A,FALSE,"TMCOMP96";#N/A,#N/A,FALSE,"MAT96";#N/A,#N/A,FALSE,"FANDA96";#N/A,#N/A,FALSE,"INTRAN96";#N/A,#N/A,FALSE,"NAA9697";#N/A,#N/A,FALSE,"ECWEBB";#N/A,#N/A,FALSE,"MFT96";#N/A,#N/A,FALSE,"CTrecon"}</definedName>
    <definedName name="ghj_1_2_1_2_2" hidden="1">{#N/A,#N/A,FALSE,"TMCOMP96";#N/A,#N/A,FALSE,"MAT96";#N/A,#N/A,FALSE,"FANDA96";#N/A,#N/A,FALSE,"INTRAN96";#N/A,#N/A,FALSE,"NAA9697";#N/A,#N/A,FALSE,"ECWEBB";#N/A,#N/A,FALSE,"MFT96";#N/A,#N/A,FALSE,"CTrecon"}</definedName>
    <definedName name="ghj_1_2_1_2_3" hidden="1">{#N/A,#N/A,FALSE,"TMCOMP96";#N/A,#N/A,FALSE,"MAT96";#N/A,#N/A,FALSE,"FANDA96";#N/A,#N/A,FALSE,"INTRAN96";#N/A,#N/A,FALSE,"NAA9697";#N/A,#N/A,FALSE,"ECWEBB";#N/A,#N/A,FALSE,"MFT96";#N/A,#N/A,FALSE,"CTrecon"}</definedName>
    <definedName name="ghj_1_2_1_2_4" hidden="1">{#N/A,#N/A,FALSE,"TMCOMP96";#N/A,#N/A,FALSE,"MAT96";#N/A,#N/A,FALSE,"FANDA96";#N/A,#N/A,FALSE,"INTRAN96";#N/A,#N/A,FALSE,"NAA9697";#N/A,#N/A,FALSE,"ECWEBB";#N/A,#N/A,FALSE,"MFT96";#N/A,#N/A,FALSE,"CTrecon"}</definedName>
    <definedName name="ghj_1_2_1_2_5" hidden="1">{#N/A,#N/A,FALSE,"TMCOMP96";#N/A,#N/A,FALSE,"MAT96";#N/A,#N/A,FALSE,"FANDA96";#N/A,#N/A,FALSE,"INTRAN96";#N/A,#N/A,FALSE,"NAA9697";#N/A,#N/A,FALSE,"ECWEBB";#N/A,#N/A,FALSE,"MFT96";#N/A,#N/A,FALSE,"CTrecon"}</definedName>
    <definedName name="ghj_1_2_1_3" hidden="1">{#N/A,#N/A,FALSE,"TMCOMP96";#N/A,#N/A,FALSE,"MAT96";#N/A,#N/A,FALSE,"FANDA96";#N/A,#N/A,FALSE,"INTRAN96";#N/A,#N/A,FALSE,"NAA9697";#N/A,#N/A,FALSE,"ECWEBB";#N/A,#N/A,FALSE,"MFT96";#N/A,#N/A,FALSE,"CTrecon"}</definedName>
    <definedName name="ghj_1_2_1_3_1" hidden="1">{#N/A,#N/A,FALSE,"TMCOMP96";#N/A,#N/A,FALSE,"MAT96";#N/A,#N/A,FALSE,"FANDA96";#N/A,#N/A,FALSE,"INTRAN96";#N/A,#N/A,FALSE,"NAA9697";#N/A,#N/A,FALSE,"ECWEBB";#N/A,#N/A,FALSE,"MFT96";#N/A,#N/A,FALSE,"CTrecon"}</definedName>
    <definedName name="ghj_1_2_1_3_2" hidden="1">{#N/A,#N/A,FALSE,"TMCOMP96";#N/A,#N/A,FALSE,"MAT96";#N/A,#N/A,FALSE,"FANDA96";#N/A,#N/A,FALSE,"INTRAN96";#N/A,#N/A,FALSE,"NAA9697";#N/A,#N/A,FALSE,"ECWEBB";#N/A,#N/A,FALSE,"MFT96";#N/A,#N/A,FALSE,"CTrecon"}</definedName>
    <definedName name="ghj_1_2_1_3_3" hidden="1">{#N/A,#N/A,FALSE,"TMCOMP96";#N/A,#N/A,FALSE,"MAT96";#N/A,#N/A,FALSE,"FANDA96";#N/A,#N/A,FALSE,"INTRAN96";#N/A,#N/A,FALSE,"NAA9697";#N/A,#N/A,FALSE,"ECWEBB";#N/A,#N/A,FALSE,"MFT96";#N/A,#N/A,FALSE,"CTrecon"}</definedName>
    <definedName name="ghj_1_2_1_3_4" hidden="1">{#N/A,#N/A,FALSE,"TMCOMP96";#N/A,#N/A,FALSE,"MAT96";#N/A,#N/A,FALSE,"FANDA96";#N/A,#N/A,FALSE,"INTRAN96";#N/A,#N/A,FALSE,"NAA9697";#N/A,#N/A,FALSE,"ECWEBB";#N/A,#N/A,FALSE,"MFT96";#N/A,#N/A,FALSE,"CTrecon"}</definedName>
    <definedName name="ghj_1_2_1_3_5" hidden="1">{#N/A,#N/A,FALSE,"TMCOMP96";#N/A,#N/A,FALSE,"MAT96";#N/A,#N/A,FALSE,"FANDA96";#N/A,#N/A,FALSE,"INTRAN96";#N/A,#N/A,FALSE,"NAA9697";#N/A,#N/A,FALSE,"ECWEBB";#N/A,#N/A,FALSE,"MFT96";#N/A,#N/A,FALSE,"CTrecon"}</definedName>
    <definedName name="ghj_1_2_1_4" hidden="1">{#N/A,#N/A,FALSE,"TMCOMP96";#N/A,#N/A,FALSE,"MAT96";#N/A,#N/A,FALSE,"FANDA96";#N/A,#N/A,FALSE,"INTRAN96";#N/A,#N/A,FALSE,"NAA9697";#N/A,#N/A,FALSE,"ECWEBB";#N/A,#N/A,FALSE,"MFT96";#N/A,#N/A,FALSE,"CTrecon"}</definedName>
    <definedName name="ghj_1_2_1_4_1" hidden="1">{#N/A,#N/A,FALSE,"TMCOMP96";#N/A,#N/A,FALSE,"MAT96";#N/A,#N/A,FALSE,"FANDA96";#N/A,#N/A,FALSE,"INTRAN96";#N/A,#N/A,FALSE,"NAA9697";#N/A,#N/A,FALSE,"ECWEBB";#N/A,#N/A,FALSE,"MFT96";#N/A,#N/A,FALSE,"CTrecon"}</definedName>
    <definedName name="ghj_1_2_1_4_2" hidden="1">{#N/A,#N/A,FALSE,"TMCOMP96";#N/A,#N/A,FALSE,"MAT96";#N/A,#N/A,FALSE,"FANDA96";#N/A,#N/A,FALSE,"INTRAN96";#N/A,#N/A,FALSE,"NAA9697";#N/A,#N/A,FALSE,"ECWEBB";#N/A,#N/A,FALSE,"MFT96";#N/A,#N/A,FALSE,"CTrecon"}</definedName>
    <definedName name="ghj_1_2_1_4_3" hidden="1">{#N/A,#N/A,FALSE,"TMCOMP96";#N/A,#N/A,FALSE,"MAT96";#N/A,#N/A,FALSE,"FANDA96";#N/A,#N/A,FALSE,"INTRAN96";#N/A,#N/A,FALSE,"NAA9697";#N/A,#N/A,FALSE,"ECWEBB";#N/A,#N/A,FALSE,"MFT96";#N/A,#N/A,FALSE,"CTrecon"}</definedName>
    <definedName name="ghj_1_2_1_4_4" hidden="1">{#N/A,#N/A,FALSE,"TMCOMP96";#N/A,#N/A,FALSE,"MAT96";#N/A,#N/A,FALSE,"FANDA96";#N/A,#N/A,FALSE,"INTRAN96";#N/A,#N/A,FALSE,"NAA9697";#N/A,#N/A,FALSE,"ECWEBB";#N/A,#N/A,FALSE,"MFT96";#N/A,#N/A,FALSE,"CTrecon"}</definedName>
    <definedName name="ghj_1_2_1_4_5" hidden="1">{#N/A,#N/A,FALSE,"TMCOMP96";#N/A,#N/A,FALSE,"MAT96";#N/A,#N/A,FALSE,"FANDA96";#N/A,#N/A,FALSE,"INTRAN96";#N/A,#N/A,FALSE,"NAA9697";#N/A,#N/A,FALSE,"ECWEBB";#N/A,#N/A,FALSE,"MFT96";#N/A,#N/A,FALSE,"CTrecon"}</definedName>
    <definedName name="ghj_1_2_1_5" hidden="1">{#N/A,#N/A,FALSE,"TMCOMP96";#N/A,#N/A,FALSE,"MAT96";#N/A,#N/A,FALSE,"FANDA96";#N/A,#N/A,FALSE,"INTRAN96";#N/A,#N/A,FALSE,"NAA9697";#N/A,#N/A,FALSE,"ECWEBB";#N/A,#N/A,FALSE,"MFT96";#N/A,#N/A,FALSE,"CTrecon"}</definedName>
    <definedName name="ghj_1_2_1_5_1" hidden="1">{#N/A,#N/A,FALSE,"TMCOMP96";#N/A,#N/A,FALSE,"MAT96";#N/A,#N/A,FALSE,"FANDA96";#N/A,#N/A,FALSE,"INTRAN96";#N/A,#N/A,FALSE,"NAA9697";#N/A,#N/A,FALSE,"ECWEBB";#N/A,#N/A,FALSE,"MFT96";#N/A,#N/A,FALSE,"CTrecon"}</definedName>
    <definedName name="ghj_1_2_1_5_2" hidden="1">{#N/A,#N/A,FALSE,"TMCOMP96";#N/A,#N/A,FALSE,"MAT96";#N/A,#N/A,FALSE,"FANDA96";#N/A,#N/A,FALSE,"INTRAN96";#N/A,#N/A,FALSE,"NAA9697";#N/A,#N/A,FALSE,"ECWEBB";#N/A,#N/A,FALSE,"MFT96";#N/A,#N/A,FALSE,"CTrecon"}</definedName>
    <definedName name="ghj_1_2_1_5_3" hidden="1">{#N/A,#N/A,FALSE,"TMCOMP96";#N/A,#N/A,FALSE,"MAT96";#N/A,#N/A,FALSE,"FANDA96";#N/A,#N/A,FALSE,"INTRAN96";#N/A,#N/A,FALSE,"NAA9697";#N/A,#N/A,FALSE,"ECWEBB";#N/A,#N/A,FALSE,"MFT96";#N/A,#N/A,FALSE,"CTrecon"}</definedName>
    <definedName name="ghj_1_2_1_5_4" hidden="1">{#N/A,#N/A,FALSE,"TMCOMP96";#N/A,#N/A,FALSE,"MAT96";#N/A,#N/A,FALSE,"FANDA96";#N/A,#N/A,FALSE,"INTRAN96";#N/A,#N/A,FALSE,"NAA9697";#N/A,#N/A,FALSE,"ECWEBB";#N/A,#N/A,FALSE,"MFT96";#N/A,#N/A,FALSE,"CTrecon"}</definedName>
    <definedName name="ghj_1_2_1_5_5" hidden="1">{#N/A,#N/A,FALSE,"TMCOMP96";#N/A,#N/A,FALSE,"MAT96";#N/A,#N/A,FALSE,"FANDA96";#N/A,#N/A,FALSE,"INTRAN96";#N/A,#N/A,FALSE,"NAA9697";#N/A,#N/A,FALSE,"ECWEBB";#N/A,#N/A,FALSE,"MFT96";#N/A,#N/A,FALSE,"CTrecon"}</definedName>
    <definedName name="ghj_1_2_2" hidden="1">{#N/A,#N/A,FALSE,"TMCOMP96";#N/A,#N/A,FALSE,"MAT96";#N/A,#N/A,FALSE,"FANDA96";#N/A,#N/A,FALSE,"INTRAN96";#N/A,#N/A,FALSE,"NAA9697";#N/A,#N/A,FALSE,"ECWEBB";#N/A,#N/A,FALSE,"MFT96";#N/A,#N/A,FALSE,"CTrecon"}</definedName>
    <definedName name="ghj_1_2_2_1" hidden="1">{#N/A,#N/A,FALSE,"TMCOMP96";#N/A,#N/A,FALSE,"MAT96";#N/A,#N/A,FALSE,"FANDA96";#N/A,#N/A,FALSE,"INTRAN96";#N/A,#N/A,FALSE,"NAA9697";#N/A,#N/A,FALSE,"ECWEBB";#N/A,#N/A,FALSE,"MFT96";#N/A,#N/A,FALSE,"CTrecon"}</definedName>
    <definedName name="ghj_1_2_2_2" hidden="1">{#N/A,#N/A,FALSE,"TMCOMP96";#N/A,#N/A,FALSE,"MAT96";#N/A,#N/A,FALSE,"FANDA96";#N/A,#N/A,FALSE,"INTRAN96";#N/A,#N/A,FALSE,"NAA9697";#N/A,#N/A,FALSE,"ECWEBB";#N/A,#N/A,FALSE,"MFT96";#N/A,#N/A,FALSE,"CTrecon"}</definedName>
    <definedName name="ghj_1_2_2_3" hidden="1">{#N/A,#N/A,FALSE,"TMCOMP96";#N/A,#N/A,FALSE,"MAT96";#N/A,#N/A,FALSE,"FANDA96";#N/A,#N/A,FALSE,"INTRAN96";#N/A,#N/A,FALSE,"NAA9697";#N/A,#N/A,FALSE,"ECWEBB";#N/A,#N/A,FALSE,"MFT96";#N/A,#N/A,FALSE,"CTrecon"}</definedName>
    <definedName name="ghj_1_2_2_4" hidden="1">{#N/A,#N/A,FALSE,"TMCOMP96";#N/A,#N/A,FALSE,"MAT96";#N/A,#N/A,FALSE,"FANDA96";#N/A,#N/A,FALSE,"INTRAN96";#N/A,#N/A,FALSE,"NAA9697";#N/A,#N/A,FALSE,"ECWEBB";#N/A,#N/A,FALSE,"MFT96";#N/A,#N/A,FALSE,"CTrecon"}</definedName>
    <definedName name="ghj_1_2_2_5" hidden="1">{#N/A,#N/A,FALSE,"TMCOMP96";#N/A,#N/A,FALSE,"MAT96";#N/A,#N/A,FALSE,"FANDA96";#N/A,#N/A,FALSE,"INTRAN96";#N/A,#N/A,FALSE,"NAA9697";#N/A,#N/A,FALSE,"ECWEBB";#N/A,#N/A,FALSE,"MFT96";#N/A,#N/A,FALSE,"CTrecon"}</definedName>
    <definedName name="ghj_1_2_3" hidden="1">{#N/A,#N/A,FALSE,"TMCOMP96";#N/A,#N/A,FALSE,"MAT96";#N/A,#N/A,FALSE,"FANDA96";#N/A,#N/A,FALSE,"INTRAN96";#N/A,#N/A,FALSE,"NAA9697";#N/A,#N/A,FALSE,"ECWEBB";#N/A,#N/A,FALSE,"MFT96";#N/A,#N/A,FALSE,"CTrecon"}</definedName>
    <definedName name="ghj_1_2_3_1" hidden="1">{#N/A,#N/A,FALSE,"TMCOMP96";#N/A,#N/A,FALSE,"MAT96";#N/A,#N/A,FALSE,"FANDA96";#N/A,#N/A,FALSE,"INTRAN96";#N/A,#N/A,FALSE,"NAA9697";#N/A,#N/A,FALSE,"ECWEBB";#N/A,#N/A,FALSE,"MFT96";#N/A,#N/A,FALSE,"CTrecon"}</definedName>
    <definedName name="ghj_1_2_3_2" hidden="1">{#N/A,#N/A,FALSE,"TMCOMP96";#N/A,#N/A,FALSE,"MAT96";#N/A,#N/A,FALSE,"FANDA96";#N/A,#N/A,FALSE,"INTRAN96";#N/A,#N/A,FALSE,"NAA9697";#N/A,#N/A,FALSE,"ECWEBB";#N/A,#N/A,FALSE,"MFT96";#N/A,#N/A,FALSE,"CTrecon"}</definedName>
    <definedName name="ghj_1_2_3_3" hidden="1">{#N/A,#N/A,FALSE,"TMCOMP96";#N/A,#N/A,FALSE,"MAT96";#N/A,#N/A,FALSE,"FANDA96";#N/A,#N/A,FALSE,"INTRAN96";#N/A,#N/A,FALSE,"NAA9697";#N/A,#N/A,FALSE,"ECWEBB";#N/A,#N/A,FALSE,"MFT96";#N/A,#N/A,FALSE,"CTrecon"}</definedName>
    <definedName name="ghj_1_2_3_4" hidden="1">{#N/A,#N/A,FALSE,"TMCOMP96";#N/A,#N/A,FALSE,"MAT96";#N/A,#N/A,FALSE,"FANDA96";#N/A,#N/A,FALSE,"INTRAN96";#N/A,#N/A,FALSE,"NAA9697";#N/A,#N/A,FALSE,"ECWEBB";#N/A,#N/A,FALSE,"MFT96";#N/A,#N/A,FALSE,"CTrecon"}</definedName>
    <definedName name="ghj_1_2_3_5" hidden="1">{#N/A,#N/A,FALSE,"TMCOMP96";#N/A,#N/A,FALSE,"MAT96";#N/A,#N/A,FALSE,"FANDA96";#N/A,#N/A,FALSE,"INTRAN96";#N/A,#N/A,FALSE,"NAA9697";#N/A,#N/A,FALSE,"ECWEBB";#N/A,#N/A,FALSE,"MFT96";#N/A,#N/A,FALSE,"CTrecon"}</definedName>
    <definedName name="ghj_1_2_4" hidden="1">{#N/A,#N/A,FALSE,"TMCOMP96";#N/A,#N/A,FALSE,"MAT96";#N/A,#N/A,FALSE,"FANDA96";#N/A,#N/A,FALSE,"INTRAN96";#N/A,#N/A,FALSE,"NAA9697";#N/A,#N/A,FALSE,"ECWEBB";#N/A,#N/A,FALSE,"MFT96";#N/A,#N/A,FALSE,"CTrecon"}</definedName>
    <definedName name="ghj_1_2_4_1" hidden="1">{#N/A,#N/A,FALSE,"TMCOMP96";#N/A,#N/A,FALSE,"MAT96";#N/A,#N/A,FALSE,"FANDA96";#N/A,#N/A,FALSE,"INTRAN96";#N/A,#N/A,FALSE,"NAA9697";#N/A,#N/A,FALSE,"ECWEBB";#N/A,#N/A,FALSE,"MFT96";#N/A,#N/A,FALSE,"CTrecon"}</definedName>
    <definedName name="ghj_1_2_4_2" hidden="1">{#N/A,#N/A,FALSE,"TMCOMP96";#N/A,#N/A,FALSE,"MAT96";#N/A,#N/A,FALSE,"FANDA96";#N/A,#N/A,FALSE,"INTRAN96";#N/A,#N/A,FALSE,"NAA9697";#N/A,#N/A,FALSE,"ECWEBB";#N/A,#N/A,FALSE,"MFT96";#N/A,#N/A,FALSE,"CTrecon"}</definedName>
    <definedName name="ghj_1_2_4_3" hidden="1">{#N/A,#N/A,FALSE,"TMCOMP96";#N/A,#N/A,FALSE,"MAT96";#N/A,#N/A,FALSE,"FANDA96";#N/A,#N/A,FALSE,"INTRAN96";#N/A,#N/A,FALSE,"NAA9697";#N/A,#N/A,FALSE,"ECWEBB";#N/A,#N/A,FALSE,"MFT96";#N/A,#N/A,FALSE,"CTrecon"}</definedName>
    <definedName name="ghj_1_2_4_4" hidden="1">{#N/A,#N/A,FALSE,"TMCOMP96";#N/A,#N/A,FALSE,"MAT96";#N/A,#N/A,FALSE,"FANDA96";#N/A,#N/A,FALSE,"INTRAN96";#N/A,#N/A,FALSE,"NAA9697";#N/A,#N/A,FALSE,"ECWEBB";#N/A,#N/A,FALSE,"MFT96";#N/A,#N/A,FALSE,"CTrecon"}</definedName>
    <definedName name="ghj_1_2_4_5" hidden="1">{#N/A,#N/A,FALSE,"TMCOMP96";#N/A,#N/A,FALSE,"MAT96";#N/A,#N/A,FALSE,"FANDA96";#N/A,#N/A,FALSE,"INTRAN96";#N/A,#N/A,FALSE,"NAA9697";#N/A,#N/A,FALSE,"ECWEBB";#N/A,#N/A,FALSE,"MFT96";#N/A,#N/A,FALSE,"CTrecon"}</definedName>
    <definedName name="ghj_1_2_5" hidden="1">{#N/A,#N/A,FALSE,"TMCOMP96";#N/A,#N/A,FALSE,"MAT96";#N/A,#N/A,FALSE,"FANDA96";#N/A,#N/A,FALSE,"INTRAN96";#N/A,#N/A,FALSE,"NAA9697";#N/A,#N/A,FALSE,"ECWEBB";#N/A,#N/A,FALSE,"MFT96";#N/A,#N/A,FALSE,"CTrecon"}</definedName>
    <definedName name="ghj_1_2_5_1" hidden="1">{#N/A,#N/A,FALSE,"TMCOMP96";#N/A,#N/A,FALSE,"MAT96";#N/A,#N/A,FALSE,"FANDA96";#N/A,#N/A,FALSE,"INTRAN96";#N/A,#N/A,FALSE,"NAA9697";#N/A,#N/A,FALSE,"ECWEBB";#N/A,#N/A,FALSE,"MFT96";#N/A,#N/A,FALSE,"CTrecon"}</definedName>
    <definedName name="ghj_1_2_5_2" hidden="1">{#N/A,#N/A,FALSE,"TMCOMP96";#N/A,#N/A,FALSE,"MAT96";#N/A,#N/A,FALSE,"FANDA96";#N/A,#N/A,FALSE,"INTRAN96";#N/A,#N/A,FALSE,"NAA9697";#N/A,#N/A,FALSE,"ECWEBB";#N/A,#N/A,FALSE,"MFT96";#N/A,#N/A,FALSE,"CTrecon"}</definedName>
    <definedName name="ghj_1_2_5_3" hidden="1">{#N/A,#N/A,FALSE,"TMCOMP96";#N/A,#N/A,FALSE,"MAT96";#N/A,#N/A,FALSE,"FANDA96";#N/A,#N/A,FALSE,"INTRAN96";#N/A,#N/A,FALSE,"NAA9697";#N/A,#N/A,FALSE,"ECWEBB";#N/A,#N/A,FALSE,"MFT96";#N/A,#N/A,FALSE,"CTrecon"}</definedName>
    <definedName name="ghj_1_2_5_4" hidden="1">{#N/A,#N/A,FALSE,"TMCOMP96";#N/A,#N/A,FALSE,"MAT96";#N/A,#N/A,FALSE,"FANDA96";#N/A,#N/A,FALSE,"INTRAN96";#N/A,#N/A,FALSE,"NAA9697";#N/A,#N/A,FALSE,"ECWEBB";#N/A,#N/A,FALSE,"MFT96";#N/A,#N/A,FALSE,"CTrecon"}</definedName>
    <definedName name="ghj_1_2_5_5" hidden="1">{#N/A,#N/A,FALSE,"TMCOMP96";#N/A,#N/A,FALSE,"MAT96";#N/A,#N/A,FALSE,"FANDA96";#N/A,#N/A,FALSE,"INTRAN96";#N/A,#N/A,FALSE,"NAA9697";#N/A,#N/A,FALSE,"ECWEBB";#N/A,#N/A,FALSE,"MFT96";#N/A,#N/A,FALSE,"CTrecon"}</definedName>
    <definedName name="ghj_1_3" hidden="1">{#N/A,#N/A,FALSE,"TMCOMP96";#N/A,#N/A,FALSE,"MAT96";#N/A,#N/A,FALSE,"FANDA96";#N/A,#N/A,FALSE,"INTRAN96";#N/A,#N/A,FALSE,"NAA9697";#N/A,#N/A,FALSE,"ECWEBB";#N/A,#N/A,FALSE,"MFT96";#N/A,#N/A,FALSE,"CTrecon"}</definedName>
    <definedName name="ghj_1_3_1" hidden="1">{#N/A,#N/A,FALSE,"TMCOMP96";#N/A,#N/A,FALSE,"MAT96";#N/A,#N/A,FALSE,"FANDA96";#N/A,#N/A,FALSE,"INTRAN96";#N/A,#N/A,FALSE,"NAA9697";#N/A,#N/A,FALSE,"ECWEBB";#N/A,#N/A,FALSE,"MFT96";#N/A,#N/A,FALSE,"CTrecon"}</definedName>
    <definedName name="ghj_1_3_1_1" hidden="1">{#N/A,#N/A,FALSE,"TMCOMP96";#N/A,#N/A,FALSE,"MAT96";#N/A,#N/A,FALSE,"FANDA96";#N/A,#N/A,FALSE,"INTRAN96";#N/A,#N/A,FALSE,"NAA9697";#N/A,#N/A,FALSE,"ECWEBB";#N/A,#N/A,FALSE,"MFT96";#N/A,#N/A,FALSE,"CTrecon"}</definedName>
    <definedName name="ghj_1_3_1_1_1" hidden="1">{#N/A,#N/A,FALSE,"TMCOMP96";#N/A,#N/A,FALSE,"MAT96";#N/A,#N/A,FALSE,"FANDA96";#N/A,#N/A,FALSE,"INTRAN96";#N/A,#N/A,FALSE,"NAA9697";#N/A,#N/A,FALSE,"ECWEBB";#N/A,#N/A,FALSE,"MFT96";#N/A,#N/A,FALSE,"CTrecon"}</definedName>
    <definedName name="ghj_1_3_1_1_1_1" hidden="1">{#N/A,#N/A,FALSE,"TMCOMP96";#N/A,#N/A,FALSE,"MAT96";#N/A,#N/A,FALSE,"FANDA96";#N/A,#N/A,FALSE,"INTRAN96";#N/A,#N/A,FALSE,"NAA9697";#N/A,#N/A,FALSE,"ECWEBB";#N/A,#N/A,FALSE,"MFT96";#N/A,#N/A,FALSE,"CTrecon"}</definedName>
    <definedName name="ghj_1_3_1_1_1_2" hidden="1">{#N/A,#N/A,FALSE,"TMCOMP96";#N/A,#N/A,FALSE,"MAT96";#N/A,#N/A,FALSE,"FANDA96";#N/A,#N/A,FALSE,"INTRAN96";#N/A,#N/A,FALSE,"NAA9697";#N/A,#N/A,FALSE,"ECWEBB";#N/A,#N/A,FALSE,"MFT96";#N/A,#N/A,FALSE,"CTrecon"}</definedName>
    <definedName name="ghj_1_3_1_1_1_3" hidden="1">{#N/A,#N/A,FALSE,"TMCOMP96";#N/A,#N/A,FALSE,"MAT96";#N/A,#N/A,FALSE,"FANDA96";#N/A,#N/A,FALSE,"INTRAN96";#N/A,#N/A,FALSE,"NAA9697";#N/A,#N/A,FALSE,"ECWEBB";#N/A,#N/A,FALSE,"MFT96";#N/A,#N/A,FALSE,"CTrecon"}</definedName>
    <definedName name="ghj_1_3_1_1_1_4" hidden="1">{#N/A,#N/A,FALSE,"TMCOMP96";#N/A,#N/A,FALSE,"MAT96";#N/A,#N/A,FALSE,"FANDA96";#N/A,#N/A,FALSE,"INTRAN96";#N/A,#N/A,FALSE,"NAA9697";#N/A,#N/A,FALSE,"ECWEBB";#N/A,#N/A,FALSE,"MFT96";#N/A,#N/A,FALSE,"CTrecon"}</definedName>
    <definedName name="ghj_1_3_1_1_1_5" hidden="1">{#N/A,#N/A,FALSE,"TMCOMP96";#N/A,#N/A,FALSE,"MAT96";#N/A,#N/A,FALSE,"FANDA96";#N/A,#N/A,FALSE,"INTRAN96";#N/A,#N/A,FALSE,"NAA9697";#N/A,#N/A,FALSE,"ECWEBB";#N/A,#N/A,FALSE,"MFT96";#N/A,#N/A,FALSE,"CTrecon"}</definedName>
    <definedName name="ghj_1_3_1_1_2" hidden="1">{#N/A,#N/A,FALSE,"TMCOMP96";#N/A,#N/A,FALSE,"MAT96";#N/A,#N/A,FALSE,"FANDA96";#N/A,#N/A,FALSE,"INTRAN96";#N/A,#N/A,FALSE,"NAA9697";#N/A,#N/A,FALSE,"ECWEBB";#N/A,#N/A,FALSE,"MFT96";#N/A,#N/A,FALSE,"CTrecon"}</definedName>
    <definedName name="ghj_1_3_1_1_2_1" hidden="1">{#N/A,#N/A,FALSE,"TMCOMP96";#N/A,#N/A,FALSE,"MAT96";#N/A,#N/A,FALSE,"FANDA96";#N/A,#N/A,FALSE,"INTRAN96";#N/A,#N/A,FALSE,"NAA9697";#N/A,#N/A,FALSE,"ECWEBB";#N/A,#N/A,FALSE,"MFT96";#N/A,#N/A,FALSE,"CTrecon"}</definedName>
    <definedName name="ghj_1_3_1_1_2_2" hidden="1">{#N/A,#N/A,FALSE,"TMCOMP96";#N/A,#N/A,FALSE,"MAT96";#N/A,#N/A,FALSE,"FANDA96";#N/A,#N/A,FALSE,"INTRAN96";#N/A,#N/A,FALSE,"NAA9697";#N/A,#N/A,FALSE,"ECWEBB";#N/A,#N/A,FALSE,"MFT96";#N/A,#N/A,FALSE,"CTrecon"}</definedName>
    <definedName name="ghj_1_3_1_1_2_3" hidden="1">{#N/A,#N/A,FALSE,"TMCOMP96";#N/A,#N/A,FALSE,"MAT96";#N/A,#N/A,FALSE,"FANDA96";#N/A,#N/A,FALSE,"INTRAN96";#N/A,#N/A,FALSE,"NAA9697";#N/A,#N/A,FALSE,"ECWEBB";#N/A,#N/A,FALSE,"MFT96";#N/A,#N/A,FALSE,"CTrecon"}</definedName>
    <definedName name="ghj_1_3_1_1_2_4" hidden="1">{#N/A,#N/A,FALSE,"TMCOMP96";#N/A,#N/A,FALSE,"MAT96";#N/A,#N/A,FALSE,"FANDA96";#N/A,#N/A,FALSE,"INTRAN96";#N/A,#N/A,FALSE,"NAA9697";#N/A,#N/A,FALSE,"ECWEBB";#N/A,#N/A,FALSE,"MFT96";#N/A,#N/A,FALSE,"CTrecon"}</definedName>
    <definedName name="ghj_1_3_1_1_2_5" hidden="1">{#N/A,#N/A,FALSE,"TMCOMP96";#N/A,#N/A,FALSE,"MAT96";#N/A,#N/A,FALSE,"FANDA96";#N/A,#N/A,FALSE,"INTRAN96";#N/A,#N/A,FALSE,"NAA9697";#N/A,#N/A,FALSE,"ECWEBB";#N/A,#N/A,FALSE,"MFT96";#N/A,#N/A,FALSE,"CTrecon"}</definedName>
    <definedName name="ghj_1_3_1_1_3" hidden="1">{#N/A,#N/A,FALSE,"TMCOMP96";#N/A,#N/A,FALSE,"MAT96";#N/A,#N/A,FALSE,"FANDA96";#N/A,#N/A,FALSE,"INTRAN96";#N/A,#N/A,FALSE,"NAA9697";#N/A,#N/A,FALSE,"ECWEBB";#N/A,#N/A,FALSE,"MFT96";#N/A,#N/A,FALSE,"CTrecon"}</definedName>
    <definedName name="ghj_1_3_1_1_4" hidden="1">{#N/A,#N/A,FALSE,"TMCOMP96";#N/A,#N/A,FALSE,"MAT96";#N/A,#N/A,FALSE,"FANDA96";#N/A,#N/A,FALSE,"INTRAN96";#N/A,#N/A,FALSE,"NAA9697";#N/A,#N/A,FALSE,"ECWEBB";#N/A,#N/A,FALSE,"MFT96";#N/A,#N/A,FALSE,"CTrecon"}</definedName>
    <definedName name="ghj_1_3_1_1_5" hidden="1">{#N/A,#N/A,FALSE,"TMCOMP96";#N/A,#N/A,FALSE,"MAT96";#N/A,#N/A,FALSE,"FANDA96";#N/A,#N/A,FALSE,"INTRAN96";#N/A,#N/A,FALSE,"NAA9697";#N/A,#N/A,FALSE,"ECWEBB";#N/A,#N/A,FALSE,"MFT96";#N/A,#N/A,FALSE,"CTrecon"}</definedName>
    <definedName name="ghj_1_3_1_2" hidden="1">{#N/A,#N/A,FALSE,"TMCOMP96";#N/A,#N/A,FALSE,"MAT96";#N/A,#N/A,FALSE,"FANDA96";#N/A,#N/A,FALSE,"INTRAN96";#N/A,#N/A,FALSE,"NAA9697";#N/A,#N/A,FALSE,"ECWEBB";#N/A,#N/A,FALSE,"MFT96";#N/A,#N/A,FALSE,"CTrecon"}</definedName>
    <definedName name="ghj_1_3_1_2_1" hidden="1">{#N/A,#N/A,FALSE,"TMCOMP96";#N/A,#N/A,FALSE,"MAT96";#N/A,#N/A,FALSE,"FANDA96";#N/A,#N/A,FALSE,"INTRAN96";#N/A,#N/A,FALSE,"NAA9697";#N/A,#N/A,FALSE,"ECWEBB";#N/A,#N/A,FALSE,"MFT96";#N/A,#N/A,FALSE,"CTrecon"}</definedName>
    <definedName name="ghj_1_3_1_2_2" hidden="1">{#N/A,#N/A,FALSE,"TMCOMP96";#N/A,#N/A,FALSE,"MAT96";#N/A,#N/A,FALSE,"FANDA96";#N/A,#N/A,FALSE,"INTRAN96";#N/A,#N/A,FALSE,"NAA9697";#N/A,#N/A,FALSE,"ECWEBB";#N/A,#N/A,FALSE,"MFT96";#N/A,#N/A,FALSE,"CTrecon"}</definedName>
    <definedName name="ghj_1_3_1_2_3" hidden="1">{#N/A,#N/A,FALSE,"TMCOMP96";#N/A,#N/A,FALSE,"MAT96";#N/A,#N/A,FALSE,"FANDA96";#N/A,#N/A,FALSE,"INTRAN96";#N/A,#N/A,FALSE,"NAA9697";#N/A,#N/A,FALSE,"ECWEBB";#N/A,#N/A,FALSE,"MFT96";#N/A,#N/A,FALSE,"CTrecon"}</definedName>
    <definedName name="ghj_1_3_1_2_4" hidden="1">{#N/A,#N/A,FALSE,"TMCOMP96";#N/A,#N/A,FALSE,"MAT96";#N/A,#N/A,FALSE,"FANDA96";#N/A,#N/A,FALSE,"INTRAN96";#N/A,#N/A,FALSE,"NAA9697";#N/A,#N/A,FALSE,"ECWEBB";#N/A,#N/A,FALSE,"MFT96";#N/A,#N/A,FALSE,"CTrecon"}</definedName>
    <definedName name="ghj_1_3_1_2_5" hidden="1">{#N/A,#N/A,FALSE,"TMCOMP96";#N/A,#N/A,FALSE,"MAT96";#N/A,#N/A,FALSE,"FANDA96";#N/A,#N/A,FALSE,"INTRAN96";#N/A,#N/A,FALSE,"NAA9697";#N/A,#N/A,FALSE,"ECWEBB";#N/A,#N/A,FALSE,"MFT96";#N/A,#N/A,FALSE,"CTrecon"}</definedName>
    <definedName name="ghj_1_3_1_3" hidden="1">{#N/A,#N/A,FALSE,"TMCOMP96";#N/A,#N/A,FALSE,"MAT96";#N/A,#N/A,FALSE,"FANDA96";#N/A,#N/A,FALSE,"INTRAN96";#N/A,#N/A,FALSE,"NAA9697";#N/A,#N/A,FALSE,"ECWEBB";#N/A,#N/A,FALSE,"MFT96";#N/A,#N/A,FALSE,"CTrecon"}</definedName>
    <definedName name="ghj_1_3_1_3_1" hidden="1">{#N/A,#N/A,FALSE,"TMCOMP96";#N/A,#N/A,FALSE,"MAT96";#N/A,#N/A,FALSE,"FANDA96";#N/A,#N/A,FALSE,"INTRAN96";#N/A,#N/A,FALSE,"NAA9697";#N/A,#N/A,FALSE,"ECWEBB";#N/A,#N/A,FALSE,"MFT96";#N/A,#N/A,FALSE,"CTrecon"}</definedName>
    <definedName name="ghj_1_3_1_3_2" hidden="1">{#N/A,#N/A,FALSE,"TMCOMP96";#N/A,#N/A,FALSE,"MAT96";#N/A,#N/A,FALSE,"FANDA96";#N/A,#N/A,FALSE,"INTRAN96";#N/A,#N/A,FALSE,"NAA9697";#N/A,#N/A,FALSE,"ECWEBB";#N/A,#N/A,FALSE,"MFT96";#N/A,#N/A,FALSE,"CTrecon"}</definedName>
    <definedName name="ghj_1_3_1_3_3" hidden="1">{#N/A,#N/A,FALSE,"TMCOMP96";#N/A,#N/A,FALSE,"MAT96";#N/A,#N/A,FALSE,"FANDA96";#N/A,#N/A,FALSE,"INTRAN96";#N/A,#N/A,FALSE,"NAA9697";#N/A,#N/A,FALSE,"ECWEBB";#N/A,#N/A,FALSE,"MFT96";#N/A,#N/A,FALSE,"CTrecon"}</definedName>
    <definedName name="ghj_1_3_1_3_4" hidden="1">{#N/A,#N/A,FALSE,"TMCOMP96";#N/A,#N/A,FALSE,"MAT96";#N/A,#N/A,FALSE,"FANDA96";#N/A,#N/A,FALSE,"INTRAN96";#N/A,#N/A,FALSE,"NAA9697";#N/A,#N/A,FALSE,"ECWEBB";#N/A,#N/A,FALSE,"MFT96";#N/A,#N/A,FALSE,"CTrecon"}</definedName>
    <definedName name="ghj_1_3_1_3_5" hidden="1">{#N/A,#N/A,FALSE,"TMCOMP96";#N/A,#N/A,FALSE,"MAT96";#N/A,#N/A,FALSE,"FANDA96";#N/A,#N/A,FALSE,"INTRAN96";#N/A,#N/A,FALSE,"NAA9697";#N/A,#N/A,FALSE,"ECWEBB";#N/A,#N/A,FALSE,"MFT96";#N/A,#N/A,FALSE,"CTrecon"}</definedName>
    <definedName name="ghj_1_3_1_4" hidden="1">{#N/A,#N/A,FALSE,"TMCOMP96";#N/A,#N/A,FALSE,"MAT96";#N/A,#N/A,FALSE,"FANDA96";#N/A,#N/A,FALSE,"INTRAN96";#N/A,#N/A,FALSE,"NAA9697";#N/A,#N/A,FALSE,"ECWEBB";#N/A,#N/A,FALSE,"MFT96";#N/A,#N/A,FALSE,"CTrecon"}</definedName>
    <definedName name="ghj_1_3_1_4_1" hidden="1">{#N/A,#N/A,FALSE,"TMCOMP96";#N/A,#N/A,FALSE,"MAT96";#N/A,#N/A,FALSE,"FANDA96";#N/A,#N/A,FALSE,"INTRAN96";#N/A,#N/A,FALSE,"NAA9697";#N/A,#N/A,FALSE,"ECWEBB";#N/A,#N/A,FALSE,"MFT96";#N/A,#N/A,FALSE,"CTrecon"}</definedName>
    <definedName name="ghj_1_3_1_4_2" hidden="1">{#N/A,#N/A,FALSE,"TMCOMP96";#N/A,#N/A,FALSE,"MAT96";#N/A,#N/A,FALSE,"FANDA96";#N/A,#N/A,FALSE,"INTRAN96";#N/A,#N/A,FALSE,"NAA9697";#N/A,#N/A,FALSE,"ECWEBB";#N/A,#N/A,FALSE,"MFT96";#N/A,#N/A,FALSE,"CTrecon"}</definedName>
    <definedName name="ghj_1_3_1_4_3" hidden="1">{#N/A,#N/A,FALSE,"TMCOMP96";#N/A,#N/A,FALSE,"MAT96";#N/A,#N/A,FALSE,"FANDA96";#N/A,#N/A,FALSE,"INTRAN96";#N/A,#N/A,FALSE,"NAA9697";#N/A,#N/A,FALSE,"ECWEBB";#N/A,#N/A,FALSE,"MFT96";#N/A,#N/A,FALSE,"CTrecon"}</definedName>
    <definedName name="ghj_1_3_1_4_4" hidden="1">{#N/A,#N/A,FALSE,"TMCOMP96";#N/A,#N/A,FALSE,"MAT96";#N/A,#N/A,FALSE,"FANDA96";#N/A,#N/A,FALSE,"INTRAN96";#N/A,#N/A,FALSE,"NAA9697";#N/A,#N/A,FALSE,"ECWEBB";#N/A,#N/A,FALSE,"MFT96";#N/A,#N/A,FALSE,"CTrecon"}</definedName>
    <definedName name="ghj_1_3_1_4_5" hidden="1">{#N/A,#N/A,FALSE,"TMCOMP96";#N/A,#N/A,FALSE,"MAT96";#N/A,#N/A,FALSE,"FANDA96";#N/A,#N/A,FALSE,"INTRAN96";#N/A,#N/A,FALSE,"NAA9697";#N/A,#N/A,FALSE,"ECWEBB";#N/A,#N/A,FALSE,"MFT96";#N/A,#N/A,FALSE,"CTrecon"}</definedName>
    <definedName name="ghj_1_3_1_5" hidden="1">{#N/A,#N/A,FALSE,"TMCOMP96";#N/A,#N/A,FALSE,"MAT96";#N/A,#N/A,FALSE,"FANDA96";#N/A,#N/A,FALSE,"INTRAN96";#N/A,#N/A,FALSE,"NAA9697";#N/A,#N/A,FALSE,"ECWEBB";#N/A,#N/A,FALSE,"MFT96";#N/A,#N/A,FALSE,"CTrecon"}</definedName>
    <definedName name="ghj_1_3_1_5_1" hidden="1">{#N/A,#N/A,FALSE,"TMCOMP96";#N/A,#N/A,FALSE,"MAT96";#N/A,#N/A,FALSE,"FANDA96";#N/A,#N/A,FALSE,"INTRAN96";#N/A,#N/A,FALSE,"NAA9697";#N/A,#N/A,FALSE,"ECWEBB";#N/A,#N/A,FALSE,"MFT96";#N/A,#N/A,FALSE,"CTrecon"}</definedName>
    <definedName name="ghj_1_3_1_5_2" hidden="1">{#N/A,#N/A,FALSE,"TMCOMP96";#N/A,#N/A,FALSE,"MAT96";#N/A,#N/A,FALSE,"FANDA96";#N/A,#N/A,FALSE,"INTRAN96";#N/A,#N/A,FALSE,"NAA9697";#N/A,#N/A,FALSE,"ECWEBB";#N/A,#N/A,FALSE,"MFT96";#N/A,#N/A,FALSE,"CTrecon"}</definedName>
    <definedName name="ghj_1_3_1_5_3" hidden="1">{#N/A,#N/A,FALSE,"TMCOMP96";#N/A,#N/A,FALSE,"MAT96";#N/A,#N/A,FALSE,"FANDA96";#N/A,#N/A,FALSE,"INTRAN96";#N/A,#N/A,FALSE,"NAA9697";#N/A,#N/A,FALSE,"ECWEBB";#N/A,#N/A,FALSE,"MFT96";#N/A,#N/A,FALSE,"CTrecon"}</definedName>
    <definedName name="ghj_1_3_1_5_4" hidden="1">{#N/A,#N/A,FALSE,"TMCOMP96";#N/A,#N/A,FALSE,"MAT96";#N/A,#N/A,FALSE,"FANDA96";#N/A,#N/A,FALSE,"INTRAN96";#N/A,#N/A,FALSE,"NAA9697";#N/A,#N/A,FALSE,"ECWEBB";#N/A,#N/A,FALSE,"MFT96";#N/A,#N/A,FALSE,"CTrecon"}</definedName>
    <definedName name="ghj_1_3_1_5_5" hidden="1">{#N/A,#N/A,FALSE,"TMCOMP96";#N/A,#N/A,FALSE,"MAT96";#N/A,#N/A,FALSE,"FANDA96";#N/A,#N/A,FALSE,"INTRAN96";#N/A,#N/A,FALSE,"NAA9697";#N/A,#N/A,FALSE,"ECWEBB";#N/A,#N/A,FALSE,"MFT96";#N/A,#N/A,FALSE,"CTrecon"}</definedName>
    <definedName name="ghj_1_3_2" hidden="1">{#N/A,#N/A,FALSE,"TMCOMP96";#N/A,#N/A,FALSE,"MAT96";#N/A,#N/A,FALSE,"FANDA96";#N/A,#N/A,FALSE,"INTRAN96";#N/A,#N/A,FALSE,"NAA9697";#N/A,#N/A,FALSE,"ECWEBB";#N/A,#N/A,FALSE,"MFT96";#N/A,#N/A,FALSE,"CTrecon"}</definedName>
    <definedName name="ghj_1_3_2_1" hidden="1">{#N/A,#N/A,FALSE,"TMCOMP96";#N/A,#N/A,FALSE,"MAT96";#N/A,#N/A,FALSE,"FANDA96";#N/A,#N/A,FALSE,"INTRAN96";#N/A,#N/A,FALSE,"NAA9697";#N/A,#N/A,FALSE,"ECWEBB";#N/A,#N/A,FALSE,"MFT96";#N/A,#N/A,FALSE,"CTrecon"}</definedName>
    <definedName name="ghj_1_3_2_2" hidden="1">{#N/A,#N/A,FALSE,"TMCOMP96";#N/A,#N/A,FALSE,"MAT96";#N/A,#N/A,FALSE,"FANDA96";#N/A,#N/A,FALSE,"INTRAN96";#N/A,#N/A,FALSE,"NAA9697";#N/A,#N/A,FALSE,"ECWEBB";#N/A,#N/A,FALSE,"MFT96";#N/A,#N/A,FALSE,"CTrecon"}</definedName>
    <definedName name="ghj_1_3_2_3" hidden="1">{#N/A,#N/A,FALSE,"TMCOMP96";#N/A,#N/A,FALSE,"MAT96";#N/A,#N/A,FALSE,"FANDA96";#N/A,#N/A,FALSE,"INTRAN96";#N/A,#N/A,FALSE,"NAA9697";#N/A,#N/A,FALSE,"ECWEBB";#N/A,#N/A,FALSE,"MFT96";#N/A,#N/A,FALSE,"CTrecon"}</definedName>
    <definedName name="ghj_1_3_2_4" hidden="1">{#N/A,#N/A,FALSE,"TMCOMP96";#N/A,#N/A,FALSE,"MAT96";#N/A,#N/A,FALSE,"FANDA96";#N/A,#N/A,FALSE,"INTRAN96";#N/A,#N/A,FALSE,"NAA9697";#N/A,#N/A,FALSE,"ECWEBB";#N/A,#N/A,FALSE,"MFT96";#N/A,#N/A,FALSE,"CTrecon"}</definedName>
    <definedName name="ghj_1_3_2_5" hidden="1">{#N/A,#N/A,FALSE,"TMCOMP96";#N/A,#N/A,FALSE,"MAT96";#N/A,#N/A,FALSE,"FANDA96";#N/A,#N/A,FALSE,"INTRAN96";#N/A,#N/A,FALSE,"NAA9697";#N/A,#N/A,FALSE,"ECWEBB";#N/A,#N/A,FALSE,"MFT96";#N/A,#N/A,FALSE,"CTrecon"}</definedName>
    <definedName name="ghj_1_3_3" hidden="1">{#N/A,#N/A,FALSE,"TMCOMP96";#N/A,#N/A,FALSE,"MAT96";#N/A,#N/A,FALSE,"FANDA96";#N/A,#N/A,FALSE,"INTRAN96";#N/A,#N/A,FALSE,"NAA9697";#N/A,#N/A,FALSE,"ECWEBB";#N/A,#N/A,FALSE,"MFT96";#N/A,#N/A,FALSE,"CTrecon"}</definedName>
    <definedName name="ghj_1_3_3_1" hidden="1">{#N/A,#N/A,FALSE,"TMCOMP96";#N/A,#N/A,FALSE,"MAT96";#N/A,#N/A,FALSE,"FANDA96";#N/A,#N/A,FALSE,"INTRAN96";#N/A,#N/A,FALSE,"NAA9697";#N/A,#N/A,FALSE,"ECWEBB";#N/A,#N/A,FALSE,"MFT96";#N/A,#N/A,FALSE,"CTrecon"}</definedName>
    <definedName name="ghj_1_3_3_2" hidden="1">{#N/A,#N/A,FALSE,"TMCOMP96";#N/A,#N/A,FALSE,"MAT96";#N/A,#N/A,FALSE,"FANDA96";#N/A,#N/A,FALSE,"INTRAN96";#N/A,#N/A,FALSE,"NAA9697";#N/A,#N/A,FALSE,"ECWEBB";#N/A,#N/A,FALSE,"MFT96";#N/A,#N/A,FALSE,"CTrecon"}</definedName>
    <definedName name="ghj_1_3_3_3" hidden="1">{#N/A,#N/A,FALSE,"TMCOMP96";#N/A,#N/A,FALSE,"MAT96";#N/A,#N/A,FALSE,"FANDA96";#N/A,#N/A,FALSE,"INTRAN96";#N/A,#N/A,FALSE,"NAA9697";#N/A,#N/A,FALSE,"ECWEBB";#N/A,#N/A,FALSE,"MFT96";#N/A,#N/A,FALSE,"CTrecon"}</definedName>
    <definedName name="ghj_1_3_3_4" hidden="1">{#N/A,#N/A,FALSE,"TMCOMP96";#N/A,#N/A,FALSE,"MAT96";#N/A,#N/A,FALSE,"FANDA96";#N/A,#N/A,FALSE,"INTRAN96";#N/A,#N/A,FALSE,"NAA9697";#N/A,#N/A,FALSE,"ECWEBB";#N/A,#N/A,FALSE,"MFT96";#N/A,#N/A,FALSE,"CTrecon"}</definedName>
    <definedName name="ghj_1_3_3_5" hidden="1">{#N/A,#N/A,FALSE,"TMCOMP96";#N/A,#N/A,FALSE,"MAT96";#N/A,#N/A,FALSE,"FANDA96";#N/A,#N/A,FALSE,"INTRAN96";#N/A,#N/A,FALSE,"NAA9697";#N/A,#N/A,FALSE,"ECWEBB";#N/A,#N/A,FALSE,"MFT96";#N/A,#N/A,FALSE,"CTrecon"}</definedName>
    <definedName name="ghj_1_3_4" hidden="1">{#N/A,#N/A,FALSE,"TMCOMP96";#N/A,#N/A,FALSE,"MAT96";#N/A,#N/A,FALSE,"FANDA96";#N/A,#N/A,FALSE,"INTRAN96";#N/A,#N/A,FALSE,"NAA9697";#N/A,#N/A,FALSE,"ECWEBB";#N/A,#N/A,FALSE,"MFT96";#N/A,#N/A,FALSE,"CTrecon"}</definedName>
    <definedName name="ghj_1_3_4_1" hidden="1">{#N/A,#N/A,FALSE,"TMCOMP96";#N/A,#N/A,FALSE,"MAT96";#N/A,#N/A,FALSE,"FANDA96";#N/A,#N/A,FALSE,"INTRAN96";#N/A,#N/A,FALSE,"NAA9697";#N/A,#N/A,FALSE,"ECWEBB";#N/A,#N/A,FALSE,"MFT96";#N/A,#N/A,FALSE,"CTrecon"}</definedName>
    <definedName name="ghj_1_3_4_2" hidden="1">{#N/A,#N/A,FALSE,"TMCOMP96";#N/A,#N/A,FALSE,"MAT96";#N/A,#N/A,FALSE,"FANDA96";#N/A,#N/A,FALSE,"INTRAN96";#N/A,#N/A,FALSE,"NAA9697";#N/A,#N/A,FALSE,"ECWEBB";#N/A,#N/A,FALSE,"MFT96";#N/A,#N/A,FALSE,"CTrecon"}</definedName>
    <definedName name="ghj_1_3_4_3" hidden="1">{#N/A,#N/A,FALSE,"TMCOMP96";#N/A,#N/A,FALSE,"MAT96";#N/A,#N/A,FALSE,"FANDA96";#N/A,#N/A,FALSE,"INTRAN96";#N/A,#N/A,FALSE,"NAA9697";#N/A,#N/A,FALSE,"ECWEBB";#N/A,#N/A,FALSE,"MFT96";#N/A,#N/A,FALSE,"CTrecon"}</definedName>
    <definedName name="ghj_1_3_4_4" hidden="1">{#N/A,#N/A,FALSE,"TMCOMP96";#N/A,#N/A,FALSE,"MAT96";#N/A,#N/A,FALSE,"FANDA96";#N/A,#N/A,FALSE,"INTRAN96";#N/A,#N/A,FALSE,"NAA9697";#N/A,#N/A,FALSE,"ECWEBB";#N/A,#N/A,FALSE,"MFT96";#N/A,#N/A,FALSE,"CTrecon"}</definedName>
    <definedName name="ghj_1_3_4_5" hidden="1">{#N/A,#N/A,FALSE,"TMCOMP96";#N/A,#N/A,FALSE,"MAT96";#N/A,#N/A,FALSE,"FANDA96";#N/A,#N/A,FALSE,"INTRAN96";#N/A,#N/A,FALSE,"NAA9697";#N/A,#N/A,FALSE,"ECWEBB";#N/A,#N/A,FALSE,"MFT96";#N/A,#N/A,FALSE,"CTrecon"}</definedName>
    <definedName name="ghj_1_3_5" hidden="1">{#N/A,#N/A,FALSE,"TMCOMP96";#N/A,#N/A,FALSE,"MAT96";#N/A,#N/A,FALSE,"FANDA96";#N/A,#N/A,FALSE,"INTRAN96";#N/A,#N/A,FALSE,"NAA9697";#N/A,#N/A,FALSE,"ECWEBB";#N/A,#N/A,FALSE,"MFT96";#N/A,#N/A,FALSE,"CTrecon"}</definedName>
    <definedName name="ghj_1_3_5_1" hidden="1">{#N/A,#N/A,FALSE,"TMCOMP96";#N/A,#N/A,FALSE,"MAT96";#N/A,#N/A,FALSE,"FANDA96";#N/A,#N/A,FALSE,"INTRAN96";#N/A,#N/A,FALSE,"NAA9697";#N/A,#N/A,FALSE,"ECWEBB";#N/A,#N/A,FALSE,"MFT96";#N/A,#N/A,FALSE,"CTrecon"}</definedName>
    <definedName name="ghj_1_3_5_2" hidden="1">{#N/A,#N/A,FALSE,"TMCOMP96";#N/A,#N/A,FALSE,"MAT96";#N/A,#N/A,FALSE,"FANDA96";#N/A,#N/A,FALSE,"INTRAN96";#N/A,#N/A,FALSE,"NAA9697";#N/A,#N/A,FALSE,"ECWEBB";#N/A,#N/A,FALSE,"MFT96";#N/A,#N/A,FALSE,"CTrecon"}</definedName>
    <definedName name="ghj_1_3_5_3" hidden="1">{#N/A,#N/A,FALSE,"TMCOMP96";#N/A,#N/A,FALSE,"MAT96";#N/A,#N/A,FALSE,"FANDA96";#N/A,#N/A,FALSE,"INTRAN96";#N/A,#N/A,FALSE,"NAA9697";#N/A,#N/A,FALSE,"ECWEBB";#N/A,#N/A,FALSE,"MFT96";#N/A,#N/A,FALSE,"CTrecon"}</definedName>
    <definedName name="ghj_1_3_5_4" hidden="1">{#N/A,#N/A,FALSE,"TMCOMP96";#N/A,#N/A,FALSE,"MAT96";#N/A,#N/A,FALSE,"FANDA96";#N/A,#N/A,FALSE,"INTRAN96";#N/A,#N/A,FALSE,"NAA9697";#N/A,#N/A,FALSE,"ECWEBB";#N/A,#N/A,FALSE,"MFT96";#N/A,#N/A,FALSE,"CTrecon"}</definedName>
    <definedName name="ghj_1_3_5_5" hidden="1">{#N/A,#N/A,FALSE,"TMCOMP96";#N/A,#N/A,FALSE,"MAT96";#N/A,#N/A,FALSE,"FANDA96";#N/A,#N/A,FALSE,"INTRAN96";#N/A,#N/A,FALSE,"NAA9697";#N/A,#N/A,FALSE,"ECWEBB";#N/A,#N/A,FALSE,"MFT96";#N/A,#N/A,FALSE,"CTrecon"}</definedName>
    <definedName name="ghj_1_4" hidden="1">{#N/A,#N/A,FALSE,"TMCOMP96";#N/A,#N/A,FALSE,"MAT96";#N/A,#N/A,FALSE,"FANDA96";#N/A,#N/A,FALSE,"INTRAN96";#N/A,#N/A,FALSE,"NAA9697";#N/A,#N/A,FALSE,"ECWEBB";#N/A,#N/A,FALSE,"MFT96";#N/A,#N/A,FALSE,"CTrecon"}</definedName>
    <definedName name="ghj_1_4_1" hidden="1">{#N/A,#N/A,FALSE,"TMCOMP96";#N/A,#N/A,FALSE,"MAT96";#N/A,#N/A,FALSE,"FANDA96";#N/A,#N/A,FALSE,"INTRAN96";#N/A,#N/A,FALSE,"NAA9697";#N/A,#N/A,FALSE,"ECWEBB";#N/A,#N/A,FALSE,"MFT96";#N/A,#N/A,FALSE,"CTrecon"}</definedName>
    <definedName name="ghj_1_4_1_1" hidden="1">{#N/A,#N/A,FALSE,"TMCOMP96";#N/A,#N/A,FALSE,"MAT96";#N/A,#N/A,FALSE,"FANDA96";#N/A,#N/A,FALSE,"INTRAN96";#N/A,#N/A,FALSE,"NAA9697";#N/A,#N/A,FALSE,"ECWEBB";#N/A,#N/A,FALSE,"MFT96";#N/A,#N/A,FALSE,"CTrecon"}</definedName>
    <definedName name="ghj_1_4_1_1_1" hidden="1">{#N/A,#N/A,FALSE,"TMCOMP96";#N/A,#N/A,FALSE,"MAT96";#N/A,#N/A,FALSE,"FANDA96";#N/A,#N/A,FALSE,"INTRAN96";#N/A,#N/A,FALSE,"NAA9697";#N/A,#N/A,FALSE,"ECWEBB";#N/A,#N/A,FALSE,"MFT96";#N/A,#N/A,FALSE,"CTrecon"}</definedName>
    <definedName name="ghj_1_4_1_1_2" hidden="1">{#N/A,#N/A,FALSE,"TMCOMP96";#N/A,#N/A,FALSE,"MAT96";#N/A,#N/A,FALSE,"FANDA96";#N/A,#N/A,FALSE,"INTRAN96";#N/A,#N/A,FALSE,"NAA9697";#N/A,#N/A,FALSE,"ECWEBB";#N/A,#N/A,FALSE,"MFT96";#N/A,#N/A,FALSE,"CTrecon"}</definedName>
    <definedName name="ghj_1_4_1_1_3" hidden="1">{#N/A,#N/A,FALSE,"TMCOMP96";#N/A,#N/A,FALSE,"MAT96";#N/A,#N/A,FALSE,"FANDA96";#N/A,#N/A,FALSE,"INTRAN96";#N/A,#N/A,FALSE,"NAA9697";#N/A,#N/A,FALSE,"ECWEBB";#N/A,#N/A,FALSE,"MFT96";#N/A,#N/A,FALSE,"CTrecon"}</definedName>
    <definedName name="ghj_1_4_1_1_4" hidden="1">{#N/A,#N/A,FALSE,"TMCOMP96";#N/A,#N/A,FALSE,"MAT96";#N/A,#N/A,FALSE,"FANDA96";#N/A,#N/A,FALSE,"INTRAN96";#N/A,#N/A,FALSE,"NAA9697";#N/A,#N/A,FALSE,"ECWEBB";#N/A,#N/A,FALSE,"MFT96";#N/A,#N/A,FALSE,"CTrecon"}</definedName>
    <definedName name="ghj_1_4_1_1_5" hidden="1">{#N/A,#N/A,FALSE,"TMCOMP96";#N/A,#N/A,FALSE,"MAT96";#N/A,#N/A,FALSE,"FANDA96";#N/A,#N/A,FALSE,"INTRAN96";#N/A,#N/A,FALSE,"NAA9697";#N/A,#N/A,FALSE,"ECWEBB";#N/A,#N/A,FALSE,"MFT96";#N/A,#N/A,FALSE,"CTrecon"}</definedName>
    <definedName name="ghj_1_4_1_2" hidden="1">{#N/A,#N/A,FALSE,"TMCOMP96";#N/A,#N/A,FALSE,"MAT96";#N/A,#N/A,FALSE,"FANDA96";#N/A,#N/A,FALSE,"INTRAN96";#N/A,#N/A,FALSE,"NAA9697";#N/A,#N/A,FALSE,"ECWEBB";#N/A,#N/A,FALSE,"MFT96";#N/A,#N/A,FALSE,"CTrecon"}</definedName>
    <definedName name="ghj_1_4_1_2_1" hidden="1">{#N/A,#N/A,FALSE,"TMCOMP96";#N/A,#N/A,FALSE,"MAT96";#N/A,#N/A,FALSE,"FANDA96";#N/A,#N/A,FALSE,"INTRAN96";#N/A,#N/A,FALSE,"NAA9697";#N/A,#N/A,FALSE,"ECWEBB";#N/A,#N/A,FALSE,"MFT96";#N/A,#N/A,FALSE,"CTrecon"}</definedName>
    <definedName name="ghj_1_4_1_2_2" hidden="1">{#N/A,#N/A,FALSE,"TMCOMP96";#N/A,#N/A,FALSE,"MAT96";#N/A,#N/A,FALSE,"FANDA96";#N/A,#N/A,FALSE,"INTRAN96";#N/A,#N/A,FALSE,"NAA9697";#N/A,#N/A,FALSE,"ECWEBB";#N/A,#N/A,FALSE,"MFT96";#N/A,#N/A,FALSE,"CTrecon"}</definedName>
    <definedName name="ghj_1_4_1_2_3" hidden="1">{#N/A,#N/A,FALSE,"TMCOMP96";#N/A,#N/A,FALSE,"MAT96";#N/A,#N/A,FALSE,"FANDA96";#N/A,#N/A,FALSE,"INTRAN96";#N/A,#N/A,FALSE,"NAA9697";#N/A,#N/A,FALSE,"ECWEBB";#N/A,#N/A,FALSE,"MFT96";#N/A,#N/A,FALSE,"CTrecon"}</definedName>
    <definedName name="ghj_1_4_1_2_4" hidden="1">{#N/A,#N/A,FALSE,"TMCOMP96";#N/A,#N/A,FALSE,"MAT96";#N/A,#N/A,FALSE,"FANDA96";#N/A,#N/A,FALSE,"INTRAN96";#N/A,#N/A,FALSE,"NAA9697";#N/A,#N/A,FALSE,"ECWEBB";#N/A,#N/A,FALSE,"MFT96";#N/A,#N/A,FALSE,"CTrecon"}</definedName>
    <definedName name="ghj_1_4_1_2_5" hidden="1">{#N/A,#N/A,FALSE,"TMCOMP96";#N/A,#N/A,FALSE,"MAT96";#N/A,#N/A,FALSE,"FANDA96";#N/A,#N/A,FALSE,"INTRAN96";#N/A,#N/A,FALSE,"NAA9697";#N/A,#N/A,FALSE,"ECWEBB";#N/A,#N/A,FALSE,"MFT96";#N/A,#N/A,FALSE,"CTrecon"}</definedName>
    <definedName name="ghj_1_4_1_3" hidden="1">{#N/A,#N/A,FALSE,"TMCOMP96";#N/A,#N/A,FALSE,"MAT96";#N/A,#N/A,FALSE,"FANDA96";#N/A,#N/A,FALSE,"INTRAN96";#N/A,#N/A,FALSE,"NAA9697";#N/A,#N/A,FALSE,"ECWEBB";#N/A,#N/A,FALSE,"MFT96";#N/A,#N/A,FALSE,"CTrecon"}</definedName>
    <definedName name="ghj_1_4_1_3_1" hidden="1">{#N/A,#N/A,FALSE,"TMCOMP96";#N/A,#N/A,FALSE,"MAT96";#N/A,#N/A,FALSE,"FANDA96";#N/A,#N/A,FALSE,"INTRAN96";#N/A,#N/A,FALSE,"NAA9697";#N/A,#N/A,FALSE,"ECWEBB";#N/A,#N/A,FALSE,"MFT96";#N/A,#N/A,FALSE,"CTrecon"}</definedName>
    <definedName name="ghj_1_4_1_3_2" hidden="1">{#N/A,#N/A,FALSE,"TMCOMP96";#N/A,#N/A,FALSE,"MAT96";#N/A,#N/A,FALSE,"FANDA96";#N/A,#N/A,FALSE,"INTRAN96";#N/A,#N/A,FALSE,"NAA9697";#N/A,#N/A,FALSE,"ECWEBB";#N/A,#N/A,FALSE,"MFT96";#N/A,#N/A,FALSE,"CTrecon"}</definedName>
    <definedName name="ghj_1_4_1_3_3" hidden="1">{#N/A,#N/A,FALSE,"TMCOMP96";#N/A,#N/A,FALSE,"MAT96";#N/A,#N/A,FALSE,"FANDA96";#N/A,#N/A,FALSE,"INTRAN96";#N/A,#N/A,FALSE,"NAA9697";#N/A,#N/A,FALSE,"ECWEBB";#N/A,#N/A,FALSE,"MFT96";#N/A,#N/A,FALSE,"CTrecon"}</definedName>
    <definedName name="ghj_1_4_1_3_4" hidden="1">{#N/A,#N/A,FALSE,"TMCOMP96";#N/A,#N/A,FALSE,"MAT96";#N/A,#N/A,FALSE,"FANDA96";#N/A,#N/A,FALSE,"INTRAN96";#N/A,#N/A,FALSE,"NAA9697";#N/A,#N/A,FALSE,"ECWEBB";#N/A,#N/A,FALSE,"MFT96";#N/A,#N/A,FALSE,"CTrecon"}</definedName>
    <definedName name="ghj_1_4_1_3_5" hidden="1">{#N/A,#N/A,FALSE,"TMCOMP96";#N/A,#N/A,FALSE,"MAT96";#N/A,#N/A,FALSE,"FANDA96";#N/A,#N/A,FALSE,"INTRAN96";#N/A,#N/A,FALSE,"NAA9697";#N/A,#N/A,FALSE,"ECWEBB";#N/A,#N/A,FALSE,"MFT96";#N/A,#N/A,FALSE,"CTrecon"}</definedName>
    <definedName name="ghj_1_4_1_4" hidden="1">{#N/A,#N/A,FALSE,"TMCOMP96";#N/A,#N/A,FALSE,"MAT96";#N/A,#N/A,FALSE,"FANDA96";#N/A,#N/A,FALSE,"INTRAN96";#N/A,#N/A,FALSE,"NAA9697";#N/A,#N/A,FALSE,"ECWEBB";#N/A,#N/A,FALSE,"MFT96";#N/A,#N/A,FALSE,"CTrecon"}</definedName>
    <definedName name="ghj_1_4_1_4_1" hidden="1">{#N/A,#N/A,FALSE,"TMCOMP96";#N/A,#N/A,FALSE,"MAT96";#N/A,#N/A,FALSE,"FANDA96";#N/A,#N/A,FALSE,"INTRAN96";#N/A,#N/A,FALSE,"NAA9697";#N/A,#N/A,FALSE,"ECWEBB";#N/A,#N/A,FALSE,"MFT96";#N/A,#N/A,FALSE,"CTrecon"}</definedName>
    <definedName name="ghj_1_4_1_4_2" hidden="1">{#N/A,#N/A,FALSE,"TMCOMP96";#N/A,#N/A,FALSE,"MAT96";#N/A,#N/A,FALSE,"FANDA96";#N/A,#N/A,FALSE,"INTRAN96";#N/A,#N/A,FALSE,"NAA9697";#N/A,#N/A,FALSE,"ECWEBB";#N/A,#N/A,FALSE,"MFT96";#N/A,#N/A,FALSE,"CTrecon"}</definedName>
    <definedName name="ghj_1_4_1_4_3" hidden="1">{#N/A,#N/A,FALSE,"TMCOMP96";#N/A,#N/A,FALSE,"MAT96";#N/A,#N/A,FALSE,"FANDA96";#N/A,#N/A,FALSE,"INTRAN96";#N/A,#N/A,FALSE,"NAA9697";#N/A,#N/A,FALSE,"ECWEBB";#N/A,#N/A,FALSE,"MFT96";#N/A,#N/A,FALSE,"CTrecon"}</definedName>
    <definedName name="ghj_1_4_1_4_4" hidden="1">{#N/A,#N/A,FALSE,"TMCOMP96";#N/A,#N/A,FALSE,"MAT96";#N/A,#N/A,FALSE,"FANDA96";#N/A,#N/A,FALSE,"INTRAN96";#N/A,#N/A,FALSE,"NAA9697";#N/A,#N/A,FALSE,"ECWEBB";#N/A,#N/A,FALSE,"MFT96";#N/A,#N/A,FALSE,"CTrecon"}</definedName>
    <definedName name="ghj_1_4_1_4_5" hidden="1">{#N/A,#N/A,FALSE,"TMCOMP96";#N/A,#N/A,FALSE,"MAT96";#N/A,#N/A,FALSE,"FANDA96";#N/A,#N/A,FALSE,"INTRAN96";#N/A,#N/A,FALSE,"NAA9697";#N/A,#N/A,FALSE,"ECWEBB";#N/A,#N/A,FALSE,"MFT96";#N/A,#N/A,FALSE,"CTrecon"}</definedName>
    <definedName name="ghj_1_4_1_5" hidden="1">{#N/A,#N/A,FALSE,"TMCOMP96";#N/A,#N/A,FALSE,"MAT96";#N/A,#N/A,FALSE,"FANDA96";#N/A,#N/A,FALSE,"INTRAN96";#N/A,#N/A,FALSE,"NAA9697";#N/A,#N/A,FALSE,"ECWEBB";#N/A,#N/A,FALSE,"MFT96";#N/A,#N/A,FALSE,"CTrecon"}</definedName>
    <definedName name="ghj_1_4_1_5_1" hidden="1">{#N/A,#N/A,FALSE,"TMCOMP96";#N/A,#N/A,FALSE,"MAT96";#N/A,#N/A,FALSE,"FANDA96";#N/A,#N/A,FALSE,"INTRAN96";#N/A,#N/A,FALSE,"NAA9697";#N/A,#N/A,FALSE,"ECWEBB";#N/A,#N/A,FALSE,"MFT96";#N/A,#N/A,FALSE,"CTrecon"}</definedName>
    <definedName name="ghj_1_4_1_5_2" hidden="1">{#N/A,#N/A,FALSE,"TMCOMP96";#N/A,#N/A,FALSE,"MAT96";#N/A,#N/A,FALSE,"FANDA96";#N/A,#N/A,FALSE,"INTRAN96";#N/A,#N/A,FALSE,"NAA9697";#N/A,#N/A,FALSE,"ECWEBB";#N/A,#N/A,FALSE,"MFT96";#N/A,#N/A,FALSE,"CTrecon"}</definedName>
    <definedName name="ghj_1_4_1_5_3" hidden="1">{#N/A,#N/A,FALSE,"TMCOMP96";#N/A,#N/A,FALSE,"MAT96";#N/A,#N/A,FALSE,"FANDA96";#N/A,#N/A,FALSE,"INTRAN96";#N/A,#N/A,FALSE,"NAA9697";#N/A,#N/A,FALSE,"ECWEBB";#N/A,#N/A,FALSE,"MFT96";#N/A,#N/A,FALSE,"CTrecon"}</definedName>
    <definedName name="ghj_1_4_1_5_4" hidden="1">{#N/A,#N/A,FALSE,"TMCOMP96";#N/A,#N/A,FALSE,"MAT96";#N/A,#N/A,FALSE,"FANDA96";#N/A,#N/A,FALSE,"INTRAN96";#N/A,#N/A,FALSE,"NAA9697";#N/A,#N/A,FALSE,"ECWEBB";#N/A,#N/A,FALSE,"MFT96";#N/A,#N/A,FALSE,"CTrecon"}</definedName>
    <definedName name="ghj_1_4_1_5_5" hidden="1">{#N/A,#N/A,FALSE,"TMCOMP96";#N/A,#N/A,FALSE,"MAT96";#N/A,#N/A,FALSE,"FANDA96";#N/A,#N/A,FALSE,"INTRAN96";#N/A,#N/A,FALSE,"NAA9697";#N/A,#N/A,FALSE,"ECWEBB";#N/A,#N/A,FALSE,"MFT96";#N/A,#N/A,FALSE,"CTrecon"}</definedName>
    <definedName name="ghj_1_4_2" hidden="1">{#N/A,#N/A,FALSE,"TMCOMP96";#N/A,#N/A,FALSE,"MAT96";#N/A,#N/A,FALSE,"FANDA96";#N/A,#N/A,FALSE,"INTRAN96";#N/A,#N/A,FALSE,"NAA9697";#N/A,#N/A,FALSE,"ECWEBB";#N/A,#N/A,FALSE,"MFT96";#N/A,#N/A,FALSE,"CTrecon"}</definedName>
    <definedName name="ghj_1_4_2_1" hidden="1">{#N/A,#N/A,FALSE,"TMCOMP96";#N/A,#N/A,FALSE,"MAT96";#N/A,#N/A,FALSE,"FANDA96";#N/A,#N/A,FALSE,"INTRAN96";#N/A,#N/A,FALSE,"NAA9697";#N/A,#N/A,FALSE,"ECWEBB";#N/A,#N/A,FALSE,"MFT96";#N/A,#N/A,FALSE,"CTrecon"}</definedName>
    <definedName name="ghj_1_4_2_2" hidden="1">{#N/A,#N/A,FALSE,"TMCOMP96";#N/A,#N/A,FALSE,"MAT96";#N/A,#N/A,FALSE,"FANDA96";#N/A,#N/A,FALSE,"INTRAN96";#N/A,#N/A,FALSE,"NAA9697";#N/A,#N/A,FALSE,"ECWEBB";#N/A,#N/A,FALSE,"MFT96";#N/A,#N/A,FALSE,"CTrecon"}</definedName>
    <definedName name="ghj_1_4_2_3" hidden="1">{#N/A,#N/A,FALSE,"TMCOMP96";#N/A,#N/A,FALSE,"MAT96";#N/A,#N/A,FALSE,"FANDA96";#N/A,#N/A,FALSE,"INTRAN96";#N/A,#N/A,FALSE,"NAA9697";#N/A,#N/A,FALSE,"ECWEBB";#N/A,#N/A,FALSE,"MFT96";#N/A,#N/A,FALSE,"CTrecon"}</definedName>
    <definedName name="ghj_1_4_2_4" hidden="1">{#N/A,#N/A,FALSE,"TMCOMP96";#N/A,#N/A,FALSE,"MAT96";#N/A,#N/A,FALSE,"FANDA96";#N/A,#N/A,FALSE,"INTRAN96";#N/A,#N/A,FALSE,"NAA9697";#N/A,#N/A,FALSE,"ECWEBB";#N/A,#N/A,FALSE,"MFT96";#N/A,#N/A,FALSE,"CTrecon"}</definedName>
    <definedName name="ghj_1_4_2_5" hidden="1">{#N/A,#N/A,FALSE,"TMCOMP96";#N/A,#N/A,FALSE,"MAT96";#N/A,#N/A,FALSE,"FANDA96";#N/A,#N/A,FALSE,"INTRAN96";#N/A,#N/A,FALSE,"NAA9697";#N/A,#N/A,FALSE,"ECWEBB";#N/A,#N/A,FALSE,"MFT96";#N/A,#N/A,FALSE,"CTrecon"}</definedName>
    <definedName name="ghj_1_4_3" hidden="1">{#N/A,#N/A,FALSE,"TMCOMP96";#N/A,#N/A,FALSE,"MAT96";#N/A,#N/A,FALSE,"FANDA96";#N/A,#N/A,FALSE,"INTRAN96";#N/A,#N/A,FALSE,"NAA9697";#N/A,#N/A,FALSE,"ECWEBB";#N/A,#N/A,FALSE,"MFT96";#N/A,#N/A,FALSE,"CTrecon"}</definedName>
    <definedName name="ghj_1_4_3_1" hidden="1">{#N/A,#N/A,FALSE,"TMCOMP96";#N/A,#N/A,FALSE,"MAT96";#N/A,#N/A,FALSE,"FANDA96";#N/A,#N/A,FALSE,"INTRAN96";#N/A,#N/A,FALSE,"NAA9697";#N/A,#N/A,FALSE,"ECWEBB";#N/A,#N/A,FALSE,"MFT96";#N/A,#N/A,FALSE,"CTrecon"}</definedName>
    <definedName name="ghj_1_4_3_2" hidden="1">{#N/A,#N/A,FALSE,"TMCOMP96";#N/A,#N/A,FALSE,"MAT96";#N/A,#N/A,FALSE,"FANDA96";#N/A,#N/A,FALSE,"INTRAN96";#N/A,#N/A,FALSE,"NAA9697";#N/A,#N/A,FALSE,"ECWEBB";#N/A,#N/A,FALSE,"MFT96";#N/A,#N/A,FALSE,"CTrecon"}</definedName>
    <definedName name="ghj_1_4_3_3" hidden="1">{#N/A,#N/A,FALSE,"TMCOMP96";#N/A,#N/A,FALSE,"MAT96";#N/A,#N/A,FALSE,"FANDA96";#N/A,#N/A,FALSE,"INTRAN96";#N/A,#N/A,FALSE,"NAA9697";#N/A,#N/A,FALSE,"ECWEBB";#N/A,#N/A,FALSE,"MFT96";#N/A,#N/A,FALSE,"CTrecon"}</definedName>
    <definedName name="ghj_1_4_3_4" hidden="1">{#N/A,#N/A,FALSE,"TMCOMP96";#N/A,#N/A,FALSE,"MAT96";#N/A,#N/A,FALSE,"FANDA96";#N/A,#N/A,FALSE,"INTRAN96";#N/A,#N/A,FALSE,"NAA9697";#N/A,#N/A,FALSE,"ECWEBB";#N/A,#N/A,FALSE,"MFT96";#N/A,#N/A,FALSE,"CTrecon"}</definedName>
    <definedName name="ghj_1_4_3_5" hidden="1">{#N/A,#N/A,FALSE,"TMCOMP96";#N/A,#N/A,FALSE,"MAT96";#N/A,#N/A,FALSE,"FANDA96";#N/A,#N/A,FALSE,"INTRAN96";#N/A,#N/A,FALSE,"NAA9697";#N/A,#N/A,FALSE,"ECWEBB";#N/A,#N/A,FALSE,"MFT96";#N/A,#N/A,FALSE,"CTrecon"}</definedName>
    <definedName name="ghj_1_4_4" hidden="1">{#N/A,#N/A,FALSE,"TMCOMP96";#N/A,#N/A,FALSE,"MAT96";#N/A,#N/A,FALSE,"FANDA96";#N/A,#N/A,FALSE,"INTRAN96";#N/A,#N/A,FALSE,"NAA9697";#N/A,#N/A,FALSE,"ECWEBB";#N/A,#N/A,FALSE,"MFT96";#N/A,#N/A,FALSE,"CTrecon"}</definedName>
    <definedName name="ghj_1_4_4_1" hidden="1">{#N/A,#N/A,FALSE,"TMCOMP96";#N/A,#N/A,FALSE,"MAT96";#N/A,#N/A,FALSE,"FANDA96";#N/A,#N/A,FALSE,"INTRAN96";#N/A,#N/A,FALSE,"NAA9697";#N/A,#N/A,FALSE,"ECWEBB";#N/A,#N/A,FALSE,"MFT96";#N/A,#N/A,FALSE,"CTrecon"}</definedName>
    <definedName name="ghj_1_4_4_2" hidden="1">{#N/A,#N/A,FALSE,"TMCOMP96";#N/A,#N/A,FALSE,"MAT96";#N/A,#N/A,FALSE,"FANDA96";#N/A,#N/A,FALSE,"INTRAN96";#N/A,#N/A,FALSE,"NAA9697";#N/A,#N/A,FALSE,"ECWEBB";#N/A,#N/A,FALSE,"MFT96";#N/A,#N/A,FALSE,"CTrecon"}</definedName>
    <definedName name="ghj_1_4_4_3" hidden="1">{#N/A,#N/A,FALSE,"TMCOMP96";#N/A,#N/A,FALSE,"MAT96";#N/A,#N/A,FALSE,"FANDA96";#N/A,#N/A,FALSE,"INTRAN96";#N/A,#N/A,FALSE,"NAA9697";#N/A,#N/A,FALSE,"ECWEBB";#N/A,#N/A,FALSE,"MFT96";#N/A,#N/A,FALSE,"CTrecon"}</definedName>
    <definedName name="ghj_1_4_4_4" hidden="1">{#N/A,#N/A,FALSE,"TMCOMP96";#N/A,#N/A,FALSE,"MAT96";#N/A,#N/A,FALSE,"FANDA96";#N/A,#N/A,FALSE,"INTRAN96";#N/A,#N/A,FALSE,"NAA9697";#N/A,#N/A,FALSE,"ECWEBB";#N/A,#N/A,FALSE,"MFT96";#N/A,#N/A,FALSE,"CTrecon"}</definedName>
    <definedName name="ghj_1_4_4_5" hidden="1">{#N/A,#N/A,FALSE,"TMCOMP96";#N/A,#N/A,FALSE,"MAT96";#N/A,#N/A,FALSE,"FANDA96";#N/A,#N/A,FALSE,"INTRAN96";#N/A,#N/A,FALSE,"NAA9697";#N/A,#N/A,FALSE,"ECWEBB";#N/A,#N/A,FALSE,"MFT96";#N/A,#N/A,FALSE,"CTrecon"}</definedName>
    <definedName name="ghj_1_4_5" hidden="1">{#N/A,#N/A,FALSE,"TMCOMP96";#N/A,#N/A,FALSE,"MAT96";#N/A,#N/A,FALSE,"FANDA96";#N/A,#N/A,FALSE,"INTRAN96";#N/A,#N/A,FALSE,"NAA9697";#N/A,#N/A,FALSE,"ECWEBB";#N/A,#N/A,FALSE,"MFT96";#N/A,#N/A,FALSE,"CTrecon"}</definedName>
    <definedName name="ghj_1_4_5_1" hidden="1">{#N/A,#N/A,FALSE,"TMCOMP96";#N/A,#N/A,FALSE,"MAT96";#N/A,#N/A,FALSE,"FANDA96";#N/A,#N/A,FALSE,"INTRAN96";#N/A,#N/A,FALSE,"NAA9697";#N/A,#N/A,FALSE,"ECWEBB";#N/A,#N/A,FALSE,"MFT96";#N/A,#N/A,FALSE,"CTrecon"}</definedName>
    <definedName name="ghj_1_4_5_2" hidden="1">{#N/A,#N/A,FALSE,"TMCOMP96";#N/A,#N/A,FALSE,"MAT96";#N/A,#N/A,FALSE,"FANDA96";#N/A,#N/A,FALSE,"INTRAN96";#N/A,#N/A,FALSE,"NAA9697";#N/A,#N/A,FALSE,"ECWEBB";#N/A,#N/A,FALSE,"MFT96";#N/A,#N/A,FALSE,"CTrecon"}</definedName>
    <definedName name="ghj_1_4_5_3" hidden="1">{#N/A,#N/A,FALSE,"TMCOMP96";#N/A,#N/A,FALSE,"MAT96";#N/A,#N/A,FALSE,"FANDA96";#N/A,#N/A,FALSE,"INTRAN96";#N/A,#N/A,FALSE,"NAA9697";#N/A,#N/A,FALSE,"ECWEBB";#N/A,#N/A,FALSE,"MFT96";#N/A,#N/A,FALSE,"CTrecon"}</definedName>
    <definedName name="ghj_1_4_5_4" hidden="1">{#N/A,#N/A,FALSE,"TMCOMP96";#N/A,#N/A,FALSE,"MAT96";#N/A,#N/A,FALSE,"FANDA96";#N/A,#N/A,FALSE,"INTRAN96";#N/A,#N/A,FALSE,"NAA9697";#N/A,#N/A,FALSE,"ECWEBB";#N/A,#N/A,FALSE,"MFT96";#N/A,#N/A,FALSE,"CTrecon"}</definedName>
    <definedName name="ghj_1_4_5_5" hidden="1">{#N/A,#N/A,FALSE,"TMCOMP96";#N/A,#N/A,FALSE,"MAT96";#N/A,#N/A,FALSE,"FANDA96";#N/A,#N/A,FALSE,"INTRAN96";#N/A,#N/A,FALSE,"NAA9697";#N/A,#N/A,FALSE,"ECWEBB";#N/A,#N/A,FALSE,"MFT96";#N/A,#N/A,FALSE,"CTrecon"}</definedName>
    <definedName name="ghj_1_5" hidden="1">{#N/A,#N/A,FALSE,"TMCOMP96";#N/A,#N/A,FALSE,"MAT96";#N/A,#N/A,FALSE,"FANDA96";#N/A,#N/A,FALSE,"INTRAN96";#N/A,#N/A,FALSE,"NAA9697";#N/A,#N/A,FALSE,"ECWEBB";#N/A,#N/A,FALSE,"MFT96";#N/A,#N/A,FALSE,"CTrecon"}</definedName>
    <definedName name="ghj_1_5_1" hidden="1">{#N/A,#N/A,FALSE,"TMCOMP96";#N/A,#N/A,FALSE,"MAT96";#N/A,#N/A,FALSE,"FANDA96";#N/A,#N/A,FALSE,"INTRAN96";#N/A,#N/A,FALSE,"NAA9697";#N/A,#N/A,FALSE,"ECWEBB";#N/A,#N/A,FALSE,"MFT96";#N/A,#N/A,FALSE,"CTrecon"}</definedName>
    <definedName name="ghj_1_5_1_1" hidden="1">{#N/A,#N/A,FALSE,"TMCOMP96";#N/A,#N/A,FALSE,"MAT96";#N/A,#N/A,FALSE,"FANDA96";#N/A,#N/A,FALSE,"INTRAN96";#N/A,#N/A,FALSE,"NAA9697";#N/A,#N/A,FALSE,"ECWEBB";#N/A,#N/A,FALSE,"MFT96";#N/A,#N/A,FALSE,"CTrecon"}</definedName>
    <definedName name="ghj_1_5_1_2" hidden="1">{#N/A,#N/A,FALSE,"TMCOMP96";#N/A,#N/A,FALSE,"MAT96";#N/A,#N/A,FALSE,"FANDA96";#N/A,#N/A,FALSE,"INTRAN96";#N/A,#N/A,FALSE,"NAA9697";#N/A,#N/A,FALSE,"ECWEBB";#N/A,#N/A,FALSE,"MFT96";#N/A,#N/A,FALSE,"CTrecon"}</definedName>
    <definedName name="ghj_1_5_1_3" hidden="1">{#N/A,#N/A,FALSE,"TMCOMP96";#N/A,#N/A,FALSE,"MAT96";#N/A,#N/A,FALSE,"FANDA96";#N/A,#N/A,FALSE,"INTRAN96";#N/A,#N/A,FALSE,"NAA9697";#N/A,#N/A,FALSE,"ECWEBB";#N/A,#N/A,FALSE,"MFT96";#N/A,#N/A,FALSE,"CTrecon"}</definedName>
    <definedName name="ghj_1_5_1_4" hidden="1">{#N/A,#N/A,FALSE,"TMCOMP96";#N/A,#N/A,FALSE,"MAT96";#N/A,#N/A,FALSE,"FANDA96";#N/A,#N/A,FALSE,"INTRAN96";#N/A,#N/A,FALSE,"NAA9697";#N/A,#N/A,FALSE,"ECWEBB";#N/A,#N/A,FALSE,"MFT96";#N/A,#N/A,FALSE,"CTrecon"}</definedName>
    <definedName name="ghj_1_5_1_5" hidden="1">{#N/A,#N/A,FALSE,"TMCOMP96";#N/A,#N/A,FALSE,"MAT96";#N/A,#N/A,FALSE,"FANDA96";#N/A,#N/A,FALSE,"INTRAN96";#N/A,#N/A,FALSE,"NAA9697";#N/A,#N/A,FALSE,"ECWEBB";#N/A,#N/A,FALSE,"MFT96";#N/A,#N/A,FALSE,"CTrecon"}</definedName>
    <definedName name="ghj_1_5_2" hidden="1">{#N/A,#N/A,FALSE,"TMCOMP96";#N/A,#N/A,FALSE,"MAT96";#N/A,#N/A,FALSE,"FANDA96";#N/A,#N/A,FALSE,"INTRAN96";#N/A,#N/A,FALSE,"NAA9697";#N/A,#N/A,FALSE,"ECWEBB";#N/A,#N/A,FALSE,"MFT96";#N/A,#N/A,FALSE,"CTrecon"}</definedName>
    <definedName name="ghj_1_5_2_1" hidden="1">{#N/A,#N/A,FALSE,"TMCOMP96";#N/A,#N/A,FALSE,"MAT96";#N/A,#N/A,FALSE,"FANDA96";#N/A,#N/A,FALSE,"INTRAN96";#N/A,#N/A,FALSE,"NAA9697";#N/A,#N/A,FALSE,"ECWEBB";#N/A,#N/A,FALSE,"MFT96";#N/A,#N/A,FALSE,"CTrecon"}</definedName>
    <definedName name="ghj_1_5_2_2" hidden="1">{#N/A,#N/A,FALSE,"TMCOMP96";#N/A,#N/A,FALSE,"MAT96";#N/A,#N/A,FALSE,"FANDA96";#N/A,#N/A,FALSE,"INTRAN96";#N/A,#N/A,FALSE,"NAA9697";#N/A,#N/A,FALSE,"ECWEBB";#N/A,#N/A,FALSE,"MFT96";#N/A,#N/A,FALSE,"CTrecon"}</definedName>
    <definedName name="ghj_1_5_2_3" hidden="1">{#N/A,#N/A,FALSE,"TMCOMP96";#N/A,#N/A,FALSE,"MAT96";#N/A,#N/A,FALSE,"FANDA96";#N/A,#N/A,FALSE,"INTRAN96";#N/A,#N/A,FALSE,"NAA9697";#N/A,#N/A,FALSE,"ECWEBB";#N/A,#N/A,FALSE,"MFT96";#N/A,#N/A,FALSE,"CTrecon"}</definedName>
    <definedName name="ghj_1_5_2_4" hidden="1">{#N/A,#N/A,FALSE,"TMCOMP96";#N/A,#N/A,FALSE,"MAT96";#N/A,#N/A,FALSE,"FANDA96";#N/A,#N/A,FALSE,"INTRAN96";#N/A,#N/A,FALSE,"NAA9697";#N/A,#N/A,FALSE,"ECWEBB";#N/A,#N/A,FALSE,"MFT96";#N/A,#N/A,FALSE,"CTrecon"}</definedName>
    <definedName name="ghj_1_5_2_5" hidden="1">{#N/A,#N/A,FALSE,"TMCOMP96";#N/A,#N/A,FALSE,"MAT96";#N/A,#N/A,FALSE,"FANDA96";#N/A,#N/A,FALSE,"INTRAN96";#N/A,#N/A,FALSE,"NAA9697";#N/A,#N/A,FALSE,"ECWEBB";#N/A,#N/A,FALSE,"MFT96";#N/A,#N/A,FALSE,"CTrecon"}</definedName>
    <definedName name="ghj_1_5_3" hidden="1">{#N/A,#N/A,FALSE,"TMCOMP96";#N/A,#N/A,FALSE,"MAT96";#N/A,#N/A,FALSE,"FANDA96";#N/A,#N/A,FALSE,"INTRAN96";#N/A,#N/A,FALSE,"NAA9697";#N/A,#N/A,FALSE,"ECWEBB";#N/A,#N/A,FALSE,"MFT96";#N/A,#N/A,FALSE,"CTrecon"}</definedName>
    <definedName name="ghj_1_5_3_1" hidden="1">{#N/A,#N/A,FALSE,"TMCOMP96";#N/A,#N/A,FALSE,"MAT96";#N/A,#N/A,FALSE,"FANDA96";#N/A,#N/A,FALSE,"INTRAN96";#N/A,#N/A,FALSE,"NAA9697";#N/A,#N/A,FALSE,"ECWEBB";#N/A,#N/A,FALSE,"MFT96";#N/A,#N/A,FALSE,"CTrecon"}</definedName>
    <definedName name="ghj_1_5_3_2" hidden="1">{#N/A,#N/A,FALSE,"TMCOMP96";#N/A,#N/A,FALSE,"MAT96";#N/A,#N/A,FALSE,"FANDA96";#N/A,#N/A,FALSE,"INTRAN96";#N/A,#N/A,FALSE,"NAA9697";#N/A,#N/A,FALSE,"ECWEBB";#N/A,#N/A,FALSE,"MFT96";#N/A,#N/A,FALSE,"CTrecon"}</definedName>
    <definedName name="ghj_1_5_3_3" hidden="1">{#N/A,#N/A,FALSE,"TMCOMP96";#N/A,#N/A,FALSE,"MAT96";#N/A,#N/A,FALSE,"FANDA96";#N/A,#N/A,FALSE,"INTRAN96";#N/A,#N/A,FALSE,"NAA9697";#N/A,#N/A,FALSE,"ECWEBB";#N/A,#N/A,FALSE,"MFT96";#N/A,#N/A,FALSE,"CTrecon"}</definedName>
    <definedName name="ghj_1_5_3_4" hidden="1">{#N/A,#N/A,FALSE,"TMCOMP96";#N/A,#N/A,FALSE,"MAT96";#N/A,#N/A,FALSE,"FANDA96";#N/A,#N/A,FALSE,"INTRAN96";#N/A,#N/A,FALSE,"NAA9697";#N/A,#N/A,FALSE,"ECWEBB";#N/A,#N/A,FALSE,"MFT96";#N/A,#N/A,FALSE,"CTrecon"}</definedName>
    <definedName name="ghj_1_5_3_5" hidden="1">{#N/A,#N/A,FALSE,"TMCOMP96";#N/A,#N/A,FALSE,"MAT96";#N/A,#N/A,FALSE,"FANDA96";#N/A,#N/A,FALSE,"INTRAN96";#N/A,#N/A,FALSE,"NAA9697";#N/A,#N/A,FALSE,"ECWEBB";#N/A,#N/A,FALSE,"MFT96";#N/A,#N/A,FALSE,"CTrecon"}</definedName>
    <definedName name="ghj_1_5_4" hidden="1">{#N/A,#N/A,FALSE,"TMCOMP96";#N/A,#N/A,FALSE,"MAT96";#N/A,#N/A,FALSE,"FANDA96";#N/A,#N/A,FALSE,"INTRAN96";#N/A,#N/A,FALSE,"NAA9697";#N/A,#N/A,FALSE,"ECWEBB";#N/A,#N/A,FALSE,"MFT96";#N/A,#N/A,FALSE,"CTrecon"}</definedName>
    <definedName name="ghj_1_5_4_1" hidden="1">{#N/A,#N/A,FALSE,"TMCOMP96";#N/A,#N/A,FALSE,"MAT96";#N/A,#N/A,FALSE,"FANDA96";#N/A,#N/A,FALSE,"INTRAN96";#N/A,#N/A,FALSE,"NAA9697";#N/A,#N/A,FALSE,"ECWEBB";#N/A,#N/A,FALSE,"MFT96";#N/A,#N/A,FALSE,"CTrecon"}</definedName>
    <definedName name="ghj_1_5_4_2" hidden="1">{#N/A,#N/A,FALSE,"TMCOMP96";#N/A,#N/A,FALSE,"MAT96";#N/A,#N/A,FALSE,"FANDA96";#N/A,#N/A,FALSE,"INTRAN96";#N/A,#N/A,FALSE,"NAA9697";#N/A,#N/A,FALSE,"ECWEBB";#N/A,#N/A,FALSE,"MFT96";#N/A,#N/A,FALSE,"CTrecon"}</definedName>
    <definedName name="ghj_1_5_4_3" hidden="1">{#N/A,#N/A,FALSE,"TMCOMP96";#N/A,#N/A,FALSE,"MAT96";#N/A,#N/A,FALSE,"FANDA96";#N/A,#N/A,FALSE,"INTRAN96";#N/A,#N/A,FALSE,"NAA9697";#N/A,#N/A,FALSE,"ECWEBB";#N/A,#N/A,FALSE,"MFT96";#N/A,#N/A,FALSE,"CTrecon"}</definedName>
    <definedName name="ghj_1_5_4_4" hidden="1">{#N/A,#N/A,FALSE,"TMCOMP96";#N/A,#N/A,FALSE,"MAT96";#N/A,#N/A,FALSE,"FANDA96";#N/A,#N/A,FALSE,"INTRAN96";#N/A,#N/A,FALSE,"NAA9697";#N/A,#N/A,FALSE,"ECWEBB";#N/A,#N/A,FALSE,"MFT96";#N/A,#N/A,FALSE,"CTrecon"}</definedName>
    <definedName name="ghj_1_5_4_5" hidden="1">{#N/A,#N/A,FALSE,"TMCOMP96";#N/A,#N/A,FALSE,"MAT96";#N/A,#N/A,FALSE,"FANDA96";#N/A,#N/A,FALSE,"INTRAN96";#N/A,#N/A,FALSE,"NAA9697";#N/A,#N/A,FALSE,"ECWEBB";#N/A,#N/A,FALSE,"MFT96";#N/A,#N/A,FALSE,"CTrecon"}</definedName>
    <definedName name="ghj_1_5_5" hidden="1">{#N/A,#N/A,FALSE,"TMCOMP96";#N/A,#N/A,FALSE,"MAT96";#N/A,#N/A,FALSE,"FANDA96";#N/A,#N/A,FALSE,"INTRAN96";#N/A,#N/A,FALSE,"NAA9697";#N/A,#N/A,FALSE,"ECWEBB";#N/A,#N/A,FALSE,"MFT96";#N/A,#N/A,FALSE,"CTrecon"}</definedName>
    <definedName name="ghj_1_5_5_1" hidden="1">{#N/A,#N/A,FALSE,"TMCOMP96";#N/A,#N/A,FALSE,"MAT96";#N/A,#N/A,FALSE,"FANDA96";#N/A,#N/A,FALSE,"INTRAN96";#N/A,#N/A,FALSE,"NAA9697";#N/A,#N/A,FALSE,"ECWEBB";#N/A,#N/A,FALSE,"MFT96";#N/A,#N/A,FALSE,"CTrecon"}</definedName>
    <definedName name="ghj_1_5_5_2" hidden="1">{#N/A,#N/A,FALSE,"TMCOMP96";#N/A,#N/A,FALSE,"MAT96";#N/A,#N/A,FALSE,"FANDA96";#N/A,#N/A,FALSE,"INTRAN96";#N/A,#N/A,FALSE,"NAA9697";#N/A,#N/A,FALSE,"ECWEBB";#N/A,#N/A,FALSE,"MFT96";#N/A,#N/A,FALSE,"CTrecon"}</definedName>
    <definedName name="ghj_1_5_5_3" hidden="1">{#N/A,#N/A,FALSE,"TMCOMP96";#N/A,#N/A,FALSE,"MAT96";#N/A,#N/A,FALSE,"FANDA96";#N/A,#N/A,FALSE,"INTRAN96";#N/A,#N/A,FALSE,"NAA9697";#N/A,#N/A,FALSE,"ECWEBB";#N/A,#N/A,FALSE,"MFT96";#N/A,#N/A,FALSE,"CTrecon"}</definedName>
    <definedName name="ghj_1_5_5_4" hidden="1">{#N/A,#N/A,FALSE,"TMCOMP96";#N/A,#N/A,FALSE,"MAT96";#N/A,#N/A,FALSE,"FANDA96";#N/A,#N/A,FALSE,"INTRAN96";#N/A,#N/A,FALSE,"NAA9697";#N/A,#N/A,FALSE,"ECWEBB";#N/A,#N/A,FALSE,"MFT96";#N/A,#N/A,FALSE,"CTrecon"}</definedName>
    <definedName name="ghj_1_5_5_5" hidden="1">{#N/A,#N/A,FALSE,"TMCOMP96";#N/A,#N/A,FALSE,"MAT96";#N/A,#N/A,FALSE,"FANDA96";#N/A,#N/A,FALSE,"INTRAN96";#N/A,#N/A,FALSE,"NAA9697";#N/A,#N/A,FALSE,"ECWEBB";#N/A,#N/A,FALSE,"MFT96";#N/A,#N/A,FALSE,"CTrecon"}</definedName>
    <definedName name="ghj_2" hidden="1">{#N/A,#N/A,FALSE,"TMCOMP96";#N/A,#N/A,FALSE,"MAT96";#N/A,#N/A,FALSE,"FANDA96";#N/A,#N/A,FALSE,"INTRAN96";#N/A,#N/A,FALSE,"NAA9697";#N/A,#N/A,FALSE,"ECWEBB";#N/A,#N/A,FALSE,"MFT96";#N/A,#N/A,FALSE,"CTrecon"}</definedName>
    <definedName name="ghj_2_1" hidden="1">{#N/A,#N/A,FALSE,"TMCOMP96";#N/A,#N/A,FALSE,"MAT96";#N/A,#N/A,FALSE,"FANDA96";#N/A,#N/A,FALSE,"INTRAN96";#N/A,#N/A,FALSE,"NAA9697";#N/A,#N/A,FALSE,"ECWEBB";#N/A,#N/A,FALSE,"MFT96";#N/A,#N/A,FALSE,"CTrecon"}</definedName>
    <definedName name="ghj_2_1_1" hidden="1">{#N/A,#N/A,FALSE,"TMCOMP96";#N/A,#N/A,FALSE,"MAT96";#N/A,#N/A,FALSE,"FANDA96";#N/A,#N/A,FALSE,"INTRAN96";#N/A,#N/A,FALSE,"NAA9697";#N/A,#N/A,FALSE,"ECWEBB";#N/A,#N/A,FALSE,"MFT96";#N/A,#N/A,FALSE,"CTrecon"}</definedName>
    <definedName name="ghj_2_1_1_1" hidden="1">{#N/A,#N/A,FALSE,"TMCOMP96";#N/A,#N/A,FALSE,"MAT96";#N/A,#N/A,FALSE,"FANDA96";#N/A,#N/A,FALSE,"INTRAN96";#N/A,#N/A,FALSE,"NAA9697";#N/A,#N/A,FALSE,"ECWEBB";#N/A,#N/A,FALSE,"MFT96";#N/A,#N/A,FALSE,"CTrecon"}</definedName>
    <definedName name="ghj_2_1_1_1_1" hidden="1">{#N/A,#N/A,FALSE,"TMCOMP96";#N/A,#N/A,FALSE,"MAT96";#N/A,#N/A,FALSE,"FANDA96";#N/A,#N/A,FALSE,"INTRAN96";#N/A,#N/A,FALSE,"NAA9697";#N/A,#N/A,FALSE,"ECWEBB";#N/A,#N/A,FALSE,"MFT96";#N/A,#N/A,FALSE,"CTrecon"}</definedName>
    <definedName name="ghj_2_1_1_1_2" hidden="1">{#N/A,#N/A,FALSE,"TMCOMP96";#N/A,#N/A,FALSE,"MAT96";#N/A,#N/A,FALSE,"FANDA96";#N/A,#N/A,FALSE,"INTRAN96";#N/A,#N/A,FALSE,"NAA9697";#N/A,#N/A,FALSE,"ECWEBB";#N/A,#N/A,FALSE,"MFT96";#N/A,#N/A,FALSE,"CTrecon"}</definedName>
    <definedName name="ghj_2_1_1_1_3" hidden="1">{#N/A,#N/A,FALSE,"TMCOMP96";#N/A,#N/A,FALSE,"MAT96";#N/A,#N/A,FALSE,"FANDA96";#N/A,#N/A,FALSE,"INTRAN96";#N/A,#N/A,FALSE,"NAA9697";#N/A,#N/A,FALSE,"ECWEBB";#N/A,#N/A,FALSE,"MFT96";#N/A,#N/A,FALSE,"CTrecon"}</definedName>
    <definedName name="ghj_2_1_1_1_4" hidden="1">{#N/A,#N/A,FALSE,"TMCOMP96";#N/A,#N/A,FALSE,"MAT96";#N/A,#N/A,FALSE,"FANDA96";#N/A,#N/A,FALSE,"INTRAN96";#N/A,#N/A,FALSE,"NAA9697";#N/A,#N/A,FALSE,"ECWEBB";#N/A,#N/A,FALSE,"MFT96";#N/A,#N/A,FALSE,"CTrecon"}</definedName>
    <definedName name="ghj_2_1_1_1_5" hidden="1">{#N/A,#N/A,FALSE,"TMCOMP96";#N/A,#N/A,FALSE,"MAT96";#N/A,#N/A,FALSE,"FANDA96";#N/A,#N/A,FALSE,"INTRAN96";#N/A,#N/A,FALSE,"NAA9697";#N/A,#N/A,FALSE,"ECWEBB";#N/A,#N/A,FALSE,"MFT96";#N/A,#N/A,FALSE,"CTrecon"}</definedName>
    <definedName name="ghj_2_1_1_2" hidden="1">{#N/A,#N/A,FALSE,"TMCOMP96";#N/A,#N/A,FALSE,"MAT96";#N/A,#N/A,FALSE,"FANDA96";#N/A,#N/A,FALSE,"INTRAN96";#N/A,#N/A,FALSE,"NAA9697";#N/A,#N/A,FALSE,"ECWEBB";#N/A,#N/A,FALSE,"MFT96";#N/A,#N/A,FALSE,"CTrecon"}</definedName>
    <definedName name="ghj_2_1_1_2_1" hidden="1">{#N/A,#N/A,FALSE,"TMCOMP96";#N/A,#N/A,FALSE,"MAT96";#N/A,#N/A,FALSE,"FANDA96";#N/A,#N/A,FALSE,"INTRAN96";#N/A,#N/A,FALSE,"NAA9697";#N/A,#N/A,FALSE,"ECWEBB";#N/A,#N/A,FALSE,"MFT96";#N/A,#N/A,FALSE,"CTrecon"}</definedName>
    <definedName name="ghj_2_1_1_2_2" hidden="1">{#N/A,#N/A,FALSE,"TMCOMP96";#N/A,#N/A,FALSE,"MAT96";#N/A,#N/A,FALSE,"FANDA96";#N/A,#N/A,FALSE,"INTRAN96";#N/A,#N/A,FALSE,"NAA9697";#N/A,#N/A,FALSE,"ECWEBB";#N/A,#N/A,FALSE,"MFT96";#N/A,#N/A,FALSE,"CTrecon"}</definedName>
    <definedName name="ghj_2_1_1_2_3" hidden="1">{#N/A,#N/A,FALSE,"TMCOMP96";#N/A,#N/A,FALSE,"MAT96";#N/A,#N/A,FALSE,"FANDA96";#N/A,#N/A,FALSE,"INTRAN96";#N/A,#N/A,FALSE,"NAA9697";#N/A,#N/A,FALSE,"ECWEBB";#N/A,#N/A,FALSE,"MFT96";#N/A,#N/A,FALSE,"CTrecon"}</definedName>
    <definedName name="ghj_2_1_1_2_4" hidden="1">{#N/A,#N/A,FALSE,"TMCOMP96";#N/A,#N/A,FALSE,"MAT96";#N/A,#N/A,FALSE,"FANDA96";#N/A,#N/A,FALSE,"INTRAN96";#N/A,#N/A,FALSE,"NAA9697";#N/A,#N/A,FALSE,"ECWEBB";#N/A,#N/A,FALSE,"MFT96";#N/A,#N/A,FALSE,"CTrecon"}</definedName>
    <definedName name="ghj_2_1_1_2_5" hidden="1">{#N/A,#N/A,FALSE,"TMCOMP96";#N/A,#N/A,FALSE,"MAT96";#N/A,#N/A,FALSE,"FANDA96";#N/A,#N/A,FALSE,"INTRAN96";#N/A,#N/A,FALSE,"NAA9697";#N/A,#N/A,FALSE,"ECWEBB";#N/A,#N/A,FALSE,"MFT96";#N/A,#N/A,FALSE,"CTrecon"}</definedName>
    <definedName name="ghj_2_1_1_3" hidden="1">{#N/A,#N/A,FALSE,"TMCOMP96";#N/A,#N/A,FALSE,"MAT96";#N/A,#N/A,FALSE,"FANDA96";#N/A,#N/A,FALSE,"INTRAN96";#N/A,#N/A,FALSE,"NAA9697";#N/A,#N/A,FALSE,"ECWEBB";#N/A,#N/A,FALSE,"MFT96";#N/A,#N/A,FALSE,"CTrecon"}</definedName>
    <definedName name="ghj_2_1_1_4" hidden="1">{#N/A,#N/A,FALSE,"TMCOMP96";#N/A,#N/A,FALSE,"MAT96";#N/A,#N/A,FALSE,"FANDA96";#N/A,#N/A,FALSE,"INTRAN96";#N/A,#N/A,FALSE,"NAA9697";#N/A,#N/A,FALSE,"ECWEBB";#N/A,#N/A,FALSE,"MFT96";#N/A,#N/A,FALSE,"CTrecon"}</definedName>
    <definedName name="ghj_2_1_1_5" hidden="1">{#N/A,#N/A,FALSE,"TMCOMP96";#N/A,#N/A,FALSE,"MAT96";#N/A,#N/A,FALSE,"FANDA96";#N/A,#N/A,FALSE,"INTRAN96";#N/A,#N/A,FALSE,"NAA9697";#N/A,#N/A,FALSE,"ECWEBB";#N/A,#N/A,FALSE,"MFT96";#N/A,#N/A,FALSE,"CTrecon"}</definedName>
    <definedName name="ghj_2_1_2" hidden="1">{#N/A,#N/A,FALSE,"TMCOMP96";#N/A,#N/A,FALSE,"MAT96";#N/A,#N/A,FALSE,"FANDA96";#N/A,#N/A,FALSE,"INTRAN96";#N/A,#N/A,FALSE,"NAA9697";#N/A,#N/A,FALSE,"ECWEBB";#N/A,#N/A,FALSE,"MFT96";#N/A,#N/A,FALSE,"CTrecon"}</definedName>
    <definedName name="ghj_2_1_2_1" hidden="1">{#N/A,#N/A,FALSE,"TMCOMP96";#N/A,#N/A,FALSE,"MAT96";#N/A,#N/A,FALSE,"FANDA96";#N/A,#N/A,FALSE,"INTRAN96";#N/A,#N/A,FALSE,"NAA9697";#N/A,#N/A,FALSE,"ECWEBB";#N/A,#N/A,FALSE,"MFT96";#N/A,#N/A,FALSE,"CTrecon"}</definedName>
    <definedName name="ghj_2_1_2_2" hidden="1">{#N/A,#N/A,FALSE,"TMCOMP96";#N/A,#N/A,FALSE,"MAT96";#N/A,#N/A,FALSE,"FANDA96";#N/A,#N/A,FALSE,"INTRAN96";#N/A,#N/A,FALSE,"NAA9697";#N/A,#N/A,FALSE,"ECWEBB";#N/A,#N/A,FALSE,"MFT96";#N/A,#N/A,FALSE,"CTrecon"}</definedName>
    <definedName name="ghj_2_1_2_3" hidden="1">{#N/A,#N/A,FALSE,"TMCOMP96";#N/A,#N/A,FALSE,"MAT96";#N/A,#N/A,FALSE,"FANDA96";#N/A,#N/A,FALSE,"INTRAN96";#N/A,#N/A,FALSE,"NAA9697";#N/A,#N/A,FALSE,"ECWEBB";#N/A,#N/A,FALSE,"MFT96";#N/A,#N/A,FALSE,"CTrecon"}</definedName>
    <definedName name="ghj_2_1_2_4" hidden="1">{#N/A,#N/A,FALSE,"TMCOMP96";#N/A,#N/A,FALSE,"MAT96";#N/A,#N/A,FALSE,"FANDA96";#N/A,#N/A,FALSE,"INTRAN96";#N/A,#N/A,FALSE,"NAA9697";#N/A,#N/A,FALSE,"ECWEBB";#N/A,#N/A,FALSE,"MFT96";#N/A,#N/A,FALSE,"CTrecon"}</definedName>
    <definedName name="ghj_2_1_2_5" hidden="1">{#N/A,#N/A,FALSE,"TMCOMP96";#N/A,#N/A,FALSE,"MAT96";#N/A,#N/A,FALSE,"FANDA96";#N/A,#N/A,FALSE,"INTRAN96";#N/A,#N/A,FALSE,"NAA9697";#N/A,#N/A,FALSE,"ECWEBB";#N/A,#N/A,FALSE,"MFT96";#N/A,#N/A,FALSE,"CTrecon"}</definedName>
    <definedName name="ghj_2_1_3" hidden="1">{#N/A,#N/A,FALSE,"TMCOMP96";#N/A,#N/A,FALSE,"MAT96";#N/A,#N/A,FALSE,"FANDA96";#N/A,#N/A,FALSE,"INTRAN96";#N/A,#N/A,FALSE,"NAA9697";#N/A,#N/A,FALSE,"ECWEBB";#N/A,#N/A,FALSE,"MFT96";#N/A,#N/A,FALSE,"CTrecon"}</definedName>
    <definedName name="ghj_2_1_3_1" hidden="1">{#N/A,#N/A,FALSE,"TMCOMP96";#N/A,#N/A,FALSE,"MAT96";#N/A,#N/A,FALSE,"FANDA96";#N/A,#N/A,FALSE,"INTRAN96";#N/A,#N/A,FALSE,"NAA9697";#N/A,#N/A,FALSE,"ECWEBB";#N/A,#N/A,FALSE,"MFT96";#N/A,#N/A,FALSE,"CTrecon"}</definedName>
    <definedName name="ghj_2_1_3_2" hidden="1">{#N/A,#N/A,FALSE,"TMCOMP96";#N/A,#N/A,FALSE,"MAT96";#N/A,#N/A,FALSE,"FANDA96";#N/A,#N/A,FALSE,"INTRAN96";#N/A,#N/A,FALSE,"NAA9697";#N/A,#N/A,FALSE,"ECWEBB";#N/A,#N/A,FALSE,"MFT96";#N/A,#N/A,FALSE,"CTrecon"}</definedName>
    <definedName name="ghj_2_1_3_3" hidden="1">{#N/A,#N/A,FALSE,"TMCOMP96";#N/A,#N/A,FALSE,"MAT96";#N/A,#N/A,FALSE,"FANDA96";#N/A,#N/A,FALSE,"INTRAN96";#N/A,#N/A,FALSE,"NAA9697";#N/A,#N/A,FALSE,"ECWEBB";#N/A,#N/A,FALSE,"MFT96";#N/A,#N/A,FALSE,"CTrecon"}</definedName>
    <definedName name="ghj_2_1_3_4" hidden="1">{#N/A,#N/A,FALSE,"TMCOMP96";#N/A,#N/A,FALSE,"MAT96";#N/A,#N/A,FALSE,"FANDA96";#N/A,#N/A,FALSE,"INTRAN96";#N/A,#N/A,FALSE,"NAA9697";#N/A,#N/A,FALSE,"ECWEBB";#N/A,#N/A,FALSE,"MFT96";#N/A,#N/A,FALSE,"CTrecon"}</definedName>
    <definedName name="ghj_2_1_3_5" hidden="1">{#N/A,#N/A,FALSE,"TMCOMP96";#N/A,#N/A,FALSE,"MAT96";#N/A,#N/A,FALSE,"FANDA96";#N/A,#N/A,FALSE,"INTRAN96";#N/A,#N/A,FALSE,"NAA9697";#N/A,#N/A,FALSE,"ECWEBB";#N/A,#N/A,FALSE,"MFT96";#N/A,#N/A,FALSE,"CTrecon"}</definedName>
    <definedName name="ghj_2_1_4" hidden="1">{#N/A,#N/A,FALSE,"TMCOMP96";#N/A,#N/A,FALSE,"MAT96";#N/A,#N/A,FALSE,"FANDA96";#N/A,#N/A,FALSE,"INTRAN96";#N/A,#N/A,FALSE,"NAA9697";#N/A,#N/A,FALSE,"ECWEBB";#N/A,#N/A,FALSE,"MFT96";#N/A,#N/A,FALSE,"CTrecon"}</definedName>
    <definedName name="ghj_2_1_4_1" hidden="1">{#N/A,#N/A,FALSE,"TMCOMP96";#N/A,#N/A,FALSE,"MAT96";#N/A,#N/A,FALSE,"FANDA96";#N/A,#N/A,FALSE,"INTRAN96";#N/A,#N/A,FALSE,"NAA9697";#N/A,#N/A,FALSE,"ECWEBB";#N/A,#N/A,FALSE,"MFT96";#N/A,#N/A,FALSE,"CTrecon"}</definedName>
    <definedName name="ghj_2_1_4_2" hidden="1">{#N/A,#N/A,FALSE,"TMCOMP96";#N/A,#N/A,FALSE,"MAT96";#N/A,#N/A,FALSE,"FANDA96";#N/A,#N/A,FALSE,"INTRAN96";#N/A,#N/A,FALSE,"NAA9697";#N/A,#N/A,FALSE,"ECWEBB";#N/A,#N/A,FALSE,"MFT96";#N/A,#N/A,FALSE,"CTrecon"}</definedName>
    <definedName name="ghj_2_1_4_3" hidden="1">{#N/A,#N/A,FALSE,"TMCOMP96";#N/A,#N/A,FALSE,"MAT96";#N/A,#N/A,FALSE,"FANDA96";#N/A,#N/A,FALSE,"INTRAN96";#N/A,#N/A,FALSE,"NAA9697";#N/A,#N/A,FALSE,"ECWEBB";#N/A,#N/A,FALSE,"MFT96";#N/A,#N/A,FALSE,"CTrecon"}</definedName>
    <definedName name="ghj_2_1_4_4" hidden="1">{#N/A,#N/A,FALSE,"TMCOMP96";#N/A,#N/A,FALSE,"MAT96";#N/A,#N/A,FALSE,"FANDA96";#N/A,#N/A,FALSE,"INTRAN96";#N/A,#N/A,FALSE,"NAA9697";#N/A,#N/A,FALSE,"ECWEBB";#N/A,#N/A,FALSE,"MFT96";#N/A,#N/A,FALSE,"CTrecon"}</definedName>
    <definedName name="ghj_2_1_4_5" hidden="1">{#N/A,#N/A,FALSE,"TMCOMP96";#N/A,#N/A,FALSE,"MAT96";#N/A,#N/A,FALSE,"FANDA96";#N/A,#N/A,FALSE,"INTRAN96";#N/A,#N/A,FALSE,"NAA9697";#N/A,#N/A,FALSE,"ECWEBB";#N/A,#N/A,FALSE,"MFT96";#N/A,#N/A,FALSE,"CTrecon"}</definedName>
    <definedName name="ghj_2_1_5" hidden="1">{#N/A,#N/A,FALSE,"TMCOMP96";#N/A,#N/A,FALSE,"MAT96";#N/A,#N/A,FALSE,"FANDA96";#N/A,#N/A,FALSE,"INTRAN96";#N/A,#N/A,FALSE,"NAA9697";#N/A,#N/A,FALSE,"ECWEBB";#N/A,#N/A,FALSE,"MFT96";#N/A,#N/A,FALSE,"CTrecon"}</definedName>
    <definedName name="ghj_2_1_5_1" hidden="1">{#N/A,#N/A,FALSE,"TMCOMP96";#N/A,#N/A,FALSE,"MAT96";#N/A,#N/A,FALSE,"FANDA96";#N/A,#N/A,FALSE,"INTRAN96";#N/A,#N/A,FALSE,"NAA9697";#N/A,#N/A,FALSE,"ECWEBB";#N/A,#N/A,FALSE,"MFT96";#N/A,#N/A,FALSE,"CTrecon"}</definedName>
    <definedName name="ghj_2_1_5_2" hidden="1">{#N/A,#N/A,FALSE,"TMCOMP96";#N/A,#N/A,FALSE,"MAT96";#N/A,#N/A,FALSE,"FANDA96";#N/A,#N/A,FALSE,"INTRAN96";#N/A,#N/A,FALSE,"NAA9697";#N/A,#N/A,FALSE,"ECWEBB";#N/A,#N/A,FALSE,"MFT96";#N/A,#N/A,FALSE,"CTrecon"}</definedName>
    <definedName name="ghj_2_1_5_3" hidden="1">{#N/A,#N/A,FALSE,"TMCOMP96";#N/A,#N/A,FALSE,"MAT96";#N/A,#N/A,FALSE,"FANDA96";#N/A,#N/A,FALSE,"INTRAN96";#N/A,#N/A,FALSE,"NAA9697";#N/A,#N/A,FALSE,"ECWEBB";#N/A,#N/A,FALSE,"MFT96";#N/A,#N/A,FALSE,"CTrecon"}</definedName>
    <definedName name="ghj_2_1_5_4" hidden="1">{#N/A,#N/A,FALSE,"TMCOMP96";#N/A,#N/A,FALSE,"MAT96";#N/A,#N/A,FALSE,"FANDA96";#N/A,#N/A,FALSE,"INTRAN96";#N/A,#N/A,FALSE,"NAA9697";#N/A,#N/A,FALSE,"ECWEBB";#N/A,#N/A,FALSE,"MFT96";#N/A,#N/A,FALSE,"CTrecon"}</definedName>
    <definedName name="ghj_2_1_5_5" hidden="1">{#N/A,#N/A,FALSE,"TMCOMP96";#N/A,#N/A,FALSE,"MAT96";#N/A,#N/A,FALSE,"FANDA96";#N/A,#N/A,FALSE,"INTRAN96";#N/A,#N/A,FALSE,"NAA9697";#N/A,#N/A,FALSE,"ECWEBB";#N/A,#N/A,FALSE,"MFT96";#N/A,#N/A,FALSE,"CTrecon"}</definedName>
    <definedName name="ghj_2_2" hidden="1">{#N/A,#N/A,FALSE,"TMCOMP96";#N/A,#N/A,FALSE,"MAT96";#N/A,#N/A,FALSE,"FANDA96";#N/A,#N/A,FALSE,"INTRAN96";#N/A,#N/A,FALSE,"NAA9697";#N/A,#N/A,FALSE,"ECWEBB";#N/A,#N/A,FALSE,"MFT96";#N/A,#N/A,FALSE,"CTrecon"}</definedName>
    <definedName name="ghj_2_2_1" hidden="1">{#N/A,#N/A,FALSE,"TMCOMP96";#N/A,#N/A,FALSE,"MAT96";#N/A,#N/A,FALSE,"FANDA96";#N/A,#N/A,FALSE,"INTRAN96";#N/A,#N/A,FALSE,"NAA9697";#N/A,#N/A,FALSE,"ECWEBB";#N/A,#N/A,FALSE,"MFT96";#N/A,#N/A,FALSE,"CTrecon"}</definedName>
    <definedName name="ghj_2_2_2" hidden="1">{#N/A,#N/A,FALSE,"TMCOMP96";#N/A,#N/A,FALSE,"MAT96";#N/A,#N/A,FALSE,"FANDA96";#N/A,#N/A,FALSE,"INTRAN96";#N/A,#N/A,FALSE,"NAA9697";#N/A,#N/A,FALSE,"ECWEBB";#N/A,#N/A,FALSE,"MFT96";#N/A,#N/A,FALSE,"CTrecon"}</definedName>
    <definedName name="ghj_2_2_3" hidden="1">{#N/A,#N/A,FALSE,"TMCOMP96";#N/A,#N/A,FALSE,"MAT96";#N/A,#N/A,FALSE,"FANDA96";#N/A,#N/A,FALSE,"INTRAN96";#N/A,#N/A,FALSE,"NAA9697";#N/A,#N/A,FALSE,"ECWEBB";#N/A,#N/A,FALSE,"MFT96";#N/A,#N/A,FALSE,"CTrecon"}</definedName>
    <definedName name="ghj_2_2_4" hidden="1">{#N/A,#N/A,FALSE,"TMCOMP96";#N/A,#N/A,FALSE,"MAT96";#N/A,#N/A,FALSE,"FANDA96";#N/A,#N/A,FALSE,"INTRAN96";#N/A,#N/A,FALSE,"NAA9697";#N/A,#N/A,FALSE,"ECWEBB";#N/A,#N/A,FALSE,"MFT96";#N/A,#N/A,FALSE,"CTrecon"}</definedName>
    <definedName name="ghj_2_2_5" hidden="1">{#N/A,#N/A,FALSE,"TMCOMP96";#N/A,#N/A,FALSE,"MAT96";#N/A,#N/A,FALSE,"FANDA96";#N/A,#N/A,FALSE,"INTRAN96";#N/A,#N/A,FALSE,"NAA9697";#N/A,#N/A,FALSE,"ECWEBB";#N/A,#N/A,FALSE,"MFT96";#N/A,#N/A,FALSE,"CTrecon"}</definedName>
    <definedName name="ghj_2_3" hidden="1">{#N/A,#N/A,FALSE,"TMCOMP96";#N/A,#N/A,FALSE,"MAT96";#N/A,#N/A,FALSE,"FANDA96";#N/A,#N/A,FALSE,"INTRAN96";#N/A,#N/A,FALSE,"NAA9697";#N/A,#N/A,FALSE,"ECWEBB";#N/A,#N/A,FALSE,"MFT96";#N/A,#N/A,FALSE,"CTrecon"}</definedName>
    <definedName name="ghj_2_3_1" hidden="1">{#N/A,#N/A,FALSE,"TMCOMP96";#N/A,#N/A,FALSE,"MAT96";#N/A,#N/A,FALSE,"FANDA96";#N/A,#N/A,FALSE,"INTRAN96";#N/A,#N/A,FALSE,"NAA9697";#N/A,#N/A,FALSE,"ECWEBB";#N/A,#N/A,FALSE,"MFT96";#N/A,#N/A,FALSE,"CTrecon"}</definedName>
    <definedName name="ghj_2_3_2" hidden="1">{#N/A,#N/A,FALSE,"TMCOMP96";#N/A,#N/A,FALSE,"MAT96";#N/A,#N/A,FALSE,"FANDA96";#N/A,#N/A,FALSE,"INTRAN96";#N/A,#N/A,FALSE,"NAA9697";#N/A,#N/A,FALSE,"ECWEBB";#N/A,#N/A,FALSE,"MFT96";#N/A,#N/A,FALSE,"CTrecon"}</definedName>
    <definedName name="ghj_2_3_3" hidden="1">{#N/A,#N/A,FALSE,"TMCOMP96";#N/A,#N/A,FALSE,"MAT96";#N/A,#N/A,FALSE,"FANDA96";#N/A,#N/A,FALSE,"INTRAN96";#N/A,#N/A,FALSE,"NAA9697";#N/A,#N/A,FALSE,"ECWEBB";#N/A,#N/A,FALSE,"MFT96";#N/A,#N/A,FALSE,"CTrecon"}</definedName>
    <definedName name="ghj_2_3_4" hidden="1">{#N/A,#N/A,FALSE,"TMCOMP96";#N/A,#N/A,FALSE,"MAT96";#N/A,#N/A,FALSE,"FANDA96";#N/A,#N/A,FALSE,"INTRAN96";#N/A,#N/A,FALSE,"NAA9697";#N/A,#N/A,FALSE,"ECWEBB";#N/A,#N/A,FALSE,"MFT96";#N/A,#N/A,FALSE,"CTrecon"}</definedName>
    <definedName name="ghj_2_3_5" hidden="1">{#N/A,#N/A,FALSE,"TMCOMP96";#N/A,#N/A,FALSE,"MAT96";#N/A,#N/A,FALSE,"FANDA96";#N/A,#N/A,FALSE,"INTRAN96";#N/A,#N/A,FALSE,"NAA9697";#N/A,#N/A,FALSE,"ECWEBB";#N/A,#N/A,FALSE,"MFT96";#N/A,#N/A,FALSE,"CTrecon"}</definedName>
    <definedName name="ghj_2_4" hidden="1">{#N/A,#N/A,FALSE,"TMCOMP96";#N/A,#N/A,FALSE,"MAT96";#N/A,#N/A,FALSE,"FANDA96";#N/A,#N/A,FALSE,"INTRAN96";#N/A,#N/A,FALSE,"NAA9697";#N/A,#N/A,FALSE,"ECWEBB";#N/A,#N/A,FALSE,"MFT96";#N/A,#N/A,FALSE,"CTrecon"}</definedName>
    <definedName name="ghj_2_4_1" hidden="1">{#N/A,#N/A,FALSE,"TMCOMP96";#N/A,#N/A,FALSE,"MAT96";#N/A,#N/A,FALSE,"FANDA96";#N/A,#N/A,FALSE,"INTRAN96";#N/A,#N/A,FALSE,"NAA9697";#N/A,#N/A,FALSE,"ECWEBB";#N/A,#N/A,FALSE,"MFT96";#N/A,#N/A,FALSE,"CTrecon"}</definedName>
    <definedName name="ghj_2_4_2" hidden="1">{#N/A,#N/A,FALSE,"TMCOMP96";#N/A,#N/A,FALSE,"MAT96";#N/A,#N/A,FALSE,"FANDA96";#N/A,#N/A,FALSE,"INTRAN96";#N/A,#N/A,FALSE,"NAA9697";#N/A,#N/A,FALSE,"ECWEBB";#N/A,#N/A,FALSE,"MFT96";#N/A,#N/A,FALSE,"CTrecon"}</definedName>
    <definedName name="ghj_2_4_3" hidden="1">{#N/A,#N/A,FALSE,"TMCOMP96";#N/A,#N/A,FALSE,"MAT96";#N/A,#N/A,FALSE,"FANDA96";#N/A,#N/A,FALSE,"INTRAN96";#N/A,#N/A,FALSE,"NAA9697";#N/A,#N/A,FALSE,"ECWEBB";#N/A,#N/A,FALSE,"MFT96";#N/A,#N/A,FALSE,"CTrecon"}</definedName>
    <definedName name="ghj_2_4_4" hidden="1">{#N/A,#N/A,FALSE,"TMCOMP96";#N/A,#N/A,FALSE,"MAT96";#N/A,#N/A,FALSE,"FANDA96";#N/A,#N/A,FALSE,"INTRAN96";#N/A,#N/A,FALSE,"NAA9697";#N/A,#N/A,FALSE,"ECWEBB";#N/A,#N/A,FALSE,"MFT96";#N/A,#N/A,FALSE,"CTrecon"}</definedName>
    <definedName name="ghj_2_4_5" hidden="1">{#N/A,#N/A,FALSE,"TMCOMP96";#N/A,#N/A,FALSE,"MAT96";#N/A,#N/A,FALSE,"FANDA96";#N/A,#N/A,FALSE,"INTRAN96";#N/A,#N/A,FALSE,"NAA9697";#N/A,#N/A,FALSE,"ECWEBB";#N/A,#N/A,FALSE,"MFT96";#N/A,#N/A,FALSE,"CTrecon"}</definedName>
    <definedName name="ghj_2_5" hidden="1">{#N/A,#N/A,FALSE,"TMCOMP96";#N/A,#N/A,FALSE,"MAT96";#N/A,#N/A,FALSE,"FANDA96";#N/A,#N/A,FALSE,"INTRAN96";#N/A,#N/A,FALSE,"NAA9697";#N/A,#N/A,FALSE,"ECWEBB";#N/A,#N/A,FALSE,"MFT96";#N/A,#N/A,FALSE,"CTrecon"}</definedName>
    <definedName name="ghj_2_5_1" hidden="1">{#N/A,#N/A,FALSE,"TMCOMP96";#N/A,#N/A,FALSE,"MAT96";#N/A,#N/A,FALSE,"FANDA96";#N/A,#N/A,FALSE,"INTRAN96";#N/A,#N/A,FALSE,"NAA9697";#N/A,#N/A,FALSE,"ECWEBB";#N/A,#N/A,FALSE,"MFT96";#N/A,#N/A,FALSE,"CTrecon"}</definedName>
    <definedName name="ghj_2_5_2" hidden="1">{#N/A,#N/A,FALSE,"TMCOMP96";#N/A,#N/A,FALSE,"MAT96";#N/A,#N/A,FALSE,"FANDA96";#N/A,#N/A,FALSE,"INTRAN96";#N/A,#N/A,FALSE,"NAA9697";#N/A,#N/A,FALSE,"ECWEBB";#N/A,#N/A,FALSE,"MFT96";#N/A,#N/A,FALSE,"CTrecon"}</definedName>
    <definedName name="ghj_2_5_3" hidden="1">{#N/A,#N/A,FALSE,"TMCOMP96";#N/A,#N/A,FALSE,"MAT96";#N/A,#N/A,FALSE,"FANDA96";#N/A,#N/A,FALSE,"INTRAN96";#N/A,#N/A,FALSE,"NAA9697";#N/A,#N/A,FALSE,"ECWEBB";#N/A,#N/A,FALSE,"MFT96";#N/A,#N/A,FALSE,"CTrecon"}</definedName>
    <definedName name="ghj_2_5_4" hidden="1">{#N/A,#N/A,FALSE,"TMCOMP96";#N/A,#N/A,FALSE,"MAT96";#N/A,#N/A,FALSE,"FANDA96";#N/A,#N/A,FALSE,"INTRAN96";#N/A,#N/A,FALSE,"NAA9697";#N/A,#N/A,FALSE,"ECWEBB";#N/A,#N/A,FALSE,"MFT96";#N/A,#N/A,FALSE,"CTrecon"}</definedName>
    <definedName name="ghj_2_5_5" hidden="1">{#N/A,#N/A,FALSE,"TMCOMP96";#N/A,#N/A,FALSE,"MAT96";#N/A,#N/A,FALSE,"FANDA96";#N/A,#N/A,FALSE,"INTRAN96";#N/A,#N/A,FALSE,"NAA9697";#N/A,#N/A,FALSE,"ECWEBB";#N/A,#N/A,FALSE,"MFT96";#N/A,#N/A,FALSE,"CTrecon"}</definedName>
    <definedName name="ghj_3" hidden="1">{#N/A,#N/A,FALSE,"TMCOMP96";#N/A,#N/A,FALSE,"MAT96";#N/A,#N/A,FALSE,"FANDA96";#N/A,#N/A,FALSE,"INTRAN96";#N/A,#N/A,FALSE,"NAA9697";#N/A,#N/A,FALSE,"ECWEBB";#N/A,#N/A,FALSE,"MFT96";#N/A,#N/A,FALSE,"CTrecon"}</definedName>
    <definedName name="ghj_3_1" hidden="1">{#N/A,#N/A,FALSE,"TMCOMP96";#N/A,#N/A,FALSE,"MAT96";#N/A,#N/A,FALSE,"FANDA96";#N/A,#N/A,FALSE,"INTRAN96";#N/A,#N/A,FALSE,"NAA9697";#N/A,#N/A,FALSE,"ECWEBB";#N/A,#N/A,FALSE,"MFT96";#N/A,#N/A,FALSE,"CTrecon"}</definedName>
    <definedName name="ghj_3_1_1" hidden="1">{#N/A,#N/A,FALSE,"TMCOMP96";#N/A,#N/A,FALSE,"MAT96";#N/A,#N/A,FALSE,"FANDA96";#N/A,#N/A,FALSE,"INTRAN96";#N/A,#N/A,FALSE,"NAA9697";#N/A,#N/A,FALSE,"ECWEBB";#N/A,#N/A,FALSE,"MFT96";#N/A,#N/A,FALSE,"CTrecon"}</definedName>
    <definedName name="ghj_3_1_1_1" hidden="1">{#N/A,#N/A,FALSE,"TMCOMP96";#N/A,#N/A,FALSE,"MAT96";#N/A,#N/A,FALSE,"FANDA96";#N/A,#N/A,FALSE,"INTRAN96";#N/A,#N/A,FALSE,"NAA9697";#N/A,#N/A,FALSE,"ECWEBB";#N/A,#N/A,FALSE,"MFT96";#N/A,#N/A,FALSE,"CTrecon"}</definedName>
    <definedName name="ghj_3_1_1_1_1" hidden="1">{#N/A,#N/A,FALSE,"TMCOMP96";#N/A,#N/A,FALSE,"MAT96";#N/A,#N/A,FALSE,"FANDA96";#N/A,#N/A,FALSE,"INTRAN96";#N/A,#N/A,FALSE,"NAA9697";#N/A,#N/A,FALSE,"ECWEBB";#N/A,#N/A,FALSE,"MFT96";#N/A,#N/A,FALSE,"CTrecon"}</definedName>
    <definedName name="ghj_3_1_1_1_2" hidden="1">{#N/A,#N/A,FALSE,"TMCOMP96";#N/A,#N/A,FALSE,"MAT96";#N/A,#N/A,FALSE,"FANDA96";#N/A,#N/A,FALSE,"INTRAN96";#N/A,#N/A,FALSE,"NAA9697";#N/A,#N/A,FALSE,"ECWEBB";#N/A,#N/A,FALSE,"MFT96";#N/A,#N/A,FALSE,"CTrecon"}</definedName>
    <definedName name="ghj_3_1_1_1_3" hidden="1">{#N/A,#N/A,FALSE,"TMCOMP96";#N/A,#N/A,FALSE,"MAT96";#N/A,#N/A,FALSE,"FANDA96";#N/A,#N/A,FALSE,"INTRAN96";#N/A,#N/A,FALSE,"NAA9697";#N/A,#N/A,FALSE,"ECWEBB";#N/A,#N/A,FALSE,"MFT96";#N/A,#N/A,FALSE,"CTrecon"}</definedName>
    <definedName name="ghj_3_1_1_1_4" hidden="1">{#N/A,#N/A,FALSE,"TMCOMP96";#N/A,#N/A,FALSE,"MAT96";#N/A,#N/A,FALSE,"FANDA96";#N/A,#N/A,FALSE,"INTRAN96";#N/A,#N/A,FALSE,"NAA9697";#N/A,#N/A,FALSE,"ECWEBB";#N/A,#N/A,FALSE,"MFT96";#N/A,#N/A,FALSE,"CTrecon"}</definedName>
    <definedName name="ghj_3_1_1_1_5" hidden="1">{#N/A,#N/A,FALSE,"TMCOMP96";#N/A,#N/A,FALSE,"MAT96";#N/A,#N/A,FALSE,"FANDA96";#N/A,#N/A,FALSE,"INTRAN96";#N/A,#N/A,FALSE,"NAA9697";#N/A,#N/A,FALSE,"ECWEBB";#N/A,#N/A,FALSE,"MFT96";#N/A,#N/A,FALSE,"CTrecon"}</definedName>
    <definedName name="ghj_3_1_1_2" hidden="1">{#N/A,#N/A,FALSE,"TMCOMP96";#N/A,#N/A,FALSE,"MAT96";#N/A,#N/A,FALSE,"FANDA96";#N/A,#N/A,FALSE,"INTRAN96";#N/A,#N/A,FALSE,"NAA9697";#N/A,#N/A,FALSE,"ECWEBB";#N/A,#N/A,FALSE,"MFT96";#N/A,#N/A,FALSE,"CTrecon"}</definedName>
    <definedName name="ghj_3_1_1_2_1" hidden="1">{#N/A,#N/A,FALSE,"TMCOMP96";#N/A,#N/A,FALSE,"MAT96";#N/A,#N/A,FALSE,"FANDA96";#N/A,#N/A,FALSE,"INTRAN96";#N/A,#N/A,FALSE,"NAA9697";#N/A,#N/A,FALSE,"ECWEBB";#N/A,#N/A,FALSE,"MFT96";#N/A,#N/A,FALSE,"CTrecon"}</definedName>
    <definedName name="ghj_3_1_1_2_2" hidden="1">{#N/A,#N/A,FALSE,"TMCOMP96";#N/A,#N/A,FALSE,"MAT96";#N/A,#N/A,FALSE,"FANDA96";#N/A,#N/A,FALSE,"INTRAN96";#N/A,#N/A,FALSE,"NAA9697";#N/A,#N/A,FALSE,"ECWEBB";#N/A,#N/A,FALSE,"MFT96";#N/A,#N/A,FALSE,"CTrecon"}</definedName>
    <definedName name="ghj_3_1_1_2_3" hidden="1">{#N/A,#N/A,FALSE,"TMCOMP96";#N/A,#N/A,FALSE,"MAT96";#N/A,#N/A,FALSE,"FANDA96";#N/A,#N/A,FALSE,"INTRAN96";#N/A,#N/A,FALSE,"NAA9697";#N/A,#N/A,FALSE,"ECWEBB";#N/A,#N/A,FALSE,"MFT96";#N/A,#N/A,FALSE,"CTrecon"}</definedName>
    <definedName name="ghj_3_1_1_2_4" hidden="1">{#N/A,#N/A,FALSE,"TMCOMP96";#N/A,#N/A,FALSE,"MAT96";#N/A,#N/A,FALSE,"FANDA96";#N/A,#N/A,FALSE,"INTRAN96";#N/A,#N/A,FALSE,"NAA9697";#N/A,#N/A,FALSE,"ECWEBB";#N/A,#N/A,FALSE,"MFT96";#N/A,#N/A,FALSE,"CTrecon"}</definedName>
    <definedName name="ghj_3_1_1_2_5" hidden="1">{#N/A,#N/A,FALSE,"TMCOMP96";#N/A,#N/A,FALSE,"MAT96";#N/A,#N/A,FALSE,"FANDA96";#N/A,#N/A,FALSE,"INTRAN96";#N/A,#N/A,FALSE,"NAA9697";#N/A,#N/A,FALSE,"ECWEBB";#N/A,#N/A,FALSE,"MFT96";#N/A,#N/A,FALSE,"CTrecon"}</definedName>
    <definedName name="ghj_3_1_1_3" hidden="1">{#N/A,#N/A,FALSE,"TMCOMP96";#N/A,#N/A,FALSE,"MAT96";#N/A,#N/A,FALSE,"FANDA96";#N/A,#N/A,FALSE,"INTRAN96";#N/A,#N/A,FALSE,"NAA9697";#N/A,#N/A,FALSE,"ECWEBB";#N/A,#N/A,FALSE,"MFT96";#N/A,#N/A,FALSE,"CTrecon"}</definedName>
    <definedName name="ghj_3_1_1_4" hidden="1">{#N/A,#N/A,FALSE,"TMCOMP96";#N/A,#N/A,FALSE,"MAT96";#N/A,#N/A,FALSE,"FANDA96";#N/A,#N/A,FALSE,"INTRAN96";#N/A,#N/A,FALSE,"NAA9697";#N/A,#N/A,FALSE,"ECWEBB";#N/A,#N/A,FALSE,"MFT96";#N/A,#N/A,FALSE,"CTrecon"}</definedName>
    <definedName name="ghj_3_1_1_5" hidden="1">{#N/A,#N/A,FALSE,"TMCOMP96";#N/A,#N/A,FALSE,"MAT96";#N/A,#N/A,FALSE,"FANDA96";#N/A,#N/A,FALSE,"INTRAN96";#N/A,#N/A,FALSE,"NAA9697";#N/A,#N/A,FALSE,"ECWEBB";#N/A,#N/A,FALSE,"MFT96";#N/A,#N/A,FALSE,"CTrecon"}</definedName>
    <definedName name="ghj_3_1_2" hidden="1">{#N/A,#N/A,FALSE,"TMCOMP96";#N/A,#N/A,FALSE,"MAT96";#N/A,#N/A,FALSE,"FANDA96";#N/A,#N/A,FALSE,"INTRAN96";#N/A,#N/A,FALSE,"NAA9697";#N/A,#N/A,FALSE,"ECWEBB";#N/A,#N/A,FALSE,"MFT96";#N/A,#N/A,FALSE,"CTrecon"}</definedName>
    <definedName name="ghj_3_1_2_1" hidden="1">{#N/A,#N/A,FALSE,"TMCOMP96";#N/A,#N/A,FALSE,"MAT96";#N/A,#N/A,FALSE,"FANDA96";#N/A,#N/A,FALSE,"INTRAN96";#N/A,#N/A,FALSE,"NAA9697";#N/A,#N/A,FALSE,"ECWEBB";#N/A,#N/A,FALSE,"MFT96";#N/A,#N/A,FALSE,"CTrecon"}</definedName>
    <definedName name="ghj_3_1_2_2" hidden="1">{#N/A,#N/A,FALSE,"TMCOMP96";#N/A,#N/A,FALSE,"MAT96";#N/A,#N/A,FALSE,"FANDA96";#N/A,#N/A,FALSE,"INTRAN96";#N/A,#N/A,FALSE,"NAA9697";#N/A,#N/A,FALSE,"ECWEBB";#N/A,#N/A,FALSE,"MFT96";#N/A,#N/A,FALSE,"CTrecon"}</definedName>
    <definedName name="ghj_3_1_2_3" hidden="1">{#N/A,#N/A,FALSE,"TMCOMP96";#N/A,#N/A,FALSE,"MAT96";#N/A,#N/A,FALSE,"FANDA96";#N/A,#N/A,FALSE,"INTRAN96";#N/A,#N/A,FALSE,"NAA9697";#N/A,#N/A,FALSE,"ECWEBB";#N/A,#N/A,FALSE,"MFT96";#N/A,#N/A,FALSE,"CTrecon"}</definedName>
    <definedName name="ghj_3_1_2_4" hidden="1">{#N/A,#N/A,FALSE,"TMCOMP96";#N/A,#N/A,FALSE,"MAT96";#N/A,#N/A,FALSE,"FANDA96";#N/A,#N/A,FALSE,"INTRAN96";#N/A,#N/A,FALSE,"NAA9697";#N/A,#N/A,FALSE,"ECWEBB";#N/A,#N/A,FALSE,"MFT96";#N/A,#N/A,FALSE,"CTrecon"}</definedName>
    <definedName name="ghj_3_1_2_5" hidden="1">{#N/A,#N/A,FALSE,"TMCOMP96";#N/A,#N/A,FALSE,"MAT96";#N/A,#N/A,FALSE,"FANDA96";#N/A,#N/A,FALSE,"INTRAN96";#N/A,#N/A,FALSE,"NAA9697";#N/A,#N/A,FALSE,"ECWEBB";#N/A,#N/A,FALSE,"MFT96";#N/A,#N/A,FALSE,"CTrecon"}</definedName>
    <definedName name="ghj_3_1_3" hidden="1">{#N/A,#N/A,FALSE,"TMCOMP96";#N/A,#N/A,FALSE,"MAT96";#N/A,#N/A,FALSE,"FANDA96";#N/A,#N/A,FALSE,"INTRAN96";#N/A,#N/A,FALSE,"NAA9697";#N/A,#N/A,FALSE,"ECWEBB";#N/A,#N/A,FALSE,"MFT96";#N/A,#N/A,FALSE,"CTrecon"}</definedName>
    <definedName name="ghj_3_1_3_1" hidden="1">{#N/A,#N/A,FALSE,"TMCOMP96";#N/A,#N/A,FALSE,"MAT96";#N/A,#N/A,FALSE,"FANDA96";#N/A,#N/A,FALSE,"INTRAN96";#N/A,#N/A,FALSE,"NAA9697";#N/A,#N/A,FALSE,"ECWEBB";#N/A,#N/A,FALSE,"MFT96";#N/A,#N/A,FALSE,"CTrecon"}</definedName>
    <definedName name="ghj_3_1_3_2" hidden="1">{#N/A,#N/A,FALSE,"TMCOMP96";#N/A,#N/A,FALSE,"MAT96";#N/A,#N/A,FALSE,"FANDA96";#N/A,#N/A,FALSE,"INTRAN96";#N/A,#N/A,FALSE,"NAA9697";#N/A,#N/A,FALSE,"ECWEBB";#N/A,#N/A,FALSE,"MFT96";#N/A,#N/A,FALSE,"CTrecon"}</definedName>
    <definedName name="ghj_3_1_3_3" hidden="1">{#N/A,#N/A,FALSE,"TMCOMP96";#N/A,#N/A,FALSE,"MAT96";#N/A,#N/A,FALSE,"FANDA96";#N/A,#N/A,FALSE,"INTRAN96";#N/A,#N/A,FALSE,"NAA9697";#N/A,#N/A,FALSE,"ECWEBB";#N/A,#N/A,FALSE,"MFT96";#N/A,#N/A,FALSE,"CTrecon"}</definedName>
    <definedName name="ghj_3_1_3_4" hidden="1">{#N/A,#N/A,FALSE,"TMCOMP96";#N/A,#N/A,FALSE,"MAT96";#N/A,#N/A,FALSE,"FANDA96";#N/A,#N/A,FALSE,"INTRAN96";#N/A,#N/A,FALSE,"NAA9697";#N/A,#N/A,FALSE,"ECWEBB";#N/A,#N/A,FALSE,"MFT96";#N/A,#N/A,FALSE,"CTrecon"}</definedName>
    <definedName name="ghj_3_1_3_5" hidden="1">{#N/A,#N/A,FALSE,"TMCOMP96";#N/A,#N/A,FALSE,"MAT96";#N/A,#N/A,FALSE,"FANDA96";#N/A,#N/A,FALSE,"INTRAN96";#N/A,#N/A,FALSE,"NAA9697";#N/A,#N/A,FALSE,"ECWEBB";#N/A,#N/A,FALSE,"MFT96";#N/A,#N/A,FALSE,"CTrecon"}</definedName>
    <definedName name="ghj_3_1_4" hidden="1">{#N/A,#N/A,FALSE,"TMCOMP96";#N/A,#N/A,FALSE,"MAT96";#N/A,#N/A,FALSE,"FANDA96";#N/A,#N/A,FALSE,"INTRAN96";#N/A,#N/A,FALSE,"NAA9697";#N/A,#N/A,FALSE,"ECWEBB";#N/A,#N/A,FALSE,"MFT96";#N/A,#N/A,FALSE,"CTrecon"}</definedName>
    <definedName name="ghj_3_1_4_1" hidden="1">{#N/A,#N/A,FALSE,"TMCOMP96";#N/A,#N/A,FALSE,"MAT96";#N/A,#N/A,FALSE,"FANDA96";#N/A,#N/A,FALSE,"INTRAN96";#N/A,#N/A,FALSE,"NAA9697";#N/A,#N/A,FALSE,"ECWEBB";#N/A,#N/A,FALSE,"MFT96";#N/A,#N/A,FALSE,"CTrecon"}</definedName>
    <definedName name="ghj_3_1_4_2" hidden="1">{#N/A,#N/A,FALSE,"TMCOMP96";#N/A,#N/A,FALSE,"MAT96";#N/A,#N/A,FALSE,"FANDA96";#N/A,#N/A,FALSE,"INTRAN96";#N/A,#N/A,FALSE,"NAA9697";#N/A,#N/A,FALSE,"ECWEBB";#N/A,#N/A,FALSE,"MFT96";#N/A,#N/A,FALSE,"CTrecon"}</definedName>
    <definedName name="ghj_3_1_4_3" hidden="1">{#N/A,#N/A,FALSE,"TMCOMP96";#N/A,#N/A,FALSE,"MAT96";#N/A,#N/A,FALSE,"FANDA96";#N/A,#N/A,FALSE,"INTRAN96";#N/A,#N/A,FALSE,"NAA9697";#N/A,#N/A,FALSE,"ECWEBB";#N/A,#N/A,FALSE,"MFT96";#N/A,#N/A,FALSE,"CTrecon"}</definedName>
    <definedName name="ghj_3_1_4_4" hidden="1">{#N/A,#N/A,FALSE,"TMCOMP96";#N/A,#N/A,FALSE,"MAT96";#N/A,#N/A,FALSE,"FANDA96";#N/A,#N/A,FALSE,"INTRAN96";#N/A,#N/A,FALSE,"NAA9697";#N/A,#N/A,FALSE,"ECWEBB";#N/A,#N/A,FALSE,"MFT96";#N/A,#N/A,FALSE,"CTrecon"}</definedName>
    <definedName name="ghj_3_1_4_5" hidden="1">{#N/A,#N/A,FALSE,"TMCOMP96";#N/A,#N/A,FALSE,"MAT96";#N/A,#N/A,FALSE,"FANDA96";#N/A,#N/A,FALSE,"INTRAN96";#N/A,#N/A,FALSE,"NAA9697";#N/A,#N/A,FALSE,"ECWEBB";#N/A,#N/A,FALSE,"MFT96";#N/A,#N/A,FALSE,"CTrecon"}</definedName>
    <definedName name="ghj_3_1_5" hidden="1">{#N/A,#N/A,FALSE,"TMCOMP96";#N/A,#N/A,FALSE,"MAT96";#N/A,#N/A,FALSE,"FANDA96";#N/A,#N/A,FALSE,"INTRAN96";#N/A,#N/A,FALSE,"NAA9697";#N/A,#N/A,FALSE,"ECWEBB";#N/A,#N/A,FALSE,"MFT96";#N/A,#N/A,FALSE,"CTrecon"}</definedName>
    <definedName name="ghj_3_1_5_1" hidden="1">{#N/A,#N/A,FALSE,"TMCOMP96";#N/A,#N/A,FALSE,"MAT96";#N/A,#N/A,FALSE,"FANDA96";#N/A,#N/A,FALSE,"INTRAN96";#N/A,#N/A,FALSE,"NAA9697";#N/A,#N/A,FALSE,"ECWEBB";#N/A,#N/A,FALSE,"MFT96";#N/A,#N/A,FALSE,"CTrecon"}</definedName>
    <definedName name="ghj_3_1_5_2" hidden="1">{#N/A,#N/A,FALSE,"TMCOMP96";#N/A,#N/A,FALSE,"MAT96";#N/A,#N/A,FALSE,"FANDA96";#N/A,#N/A,FALSE,"INTRAN96";#N/A,#N/A,FALSE,"NAA9697";#N/A,#N/A,FALSE,"ECWEBB";#N/A,#N/A,FALSE,"MFT96";#N/A,#N/A,FALSE,"CTrecon"}</definedName>
    <definedName name="ghj_3_1_5_3" hidden="1">{#N/A,#N/A,FALSE,"TMCOMP96";#N/A,#N/A,FALSE,"MAT96";#N/A,#N/A,FALSE,"FANDA96";#N/A,#N/A,FALSE,"INTRAN96";#N/A,#N/A,FALSE,"NAA9697";#N/A,#N/A,FALSE,"ECWEBB";#N/A,#N/A,FALSE,"MFT96";#N/A,#N/A,FALSE,"CTrecon"}</definedName>
    <definedName name="ghj_3_1_5_4" hidden="1">{#N/A,#N/A,FALSE,"TMCOMP96";#N/A,#N/A,FALSE,"MAT96";#N/A,#N/A,FALSE,"FANDA96";#N/A,#N/A,FALSE,"INTRAN96";#N/A,#N/A,FALSE,"NAA9697";#N/A,#N/A,FALSE,"ECWEBB";#N/A,#N/A,FALSE,"MFT96";#N/A,#N/A,FALSE,"CTrecon"}</definedName>
    <definedName name="ghj_3_1_5_5" hidden="1">{#N/A,#N/A,FALSE,"TMCOMP96";#N/A,#N/A,FALSE,"MAT96";#N/A,#N/A,FALSE,"FANDA96";#N/A,#N/A,FALSE,"INTRAN96";#N/A,#N/A,FALSE,"NAA9697";#N/A,#N/A,FALSE,"ECWEBB";#N/A,#N/A,FALSE,"MFT96";#N/A,#N/A,FALSE,"CTrecon"}</definedName>
    <definedName name="ghj_3_2" hidden="1">{#N/A,#N/A,FALSE,"TMCOMP96";#N/A,#N/A,FALSE,"MAT96";#N/A,#N/A,FALSE,"FANDA96";#N/A,#N/A,FALSE,"INTRAN96";#N/A,#N/A,FALSE,"NAA9697";#N/A,#N/A,FALSE,"ECWEBB";#N/A,#N/A,FALSE,"MFT96";#N/A,#N/A,FALSE,"CTrecon"}</definedName>
    <definedName name="ghj_3_2_1" hidden="1">{#N/A,#N/A,FALSE,"TMCOMP96";#N/A,#N/A,FALSE,"MAT96";#N/A,#N/A,FALSE,"FANDA96";#N/A,#N/A,FALSE,"INTRAN96";#N/A,#N/A,FALSE,"NAA9697";#N/A,#N/A,FALSE,"ECWEBB";#N/A,#N/A,FALSE,"MFT96";#N/A,#N/A,FALSE,"CTrecon"}</definedName>
    <definedName name="ghj_3_2_2" hidden="1">{#N/A,#N/A,FALSE,"TMCOMP96";#N/A,#N/A,FALSE,"MAT96";#N/A,#N/A,FALSE,"FANDA96";#N/A,#N/A,FALSE,"INTRAN96";#N/A,#N/A,FALSE,"NAA9697";#N/A,#N/A,FALSE,"ECWEBB";#N/A,#N/A,FALSE,"MFT96";#N/A,#N/A,FALSE,"CTrecon"}</definedName>
    <definedName name="ghj_3_2_3" hidden="1">{#N/A,#N/A,FALSE,"TMCOMP96";#N/A,#N/A,FALSE,"MAT96";#N/A,#N/A,FALSE,"FANDA96";#N/A,#N/A,FALSE,"INTRAN96";#N/A,#N/A,FALSE,"NAA9697";#N/A,#N/A,FALSE,"ECWEBB";#N/A,#N/A,FALSE,"MFT96";#N/A,#N/A,FALSE,"CTrecon"}</definedName>
    <definedName name="ghj_3_2_4" hidden="1">{#N/A,#N/A,FALSE,"TMCOMP96";#N/A,#N/A,FALSE,"MAT96";#N/A,#N/A,FALSE,"FANDA96";#N/A,#N/A,FALSE,"INTRAN96";#N/A,#N/A,FALSE,"NAA9697";#N/A,#N/A,FALSE,"ECWEBB";#N/A,#N/A,FALSE,"MFT96";#N/A,#N/A,FALSE,"CTrecon"}</definedName>
    <definedName name="ghj_3_2_5" hidden="1">{#N/A,#N/A,FALSE,"TMCOMP96";#N/A,#N/A,FALSE,"MAT96";#N/A,#N/A,FALSE,"FANDA96";#N/A,#N/A,FALSE,"INTRAN96";#N/A,#N/A,FALSE,"NAA9697";#N/A,#N/A,FALSE,"ECWEBB";#N/A,#N/A,FALSE,"MFT96";#N/A,#N/A,FALSE,"CTrecon"}</definedName>
    <definedName name="ghj_3_3" hidden="1">{#N/A,#N/A,FALSE,"TMCOMP96";#N/A,#N/A,FALSE,"MAT96";#N/A,#N/A,FALSE,"FANDA96";#N/A,#N/A,FALSE,"INTRAN96";#N/A,#N/A,FALSE,"NAA9697";#N/A,#N/A,FALSE,"ECWEBB";#N/A,#N/A,FALSE,"MFT96";#N/A,#N/A,FALSE,"CTrecon"}</definedName>
    <definedName name="ghj_3_3_1" hidden="1">{#N/A,#N/A,FALSE,"TMCOMP96";#N/A,#N/A,FALSE,"MAT96";#N/A,#N/A,FALSE,"FANDA96";#N/A,#N/A,FALSE,"INTRAN96";#N/A,#N/A,FALSE,"NAA9697";#N/A,#N/A,FALSE,"ECWEBB";#N/A,#N/A,FALSE,"MFT96";#N/A,#N/A,FALSE,"CTrecon"}</definedName>
    <definedName name="ghj_3_3_2" hidden="1">{#N/A,#N/A,FALSE,"TMCOMP96";#N/A,#N/A,FALSE,"MAT96";#N/A,#N/A,FALSE,"FANDA96";#N/A,#N/A,FALSE,"INTRAN96";#N/A,#N/A,FALSE,"NAA9697";#N/A,#N/A,FALSE,"ECWEBB";#N/A,#N/A,FALSE,"MFT96";#N/A,#N/A,FALSE,"CTrecon"}</definedName>
    <definedName name="ghj_3_3_3" hidden="1">{#N/A,#N/A,FALSE,"TMCOMP96";#N/A,#N/A,FALSE,"MAT96";#N/A,#N/A,FALSE,"FANDA96";#N/A,#N/A,FALSE,"INTRAN96";#N/A,#N/A,FALSE,"NAA9697";#N/A,#N/A,FALSE,"ECWEBB";#N/A,#N/A,FALSE,"MFT96";#N/A,#N/A,FALSE,"CTrecon"}</definedName>
    <definedName name="ghj_3_3_4" hidden="1">{#N/A,#N/A,FALSE,"TMCOMP96";#N/A,#N/A,FALSE,"MAT96";#N/A,#N/A,FALSE,"FANDA96";#N/A,#N/A,FALSE,"INTRAN96";#N/A,#N/A,FALSE,"NAA9697";#N/A,#N/A,FALSE,"ECWEBB";#N/A,#N/A,FALSE,"MFT96";#N/A,#N/A,FALSE,"CTrecon"}</definedName>
    <definedName name="ghj_3_3_5" hidden="1">{#N/A,#N/A,FALSE,"TMCOMP96";#N/A,#N/A,FALSE,"MAT96";#N/A,#N/A,FALSE,"FANDA96";#N/A,#N/A,FALSE,"INTRAN96";#N/A,#N/A,FALSE,"NAA9697";#N/A,#N/A,FALSE,"ECWEBB";#N/A,#N/A,FALSE,"MFT96";#N/A,#N/A,FALSE,"CTrecon"}</definedName>
    <definedName name="ghj_3_4" hidden="1">{#N/A,#N/A,FALSE,"TMCOMP96";#N/A,#N/A,FALSE,"MAT96";#N/A,#N/A,FALSE,"FANDA96";#N/A,#N/A,FALSE,"INTRAN96";#N/A,#N/A,FALSE,"NAA9697";#N/A,#N/A,FALSE,"ECWEBB";#N/A,#N/A,FALSE,"MFT96";#N/A,#N/A,FALSE,"CTrecon"}</definedName>
    <definedName name="ghj_3_4_1" hidden="1">{#N/A,#N/A,FALSE,"TMCOMP96";#N/A,#N/A,FALSE,"MAT96";#N/A,#N/A,FALSE,"FANDA96";#N/A,#N/A,FALSE,"INTRAN96";#N/A,#N/A,FALSE,"NAA9697";#N/A,#N/A,FALSE,"ECWEBB";#N/A,#N/A,FALSE,"MFT96";#N/A,#N/A,FALSE,"CTrecon"}</definedName>
    <definedName name="ghj_3_4_2" hidden="1">{#N/A,#N/A,FALSE,"TMCOMP96";#N/A,#N/A,FALSE,"MAT96";#N/A,#N/A,FALSE,"FANDA96";#N/A,#N/A,FALSE,"INTRAN96";#N/A,#N/A,FALSE,"NAA9697";#N/A,#N/A,FALSE,"ECWEBB";#N/A,#N/A,FALSE,"MFT96";#N/A,#N/A,FALSE,"CTrecon"}</definedName>
    <definedName name="ghj_3_4_3" hidden="1">{#N/A,#N/A,FALSE,"TMCOMP96";#N/A,#N/A,FALSE,"MAT96";#N/A,#N/A,FALSE,"FANDA96";#N/A,#N/A,FALSE,"INTRAN96";#N/A,#N/A,FALSE,"NAA9697";#N/A,#N/A,FALSE,"ECWEBB";#N/A,#N/A,FALSE,"MFT96";#N/A,#N/A,FALSE,"CTrecon"}</definedName>
    <definedName name="ghj_3_4_4" hidden="1">{#N/A,#N/A,FALSE,"TMCOMP96";#N/A,#N/A,FALSE,"MAT96";#N/A,#N/A,FALSE,"FANDA96";#N/A,#N/A,FALSE,"INTRAN96";#N/A,#N/A,FALSE,"NAA9697";#N/A,#N/A,FALSE,"ECWEBB";#N/A,#N/A,FALSE,"MFT96";#N/A,#N/A,FALSE,"CTrecon"}</definedName>
    <definedName name="ghj_3_4_5" hidden="1">{#N/A,#N/A,FALSE,"TMCOMP96";#N/A,#N/A,FALSE,"MAT96";#N/A,#N/A,FALSE,"FANDA96";#N/A,#N/A,FALSE,"INTRAN96";#N/A,#N/A,FALSE,"NAA9697";#N/A,#N/A,FALSE,"ECWEBB";#N/A,#N/A,FALSE,"MFT96";#N/A,#N/A,FALSE,"CTrecon"}</definedName>
    <definedName name="ghj_3_5" hidden="1">{#N/A,#N/A,FALSE,"TMCOMP96";#N/A,#N/A,FALSE,"MAT96";#N/A,#N/A,FALSE,"FANDA96";#N/A,#N/A,FALSE,"INTRAN96";#N/A,#N/A,FALSE,"NAA9697";#N/A,#N/A,FALSE,"ECWEBB";#N/A,#N/A,FALSE,"MFT96";#N/A,#N/A,FALSE,"CTrecon"}</definedName>
    <definedName name="ghj_3_5_1" hidden="1">{#N/A,#N/A,FALSE,"TMCOMP96";#N/A,#N/A,FALSE,"MAT96";#N/A,#N/A,FALSE,"FANDA96";#N/A,#N/A,FALSE,"INTRAN96";#N/A,#N/A,FALSE,"NAA9697";#N/A,#N/A,FALSE,"ECWEBB";#N/A,#N/A,FALSE,"MFT96";#N/A,#N/A,FALSE,"CTrecon"}</definedName>
    <definedName name="ghj_3_5_2" hidden="1">{#N/A,#N/A,FALSE,"TMCOMP96";#N/A,#N/A,FALSE,"MAT96";#N/A,#N/A,FALSE,"FANDA96";#N/A,#N/A,FALSE,"INTRAN96";#N/A,#N/A,FALSE,"NAA9697";#N/A,#N/A,FALSE,"ECWEBB";#N/A,#N/A,FALSE,"MFT96";#N/A,#N/A,FALSE,"CTrecon"}</definedName>
    <definedName name="ghj_3_5_3" hidden="1">{#N/A,#N/A,FALSE,"TMCOMP96";#N/A,#N/A,FALSE,"MAT96";#N/A,#N/A,FALSE,"FANDA96";#N/A,#N/A,FALSE,"INTRAN96";#N/A,#N/A,FALSE,"NAA9697";#N/A,#N/A,FALSE,"ECWEBB";#N/A,#N/A,FALSE,"MFT96";#N/A,#N/A,FALSE,"CTrecon"}</definedName>
    <definedName name="ghj_3_5_4" hidden="1">{#N/A,#N/A,FALSE,"TMCOMP96";#N/A,#N/A,FALSE,"MAT96";#N/A,#N/A,FALSE,"FANDA96";#N/A,#N/A,FALSE,"INTRAN96";#N/A,#N/A,FALSE,"NAA9697";#N/A,#N/A,FALSE,"ECWEBB";#N/A,#N/A,FALSE,"MFT96";#N/A,#N/A,FALSE,"CTrecon"}</definedName>
    <definedName name="ghj_3_5_5" hidden="1">{#N/A,#N/A,FALSE,"TMCOMP96";#N/A,#N/A,FALSE,"MAT96";#N/A,#N/A,FALSE,"FANDA96";#N/A,#N/A,FALSE,"INTRAN96";#N/A,#N/A,FALSE,"NAA9697";#N/A,#N/A,FALSE,"ECWEBB";#N/A,#N/A,FALSE,"MFT96";#N/A,#N/A,FALSE,"CTrecon"}</definedName>
    <definedName name="ghj_4" hidden="1">{#N/A,#N/A,FALSE,"TMCOMP96";#N/A,#N/A,FALSE,"MAT96";#N/A,#N/A,FALSE,"FANDA96";#N/A,#N/A,FALSE,"INTRAN96";#N/A,#N/A,FALSE,"NAA9697";#N/A,#N/A,FALSE,"ECWEBB";#N/A,#N/A,FALSE,"MFT96";#N/A,#N/A,FALSE,"CTrecon"}</definedName>
    <definedName name="ghj_4_1" hidden="1">{#N/A,#N/A,FALSE,"TMCOMP96";#N/A,#N/A,FALSE,"MAT96";#N/A,#N/A,FALSE,"FANDA96";#N/A,#N/A,FALSE,"INTRAN96";#N/A,#N/A,FALSE,"NAA9697";#N/A,#N/A,FALSE,"ECWEBB";#N/A,#N/A,FALSE,"MFT96";#N/A,#N/A,FALSE,"CTrecon"}</definedName>
    <definedName name="ghj_4_1_1" hidden="1">{#N/A,#N/A,FALSE,"TMCOMP96";#N/A,#N/A,FALSE,"MAT96";#N/A,#N/A,FALSE,"FANDA96";#N/A,#N/A,FALSE,"INTRAN96";#N/A,#N/A,FALSE,"NAA9697";#N/A,#N/A,FALSE,"ECWEBB";#N/A,#N/A,FALSE,"MFT96";#N/A,#N/A,FALSE,"CTrecon"}</definedName>
    <definedName name="ghj_4_1_1_1" hidden="1">{#N/A,#N/A,FALSE,"TMCOMP96";#N/A,#N/A,FALSE,"MAT96";#N/A,#N/A,FALSE,"FANDA96";#N/A,#N/A,FALSE,"INTRAN96";#N/A,#N/A,FALSE,"NAA9697";#N/A,#N/A,FALSE,"ECWEBB";#N/A,#N/A,FALSE,"MFT96";#N/A,#N/A,FALSE,"CTrecon"}</definedName>
    <definedName name="ghj_4_1_1_1_1" hidden="1">{#N/A,#N/A,FALSE,"TMCOMP96";#N/A,#N/A,FALSE,"MAT96";#N/A,#N/A,FALSE,"FANDA96";#N/A,#N/A,FALSE,"INTRAN96";#N/A,#N/A,FALSE,"NAA9697";#N/A,#N/A,FALSE,"ECWEBB";#N/A,#N/A,FALSE,"MFT96";#N/A,#N/A,FALSE,"CTrecon"}</definedName>
    <definedName name="ghj_4_1_1_1_2" hidden="1">{#N/A,#N/A,FALSE,"TMCOMP96";#N/A,#N/A,FALSE,"MAT96";#N/A,#N/A,FALSE,"FANDA96";#N/A,#N/A,FALSE,"INTRAN96";#N/A,#N/A,FALSE,"NAA9697";#N/A,#N/A,FALSE,"ECWEBB";#N/A,#N/A,FALSE,"MFT96";#N/A,#N/A,FALSE,"CTrecon"}</definedName>
    <definedName name="ghj_4_1_1_1_3" hidden="1">{#N/A,#N/A,FALSE,"TMCOMP96";#N/A,#N/A,FALSE,"MAT96";#N/A,#N/A,FALSE,"FANDA96";#N/A,#N/A,FALSE,"INTRAN96";#N/A,#N/A,FALSE,"NAA9697";#N/A,#N/A,FALSE,"ECWEBB";#N/A,#N/A,FALSE,"MFT96";#N/A,#N/A,FALSE,"CTrecon"}</definedName>
    <definedName name="ghj_4_1_1_1_4" hidden="1">{#N/A,#N/A,FALSE,"TMCOMP96";#N/A,#N/A,FALSE,"MAT96";#N/A,#N/A,FALSE,"FANDA96";#N/A,#N/A,FALSE,"INTRAN96";#N/A,#N/A,FALSE,"NAA9697";#N/A,#N/A,FALSE,"ECWEBB";#N/A,#N/A,FALSE,"MFT96";#N/A,#N/A,FALSE,"CTrecon"}</definedName>
    <definedName name="ghj_4_1_1_1_5" hidden="1">{#N/A,#N/A,FALSE,"TMCOMP96";#N/A,#N/A,FALSE,"MAT96";#N/A,#N/A,FALSE,"FANDA96";#N/A,#N/A,FALSE,"INTRAN96";#N/A,#N/A,FALSE,"NAA9697";#N/A,#N/A,FALSE,"ECWEBB";#N/A,#N/A,FALSE,"MFT96";#N/A,#N/A,FALSE,"CTrecon"}</definedName>
    <definedName name="ghj_4_1_1_2" hidden="1">{#N/A,#N/A,FALSE,"TMCOMP96";#N/A,#N/A,FALSE,"MAT96";#N/A,#N/A,FALSE,"FANDA96";#N/A,#N/A,FALSE,"INTRAN96";#N/A,#N/A,FALSE,"NAA9697";#N/A,#N/A,FALSE,"ECWEBB";#N/A,#N/A,FALSE,"MFT96";#N/A,#N/A,FALSE,"CTrecon"}</definedName>
    <definedName name="ghj_4_1_1_2_1" hidden="1">{#N/A,#N/A,FALSE,"TMCOMP96";#N/A,#N/A,FALSE,"MAT96";#N/A,#N/A,FALSE,"FANDA96";#N/A,#N/A,FALSE,"INTRAN96";#N/A,#N/A,FALSE,"NAA9697";#N/A,#N/A,FALSE,"ECWEBB";#N/A,#N/A,FALSE,"MFT96";#N/A,#N/A,FALSE,"CTrecon"}</definedName>
    <definedName name="ghj_4_1_1_2_2" hidden="1">{#N/A,#N/A,FALSE,"TMCOMP96";#N/A,#N/A,FALSE,"MAT96";#N/A,#N/A,FALSE,"FANDA96";#N/A,#N/A,FALSE,"INTRAN96";#N/A,#N/A,FALSE,"NAA9697";#N/A,#N/A,FALSE,"ECWEBB";#N/A,#N/A,FALSE,"MFT96";#N/A,#N/A,FALSE,"CTrecon"}</definedName>
    <definedName name="ghj_4_1_1_2_3" hidden="1">{#N/A,#N/A,FALSE,"TMCOMP96";#N/A,#N/A,FALSE,"MAT96";#N/A,#N/A,FALSE,"FANDA96";#N/A,#N/A,FALSE,"INTRAN96";#N/A,#N/A,FALSE,"NAA9697";#N/A,#N/A,FALSE,"ECWEBB";#N/A,#N/A,FALSE,"MFT96";#N/A,#N/A,FALSE,"CTrecon"}</definedName>
    <definedName name="ghj_4_1_1_2_4" hidden="1">{#N/A,#N/A,FALSE,"TMCOMP96";#N/A,#N/A,FALSE,"MAT96";#N/A,#N/A,FALSE,"FANDA96";#N/A,#N/A,FALSE,"INTRAN96";#N/A,#N/A,FALSE,"NAA9697";#N/A,#N/A,FALSE,"ECWEBB";#N/A,#N/A,FALSE,"MFT96";#N/A,#N/A,FALSE,"CTrecon"}</definedName>
    <definedName name="ghj_4_1_1_2_5" hidden="1">{#N/A,#N/A,FALSE,"TMCOMP96";#N/A,#N/A,FALSE,"MAT96";#N/A,#N/A,FALSE,"FANDA96";#N/A,#N/A,FALSE,"INTRAN96";#N/A,#N/A,FALSE,"NAA9697";#N/A,#N/A,FALSE,"ECWEBB";#N/A,#N/A,FALSE,"MFT96";#N/A,#N/A,FALSE,"CTrecon"}</definedName>
    <definedName name="ghj_4_1_1_3" hidden="1">{#N/A,#N/A,FALSE,"TMCOMP96";#N/A,#N/A,FALSE,"MAT96";#N/A,#N/A,FALSE,"FANDA96";#N/A,#N/A,FALSE,"INTRAN96";#N/A,#N/A,FALSE,"NAA9697";#N/A,#N/A,FALSE,"ECWEBB";#N/A,#N/A,FALSE,"MFT96";#N/A,#N/A,FALSE,"CTrecon"}</definedName>
    <definedName name="ghj_4_1_1_4" hidden="1">{#N/A,#N/A,FALSE,"TMCOMP96";#N/A,#N/A,FALSE,"MAT96";#N/A,#N/A,FALSE,"FANDA96";#N/A,#N/A,FALSE,"INTRAN96";#N/A,#N/A,FALSE,"NAA9697";#N/A,#N/A,FALSE,"ECWEBB";#N/A,#N/A,FALSE,"MFT96";#N/A,#N/A,FALSE,"CTrecon"}</definedName>
    <definedName name="ghj_4_1_1_5" hidden="1">{#N/A,#N/A,FALSE,"TMCOMP96";#N/A,#N/A,FALSE,"MAT96";#N/A,#N/A,FALSE,"FANDA96";#N/A,#N/A,FALSE,"INTRAN96";#N/A,#N/A,FALSE,"NAA9697";#N/A,#N/A,FALSE,"ECWEBB";#N/A,#N/A,FALSE,"MFT96";#N/A,#N/A,FALSE,"CTrecon"}</definedName>
    <definedName name="ghj_4_1_2" hidden="1">{#N/A,#N/A,FALSE,"TMCOMP96";#N/A,#N/A,FALSE,"MAT96";#N/A,#N/A,FALSE,"FANDA96";#N/A,#N/A,FALSE,"INTRAN96";#N/A,#N/A,FALSE,"NAA9697";#N/A,#N/A,FALSE,"ECWEBB";#N/A,#N/A,FALSE,"MFT96";#N/A,#N/A,FALSE,"CTrecon"}</definedName>
    <definedName name="ghj_4_1_2_1" hidden="1">{#N/A,#N/A,FALSE,"TMCOMP96";#N/A,#N/A,FALSE,"MAT96";#N/A,#N/A,FALSE,"FANDA96";#N/A,#N/A,FALSE,"INTRAN96";#N/A,#N/A,FALSE,"NAA9697";#N/A,#N/A,FALSE,"ECWEBB";#N/A,#N/A,FALSE,"MFT96";#N/A,#N/A,FALSE,"CTrecon"}</definedName>
    <definedName name="ghj_4_1_2_2" hidden="1">{#N/A,#N/A,FALSE,"TMCOMP96";#N/A,#N/A,FALSE,"MAT96";#N/A,#N/A,FALSE,"FANDA96";#N/A,#N/A,FALSE,"INTRAN96";#N/A,#N/A,FALSE,"NAA9697";#N/A,#N/A,FALSE,"ECWEBB";#N/A,#N/A,FALSE,"MFT96";#N/A,#N/A,FALSE,"CTrecon"}</definedName>
    <definedName name="ghj_4_1_2_3" hidden="1">{#N/A,#N/A,FALSE,"TMCOMP96";#N/A,#N/A,FALSE,"MAT96";#N/A,#N/A,FALSE,"FANDA96";#N/A,#N/A,FALSE,"INTRAN96";#N/A,#N/A,FALSE,"NAA9697";#N/A,#N/A,FALSE,"ECWEBB";#N/A,#N/A,FALSE,"MFT96";#N/A,#N/A,FALSE,"CTrecon"}</definedName>
    <definedName name="ghj_4_1_2_4" hidden="1">{#N/A,#N/A,FALSE,"TMCOMP96";#N/A,#N/A,FALSE,"MAT96";#N/A,#N/A,FALSE,"FANDA96";#N/A,#N/A,FALSE,"INTRAN96";#N/A,#N/A,FALSE,"NAA9697";#N/A,#N/A,FALSE,"ECWEBB";#N/A,#N/A,FALSE,"MFT96";#N/A,#N/A,FALSE,"CTrecon"}</definedName>
    <definedName name="ghj_4_1_2_5" hidden="1">{#N/A,#N/A,FALSE,"TMCOMP96";#N/A,#N/A,FALSE,"MAT96";#N/A,#N/A,FALSE,"FANDA96";#N/A,#N/A,FALSE,"INTRAN96";#N/A,#N/A,FALSE,"NAA9697";#N/A,#N/A,FALSE,"ECWEBB";#N/A,#N/A,FALSE,"MFT96";#N/A,#N/A,FALSE,"CTrecon"}</definedName>
    <definedName name="ghj_4_1_3" hidden="1">{#N/A,#N/A,FALSE,"TMCOMP96";#N/A,#N/A,FALSE,"MAT96";#N/A,#N/A,FALSE,"FANDA96";#N/A,#N/A,FALSE,"INTRAN96";#N/A,#N/A,FALSE,"NAA9697";#N/A,#N/A,FALSE,"ECWEBB";#N/A,#N/A,FALSE,"MFT96";#N/A,#N/A,FALSE,"CTrecon"}</definedName>
    <definedName name="ghj_4_1_3_1" hidden="1">{#N/A,#N/A,FALSE,"TMCOMP96";#N/A,#N/A,FALSE,"MAT96";#N/A,#N/A,FALSE,"FANDA96";#N/A,#N/A,FALSE,"INTRAN96";#N/A,#N/A,FALSE,"NAA9697";#N/A,#N/A,FALSE,"ECWEBB";#N/A,#N/A,FALSE,"MFT96";#N/A,#N/A,FALSE,"CTrecon"}</definedName>
    <definedName name="ghj_4_1_3_2" hidden="1">{#N/A,#N/A,FALSE,"TMCOMP96";#N/A,#N/A,FALSE,"MAT96";#N/A,#N/A,FALSE,"FANDA96";#N/A,#N/A,FALSE,"INTRAN96";#N/A,#N/A,FALSE,"NAA9697";#N/A,#N/A,FALSE,"ECWEBB";#N/A,#N/A,FALSE,"MFT96";#N/A,#N/A,FALSE,"CTrecon"}</definedName>
    <definedName name="ghj_4_1_3_3" hidden="1">{#N/A,#N/A,FALSE,"TMCOMP96";#N/A,#N/A,FALSE,"MAT96";#N/A,#N/A,FALSE,"FANDA96";#N/A,#N/A,FALSE,"INTRAN96";#N/A,#N/A,FALSE,"NAA9697";#N/A,#N/A,FALSE,"ECWEBB";#N/A,#N/A,FALSE,"MFT96";#N/A,#N/A,FALSE,"CTrecon"}</definedName>
    <definedName name="ghj_4_1_3_4" hidden="1">{#N/A,#N/A,FALSE,"TMCOMP96";#N/A,#N/A,FALSE,"MAT96";#N/A,#N/A,FALSE,"FANDA96";#N/A,#N/A,FALSE,"INTRAN96";#N/A,#N/A,FALSE,"NAA9697";#N/A,#N/A,FALSE,"ECWEBB";#N/A,#N/A,FALSE,"MFT96";#N/A,#N/A,FALSE,"CTrecon"}</definedName>
    <definedName name="ghj_4_1_3_5" hidden="1">{#N/A,#N/A,FALSE,"TMCOMP96";#N/A,#N/A,FALSE,"MAT96";#N/A,#N/A,FALSE,"FANDA96";#N/A,#N/A,FALSE,"INTRAN96";#N/A,#N/A,FALSE,"NAA9697";#N/A,#N/A,FALSE,"ECWEBB";#N/A,#N/A,FALSE,"MFT96";#N/A,#N/A,FALSE,"CTrecon"}</definedName>
    <definedName name="ghj_4_1_4" hidden="1">{#N/A,#N/A,FALSE,"TMCOMP96";#N/A,#N/A,FALSE,"MAT96";#N/A,#N/A,FALSE,"FANDA96";#N/A,#N/A,FALSE,"INTRAN96";#N/A,#N/A,FALSE,"NAA9697";#N/A,#N/A,FALSE,"ECWEBB";#N/A,#N/A,FALSE,"MFT96";#N/A,#N/A,FALSE,"CTrecon"}</definedName>
    <definedName name="ghj_4_1_4_1" hidden="1">{#N/A,#N/A,FALSE,"TMCOMP96";#N/A,#N/A,FALSE,"MAT96";#N/A,#N/A,FALSE,"FANDA96";#N/A,#N/A,FALSE,"INTRAN96";#N/A,#N/A,FALSE,"NAA9697";#N/A,#N/A,FALSE,"ECWEBB";#N/A,#N/A,FALSE,"MFT96";#N/A,#N/A,FALSE,"CTrecon"}</definedName>
    <definedName name="ghj_4_1_4_2" hidden="1">{#N/A,#N/A,FALSE,"TMCOMP96";#N/A,#N/A,FALSE,"MAT96";#N/A,#N/A,FALSE,"FANDA96";#N/A,#N/A,FALSE,"INTRAN96";#N/A,#N/A,FALSE,"NAA9697";#N/A,#N/A,FALSE,"ECWEBB";#N/A,#N/A,FALSE,"MFT96";#N/A,#N/A,FALSE,"CTrecon"}</definedName>
    <definedName name="ghj_4_1_4_3" hidden="1">{#N/A,#N/A,FALSE,"TMCOMP96";#N/A,#N/A,FALSE,"MAT96";#N/A,#N/A,FALSE,"FANDA96";#N/A,#N/A,FALSE,"INTRAN96";#N/A,#N/A,FALSE,"NAA9697";#N/A,#N/A,FALSE,"ECWEBB";#N/A,#N/A,FALSE,"MFT96";#N/A,#N/A,FALSE,"CTrecon"}</definedName>
    <definedName name="ghj_4_1_4_4" hidden="1">{#N/A,#N/A,FALSE,"TMCOMP96";#N/A,#N/A,FALSE,"MAT96";#N/A,#N/A,FALSE,"FANDA96";#N/A,#N/A,FALSE,"INTRAN96";#N/A,#N/A,FALSE,"NAA9697";#N/A,#N/A,FALSE,"ECWEBB";#N/A,#N/A,FALSE,"MFT96";#N/A,#N/A,FALSE,"CTrecon"}</definedName>
    <definedName name="ghj_4_1_4_5" hidden="1">{#N/A,#N/A,FALSE,"TMCOMP96";#N/A,#N/A,FALSE,"MAT96";#N/A,#N/A,FALSE,"FANDA96";#N/A,#N/A,FALSE,"INTRAN96";#N/A,#N/A,FALSE,"NAA9697";#N/A,#N/A,FALSE,"ECWEBB";#N/A,#N/A,FALSE,"MFT96";#N/A,#N/A,FALSE,"CTrecon"}</definedName>
    <definedName name="ghj_4_1_5" hidden="1">{#N/A,#N/A,FALSE,"TMCOMP96";#N/A,#N/A,FALSE,"MAT96";#N/A,#N/A,FALSE,"FANDA96";#N/A,#N/A,FALSE,"INTRAN96";#N/A,#N/A,FALSE,"NAA9697";#N/A,#N/A,FALSE,"ECWEBB";#N/A,#N/A,FALSE,"MFT96";#N/A,#N/A,FALSE,"CTrecon"}</definedName>
    <definedName name="ghj_4_1_5_1" hidden="1">{#N/A,#N/A,FALSE,"TMCOMP96";#N/A,#N/A,FALSE,"MAT96";#N/A,#N/A,FALSE,"FANDA96";#N/A,#N/A,FALSE,"INTRAN96";#N/A,#N/A,FALSE,"NAA9697";#N/A,#N/A,FALSE,"ECWEBB";#N/A,#N/A,FALSE,"MFT96";#N/A,#N/A,FALSE,"CTrecon"}</definedName>
    <definedName name="ghj_4_1_5_2" hidden="1">{#N/A,#N/A,FALSE,"TMCOMP96";#N/A,#N/A,FALSE,"MAT96";#N/A,#N/A,FALSE,"FANDA96";#N/A,#N/A,FALSE,"INTRAN96";#N/A,#N/A,FALSE,"NAA9697";#N/A,#N/A,FALSE,"ECWEBB";#N/A,#N/A,FALSE,"MFT96";#N/A,#N/A,FALSE,"CTrecon"}</definedName>
    <definedName name="ghj_4_1_5_3" hidden="1">{#N/A,#N/A,FALSE,"TMCOMP96";#N/A,#N/A,FALSE,"MAT96";#N/A,#N/A,FALSE,"FANDA96";#N/A,#N/A,FALSE,"INTRAN96";#N/A,#N/A,FALSE,"NAA9697";#N/A,#N/A,FALSE,"ECWEBB";#N/A,#N/A,FALSE,"MFT96";#N/A,#N/A,FALSE,"CTrecon"}</definedName>
    <definedName name="ghj_4_1_5_4" hidden="1">{#N/A,#N/A,FALSE,"TMCOMP96";#N/A,#N/A,FALSE,"MAT96";#N/A,#N/A,FALSE,"FANDA96";#N/A,#N/A,FALSE,"INTRAN96";#N/A,#N/A,FALSE,"NAA9697";#N/A,#N/A,FALSE,"ECWEBB";#N/A,#N/A,FALSE,"MFT96";#N/A,#N/A,FALSE,"CTrecon"}</definedName>
    <definedName name="ghj_4_1_5_5" hidden="1">{#N/A,#N/A,FALSE,"TMCOMP96";#N/A,#N/A,FALSE,"MAT96";#N/A,#N/A,FALSE,"FANDA96";#N/A,#N/A,FALSE,"INTRAN96";#N/A,#N/A,FALSE,"NAA9697";#N/A,#N/A,FALSE,"ECWEBB";#N/A,#N/A,FALSE,"MFT96";#N/A,#N/A,FALSE,"CTrecon"}</definedName>
    <definedName name="ghj_4_2" hidden="1">{#N/A,#N/A,FALSE,"TMCOMP96";#N/A,#N/A,FALSE,"MAT96";#N/A,#N/A,FALSE,"FANDA96";#N/A,#N/A,FALSE,"INTRAN96";#N/A,#N/A,FALSE,"NAA9697";#N/A,#N/A,FALSE,"ECWEBB";#N/A,#N/A,FALSE,"MFT96";#N/A,#N/A,FALSE,"CTrecon"}</definedName>
    <definedName name="ghj_4_2_1" hidden="1">{#N/A,#N/A,FALSE,"TMCOMP96";#N/A,#N/A,FALSE,"MAT96";#N/A,#N/A,FALSE,"FANDA96";#N/A,#N/A,FALSE,"INTRAN96";#N/A,#N/A,FALSE,"NAA9697";#N/A,#N/A,FALSE,"ECWEBB";#N/A,#N/A,FALSE,"MFT96";#N/A,#N/A,FALSE,"CTrecon"}</definedName>
    <definedName name="ghj_4_2_2" hidden="1">{#N/A,#N/A,FALSE,"TMCOMP96";#N/A,#N/A,FALSE,"MAT96";#N/A,#N/A,FALSE,"FANDA96";#N/A,#N/A,FALSE,"INTRAN96";#N/A,#N/A,FALSE,"NAA9697";#N/A,#N/A,FALSE,"ECWEBB";#N/A,#N/A,FALSE,"MFT96";#N/A,#N/A,FALSE,"CTrecon"}</definedName>
    <definedName name="ghj_4_2_3" hidden="1">{#N/A,#N/A,FALSE,"TMCOMP96";#N/A,#N/A,FALSE,"MAT96";#N/A,#N/A,FALSE,"FANDA96";#N/A,#N/A,FALSE,"INTRAN96";#N/A,#N/A,FALSE,"NAA9697";#N/A,#N/A,FALSE,"ECWEBB";#N/A,#N/A,FALSE,"MFT96";#N/A,#N/A,FALSE,"CTrecon"}</definedName>
    <definedName name="ghj_4_2_4" hidden="1">{#N/A,#N/A,FALSE,"TMCOMP96";#N/A,#N/A,FALSE,"MAT96";#N/A,#N/A,FALSE,"FANDA96";#N/A,#N/A,FALSE,"INTRAN96";#N/A,#N/A,FALSE,"NAA9697";#N/A,#N/A,FALSE,"ECWEBB";#N/A,#N/A,FALSE,"MFT96";#N/A,#N/A,FALSE,"CTrecon"}</definedName>
    <definedName name="ghj_4_2_5" hidden="1">{#N/A,#N/A,FALSE,"TMCOMP96";#N/A,#N/A,FALSE,"MAT96";#N/A,#N/A,FALSE,"FANDA96";#N/A,#N/A,FALSE,"INTRAN96";#N/A,#N/A,FALSE,"NAA9697";#N/A,#N/A,FALSE,"ECWEBB";#N/A,#N/A,FALSE,"MFT96";#N/A,#N/A,FALSE,"CTrecon"}</definedName>
    <definedName name="ghj_4_3" hidden="1">{#N/A,#N/A,FALSE,"TMCOMP96";#N/A,#N/A,FALSE,"MAT96";#N/A,#N/A,FALSE,"FANDA96";#N/A,#N/A,FALSE,"INTRAN96";#N/A,#N/A,FALSE,"NAA9697";#N/A,#N/A,FALSE,"ECWEBB";#N/A,#N/A,FALSE,"MFT96";#N/A,#N/A,FALSE,"CTrecon"}</definedName>
    <definedName name="ghj_4_3_1" hidden="1">{#N/A,#N/A,FALSE,"TMCOMP96";#N/A,#N/A,FALSE,"MAT96";#N/A,#N/A,FALSE,"FANDA96";#N/A,#N/A,FALSE,"INTRAN96";#N/A,#N/A,FALSE,"NAA9697";#N/A,#N/A,FALSE,"ECWEBB";#N/A,#N/A,FALSE,"MFT96";#N/A,#N/A,FALSE,"CTrecon"}</definedName>
    <definedName name="ghj_4_3_2" hidden="1">{#N/A,#N/A,FALSE,"TMCOMP96";#N/A,#N/A,FALSE,"MAT96";#N/A,#N/A,FALSE,"FANDA96";#N/A,#N/A,FALSE,"INTRAN96";#N/A,#N/A,FALSE,"NAA9697";#N/A,#N/A,FALSE,"ECWEBB";#N/A,#N/A,FALSE,"MFT96";#N/A,#N/A,FALSE,"CTrecon"}</definedName>
    <definedName name="ghj_4_3_3" hidden="1">{#N/A,#N/A,FALSE,"TMCOMP96";#N/A,#N/A,FALSE,"MAT96";#N/A,#N/A,FALSE,"FANDA96";#N/A,#N/A,FALSE,"INTRAN96";#N/A,#N/A,FALSE,"NAA9697";#N/A,#N/A,FALSE,"ECWEBB";#N/A,#N/A,FALSE,"MFT96";#N/A,#N/A,FALSE,"CTrecon"}</definedName>
    <definedName name="ghj_4_3_4" hidden="1">{#N/A,#N/A,FALSE,"TMCOMP96";#N/A,#N/A,FALSE,"MAT96";#N/A,#N/A,FALSE,"FANDA96";#N/A,#N/A,FALSE,"INTRAN96";#N/A,#N/A,FALSE,"NAA9697";#N/A,#N/A,FALSE,"ECWEBB";#N/A,#N/A,FALSE,"MFT96";#N/A,#N/A,FALSE,"CTrecon"}</definedName>
    <definedName name="ghj_4_3_5" hidden="1">{#N/A,#N/A,FALSE,"TMCOMP96";#N/A,#N/A,FALSE,"MAT96";#N/A,#N/A,FALSE,"FANDA96";#N/A,#N/A,FALSE,"INTRAN96";#N/A,#N/A,FALSE,"NAA9697";#N/A,#N/A,FALSE,"ECWEBB";#N/A,#N/A,FALSE,"MFT96";#N/A,#N/A,FALSE,"CTrecon"}</definedName>
    <definedName name="ghj_4_4" hidden="1">{#N/A,#N/A,FALSE,"TMCOMP96";#N/A,#N/A,FALSE,"MAT96";#N/A,#N/A,FALSE,"FANDA96";#N/A,#N/A,FALSE,"INTRAN96";#N/A,#N/A,FALSE,"NAA9697";#N/A,#N/A,FALSE,"ECWEBB";#N/A,#N/A,FALSE,"MFT96";#N/A,#N/A,FALSE,"CTrecon"}</definedName>
    <definedName name="ghj_4_4_1" hidden="1">{#N/A,#N/A,FALSE,"TMCOMP96";#N/A,#N/A,FALSE,"MAT96";#N/A,#N/A,FALSE,"FANDA96";#N/A,#N/A,FALSE,"INTRAN96";#N/A,#N/A,FALSE,"NAA9697";#N/A,#N/A,FALSE,"ECWEBB";#N/A,#N/A,FALSE,"MFT96";#N/A,#N/A,FALSE,"CTrecon"}</definedName>
    <definedName name="ghj_4_4_2" hidden="1">{#N/A,#N/A,FALSE,"TMCOMP96";#N/A,#N/A,FALSE,"MAT96";#N/A,#N/A,FALSE,"FANDA96";#N/A,#N/A,FALSE,"INTRAN96";#N/A,#N/A,FALSE,"NAA9697";#N/A,#N/A,FALSE,"ECWEBB";#N/A,#N/A,FALSE,"MFT96";#N/A,#N/A,FALSE,"CTrecon"}</definedName>
    <definedName name="ghj_4_4_3" hidden="1">{#N/A,#N/A,FALSE,"TMCOMP96";#N/A,#N/A,FALSE,"MAT96";#N/A,#N/A,FALSE,"FANDA96";#N/A,#N/A,FALSE,"INTRAN96";#N/A,#N/A,FALSE,"NAA9697";#N/A,#N/A,FALSE,"ECWEBB";#N/A,#N/A,FALSE,"MFT96";#N/A,#N/A,FALSE,"CTrecon"}</definedName>
    <definedName name="ghj_4_4_4" hidden="1">{#N/A,#N/A,FALSE,"TMCOMP96";#N/A,#N/A,FALSE,"MAT96";#N/A,#N/A,FALSE,"FANDA96";#N/A,#N/A,FALSE,"INTRAN96";#N/A,#N/A,FALSE,"NAA9697";#N/A,#N/A,FALSE,"ECWEBB";#N/A,#N/A,FALSE,"MFT96";#N/A,#N/A,FALSE,"CTrecon"}</definedName>
    <definedName name="ghj_4_4_5" hidden="1">{#N/A,#N/A,FALSE,"TMCOMP96";#N/A,#N/A,FALSE,"MAT96";#N/A,#N/A,FALSE,"FANDA96";#N/A,#N/A,FALSE,"INTRAN96";#N/A,#N/A,FALSE,"NAA9697";#N/A,#N/A,FALSE,"ECWEBB";#N/A,#N/A,FALSE,"MFT96";#N/A,#N/A,FALSE,"CTrecon"}</definedName>
    <definedName name="ghj_4_5" hidden="1">{#N/A,#N/A,FALSE,"TMCOMP96";#N/A,#N/A,FALSE,"MAT96";#N/A,#N/A,FALSE,"FANDA96";#N/A,#N/A,FALSE,"INTRAN96";#N/A,#N/A,FALSE,"NAA9697";#N/A,#N/A,FALSE,"ECWEBB";#N/A,#N/A,FALSE,"MFT96";#N/A,#N/A,FALSE,"CTrecon"}</definedName>
    <definedName name="ghj_4_5_1" hidden="1">{#N/A,#N/A,FALSE,"TMCOMP96";#N/A,#N/A,FALSE,"MAT96";#N/A,#N/A,FALSE,"FANDA96";#N/A,#N/A,FALSE,"INTRAN96";#N/A,#N/A,FALSE,"NAA9697";#N/A,#N/A,FALSE,"ECWEBB";#N/A,#N/A,FALSE,"MFT96";#N/A,#N/A,FALSE,"CTrecon"}</definedName>
    <definedName name="ghj_4_5_2" hidden="1">{#N/A,#N/A,FALSE,"TMCOMP96";#N/A,#N/A,FALSE,"MAT96";#N/A,#N/A,FALSE,"FANDA96";#N/A,#N/A,FALSE,"INTRAN96";#N/A,#N/A,FALSE,"NAA9697";#N/A,#N/A,FALSE,"ECWEBB";#N/A,#N/A,FALSE,"MFT96";#N/A,#N/A,FALSE,"CTrecon"}</definedName>
    <definedName name="ghj_4_5_3" hidden="1">{#N/A,#N/A,FALSE,"TMCOMP96";#N/A,#N/A,FALSE,"MAT96";#N/A,#N/A,FALSE,"FANDA96";#N/A,#N/A,FALSE,"INTRAN96";#N/A,#N/A,FALSE,"NAA9697";#N/A,#N/A,FALSE,"ECWEBB";#N/A,#N/A,FALSE,"MFT96";#N/A,#N/A,FALSE,"CTrecon"}</definedName>
    <definedName name="ghj_4_5_4" hidden="1">{#N/A,#N/A,FALSE,"TMCOMP96";#N/A,#N/A,FALSE,"MAT96";#N/A,#N/A,FALSE,"FANDA96";#N/A,#N/A,FALSE,"INTRAN96";#N/A,#N/A,FALSE,"NAA9697";#N/A,#N/A,FALSE,"ECWEBB";#N/A,#N/A,FALSE,"MFT96";#N/A,#N/A,FALSE,"CTrecon"}</definedName>
    <definedName name="ghj_4_5_5" hidden="1">{#N/A,#N/A,FALSE,"TMCOMP96";#N/A,#N/A,FALSE,"MAT96";#N/A,#N/A,FALSE,"FANDA96";#N/A,#N/A,FALSE,"INTRAN96";#N/A,#N/A,FALSE,"NAA9697";#N/A,#N/A,FALSE,"ECWEBB";#N/A,#N/A,FALSE,"MFT96";#N/A,#N/A,FALSE,"CTrecon"}</definedName>
    <definedName name="ghj_5" hidden="1">{#N/A,#N/A,FALSE,"TMCOMP96";#N/A,#N/A,FALSE,"MAT96";#N/A,#N/A,FALSE,"FANDA96";#N/A,#N/A,FALSE,"INTRAN96";#N/A,#N/A,FALSE,"NAA9697";#N/A,#N/A,FALSE,"ECWEBB";#N/A,#N/A,FALSE,"MFT96";#N/A,#N/A,FALSE,"CTrecon"}</definedName>
    <definedName name="ghj_5_1" hidden="1">{#N/A,#N/A,FALSE,"TMCOMP96";#N/A,#N/A,FALSE,"MAT96";#N/A,#N/A,FALSE,"FANDA96";#N/A,#N/A,FALSE,"INTRAN96";#N/A,#N/A,FALSE,"NAA9697";#N/A,#N/A,FALSE,"ECWEBB";#N/A,#N/A,FALSE,"MFT96";#N/A,#N/A,FALSE,"CTrecon"}</definedName>
    <definedName name="ghj_5_1_1" hidden="1">{#N/A,#N/A,FALSE,"TMCOMP96";#N/A,#N/A,FALSE,"MAT96";#N/A,#N/A,FALSE,"FANDA96";#N/A,#N/A,FALSE,"INTRAN96";#N/A,#N/A,FALSE,"NAA9697";#N/A,#N/A,FALSE,"ECWEBB";#N/A,#N/A,FALSE,"MFT96";#N/A,#N/A,FALSE,"CTrecon"}</definedName>
    <definedName name="ghj_5_1_1_1" hidden="1">{#N/A,#N/A,FALSE,"TMCOMP96";#N/A,#N/A,FALSE,"MAT96";#N/A,#N/A,FALSE,"FANDA96";#N/A,#N/A,FALSE,"INTRAN96";#N/A,#N/A,FALSE,"NAA9697";#N/A,#N/A,FALSE,"ECWEBB";#N/A,#N/A,FALSE,"MFT96";#N/A,#N/A,FALSE,"CTrecon"}</definedName>
    <definedName name="ghj_5_1_1_1_1" hidden="1">{#N/A,#N/A,FALSE,"TMCOMP96";#N/A,#N/A,FALSE,"MAT96";#N/A,#N/A,FALSE,"FANDA96";#N/A,#N/A,FALSE,"INTRAN96";#N/A,#N/A,FALSE,"NAA9697";#N/A,#N/A,FALSE,"ECWEBB";#N/A,#N/A,FALSE,"MFT96";#N/A,#N/A,FALSE,"CTrecon"}</definedName>
    <definedName name="ghj_5_1_1_1_2" hidden="1">{#N/A,#N/A,FALSE,"TMCOMP96";#N/A,#N/A,FALSE,"MAT96";#N/A,#N/A,FALSE,"FANDA96";#N/A,#N/A,FALSE,"INTRAN96";#N/A,#N/A,FALSE,"NAA9697";#N/A,#N/A,FALSE,"ECWEBB";#N/A,#N/A,FALSE,"MFT96";#N/A,#N/A,FALSE,"CTrecon"}</definedName>
    <definedName name="ghj_5_1_1_1_3" hidden="1">{#N/A,#N/A,FALSE,"TMCOMP96";#N/A,#N/A,FALSE,"MAT96";#N/A,#N/A,FALSE,"FANDA96";#N/A,#N/A,FALSE,"INTRAN96";#N/A,#N/A,FALSE,"NAA9697";#N/A,#N/A,FALSE,"ECWEBB";#N/A,#N/A,FALSE,"MFT96";#N/A,#N/A,FALSE,"CTrecon"}</definedName>
    <definedName name="ghj_5_1_1_1_4" hidden="1">{#N/A,#N/A,FALSE,"TMCOMP96";#N/A,#N/A,FALSE,"MAT96";#N/A,#N/A,FALSE,"FANDA96";#N/A,#N/A,FALSE,"INTRAN96";#N/A,#N/A,FALSE,"NAA9697";#N/A,#N/A,FALSE,"ECWEBB";#N/A,#N/A,FALSE,"MFT96";#N/A,#N/A,FALSE,"CTrecon"}</definedName>
    <definedName name="ghj_5_1_1_1_5" hidden="1">{#N/A,#N/A,FALSE,"TMCOMP96";#N/A,#N/A,FALSE,"MAT96";#N/A,#N/A,FALSE,"FANDA96";#N/A,#N/A,FALSE,"INTRAN96";#N/A,#N/A,FALSE,"NAA9697";#N/A,#N/A,FALSE,"ECWEBB";#N/A,#N/A,FALSE,"MFT96";#N/A,#N/A,FALSE,"CTrecon"}</definedName>
    <definedName name="ghj_5_1_1_2" hidden="1">{#N/A,#N/A,FALSE,"TMCOMP96";#N/A,#N/A,FALSE,"MAT96";#N/A,#N/A,FALSE,"FANDA96";#N/A,#N/A,FALSE,"INTRAN96";#N/A,#N/A,FALSE,"NAA9697";#N/A,#N/A,FALSE,"ECWEBB";#N/A,#N/A,FALSE,"MFT96";#N/A,#N/A,FALSE,"CTrecon"}</definedName>
    <definedName name="ghj_5_1_1_2_1" hidden="1">{#N/A,#N/A,FALSE,"TMCOMP96";#N/A,#N/A,FALSE,"MAT96";#N/A,#N/A,FALSE,"FANDA96";#N/A,#N/A,FALSE,"INTRAN96";#N/A,#N/A,FALSE,"NAA9697";#N/A,#N/A,FALSE,"ECWEBB";#N/A,#N/A,FALSE,"MFT96";#N/A,#N/A,FALSE,"CTrecon"}</definedName>
    <definedName name="ghj_5_1_1_2_2" hidden="1">{#N/A,#N/A,FALSE,"TMCOMP96";#N/A,#N/A,FALSE,"MAT96";#N/A,#N/A,FALSE,"FANDA96";#N/A,#N/A,FALSE,"INTRAN96";#N/A,#N/A,FALSE,"NAA9697";#N/A,#N/A,FALSE,"ECWEBB";#N/A,#N/A,FALSE,"MFT96";#N/A,#N/A,FALSE,"CTrecon"}</definedName>
    <definedName name="ghj_5_1_1_2_3" hidden="1">{#N/A,#N/A,FALSE,"TMCOMP96";#N/A,#N/A,FALSE,"MAT96";#N/A,#N/A,FALSE,"FANDA96";#N/A,#N/A,FALSE,"INTRAN96";#N/A,#N/A,FALSE,"NAA9697";#N/A,#N/A,FALSE,"ECWEBB";#N/A,#N/A,FALSE,"MFT96";#N/A,#N/A,FALSE,"CTrecon"}</definedName>
    <definedName name="ghj_5_1_1_2_4" hidden="1">{#N/A,#N/A,FALSE,"TMCOMP96";#N/A,#N/A,FALSE,"MAT96";#N/A,#N/A,FALSE,"FANDA96";#N/A,#N/A,FALSE,"INTRAN96";#N/A,#N/A,FALSE,"NAA9697";#N/A,#N/A,FALSE,"ECWEBB";#N/A,#N/A,FALSE,"MFT96";#N/A,#N/A,FALSE,"CTrecon"}</definedName>
    <definedName name="ghj_5_1_1_2_5" hidden="1">{#N/A,#N/A,FALSE,"TMCOMP96";#N/A,#N/A,FALSE,"MAT96";#N/A,#N/A,FALSE,"FANDA96";#N/A,#N/A,FALSE,"INTRAN96";#N/A,#N/A,FALSE,"NAA9697";#N/A,#N/A,FALSE,"ECWEBB";#N/A,#N/A,FALSE,"MFT96";#N/A,#N/A,FALSE,"CTrecon"}</definedName>
    <definedName name="ghj_5_1_1_3" hidden="1">{#N/A,#N/A,FALSE,"TMCOMP96";#N/A,#N/A,FALSE,"MAT96";#N/A,#N/A,FALSE,"FANDA96";#N/A,#N/A,FALSE,"INTRAN96";#N/A,#N/A,FALSE,"NAA9697";#N/A,#N/A,FALSE,"ECWEBB";#N/A,#N/A,FALSE,"MFT96";#N/A,#N/A,FALSE,"CTrecon"}</definedName>
    <definedName name="ghj_5_1_1_4" hidden="1">{#N/A,#N/A,FALSE,"TMCOMP96";#N/A,#N/A,FALSE,"MAT96";#N/A,#N/A,FALSE,"FANDA96";#N/A,#N/A,FALSE,"INTRAN96";#N/A,#N/A,FALSE,"NAA9697";#N/A,#N/A,FALSE,"ECWEBB";#N/A,#N/A,FALSE,"MFT96";#N/A,#N/A,FALSE,"CTrecon"}</definedName>
    <definedName name="ghj_5_1_1_5" hidden="1">{#N/A,#N/A,FALSE,"TMCOMP96";#N/A,#N/A,FALSE,"MAT96";#N/A,#N/A,FALSE,"FANDA96";#N/A,#N/A,FALSE,"INTRAN96";#N/A,#N/A,FALSE,"NAA9697";#N/A,#N/A,FALSE,"ECWEBB";#N/A,#N/A,FALSE,"MFT96";#N/A,#N/A,FALSE,"CTrecon"}</definedName>
    <definedName name="ghj_5_1_2" hidden="1">{#N/A,#N/A,FALSE,"TMCOMP96";#N/A,#N/A,FALSE,"MAT96";#N/A,#N/A,FALSE,"FANDA96";#N/A,#N/A,FALSE,"INTRAN96";#N/A,#N/A,FALSE,"NAA9697";#N/A,#N/A,FALSE,"ECWEBB";#N/A,#N/A,FALSE,"MFT96";#N/A,#N/A,FALSE,"CTrecon"}</definedName>
    <definedName name="ghj_5_1_2_1" hidden="1">{#N/A,#N/A,FALSE,"TMCOMP96";#N/A,#N/A,FALSE,"MAT96";#N/A,#N/A,FALSE,"FANDA96";#N/A,#N/A,FALSE,"INTRAN96";#N/A,#N/A,FALSE,"NAA9697";#N/A,#N/A,FALSE,"ECWEBB";#N/A,#N/A,FALSE,"MFT96";#N/A,#N/A,FALSE,"CTrecon"}</definedName>
    <definedName name="ghj_5_1_2_2" hidden="1">{#N/A,#N/A,FALSE,"TMCOMP96";#N/A,#N/A,FALSE,"MAT96";#N/A,#N/A,FALSE,"FANDA96";#N/A,#N/A,FALSE,"INTRAN96";#N/A,#N/A,FALSE,"NAA9697";#N/A,#N/A,FALSE,"ECWEBB";#N/A,#N/A,FALSE,"MFT96";#N/A,#N/A,FALSE,"CTrecon"}</definedName>
    <definedName name="ghj_5_1_2_3" hidden="1">{#N/A,#N/A,FALSE,"TMCOMP96";#N/A,#N/A,FALSE,"MAT96";#N/A,#N/A,FALSE,"FANDA96";#N/A,#N/A,FALSE,"INTRAN96";#N/A,#N/A,FALSE,"NAA9697";#N/A,#N/A,FALSE,"ECWEBB";#N/A,#N/A,FALSE,"MFT96";#N/A,#N/A,FALSE,"CTrecon"}</definedName>
    <definedName name="ghj_5_1_2_4" hidden="1">{#N/A,#N/A,FALSE,"TMCOMP96";#N/A,#N/A,FALSE,"MAT96";#N/A,#N/A,FALSE,"FANDA96";#N/A,#N/A,FALSE,"INTRAN96";#N/A,#N/A,FALSE,"NAA9697";#N/A,#N/A,FALSE,"ECWEBB";#N/A,#N/A,FALSE,"MFT96";#N/A,#N/A,FALSE,"CTrecon"}</definedName>
    <definedName name="ghj_5_1_2_5" hidden="1">{#N/A,#N/A,FALSE,"TMCOMP96";#N/A,#N/A,FALSE,"MAT96";#N/A,#N/A,FALSE,"FANDA96";#N/A,#N/A,FALSE,"INTRAN96";#N/A,#N/A,FALSE,"NAA9697";#N/A,#N/A,FALSE,"ECWEBB";#N/A,#N/A,FALSE,"MFT96";#N/A,#N/A,FALSE,"CTrecon"}</definedName>
    <definedName name="ghj_5_1_3" hidden="1">{#N/A,#N/A,FALSE,"TMCOMP96";#N/A,#N/A,FALSE,"MAT96";#N/A,#N/A,FALSE,"FANDA96";#N/A,#N/A,FALSE,"INTRAN96";#N/A,#N/A,FALSE,"NAA9697";#N/A,#N/A,FALSE,"ECWEBB";#N/A,#N/A,FALSE,"MFT96";#N/A,#N/A,FALSE,"CTrecon"}</definedName>
    <definedName name="ghj_5_1_3_1" hidden="1">{#N/A,#N/A,FALSE,"TMCOMP96";#N/A,#N/A,FALSE,"MAT96";#N/A,#N/A,FALSE,"FANDA96";#N/A,#N/A,FALSE,"INTRAN96";#N/A,#N/A,FALSE,"NAA9697";#N/A,#N/A,FALSE,"ECWEBB";#N/A,#N/A,FALSE,"MFT96";#N/A,#N/A,FALSE,"CTrecon"}</definedName>
    <definedName name="ghj_5_1_3_2" hidden="1">{#N/A,#N/A,FALSE,"TMCOMP96";#N/A,#N/A,FALSE,"MAT96";#N/A,#N/A,FALSE,"FANDA96";#N/A,#N/A,FALSE,"INTRAN96";#N/A,#N/A,FALSE,"NAA9697";#N/A,#N/A,FALSE,"ECWEBB";#N/A,#N/A,FALSE,"MFT96";#N/A,#N/A,FALSE,"CTrecon"}</definedName>
    <definedName name="ghj_5_1_3_3" hidden="1">{#N/A,#N/A,FALSE,"TMCOMP96";#N/A,#N/A,FALSE,"MAT96";#N/A,#N/A,FALSE,"FANDA96";#N/A,#N/A,FALSE,"INTRAN96";#N/A,#N/A,FALSE,"NAA9697";#N/A,#N/A,FALSE,"ECWEBB";#N/A,#N/A,FALSE,"MFT96";#N/A,#N/A,FALSE,"CTrecon"}</definedName>
    <definedName name="ghj_5_1_3_4" hidden="1">{#N/A,#N/A,FALSE,"TMCOMP96";#N/A,#N/A,FALSE,"MAT96";#N/A,#N/A,FALSE,"FANDA96";#N/A,#N/A,FALSE,"INTRAN96";#N/A,#N/A,FALSE,"NAA9697";#N/A,#N/A,FALSE,"ECWEBB";#N/A,#N/A,FALSE,"MFT96";#N/A,#N/A,FALSE,"CTrecon"}</definedName>
    <definedName name="ghj_5_1_3_5" hidden="1">{#N/A,#N/A,FALSE,"TMCOMP96";#N/A,#N/A,FALSE,"MAT96";#N/A,#N/A,FALSE,"FANDA96";#N/A,#N/A,FALSE,"INTRAN96";#N/A,#N/A,FALSE,"NAA9697";#N/A,#N/A,FALSE,"ECWEBB";#N/A,#N/A,FALSE,"MFT96";#N/A,#N/A,FALSE,"CTrecon"}</definedName>
    <definedName name="ghj_5_1_4" hidden="1">{#N/A,#N/A,FALSE,"TMCOMP96";#N/A,#N/A,FALSE,"MAT96";#N/A,#N/A,FALSE,"FANDA96";#N/A,#N/A,FALSE,"INTRAN96";#N/A,#N/A,FALSE,"NAA9697";#N/A,#N/A,FALSE,"ECWEBB";#N/A,#N/A,FALSE,"MFT96";#N/A,#N/A,FALSE,"CTrecon"}</definedName>
    <definedName name="ghj_5_1_4_1" hidden="1">{#N/A,#N/A,FALSE,"TMCOMP96";#N/A,#N/A,FALSE,"MAT96";#N/A,#N/A,FALSE,"FANDA96";#N/A,#N/A,FALSE,"INTRAN96";#N/A,#N/A,FALSE,"NAA9697";#N/A,#N/A,FALSE,"ECWEBB";#N/A,#N/A,FALSE,"MFT96";#N/A,#N/A,FALSE,"CTrecon"}</definedName>
    <definedName name="ghj_5_1_4_2" hidden="1">{#N/A,#N/A,FALSE,"TMCOMP96";#N/A,#N/A,FALSE,"MAT96";#N/A,#N/A,FALSE,"FANDA96";#N/A,#N/A,FALSE,"INTRAN96";#N/A,#N/A,FALSE,"NAA9697";#N/A,#N/A,FALSE,"ECWEBB";#N/A,#N/A,FALSE,"MFT96";#N/A,#N/A,FALSE,"CTrecon"}</definedName>
    <definedName name="ghj_5_1_4_3" hidden="1">{#N/A,#N/A,FALSE,"TMCOMP96";#N/A,#N/A,FALSE,"MAT96";#N/A,#N/A,FALSE,"FANDA96";#N/A,#N/A,FALSE,"INTRAN96";#N/A,#N/A,FALSE,"NAA9697";#N/A,#N/A,FALSE,"ECWEBB";#N/A,#N/A,FALSE,"MFT96";#N/A,#N/A,FALSE,"CTrecon"}</definedName>
    <definedName name="ghj_5_1_4_4" hidden="1">{#N/A,#N/A,FALSE,"TMCOMP96";#N/A,#N/A,FALSE,"MAT96";#N/A,#N/A,FALSE,"FANDA96";#N/A,#N/A,FALSE,"INTRAN96";#N/A,#N/A,FALSE,"NAA9697";#N/A,#N/A,FALSE,"ECWEBB";#N/A,#N/A,FALSE,"MFT96";#N/A,#N/A,FALSE,"CTrecon"}</definedName>
    <definedName name="ghj_5_1_4_5" hidden="1">{#N/A,#N/A,FALSE,"TMCOMP96";#N/A,#N/A,FALSE,"MAT96";#N/A,#N/A,FALSE,"FANDA96";#N/A,#N/A,FALSE,"INTRAN96";#N/A,#N/A,FALSE,"NAA9697";#N/A,#N/A,FALSE,"ECWEBB";#N/A,#N/A,FALSE,"MFT96";#N/A,#N/A,FALSE,"CTrecon"}</definedName>
    <definedName name="ghj_5_1_5" hidden="1">{#N/A,#N/A,FALSE,"TMCOMP96";#N/A,#N/A,FALSE,"MAT96";#N/A,#N/A,FALSE,"FANDA96";#N/A,#N/A,FALSE,"INTRAN96";#N/A,#N/A,FALSE,"NAA9697";#N/A,#N/A,FALSE,"ECWEBB";#N/A,#N/A,FALSE,"MFT96";#N/A,#N/A,FALSE,"CTrecon"}</definedName>
    <definedName name="ghj_5_1_5_1" hidden="1">{#N/A,#N/A,FALSE,"TMCOMP96";#N/A,#N/A,FALSE,"MAT96";#N/A,#N/A,FALSE,"FANDA96";#N/A,#N/A,FALSE,"INTRAN96";#N/A,#N/A,FALSE,"NAA9697";#N/A,#N/A,FALSE,"ECWEBB";#N/A,#N/A,FALSE,"MFT96";#N/A,#N/A,FALSE,"CTrecon"}</definedName>
    <definedName name="ghj_5_1_5_2" hidden="1">{#N/A,#N/A,FALSE,"TMCOMP96";#N/A,#N/A,FALSE,"MAT96";#N/A,#N/A,FALSE,"FANDA96";#N/A,#N/A,FALSE,"INTRAN96";#N/A,#N/A,FALSE,"NAA9697";#N/A,#N/A,FALSE,"ECWEBB";#N/A,#N/A,FALSE,"MFT96";#N/A,#N/A,FALSE,"CTrecon"}</definedName>
    <definedName name="ghj_5_1_5_3" hidden="1">{#N/A,#N/A,FALSE,"TMCOMP96";#N/A,#N/A,FALSE,"MAT96";#N/A,#N/A,FALSE,"FANDA96";#N/A,#N/A,FALSE,"INTRAN96";#N/A,#N/A,FALSE,"NAA9697";#N/A,#N/A,FALSE,"ECWEBB";#N/A,#N/A,FALSE,"MFT96";#N/A,#N/A,FALSE,"CTrecon"}</definedName>
    <definedName name="ghj_5_1_5_4" hidden="1">{#N/A,#N/A,FALSE,"TMCOMP96";#N/A,#N/A,FALSE,"MAT96";#N/A,#N/A,FALSE,"FANDA96";#N/A,#N/A,FALSE,"INTRAN96";#N/A,#N/A,FALSE,"NAA9697";#N/A,#N/A,FALSE,"ECWEBB";#N/A,#N/A,FALSE,"MFT96";#N/A,#N/A,FALSE,"CTrecon"}</definedName>
    <definedName name="ghj_5_1_5_5" hidden="1">{#N/A,#N/A,FALSE,"TMCOMP96";#N/A,#N/A,FALSE,"MAT96";#N/A,#N/A,FALSE,"FANDA96";#N/A,#N/A,FALSE,"INTRAN96";#N/A,#N/A,FALSE,"NAA9697";#N/A,#N/A,FALSE,"ECWEBB";#N/A,#N/A,FALSE,"MFT96";#N/A,#N/A,FALSE,"CTrecon"}</definedName>
    <definedName name="ghj_5_2" hidden="1">{#N/A,#N/A,FALSE,"TMCOMP96";#N/A,#N/A,FALSE,"MAT96";#N/A,#N/A,FALSE,"FANDA96";#N/A,#N/A,FALSE,"INTRAN96";#N/A,#N/A,FALSE,"NAA9697";#N/A,#N/A,FALSE,"ECWEBB";#N/A,#N/A,FALSE,"MFT96";#N/A,#N/A,FALSE,"CTrecon"}</definedName>
    <definedName name="ghj_5_2_1" hidden="1">{#N/A,#N/A,FALSE,"TMCOMP96";#N/A,#N/A,FALSE,"MAT96";#N/A,#N/A,FALSE,"FANDA96";#N/A,#N/A,FALSE,"INTRAN96";#N/A,#N/A,FALSE,"NAA9697";#N/A,#N/A,FALSE,"ECWEBB";#N/A,#N/A,FALSE,"MFT96";#N/A,#N/A,FALSE,"CTrecon"}</definedName>
    <definedName name="ghj_5_2_2" hidden="1">{#N/A,#N/A,FALSE,"TMCOMP96";#N/A,#N/A,FALSE,"MAT96";#N/A,#N/A,FALSE,"FANDA96";#N/A,#N/A,FALSE,"INTRAN96";#N/A,#N/A,FALSE,"NAA9697";#N/A,#N/A,FALSE,"ECWEBB";#N/A,#N/A,FALSE,"MFT96";#N/A,#N/A,FALSE,"CTrecon"}</definedName>
    <definedName name="ghj_5_2_3" hidden="1">{#N/A,#N/A,FALSE,"TMCOMP96";#N/A,#N/A,FALSE,"MAT96";#N/A,#N/A,FALSE,"FANDA96";#N/A,#N/A,FALSE,"INTRAN96";#N/A,#N/A,FALSE,"NAA9697";#N/A,#N/A,FALSE,"ECWEBB";#N/A,#N/A,FALSE,"MFT96";#N/A,#N/A,FALSE,"CTrecon"}</definedName>
    <definedName name="ghj_5_2_4" hidden="1">{#N/A,#N/A,FALSE,"TMCOMP96";#N/A,#N/A,FALSE,"MAT96";#N/A,#N/A,FALSE,"FANDA96";#N/A,#N/A,FALSE,"INTRAN96";#N/A,#N/A,FALSE,"NAA9697";#N/A,#N/A,FALSE,"ECWEBB";#N/A,#N/A,FALSE,"MFT96";#N/A,#N/A,FALSE,"CTrecon"}</definedName>
    <definedName name="ghj_5_2_5" hidden="1">{#N/A,#N/A,FALSE,"TMCOMP96";#N/A,#N/A,FALSE,"MAT96";#N/A,#N/A,FALSE,"FANDA96";#N/A,#N/A,FALSE,"INTRAN96";#N/A,#N/A,FALSE,"NAA9697";#N/A,#N/A,FALSE,"ECWEBB";#N/A,#N/A,FALSE,"MFT96";#N/A,#N/A,FALSE,"CTrecon"}</definedName>
    <definedName name="ghj_5_3" hidden="1">{#N/A,#N/A,FALSE,"TMCOMP96";#N/A,#N/A,FALSE,"MAT96";#N/A,#N/A,FALSE,"FANDA96";#N/A,#N/A,FALSE,"INTRAN96";#N/A,#N/A,FALSE,"NAA9697";#N/A,#N/A,FALSE,"ECWEBB";#N/A,#N/A,FALSE,"MFT96";#N/A,#N/A,FALSE,"CTrecon"}</definedName>
    <definedName name="ghj_5_3_1" hidden="1">{#N/A,#N/A,FALSE,"TMCOMP96";#N/A,#N/A,FALSE,"MAT96";#N/A,#N/A,FALSE,"FANDA96";#N/A,#N/A,FALSE,"INTRAN96";#N/A,#N/A,FALSE,"NAA9697";#N/A,#N/A,FALSE,"ECWEBB";#N/A,#N/A,FALSE,"MFT96";#N/A,#N/A,FALSE,"CTrecon"}</definedName>
    <definedName name="ghj_5_3_2" hidden="1">{#N/A,#N/A,FALSE,"TMCOMP96";#N/A,#N/A,FALSE,"MAT96";#N/A,#N/A,FALSE,"FANDA96";#N/A,#N/A,FALSE,"INTRAN96";#N/A,#N/A,FALSE,"NAA9697";#N/A,#N/A,FALSE,"ECWEBB";#N/A,#N/A,FALSE,"MFT96";#N/A,#N/A,FALSE,"CTrecon"}</definedName>
    <definedName name="ghj_5_3_3" hidden="1">{#N/A,#N/A,FALSE,"TMCOMP96";#N/A,#N/A,FALSE,"MAT96";#N/A,#N/A,FALSE,"FANDA96";#N/A,#N/A,FALSE,"INTRAN96";#N/A,#N/A,FALSE,"NAA9697";#N/A,#N/A,FALSE,"ECWEBB";#N/A,#N/A,FALSE,"MFT96";#N/A,#N/A,FALSE,"CTrecon"}</definedName>
    <definedName name="ghj_5_3_4" hidden="1">{#N/A,#N/A,FALSE,"TMCOMP96";#N/A,#N/A,FALSE,"MAT96";#N/A,#N/A,FALSE,"FANDA96";#N/A,#N/A,FALSE,"INTRAN96";#N/A,#N/A,FALSE,"NAA9697";#N/A,#N/A,FALSE,"ECWEBB";#N/A,#N/A,FALSE,"MFT96";#N/A,#N/A,FALSE,"CTrecon"}</definedName>
    <definedName name="ghj_5_3_5" hidden="1">{#N/A,#N/A,FALSE,"TMCOMP96";#N/A,#N/A,FALSE,"MAT96";#N/A,#N/A,FALSE,"FANDA96";#N/A,#N/A,FALSE,"INTRAN96";#N/A,#N/A,FALSE,"NAA9697";#N/A,#N/A,FALSE,"ECWEBB";#N/A,#N/A,FALSE,"MFT96";#N/A,#N/A,FALSE,"CTrecon"}</definedName>
    <definedName name="ghj_5_4" hidden="1">{#N/A,#N/A,FALSE,"TMCOMP96";#N/A,#N/A,FALSE,"MAT96";#N/A,#N/A,FALSE,"FANDA96";#N/A,#N/A,FALSE,"INTRAN96";#N/A,#N/A,FALSE,"NAA9697";#N/A,#N/A,FALSE,"ECWEBB";#N/A,#N/A,FALSE,"MFT96";#N/A,#N/A,FALSE,"CTrecon"}</definedName>
    <definedName name="ghj_5_4_1" hidden="1">{#N/A,#N/A,FALSE,"TMCOMP96";#N/A,#N/A,FALSE,"MAT96";#N/A,#N/A,FALSE,"FANDA96";#N/A,#N/A,FALSE,"INTRAN96";#N/A,#N/A,FALSE,"NAA9697";#N/A,#N/A,FALSE,"ECWEBB";#N/A,#N/A,FALSE,"MFT96";#N/A,#N/A,FALSE,"CTrecon"}</definedName>
    <definedName name="ghj_5_4_2" hidden="1">{#N/A,#N/A,FALSE,"TMCOMP96";#N/A,#N/A,FALSE,"MAT96";#N/A,#N/A,FALSE,"FANDA96";#N/A,#N/A,FALSE,"INTRAN96";#N/A,#N/A,FALSE,"NAA9697";#N/A,#N/A,FALSE,"ECWEBB";#N/A,#N/A,FALSE,"MFT96";#N/A,#N/A,FALSE,"CTrecon"}</definedName>
    <definedName name="ghj_5_4_3" hidden="1">{#N/A,#N/A,FALSE,"TMCOMP96";#N/A,#N/A,FALSE,"MAT96";#N/A,#N/A,FALSE,"FANDA96";#N/A,#N/A,FALSE,"INTRAN96";#N/A,#N/A,FALSE,"NAA9697";#N/A,#N/A,FALSE,"ECWEBB";#N/A,#N/A,FALSE,"MFT96";#N/A,#N/A,FALSE,"CTrecon"}</definedName>
    <definedName name="ghj_5_4_4" hidden="1">{#N/A,#N/A,FALSE,"TMCOMP96";#N/A,#N/A,FALSE,"MAT96";#N/A,#N/A,FALSE,"FANDA96";#N/A,#N/A,FALSE,"INTRAN96";#N/A,#N/A,FALSE,"NAA9697";#N/A,#N/A,FALSE,"ECWEBB";#N/A,#N/A,FALSE,"MFT96";#N/A,#N/A,FALSE,"CTrecon"}</definedName>
    <definedName name="ghj_5_4_5" hidden="1">{#N/A,#N/A,FALSE,"TMCOMP96";#N/A,#N/A,FALSE,"MAT96";#N/A,#N/A,FALSE,"FANDA96";#N/A,#N/A,FALSE,"INTRAN96";#N/A,#N/A,FALSE,"NAA9697";#N/A,#N/A,FALSE,"ECWEBB";#N/A,#N/A,FALSE,"MFT96";#N/A,#N/A,FALSE,"CTrecon"}</definedName>
    <definedName name="ghj_5_5" hidden="1">{#N/A,#N/A,FALSE,"TMCOMP96";#N/A,#N/A,FALSE,"MAT96";#N/A,#N/A,FALSE,"FANDA96";#N/A,#N/A,FALSE,"INTRAN96";#N/A,#N/A,FALSE,"NAA9697";#N/A,#N/A,FALSE,"ECWEBB";#N/A,#N/A,FALSE,"MFT96";#N/A,#N/A,FALSE,"CTrecon"}</definedName>
    <definedName name="ghj_5_5_1" hidden="1">{#N/A,#N/A,FALSE,"TMCOMP96";#N/A,#N/A,FALSE,"MAT96";#N/A,#N/A,FALSE,"FANDA96";#N/A,#N/A,FALSE,"INTRAN96";#N/A,#N/A,FALSE,"NAA9697";#N/A,#N/A,FALSE,"ECWEBB";#N/A,#N/A,FALSE,"MFT96";#N/A,#N/A,FALSE,"CTrecon"}</definedName>
    <definedName name="ghj_5_5_2" hidden="1">{#N/A,#N/A,FALSE,"TMCOMP96";#N/A,#N/A,FALSE,"MAT96";#N/A,#N/A,FALSE,"FANDA96";#N/A,#N/A,FALSE,"INTRAN96";#N/A,#N/A,FALSE,"NAA9697";#N/A,#N/A,FALSE,"ECWEBB";#N/A,#N/A,FALSE,"MFT96";#N/A,#N/A,FALSE,"CTrecon"}</definedName>
    <definedName name="ghj_5_5_3" hidden="1">{#N/A,#N/A,FALSE,"TMCOMP96";#N/A,#N/A,FALSE,"MAT96";#N/A,#N/A,FALSE,"FANDA96";#N/A,#N/A,FALSE,"INTRAN96";#N/A,#N/A,FALSE,"NAA9697";#N/A,#N/A,FALSE,"ECWEBB";#N/A,#N/A,FALSE,"MFT96";#N/A,#N/A,FALSE,"CTrecon"}</definedName>
    <definedName name="ghj_5_5_4" hidden="1">{#N/A,#N/A,FALSE,"TMCOMP96";#N/A,#N/A,FALSE,"MAT96";#N/A,#N/A,FALSE,"FANDA96";#N/A,#N/A,FALSE,"INTRAN96";#N/A,#N/A,FALSE,"NAA9697";#N/A,#N/A,FALSE,"ECWEBB";#N/A,#N/A,FALSE,"MFT96";#N/A,#N/A,FALSE,"CTrecon"}</definedName>
    <definedName name="ghj_5_5_5" hidden="1">{#N/A,#N/A,FALSE,"TMCOMP96";#N/A,#N/A,FALSE,"MAT96";#N/A,#N/A,FALSE,"FANDA96";#N/A,#N/A,FALSE,"INTRAN96";#N/A,#N/A,FALSE,"NAA9697";#N/A,#N/A,FALSE,"ECWEBB";#N/A,#N/A,FALSE,"MFT96";#N/A,#N/A,FALSE,"CTrecon"}</definedName>
    <definedName name="HTML_CodePage" hidden="1">1252</definedName>
    <definedName name="HTML_Control" hidden="1">{"'Trust by name'!$A$6:$E$350","'Trust by name'!$A$1:$D$348"}</definedName>
    <definedName name="HTML_Control_1" hidden="1">{"'Trust by name'!$A$6:$E$350","'Trust by name'!$A$1:$D$348"}</definedName>
    <definedName name="HTML_Control_1_1" hidden="1">{"'Trust by name'!$A$6:$E$350","'Trust by name'!$A$1:$D$348"}</definedName>
    <definedName name="HTML_Control_1_1_1" hidden="1">{"'Trust by name'!$A$6:$E$350","'Trust by name'!$A$1:$D$348"}</definedName>
    <definedName name="HTML_Control_1_1_1_1" hidden="1">{"'Trust by name'!$A$6:$E$350","'Trust by name'!$A$1:$D$348"}</definedName>
    <definedName name="HTML_Control_1_1_1_1_1" hidden="1">{"'Trust by name'!$A$6:$E$350","'Trust by name'!$A$1:$D$348"}</definedName>
    <definedName name="HTML_Control_1_1_1_1_1_1" hidden="1">{"'Trust by name'!$A$6:$E$350","'Trust by name'!$A$1:$D$348"}</definedName>
    <definedName name="HTML_Control_1_1_1_1_1_2" hidden="1">{"'Trust by name'!$A$6:$E$350","'Trust by name'!$A$1:$D$348"}</definedName>
    <definedName name="HTML_Control_1_1_1_1_1_3" hidden="1">{"'Trust by name'!$A$6:$E$350","'Trust by name'!$A$1:$D$348"}</definedName>
    <definedName name="HTML_Control_1_1_1_1_1_4" hidden="1">{"'Trust by name'!$A$6:$E$350","'Trust by name'!$A$1:$D$348"}</definedName>
    <definedName name="HTML_Control_1_1_1_1_1_5" hidden="1">{"'Trust by name'!$A$6:$E$350","'Trust by name'!$A$1:$D$348"}</definedName>
    <definedName name="HTML_Control_1_1_1_1_2" hidden="1">{"'Trust by name'!$A$6:$E$350","'Trust by name'!$A$1:$D$348"}</definedName>
    <definedName name="HTML_Control_1_1_1_1_2_1" hidden="1">{"'Trust by name'!$A$6:$E$350","'Trust by name'!$A$1:$D$348"}</definedName>
    <definedName name="HTML_Control_1_1_1_1_2_2" hidden="1">{"'Trust by name'!$A$6:$E$350","'Trust by name'!$A$1:$D$348"}</definedName>
    <definedName name="HTML_Control_1_1_1_1_2_3" hidden="1">{"'Trust by name'!$A$6:$E$350","'Trust by name'!$A$1:$D$348"}</definedName>
    <definedName name="HTML_Control_1_1_1_1_2_4" hidden="1">{"'Trust by name'!$A$6:$E$350","'Trust by name'!$A$1:$D$348"}</definedName>
    <definedName name="HTML_Control_1_1_1_1_2_5" hidden="1">{"'Trust by name'!$A$6:$E$350","'Trust by name'!$A$1:$D$348"}</definedName>
    <definedName name="HTML_Control_1_1_1_1_3" hidden="1">{"'Trust by name'!$A$6:$E$350","'Trust by name'!$A$1:$D$348"}</definedName>
    <definedName name="HTML_Control_1_1_1_1_4" hidden="1">{"'Trust by name'!$A$6:$E$350","'Trust by name'!$A$1:$D$348"}</definedName>
    <definedName name="HTML_Control_1_1_1_1_5" hidden="1">{"'Trust by name'!$A$6:$E$350","'Trust by name'!$A$1:$D$348"}</definedName>
    <definedName name="HTML_Control_1_1_1_2" hidden="1">{"'Trust by name'!$A$6:$E$350","'Trust by name'!$A$1:$D$348"}</definedName>
    <definedName name="HTML_Control_1_1_1_2_1" hidden="1">{"'Trust by name'!$A$6:$E$350","'Trust by name'!$A$1:$D$348"}</definedName>
    <definedName name="HTML_Control_1_1_1_2_2" hidden="1">{"'Trust by name'!$A$6:$E$350","'Trust by name'!$A$1:$D$348"}</definedName>
    <definedName name="HTML_Control_1_1_1_2_3" hidden="1">{"'Trust by name'!$A$6:$E$350","'Trust by name'!$A$1:$D$348"}</definedName>
    <definedName name="HTML_Control_1_1_1_2_4" hidden="1">{"'Trust by name'!$A$6:$E$350","'Trust by name'!$A$1:$D$348"}</definedName>
    <definedName name="HTML_Control_1_1_1_2_5" hidden="1">{"'Trust by name'!$A$6:$E$350","'Trust by name'!$A$1:$D$348"}</definedName>
    <definedName name="HTML_Control_1_1_1_3" hidden="1">{"'Trust by name'!$A$6:$E$350","'Trust by name'!$A$1:$D$348"}</definedName>
    <definedName name="HTML_Control_1_1_1_3_1" hidden="1">{"'Trust by name'!$A$6:$E$350","'Trust by name'!$A$1:$D$348"}</definedName>
    <definedName name="HTML_Control_1_1_1_3_2" hidden="1">{"'Trust by name'!$A$6:$E$350","'Trust by name'!$A$1:$D$348"}</definedName>
    <definedName name="HTML_Control_1_1_1_3_3" hidden="1">{"'Trust by name'!$A$6:$E$350","'Trust by name'!$A$1:$D$348"}</definedName>
    <definedName name="HTML_Control_1_1_1_3_4" hidden="1">{"'Trust by name'!$A$6:$E$350","'Trust by name'!$A$1:$D$348"}</definedName>
    <definedName name="HTML_Control_1_1_1_3_5" hidden="1">{"'Trust by name'!$A$6:$E$350","'Trust by name'!$A$1:$D$348"}</definedName>
    <definedName name="HTML_Control_1_1_1_4" hidden="1">{"'Trust by name'!$A$6:$E$350","'Trust by name'!$A$1:$D$348"}</definedName>
    <definedName name="HTML_Control_1_1_1_4_1" hidden="1">{"'Trust by name'!$A$6:$E$350","'Trust by name'!$A$1:$D$348"}</definedName>
    <definedName name="HTML_Control_1_1_1_4_2" hidden="1">{"'Trust by name'!$A$6:$E$350","'Trust by name'!$A$1:$D$348"}</definedName>
    <definedName name="HTML_Control_1_1_1_4_3" hidden="1">{"'Trust by name'!$A$6:$E$350","'Trust by name'!$A$1:$D$348"}</definedName>
    <definedName name="HTML_Control_1_1_1_4_4" hidden="1">{"'Trust by name'!$A$6:$E$350","'Trust by name'!$A$1:$D$348"}</definedName>
    <definedName name="HTML_Control_1_1_1_4_5" hidden="1">{"'Trust by name'!$A$6:$E$350","'Trust by name'!$A$1:$D$348"}</definedName>
    <definedName name="HTML_Control_1_1_1_5" hidden="1">{"'Trust by name'!$A$6:$E$350","'Trust by name'!$A$1:$D$348"}</definedName>
    <definedName name="HTML_Control_1_1_1_5_1" hidden="1">{"'Trust by name'!$A$6:$E$350","'Trust by name'!$A$1:$D$348"}</definedName>
    <definedName name="HTML_Control_1_1_1_5_2" hidden="1">{"'Trust by name'!$A$6:$E$350","'Trust by name'!$A$1:$D$348"}</definedName>
    <definedName name="HTML_Control_1_1_1_5_3" hidden="1">{"'Trust by name'!$A$6:$E$350","'Trust by name'!$A$1:$D$348"}</definedName>
    <definedName name="HTML_Control_1_1_1_5_4" hidden="1">{"'Trust by name'!$A$6:$E$350","'Trust by name'!$A$1:$D$348"}</definedName>
    <definedName name="HTML_Control_1_1_1_5_5" hidden="1">{"'Trust by name'!$A$6:$E$350","'Trust by name'!$A$1:$D$348"}</definedName>
    <definedName name="HTML_Control_1_1_2" hidden="1">{"'Trust by name'!$A$6:$E$350","'Trust by name'!$A$1:$D$348"}</definedName>
    <definedName name="HTML_Control_1_1_2_1" hidden="1">{"'Trust by name'!$A$6:$E$350","'Trust by name'!$A$1:$D$348"}</definedName>
    <definedName name="HTML_Control_1_1_2_2" hidden="1">{"'Trust by name'!$A$6:$E$350","'Trust by name'!$A$1:$D$348"}</definedName>
    <definedName name="HTML_Control_1_1_2_3" hidden="1">{"'Trust by name'!$A$6:$E$350","'Trust by name'!$A$1:$D$348"}</definedName>
    <definedName name="HTML_Control_1_1_2_4" hidden="1">{"'Trust by name'!$A$6:$E$350","'Trust by name'!$A$1:$D$348"}</definedName>
    <definedName name="HTML_Control_1_1_2_5" hidden="1">{"'Trust by name'!$A$6:$E$350","'Trust by name'!$A$1:$D$348"}</definedName>
    <definedName name="HTML_Control_1_1_3" hidden="1">{"'Trust by name'!$A$6:$E$350","'Trust by name'!$A$1:$D$348"}</definedName>
    <definedName name="HTML_Control_1_1_3_1" hidden="1">{"'Trust by name'!$A$6:$E$350","'Trust by name'!$A$1:$D$348"}</definedName>
    <definedName name="HTML_Control_1_1_3_2" hidden="1">{"'Trust by name'!$A$6:$E$350","'Trust by name'!$A$1:$D$348"}</definedName>
    <definedName name="HTML_Control_1_1_3_3" hidden="1">{"'Trust by name'!$A$6:$E$350","'Trust by name'!$A$1:$D$348"}</definedName>
    <definedName name="HTML_Control_1_1_3_4" hidden="1">{"'Trust by name'!$A$6:$E$350","'Trust by name'!$A$1:$D$348"}</definedName>
    <definedName name="HTML_Control_1_1_3_5" hidden="1">{"'Trust by name'!$A$6:$E$350","'Trust by name'!$A$1:$D$348"}</definedName>
    <definedName name="HTML_Control_1_1_4" hidden="1">{"'Trust by name'!$A$6:$E$350","'Trust by name'!$A$1:$D$348"}</definedName>
    <definedName name="HTML_Control_1_1_4_1" hidden="1">{"'Trust by name'!$A$6:$E$350","'Trust by name'!$A$1:$D$348"}</definedName>
    <definedName name="HTML_Control_1_1_4_2" hidden="1">{"'Trust by name'!$A$6:$E$350","'Trust by name'!$A$1:$D$348"}</definedName>
    <definedName name="HTML_Control_1_1_4_3" hidden="1">{"'Trust by name'!$A$6:$E$350","'Trust by name'!$A$1:$D$348"}</definedName>
    <definedName name="HTML_Control_1_1_4_4" hidden="1">{"'Trust by name'!$A$6:$E$350","'Trust by name'!$A$1:$D$348"}</definedName>
    <definedName name="HTML_Control_1_1_4_5" hidden="1">{"'Trust by name'!$A$6:$E$350","'Trust by name'!$A$1:$D$348"}</definedName>
    <definedName name="HTML_Control_1_1_5" hidden="1">{"'Trust by name'!$A$6:$E$350","'Trust by name'!$A$1:$D$348"}</definedName>
    <definedName name="HTML_Control_1_1_5_1" hidden="1">{"'Trust by name'!$A$6:$E$350","'Trust by name'!$A$1:$D$348"}</definedName>
    <definedName name="HTML_Control_1_1_5_2" hidden="1">{"'Trust by name'!$A$6:$E$350","'Trust by name'!$A$1:$D$348"}</definedName>
    <definedName name="HTML_Control_1_1_5_3" hidden="1">{"'Trust by name'!$A$6:$E$350","'Trust by name'!$A$1:$D$348"}</definedName>
    <definedName name="HTML_Control_1_1_5_4" hidden="1">{"'Trust by name'!$A$6:$E$350","'Trust by name'!$A$1:$D$348"}</definedName>
    <definedName name="HTML_Control_1_1_5_5" hidden="1">{"'Trust by name'!$A$6:$E$350","'Trust by name'!$A$1:$D$348"}</definedName>
    <definedName name="HTML_Control_1_2" hidden="1">{"'Trust by name'!$A$6:$E$350","'Trust by name'!$A$1:$D$348"}</definedName>
    <definedName name="HTML_Control_1_2_1" hidden="1">{"'Trust by name'!$A$6:$E$350","'Trust by name'!$A$1:$D$348"}</definedName>
    <definedName name="HTML_Control_1_2_1_1" hidden="1">{"'Trust by name'!$A$6:$E$350","'Trust by name'!$A$1:$D$348"}</definedName>
    <definedName name="HTML_Control_1_2_1_1_1" hidden="1">{"'Trust by name'!$A$6:$E$350","'Trust by name'!$A$1:$D$348"}</definedName>
    <definedName name="HTML_Control_1_2_1_1_1_1" hidden="1">{"'Trust by name'!$A$6:$E$350","'Trust by name'!$A$1:$D$348"}</definedName>
    <definedName name="HTML_Control_1_2_1_1_1_2" hidden="1">{"'Trust by name'!$A$6:$E$350","'Trust by name'!$A$1:$D$348"}</definedName>
    <definedName name="HTML_Control_1_2_1_1_1_3" hidden="1">{"'Trust by name'!$A$6:$E$350","'Trust by name'!$A$1:$D$348"}</definedName>
    <definedName name="HTML_Control_1_2_1_1_1_4" hidden="1">{"'Trust by name'!$A$6:$E$350","'Trust by name'!$A$1:$D$348"}</definedName>
    <definedName name="HTML_Control_1_2_1_1_1_5" hidden="1">{"'Trust by name'!$A$6:$E$350","'Trust by name'!$A$1:$D$348"}</definedName>
    <definedName name="HTML_Control_1_2_1_1_2" hidden="1">{"'Trust by name'!$A$6:$E$350","'Trust by name'!$A$1:$D$348"}</definedName>
    <definedName name="HTML_Control_1_2_1_1_2_1" hidden="1">{"'Trust by name'!$A$6:$E$350","'Trust by name'!$A$1:$D$348"}</definedName>
    <definedName name="HTML_Control_1_2_1_1_2_2" hidden="1">{"'Trust by name'!$A$6:$E$350","'Trust by name'!$A$1:$D$348"}</definedName>
    <definedName name="HTML_Control_1_2_1_1_2_3" hidden="1">{"'Trust by name'!$A$6:$E$350","'Trust by name'!$A$1:$D$348"}</definedName>
    <definedName name="HTML_Control_1_2_1_1_2_4" hidden="1">{"'Trust by name'!$A$6:$E$350","'Trust by name'!$A$1:$D$348"}</definedName>
    <definedName name="HTML_Control_1_2_1_1_2_5" hidden="1">{"'Trust by name'!$A$6:$E$350","'Trust by name'!$A$1:$D$348"}</definedName>
    <definedName name="HTML_Control_1_2_1_1_3" hidden="1">{"'Trust by name'!$A$6:$E$350","'Trust by name'!$A$1:$D$348"}</definedName>
    <definedName name="HTML_Control_1_2_1_1_4" hidden="1">{"'Trust by name'!$A$6:$E$350","'Trust by name'!$A$1:$D$348"}</definedName>
    <definedName name="HTML_Control_1_2_1_1_5" hidden="1">{"'Trust by name'!$A$6:$E$350","'Trust by name'!$A$1:$D$348"}</definedName>
    <definedName name="HTML_Control_1_2_1_2" hidden="1">{"'Trust by name'!$A$6:$E$350","'Trust by name'!$A$1:$D$348"}</definedName>
    <definedName name="HTML_Control_1_2_1_2_1" hidden="1">{"'Trust by name'!$A$6:$E$350","'Trust by name'!$A$1:$D$348"}</definedName>
    <definedName name="HTML_Control_1_2_1_2_2" hidden="1">{"'Trust by name'!$A$6:$E$350","'Trust by name'!$A$1:$D$348"}</definedName>
    <definedName name="HTML_Control_1_2_1_2_3" hidden="1">{"'Trust by name'!$A$6:$E$350","'Trust by name'!$A$1:$D$348"}</definedName>
    <definedName name="HTML_Control_1_2_1_2_4" hidden="1">{"'Trust by name'!$A$6:$E$350","'Trust by name'!$A$1:$D$348"}</definedName>
    <definedName name="HTML_Control_1_2_1_2_5" hidden="1">{"'Trust by name'!$A$6:$E$350","'Trust by name'!$A$1:$D$348"}</definedName>
    <definedName name="HTML_Control_1_2_1_3" hidden="1">{"'Trust by name'!$A$6:$E$350","'Trust by name'!$A$1:$D$348"}</definedName>
    <definedName name="HTML_Control_1_2_1_3_1" hidden="1">{"'Trust by name'!$A$6:$E$350","'Trust by name'!$A$1:$D$348"}</definedName>
    <definedName name="HTML_Control_1_2_1_3_2" hidden="1">{"'Trust by name'!$A$6:$E$350","'Trust by name'!$A$1:$D$348"}</definedName>
    <definedName name="HTML_Control_1_2_1_3_3" hidden="1">{"'Trust by name'!$A$6:$E$350","'Trust by name'!$A$1:$D$348"}</definedName>
    <definedName name="HTML_Control_1_2_1_3_4" hidden="1">{"'Trust by name'!$A$6:$E$350","'Trust by name'!$A$1:$D$348"}</definedName>
    <definedName name="HTML_Control_1_2_1_3_5" hidden="1">{"'Trust by name'!$A$6:$E$350","'Trust by name'!$A$1:$D$348"}</definedName>
    <definedName name="HTML_Control_1_2_1_4" hidden="1">{"'Trust by name'!$A$6:$E$350","'Trust by name'!$A$1:$D$348"}</definedName>
    <definedName name="HTML_Control_1_2_1_4_1" hidden="1">{"'Trust by name'!$A$6:$E$350","'Trust by name'!$A$1:$D$348"}</definedName>
    <definedName name="HTML_Control_1_2_1_4_2" hidden="1">{"'Trust by name'!$A$6:$E$350","'Trust by name'!$A$1:$D$348"}</definedName>
    <definedName name="HTML_Control_1_2_1_4_3" hidden="1">{"'Trust by name'!$A$6:$E$350","'Trust by name'!$A$1:$D$348"}</definedName>
    <definedName name="HTML_Control_1_2_1_4_4" hidden="1">{"'Trust by name'!$A$6:$E$350","'Trust by name'!$A$1:$D$348"}</definedName>
    <definedName name="HTML_Control_1_2_1_4_5" hidden="1">{"'Trust by name'!$A$6:$E$350","'Trust by name'!$A$1:$D$348"}</definedName>
    <definedName name="HTML_Control_1_2_1_5" hidden="1">{"'Trust by name'!$A$6:$E$350","'Trust by name'!$A$1:$D$348"}</definedName>
    <definedName name="HTML_Control_1_2_1_5_1" hidden="1">{"'Trust by name'!$A$6:$E$350","'Trust by name'!$A$1:$D$348"}</definedName>
    <definedName name="HTML_Control_1_2_1_5_2" hidden="1">{"'Trust by name'!$A$6:$E$350","'Trust by name'!$A$1:$D$348"}</definedName>
    <definedName name="HTML_Control_1_2_1_5_3" hidden="1">{"'Trust by name'!$A$6:$E$350","'Trust by name'!$A$1:$D$348"}</definedName>
    <definedName name="HTML_Control_1_2_1_5_4" hidden="1">{"'Trust by name'!$A$6:$E$350","'Trust by name'!$A$1:$D$348"}</definedName>
    <definedName name="HTML_Control_1_2_1_5_5" hidden="1">{"'Trust by name'!$A$6:$E$350","'Trust by name'!$A$1:$D$348"}</definedName>
    <definedName name="HTML_Control_1_2_2" hidden="1">{"'Trust by name'!$A$6:$E$350","'Trust by name'!$A$1:$D$348"}</definedName>
    <definedName name="HTML_Control_1_2_2_1" hidden="1">{"'Trust by name'!$A$6:$E$350","'Trust by name'!$A$1:$D$348"}</definedName>
    <definedName name="HTML_Control_1_2_2_2" hidden="1">{"'Trust by name'!$A$6:$E$350","'Trust by name'!$A$1:$D$348"}</definedName>
    <definedName name="HTML_Control_1_2_2_3" hidden="1">{"'Trust by name'!$A$6:$E$350","'Trust by name'!$A$1:$D$348"}</definedName>
    <definedName name="HTML_Control_1_2_2_4" hidden="1">{"'Trust by name'!$A$6:$E$350","'Trust by name'!$A$1:$D$348"}</definedName>
    <definedName name="HTML_Control_1_2_2_5" hidden="1">{"'Trust by name'!$A$6:$E$350","'Trust by name'!$A$1:$D$348"}</definedName>
    <definedName name="HTML_Control_1_2_3" hidden="1">{"'Trust by name'!$A$6:$E$350","'Trust by name'!$A$1:$D$348"}</definedName>
    <definedName name="HTML_Control_1_2_3_1" hidden="1">{"'Trust by name'!$A$6:$E$350","'Trust by name'!$A$1:$D$348"}</definedName>
    <definedName name="HTML_Control_1_2_3_2" hidden="1">{"'Trust by name'!$A$6:$E$350","'Trust by name'!$A$1:$D$348"}</definedName>
    <definedName name="HTML_Control_1_2_3_3" hidden="1">{"'Trust by name'!$A$6:$E$350","'Trust by name'!$A$1:$D$348"}</definedName>
    <definedName name="HTML_Control_1_2_3_4" hidden="1">{"'Trust by name'!$A$6:$E$350","'Trust by name'!$A$1:$D$348"}</definedName>
    <definedName name="HTML_Control_1_2_3_5" hidden="1">{"'Trust by name'!$A$6:$E$350","'Trust by name'!$A$1:$D$348"}</definedName>
    <definedName name="HTML_Control_1_2_4" hidden="1">{"'Trust by name'!$A$6:$E$350","'Trust by name'!$A$1:$D$348"}</definedName>
    <definedName name="HTML_Control_1_2_4_1" hidden="1">{"'Trust by name'!$A$6:$E$350","'Trust by name'!$A$1:$D$348"}</definedName>
    <definedName name="HTML_Control_1_2_4_2" hidden="1">{"'Trust by name'!$A$6:$E$350","'Trust by name'!$A$1:$D$348"}</definedName>
    <definedName name="HTML_Control_1_2_4_3" hidden="1">{"'Trust by name'!$A$6:$E$350","'Trust by name'!$A$1:$D$348"}</definedName>
    <definedName name="HTML_Control_1_2_4_4" hidden="1">{"'Trust by name'!$A$6:$E$350","'Trust by name'!$A$1:$D$348"}</definedName>
    <definedName name="HTML_Control_1_2_4_5" hidden="1">{"'Trust by name'!$A$6:$E$350","'Trust by name'!$A$1:$D$348"}</definedName>
    <definedName name="HTML_Control_1_2_5" hidden="1">{"'Trust by name'!$A$6:$E$350","'Trust by name'!$A$1:$D$348"}</definedName>
    <definedName name="HTML_Control_1_2_5_1" hidden="1">{"'Trust by name'!$A$6:$E$350","'Trust by name'!$A$1:$D$348"}</definedName>
    <definedName name="HTML_Control_1_2_5_2" hidden="1">{"'Trust by name'!$A$6:$E$350","'Trust by name'!$A$1:$D$348"}</definedName>
    <definedName name="HTML_Control_1_2_5_3" hidden="1">{"'Trust by name'!$A$6:$E$350","'Trust by name'!$A$1:$D$348"}</definedName>
    <definedName name="HTML_Control_1_2_5_4" hidden="1">{"'Trust by name'!$A$6:$E$350","'Trust by name'!$A$1:$D$348"}</definedName>
    <definedName name="HTML_Control_1_2_5_5" hidden="1">{"'Trust by name'!$A$6:$E$350","'Trust by name'!$A$1:$D$348"}</definedName>
    <definedName name="HTML_Control_1_3" hidden="1">{"'Trust by name'!$A$6:$E$350","'Trust by name'!$A$1:$D$348"}</definedName>
    <definedName name="HTML_Control_1_3_1" hidden="1">{"'Trust by name'!$A$6:$E$350","'Trust by name'!$A$1:$D$348"}</definedName>
    <definedName name="HTML_Control_1_3_1_1" hidden="1">{"'Trust by name'!$A$6:$E$350","'Trust by name'!$A$1:$D$348"}</definedName>
    <definedName name="HTML_Control_1_3_1_1_1" hidden="1">{"'Trust by name'!$A$6:$E$350","'Trust by name'!$A$1:$D$348"}</definedName>
    <definedName name="HTML_Control_1_3_1_1_1_1" hidden="1">{"'Trust by name'!$A$6:$E$350","'Trust by name'!$A$1:$D$348"}</definedName>
    <definedName name="HTML_Control_1_3_1_1_1_2" hidden="1">{"'Trust by name'!$A$6:$E$350","'Trust by name'!$A$1:$D$348"}</definedName>
    <definedName name="HTML_Control_1_3_1_1_1_3" hidden="1">{"'Trust by name'!$A$6:$E$350","'Trust by name'!$A$1:$D$348"}</definedName>
    <definedName name="HTML_Control_1_3_1_1_1_4" hidden="1">{"'Trust by name'!$A$6:$E$350","'Trust by name'!$A$1:$D$348"}</definedName>
    <definedName name="HTML_Control_1_3_1_1_1_5" hidden="1">{"'Trust by name'!$A$6:$E$350","'Trust by name'!$A$1:$D$348"}</definedName>
    <definedName name="HTML_Control_1_3_1_1_2" hidden="1">{"'Trust by name'!$A$6:$E$350","'Trust by name'!$A$1:$D$348"}</definedName>
    <definedName name="HTML_Control_1_3_1_1_2_1" hidden="1">{"'Trust by name'!$A$6:$E$350","'Trust by name'!$A$1:$D$348"}</definedName>
    <definedName name="HTML_Control_1_3_1_1_2_2" hidden="1">{"'Trust by name'!$A$6:$E$350","'Trust by name'!$A$1:$D$348"}</definedName>
    <definedName name="HTML_Control_1_3_1_1_2_3" hidden="1">{"'Trust by name'!$A$6:$E$350","'Trust by name'!$A$1:$D$348"}</definedName>
    <definedName name="HTML_Control_1_3_1_1_2_4" hidden="1">{"'Trust by name'!$A$6:$E$350","'Trust by name'!$A$1:$D$348"}</definedName>
    <definedName name="HTML_Control_1_3_1_1_2_5" hidden="1">{"'Trust by name'!$A$6:$E$350","'Trust by name'!$A$1:$D$348"}</definedName>
    <definedName name="HTML_Control_1_3_1_1_3" hidden="1">{"'Trust by name'!$A$6:$E$350","'Trust by name'!$A$1:$D$348"}</definedName>
    <definedName name="HTML_Control_1_3_1_1_4" hidden="1">{"'Trust by name'!$A$6:$E$350","'Trust by name'!$A$1:$D$348"}</definedName>
    <definedName name="HTML_Control_1_3_1_1_5" hidden="1">{"'Trust by name'!$A$6:$E$350","'Trust by name'!$A$1:$D$348"}</definedName>
    <definedName name="HTML_Control_1_3_1_2" hidden="1">{"'Trust by name'!$A$6:$E$350","'Trust by name'!$A$1:$D$348"}</definedName>
    <definedName name="HTML_Control_1_3_1_2_1" hidden="1">{"'Trust by name'!$A$6:$E$350","'Trust by name'!$A$1:$D$348"}</definedName>
    <definedName name="HTML_Control_1_3_1_2_2" hidden="1">{"'Trust by name'!$A$6:$E$350","'Trust by name'!$A$1:$D$348"}</definedName>
    <definedName name="HTML_Control_1_3_1_2_3" hidden="1">{"'Trust by name'!$A$6:$E$350","'Trust by name'!$A$1:$D$348"}</definedName>
    <definedName name="HTML_Control_1_3_1_2_4" hidden="1">{"'Trust by name'!$A$6:$E$350","'Trust by name'!$A$1:$D$348"}</definedName>
    <definedName name="HTML_Control_1_3_1_2_5" hidden="1">{"'Trust by name'!$A$6:$E$350","'Trust by name'!$A$1:$D$348"}</definedName>
    <definedName name="HTML_Control_1_3_1_3" hidden="1">{"'Trust by name'!$A$6:$E$350","'Trust by name'!$A$1:$D$348"}</definedName>
    <definedName name="HTML_Control_1_3_1_3_1" hidden="1">{"'Trust by name'!$A$6:$E$350","'Trust by name'!$A$1:$D$348"}</definedName>
    <definedName name="HTML_Control_1_3_1_3_2" hidden="1">{"'Trust by name'!$A$6:$E$350","'Trust by name'!$A$1:$D$348"}</definedName>
    <definedName name="HTML_Control_1_3_1_3_3" hidden="1">{"'Trust by name'!$A$6:$E$350","'Trust by name'!$A$1:$D$348"}</definedName>
    <definedName name="HTML_Control_1_3_1_3_4" hidden="1">{"'Trust by name'!$A$6:$E$350","'Trust by name'!$A$1:$D$348"}</definedName>
    <definedName name="HTML_Control_1_3_1_3_5" hidden="1">{"'Trust by name'!$A$6:$E$350","'Trust by name'!$A$1:$D$348"}</definedName>
    <definedName name="HTML_Control_1_3_1_4" hidden="1">{"'Trust by name'!$A$6:$E$350","'Trust by name'!$A$1:$D$348"}</definedName>
    <definedName name="HTML_Control_1_3_1_4_1" hidden="1">{"'Trust by name'!$A$6:$E$350","'Trust by name'!$A$1:$D$348"}</definedName>
    <definedName name="HTML_Control_1_3_1_4_2" hidden="1">{"'Trust by name'!$A$6:$E$350","'Trust by name'!$A$1:$D$348"}</definedName>
    <definedName name="HTML_Control_1_3_1_4_3" hidden="1">{"'Trust by name'!$A$6:$E$350","'Trust by name'!$A$1:$D$348"}</definedName>
    <definedName name="HTML_Control_1_3_1_4_4" hidden="1">{"'Trust by name'!$A$6:$E$350","'Trust by name'!$A$1:$D$348"}</definedName>
    <definedName name="HTML_Control_1_3_1_4_5" hidden="1">{"'Trust by name'!$A$6:$E$350","'Trust by name'!$A$1:$D$348"}</definedName>
    <definedName name="HTML_Control_1_3_1_5" hidden="1">{"'Trust by name'!$A$6:$E$350","'Trust by name'!$A$1:$D$348"}</definedName>
    <definedName name="HTML_Control_1_3_1_5_1" hidden="1">{"'Trust by name'!$A$6:$E$350","'Trust by name'!$A$1:$D$348"}</definedName>
    <definedName name="HTML_Control_1_3_1_5_2" hidden="1">{"'Trust by name'!$A$6:$E$350","'Trust by name'!$A$1:$D$348"}</definedName>
    <definedName name="HTML_Control_1_3_1_5_3" hidden="1">{"'Trust by name'!$A$6:$E$350","'Trust by name'!$A$1:$D$348"}</definedName>
    <definedName name="HTML_Control_1_3_1_5_4" hidden="1">{"'Trust by name'!$A$6:$E$350","'Trust by name'!$A$1:$D$348"}</definedName>
    <definedName name="HTML_Control_1_3_1_5_5" hidden="1">{"'Trust by name'!$A$6:$E$350","'Trust by name'!$A$1:$D$348"}</definedName>
    <definedName name="HTML_Control_1_3_2" hidden="1">{"'Trust by name'!$A$6:$E$350","'Trust by name'!$A$1:$D$348"}</definedName>
    <definedName name="HTML_Control_1_3_2_1" hidden="1">{"'Trust by name'!$A$6:$E$350","'Trust by name'!$A$1:$D$348"}</definedName>
    <definedName name="HTML_Control_1_3_2_2" hidden="1">{"'Trust by name'!$A$6:$E$350","'Trust by name'!$A$1:$D$348"}</definedName>
    <definedName name="HTML_Control_1_3_2_3" hidden="1">{"'Trust by name'!$A$6:$E$350","'Trust by name'!$A$1:$D$348"}</definedName>
    <definedName name="HTML_Control_1_3_2_4" hidden="1">{"'Trust by name'!$A$6:$E$350","'Trust by name'!$A$1:$D$348"}</definedName>
    <definedName name="HTML_Control_1_3_2_5" hidden="1">{"'Trust by name'!$A$6:$E$350","'Trust by name'!$A$1:$D$348"}</definedName>
    <definedName name="HTML_Control_1_3_3" hidden="1">{"'Trust by name'!$A$6:$E$350","'Trust by name'!$A$1:$D$348"}</definedName>
    <definedName name="HTML_Control_1_3_3_1" hidden="1">{"'Trust by name'!$A$6:$E$350","'Trust by name'!$A$1:$D$348"}</definedName>
    <definedName name="HTML_Control_1_3_3_2" hidden="1">{"'Trust by name'!$A$6:$E$350","'Trust by name'!$A$1:$D$348"}</definedName>
    <definedName name="HTML_Control_1_3_3_3" hidden="1">{"'Trust by name'!$A$6:$E$350","'Trust by name'!$A$1:$D$348"}</definedName>
    <definedName name="HTML_Control_1_3_3_4" hidden="1">{"'Trust by name'!$A$6:$E$350","'Trust by name'!$A$1:$D$348"}</definedName>
    <definedName name="HTML_Control_1_3_3_5" hidden="1">{"'Trust by name'!$A$6:$E$350","'Trust by name'!$A$1:$D$348"}</definedName>
    <definedName name="HTML_Control_1_3_4" hidden="1">{"'Trust by name'!$A$6:$E$350","'Trust by name'!$A$1:$D$348"}</definedName>
    <definedName name="HTML_Control_1_3_4_1" hidden="1">{"'Trust by name'!$A$6:$E$350","'Trust by name'!$A$1:$D$348"}</definedName>
    <definedName name="HTML_Control_1_3_4_2" hidden="1">{"'Trust by name'!$A$6:$E$350","'Trust by name'!$A$1:$D$348"}</definedName>
    <definedName name="HTML_Control_1_3_4_3" hidden="1">{"'Trust by name'!$A$6:$E$350","'Trust by name'!$A$1:$D$348"}</definedName>
    <definedName name="HTML_Control_1_3_4_4" hidden="1">{"'Trust by name'!$A$6:$E$350","'Trust by name'!$A$1:$D$348"}</definedName>
    <definedName name="HTML_Control_1_3_4_5" hidden="1">{"'Trust by name'!$A$6:$E$350","'Trust by name'!$A$1:$D$348"}</definedName>
    <definedName name="HTML_Control_1_3_5" hidden="1">{"'Trust by name'!$A$6:$E$350","'Trust by name'!$A$1:$D$348"}</definedName>
    <definedName name="HTML_Control_1_3_5_1" hidden="1">{"'Trust by name'!$A$6:$E$350","'Trust by name'!$A$1:$D$348"}</definedName>
    <definedName name="HTML_Control_1_3_5_2" hidden="1">{"'Trust by name'!$A$6:$E$350","'Trust by name'!$A$1:$D$348"}</definedName>
    <definedName name="HTML_Control_1_3_5_3" hidden="1">{"'Trust by name'!$A$6:$E$350","'Trust by name'!$A$1:$D$348"}</definedName>
    <definedName name="HTML_Control_1_3_5_4" hidden="1">{"'Trust by name'!$A$6:$E$350","'Trust by name'!$A$1:$D$348"}</definedName>
    <definedName name="HTML_Control_1_3_5_5" hidden="1">{"'Trust by name'!$A$6:$E$350","'Trust by name'!$A$1:$D$348"}</definedName>
    <definedName name="HTML_Control_1_4" hidden="1">{"'Trust by name'!$A$6:$E$350","'Trust by name'!$A$1:$D$348"}</definedName>
    <definedName name="HTML_Control_1_4_1" hidden="1">{"'Trust by name'!$A$6:$E$350","'Trust by name'!$A$1:$D$348"}</definedName>
    <definedName name="HTML_Control_1_4_1_1" hidden="1">{"'Trust by name'!$A$6:$E$350","'Trust by name'!$A$1:$D$348"}</definedName>
    <definedName name="HTML_Control_1_4_1_1_1" hidden="1">{"'Trust by name'!$A$6:$E$350","'Trust by name'!$A$1:$D$348"}</definedName>
    <definedName name="HTML_Control_1_4_1_1_2" hidden="1">{"'Trust by name'!$A$6:$E$350","'Trust by name'!$A$1:$D$348"}</definedName>
    <definedName name="HTML_Control_1_4_1_1_3" hidden="1">{"'Trust by name'!$A$6:$E$350","'Trust by name'!$A$1:$D$348"}</definedName>
    <definedName name="HTML_Control_1_4_1_1_4" hidden="1">{"'Trust by name'!$A$6:$E$350","'Trust by name'!$A$1:$D$348"}</definedName>
    <definedName name="HTML_Control_1_4_1_1_5" hidden="1">{"'Trust by name'!$A$6:$E$350","'Trust by name'!$A$1:$D$348"}</definedName>
    <definedName name="HTML_Control_1_4_1_2" hidden="1">{"'Trust by name'!$A$6:$E$350","'Trust by name'!$A$1:$D$348"}</definedName>
    <definedName name="HTML_Control_1_4_1_2_1" hidden="1">{"'Trust by name'!$A$6:$E$350","'Trust by name'!$A$1:$D$348"}</definedName>
    <definedName name="HTML_Control_1_4_1_2_2" hidden="1">{"'Trust by name'!$A$6:$E$350","'Trust by name'!$A$1:$D$348"}</definedName>
    <definedName name="HTML_Control_1_4_1_2_3" hidden="1">{"'Trust by name'!$A$6:$E$350","'Trust by name'!$A$1:$D$348"}</definedName>
    <definedName name="HTML_Control_1_4_1_2_4" hidden="1">{"'Trust by name'!$A$6:$E$350","'Trust by name'!$A$1:$D$348"}</definedName>
    <definedName name="HTML_Control_1_4_1_2_5" hidden="1">{"'Trust by name'!$A$6:$E$350","'Trust by name'!$A$1:$D$348"}</definedName>
    <definedName name="HTML_Control_1_4_1_3" hidden="1">{"'Trust by name'!$A$6:$E$350","'Trust by name'!$A$1:$D$348"}</definedName>
    <definedName name="HTML_Control_1_4_1_3_1" hidden="1">{"'Trust by name'!$A$6:$E$350","'Trust by name'!$A$1:$D$348"}</definedName>
    <definedName name="HTML_Control_1_4_1_3_2" hidden="1">{"'Trust by name'!$A$6:$E$350","'Trust by name'!$A$1:$D$348"}</definedName>
    <definedName name="HTML_Control_1_4_1_3_3" hidden="1">{"'Trust by name'!$A$6:$E$350","'Trust by name'!$A$1:$D$348"}</definedName>
    <definedName name="HTML_Control_1_4_1_3_4" hidden="1">{"'Trust by name'!$A$6:$E$350","'Trust by name'!$A$1:$D$348"}</definedName>
    <definedName name="HTML_Control_1_4_1_3_5" hidden="1">{"'Trust by name'!$A$6:$E$350","'Trust by name'!$A$1:$D$348"}</definedName>
    <definedName name="HTML_Control_1_4_1_4" hidden="1">{"'Trust by name'!$A$6:$E$350","'Trust by name'!$A$1:$D$348"}</definedName>
    <definedName name="HTML_Control_1_4_1_4_1" hidden="1">{"'Trust by name'!$A$6:$E$350","'Trust by name'!$A$1:$D$348"}</definedName>
    <definedName name="HTML_Control_1_4_1_4_2" hidden="1">{"'Trust by name'!$A$6:$E$350","'Trust by name'!$A$1:$D$348"}</definedName>
    <definedName name="HTML_Control_1_4_1_4_3" hidden="1">{"'Trust by name'!$A$6:$E$350","'Trust by name'!$A$1:$D$348"}</definedName>
    <definedName name="HTML_Control_1_4_1_4_4" hidden="1">{"'Trust by name'!$A$6:$E$350","'Trust by name'!$A$1:$D$348"}</definedName>
    <definedName name="HTML_Control_1_4_1_4_5" hidden="1">{"'Trust by name'!$A$6:$E$350","'Trust by name'!$A$1:$D$348"}</definedName>
    <definedName name="HTML_Control_1_4_1_5" hidden="1">{"'Trust by name'!$A$6:$E$350","'Trust by name'!$A$1:$D$348"}</definedName>
    <definedName name="HTML_Control_1_4_1_5_1" hidden="1">{"'Trust by name'!$A$6:$E$350","'Trust by name'!$A$1:$D$348"}</definedName>
    <definedName name="HTML_Control_1_4_1_5_2" hidden="1">{"'Trust by name'!$A$6:$E$350","'Trust by name'!$A$1:$D$348"}</definedName>
    <definedName name="HTML_Control_1_4_1_5_3" hidden="1">{"'Trust by name'!$A$6:$E$350","'Trust by name'!$A$1:$D$348"}</definedName>
    <definedName name="HTML_Control_1_4_1_5_4" hidden="1">{"'Trust by name'!$A$6:$E$350","'Trust by name'!$A$1:$D$348"}</definedName>
    <definedName name="HTML_Control_1_4_1_5_5" hidden="1">{"'Trust by name'!$A$6:$E$350","'Trust by name'!$A$1:$D$348"}</definedName>
    <definedName name="HTML_Control_1_4_2" hidden="1">{"'Trust by name'!$A$6:$E$350","'Trust by name'!$A$1:$D$348"}</definedName>
    <definedName name="HTML_Control_1_4_2_1" hidden="1">{"'Trust by name'!$A$6:$E$350","'Trust by name'!$A$1:$D$348"}</definedName>
    <definedName name="HTML_Control_1_4_2_2" hidden="1">{"'Trust by name'!$A$6:$E$350","'Trust by name'!$A$1:$D$348"}</definedName>
    <definedName name="HTML_Control_1_4_2_3" hidden="1">{"'Trust by name'!$A$6:$E$350","'Trust by name'!$A$1:$D$348"}</definedName>
    <definedName name="HTML_Control_1_4_2_4" hidden="1">{"'Trust by name'!$A$6:$E$350","'Trust by name'!$A$1:$D$348"}</definedName>
    <definedName name="HTML_Control_1_4_2_5" hidden="1">{"'Trust by name'!$A$6:$E$350","'Trust by name'!$A$1:$D$348"}</definedName>
    <definedName name="HTML_Control_1_4_3" hidden="1">{"'Trust by name'!$A$6:$E$350","'Trust by name'!$A$1:$D$348"}</definedName>
    <definedName name="HTML_Control_1_4_3_1" hidden="1">{"'Trust by name'!$A$6:$E$350","'Trust by name'!$A$1:$D$348"}</definedName>
    <definedName name="HTML_Control_1_4_3_2" hidden="1">{"'Trust by name'!$A$6:$E$350","'Trust by name'!$A$1:$D$348"}</definedName>
    <definedName name="HTML_Control_1_4_3_3" hidden="1">{"'Trust by name'!$A$6:$E$350","'Trust by name'!$A$1:$D$348"}</definedName>
    <definedName name="HTML_Control_1_4_3_4" hidden="1">{"'Trust by name'!$A$6:$E$350","'Trust by name'!$A$1:$D$348"}</definedName>
    <definedName name="HTML_Control_1_4_3_5" hidden="1">{"'Trust by name'!$A$6:$E$350","'Trust by name'!$A$1:$D$348"}</definedName>
    <definedName name="HTML_Control_1_4_4" hidden="1">{"'Trust by name'!$A$6:$E$350","'Trust by name'!$A$1:$D$348"}</definedName>
    <definedName name="HTML_Control_1_4_4_1" hidden="1">{"'Trust by name'!$A$6:$E$350","'Trust by name'!$A$1:$D$348"}</definedName>
    <definedName name="HTML_Control_1_4_4_2" hidden="1">{"'Trust by name'!$A$6:$E$350","'Trust by name'!$A$1:$D$348"}</definedName>
    <definedName name="HTML_Control_1_4_4_3" hidden="1">{"'Trust by name'!$A$6:$E$350","'Trust by name'!$A$1:$D$348"}</definedName>
    <definedName name="HTML_Control_1_4_4_4" hidden="1">{"'Trust by name'!$A$6:$E$350","'Trust by name'!$A$1:$D$348"}</definedName>
    <definedName name="HTML_Control_1_4_4_5" hidden="1">{"'Trust by name'!$A$6:$E$350","'Trust by name'!$A$1:$D$348"}</definedName>
    <definedName name="HTML_Control_1_4_5" hidden="1">{"'Trust by name'!$A$6:$E$350","'Trust by name'!$A$1:$D$348"}</definedName>
    <definedName name="HTML_Control_1_4_5_1" hidden="1">{"'Trust by name'!$A$6:$E$350","'Trust by name'!$A$1:$D$348"}</definedName>
    <definedName name="HTML_Control_1_4_5_2" hidden="1">{"'Trust by name'!$A$6:$E$350","'Trust by name'!$A$1:$D$348"}</definedName>
    <definedName name="HTML_Control_1_4_5_3" hidden="1">{"'Trust by name'!$A$6:$E$350","'Trust by name'!$A$1:$D$348"}</definedName>
    <definedName name="HTML_Control_1_4_5_4" hidden="1">{"'Trust by name'!$A$6:$E$350","'Trust by name'!$A$1:$D$348"}</definedName>
    <definedName name="HTML_Control_1_4_5_5" hidden="1">{"'Trust by name'!$A$6:$E$350","'Trust by name'!$A$1:$D$348"}</definedName>
    <definedName name="HTML_Control_1_5" hidden="1">{"'Trust by name'!$A$6:$E$350","'Trust by name'!$A$1:$D$348"}</definedName>
    <definedName name="HTML_Control_1_5_1" hidden="1">{"'Trust by name'!$A$6:$E$350","'Trust by name'!$A$1:$D$348"}</definedName>
    <definedName name="HTML_Control_1_5_1_1" hidden="1">{"'Trust by name'!$A$6:$E$350","'Trust by name'!$A$1:$D$348"}</definedName>
    <definedName name="HTML_Control_1_5_1_2" hidden="1">{"'Trust by name'!$A$6:$E$350","'Trust by name'!$A$1:$D$348"}</definedName>
    <definedName name="HTML_Control_1_5_1_3" hidden="1">{"'Trust by name'!$A$6:$E$350","'Trust by name'!$A$1:$D$348"}</definedName>
    <definedName name="HTML_Control_1_5_1_4" hidden="1">{"'Trust by name'!$A$6:$E$350","'Trust by name'!$A$1:$D$348"}</definedName>
    <definedName name="HTML_Control_1_5_1_5" hidden="1">{"'Trust by name'!$A$6:$E$350","'Trust by name'!$A$1:$D$348"}</definedName>
    <definedName name="HTML_Control_1_5_2" hidden="1">{"'Trust by name'!$A$6:$E$350","'Trust by name'!$A$1:$D$348"}</definedName>
    <definedName name="HTML_Control_1_5_2_1" hidden="1">{"'Trust by name'!$A$6:$E$350","'Trust by name'!$A$1:$D$348"}</definedName>
    <definedName name="HTML_Control_1_5_2_2" hidden="1">{"'Trust by name'!$A$6:$E$350","'Trust by name'!$A$1:$D$348"}</definedName>
    <definedName name="HTML_Control_1_5_2_3" hidden="1">{"'Trust by name'!$A$6:$E$350","'Trust by name'!$A$1:$D$348"}</definedName>
    <definedName name="HTML_Control_1_5_2_4" hidden="1">{"'Trust by name'!$A$6:$E$350","'Trust by name'!$A$1:$D$348"}</definedName>
    <definedName name="HTML_Control_1_5_2_5" hidden="1">{"'Trust by name'!$A$6:$E$350","'Trust by name'!$A$1:$D$348"}</definedName>
    <definedName name="HTML_Control_1_5_3" hidden="1">{"'Trust by name'!$A$6:$E$350","'Trust by name'!$A$1:$D$348"}</definedName>
    <definedName name="HTML_Control_1_5_3_1" hidden="1">{"'Trust by name'!$A$6:$E$350","'Trust by name'!$A$1:$D$348"}</definedName>
    <definedName name="HTML_Control_1_5_3_2" hidden="1">{"'Trust by name'!$A$6:$E$350","'Trust by name'!$A$1:$D$348"}</definedName>
    <definedName name="HTML_Control_1_5_3_3" hidden="1">{"'Trust by name'!$A$6:$E$350","'Trust by name'!$A$1:$D$348"}</definedName>
    <definedName name="HTML_Control_1_5_3_4" hidden="1">{"'Trust by name'!$A$6:$E$350","'Trust by name'!$A$1:$D$348"}</definedName>
    <definedName name="HTML_Control_1_5_3_5" hidden="1">{"'Trust by name'!$A$6:$E$350","'Trust by name'!$A$1:$D$348"}</definedName>
    <definedName name="HTML_Control_1_5_4" hidden="1">{"'Trust by name'!$A$6:$E$350","'Trust by name'!$A$1:$D$348"}</definedName>
    <definedName name="HTML_Control_1_5_4_1" hidden="1">{"'Trust by name'!$A$6:$E$350","'Trust by name'!$A$1:$D$348"}</definedName>
    <definedName name="HTML_Control_1_5_4_2" hidden="1">{"'Trust by name'!$A$6:$E$350","'Trust by name'!$A$1:$D$348"}</definedName>
    <definedName name="HTML_Control_1_5_4_3" hidden="1">{"'Trust by name'!$A$6:$E$350","'Trust by name'!$A$1:$D$348"}</definedName>
    <definedName name="HTML_Control_1_5_4_4" hidden="1">{"'Trust by name'!$A$6:$E$350","'Trust by name'!$A$1:$D$348"}</definedName>
    <definedName name="HTML_Control_1_5_4_5" hidden="1">{"'Trust by name'!$A$6:$E$350","'Trust by name'!$A$1:$D$348"}</definedName>
    <definedName name="HTML_Control_1_5_5" hidden="1">{"'Trust by name'!$A$6:$E$350","'Trust by name'!$A$1:$D$348"}</definedName>
    <definedName name="HTML_Control_1_5_5_1" hidden="1">{"'Trust by name'!$A$6:$E$350","'Trust by name'!$A$1:$D$348"}</definedName>
    <definedName name="HTML_Control_1_5_5_2" hidden="1">{"'Trust by name'!$A$6:$E$350","'Trust by name'!$A$1:$D$348"}</definedName>
    <definedName name="HTML_Control_1_5_5_3" hidden="1">{"'Trust by name'!$A$6:$E$350","'Trust by name'!$A$1:$D$348"}</definedName>
    <definedName name="HTML_Control_1_5_5_4" hidden="1">{"'Trust by name'!$A$6:$E$350","'Trust by name'!$A$1:$D$348"}</definedName>
    <definedName name="HTML_Control_1_5_5_5" hidden="1">{"'Trust by name'!$A$6:$E$350","'Trust by name'!$A$1:$D$348"}</definedName>
    <definedName name="HTML_Control_2" hidden="1">{"'Trust by name'!$A$6:$E$350","'Trust by name'!$A$1:$D$348"}</definedName>
    <definedName name="HTML_Control_2_1" hidden="1">{"'Trust by name'!$A$6:$E$350","'Trust by name'!$A$1:$D$348"}</definedName>
    <definedName name="HTML_Control_2_1_1" hidden="1">{"'Trust by name'!$A$6:$E$350","'Trust by name'!$A$1:$D$348"}</definedName>
    <definedName name="HTML_Control_2_1_1_1" hidden="1">{"'Trust by name'!$A$6:$E$350","'Trust by name'!$A$1:$D$348"}</definedName>
    <definedName name="HTML_Control_2_1_1_1_1" hidden="1">{"'Trust by name'!$A$6:$E$350","'Trust by name'!$A$1:$D$348"}</definedName>
    <definedName name="HTML_Control_2_1_1_1_2" hidden="1">{"'Trust by name'!$A$6:$E$350","'Trust by name'!$A$1:$D$348"}</definedName>
    <definedName name="HTML_Control_2_1_1_1_3" hidden="1">{"'Trust by name'!$A$6:$E$350","'Trust by name'!$A$1:$D$348"}</definedName>
    <definedName name="HTML_Control_2_1_1_1_4" hidden="1">{"'Trust by name'!$A$6:$E$350","'Trust by name'!$A$1:$D$348"}</definedName>
    <definedName name="HTML_Control_2_1_1_1_5" hidden="1">{"'Trust by name'!$A$6:$E$350","'Trust by name'!$A$1:$D$348"}</definedName>
    <definedName name="HTML_Control_2_1_1_2" hidden="1">{"'Trust by name'!$A$6:$E$350","'Trust by name'!$A$1:$D$348"}</definedName>
    <definedName name="HTML_Control_2_1_1_2_1" hidden="1">{"'Trust by name'!$A$6:$E$350","'Trust by name'!$A$1:$D$348"}</definedName>
    <definedName name="HTML_Control_2_1_1_2_2" hidden="1">{"'Trust by name'!$A$6:$E$350","'Trust by name'!$A$1:$D$348"}</definedName>
    <definedName name="HTML_Control_2_1_1_2_3" hidden="1">{"'Trust by name'!$A$6:$E$350","'Trust by name'!$A$1:$D$348"}</definedName>
    <definedName name="HTML_Control_2_1_1_2_4" hidden="1">{"'Trust by name'!$A$6:$E$350","'Trust by name'!$A$1:$D$348"}</definedName>
    <definedName name="HTML_Control_2_1_1_2_5" hidden="1">{"'Trust by name'!$A$6:$E$350","'Trust by name'!$A$1:$D$348"}</definedName>
    <definedName name="HTML_Control_2_1_1_3" hidden="1">{"'Trust by name'!$A$6:$E$350","'Trust by name'!$A$1:$D$348"}</definedName>
    <definedName name="HTML_Control_2_1_1_4" hidden="1">{"'Trust by name'!$A$6:$E$350","'Trust by name'!$A$1:$D$348"}</definedName>
    <definedName name="HTML_Control_2_1_1_5" hidden="1">{"'Trust by name'!$A$6:$E$350","'Trust by name'!$A$1:$D$348"}</definedName>
    <definedName name="HTML_Control_2_1_2" hidden="1">{"'Trust by name'!$A$6:$E$350","'Trust by name'!$A$1:$D$348"}</definedName>
    <definedName name="HTML_Control_2_1_2_1" hidden="1">{"'Trust by name'!$A$6:$E$350","'Trust by name'!$A$1:$D$348"}</definedName>
    <definedName name="HTML_Control_2_1_2_2" hidden="1">{"'Trust by name'!$A$6:$E$350","'Trust by name'!$A$1:$D$348"}</definedName>
    <definedName name="HTML_Control_2_1_2_3" hidden="1">{"'Trust by name'!$A$6:$E$350","'Trust by name'!$A$1:$D$348"}</definedName>
    <definedName name="HTML_Control_2_1_2_4" hidden="1">{"'Trust by name'!$A$6:$E$350","'Trust by name'!$A$1:$D$348"}</definedName>
    <definedName name="HTML_Control_2_1_2_5" hidden="1">{"'Trust by name'!$A$6:$E$350","'Trust by name'!$A$1:$D$348"}</definedName>
    <definedName name="HTML_Control_2_1_3" hidden="1">{"'Trust by name'!$A$6:$E$350","'Trust by name'!$A$1:$D$348"}</definedName>
    <definedName name="HTML_Control_2_1_3_1" hidden="1">{"'Trust by name'!$A$6:$E$350","'Trust by name'!$A$1:$D$348"}</definedName>
    <definedName name="HTML_Control_2_1_3_2" hidden="1">{"'Trust by name'!$A$6:$E$350","'Trust by name'!$A$1:$D$348"}</definedName>
    <definedName name="HTML_Control_2_1_3_3" hidden="1">{"'Trust by name'!$A$6:$E$350","'Trust by name'!$A$1:$D$348"}</definedName>
    <definedName name="HTML_Control_2_1_3_4" hidden="1">{"'Trust by name'!$A$6:$E$350","'Trust by name'!$A$1:$D$348"}</definedName>
    <definedName name="HTML_Control_2_1_3_5" hidden="1">{"'Trust by name'!$A$6:$E$350","'Trust by name'!$A$1:$D$348"}</definedName>
    <definedName name="HTML_Control_2_1_4" hidden="1">{"'Trust by name'!$A$6:$E$350","'Trust by name'!$A$1:$D$348"}</definedName>
    <definedName name="HTML_Control_2_1_4_1" hidden="1">{"'Trust by name'!$A$6:$E$350","'Trust by name'!$A$1:$D$348"}</definedName>
    <definedName name="HTML_Control_2_1_4_2" hidden="1">{"'Trust by name'!$A$6:$E$350","'Trust by name'!$A$1:$D$348"}</definedName>
    <definedName name="HTML_Control_2_1_4_3" hidden="1">{"'Trust by name'!$A$6:$E$350","'Trust by name'!$A$1:$D$348"}</definedName>
    <definedName name="HTML_Control_2_1_4_4" hidden="1">{"'Trust by name'!$A$6:$E$350","'Trust by name'!$A$1:$D$348"}</definedName>
    <definedName name="HTML_Control_2_1_4_5" hidden="1">{"'Trust by name'!$A$6:$E$350","'Trust by name'!$A$1:$D$348"}</definedName>
    <definedName name="HTML_Control_2_1_5" hidden="1">{"'Trust by name'!$A$6:$E$350","'Trust by name'!$A$1:$D$348"}</definedName>
    <definedName name="HTML_Control_2_1_5_1" hidden="1">{"'Trust by name'!$A$6:$E$350","'Trust by name'!$A$1:$D$348"}</definedName>
    <definedName name="HTML_Control_2_1_5_2" hidden="1">{"'Trust by name'!$A$6:$E$350","'Trust by name'!$A$1:$D$348"}</definedName>
    <definedName name="HTML_Control_2_1_5_3" hidden="1">{"'Trust by name'!$A$6:$E$350","'Trust by name'!$A$1:$D$348"}</definedName>
    <definedName name="HTML_Control_2_1_5_4" hidden="1">{"'Trust by name'!$A$6:$E$350","'Trust by name'!$A$1:$D$348"}</definedName>
    <definedName name="HTML_Control_2_1_5_5" hidden="1">{"'Trust by name'!$A$6:$E$350","'Trust by name'!$A$1:$D$348"}</definedName>
    <definedName name="HTML_Control_2_2" hidden="1">{"'Trust by name'!$A$6:$E$350","'Trust by name'!$A$1:$D$348"}</definedName>
    <definedName name="HTML_Control_2_2_1" hidden="1">{"'Trust by name'!$A$6:$E$350","'Trust by name'!$A$1:$D$348"}</definedName>
    <definedName name="HTML_Control_2_2_2" hidden="1">{"'Trust by name'!$A$6:$E$350","'Trust by name'!$A$1:$D$348"}</definedName>
    <definedName name="HTML_Control_2_2_3" hidden="1">{"'Trust by name'!$A$6:$E$350","'Trust by name'!$A$1:$D$348"}</definedName>
    <definedName name="HTML_Control_2_2_4" hidden="1">{"'Trust by name'!$A$6:$E$350","'Trust by name'!$A$1:$D$348"}</definedName>
    <definedName name="HTML_Control_2_2_5" hidden="1">{"'Trust by name'!$A$6:$E$350","'Trust by name'!$A$1:$D$348"}</definedName>
    <definedName name="HTML_Control_2_3" hidden="1">{"'Trust by name'!$A$6:$E$350","'Trust by name'!$A$1:$D$348"}</definedName>
    <definedName name="HTML_Control_2_3_1" hidden="1">{"'Trust by name'!$A$6:$E$350","'Trust by name'!$A$1:$D$348"}</definedName>
    <definedName name="HTML_Control_2_3_2" hidden="1">{"'Trust by name'!$A$6:$E$350","'Trust by name'!$A$1:$D$348"}</definedName>
    <definedName name="HTML_Control_2_3_3" hidden="1">{"'Trust by name'!$A$6:$E$350","'Trust by name'!$A$1:$D$348"}</definedName>
    <definedName name="HTML_Control_2_3_4" hidden="1">{"'Trust by name'!$A$6:$E$350","'Trust by name'!$A$1:$D$348"}</definedName>
    <definedName name="HTML_Control_2_3_5" hidden="1">{"'Trust by name'!$A$6:$E$350","'Trust by name'!$A$1:$D$348"}</definedName>
    <definedName name="HTML_Control_2_4" hidden="1">{"'Trust by name'!$A$6:$E$350","'Trust by name'!$A$1:$D$348"}</definedName>
    <definedName name="HTML_Control_2_4_1" hidden="1">{"'Trust by name'!$A$6:$E$350","'Trust by name'!$A$1:$D$348"}</definedName>
    <definedName name="HTML_Control_2_4_2" hidden="1">{"'Trust by name'!$A$6:$E$350","'Trust by name'!$A$1:$D$348"}</definedName>
    <definedName name="HTML_Control_2_4_3" hidden="1">{"'Trust by name'!$A$6:$E$350","'Trust by name'!$A$1:$D$348"}</definedName>
    <definedName name="HTML_Control_2_4_4" hidden="1">{"'Trust by name'!$A$6:$E$350","'Trust by name'!$A$1:$D$348"}</definedName>
    <definedName name="HTML_Control_2_4_5" hidden="1">{"'Trust by name'!$A$6:$E$350","'Trust by name'!$A$1:$D$348"}</definedName>
    <definedName name="HTML_Control_2_5" hidden="1">{"'Trust by name'!$A$6:$E$350","'Trust by name'!$A$1:$D$348"}</definedName>
    <definedName name="HTML_Control_2_5_1" hidden="1">{"'Trust by name'!$A$6:$E$350","'Trust by name'!$A$1:$D$348"}</definedName>
    <definedName name="HTML_Control_2_5_2" hidden="1">{"'Trust by name'!$A$6:$E$350","'Trust by name'!$A$1:$D$348"}</definedName>
    <definedName name="HTML_Control_2_5_3" hidden="1">{"'Trust by name'!$A$6:$E$350","'Trust by name'!$A$1:$D$348"}</definedName>
    <definedName name="HTML_Control_2_5_4" hidden="1">{"'Trust by name'!$A$6:$E$350","'Trust by name'!$A$1:$D$348"}</definedName>
    <definedName name="HTML_Control_2_5_5" hidden="1">{"'Trust by name'!$A$6:$E$350","'Trust by name'!$A$1:$D$348"}</definedName>
    <definedName name="HTML_Control_3" hidden="1">{"'Trust by name'!$A$6:$E$350","'Trust by name'!$A$1:$D$348"}</definedName>
    <definedName name="HTML_Control_3_1" hidden="1">{"'Trust by name'!$A$6:$E$350","'Trust by name'!$A$1:$D$348"}</definedName>
    <definedName name="HTML_Control_3_1_1" hidden="1">{"'Trust by name'!$A$6:$E$350","'Trust by name'!$A$1:$D$348"}</definedName>
    <definedName name="HTML_Control_3_1_1_1" hidden="1">{"'Trust by name'!$A$6:$E$350","'Trust by name'!$A$1:$D$348"}</definedName>
    <definedName name="HTML_Control_3_1_1_1_1" hidden="1">{"'Trust by name'!$A$6:$E$350","'Trust by name'!$A$1:$D$348"}</definedName>
    <definedName name="HTML_Control_3_1_1_1_2" hidden="1">{"'Trust by name'!$A$6:$E$350","'Trust by name'!$A$1:$D$348"}</definedName>
    <definedName name="HTML_Control_3_1_1_1_3" hidden="1">{"'Trust by name'!$A$6:$E$350","'Trust by name'!$A$1:$D$348"}</definedName>
    <definedName name="HTML_Control_3_1_1_1_4" hidden="1">{"'Trust by name'!$A$6:$E$350","'Trust by name'!$A$1:$D$348"}</definedName>
    <definedName name="HTML_Control_3_1_1_1_5" hidden="1">{"'Trust by name'!$A$6:$E$350","'Trust by name'!$A$1:$D$348"}</definedName>
    <definedName name="HTML_Control_3_1_1_2" hidden="1">{"'Trust by name'!$A$6:$E$350","'Trust by name'!$A$1:$D$348"}</definedName>
    <definedName name="HTML_Control_3_1_1_2_1" hidden="1">{"'Trust by name'!$A$6:$E$350","'Trust by name'!$A$1:$D$348"}</definedName>
    <definedName name="HTML_Control_3_1_1_2_2" hidden="1">{"'Trust by name'!$A$6:$E$350","'Trust by name'!$A$1:$D$348"}</definedName>
    <definedName name="HTML_Control_3_1_1_2_3" hidden="1">{"'Trust by name'!$A$6:$E$350","'Trust by name'!$A$1:$D$348"}</definedName>
    <definedName name="HTML_Control_3_1_1_2_4" hidden="1">{"'Trust by name'!$A$6:$E$350","'Trust by name'!$A$1:$D$348"}</definedName>
    <definedName name="HTML_Control_3_1_1_2_5" hidden="1">{"'Trust by name'!$A$6:$E$350","'Trust by name'!$A$1:$D$348"}</definedName>
    <definedName name="HTML_Control_3_1_1_3" hidden="1">{"'Trust by name'!$A$6:$E$350","'Trust by name'!$A$1:$D$348"}</definedName>
    <definedName name="HTML_Control_3_1_1_4" hidden="1">{"'Trust by name'!$A$6:$E$350","'Trust by name'!$A$1:$D$348"}</definedName>
    <definedName name="HTML_Control_3_1_1_5" hidden="1">{"'Trust by name'!$A$6:$E$350","'Trust by name'!$A$1:$D$348"}</definedName>
    <definedName name="HTML_Control_3_1_2" hidden="1">{"'Trust by name'!$A$6:$E$350","'Trust by name'!$A$1:$D$348"}</definedName>
    <definedName name="HTML_Control_3_1_2_1" hidden="1">{"'Trust by name'!$A$6:$E$350","'Trust by name'!$A$1:$D$348"}</definedName>
    <definedName name="HTML_Control_3_1_2_2" hidden="1">{"'Trust by name'!$A$6:$E$350","'Trust by name'!$A$1:$D$348"}</definedName>
    <definedName name="HTML_Control_3_1_2_3" hidden="1">{"'Trust by name'!$A$6:$E$350","'Trust by name'!$A$1:$D$348"}</definedName>
    <definedName name="HTML_Control_3_1_2_4" hidden="1">{"'Trust by name'!$A$6:$E$350","'Trust by name'!$A$1:$D$348"}</definedName>
    <definedName name="HTML_Control_3_1_2_5" hidden="1">{"'Trust by name'!$A$6:$E$350","'Trust by name'!$A$1:$D$348"}</definedName>
    <definedName name="HTML_Control_3_1_3" hidden="1">{"'Trust by name'!$A$6:$E$350","'Trust by name'!$A$1:$D$348"}</definedName>
    <definedName name="HTML_Control_3_1_3_1" hidden="1">{"'Trust by name'!$A$6:$E$350","'Trust by name'!$A$1:$D$348"}</definedName>
    <definedName name="HTML_Control_3_1_3_2" hidden="1">{"'Trust by name'!$A$6:$E$350","'Trust by name'!$A$1:$D$348"}</definedName>
    <definedName name="HTML_Control_3_1_3_3" hidden="1">{"'Trust by name'!$A$6:$E$350","'Trust by name'!$A$1:$D$348"}</definedName>
    <definedName name="HTML_Control_3_1_3_4" hidden="1">{"'Trust by name'!$A$6:$E$350","'Trust by name'!$A$1:$D$348"}</definedName>
    <definedName name="HTML_Control_3_1_3_5" hidden="1">{"'Trust by name'!$A$6:$E$350","'Trust by name'!$A$1:$D$348"}</definedName>
    <definedName name="HTML_Control_3_1_4" hidden="1">{"'Trust by name'!$A$6:$E$350","'Trust by name'!$A$1:$D$348"}</definedName>
    <definedName name="HTML_Control_3_1_4_1" hidden="1">{"'Trust by name'!$A$6:$E$350","'Trust by name'!$A$1:$D$348"}</definedName>
    <definedName name="HTML_Control_3_1_4_2" hidden="1">{"'Trust by name'!$A$6:$E$350","'Trust by name'!$A$1:$D$348"}</definedName>
    <definedName name="HTML_Control_3_1_4_3" hidden="1">{"'Trust by name'!$A$6:$E$350","'Trust by name'!$A$1:$D$348"}</definedName>
    <definedName name="HTML_Control_3_1_4_4" hidden="1">{"'Trust by name'!$A$6:$E$350","'Trust by name'!$A$1:$D$348"}</definedName>
    <definedName name="HTML_Control_3_1_4_5" hidden="1">{"'Trust by name'!$A$6:$E$350","'Trust by name'!$A$1:$D$348"}</definedName>
    <definedName name="HTML_Control_3_1_5" hidden="1">{"'Trust by name'!$A$6:$E$350","'Trust by name'!$A$1:$D$348"}</definedName>
    <definedName name="HTML_Control_3_1_5_1" hidden="1">{"'Trust by name'!$A$6:$E$350","'Trust by name'!$A$1:$D$348"}</definedName>
    <definedName name="HTML_Control_3_1_5_2" hidden="1">{"'Trust by name'!$A$6:$E$350","'Trust by name'!$A$1:$D$348"}</definedName>
    <definedName name="HTML_Control_3_1_5_3" hidden="1">{"'Trust by name'!$A$6:$E$350","'Trust by name'!$A$1:$D$348"}</definedName>
    <definedName name="HTML_Control_3_1_5_4" hidden="1">{"'Trust by name'!$A$6:$E$350","'Trust by name'!$A$1:$D$348"}</definedName>
    <definedName name="HTML_Control_3_1_5_5" hidden="1">{"'Trust by name'!$A$6:$E$350","'Trust by name'!$A$1:$D$348"}</definedName>
    <definedName name="HTML_Control_3_2" hidden="1">{"'Trust by name'!$A$6:$E$350","'Trust by name'!$A$1:$D$348"}</definedName>
    <definedName name="HTML_Control_3_2_1" hidden="1">{"'Trust by name'!$A$6:$E$350","'Trust by name'!$A$1:$D$348"}</definedName>
    <definedName name="HTML_Control_3_2_2" hidden="1">{"'Trust by name'!$A$6:$E$350","'Trust by name'!$A$1:$D$348"}</definedName>
    <definedName name="HTML_Control_3_2_3" hidden="1">{"'Trust by name'!$A$6:$E$350","'Trust by name'!$A$1:$D$348"}</definedName>
    <definedName name="HTML_Control_3_2_4" hidden="1">{"'Trust by name'!$A$6:$E$350","'Trust by name'!$A$1:$D$348"}</definedName>
    <definedName name="HTML_Control_3_2_5" hidden="1">{"'Trust by name'!$A$6:$E$350","'Trust by name'!$A$1:$D$348"}</definedName>
    <definedName name="HTML_Control_3_3" hidden="1">{"'Trust by name'!$A$6:$E$350","'Trust by name'!$A$1:$D$348"}</definedName>
    <definedName name="HTML_Control_3_3_1" hidden="1">{"'Trust by name'!$A$6:$E$350","'Trust by name'!$A$1:$D$348"}</definedName>
    <definedName name="HTML_Control_3_3_2" hidden="1">{"'Trust by name'!$A$6:$E$350","'Trust by name'!$A$1:$D$348"}</definedName>
    <definedName name="HTML_Control_3_3_3" hidden="1">{"'Trust by name'!$A$6:$E$350","'Trust by name'!$A$1:$D$348"}</definedName>
    <definedName name="HTML_Control_3_3_4" hidden="1">{"'Trust by name'!$A$6:$E$350","'Trust by name'!$A$1:$D$348"}</definedName>
    <definedName name="HTML_Control_3_3_5" hidden="1">{"'Trust by name'!$A$6:$E$350","'Trust by name'!$A$1:$D$348"}</definedName>
    <definedName name="HTML_Control_3_4" hidden="1">{"'Trust by name'!$A$6:$E$350","'Trust by name'!$A$1:$D$348"}</definedName>
    <definedName name="HTML_Control_3_4_1" hidden="1">{"'Trust by name'!$A$6:$E$350","'Trust by name'!$A$1:$D$348"}</definedName>
    <definedName name="HTML_Control_3_4_2" hidden="1">{"'Trust by name'!$A$6:$E$350","'Trust by name'!$A$1:$D$348"}</definedName>
    <definedName name="HTML_Control_3_4_3" hidden="1">{"'Trust by name'!$A$6:$E$350","'Trust by name'!$A$1:$D$348"}</definedName>
    <definedName name="HTML_Control_3_4_4" hidden="1">{"'Trust by name'!$A$6:$E$350","'Trust by name'!$A$1:$D$348"}</definedName>
    <definedName name="HTML_Control_3_4_5" hidden="1">{"'Trust by name'!$A$6:$E$350","'Trust by name'!$A$1:$D$348"}</definedName>
    <definedName name="HTML_Control_3_5" hidden="1">{"'Trust by name'!$A$6:$E$350","'Trust by name'!$A$1:$D$348"}</definedName>
    <definedName name="HTML_Control_3_5_1" hidden="1">{"'Trust by name'!$A$6:$E$350","'Trust by name'!$A$1:$D$348"}</definedName>
    <definedName name="HTML_Control_3_5_2" hidden="1">{"'Trust by name'!$A$6:$E$350","'Trust by name'!$A$1:$D$348"}</definedName>
    <definedName name="HTML_Control_3_5_3" hidden="1">{"'Trust by name'!$A$6:$E$350","'Trust by name'!$A$1:$D$348"}</definedName>
    <definedName name="HTML_Control_3_5_4" hidden="1">{"'Trust by name'!$A$6:$E$350","'Trust by name'!$A$1:$D$348"}</definedName>
    <definedName name="HTML_Control_3_5_5" hidden="1">{"'Trust by name'!$A$6:$E$350","'Trust by name'!$A$1:$D$348"}</definedName>
    <definedName name="HTML_Control_4" hidden="1">{"'Trust by name'!$A$6:$E$350","'Trust by name'!$A$1:$D$348"}</definedName>
    <definedName name="HTML_Control_4_1" hidden="1">{"'Trust by name'!$A$6:$E$350","'Trust by name'!$A$1:$D$348"}</definedName>
    <definedName name="HTML_Control_4_1_1" hidden="1">{"'Trust by name'!$A$6:$E$350","'Trust by name'!$A$1:$D$348"}</definedName>
    <definedName name="HTML_Control_4_1_1_1" hidden="1">{"'Trust by name'!$A$6:$E$350","'Trust by name'!$A$1:$D$348"}</definedName>
    <definedName name="HTML_Control_4_1_1_1_1" hidden="1">{"'Trust by name'!$A$6:$E$350","'Trust by name'!$A$1:$D$348"}</definedName>
    <definedName name="HTML_Control_4_1_1_1_2" hidden="1">{"'Trust by name'!$A$6:$E$350","'Trust by name'!$A$1:$D$348"}</definedName>
    <definedName name="HTML_Control_4_1_1_1_3" hidden="1">{"'Trust by name'!$A$6:$E$350","'Trust by name'!$A$1:$D$348"}</definedName>
    <definedName name="HTML_Control_4_1_1_1_4" hidden="1">{"'Trust by name'!$A$6:$E$350","'Trust by name'!$A$1:$D$348"}</definedName>
    <definedName name="HTML_Control_4_1_1_1_5" hidden="1">{"'Trust by name'!$A$6:$E$350","'Trust by name'!$A$1:$D$348"}</definedName>
    <definedName name="HTML_Control_4_1_1_2" hidden="1">{"'Trust by name'!$A$6:$E$350","'Trust by name'!$A$1:$D$348"}</definedName>
    <definedName name="HTML_Control_4_1_1_2_1" hidden="1">{"'Trust by name'!$A$6:$E$350","'Trust by name'!$A$1:$D$348"}</definedName>
    <definedName name="HTML_Control_4_1_1_2_2" hidden="1">{"'Trust by name'!$A$6:$E$350","'Trust by name'!$A$1:$D$348"}</definedName>
    <definedName name="HTML_Control_4_1_1_2_3" hidden="1">{"'Trust by name'!$A$6:$E$350","'Trust by name'!$A$1:$D$348"}</definedName>
    <definedName name="HTML_Control_4_1_1_2_4" hidden="1">{"'Trust by name'!$A$6:$E$350","'Trust by name'!$A$1:$D$348"}</definedName>
    <definedName name="HTML_Control_4_1_1_2_5" hidden="1">{"'Trust by name'!$A$6:$E$350","'Trust by name'!$A$1:$D$348"}</definedName>
    <definedName name="HTML_Control_4_1_1_3" hidden="1">{"'Trust by name'!$A$6:$E$350","'Trust by name'!$A$1:$D$348"}</definedName>
    <definedName name="HTML_Control_4_1_1_4" hidden="1">{"'Trust by name'!$A$6:$E$350","'Trust by name'!$A$1:$D$348"}</definedName>
    <definedName name="HTML_Control_4_1_1_5" hidden="1">{"'Trust by name'!$A$6:$E$350","'Trust by name'!$A$1:$D$348"}</definedName>
    <definedName name="HTML_Control_4_1_2" hidden="1">{"'Trust by name'!$A$6:$E$350","'Trust by name'!$A$1:$D$348"}</definedName>
    <definedName name="HTML_Control_4_1_2_1" hidden="1">{"'Trust by name'!$A$6:$E$350","'Trust by name'!$A$1:$D$348"}</definedName>
    <definedName name="HTML_Control_4_1_2_2" hidden="1">{"'Trust by name'!$A$6:$E$350","'Trust by name'!$A$1:$D$348"}</definedName>
    <definedName name="HTML_Control_4_1_2_3" hidden="1">{"'Trust by name'!$A$6:$E$350","'Trust by name'!$A$1:$D$348"}</definedName>
    <definedName name="HTML_Control_4_1_2_4" hidden="1">{"'Trust by name'!$A$6:$E$350","'Trust by name'!$A$1:$D$348"}</definedName>
    <definedName name="HTML_Control_4_1_2_5" hidden="1">{"'Trust by name'!$A$6:$E$350","'Trust by name'!$A$1:$D$348"}</definedName>
    <definedName name="HTML_Control_4_1_3" hidden="1">{"'Trust by name'!$A$6:$E$350","'Trust by name'!$A$1:$D$348"}</definedName>
    <definedName name="HTML_Control_4_1_3_1" hidden="1">{"'Trust by name'!$A$6:$E$350","'Trust by name'!$A$1:$D$348"}</definedName>
    <definedName name="HTML_Control_4_1_3_2" hidden="1">{"'Trust by name'!$A$6:$E$350","'Trust by name'!$A$1:$D$348"}</definedName>
    <definedName name="HTML_Control_4_1_3_3" hidden="1">{"'Trust by name'!$A$6:$E$350","'Trust by name'!$A$1:$D$348"}</definedName>
    <definedName name="HTML_Control_4_1_3_4" hidden="1">{"'Trust by name'!$A$6:$E$350","'Trust by name'!$A$1:$D$348"}</definedName>
    <definedName name="HTML_Control_4_1_3_5" hidden="1">{"'Trust by name'!$A$6:$E$350","'Trust by name'!$A$1:$D$348"}</definedName>
    <definedName name="HTML_Control_4_1_4" hidden="1">{"'Trust by name'!$A$6:$E$350","'Trust by name'!$A$1:$D$348"}</definedName>
    <definedName name="HTML_Control_4_1_4_1" hidden="1">{"'Trust by name'!$A$6:$E$350","'Trust by name'!$A$1:$D$348"}</definedName>
    <definedName name="HTML_Control_4_1_4_2" hidden="1">{"'Trust by name'!$A$6:$E$350","'Trust by name'!$A$1:$D$348"}</definedName>
    <definedName name="HTML_Control_4_1_4_3" hidden="1">{"'Trust by name'!$A$6:$E$350","'Trust by name'!$A$1:$D$348"}</definedName>
    <definedName name="HTML_Control_4_1_4_4" hidden="1">{"'Trust by name'!$A$6:$E$350","'Trust by name'!$A$1:$D$348"}</definedName>
    <definedName name="HTML_Control_4_1_4_5" hidden="1">{"'Trust by name'!$A$6:$E$350","'Trust by name'!$A$1:$D$348"}</definedName>
    <definedName name="HTML_Control_4_1_5" hidden="1">{"'Trust by name'!$A$6:$E$350","'Trust by name'!$A$1:$D$348"}</definedName>
    <definedName name="HTML_Control_4_1_5_1" hidden="1">{"'Trust by name'!$A$6:$E$350","'Trust by name'!$A$1:$D$348"}</definedName>
    <definedName name="HTML_Control_4_1_5_2" hidden="1">{"'Trust by name'!$A$6:$E$350","'Trust by name'!$A$1:$D$348"}</definedName>
    <definedName name="HTML_Control_4_1_5_3" hidden="1">{"'Trust by name'!$A$6:$E$350","'Trust by name'!$A$1:$D$348"}</definedName>
    <definedName name="HTML_Control_4_1_5_4" hidden="1">{"'Trust by name'!$A$6:$E$350","'Trust by name'!$A$1:$D$348"}</definedName>
    <definedName name="HTML_Control_4_1_5_5" hidden="1">{"'Trust by name'!$A$6:$E$350","'Trust by name'!$A$1:$D$348"}</definedName>
    <definedName name="HTML_Control_4_2" hidden="1">{"'Trust by name'!$A$6:$E$350","'Trust by name'!$A$1:$D$348"}</definedName>
    <definedName name="HTML_Control_4_2_1" hidden="1">{"'Trust by name'!$A$6:$E$350","'Trust by name'!$A$1:$D$348"}</definedName>
    <definedName name="HTML_Control_4_2_2" hidden="1">{"'Trust by name'!$A$6:$E$350","'Trust by name'!$A$1:$D$348"}</definedName>
    <definedName name="HTML_Control_4_2_3" hidden="1">{"'Trust by name'!$A$6:$E$350","'Trust by name'!$A$1:$D$348"}</definedName>
    <definedName name="HTML_Control_4_2_4" hidden="1">{"'Trust by name'!$A$6:$E$350","'Trust by name'!$A$1:$D$348"}</definedName>
    <definedName name="HTML_Control_4_2_5" hidden="1">{"'Trust by name'!$A$6:$E$350","'Trust by name'!$A$1:$D$348"}</definedName>
    <definedName name="HTML_Control_4_3" hidden="1">{"'Trust by name'!$A$6:$E$350","'Trust by name'!$A$1:$D$348"}</definedName>
    <definedName name="HTML_Control_4_3_1" hidden="1">{"'Trust by name'!$A$6:$E$350","'Trust by name'!$A$1:$D$348"}</definedName>
    <definedName name="HTML_Control_4_3_2" hidden="1">{"'Trust by name'!$A$6:$E$350","'Trust by name'!$A$1:$D$348"}</definedName>
    <definedName name="HTML_Control_4_3_3" hidden="1">{"'Trust by name'!$A$6:$E$350","'Trust by name'!$A$1:$D$348"}</definedName>
    <definedName name="HTML_Control_4_3_4" hidden="1">{"'Trust by name'!$A$6:$E$350","'Trust by name'!$A$1:$D$348"}</definedName>
    <definedName name="HTML_Control_4_3_5" hidden="1">{"'Trust by name'!$A$6:$E$350","'Trust by name'!$A$1:$D$348"}</definedName>
    <definedName name="HTML_Control_4_4" hidden="1">{"'Trust by name'!$A$6:$E$350","'Trust by name'!$A$1:$D$348"}</definedName>
    <definedName name="HTML_Control_4_4_1" hidden="1">{"'Trust by name'!$A$6:$E$350","'Trust by name'!$A$1:$D$348"}</definedName>
    <definedName name="HTML_Control_4_4_2" hidden="1">{"'Trust by name'!$A$6:$E$350","'Trust by name'!$A$1:$D$348"}</definedName>
    <definedName name="HTML_Control_4_4_3" hidden="1">{"'Trust by name'!$A$6:$E$350","'Trust by name'!$A$1:$D$348"}</definedName>
    <definedName name="HTML_Control_4_4_4" hidden="1">{"'Trust by name'!$A$6:$E$350","'Trust by name'!$A$1:$D$348"}</definedName>
    <definedName name="HTML_Control_4_4_5" hidden="1">{"'Trust by name'!$A$6:$E$350","'Trust by name'!$A$1:$D$348"}</definedName>
    <definedName name="HTML_Control_4_5" hidden="1">{"'Trust by name'!$A$6:$E$350","'Trust by name'!$A$1:$D$348"}</definedName>
    <definedName name="HTML_Control_4_5_1" hidden="1">{"'Trust by name'!$A$6:$E$350","'Trust by name'!$A$1:$D$348"}</definedName>
    <definedName name="HTML_Control_4_5_2" hidden="1">{"'Trust by name'!$A$6:$E$350","'Trust by name'!$A$1:$D$348"}</definedName>
    <definedName name="HTML_Control_4_5_3" hidden="1">{"'Trust by name'!$A$6:$E$350","'Trust by name'!$A$1:$D$348"}</definedName>
    <definedName name="HTML_Control_4_5_4" hidden="1">{"'Trust by name'!$A$6:$E$350","'Trust by name'!$A$1:$D$348"}</definedName>
    <definedName name="HTML_Control_4_5_5" hidden="1">{"'Trust by name'!$A$6:$E$350","'Trust by name'!$A$1:$D$348"}</definedName>
    <definedName name="HTML_Control_5" hidden="1">{"'Trust by name'!$A$6:$E$350","'Trust by name'!$A$1:$D$348"}</definedName>
    <definedName name="HTML_Control_5_1" hidden="1">{"'Trust by name'!$A$6:$E$350","'Trust by name'!$A$1:$D$348"}</definedName>
    <definedName name="HTML_Control_5_1_1" hidden="1">{"'Trust by name'!$A$6:$E$350","'Trust by name'!$A$1:$D$348"}</definedName>
    <definedName name="HTML_Control_5_1_1_1" hidden="1">{"'Trust by name'!$A$6:$E$350","'Trust by name'!$A$1:$D$348"}</definedName>
    <definedName name="HTML_Control_5_1_1_1_1" hidden="1">{"'Trust by name'!$A$6:$E$350","'Trust by name'!$A$1:$D$348"}</definedName>
    <definedName name="HTML_Control_5_1_1_1_2" hidden="1">{"'Trust by name'!$A$6:$E$350","'Trust by name'!$A$1:$D$348"}</definedName>
    <definedName name="HTML_Control_5_1_1_1_3" hidden="1">{"'Trust by name'!$A$6:$E$350","'Trust by name'!$A$1:$D$348"}</definedName>
    <definedName name="HTML_Control_5_1_1_1_4" hidden="1">{"'Trust by name'!$A$6:$E$350","'Trust by name'!$A$1:$D$348"}</definedName>
    <definedName name="HTML_Control_5_1_1_1_5" hidden="1">{"'Trust by name'!$A$6:$E$350","'Trust by name'!$A$1:$D$348"}</definedName>
    <definedName name="HTML_Control_5_1_1_2" hidden="1">{"'Trust by name'!$A$6:$E$350","'Trust by name'!$A$1:$D$348"}</definedName>
    <definedName name="HTML_Control_5_1_1_2_1" hidden="1">{"'Trust by name'!$A$6:$E$350","'Trust by name'!$A$1:$D$348"}</definedName>
    <definedName name="HTML_Control_5_1_1_2_2" hidden="1">{"'Trust by name'!$A$6:$E$350","'Trust by name'!$A$1:$D$348"}</definedName>
    <definedName name="HTML_Control_5_1_1_2_3" hidden="1">{"'Trust by name'!$A$6:$E$350","'Trust by name'!$A$1:$D$348"}</definedName>
    <definedName name="HTML_Control_5_1_1_2_4" hidden="1">{"'Trust by name'!$A$6:$E$350","'Trust by name'!$A$1:$D$348"}</definedName>
    <definedName name="HTML_Control_5_1_1_2_5" hidden="1">{"'Trust by name'!$A$6:$E$350","'Trust by name'!$A$1:$D$348"}</definedName>
    <definedName name="HTML_Control_5_1_1_3" hidden="1">{"'Trust by name'!$A$6:$E$350","'Trust by name'!$A$1:$D$348"}</definedName>
    <definedName name="HTML_Control_5_1_1_4" hidden="1">{"'Trust by name'!$A$6:$E$350","'Trust by name'!$A$1:$D$348"}</definedName>
    <definedName name="HTML_Control_5_1_1_5" hidden="1">{"'Trust by name'!$A$6:$E$350","'Trust by name'!$A$1:$D$348"}</definedName>
    <definedName name="HTML_Control_5_1_2" hidden="1">{"'Trust by name'!$A$6:$E$350","'Trust by name'!$A$1:$D$348"}</definedName>
    <definedName name="HTML_Control_5_1_2_1" hidden="1">{"'Trust by name'!$A$6:$E$350","'Trust by name'!$A$1:$D$348"}</definedName>
    <definedName name="HTML_Control_5_1_2_2" hidden="1">{"'Trust by name'!$A$6:$E$350","'Trust by name'!$A$1:$D$348"}</definedName>
    <definedName name="HTML_Control_5_1_2_3" hidden="1">{"'Trust by name'!$A$6:$E$350","'Trust by name'!$A$1:$D$348"}</definedName>
    <definedName name="HTML_Control_5_1_2_4" hidden="1">{"'Trust by name'!$A$6:$E$350","'Trust by name'!$A$1:$D$348"}</definedName>
    <definedName name="HTML_Control_5_1_2_5" hidden="1">{"'Trust by name'!$A$6:$E$350","'Trust by name'!$A$1:$D$348"}</definedName>
    <definedName name="HTML_Control_5_1_3" hidden="1">{"'Trust by name'!$A$6:$E$350","'Trust by name'!$A$1:$D$348"}</definedName>
    <definedName name="HTML_Control_5_1_3_1" hidden="1">{"'Trust by name'!$A$6:$E$350","'Trust by name'!$A$1:$D$348"}</definedName>
    <definedName name="HTML_Control_5_1_3_2" hidden="1">{"'Trust by name'!$A$6:$E$350","'Trust by name'!$A$1:$D$348"}</definedName>
    <definedName name="HTML_Control_5_1_3_3" hidden="1">{"'Trust by name'!$A$6:$E$350","'Trust by name'!$A$1:$D$348"}</definedName>
    <definedName name="HTML_Control_5_1_3_4" hidden="1">{"'Trust by name'!$A$6:$E$350","'Trust by name'!$A$1:$D$348"}</definedName>
    <definedName name="HTML_Control_5_1_3_5" hidden="1">{"'Trust by name'!$A$6:$E$350","'Trust by name'!$A$1:$D$348"}</definedName>
    <definedName name="HTML_Control_5_1_4" hidden="1">{"'Trust by name'!$A$6:$E$350","'Trust by name'!$A$1:$D$348"}</definedName>
    <definedName name="HTML_Control_5_1_4_1" hidden="1">{"'Trust by name'!$A$6:$E$350","'Trust by name'!$A$1:$D$348"}</definedName>
    <definedName name="HTML_Control_5_1_4_2" hidden="1">{"'Trust by name'!$A$6:$E$350","'Trust by name'!$A$1:$D$348"}</definedName>
    <definedName name="HTML_Control_5_1_4_3" hidden="1">{"'Trust by name'!$A$6:$E$350","'Trust by name'!$A$1:$D$348"}</definedName>
    <definedName name="HTML_Control_5_1_4_4" hidden="1">{"'Trust by name'!$A$6:$E$350","'Trust by name'!$A$1:$D$348"}</definedName>
    <definedName name="HTML_Control_5_1_4_5" hidden="1">{"'Trust by name'!$A$6:$E$350","'Trust by name'!$A$1:$D$348"}</definedName>
    <definedName name="HTML_Control_5_1_5" hidden="1">{"'Trust by name'!$A$6:$E$350","'Trust by name'!$A$1:$D$348"}</definedName>
    <definedName name="HTML_Control_5_1_5_1" hidden="1">{"'Trust by name'!$A$6:$E$350","'Trust by name'!$A$1:$D$348"}</definedName>
    <definedName name="HTML_Control_5_1_5_2" hidden="1">{"'Trust by name'!$A$6:$E$350","'Trust by name'!$A$1:$D$348"}</definedName>
    <definedName name="HTML_Control_5_1_5_3" hidden="1">{"'Trust by name'!$A$6:$E$350","'Trust by name'!$A$1:$D$348"}</definedName>
    <definedName name="HTML_Control_5_1_5_4" hidden="1">{"'Trust by name'!$A$6:$E$350","'Trust by name'!$A$1:$D$348"}</definedName>
    <definedName name="HTML_Control_5_1_5_5" hidden="1">{"'Trust by name'!$A$6:$E$350","'Trust by name'!$A$1:$D$348"}</definedName>
    <definedName name="HTML_Control_5_2" hidden="1">{"'Trust by name'!$A$6:$E$350","'Trust by name'!$A$1:$D$348"}</definedName>
    <definedName name="HTML_Control_5_2_1" hidden="1">{"'Trust by name'!$A$6:$E$350","'Trust by name'!$A$1:$D$348"}</definedName>
    <definedName name="HTML_Control_5_2_2" hidden="1">{"'Trust by name'!$A$6:$E$350","'Trust by name'!$A$1:$D$348"}</definedName>
    <definedName name="HTML_Control_5_2_3" hidden="1">{"'Trust by name'!$A$6:$E$350","'Trust by name'!$A$1:$D$348"}</definedName>
    <definedName name="HTML_Control_5_2_4" hidden="1">{"'Trust by name'!$A$6:$E$350","'Trust by name'!$A$1:$D$348"}</definedName>
    <definedName name="HTML_Control_5_2_5" hidden="1">{"'Trust by name'!$A$6:$E$350","'Trust by name'!$A$1:$D$348"}</definedName>
    <definedName name="HTML_Control_5_3" hidden="1">{"'Trust by name'!$A$6:$E$350","'Trust by name'!$A$1:$D$348"}</definedName>
    <definedName name="HTML_Control_5_3_1" hidden="1">{"'Trust by name'!$A$6:$E$350","'Trust by name'!$A$1:$D$348"}</definedName>
    <definedName name="HTML_Control_5_3_2" hidden="1">{"'Trust by name'!$A$6:$E$350","'Trust by name'!$A$1:$D$348"}</definedName>
    <definedName name="HTML_Control_5_3_3" hidden="1">{"'Trust by name'!$A$6:$E$350","'Trust by name'!$A$1:$D$348"}</definedName>
    <definedName name="HTML_Control_5_3_4" hidden="1">{"'Trust by name'!$A$6:$E$350","'Trust by name'!$A$1:$D$348"}</definedName>
    <definedName name="HTML_Control_5_3_5" hidden="1">{"'Trust by name'!$A$6:$E$350","'Trust by name'!$A$1:$D$348"}</definedName>
    <definedName name="HTML_Control_5_4" hidden="1">{"'Trust by name'!$A$6:$E$350","'Trust by name'!$A$1:$D$348"}</definedName>
    <definedName name="HTML_Control_5_4_1" hidden="1">{"'Trust by name'!$A$6:$E$350","'Trust by name'!$A$1:$D$348"}</definedName>
    <definedName name="HTML_Control_5_4_2" hidden="1">{"'Trust by name'!$A$6:$E$350","'Trust by name'!$A$1:$D$348"}</definedName>
    <definedName name="HTML_Control_5_4_3" hidden="1">{"'Trust by name'!$A$6:$E$350","'Trust by name'!$A$1:$D$348"}</definedName>
    <definedName name="HTML_Control_5_4_4" hidden="1">{"'Trust by name'!$A$6:$E$350","'Trust by name'!$A$1:$D$348"}</definedName>
    <definedName name="HTML_Control_5_4_5" hidden="1">{"'Trust by name'!$A$6:$E$350","'Trust by name'!$A$1:$D$348"}</definedName>
    <definedName name="HTML_Control_5_5" hidden="1">{"'Trust by name'!$A$6:$E$350","'Trust by name'!$A$1:$D$348"}</definedName>
    <definedName name="HTML_Control_5_5_1" hidden="1">{"'Trust by name'!$A$6:$E$350","'Trust by name'!$A$1:$D$348"}</definedName>
    <definedName name="HTML_Control_5_5_2" hidden="1">{"'Trust by name'!$A$6:$E$350","'Trust by name'!$A$1:$D$348"}</definedName>
    <definedName name="HTML_Control_5_5_3" hidden="1">{"'Trust by name'!$A$6:$E$350","'Trust by name'!$A$1:$D$348"}</definedName>
    <definedName name="HTML_Control_5_5_4" hidden="1">{"'Trust by name'!$A$6:$E$350","'Trust by name'!$A$1:$D$348"}</definedName>
    <definedName name="HTML_Control_5_5_5"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mport_LA_Code">'Part 1'!$K$21</definedName>
    <definedName name="Import_LA_Name">'Part 1'!$K$20</definedName>
    <definedName name="jhkgh" hidden="1">{#N/A,#N/A,FALSE,"TMCOMP96";#N/A,#N/A,FALSE,"MAT96";#N/A,#N/A,FALSE,"FANDA96";#N/A,#N/A,FALSE,"INTRAN96";#N/A,#N/A,FALSE,"NAA9697";#N/A,#N/A,FALSE,"ECWEBB";#N/A,#N/A,FALSE,"MFT96";#N/A,#N/A,FALSE,"CTrecon"}</definedName>
    <definedName name="jhkgh_1" hidden="1">{#N/A,#N/A,FALSE,"TMCOMP96";#N/A,#N/A,FALSE,"MAT96";#N/A,#N/A,FALSE,"FANDA96";#N/A,#N/A,FALSE,"INTRAN96";#N/A,#N/A,FALSE,"NAA9697";#N/A,#N/A,FALSE,"ECWEBB";#N/A,#N/A,FALSE,"MFT96";#N/A,#N/A,FALSE,"CTrecon"}</definedName>
    <definedName name="jhkgh_1_1" hidden="1">{#N/A,#N/A,FALSE,"TMCOMP96";#N/A,#N/A,FALSE,"MAT96";#N/A,#N/A,FALSE,"FANDA96";#N/A,#N/A,FALSE,"INTRAN96";#N/A,#N/A,FALSE,"NAA9697";#N/A,#N/A,FALSE,"ECWEBB";#N/A,#N/A,FALSE,"MFT96";#N/A,#N/A,FALSE,"CTrecon"}</definedName>
    <definedName name="jhkgh_1_1_1" hidden="1">{#N/A,#N/A,FALSE,"TMCOMP96";#N/A,#N/A,FALSE,"MAT96";#N/A,#N/A,FALSE,"FANDA96";#N/A,#N/A,FALSE,"INTRAN96";#N/A,#N/A,FALSE,"NAA9697";#N/A,#N/A,FALSE,"ECWEBB";#N/A,#N/A,FALSE,"MFT96";#N/A,#N/A,FALSE,"CTrecon"}</definedName>
    <definedName name="jhkgh_1_1_1_1" hidden="1">{#N/A,#N/A,FALSE,"TMCOMP96";#N/A,#N/A,FALSE,"MAT96";#N/A,#N/A,FALSE,"FANDA96";#N/A,#N/A,FALSE,"INTRAN96";#N/A,#N/A,FALSE,"NAA9697";#N/A,#N/A,FALSE,"ECWEBB";#N/A,#N/A,FALSE,"MFT96";#N/A,#N/A,FALSE,"CTrecon"}</definedName>
    <definedName name="jhkgh_1_1_1_1_1" hidden="1">{#N/A,#N/A,FALSE,"TMCOMP96";#N/A,#N/A,FALSE,"MAT96";#N/A,#N/A,FALSE,"FANDA96";#N/A,#N/A,FALSE,"INTRAN96";#N/A,#N/A,FALSE,"NAA9697";#N/A,#N/A,FALSE,"ECWEBB";#N/A,#N/A,FALSE,"MFT96";#N/A,#N/A,FALSE,"CTrecon"}</definedName>
    <definedName name="jhkgh_1_1_1_1_1_1" hidden="1">{#N/A,#N/A,FALSE,"TMCOMP96";#N/A,#N/A,FALSE,"MAT96";#N/A,#N/A,FALSE,"FANDA96";#N/A,#N/A,FALSE,"INTRAN96";#N/A,#N/A,FALSE,"NAA9697";#N/A,#N/A,FALSE,"ECWEBB";#N/A,#N/A,FALSE,"MFT96";#N/A,#N/A,FALSE,"CTrecon"}</definedName>
    <definedName name="jhkgh_1_1_1_1_1_2" hidden="1">{#N/A,#N/A,FALSE,"TMCOMP96";#N/A,#N/A,FALSE,"MAT96";#N/A,#N/A,FALSE,"FANDA96";#N/A,#N/A,FALSE,"INTRAN96";#N/A,#N/A,FALSE,"NAA9697";#N/A,#N/A,FALSE,"ECWEBB";#N/A,#N/A,FALSE,"MFT96";#N/A,#N/A,FALSE,"CTrecon"}</definedName>
    <definedName name="jhkgh_1_1_1_1_1_3" hidden="1">{#N/A,#N/A,FALSE,"TMCOMP96";#N/A,#N/A,FALSE,"MAT96";#N/A,#N/A,FALSE,"FANDA96";#N/A,#N/A,FALSE,"INTRAN96";#N/A,#N/A,FALSE,"NAA9697";#N/A,#N/A,FALSE,"ECWEBB";#N/A,#N/A,FALSE,"MFT96";#N/A,#N/A,FALSE,"CTrecon"}</definedName>
    <definedName name="jhkgh_1_1_1_1_1_4" hidden="1">{#N/A,#N/A,FALSE,"TMCOMP96";#N/A,#N/A,FALSE,"MAT96";#N/A,#N/A,FALSE,"FANDA96";#N/A,#N/A,FALSE,"INTRAN96";#N/A,#N/A,FALSE,"NAA9697";#N/A,#N/A,FALSE,"ECWEBB";#N/A,#N/A,FALSE,"MFT96";#N/A,#N/A,FALSE,"CTrecon"}</definedName>
    <definedName name="jhkgh_1_1_1_1_1_5" hidden="1">{#N/A,#N/A,FALSE,"TMCOMP96";#N/A,#N/A,FALSE,"MAT96";#N/A,#N/A,FALSE,"FANDA96";#N/A,#N/A,FALSE,"INTRAN96";#N/A,#N/A,FALSE,"NAA9697";#N/A,#N/A,FALSE,"ECWEBB";#N/A,#N/A,FALSE,"MFT96";#N/A,#N/A,FALSE,"CTrecon"}</definedName>
    <definedName name="jhkgh_1_1_1_1_2" hidden="1">{#N/A,#N/A,FALSE,"TMCOMP96";#N/A,#N/A,FALSE,"MAT96";#N/A,#N/A,FALSE,"FANDA96";#N/A,#N/A,FALSE,"INTRAN96";#N/A,#N/A,FALSE,"NAA9697";#N/A,#N/A,FALSE,"ECWEBB";#N/A,#N/A,FALSE,"MFT96";#N/A,#N/A,FALSE,"CTrecon"}</definedName>
    <definedName name="jhkgh_1_1_1_1_2_1" hidden="1">{#N/A,#N/A,FALSE,"TMCOMP96";#N/A,#N/A,FALSE,"MAT96";#N/A,#N/A,FALSE,"FANDA96";#N/A,#N/A,FALSE,"INTRAN96";#N/A,#N/A,FALSE,"NAA9697";#N/A,#N/A,FALSE,"ECWEBB";#N/A,#N/A,FALSE,"MFT96";#N/A,#N/A,FALSE,"CTrecon"}</definedName>
    <definedName name="jhkgh_1_1_1_1_2_2" hidden="1">{#N/A,#N/A,FALSE,"TMCOMP96";#N/A,#N/A,FALSE,"MAT96";#N/A,#N/A,FALSE,"FANDA96";#N/A,#N/A,FALSE,"INTRAN96";#N/A,#N/A,FALSE,"NAA9697";#N/A,#N/A,FALSE,"ECWEBB";#N/A,#N/A,FALSE,"MFT96";#N/A,#N/A,FALSE,"CTrecon"}</definedName>
    <definedName name="jhkgh_1_1_1_1_2_3" hidden="1">{#N/A,#N/A,FALSE,"TMCOMP96";#N/A,#N/A,FALSE,"MAT96";#N/A,#N/A,FALSE,"FANDA96";#N/A,#N/A,FALSE,"INTRAN96";#N/A,#N/A,FALSE,"NAA9697";#N/A,#N/A,FALSE,"ECWEBB";#N/A,#N/A,FALSE,"MFT96";#N/A,#N/A,FALSE,"CTrecon"}</definedName>
    <definedName name="jhkgh_1_1_1_1_2_4" hidden="1">{#N/A,#N/A,FALSE,"TMCOMP96";#N/A,#N/A,FALSE,"MAT96";#N/A,#N/A,FALSE,"FANDA96";#N/A,#N/A,FALSE,"INTRAN96";#N/A,#N/A,FALSE,"NAA9697";#N/A,#N/A,FALSE,"ECWEBB";#N/A,#N/A,FALSE,"MFT96";#N/A,#N/A,FALSE,"CTrecon"}</definedName>
    <definedName name="jhkgh_1_1_1_1_2_5" hidden="1">{#N/A,#N/A,FALSE,"TMCOMP96";#N/A,#N/A,FALSE,"MAT96";#N/A,#N/A,FALSE,"FANDA96";#N/A,#N/A,FALSE,"INTRAN96";#N/A,#N/A,FALSE,"NAA9697";#N/A,#N/A,FALSE,"ECWEBB";#N/A,#N/A,FALSE,"MFT96";#N/A,#N/A,FALSE,"CTrecon"}</definedName>
    <definedName name="jhkgh_1_1_1_1_3" hidden="1">{#N/A,#N/A,FALSE,"TMCOMP96";#N/A,#N/A,FALSE,"MAT96";#N/A,#N/A,FALSE,"FANDA96";#N/A,#N/A,FALSE,"INTRAN96";#N/A,#N/A,FALSE,"NAA9697";#N/A,#N/A,FALSE,"ECWEBB";#N/A,#N/A,FALSE,"MFT96";#N/A,#N/A,FALSE,"CTrecon"}</definedName>
    <definedName name="jhkgh_1_1_1_1_4" hidden="1">{#N/A,#N/A,FALSE,"TMCOMP96";#N/A,#N/A,FALSE,"MAT96";#N/A,#N/A,FALSE,"FANDA96";#N/A,#N/A,FALSE,"INTRAN96";#N/A,#N/A,FALSE,"NAA9697";#N/A,#N/A,FALSE,"ECWEBB";#N/A,#N/A,FALSE,"MFT96";#N/A,#N/A,FALSE,"CTrecon"}</definedName>
    <definedName name="jhkgh_1_1_1_1_5" hidden="1">{#N/A,#N/A,FALSE,"TMCOMP96";#N/A,#N/A,FALSE,"MAT96";#N/A,#N/A,FALSE,"FANDA96";#N/A,#N/A,FALSE,"INTRAN96";#N/A,#N/A,FALSE,"NAA9697";#N/A,#N/A,FALSE,"ECWEBB";#N/A,#N/A,FALSE,"MFT96";#N/A,#N/A,FALSE,"CTrecon"}</definedName>
    <definedName name="jhkgh_1_1_1_2" hidden="1">{#N/A,#N/A,FALSE,"TMCOMP96";#N/A,#N/A,FALSE,"MAT96";#N/A,#N/A,FALSE,"FANDA96";#N/A,#N/A,FALSE,"INTRAN96";#N/A,#N/A,FALSE,"NAA9697";#N/A,#N/A,FALSE,"ECWEBB";#N/A,#N/A,FALSE,"MFT96";#N/A,#N/A,FALSE,"CTrecon"}</definedName>
    <definedName name="jhkgh_1_1_1_2_1" hidden="1">{#N/A,#N/A,FALSE,"TMCOMP96";#N/A,#N/A,FALSE,"MAT96";#N/A,#N/A,FALSE,"FANDA96";#N/A,#N/A,FALSE,"INTRAN96";#N/A,#N/A,FALSE,"NAA9697";#N/A,#N/A,FALSE,"ECWEBB";#N/A,#N/A,FALSE,"MFT96";#N/A,#N/A,FALSE,"CTrecon"}</definedName>
    <definedName name="jhkgh_1_1_1_2_2" hidden="1">{#N/A,#N/A,FALSE,"TMCOMP96";#N/A,#N/A,FALSE,"MAT96";#N/A,#N/A,FALSE,"FANDA96";#N/A,#N/A,FALSE,"INTRAN96";#N/A,#N/A,FALSE,"NAA9697";#N/A,#N/A,FALSE,"ECWEBB";#N/A,#N/A,FALSE,"MFT96";#N/A,#N/A,FALSE,"CTrecon"}</definedName>
    <definedName name="jhkgh_1_1_1_2_3" hidden="1">{#N/A,#N/A,FALSE,"TMCOMP96";#N/A,#N/A,FALSE,"MAT96";#N/A,#N/A,FALSE,"FANDA96";#N/A,#N/A,FALSE,"INTRAN96";#N/A,#N/A,FALSE,"NAA9697";#N/A,#N/A,FALSE,"ECWEBB";#N/A,#N/A,FALSE,"MFT96";#N/A,#N/A,FALSE,"CTrecon"}</definedName>
    <definedName name="jhkgh_1_1_1_2_4" hidden="1">{#N/A,#N/A,FALSE,"TMCOMP96";#N/A,#N/A,FALSE,"MAT96";#N/A,#N/A,FALSE,"FANDA96";#N/A,#N/A,FALSE,"INTRAN96";#N/A,#N/A,FALSE,"NAA9697";#N/A,#N/A,FALSE,"ECWEBB";#N/A,#N/A,FALSE,"MFT96";#N/A,#N/A,FALSE,"CTrecon"}</definedName>
    <definedName name="jhkgh_1_1_1_2_5" hidden="1">{#N/A,#N/A,FALSE,"TMCOMP96";#N/A,#N/A,FALSE,"MAT96";#N/A,#N/A,FALSE,"FANDA96";#N/A,#N/A,FALSE,"INTRAN96";#N/A,#N/A,FALSE,"NAA9697";#N/A,#N/A,FALSE,"ECWEBB";#N/A,#N/A,FALSE,"MFT96";#N/A,#N/A,FALSE,"CTrecon"}</definedName>
    <definedName name="jhkgh_1_1_1_3" hidden="1">{#N/A,#N/A,FALSE,"TMCOMP96";#N/A,#N/A,FALSE,"MAT96";#N/A,#N/A,FALSE,"FANDA96";#N/A,#N/A,FALSE,"INTRAN96";#N/A,#N/A,FALSE,"NAA9697";#N/A,#N/A,FALSE,"ECWEBB";#N/A,#N/A,FALSE,"MFT96";#N/A,#N/A,FALSE,"CTrecon"}</definedName>
    <definedName name="jhkgh_1_1_1_3_1" hidden="1">{#N/A,#N/A,FALSE,"TMCOMP96";#N/A,#N/A,FALSE,"MAT96";#N/A,#N/A,FALSE,"FANDA96";#N/A,#N/A,FALSE,"INTRAN96";#N/A,#N/A,FALSE,"NAA9697";#N/A,#N/A,FALSE,"ECWEBB";#N/A,#N/A,FALSE,"MFT96";#N/A,#N/A,FALSE,"CTrecon"}</definedName>
    <definedName name="jhkgh_1_1_1_3_2" hidden="1">{#N/A,#N/A,FALSE,"TMCOMP96";#N/A,#N/A,FALSE,"MAT96";#N/A,#N/A,FALSE,"FANDA96";#N/A,#N/A,FALSE,"INTRAN96";#N/A,#N/A,FALSE,"NAA9697";#N/A,#N/A,FALSE,"ECWEBB";#N/A,#N/A,FALSE,"MFT96";#N/A,#N/A,FALSE,"CTrecon"}</definedName>
    <definedName name="jhkgh_1_1_1_3_3" hidden="1">{#N/A,#N/A,FALSE,"TMCOMP96";#N/A,#N/A,FALSE,"MAT96";#N/A,#N/A,FALSE,"FANDA96";#N/A,#N/A,FALSE,"INTRAN96";#N/A,#N/A,FALSE,"NAA9697";#N/A,#N/A,FALSE,"ECWEBB";#N/A,#N/A,FALSE,"MFT96";#N/A,#N/A,FALSE,"CTrecon"}</definedName>
    <definedName name="jhkgh_1_1_1_3_4" hidden="1">{#N/A,#N/A,FALSE,"TMCOMP96";#N/A,#N/A,FALSE,"MAT96";#N/A,#N/A,FALSE,"FANDA96";#N/A,#N/A,FALSE,"INTRAN96";#N/A,#N/A,FALSE,"NAA9697";#N/A,#N/A,FALSE,"ECWEBB";#N/A,#N/A,FALSE,"MFT96";#N/A,#N/A,FALSE,"CTrecon"}</definedName>
    <definedName name="jhkgh_1_1_1_3_5" hidden="1">{#N/A,#N/A,FALSE,"TMCOMP96";#N/A,#N/A,FALSE,"MAT96";#N/A,#N/A,FALSE,"FANDA96";#N/A,#N/A,FALSE,"INTRAN96";#N/A,#N/A,FALSE,"NAA9697";#N/A,#N/A,FALSE,"ECWEBB";#N/A,#N/A,FALSE,"MFT96";#N/A,#N/A,FALSE,"CTrecon"}</definedName>
    <definedName name="jhkgh_1_1_1_4" hidden="1">{#N/A,#N/A,FALSE,"TMCOMP96";#N/A,#N/A,FALSE,"MAT96";#N/A,#N/A,FALSE,"FANDA96";#N/A,#N/A,FALSE,"INTRAN96";#N/A,#N/A,FALSE,"NAA9697";#N/A,#N/A,FALSE,"ECWEBB";#N/A,#N/A,FALSE,"MFT96";#N/A,#N/A,FALSE,"CTrecon"}</definedName>
    <definedName name="jhkgh_1_1_1_4_1" hidden="1">{#N/A,#N/A,FALSE,"TMCOMP96";#N/A,#N/A,FALSE,"MAT96";#N/A,#N/A,FALSE,"FANDA96";#N/A,#N/A,FALSE,"INTRAN96";#N/A,#N/A,FALSE,"NAA9697";#N/A,#N/A,FALSE,"ECWEBB";#N/A,#N/A,FALSE,"MFT96";#N/A,#N/A,FALSE,"CTrecon"}</definedName>
    <definedName name="jhkgh_1_1_1_4_2" hidden="1">{#N/A,#N/A,FALSE,"TMCOMP96";#N/A,#N/A,FALSE,"MAT96";#N/A,#N/A,FALSE,"FANDA96";#N/A,#N/A,FALSE,"INTRAN96";#N/A,#N/A,FALSE,"NAA9697";#N/A,#N/A,FALSE,"ECWEBB";#N/A,#N/A,FALSE,"MFT96";#N/A,#N/A,FALSE,"CTrecon"}</definedName>
    <definedName name="jhkgh_1_1_1_4_3" hidden="1">{#N/A,#N/A,FALSE,"TMCOMP96";#N/A,#N/A,FALSE,"MAT96";#N/A,#N/A,FALSE,"FANDA96";#N/A,#N/A,FALSE,"INTRAN96";#N/A,#N/A,FALSE,"NAA9697";#N/A,#N/A,FALSE,"ECWEBB";#N/A,#N/A,FALSE,"MFT96";#N/A,#N/A,FALSE,"CTrecon"}</definedName>
    <definedName name="jhkgh_1_1_1_4_4" hidden="1">{#N/A,#N/A,FALSE,"TMCOMP96";#N/A,#N/A,FALSE,"MAT96";#N/A,#N/A,FALSE,"FANDA96";#N/A,#N/A,FALSE,"INTRAN96";#N/A,#N/A,FALSE,"NAA9697";#N/A,#N/A,FALSE,"ECWEBB";#N/A,#N/A,FALSE,"MFT96";#N/A,#N/A,FALSE,"CTrecon"}</definedName>
    <definedName name="jhkgh_1_1_1_4_5" hidden="1">{#N/A,#N/A,FALSE,"TMCOMP96";#N/A,#N/A,FALSE,"MAT96";#N/A,#N/A,FALSE,"FANDA96";#N/A,#N/A,FALSE,"INTRAN96";#N/A,#N/A,FALSE,"NAA9697";#N/A,#N/A,FALSE,"ECWEBB";#N/A,#N/A,FALSE,"MFT96";#N/A,#N/A,FALSE,"CTrecon"}</definedName>
    <definedName name="jhkgh_1_1_1_5" hidden="1">{#N/A,#N/A,FALSE,"TMCOMP96";#N/A,#N/A,FALSE,"MAT96";#N/A,#N/A,FALSE,"FANDA96";#N/A,#N/A,FALSE,"INTRAN96";#N/A,#N/A,FALSE,"NAA9697";#N/A,#N/A,FALSE,"ECWEBB";#N/A,#N/A,FALSE,"MFT96";#N/A,#N/A,FALSE,"CTrecon"}</definedName>
    <definedName name="jhkgh_1_1_1_5_1" hidden="1">{#N/A,#N/A,FALSE,"TMCOMP96";#N/A,#N/A,FALSE,"MAT96";#N/A,#N/A,FALSE,"FANDA96";#N/A,#N/A,FALSE,"INTRAN96";#N/A,#N/A,FALSE,"NAA9697";#N/A,#N/A,FALSE,"ECWEBB";#N/A,#N/A,FALSE,"MFT96";#N/A,#N/A,FALSE,"CTrecon"}</definedName>
    <definedName name="jhkgh_1_1_1_5_2" hidden="1">{#N/A,#N/A,FALSE,"TMCOMP96";#N/A,#N/A,FALSE,"MAT96";#N/A,#N/A,FALSE,"FANDA96";#N/A,#N/A,FALSE,"INTRAN96";#N/A,#N/A,FALSE,"NAA9697";#N/A,#N/A,FALSE,"ECWEBB";#N/A,#N/A,FALSE,"MFT96";#N/A,#N/A,FALSE,"CTrecon"}</definedName>
    <definedName name="jhkgh_1_1_1_5_3" hidden="1">{#N/A,#N/A,FALSE,"TMCOMP96";#N/A,#N/A,FALSE,"MAT96";#N/A,#N/A,FALSE,"FANDA96";#N/A,#N/A,FALSE,"INTRAN96";#N/A,#N/A,FALSE,"NAA9697";#N/A,#N/A,FALSE,"ECWEBB";#N/A,#N/A,FALSE,"MFT96";#N/A,#N/A,FALSE,"CTrecon"}</definedName>
    <definedName name="jhkgh_1_1_1_5_4" hidden="1">{#N/A,#N/A,FALSE,"TMCOMP96";#N/A,#N/A,FALSE,"MAT96";#N/A,#N/A,FALSE,"FANDA96";#N/A,#N/A,FALSE,"INTRAN96";#N/A,#N/A,FALSE,"NAA9697";#N/A,#N/A,FALSE,"ECWEBB";#N/A,#N/A,FALSE,"MFT96";#N/A,#N/A,FALSE,"CTrecon"}</definedName>
    <definedName name="jhkgh_1_1_1_5_5" hidden="1">{#N/A,#N/A,FALSE,"TMCOMP96";#N/A,#N/A,FALSE,"MAT96";#N/A,#N/A,FALSE,"FANDA96";#N/A,#N/A,FALSE,"INTRAN96";#N/A,#N/A,FALSE,"NAA9697";#N/A,#N/A,FALSE,"ECWEBB";#N/A,#N/A,FALSE,"MFT96";#N/A,#N/A,FALSE,"CTrecon"}</definedName>
    <definedName name="jhkgh_1_1_2" hidden="1">{#N/A,#N/A,FALSE,"TMCOMP96";#N/A,#N/A,FALSE,"MAT96";#N/A,#N/A,FALSE,"FANDA96";#N/A,#N/A,FALSE,"INTRAN96";#N/A,#N/A,FALSE,"NAA9697";#N/A,#N/A,FALSE,"ECWEBB";#N/A,#N/A,FALSE,"MFT96";#N/A,#N/A,FALSE,"CTrecon"}</definedName>
    <definedName name="jhkgh_1_1_2_1" hidden="1">{#N/A,#N/A,FALSE,"TMCOMP96";#N/A,#N/A,FALSE,"MAT96";#N/A,#N/A,FALSE,"FANDA96";#N/A,#N/A,FALSE,"INTRAN96";#N/A,#N/A,FALSE,"NAA9697";#N/A,#N/A,FALSE,"ECWEBB";#N/A,#N/A,FALSE,"MFT96";#N/A,#N/A,FALSE,"CTrecon"}</definedName>
    <definedName name="jhkgh_1_1_2_2" hidden="1">{#N/A,#N/A,FALSE,"TMCOMP96";#N/A,#N/A,FALSE,"MAT96";#N/A,#N/A,FALSE,"FANDA96";#N/A,#N/A,FALSE,"INTRAN96";#N/A,#N/A,FALSE,"NAA9697";#N/A,#N/A,FALSE,"ECWEBB";#N/A,#N/A,FALSE,"MFT96";#N/A,#N/A,FALSE,"CTrecon"}</definedName>
    <definedName name="jhkgh_1_1_2_3" hidden="1">{#N/A,#N/A,FALSE,"TMCOMP96";#N/A,#N/A,FALSE,"MAT96";#N/A,#N/A,FALSE,"FANDA96";#N/A,#N/A,FALSE,"INTRAN96";#N/A,#N/A,FALSE,"NAA9697";#N/A,#N/A,FALSE,"ECWEBB";#N/A,#N/A,FALSE,"MFT96";#N/A,#N/A,FALSE,"CTrecon"}</definedName>
    <definedName name="jhkgh_1_1_2_4" hidden="1">{#N/A,#N/A,FALSE,"TMCOMP96";#N/A,#N/A,FALSE,"MAT96";#N/A,#N/A,FALSE,"FANDA96";#N/A,#N/A,FALSE,"INTRAN96";#N/A,#N/A,FALSE,"NAA9697";#N/A,#N/A,FALSE,"ECWEBB";#N/A,#N/A,FALSE,"MFT96";#N/A,#N/A,FALSE,"CTrecon"}</definedName>
    <definedName name="jhkgh_1_1_2_5" hidden="1">{#N/A,#N/A,FALSE,"TMCOMP96";#N/A,#N/A,FALSE,"MAT96";#N/A,#N/A,FALSE,"FANDA96";#N/A,#N/A,FALSE,"INTRAN96";#N/A,#N/A,FALSE,"NAA9697";#N/A,#N/A,FALSE,"ECWEBB";#N/A,#N/A,FALSE,"MFT96";#N/A,#N/A,FALSE,"CTrecon"}</definedName>
    <definedName name="jhkgh_1_1_3" hidden="1">{#N/A,#N/A,FALSE,"TMCOMP96";#N/A,#N/A,FALSE,"MAT96";#N/A,#N/A,FALSE,"FANDA96";#N/A,#N/A,FALSE,"INTRAN96";#N/A,#N/A,FALSE,"NAA9697";#N/A,#N/A,FALSE,"ECWEBB";#N/A,#N/A,FALSE,"MFT96";#N/A,#N/A,FALSE,"CTrecon"}</definedName>
    <definedName name="jhkgh_1_1_3_1" hidden="1">{#N/A,#N/A,FALSE,"TMCOMP96";#N/A,#N/A,FALSE,"MAT96";#N/A,#N/A,FALSE,"FANDA96";#N/A,#N/A,FALSE,"INTRAN96";#N/A,#N/A,FALSE,"NAA9697";#N/A,#N/A,FALSE,"ECWEBB";#N/A,#N/A,FALSE,"MFT96";#N/A,#N/A,FALSE,"CTrecon"}</definedName>
    <definedName name="jhkgh_1_1_3_2" hidden="1">{#N/A,#N/A,FALSE,"TMCOMP96";#N/A,#N/A,FALSE,"MAT96";#N/A,#N/A,FALSE,"FANDA96";#N/A,#N/A,FALSE,"INTRAN96";#N/A,#N/A,FALSE,"NAA9697";#N/A,#N/A,FALSE,"ECWEBB";#N/A,#N/A,FALSE,"MFT96";#N/A,#N/A,FALSE,"CTrecon"}</definedName>
    <definedName name="jhkgh_1_1_3_3" hidden="1">{#N/A,#N/A,FALSE,"TMCOMP96";#N/A,#N/A,FALSE,"MAT96";#N/A,#N/A,FALSE,"FANDA96";#N/A,#N/A,FALSE,"INTRAN96";#N/A,#N/A,FALSE,"NAA9697";#N/A,#N/A,FALSE,"ECWEBB";#N/A,#N/A,FALSE,"MFT96";#N/A,#N/A,FALSE,"CTrecon"}</definedName>
    <definedName name="jhkgh_1_1_3_4" hidden="1">{#N/A,#N/A,FALSE,"TMCOMP96";#N/A,#N/A,FALSE,"MAT96";#N/A,#N/A,FALSE,"FANDA96";#N/A,#N/A,FALSE,"INTRAN96";#N/A,#N/A,FALSE,"NAA9697";#N/A,#N/A,FALSE,"ECWEBB";#N/A,#N/A,FALSE,"MFT96";#N/A,#N/A,FALSE,"CTrecon"}</definedName>
    <definedName name="jhkgh_1_1_3_5" hidden="1">{#N/A,#N/A,FALSE,"TMCOMP96";#N/A,#N/A,FALSE,"MAT96";#N/A,#N/A,FALSE,"FANDA96";#N/A,#N/A,FALSE,"INTRAN96";#N/A,#N/A,FALSE,"NAA9697";#N/A,#N/A,FALSE,"ECWEBB";#N/A,#N/A,FALSE,"MFT96";#N/A,#N/A,FALSE,"CTrecon"}</definedName>
    <definedName name="jhkgh_1_1_4" hidden="1">{#N/A,#N/A,FALSE,"TMCOMP96";#N/A,#N/A,FALSE,"MAT96";#N/A,#N/A,FALSE,"FANDA96";#N/A,#N/A,FALSE,"INTRAN96";#N/A,#N/A,FALSE,"NAA9697";#N/A,#N/A,FALSE,"ECWEBB";#N/A,#N/A,FALSE,"MFT96";#N/A,#N/A,FALSE,"CTrecon"}</definedName>
    <definedName name="jhkgh_1_1_4_1" hidden="1">{#N/A,#N/A,FALSE,"TMCOMP96";#N/A,#N/A,FALSE,"MAT96";#N/A,#N/A,FALSE,"FANDA96";#N/A,#N/A,FALSE,"INTRAN96";#N/A,#N/A,FALSE,"NAA9697";#N/A,#N/A,FALSE,"ECWEBB";#N/A,#N/A,FALSE,"MFT96";#N/A,#N/A,FALSE,"CTrecon"}</definedName>
    <definedName name="jhkgh_1_1_4_2" hidden="1">{#N/A,#N/A,FALSE,"TMCOMP96";#N/A,#N/A,FALSE,"MAT96";#N/A,#N/A,FALSE,"FANDA96";#N/A,#N/A,FALSE,"INTRAN96";#N/A,#N/A,FALSE,"NAA9697";#N/A,#N/A,FALSE,"ECWEBB";#N/A,#N/A,FALSE,"MFT96";#N/A,#N/A,FALSE,"CTrecon"}</definedName>
    <definedName name="jhkgh_1_1_4_3" hidden="1">{#N/A,#N/A,FALSE,"TMCOMP96";#N/A,#N/A,FALSE,"MAT96";#N/A,#N/A,FALSE,"FANDA96";#N/A,#N/A,FALSE,"INTRAN96";#N/A,#N/A,FALSE,"NAA9697";#N/A,#N/A,FALSE,"ECWEBB";#N/A,#N/A,FALSE,"MFT96";#N/A,#N/A,FALSE,"CTrecon"}</definedName>
    <definedName name="jhkgh_1_1_4_4" hidden="1">{#N/A,#N/A,FALSE,"TMCOMP96";#N/A,#N/A,FALSE,"MAT96";#N/A,#N/A,FALSE,"FANDA96";#N/A,#N/A,FALSE,"INTRAN96";#N/A,#N/A,FALSE,"NAA9697";#N/A,#N/A,FALSE,"ECWEBB";#N/A,#N/A,FALSE,"MFT96";#N/A,#N/A,FALSE,"CTrecon"}</definedName>
    <definedName name="jhkgh_1_1_4_5" hidden="1">{#N/A,#N/A,FALSE,"TMCOMP96";#N/A,#N/A,FALSE,"MAT96";#N/A,#N/A,FALSE,"FANDA96";#N/A,#N/A,FALSE,"INTRAN96";#N/A,#N/A,FALSE,"NAA9697";#N/A,#N/A,FALSE,"ECWEBB";#N/A,#N/A,FALSE,"MFT96";#N/A,#N/A,FALSE,"CTrecon"}</definedName>
    <definedName name="jhkgh_1_1_5" hidden="1">{#N/A,#N/A,FALSE,"TMCOMP96";#N/A,#N/A,FALSE,"MAT96";#N/A,#N/A,FALSE,"FANDA96";#N/A,#N/A,FALSE,"INTRAN96";#N/A,#N/A,FALSE,"NAA9697";#N/A,#N/A,FALSE,"ECWEBB";#N/A,#N/A,FALSE,"MFT96";#N/A,#N/A,FALSE,"CTrecon"}</definedName>
    <definedName name="jhkgh_1_1_5_1" hidden="1">{#N/A,#N/A,FALSE,"TMCOMP96";#N/A,#N/A,FALSE,"MAT96";#N/A,#N/A,FALSE,"FANDA96";#N/A,#N/A,FALSE,"INTRAN96";#N/A,#N/A,FALSE,"NAA9697";#N/A,#N/A,FALSE,"ECWEBB";#N/A,#N/A,FALSE,"MFT96";#N/A,#N/A,FALSE,"CTrecon"}</definedName>
    <definedName name="jhkgh_1_1_5_2" hidden="1">{#N/A,#N/A,FALSE,"TMCOMP96";#N/A,#N/A,FALSE,"MAT96";#N/A,#N/A,FALSE,"FANDA96";#N/A,#N/A,FALSE,"INTRAN96";#N/A,#N/A,FALSE,"NAA9697";#N/A,#N/A,FALSE,"ECWEBB";#N/A,#N/A,FALSE,"MFT96";#N/A,#N/A,FALSE,"CTrecon"}</definedName>
    <definedName name="jhkgh_1_1_5_3" hidden="1">{#N/A,#N/A,FALSE,"TMCOMP96";#N/A,#N/A,FALSE,"MAT96";#N/A,#N/A,FALSE,"FANDA96";#N/A,#N/A,FALSE,"INTRAN96";#N/A,#N/A,FALSE,"NAA9697";#N/A,#N/A,FALSE,"ECWEBB";#N/A,#N/A,FALSE,"MFT96";#N/A,#N/A,FALSE,"CTrecon"}</definedName>
    <definedName name="jhkgh_1_1_5_4" hidden="1">{#N/A,#N/A,FALSE,"TMCOMP96";#N/A,#N/A,FALSE,"MAT96";#N/A,#N/A,FALSE,"FANDA96";#N/A,#N/A,FALSE,"INTRAN96";#N/A,#N/A,FALSE,"NAA9697";#N/A,#N/A,FALSE,"ECWEBB";#N/A,#N/A,FALSE,"MFT96";#N/A,#N/A,FALSE,"CTrecon"}</definedName>
    <definedName name="jhkgh_1_1_5_5" hidden="1">{#N/A,#N/A,FALSE,"TMCOMP96";#N/A,#N/A,FALSE,"MAT96";#N/A,#N/A,FALSE,"FANDA96";#N/A,#N/A,FALSE,"INTRAN96";#N/A,#N/A,FALSE,"NAA9697";#N/A,#N/A,FALSE,"ECWEBB";#N/A,#N/A,FALSE,"MFT96";#N/A,#N/A,FALSE,"CTrecon"}</definedName>
    <definedName name="jhkgh_1_2" hidden="1">{#N/A,#N/A,FALSE,"TMCOMP96";#N/A,#N/A,FALSE,"MAT96";#N/A,#N/A,FALSE,"FANDA96";#N/A,#N/A,FALSE,"INTRAN96";#N/A,#N/A,FALSE,"NAA9697";#N/A,#N/A,FALSE,"ECWEBB";#N/A,#N/A,FALSE,"MFT96";#N/A,#N/A,FALSE,"CTrecon"}</definedName>
    <definedName name="jhkgh_1_2_1" hidden="1">{#N/A,#N/A,FALSE,"TMCOMP96";#N/A,#N/A,FALSE,"MAT96";#N/A,#N/A,FALSE,"FANDA96";#N/A,#N/A,FALSE,"INTRAN96";#N/A,#N/A,FALSE,"NAA9697";#N/A,#N/A,FALSE,"ECWEBB";#N/A,#N/A,FALSE,"MFT96";#N/A,#N/A,FALSE,"CTrecon"}</definedName>
    <definedName name="jhkgh_1_2_1_1" hidden="1">{#N/A,#N/A,FALSE,"TMCOMP96";#N/A,#N/A,FALSE,"MAT96";#N/A,#N/A,FALSE,"FANDA96";#N/A,#N/A,FALSE,"INTRAN96";#N/A,#N/A,FALSE,"NAA9697";#N/A,#N/A,FALSE,"ECWEBB";#N/A,#N/A,FALSE,"MFT96";#N/A,#N/A,FALSE,"CTrecon"}</definedName>
    <definedName name="jhkgh_1_2_1_1_1" hidden="1">{#N/A,#N/A,FALSE,"TMCOMP96";#N/A,#N/A,FALSE,"MAT96";#N/A,#N/A,FALSE,"FANDA96";#N/A,#N/A,FALSE,"INTRAN96";#N/A,#N/A,FALSE,"NAA9697";#N/A,#N/A,FALSE,"ECWEBB";#N/A,#N/A,FALSE,"MFT96";#N/A,#N/A,FALSE,"CTrecon"}</definedName>
    <definedName name="jhkgh_1_2_1_1_1_1" hidden="1">{#N/A,#N/A,FALSE,"TMCOMP96";#N/A,#N/A,FALSE,"MAT96";#N/A,#N/A,FALSE,"FANDA96";#N/A,#N/A,FALSE,"INTRAN96";#N/A,#N/A,FALSE,"NAA9697";#N/A,#N/A,FALSE,"ECWEBB";#N/A,#N/A,FALSE,"MFT96";#N/A,#N/A,FALSE,"CTrecon"}</definedName>
    <definedName name="jhkgh_1_2_1_1_1_2" hidden="1">{#N/A,#N/A,FALSE,"TMCOMP96";#N/A,#N/A,FALSE,"MAT96";#N/A,#N/A,FALSE,"FANDA96";#N/A,#N/A,FALSE,"INTRAN96";#N/A,#N/A,FALSE,"NAA9697";#N/A,#N/A,FALSE,"ECWEBB";#N/A,#N/A,FALSE,"MFT96";#N/A,#N/A,FALSE,"CTrecon"}</definedName>
    <definedName name="jhkgh_1_2_1_1_1_3" hidden="1">{#N/A,#N/A,FALSE,"TMCOMP96";#N/A,#N/A,FALSE,"MAT96";#N/A,#N/A,FALSE,"FANDA96";#N/A,#N/A,FALSE,"INTRAN96";#N/A,#N/A,FALSE,"NAA9697";#N/A,#N/A,FALSE,"ECWEBB";#N/A,#N/A,FALSE,"MFT96";#N/A,#N/A,FALSE,"CTrecon"}</definedName>
    <definedName name="jhkgh_1_2_1_1_1_4" hidden="1">{#N/A,#N/A,FALSE,"TMCOMP96";#N/A,#N/A,FALSE,"MAT96";#N/A,#N/A,FALSE,"FANDA96";#N/A,#N/A,FALSE,"INTRAN96";#N/A,#N/A,FALSE,"NAA9697";#N/A,#N/A,FALSE,"ECWEBB";#N/A,#N/A,FALSE,"MFT96";#N/A,#N/A,FALSE,"CTrecon"}</definedName>
    <definedName name="jhkgh_1_2_1_1_1_5" hidden="1">{#N/A,#N/A,FALSE,"TMCOMP96";#N/A,#N/A,FALSE,"MAT96";#N/A,#N/A,FALSE,"FANDA96";#N/A,#N/A,FALSE,"INTRAN96";#N/A,#N/A,FALSE,"NAA9697";#N/A,#N/A,FALSE,"ECWEBB";#N/A,#N/A,FALSE,"MFT96";#N/A,#N/A,FALSE,"CTrecon"}</definedName>
    <definedName name="jhkgh_1_2_1_1_2" hidden="1">{#N/A,#N/A,FALSE,"TMCOMP96";#N/A,#N/A,FALSE,"MAT96";#N/A,#N/A,FALSE,"FANDA96";#N/A,#N/A,FALSE,"INTRAN96";#N/A,#N/A,FALSE,"NAA9697";#N/A,#N/A,FALSE,"ECWEBB";#N/A,#N/A,FALSE,"MFT96";#N/A,#N/A,FALSE,"CTrecon"}</definedName>
    <definedName name="jhkgh_1_2_1_1_2_1" hidden="1">{#N/A,#N/A,FALSE,"TMCOMP96";#N/A,#N/A,FALSE,"MAT96";#N/A,#N/A,FALSE,"FANDA96";#N/A,#N/A,FALSE,"INTRAN96";#N/A,#N/A,FALSE,"NAA9697";#N/A,#N/A,FALSE,"ECWEBB";#N/A,#N/A,FALSE,"MFT96";#N/A,#N/A,FALSE,"CTrecon"}</definedName>
    <definedName name="jhkgh_1_2_1_1_2_2" hidden="1">{#N/A,#N/A,FALSE,"TMCOMP96";#N/A,#N/A,FALSE,"MAT96";#N/A,#N/A,FALSE,"FANDA96";#N/A,#N/A,FALSE,"INTRAN96";#N/A,#N/A,FALSE,"NAA9697";#N/A,#N/A,FALSE,"ECWEBB";#N/A,#N/A,FALSE,"MFT96";#N/A,#N/A,FALSE,"CTrecon"}</definedName>
    <definedName name="jhkgh_1_2_1_1_2_3" hidden="1">{#N/A,#N/A,FALSE,"TMCOMP96";#N/A,#N/A,FALSE,"MAT96";#N/A,#N/A,FALSE,"FANDA96";#N/A,#N/A,FALSE,"INTRAN96";#N/A,#N/A,FALSE,"NAA9697";#N/A,#N/A,FALSE,"ECWEBB";#N/A,#N/A,FALSE,"MFT96";#N/A,#N/A,FALSE,"CTrecon"}</definedName>
    <definedName name="jhkgh_1_2_1_1_2_4" hidden="1">{#N/A,#N/A,FALSE,"TMCOMP96";#N/A,#N/A,FALSE,"MAT96";#N/A,#N/A,FALSE,"FANDA96";#N/A,#N/A,FALSE,"INTRAN96";#N/A,#N/A,FALSE,"NAA9697";#N/A,#N/A,FALSE,"ECWEBB";#N/A,#N/A,FALSE,"MFT96";#N/A,#N/A,FALSE,"CTrecon"}</definedName>
    <definedName name="jhkgh_1_2_1_1_2_5" hidden="1">{#N/A,#N/A,FALSE,"TMCOMP96";#N/A,#N/A,FALSE,"MAT96";#N/A,#N/A,FALSE,"FANDA96";#N/A,#N/A,FALSE,"INTRAN96";#N/A,#N/A,FALSE,"NAA9697";#N/A,#N/A,FALSE,"ECWEBB";#N/A,#N/A,FALSE,"MFT96";#N/A,#N/A,FALSE,"CTrecon"}</definedName>
    <definedName name="jhkgh_1_2_1_1_3" hidden="1">{#N/A,#N/A,FALSE,"TMCOMP96";#N/A,#N/A,FALSE,"MAT96";#N/A,#N/A,FALSE,"FANDA96";#N/A,#N/A,FALSE,"INTRAN96";#N/A,#N/A,FALSE,"NAA9697";#N/A,#N/A,FALSE,"ECWEBB";#N/A,#N/A,FALSE,"MFT96";#N/A,#N/A,FALSE,"CTrecon"}</definedName>
    <definedName name="jhkgh_1_2_1_1_4" hidden="1">{#N/A,#N/A,FALSE,"TMCOMP96";#N/A,#N/A,FALSE,"MAT96";#N/A,#N/A,FALSE,"FANDA96";#N/A,#N/A,FALSE,"INTRAN96";#N/A,#N/A,FALSE,"NAA9697";#N/A,#N/A,FALSE,"ECWEBB";#N/A,#N/A,FALSE,"MFT96";#N/A,#N/A,FALSE,"CTrecon"}</definedName>
    <definedName name="jhkgh_1_2_1_1_5" hidden="1">{#N/A,#N/A,FALSE,"TMCOMP96";#N/A,#N/A,FALSE,"MAT96";#N/A,#N/A,FALSE,"FANDA96";#N/A,#N/A,FALSE,"INTRAN96";#N/A,#N/A,FALSE,"NAA9697";#N/A,#N/A,FALSE,"ECWEBB";#N/A,#N/A,FALSE,"MFT96";#N/A,#N/A,FALSE,"CTrecon"}</definedName>
    <definedName name="jhkgh_1_2_1_2" hidden="1">{#N/A,#N/A,FALSE,"TMCOMP96";#N/A,#N/A,FALSE,"MAT96";#N/A,#N/A,FALSE,"FANDA96";#N/A,#N/A,FALSE,"INTRAN96";#N/A,#N/A,FALSE,"NAA9697";#N/A,#N/A,FALSE,"ECWEBB";#N/A,#N/A,FALSE,"MFT96";#N/A,#N/A,FALSE,"CTrecon"}</definedName>
    <definedName name="jhkgh_1_2_1_2_1" hidden="1">{#N/A,#N/A,FALSE,"TMCOMP96";#N/A,#N/A,FALSE,"MAT96";#N/A,#N/A,FALSE,"FANDA96";#N/A,#N/A,FALSE,"INTRAN96";#N/A,#N/A,FALSE,"NAA9697";#N/A,#N/A,FALSE,"ECWEBB";#N/A,#N/A,FALSE,"MFT96";#N/A,#N/A,FALSE,"CTrecon"}</definedName>
    <definedName name="jhkgh_1_2_1_2_2" hidden="1">{#N/A,#N/A,FALSE,"TMCOMP96";#N/A,#N/A,FALSE,"MAT96";#N/A,#N/A,FALSE,"FANDA96";#N/A,#N/A,FALSE,"INTRAN96";#N/A,#N/A,FALSE,"NAA9697";#N/A,#N/A,FALSE,"ECWEBB";#N/A,#N/A,FALSE,"MFT96";#N/A,#N/A,FALSE,"CTrecon"}</definedName>
    <definedName name="jhkgh_1_2_1_2_3" hidden="1">{#N/A,#N/A,FALSE,"TMCOMP96";#N/A,#N/A,FALSE,"MAT96";#N/A,#N/A,FALSE,"FANDA96";#N/A,#N/A,FALSE,"INTRAN96";#N/A,#N/A,FALSE,"NAA9697";#N/A,#N/A,FALSE,"ECWEBB";#N/A,#N/A,FALSE,"MFT96";#N/A,#N/A,FALSE,"CTrecon"}</definedName>
    <definedName name="jhkgh_1_2_1_2_4" hidden="1">{#N/A,#N/A,FALSE,"TMCOMP96";#N/A,#N/A,FALSE,"MAT96";#N/A,#N/A,FALSE,"FANDA96";#N/A,#N/A,FALSE,"INTRAN96";#N/A,#N/A,FALSE,"NAA9697";#N/A,#N/A,FALSE,"ECWEBB";#N/A,#N/A,FALSE,"MFT96";#N/A,#N/A,FALSE,"CTrecon"}</definedName>
    <definedName name="jhkgh_1_2_1_2_5" hidden="1">{#N/A,#N/A,FALSE,"TMCOMP96";#N/A,#N/A,FALSE,"MAT96";#N/A,#N/A,FALSE,"FANDA96";#N/A,#N/A,FALSE,"INTRAN96";#N/A,#N/A,FALSE,"NAA9697";#N/A,#N/A,FALSE,"ECWEBB";#N/A,#N/A,FALSE,"MFT96";#N/A,#N/A,FALSE,"CTrecon"}</definedName>
    <definedName name="jhkgh_1_2_1_3" hidden="1">{#N/A,#N/A,FALSE,"TMCOMP96";#N/A,#N/A,FALSE,"MAT96";#N/A,#N/A,FALSE,"FANDA96";#N/A,#N/A,FALSE,"INTRAN96";#N/A,#N/A,FALSE,"NAA9697";#N/A,#N/A,FALSE,"ECWEBB";#N/A,#N/A,FALSE,"MFT96";#N/A,#N/A,FALSE,"CTrecon"}</definedName>
    <definedName name="jhkgh_1_2_1_3_1" hidden="1">{#N/A,#N/A,FALSE,"TMCOMP96";#N/A,#N/A,FALSE,"MAT96";#N/A,#N/A,FALSE,"FANDA96";#N/A,#N/A,FALSE,"INTRAN96";#N/A,#N/A,FALSE,"NAA9697";#N/A,#N/A,FALSE,"ECWEBB";#N/A,#N/A,FALSE,"MFT96";#N/A,#N/A,FALSE,"CTrecon"}</definedName>
    <definedName name="jhkgh_1_2_1_3_2" hidden="1">{#N/A,#N/A,FALSE,"TMCOMP96";#N/A,#N/A,FALSE,"MAT96";#N/A,#N/A,FALSE,"FANDA96";#N/A,#N/A,FALSE,"INTRAN96";#N/A,#N/A,FALSE,"NAA9697";#N/A,#N/A,FALSE,"ECWEBB";#N/A,#N/A,FALSE,"MFT96";#N/A,#N/A,FALSE,"CTrecon"}</definedName>
    <definedName name="jhkgh_1_2_1_3_3" hidden="1">{#N/A,#N/A,FALSE,"TMCOMP96";#N/A,#N/A,FALSE,"MAT96";#N/A,#N/A,FALSE,"FANDA96";#N/A,#N/A,FALSE,"INTRAN96";#N/A,#N/A,FALSE,"NAA9697";#N/A,#N/A,FALSE,"ECWEBB";#N/A,#N/A,FALSE,"MFT96";#N/A,#N/A,FALSE,"CTrecon"}</definedName>
    <definedName name="jhkgh_1_2_1_3_4" hidden="1">{#N/A,#N/A,FALSE,"TMCOMP96";#N/A,#N/A,FALSE,"MAT96";#N/A,#N/A,FALSE,"FANDA96";#N/A,#N/A,FALSE,"INTRAN96";#N/A,#N/A,FALSE,"NAA9697";#N/A,#N/A,FALSE,"ECWEBB";#N/A,#N/A,FALSE,"MFT96";#N/A,#N/A,FALSE,"CTrecon"}</definedName>
    <definedName name="jhkgh_1_2_1_3_5" hidden="1">{#N/A,#N/A,FALSE,"TMCOMP96";#N/A,#N/A,FALSE,"MAT96";#N/A,#N/A,FALSE,"FANDA96";#N/A,#N/A,FALSE,"INTRAN96";#N/A,#N/A,FALSE,"NAA9697";#N/A,#N/A,FALSE,"ECWEBB";#N/A,#N/A,FALSE,"MFT96";#N/A,#N/A,FALSE,"CTrecon"}</definedName>
    <definedName name="jhkgh_1_2_1_4" hidden="1">{#N/A,#N/A,FALSE,"TMCOMP96";#N/A,#N/A,FALSE,"MAT96";#N/A,#N/A,FALSE,"FANDA96";#N/A,#N/A,FALSE,"INTRAN96";#N/A,#N/A,FALSE,"NAA9697";#N/A,#N/A,FALSE,"ECWEBB";#N/A,#N/A,FALSE,"MFT96";#N/A,#N/A,FALSE,"CTrecon"}</definedName>
    <definedName name="jhkgh_1_2_1_4_1" hidden="1">{#N/A,#N/A,FALSE,"TMCOMP96";#N/A,#N/A,FALSE,"MAT96";#N/A,#N/A,FALSE,"FANDA96";#N/A,#N/A,FALSE,"INTRAN96";#N/A,#N/A,FALSE,"NAA9697";#N/A,#N/A,FALSE,"ECWEBB";#N/A,#N/A,FALSE,"MFT96";#N/A,#N/A,FALSE,"CTrecon"}</definedName>
    <definedName name="jhkgh_1_2_1_4_2" hidden="1">{#N/A,#N/A,FALSE,"TMCOMP96";#N/A,#N/A,FALSE,"MAT96";#N/A,#N/A,FALSE,"FANDA96";#N/A,#N/A,FALSE,"INTRAN96";#N/A,#N/A,FALSE,"NAA9697";#N/A,#N/A,FALSE,"ECWEBB";#N/A,#N/A,FALSE,"MFT96";#N/A,#N/A,FALSE,"CTrecon"}</definedName>
    <definedName name="jhkgh_1_2_1_4_3" hidden="1">{#N/A,#N/A,FALSE,"TMCOMP96";#N/A,#N/A,FALSE,"MAT96";#N/A,#N/A,FALSE,"FANDA96";#N/A,#N/A,FALSE,"INTRAN96";#N/A,#N/A,FALSE,"NAA9697";#N/A,#N/A,FALSE,"ECWEBB";#N/A,#N/A,FALSE,"MFT96";#N/A,#N/A,FALSE,"CTrecon"}</definedName>
    <definedName name="jhkgh_1_2_1_4_4" hidden="1">{#N/A,#N/A,FALSE,"TMCOMP96";#N/A,#N/A,FALSE,"MAT96";#N/A,#N/A,FALSE,"FANDA96";#N/A,#N/A,FALSE,"INTRAN96";#N/A,#N/A,FALSE,"NAA9697";#N/A,#N/A,FALSE,"ECWEBB";#N/A,#N/A,FALSE,"MFT96";#N/A,#N/A,FALSE,"CTrecon"}</definedName>
    <definedName name="jhkgh_1_2_1_4_5" hidden="1">{#N/A,#N/A,FALSE,"TMCOMP96";#N/A,#N/A,FALSE,"MAT96";#N/A,#N/A,FALSE,"FANDA96";#N/A,#N/A,FALSE,"INTRAN96";#N/A,#N/A,FALSE,"NAA9697";#N/A,#N/A,FALSE,"ECWEBB";#N/A,#N/A,FALSE,"MFT96";#N/A,#N/A,FALSE,"CTrecon"}</definedName>
    <definedName name="jhkgh_1_2_1_5" hidden="1">{#N/A,#N/A,FALSE,"TMCOMP96";#N/A,#N/A,FALSE,"MAT96";#N/A,#N/A,FALSE,"FANDA96";#N/A,#N/A,FALSE,"INTRAN96";#N/A,#N/A,FALSE,"NAA9697";#N/A,#N/A,FALSE,"ECWEBB";#N/A,#N/A,FALSE,"MFT96";#N/A,#N/A,FALSE,"CTrecon"}</definedName>
    <definedName name="jhkgh_1_2_1_5_1" hidden="1">{#N/A,#N/A,FALSE,"TMCOMP96";#N/A,#N/A,FALSE,"MAT96";#N/A,#N/A,FALSE,"FANDA96";#N/A,#N/A,FALSE,"INTRAN96";#N/A,#N/A,FALSE,"NAA9697";#N/A,#N/A,FALSE,"ECWEBB";#N/A,#N/A,FALSE,"MFT96";#N/A,#N/A,FALSE,"CTrecon"}</definedName>
    <definedName name="jhkgh_1_2_1_5_2" hidden="1">{#N/A,#N/A,FALSE,"TMCOMP96";#N/A,#N/A,FALSE,"MAT96";#N/A,#N/A,FALSE,"FANDA96";#N/A,#N/A,FALSE,"INTRAN96";#N/A,#N/A,FALSE,"NAA9697";#N/A,#N/A,FALSE,"ECWEBB";#N/A,#N/A,FALSE,"MFT96";#N/A,#N/A,FALSE,"CTrecon"}</definedName>
    <definedName name="jhkgh_1_2_1_5_3" hidden="1">{#N/A,#N/A,FALSE,"TMCOMP96";#N/A,#N/A,FALSE,"MAT96";#N/A,#N/A,FALSE,"FANDA96";#N/A,#N/A,FALSE,"INTRAN96";#N/A,#N/A,FALSE,"NAA9697";#N/A,#N/A,FALSE,"ECWEBB";#N/A,#N/A,FALSE,"MFT96";#N/A,#N/A,FALSE,"CTrecon"}</definedName>
    <definedName name="jhkgh_1_2_1_5_4" hidden="1">{#N/A,#N/A,FALSE,"TMCOMP96";#N/A,#N/A,FALSE,"MAT96";#N/A,#N/A,FALSE,"FANDA96";#N/A,#N/A,FALSE,"INTRAN96";#N/A,#N/A,FALSE,"NAA9697";#N/A,#N/A,FALSE,"ECWEBB";#N/A,#N/A,FALSE,"MFT96";#N/A,#N/A,FALSE,"CTrecon"}</definedName>
    <definedName name="jhkgh_1_2_1_5_5" hidden="1">{#N/A,#N/A,FALSE,"TMCOMP96";#N/A,#N/A,FALSE,"MAT96";#N/A,#N/A,FALSE,"FANDA96";#N/A,#N/A,FALSE,"INTRAN96";#N/A,#N/A,FALSE,"NAA9697";#N/A,#N/A,FALSE,"ECWEBB";#N/A,#N/A,FALSE,"MFT96";#N/A,#N/A,FALSE,"CTrecon"}</definedName>
    <definedName name="jhkgh_1_2_2" hidden="1">{#N/A,#N/A,FALSE,"TMCOMP96";#N/A,#N/A,FALSE,"MAT96";#N/A,#N/A,FALSE,"FANDA96";#N/A,#N/A,FALSE,"INTRAN96";#N/A,#N/A,FALSE,"NAA9697";#N/A,#N/A,FALSE,"ECWEBB";#N/A,#N/A,FALSE,"MFT96";#N/A,#N/A,FALSE,"CTrecon"}</definedName>
    <definedName name="jhkgh_1_2_2_1" hidden="1">{#N/A,#N/A,FALSE,"TMCOMP96";#N/A,#N/A,FALSE,"MAT96";#N/A,#N/A,FALSE,"FANDA96";#N/A,#N/A,FALSE,"INTRAN96";#N/A,#N/A,FALSE,"NAA9697";#N/A,#N/A,FALSE,"ECWEBB";#N/A,#N/A,FALSE,"MFT96";#N/A,#N/A,FALSE,"CTrecon"}</definedName>
    <definedName name="jhkgh_1_2_2_2" hidden="1">{#N/A,#N/A,FALSE,"TMCOMP96";#N/A,#N/A,FALSE,"MAT96";#N/A,#N/A,FALSE,"FANDA96";#N/A,#N/A,FALSE,"INTRAN96";#N/A,#N/A,FALSE,"NAA9697";#N/A,#N/A,FALSE,"ECWEBB";#N/A,#N/A,FALSE,"MFT96";#N/A,#N/A,FALSE,"CTrecon"}</definedName>
    <definedName name="jhkgh_1_2_2_3" hidden="1">{#N/A,#N/A,FALSE,"TMCOMP96";#N/A,#N/A,FALSE,"MAT96";#N/A,#N/A,FALSE,"FANDA96";#N/A,#N/A,FALSE,"INTRAN96";#N/A,#N/A,FALSE,"NAA9697";#N/A,#N/A,FALSE,"ECWEBB";#N/A,#N/A,FALSE,"MFT96";#N/A,#N/A,FALSE,"CTrecon"}</definedName>
    <definedName name="jhkgh_1_2_2_4" hidden="1">{#N/A,#N/A,FALSE,"TMCOMP96";#N/A,#N/A,FALSE,"MAT96";#N/A,#N/A,FALSE,"FANDA96";#N/A,#N/A,FALSE,"INTRAN96";#N/A,#N/A,FALSE,"NAA9697";#N/A,#N/A,FALSE,"ECWEBB";#N/A,#N/A,FALSE,"MFT96";#N/A,#N/A,FALSE,"CTrecon"}</definedName>
    <definedName name="jhkgh_1_2_2_5" hidden="1">{#N/A,#N/A,FALSE,"TMCOMP96";#N/A,#N/A,FALSE,"MAT96";#N/A,#N/A,FALSE,"FANDA96";#N/A,#N/A,FALSE,"INTRAN96";#N/A,#N/A,FALSE,"NAA9697";#N/A,#N/A,FALSE,"ECWEBB";#N/A,#N/A,FALSE,"MFT96";#N/A,#N/A,FALSE,"CTrecon"}</definedName>
    <definedName name="jhkgh_1_2_3" hidden="1">{#N/A,#N/A,FALSE,"TMCOMP96";#N/A,#N/A,FALSE,"MAT96";#N/A,#N/A,FALSE,"FANDA96";#N/A,#N/A,FALSE,"INTRAN96";#N/A,#N/A,FALSE,"NAA9697";#N/A,#N/A,FALSE,"ECWEBB";#N/A,#N/A,FALSE,"MFT96";#N/A,#N/A,FALSE,"CTrecon"}</definedName>
    <definedName name="jhkgh_1_2_3_1" hidden="1">{#N/A,#N/A,FALSE,"TMCOMP96";#N/A,#N/A,FALSE,"MAT96";#N/A,#N/A,FALSE,"FANDA96";#N/A,#N/A,FALSE,"INTRAN96";#N/A,#N/A,FALSE,"NAA9697";#N/A,#N/A,FALSE,"ECWEBB";#N/A,#N/A,FALSE,"MFT96";#N/A,#N/A,FALSE,"CTrecon"}</definedName>
    <definedName name="jhkgh_1_2_3_2" hidden="1">{#N/A,#N/A,FALSE,"TMCOMP96";#N/A,#N/A,FALSE,"MAT96";#N/A,#N/A,FALSE,"FANDA96";#N/A,#N/A,FALSE,"INTRAN96";#N/A,#N/A,FALSE,"NAA9697";#N/A,#N/A,FALSE,"ECWEBB";#N/A,#N/A,FALSE,"MFT96";#N/A,#N/A,FALSE,"CTrecon"}</definedName>
    <definedName name="jhkgh_1_2_3_3" hidden="1">{#N/A,#N/A,FALSE,"TMCOMP96";#N/A,#N/A,FALSE,"MAT96";#N/A,#N/A,FALSE,"FANDA96";#N/A,#N/A,FALSE,"INTRAN96";#N/A,#N/A,FALSE,"NAA9697";#N/A,#N/A,FALSE,"ECWEBB";#N/A,#N/A,FALSE,"MFT96";#N/A,#N/A,FALSE,"CTrecon"}</definedName>
    <definedName name="jhkgh_1_2_3_4" hidden="1">{#N/A,#N/A,FALSE,"TMCOMP96";#N/A,#N/A,FALSE,"MAT96";#N/A,#N/A,FALSE,"FANDA96";#N/A,#N/A,FALSE,"INTRAN96";#N/A,#N/A,FALSE,"NAA9697";#N/A,#N/A,FALSE,"ECWEBB";#N/A,#N/A,FALSE,"MFT96";#N/A,#N/A,FALSE,"CTrecon"}</definedName>
    <definedName name="jhkgh_1_2_3_5" hidden="1">{#N/A,#N/A,FALSE,"TMCOMP96";#N/A,#N/A,FALSE,"MAT96";#N/A,#N/A,FALSE,"FANDA96";#N/A,#N/A,FALSE,"INTRAN96";#N/A,#N/A,FALSE,"NAA9697";#N/A,#N/A,FALSE,"ECWEBB";#N/A,#N/A,FALSE,"MFT96";#N/A,#N/A,FALSE,"CTrecon"}</definedName>
    <definedName name="jhkgh_1_2_4" hidden="1">{#N/A,#N/A,FALSE,"TMCOMP96";#N/A,#N/A,FALSE,"MAT96";#N/A,#N/A,FALSE,"FANDA96";#N/A,#N/A,FALSE,"INTRAN96";#N/A,#N/A,FALSE,"NAA9697";#N/A,#N/A,FALSE,"ECWEBB";#N/A,#N/A,FALSE,"MFT96";#N/A,#N/A,FALSE,"CTrecon"}</definedName>
    <definedName name="jhkgh_1_2_4_1" hidden="1">{#N/A,#N/A,FALSE,"TMCOMP96";#N/A,#N/A,FALSE,"MAT96";#N/A,#N/A,FALSE,"FANDA96";#N/A,#N/A,FALSE,"INTRAN96";#N/A,#N/A,FALSE,"NAA9697";#N/A,#N/A,FALSE,"ECWEBB";#N/A,#N/A,FALSE,"MFT96";#N/A,#N/A,FALSE,"CTrecon"}</definedName>
    <definedName name="jhkgh_1_2_4_2" hidden="1">{#N/A,#N/A,FALSE,"TMCOMP96";#N/A,#N/A,FALSE,"MAT96";#N/A,#N/A,FALSE,"FANDA96";#N/A,#N/A,FALSE,"INTRAN96";#N/A,#N/A,FALSE,"NAA9697";#N/A,#N/A,FALSE,"ECWEBB";#N/A,#N/A,FALSE,"MFT96";#N/A,#N/A,FALSE,"CTrecon"}</definedName>
    <definedName name="jhkgh_1_2_4_3" hidden="1">{#N/A,#N/A,FALSE,"TMCOMP96";#N/A,#N/A,FALSE,"MAT96";#N/A,#N/A,FALSE,"FANDA96";#N/A,#N/A,FALSE,"INTRAN96";#N/A,#N/A,FALSE,"NAA9697";#N/A,#N/A,FALSE,"ECWEBB";#N/A,#N/A,FALSE,"MFT96";#N/A,#N/A,FALSE,"CTrecon"}</definedName>
    <definedName name="jhkgh_1_2_4_4" hidden="1">{#N/A,#N/A,FALSE,"TMCOMP96";#N/A,#N/A,FALSE,"MAT96";#N/A,#N/A,FALSE,"FANDA96";#N/A,#N/A,FALSE,"INTRAN96";#N/A,#N/A,FALSE,"NAA9697";#N/A,#N/A,FALSE,"ECWEBB";#N/A,#N/A,FALSE,"MFT96";#N/A,#N/A,FALSE,"CTrecon"}</definedName>
    <definedName name="jhkgh_1_2_4_5" hidden="1">{#N/A,#N/A,FALSE,"TMCOMP96";#N/A,#N/A,FALSE,"MAT96";#N/A,#N/A,FALSE,"FANDA96";#N/A,#N/A,FALSE,"INTRAN96";#N/A,#N/A,FALSE,"NAA9697";#N/A,#N/A,FALSE,"ECWEBB";#N/A,#N/A,FALSE,"MFT96";#N/A,#N/A,FALSE,"CTrecon"}</definedName>
    <definedName name="jhkgh_1_2_5" hidden="1">{#N/A,#N/A,FALSE,"TMCOMP96";#N/A,#N/A,FALSE,"MAT96";#N/A,#N/A,FALSE,"FANDA96";#N/A,#N/A,FALSE,"INTRAN96";#N/A,#N/A,FALSE,"NAA9697";#N/A,#N/A,FALSE,"ECWEBB";#N/A,#N/A,FALSE,"MFT96";#N/A,#N/A,FALSE,"CTrecon"}</definedName>
    <definedName name="jhkgh_1_2_5_1" hidden="1">{#N/A,#N/A,FALSE,"TMCOMP96";#N/A,#N/A,FALSE,"MAT96";#N/A,#N/A,FALSE,"FANDA96";#N/A,#N/A,FALSE,"INTRAN96";#N/A,#N/A,FALSE,"NAA9697";#N/A,#N/A,FALSE,"ECWEBB";#N/A,#N/A,FALSE,"MFT96";#N/A,#N/A,FALSE,"CTrecon"}</definedName>
    <definedName name="jhkgh_1_2_5_2" hidden="1">{#N/A,#N/A,FALSE,"TMCOMP96";#N/A,#N/A,FALSE,"MAT96";#N/A,#N/A,FALSE,"FANDA96";#N/A,#N/A,FALSE,"INTRAN96";#N/A,#N/A,FALSE,"NAA9697";#N/A,#N/A,FALSE,"ECWEBB";#N/A,#N/A,FALSE,"MFT96";#N/A,#N/A,FALSE,"CTrecon"}</definedName>
    <definedName name="jhkgh_1_2_5_3" hidden="1">{#N/A,#N/A,FALSE,"TMCOMP96";#N/A,#N/A,FALSE,"MAT96";#N/A,#N/A,FALSE,"FANDA96";#N/A,#N/A,FALSE,"INTRAN96";#N/A,#N/A,FALSE,"NAA9697";#N/A,#N/A,FALSE,"ECWEBB";#N/A,#N/A,FALSE,"MFT96";#N/A,#N/A,FALSE,"CTrecon"}</definedName>
    <definedName name="jhkgh_1_2_5_4" hidden="1">{#N/A,#N/A,FALSE,"TMCOMP96";#N/A,#N/A,FALSE,"MAT96";#N/A,#N/A,FALSE,"FANDA96";#N/A,#N/A,FALSE,"INTRAN96";#N/A,#N/A,FALSE,"NAA9697";#N/A,#N/A,FALSE,"ECWEBB";#N/A,#N/A,FALSE,"MFT96";#N/A,#N/A,FALSE,"CTrecon"}</definedName>
    <definedName name="jhkgh_1_2_5_5" hidden="1">{#N/A,#N/A,FALSE,"TMCOMP96";#N/A,#N/A,FALSE,"MAT96";#N/A,#N/A,FALSE,"FANDA96";#N/A,#N/A,FALSE,"INTRAN96";#N/A,#N/A,FALSE,"NAA9697";#N/A,#N/A,FALSE,"ECWEBB";#N/A,#N/A,FALSE,"MFT96";#N/A,#N/A,FALSE,"CTrecon"}</definedName>
    <definedName name="jhkgh_1_3" hidden="1">{#N/A,#N/A,FALSE,"TMCOMP96";#N/A,#N/A,FALSE,"MAT96";#N/A,#N/A,FALSE,"FANDA96";#N/A,#N/A,FALSE,"INTRAN96";#N/A,#N/A,FALSE,"NAA9697";#N/A,#N/A,FALSE,"ECWEBB";#N/A,#N/A,FALSE,"MFT96";#N/A,#N/A,FALSE,"CTrecon"}</definedName>
    <definedName name="jhkgh_1_3_1" hidden="1">{#N/A,#N/A,FALSE,"TMCOMP96";#N/A,#N/A,FALSE,"MAT96";#N/A,#N/A,FALSE,"FANDA96";#N/A,#N/A,FALSE,"INTRAN96";#N/A,#N/A,FALSE,"NAA9697";#N/A,#N/A,FALSE,"ECWEBB";#N/A,#N/A,FALSE,"MFT96";#N/A,#N/A,FALSE,"CTrecon"}</definedName>
    <definedName name="jhkgh_1_3_1_1" hidden="1">{#N/A,#N/A,FALSE,"TMCOMP96";#N/A,#N/A,FALSE,"MAT96";#N/A,#N/A,FALSE,"FANDA96";#N/A,#N/A,FALSE,"INTRAN96";#N/A,#N/A,FALSE,"NAA9697";#N/A,#N/A,FALSE,"ECWEBB";#N/A,#N/A,FALSE,"MFT96";#N/A,#N/A,FALSE,"CTrecon"}</definedName>
    <definedName name="jhkgh_1_3_1_1_1" hidden="1">{#N/A,#N/A,FALSE,"TMCOMP96";#N/A,#N/A,FALSE,"MAT96";#N/A,#N/A,FALSE,"FANDA96";#N/A,#N/A,FALSE,"INTRAN96";#N/A,#N/A,FALSE,"NAA9697";#N/A,#N/A,FALSE,"ECWEBB";#N/A,#N/A,FALSE,"MFT96";#N/A,#N/A,FALSE,"CTrecon"}</definedName>
    <definedName name="jhkgh_1_3_1_1_1_1" hidden="1">{#N/A,#N/A,FALSE,"TMCOMP96";#N/A,#N/A,FALSE,"MAT96";#N/A,#N/A,FALSE,"FANDA96";#N/A,#N/A,FALSE,"INTRAN96";#N/A,#N/A,FALSE,"NAA9697";#N/A,#N/A,FALSE,"ECWEBB";#N/A,#N/A,FALSE,"MFT96";#N/A,#N/A,FALSE,"CTrecon"}</definedName>
    <definedName name="jhkgh_1_3_1_1_1_2" hidden="1">{#N/A,#N/A,FALSE,"TMCOMP96";#N/A,#N/A,FALSE,"MAT96";#N/A,#N/A,FALSE,"FANDA96";#N/A,#N/A,FALSE,"INTRAN96";#N/A,#N/A,FALSE,"NAA9697";#N/A,#N/A,FALSE,"ECWEBB";#N/A,#N/A,FALSE,"MFT96";#N/A,#N/A,FALSE,"CTrecon"}</definedName>
    <definedName name="jhkgh_1_3_1_1_1_3" hidden="1">{#N/A,#N/A,FALSE,"TMCOMP96";#N/A,#N/A,FALSE,"MAT96";#N/A,#N/A,FALSE,"FANDA96";#N/A,#N/A,FALSE,"INTRAN96";#N/A,#N/A,FALSE,"NAA9697";#N/A,#N/A,FALSE,"ECWEBB";#N/A,#N/A,FALSE,"MFT96";#N/A,#N/A,FALSE,"CTrecon"}</definedName>
    <definedName name="jhkgh_1_3_1_1_1_4" hidden="1">{#N/A,#N/A,FALSE,"TMCOMP96";#N/A,#N/A,FALSE,"MAT96";#N/A,#N/A,FALSE,"FANDA96";#N/A,#N/A,FALSE,"INTRAN96";#N/A,#N/A,FALSE,"NAA9697";#N/A,#N/A,FALSE,"ECWEBB";#N/A,#N/A,FALSE,"MFT96";#N/A,#N/A,FALSE,"CTrecon"}</definedName>
    <definedName name="jhkgh_1_3_1_1_1_5" hidden="1">{#N/A,#N/A,FALSE,"TMCOMP96";#N/A,#N/A,FALSE,"MAT96";#N/A,#N/A,FALSE,"FANDA96";#N/A,#N/A,FALSE,"INTRAN96";#N/A,#N/A,FALSE,"NAA9697";#N/A,#N/A,FALSE,"ECWEBB";#N/A,#N/A,FALSE,"MFT96";#N/A,#N/A,FALSE,"CTrecon"}</definedName>
    <definedName name="jhkgh_1_3_1_1_2" hidden="1">{#N/A,#N/A,FALSE,"TMCOMP96";#N/A,#N/A,FALSE,"MAT96";#N/A,#N/A,FALSE,"FANDA96";#N/A,#N/A,FALSE,"INTRAN96";#N/A,#N/A,FALSE,"NAA9697";#N/A,#N/A,FALSE,"ECWEBB";#N/A,#N/A,FALSE,"MFT96";#N/A,#N/A,FALSE,"CTrecon"}</definedName>
    <definedName name="jhkgh_1_3_1_1_2_1" hidden="1">{#N/A,#N/A,FALSE,"TMCOMP96";#N/A,#N/A,FALSE,"MAT96";#N/A,#N/A,FALSE,"FANDA96";#N/A,#N/A,FALSE,"INTRAN96";#N/A,#N/A,FALSE,"NAA9697";#N/A,#N/A,FALSE,"ECWEBB";#N/A,#N/A,FALSE,"MFT96";#N/A,#N/A,FALSE,"CTrecon"}</definedName>
    <definedName name="jhkgh_1_3_1_1_2_2" hidden="1">{#N/A,#N/A,FALSE,"TMCOMP96";#N/A,#N/A,FALSE,"MAT96";#N/A,#N/A,FALSE,"FANDA96";#N/A,#N/A,FALSE,"INTRAN96";#N/A,#N/A,FALSE,"NAA9697";#N/A,#N/A,FALSE,"ECWEBB";#N/A,#N/A,FALSE,"MFT96";#N/A,#N/A,FALSE,"CTrecon"}</definedName>
    <definedName name="jhkgh_1_3_1_1_2_3" hidden="1">{#N/A,#N/A,FALSE,"TMCOMP96";#N/A,#N/A,FALSE,"MAT96";#N/A,#N/A,FALSE,"FANDA96";#N/A,#N/A,FALSE,"INTRAN96";#N/A,#N/A,FALSE,"NAA9697";#N/A,#N/A,FALSE,"ECWEBB";#N/A,#N/A,FALSE,"MFT96";#N/A,#N/A,FALSE,"CTrecon"}</definedName>
    <definedName name="jhkgh_1_3_1_1_2_4" hidden="1">{#N/A,#N/A,FALSE,"TMCOMP96";#N/A,#N/A,FALSE,"MAT96";#N/A,#N/A,FALSE,"FANDA96";#N/A,#N/A,FALSE,"INTRAN96";#N/A,#N/A,FALSE,"NAA9697";#N/A,#N/A,FALSE,"ECWEBB";#N/A,#N/A,FALSE,"MFT96";#N/A,#N/A,FALSE,"CTrecon"}</definedName>
    <definedName name="jhkgh_1_3_1_1_2_5" hidden="1">{#N/A,#N/A,FALSE,"TMCOMP96";#N/A,#N/A,FALSE,"MAT96";#N/A,#N/A,FALSE,"FANDA96";#N/A,#N/A,FALSE,"INTRAN96";#N/A,#N/A,FALSE,"NAA9697";#N/A,#N/A,FALSE,"ECWEBB";#N/A,#N/A,FALSE,"MFT96";#N/A,#N/A,FALSE,"CTrecon"}</definedName>
    <definedName name="jhkgh_1_3_1_1_3" hidden="1">{#N/A,#N/A,FALSE,"TMCOMP96";#N/A,#N/A,FALSE,"MAT96";#N/A,#N/A,FALSE,"FANDA96";#N/A,#N/A,FALSE,"INTRAN96";#N/A,#N/A,FALSE,"NAA9697";#N/A,#N/A,FALSE,"ECWEBB";#N/A,#N/A,FALSE,"MFT96";#N/A,#N/A,FALSE,"CTrecon"}</definedName>
    <definedName name="jhkgh_1_3_1_1_4" hidden="1">{#N/A,#N/A,FALSE,"TMCOMP96";#N/A,#N/A,FALSE,"MAT96";#N/A,#N/A,FALSE,"FANDA96";#N/A,#N/A,FALSE,"INTRAN96";#N/A,#N/A,FALSE,"NAA9697";#N/A,#N/A,FALSE,"ECWEBB";#N/A,#N/A,FALSE,"MFT96";#N/A,#N/A,FALSE,"CTrecon"}</definedName>
    <definedName name="jhkgh_1_3_1_1_5" hidden="1">{#N/A,#N/A,FALSE,"TMCOMP96";#N/A,#N/A,FALSE,"MAT96";#N/A,#N/A,FALSE,"FANDA96";#N/A,#N/A,FALSE,"INTRAN96";#N/A,#N/A,FALSE,"NAA9697";#N/A,#N/A,FALSE,"ECWEBB";#N/A,#N/A,FALSE,"MFT96";#N/A,#N/A,FALSE,"CTrecon"}</definedName>
    <definedName name="jhkgh_1_3_1_2" hidden="1">{#N/A,#N/A,FALSE,"TMCOMP96";#N/A,#N/A,FALSE,"MAT96";#N/A,#N/A,FALSE,"FANDA96";#N/A,#N/A,FALSE,"INTRAN96";#N/A,#N/A,FALSE,"NAA9697";#N/A,#N/A,FALSE,"ECWEBB";#N/A,#N/A,FALSE,"MFT96";#N/A,#N/A,FALSE,"CTrecon"}</definedName>
    <definedName name="jhkgh_1_3_1_2_1" hidden="1">{#N/A,#N/A,FALSE,"TMCOMP96";#N/A,#N/A,FALSE,"MAT96";#N/A,#N/A,FALSE,"FANDA96";#N/A,#N/A,FALSE,"INTRAN96";#N/A,#N/A,FALSE,"NAA9697";#N/A,#N/A,FALSE,"ECWEBB";#N/A,#N/A,FALSE,"MFT96";#N/A,#N/A,FALSE,"CTrecon"}</definedName>
    <definedName name="jhkgh_1_3_1_2_2" hidden="1">{#N/A,#N/A,FALSE,"TMCOMP96";#N/A,#N/A,FALSE,"MAT96";#N/A,#N/A,FALSE,"FANDA96";#N/A,#N/A,FALSE,"INTRAN96";#N/A,#N/A,FALSE,"NAA9697";#N/A,#N/A,FALSE,"ECWEBB";#N/A,#N/A,FALSE,"MFT96";#N/A,#N/A,FALSE,"CTrecon"}</definedName>
    <definedName name="jhkgh_1_3_1_2_3" hidden="1">{#N/A,#N/A,FALSE,"TMCOMP96";#N/A,#N/A,FALSE,"MAT96";#N/A,#N/A,FALSE,"FANDA96";#N/A,#N/A,FALSE,"INTRAN96";#N/A,#N/A,FALSE,"NAA9697";#N/A,#N/A,FALSE,"ECWEBB";#N/A,#N/A,FALSE,"MFT96";#N/A,#N/A,FALSE,"CTrecon"}</definedName>
    <definedName name="jhkgh_1_3_1_2_4" hidden="1">{#N/A,#N/A,FALSE,"TMCOMP96";#N/A,#N/A,FALSE,"MAT96";#N/A,#N/A,FALSE,"FANDA96";#N/A,#N/A,FALSE,"INTRAN96";#N/A,#N/A,FALSE,"NAA9697";#N/A,#N/A,FALSE,"ECWEBB";#N/A,#N/A,FALSE,"MFT96";#N/A,#N/A,FALSE,"CTrecon"}</definedName>
    <definedName name="jhkgh_1_3_1_2_5" hidden="1">{#N/A,#N/A,FALSE,"TMCOMP96";#N/A,#N/A,FALSE,"MAT96";#N/A,#N/A,FALSE,"FANDA96";#N/A,#N/A,FALSE,"INTRAN96";#N/A,#N/A,FALSE,"NAA9697";#N/A,#N/A,FALSE,"ECWEBB";#N/A,#N/A,FALSE,"MFT96";#N/A,#N/A,FALSE,"CTrecon"}</definedName>
    <definedName name="jhkgh_1_3_1_3" hidden="1">{#N/A,#N/A,FALSE,"TMCOMP96";#N/A,#N/A,FALSE,"MAT96";#N/A,#N/A,FALSE,"FANDA96";#N/A,#N/A,FALSE,"INTRAN96";#N/A,#N/A,FALSE,"NAA9697";#N/A,#N/A,FALSE,"ECWEBB";#N/A,#N/A,FALSE,"MFT96";#N/A,#N/A,FALSE,"CTrecon"}</definedName>
    <definedName name="jhkgh_1_3_1_3_1" hidden="1">{#N/A,#N/A,FALSE,"TMCOMP96";#N/A,#N/A,FALSE,"MAT96";#N/A,#N/A,FALSE,"FANDA96";#N/A,#N/A,FALSE,"INTRAN96";#N/A,#N/A,FALSE,"NAA9697";#N/A,#N/A,FALSE,"ECWEBB";#N/A,#N/A,FALSE,"MFT96";#N/A,#N/A,FALSE,"CTrecon"}</definedName>
    <definedName name="jhkgh_1_3_1_3_2" hidden="1">{#N/A,#N/A,FALSE,"TMCOMP96";#N/A,#N/A,FALSE,"MAT96";#N/A,#N/A,FALSE,"FANDA96";#N/A,#N/A,FALSE,"INTRAN96";#N/A,#N/A,FALSE,"NAA9697";#N/A,#N/A,FALSE,"ECWEBB";#N/A,#N/A,FALSE,"MFT96";#N/A,#N/A,FALSE,"CTrecon"}</definedName>
    <definedName name="jhkgh_1_3_1_3_3" hidden="1">{#N/A,#N/A,FALSE,"TMCOMP96";#N/A,#N/A,FALSE,"MAT96";#N/A,#N/A,FALSE,"FANDA96";#N/A,#N/A,FALSE,"INTRAN96";#N/A,#N/A,FALSE,"NAA9697";#N/A,#N/A,FALSE,"ECWEBB";#N/A,#N/A,FALSE,"MFT96";#N/A,#N/A,FALSE,"CTrecon"}</definedName>
    <definedName name="jhkgh_1_3_1_3_4" hidden="1">{#N/A,#N/A,FALSE,"TMCOMP96";#N/A,#N/A,FALSE,"MAT96";#N/A,#N/A,FALSE,"FANDA96";#N/A,#N/A,FALSE,"INTRAN96";#N/A,#N/A,FALSE,"NAA9697";#N/A,#N/A,FALSE,"ECWEBB";#N/A,#N/A,FALSE,"MFT96";#N/A,#N/A,FALSE,"CTrecon"}</definedName>
    <definedName name="jhkgh_1_3_1_3_5" hidden="1">{#N/A,#N/A,FALSE,"TMCOMP96";#N/A,#N/A,FALSE,"MAT96";#N/A,#N/A,FALSE,"FANDA96";#N/A,#N/A,FALSE,"INTRAN96";#N/A,#N/A,FALSE,"NAA9697";#N/A,#N/A,FALSE,"ECWEBB";#N/A,#N/A,FALSE,"MFT96";#N/A,#N/A,FALSE,"CTrecon"}</definedName>
    <definedName name="jhkgh_1_3_1_4" hidden="1">{#N/A,#N/A,FALSE,"TMCOMP96";#N/A,#N/A,FALSE,"MAT96";#N/A,#N/A,FALSE,"FANDA96";#N/A,#N/A,FALSE,"INTRAN96";#N/A,#N/A,FALSE,"NAA9697";#N/A,#N/A,FALSE,"ECWEBB";#N/A,#N/A,FALSE,"MFT96";#N/A,#N/A,FALSE,"CTrecon"}</definedName>
    <definedName name="jhkgh_1_3_1_4_1" hidden="1">{#N/A,#N/A,FALSE,"TMCOMP96";#N/A,#N/A,FALSE,"MAT96";#N/A,#N/A,FALSE,"FANDA96";#N/A,#N/A,FALSE,"INTRAN96";#N/A,#N/A,FALSE,"NAA9697";#N/A,#N/A,FALSE,"ECWEBB";#N/A,#N/A,FALSE,"MFT96";#N/A,#N/A,FALSE,"CTrecon"}</definedName>
    <definedName name="jhkgh_1_3_1_4_2" hidden="1">{#N/A,#N/A,FALSE,"TMCOMP96";#N/A,#N/A,FALSE,"MAT96";#N/A,#N/A,FALSE,"FANDA96";#N/A,#N/A,FALSE,"INTRAN96";#N/A,#N/A,FALSE,"NAA9697";#N/A,#N/A,FALSE,"ECWEBB";#N/A,#N/A,FALSE,"MFT96";#N/A,#N/A,FALSE,"CTrecon"}</definedName>
    <definedName name="jhkgh_1_3_1_4_3" hidden="1">{#N/A,#N/A,FALSE,"TMCOMP96";#N/A,#N/A,FALSE,"MAT96";#N/A,#N/A,FALSE,"FANDA96";#N/A,#N/A,FALSE,"INTRAN96";#N/A,#N/A,FALSE,"NAA9697";#N/A,#N/A,FALSE,"ECWEBB";#N/A,#N/A,FALSE,"MFT96";#N/A,#N/A,FALSE,"CTrecon"}</definedName>
    <definedName name="jhkgh_1_3_1_4_4" hidden="1">{#N/A,#N/A,FALSE,"TMCOMP96";#N/A,#N/A,FALSE,"MAT96";#N/A,#N/A,FALSE,"FANDA96";#N/A,#N/A,FALSE,"INTRAN96";#N/A,#N/A,FALSE,"NAA9697";#N/A,#N/A,FALSE,"ECWEBB";#N/A,#N/A,FALSE,"MFT96";#N/A,#N/A,FALSE,"CTrecon"}</definedName>
    <definedName name="jhkgh_1_3_1_4_5" hidden="1">{#N/A,#N/A,FALSE,"TMCOMP96";#N/A,#N/A,FALSE,"MAT96";#N/A,#N/A,FALSE,"FANDA96";#N/A,#N/A,FALSE,"INTRAN96";#N/A,#N/A,FALSE,"NAA9697";#N/A,#N/A,FALSE,"ECWEBB";#N/A,#N/A,FALSE,"MFT96";#N/A,#N/A,FALSE,"CTrecon"}</definedName>
    <definedName name="jhkgh_1_3_1_5" hidden="1">{#N/A,#N/A,FALSE,"TMCOMP96";#N/A,#N/A,FALSE,"MAT96";#N/A,#N/A,FALSE,"FANDA96";#N/A,#N/A,FALSE,"INTRAN96";#N/A,#N/A,FALSE,"NAA9697";#N/A,#N/A,FALSE,"ECWEBB";#N/A,#N/A,FALSE,"MFT96";#N/A,#N/A,FALSE,"CTrecon"}</definedName>
    <definedName name="jhkgh_1_3_1_5_1" hidden="1">{#N/A,#N/A,FALSE,"TMCOMP96";#N/A,#N/A,FALSE,"MAT96";#N/A,#N/A,FALSE,"FANDA96";#N/A,#N/A,FALSE,"INTRAN96";#N/A,#N/A,FALSE,"NAA9697";#N/A,#N/A,FALSE,"ECWEBB";#N/A,#N/A,FALSE,"MFT96";#N/A,#N/A,FALSE,"CTrecon"}</definedName>
    <definedName name="jhkgh_1_3_1_5_2" hidden="1">{#N/A,#N/A,FALSE,"TMCOMP96";#N/A,#N/A,FALSE,"MAT96";#N/A,#N/A,FALSE,"FANDA96";#N/A,#N/A,FALSE,"INTRAN96";#N/A,#N/A,FALSE,"NAA9697";#N/A,#N/A,FALSE,"ECWEBB";#N/A,#N/A,FALSE,"MFT96";#N/A,#N/A,FALSE,"CTrecon"}</definedName>
    <definedName name="jhkgh_1_3_1_5_3" hidden="1">{#N/A,#N/A,FALSE,"TMCOMP96";#N/A,#N/A,FALSE,"MAT96";#N/A,#N/A,FALSE,"FANDA96";#N/A,#N/A,FALSE,"INTRAN96";#N/A,#N/A,FALSE,"NAA9697";#N/A,#N/A,FALSE,"ECWEBB";#N/A,#N/A,FALSE,"MFT96";#N/A,#N/A,FALSE,"CTrecon"}</definedName>
    <definedName name="jhkgh_1_3_1_5_4" hidden="1">{#N/A,#N/A,FALSE,"TMCOMP96";#N/A,#N/A,FALSE,"MAT96";#N/A,#N/A,FALSE,"FANDA96";#N/A,#N/A,FALSE,"INTRAN96";#N/A,#N/A,FALSE,"NAA9697";#N/A,#N/A,FALSE,"ECWEBB";#N/A,#N/A,FALSE,"MFT96";#N/A,#N/A,FALSE,"CTrecon"}</definedName>
    <definedName name="jhkgh_1_3_1_5_5" hidden="1">{#N/A,#N/A,FALSE,"TMCOMP96";#N/A,#N/A,FALSE,"MAT96";#N/A,#N/A,FALSE,"FANDA96";#N/A,#N/A,FALSE,"INTRAN96";#N/A,#N/A,FALSE,"NAA9697";#N/A,#N/A,FALSE,"ECWEBB";#N/A,#N/A,FALSE,"MFT96";#N/A,#N/A,FALSE,"CTrecon"}</definedName>
    <definedName name="jhkgh_1_3_2" hidden="1">{#N/A,#N/A,FALSE,"TMCOMP96";#N/A,#N/A,FALSE,"MAT96";#N/A,#N/A,FALSE,"FANDA96";#N/A,#N/A,FALSE,"INTRAN96";#N/A,#N/A,FALSE,"NAA9697";#N/A,#N/A,FALSE,"ECWEBB";#N/A,#N/A,FALSE,"MFT96";#N/A,#N/A,FALSE,"CTrecon"}</definedName>
    <definedName name="jhkgh_1_3_2_1" hidden="1">{#N/A,#N/A,FALSE,"TMCOMP96";#N/A,#N/A,FALSE,"MAT96";#N/A,#N/A,FALSE,"FANDA96";#N/A,#N/A,FALSE,"INTRAN96";#N/A,#N/A,FALSE,"NAA9697";#N/A,#N/A,FALSE,"ECWEBB";#N/A,#N/A,FALSE,"MFT96";#N/A,#N/A,FALSE,"CTrecon"}</definedName>
    <definedName name="jhkgh_1_3_2_2" hidden="1">{#N/A,#N/A,FALSE,"TMCOMP96";#N/A,#N/A,FALSE,"MAT96";#N/A,#N/A,FALSE,"FANDA96";#N/A,#N/A,FALSE,"INTRAN96";#N/A,#N/A,FALSE,"NAA9697";#N/A,#N/A,FALSE,"ECWEBB";#N/A,#N/A,FALSE,"MFT96";#N/A,#N/A,FALSE,"CTrecon"}</definedName>
    <definedName name="jhkgh_1_3_2_3" hidden="1">{#N/A,#N/A,FALSE,"TMCOMP96";#N/A,#N/A,FALSE,"MAT96";#N/A,#N/A,FALSE,"FANDA96";#N/A,#N/A,FALSE,"INTRAN96";#N/A,#N/A,FALSE,"NAA9697";#N/A,#N/A,FALSE,"ECWEBB";#N/A,#N/A,FALSE,"MFT96";#N/A,#N/A,FALSE,"CTrecon"}</definedName>
    <definedName name="jhkgh_1_3_2_4" hidden="1">{#N/A,#N/A,FALSE,"TMCOMP96";#N/A,#N/A,FALSE,"MAT96";#N/A,#N/A,FALSE,"FANDA96";#N/A,#N/A,FALSE,"INTRAN96";#N/A,#N/A,FALSE,"NAA9697";#N/A,#N/A,FALSE,"ECWEBB";#N/A,#N/A,FALSE,"MFT96";#N/A,#N/A,FALSE,"CTrecon"}</definedName>
    <definedName name="jhkgh_1_3_2_5" hidden="1">{#N/A,#N/A,FALSE,"TMCOMP96";#N/A,#N/A,FALSE,"MAT96";#N/A,#N/A,FALSE,"FANDA96";#N/A,#N/A,FALSE,"INTRAN96";#N/A,#N/A,FALSE,"NAA9697";#N/A,#N/A,FALSE,"ECWEBB";#N/A,#N/A,FALSE,"MFT96";#N/A,#N/A,FALSE,"CTrecon"}</definedName>
    <definedName name="jhkgh_1_3_3" hidden="1">{#N/A,#N/A,FALSE,"TMCOMP96";#N/A,#N/A,FALSE,"MAT96";#N/A,#N/A,FALSE,"FANDA96";#N/A,#N/A,FALSE,"INTRAN96";#N/A,#N/A,FALSE,"NAA9697";#N/A,#N/A,FALSE,"ECWEBB";#N/A,#N/A,FALSE,"MFT96";#N/A,#N/A,FALSE,"CTrecon"}</definedName>
    <definedName name="jhkgh_1_3_3_1" hidden="1">{#N/A,#N/A,FALSE,"TMCOMP96";#N/A,#N/A,FALSE,"MAT96";#N/A,#N/A,FALSE,"FANDA96";#N/A,#N/A,FALSE,"INTRAN96";#N/A,#N/A,FALSE,"NAA9697";#N/A,#N/A,FALSE,"ECWEBB";#N/A,#N/A,FALSE,"MFT96";#N/A,#N/A,FALSE,"CTrecon"}</definedName>
    <definedName name="jhkgh_1_3_3_2" hidden="1">{#N/A,#N/A,FALSE,"TMCOMP96";#N/A,#N/A,FALSE,"MAT96";#N/A,#N/A,FALSE,"FANDA96";#N/A,#N/A,FALSE,"INTRAN96";#N/A,#N/A,FALSE,"NAA9697";#N/A,#N/A,FALSE,"ECWEBB";#N/A,#N/A,FALSE,"MFT96";#N/A,#N/A,FALSE,"CTrecon"}</definedName>
    <definedName name="jhkgh_1_3_3_3" hidden="1">{#N/A,#N/A,FALSE,"TMCOMP96";#N/A,#N/A,FALSE,"MAT96";#N/A,#N/A,FALSE,"FANDA96";#N/A,#N/A,FALSE,"INTRAN96";#N/A,#N/A,FALSE,"NAA9697";#N/A,#N/A,FALSE,"ECWEBB";#N/A,#N/A,FALSE,"MFT96";#N/A,#N/A,FALSE,"CTrecon"}</definedName>
    <definedName name="jhkgh_1_3_3_4" hidden="1">{#N/A,#N/A,FALSE,"TMCOMP96";#N/A,#N/A,FALSE,"MAT96";#N/A,#N/A,FALSE,"FANDA96";#N/A,#N/A,FALSE,"INTRAN96";#N/A,#N/A,FALSE,"NAA9697";#N/A,#N/A,FALSE,"ECWEBB";#N/A,#N/A,FALSE,"MFT96";#N/A,#N/A,FALSE,"CTrecon"}</definedName>
    <definedName name="jhkgh_1_3_3_5" hidden="1">{#N/A,#N/A,FALSE,"TMCOMP96";#N/A,#N/A,FALSE,"MAT96";#N/A,#N/A,FALSE,"FANDA96";#N/A,#N/A,FALSE,"INTRAN96";#N/A,#N/A,FALSE,"NAA9697";#N/A,#N/A,FALSE,"ECWEBB";#N/A,#N/A,FALSE,"MFT96";#N/A,#N/A,FALSE,"CTrecon"}</definedName>
    <definedName name="jhkgh_1_3_4" hidden="1">{#N/A,#N/A,FALSE,"TMCOMP96";#N/A,#N/A,FALSE,"MAT96";#N/A,#N/A,FALSE,"FANDA96";#N/A,#N/A,FALSE,"INTRAN96";#N/A,#N/A,FALSE,"NAA9697";#N/A,#N/A,FALSE,"ECWEBB";#N/A,#N/A,FALSE,"MFT96";#N/A,#N/A,FALSE,"CTrecon"}</definedName>
    <definedName name="jhkgh_1_3_4_1" hidden="1">{#N/A,#N/A,FALSE,"TMCOMP96";#N/A,#N/A,FALSE,"MAT96";#N/A,#N/A,FALSE,"FANDA96";#N/A,#N/A,FALSE,"INTRAN96";#N/A,#N/A,FALSE,"NAA9697";#N/A,#N/A,FALSE,"ECWEBB";#N/A,#N/A,FALSE,"MFT96";#N/A,#N/A,FALSE,"CTrecon"}</definedName>
    <definedName name="jhkgh_1_3_4_2" hidden="1">{#N/A,#N/A,FALSE,"TMCOMP96";#N/A,#N/A,FALSE,"MAT96";#N/A,#N/A,FALSE,"FANDA96";#N/A,#N/A,FALSE,"INTRAN96";#N/A,#N/A,FALSE,"NAA9697";#N/A,#N/A,FALSE,"ECWEBB";#N/A,#N/A,FALSE,"MFT96";#N/A,#N/A,FALSE,"CTrecon"}</definedName>
    <definedName name="jhkgh_1_3_4_3" hidden="1">{#N/A,#N/A,FALSE,"TMCOMP96";#N/A,#N/A,FALSE,"MAT96";#N/A,#N/A,FALSE,"FANDA96";#N/A,#N/A,FALSE,"INTRAN96";#N/A,#N/A,FALSE,"NAA9697";#N/A,#N/A,FALSE,"ECWEBB";#N/A,#N/A,FALSE,"MFT96";#N/A,#N/A,FALSE,"CTrecon"}</definedName>
    <definedName name="jhkgh_1_3_4_4" hidden="1">{#N/A,#N/A,FALSE,"TMCOMP96";#N/A,#N/A,FALSE,"MAT96";#N/A,#N/A,FALSE,"FANDA96";#N/A,#N/A,FALSE,"INTRAN96";#N/A,#N/A,FALSE,"NAA9697";#N/A,#N/A,FALSE,"ECWEBB";#N/A,#N/A,FALSE,"MFT96";#N/A,#N/A,FALSE,"CTrecon"}</definedName>
    <definedName name="jhkgh_1_3_4_5" hidden="1">{#N/A,#N/A,FALSE,"TMCOMP96";#N/A,#N/A,FALSE,"MAT96";#N/A,#N/A,FALSE,"FANDA96";#N/A,#N/A,FALSE,"INTRAN96";#N/A,#N/A,FALSE,"NAA9697";#N/A,#N/A,FALSE,"ECWEBB";#N/A,#N/A,FALSE,"MFT96";#N/A,#N/A,FALSE,"CTrecon"}</definedName>
    <definedName name="jhkgh_1_3_5" hidden="1">{#N/A,#N/A,FALSE,"TMCOMP96";#N/A,#N/A,FALSE,"MAT96";#N/A,#N/A,FALSE,"FANDA96";#N/A,#N/A,FALSE,"INTRAN96";#N/A,#N/A,FALSE,"NAA9697";#N/A,#N/A,FALSE,"ECWEBB";#N/A,#N/A,FALSE,"MFT96";#N/A,#N/A,FALSE,"CTrecon"}</definedName>
    <definedName name="jhkgh_1_3_5_1" hidden="1">{#N/A,#N/A,FALSE,"TMCOMP96";#N/A,#N/A,FALSE,"MAT96";#N/A,#N/A,FALSE,"FANDA96";#N/A,#N/A,FALSE,"INTRAN96";#N/A,#N/A,FALSE,"NAA9697";#N/A,#N/A,FALSE,"ECWEBB";#N/A,#N/A,FALSE,"MFT96";#N/A,#N/A,FALSE,"CTrecon"}</definedName>
    <definedName name="jhkgh_1_3_5_2" hidden="1">{#N/A,#N/A,FALSE,"TMCOMP96";#N/A,#N/A,FALSE,"MAT96";#N/A,#N/A,FALSE,"FANDA96";#N/A,#N/A,FALSE,"INTRAN96";#N/A,#N/A,FALSE,"NAA9697";#N/A,#N/A,FALSE,"ECWEBB";#N/A,#N/A,FALSE,"MFT96";#N/A,#N/A,FALSE,"CTrecon"}</definedName>
    <definedName name="jhkgh_1_3_5_3" hidden="1">{#N/A,#N/A,FALSE,"TMCOMP96";#N/A,#N/A,FALSE,"MAT96";#N/A,#N/A,FALSE,"FANDA96";#N/A,#N/A,FALSE,"INTRAN96";#N/A,#N/A,FALSE,"NAA9697";#N/A,#N/A,FALSE,"ECWEBB";#N/A,#N/A,FALSE,"MFT96";#N/A,#N/A,FALSE,"CTrecon"}</definedName>
    <definedName name="jhkgh_1_3_5_4" hidden="1">{#N/A,#N/A,FALSE,"TMCOMP96";#N/A,#N/A,FALSE,"MAT96";#N/A,#N/A,FALSE,"FANDA96";#N/A,#N/A,FALSE,"INTRAN96";#N/A,#N/A,FALSE,"NAA9697";#N/A,#N/A,FALSE,"ECWEBB";#N/A,#N/A,FALSE,"MFT96";#N/A,#N/A,FALSE,"CTrecon"}</definedName>
    <definedName name="jhkgh_1_3_5_5" hidden="1">{#N/A,#N/A,FALSE,"TMCOMP96";#N/A,#N/A,FALSE,"MAT96";#N/A,#N/A,FALSE,"FANDA96";#N/A,#N/A,FALSE,"INTRAN96";#N/A,#N/A,FALSE,"NAA9697";#N/A,#N/A,FALSE,"ECWEBB";#N/A,#N/A,FALSE,"MFT96";#N/A,#N/A,FALSE,"CTrecon"}</definedName>
    <definedName name="jhkgh_1_4" hidden="1">{#N/A,#N/A,FALSE,"TMCOMP96";#N/A,#N/A,FALSE,"MAT96";#N/A,#N/A,FALSE,"FANDA96";#N/A,#N/A,FALSE,"INTRAN96";#N/A,#N/A,FALSE,"NAA9697";#N/A,#N/A,FALSE,"ECWEBB";#N/A,#N/A,FALSE,"MFT96";#N/A,#N/A,FALSE,"CTrecon"}</definedName>
    <definedName name="jhkgh_1_4_1" hidden="1">{#N/A,#N/A,FALSE,"TMCOMP96";#N/A,#N/A,FALSE,"MAT96";#N/A,#N/A,FALSE,"FANDA96";#N/A,#N/A,FALSE,"INTRAN96";#N/A,#N/A,FALSE,"NAA9697";#N/A,#N/A,FALSE,"ECWEBB";#N/A,#N/A,FALSE,"MFT96";#N/A,#N/A,FALSE,"CTrecon"}</definedName>
    <definedName name="jhkgh_1_4_1_1" hidden="1">{#N/A,#N/A,FALSE,"TMCOMP96";#N/A,#N/A,FALSE,"MAT96";#N/A,#N/A,FALSE,"FANDA96";#N/A,#N/A,FALSE,"INTRAN96";#N/A,#N/A,FALSE,"NAA9697";#N/A,#N/A,FALSE,"ECWEBB";#N/A,#N/A,FALSE,"MFT96";#N/A,#N/A,FALSE,"CTrecon"}</definedName>
    <definedName name="jhkgh_1_4_1_1_1" hidden="1">{#N/A,#N/A,FALSE,"TMCOMP96";#N/A,#N/A,FALSE,"MAT96";#N/A,#N/A,FALSE,"FANDA96";#N/A,#N/A,FALSE,"INTRAN96";#N/A,#N/A,FALSE,"NAA9697";#N/A,#N/A,FALSE,"ECWEBB";#N/A,#N/A,FALSE,"MFT96";#N/A,#N/A,FALSE,"CTrecon"}</definedName>
    <definedName name="jhkgh_1_4_1_1_2" hidden="1">{#N/A,#N/A,FALSE,"TMCOMP96";#N/A,#N/A,FALSE,"MAT96";#N/A,#N/A,FALSE,"FANDA96";#N/A,#N/A,FALSE,"INTRAN96";#N/A,#N/A,FALSE,"NAA9697";#N/A,#N/A,FALSE,"ECWEBB";#N/A,#N/A,FALSE,"MFT96";#N/A,#N/A,FALSE,"CTrecon"}</definedName>
    <definedName name="jhkgh_1_4_1_1_3" hidden="1">{#N/A,#N/A,FALSE,"TMCOMP96";#N/A,#N/A,FALSE,"MAT96";#N/A,#N/A,FALSE,"FANDA96";#N/A,#N/A,FALSE,"INTRAN96";#N/A,#N/A,FALSE,"NAA9697";#N/A,#N/A,FALSE,"ECWEBB";#N/A,#N/A,FALSE,"MFT96";#N/A,#N/A,FALSE,"CTrecon"}</definedName>
    <definedName name="jhkgh_1_4_1_1_4" hidden="1">{#N/A,#N/A,FALSE,"TMCOMP96";#N/A,#N/A,FALSE,"MAT96";#N/A,#N/A,FALSE,"FANDA96";#N/A,#N/A,FALSE,"INTRAN96";#N/A,#N/A,FALSE,"NAA9697";#N/A,#N/A,FALSE,"ECWEBB";#N/A,#N/A,FALSE,"MFT96";#N/A,#N/A,FALSE,"CTrecon"}</definedName>
    <definedName name="jhkgh_1_4_1_1_5" hidden="1">{#N/A,#N/A,FALSE,"TMCOMP96";#N/A,#N/A,FALSE,"MAT96";#N/A,#N/A,FALSE,"FANDA96";#N/A,#N/A,FALSE,"INTRAN96";#N/A,#N/A,FALSE,"NAA9697";#N/A,#N/A,FALSE,"ECWEBB";#N/A,#N/A,FALSE,"MFT96";#N/A,#N/A,FALSE,"CTrecon"}</definedName>
    <definedName name="jhkgh_1_4_1_2" hidden="1">{#N/A,#N/A,FALSE,"TMCOMP96";#N/A,#N/A,FALSE,"MAT96";#N/A,#N/A,FALSE,"FANDA96";#N/A,#N/A,FALSE,"INTRAN96";#N/A,#N/A,FALSE,"NAA9697";#N/A,#N/A,FALSE,"ECWEBB";#N/A,#N/A,FALSE,"MFT96";#N/A,#N/A,FALSE,"CTrecon"}</definedName>
    <definedName name="jhkgh_1_4_1_2_1" hidden="1">{#N/A,#N/A,FALSE,"TMCOMP96";#N/A,#N/A,FALSE,"MAT96";#N/A,#N/A,FALSE,"FANDA96";#N/A,#N/A,FALSE,"INTRAN96";#N/A,#N/A,FALSE,"NAA9697";#N/A,#N/A,FALSE,"ECWEBB";#N/A,#N/A,FALSE,"MFT96";#N/A,#N/A,FALSE,"CTrecon"}</definedName>
    <definedName name="jhkgh_1_4_1_2_2" hidden="1">{#N/A,#N/A,FALSE,"TMCOMP96";#N/A,#N/A,FALSE,"MAT96";#N/A,#N/A,FALSE,"FANDA96";#N/A,#N/A,FALSE,"INTRAN96";#N/A,#N/A,FALSE,"NAA9697";#N/A,#N/A,FALSE,"ECWEBB";#N/A,#N/A,FALSE,"MFT96";#N/A,#N/A,FALSE,"CTrecon"}</definedName>
    <definedName name="jhkgh_1_4_1_2_3" hidden="1">{#N/A,#N/A,FALSE,"TMCOMP96";#N/A,#N/A,FALSE,"MAT96";#N/A,#N/A,FALSE,"FANDA96";#N/A,#N/A,FALSE,"INTRAN96";#N/A,#N/A,FALSE,"NAA9697";#N/A,#N/A,FALSE,"ECWEBB";#N/A,#N/A,FALSE,"MFT96";#N/A,#N/A,FALSE,"CTrecon"}</definedName>
    <definedName name="jhkgh_1_4_1_2_4" hidden="1">{#N/A,#N/A,FALSE,"TMCOMP96";#N/A,#N/A,FALSE,"MAT96";#N/A,#N/A,FALSE,"FANDA96";#N/A,#N/A,FALSE,"INTRAN96";#N/A,#N/A,FALSE,"NAA9697";#N/A,#N/A,FALSE,"ECWEBB";#N/A,#N/A,FALSE,"MFT96";#N/A,#N/A,FALSE,"CTrecon"}</definedName>
    <definedName name="jhkgh_1_4_1_2_5" hidden="1">{#N/A,#N/A,FALSE,"TMCOMP96";#N/A,#N/A,FALSE,"MAT96";#N/A,#N/A,FALSE,"FANDA96";#N/A,#N/A,FALSE,"INTRAN96";#N/A,#N/A,FALSE,"NAA9697";#N/A,#N/A,FALSE,"ECWEBB";#N/A,#N/A,FALSE,"MFT96";#N/A,#N/A,FALSE,"CTrecon"}</definedName>
    <definedName name="jhkgh_1_4_1_3" hidden="1">{#N/A,#N/A,FALSE,"TMCOMP96";#N/A,#N/A,FALSE,"MAT96";#N/A,#N/A,FALSE,"FANDA96";#N/A,#N/A,FALSE,"INTRAN96";#N/A,#N/A,FALSE,"NAA9697";#N/A,#N/A,FALSE,"ECWEBB";#N/A,#N/A,FALSE,"MFT96";#N/A,#N/A,FALSE,"CTrecon"}</definedName>
    <definedName name="jhkgh_1_4_1_3_1" hidden="1">{#N/A,#N/A,FALSE,"TMCOMP96";#N/A,#N/A,FALSE,"MAT96";#N/A,#N/A,FALSE,"FANDA96";#N/A,#N/A,FALSE,"INTRAN96";#N/A,#N/A,FALSE,"NAA9697";#N/A,#N/A,FALSE,"ECWEBB";#N/A,#N/A,FALSE,"MFT96";#N/A,#N/A,FALSE,"CTrecon"}</definedName>
    <definedName name="jhkgh_1_4_1_3_2" hidden="1">{#N/A,#N/A,FALSE,"TMCOMP96";#N/A,#N/A,FALSE,"MAT96";#N/A,#N/A,FALSE,"FANDA96";#N/A,#N/A,FALSE,"INTRAN96";#N/A,#N/A,FALSE,"NAA9697";#N/A,#N/A,FALSE,"ECWEBB";#N/A,#N/A,FALSE,"MFT96";#N/A,#N/A,FALSE,"CTrecon"}</definedName>
    <definedName name="jhkgh_1_4_1_3_3" hidden="1">{#N/A,#N/A,FALSE,"TMCOMP96";#N/A,#N/A,FALSE,"MAT96";#N/A,#N/A,FALSE,"FANDA96";#N/A,#N/A,FALSE,"INTRAN96";#N/A,#N/A,FALSE,"NAA9697";#N/A,#N/A,FALSE,"ECWEBB";#N/A,#N/A,FALSE,"MFT96";#N/A,#N/A,FALSE,"CTrecon"}</definedName>
    <definedName name="jhkgh_1_4_1_3_4" hidden="1">{#N/A,#N/A,FALSE,"TMCOMP96";#N/A,#N/A,FALSE,"MAT96";#N/A,#N/A,FALSE,"FANDA96";#N/A,#N/A,FALSE,"INTRAN96";#N/A,#N/A,FALSE,"NAA9697";#N/A,#N/A,FALSE,"ECWEBB";#N/A,#N/A,FALSE,"MFT96";#N/A,#N/A,FALSE,"CTrecon"}</definedName>
    <definedName name="jhkgh_1_4_1_3_5" hidden="1">{#N/A,#N/A,FALSE,"TMCOMP96";#N/A,#N/A,FALSE,"MAT96";#N/A,#N/A,FALSE,"FANDA96";#N/A,#N/A,FALSE,"INTRAN96";#N/A,#N/A,FALSE,"NAA9697";#N/A,#N/A,FALSE,"ECWEBB";#N/A,#N/A,FALSE,"MFT96";#N/A,#N/A,FALSE,"CTrecon"}</definedName>
    <definedName name="jhkgh_1_4_1_4" hidden="1">{#N/A,#N/A,FALSE,"TMCOMP96";#N/A,#N/A,FALSE,"MAT96";#N/A,#N/A,FALSE,"FANDA96";#N/A,#N/A,FALSE,"INTRAN96";#N/A,#N/A,FALSE,"NAA9697";#N/A,#N/A,FALSE,"ECWEBB";#N/A,#N/A,FALSE,"MFT96";#N/A,#N/A,FALSE,"CTrecon"}</definedName>
    <definedName name="jhkgh_1_4_1_4_1" hidden="1">{#N/A,#N/A,FALSE,"TMCOMP96";#N/A,#N/A,FALSE,"MAT96";#N/A,#N/A,FALSE,"FANDA96";#N/A,#N/A,FALSE,"INTRAN96";#N/A,#N/A,FALSE,"NAA9697";#N/A,#N/A,FALSE,"ECWEBB";#N/A,#N/A,FALSE,"MFT96";#N/A,#N/A,FALSE,"CTrecon"}</definedName>
    <definedName name="jhkgh_1_4_1_4_2" hidden="1">{#N/A,#N/A,FALSE,"TMCOMP96";#N/A,#N/A,FALSE,"MAT96";#N/A,#N/A,FALSE,"FANDA96";#N/A,#N/A,FALSE,"INTRAN96";#N/A,#N/A,FALSE,"NAA9697";#N/A,#N/A,FALSE,"ECWEBB";#N/A,#N/A,FALSE,"MFT96";#N/A,#N/A,FALSE,"CTrecon"}</definedName>
    <definedName name="jhkgh_1_4_1_4_3" hidden="1">{#N/A,#N/A,FALSE,"TMCOMP96";#N/A,#N/A,FALSE,"MAT96";#N/A,#N/A,FALSE,"FANDA96";#N/A,#N/A,FALSE,"INTRAN96";#N/A,#N/A,FALSE,"NAA9697";#N/A,#N/A,FALSE,"ECWEBB";#N/A,#N/A,FALSE,"MFT96";#N/A,#N/A,FALSE,"CTrecon"}</definedName>
    <definedName name="jhkgh_1_4_1_4_4" hidden="1">{#N/A,#N/A,FALSE,"TMCOMP96";#N/A,#N/A,FALSE,"MAT96";#N/A,#N/A,FALSE,"FANDA96";#N/A,#N/A,FALSE,"INTRAN96";#N/A,#N/A,FALSE,"NAA9697";#N/A,#N/A,FALSE,"ECWEBB";#N/A,#N/A,FALSE,"MFT96";#N/A,#N/A,FALSE,"CTrecon"}</definedName>
    <definedName name="jhkgh_1_4_1_4_5" hidden="1">{#N/A,#N/A,FALSE,"TMCOMP96";#N/A,#N/A,FALSE,"MAT96";#N/A,#N/A,FALSE,"FANDA96";#N/A,#N/A,FALSE,"INTRAN96";#N/A,#N/A,FALSE,"NAA9697";#N/A,#N/A,FALSE,"ECWEBB";#N/A,#N/A,FALSE,"MFT96";#N/A,#N/A,FALSE,"CTrecon"}</definedName>
    <definedName name="jhkgh_1_4_1_5" hidden="1">{#N/A,#N/A,FALSE,"TMCOMP96";#N/A,#N/A,FALSE,"MAT96";#N/A,#N/A,FALSE,"FANDA96";#N/A,#N/A,FALSE,"INTRAN96";#N/A,#N/A,FALSE,"NAA9697";#N/A,#N/A,FALSE,"ECWEBB";#N/A,#N/A,FALSE,"MFT96";#N/A,#N/A,FALSE,"CTrecon"}</definedName>
    <definedName name="jhkgh_1_4_1_5_1" hidden="1">{#N/A,#N/A,FALSE,"TMCOMP96";#N/A,#N/A,FALSE,"MAT96";#N/A,#N/A,FALSE,"FANDA96";#N/A,#N/A,FALSE,"INTRAN96";#N/A,#N/A,FALSE,"NAA9697";#N/A,#N/A,FALSE,"ECWEBB";#N/A,#N/A,FALSE,"MFT96";#N/A,#N/A,FALSE,"CTrecon"}</definedName>
    <definedName name="jhkgh_1_4_1_5_2" hidden="1">{#N/A,#N/A,FALSE,"TMCOMP96";#N/A,#N/A,FALSE,"MAT96";#N/A,#N/A,FALSE,"FANDA96";#N/A,#N/A,FALSE,"INTRAN96";#N/A,#N/A,FALSE,"NAA9697";#N/A,#N/A,FALSE,"ECWEBB";#N/A,#N/A,FALSE,"MFT96";#N/A,#N/A,FALSE,"CTrecon"}</definedName>
    <definedName name="jhkgh_1_4_1_5_3" hidden="1">{#N/A,#N/A,FALSE,"TMCOMP96";#N/A,#N/A,FALSE,"MAT96";#N/A,#N/A,FALSE,"FANDA96";#N/A,#N/A,FALSE,"INTRAN96";#N/A,#N/A,FALSE,"NAA9697";#N/A,#N/A,FALSE,"ECWEBB";#N/A,#N/A,FALSE,"MFT96";#N/A,#N/A,FALSE,"CTrecon"}</definedName>
    <definedName name="jhkgh_1_4_1_5_4" hidden="1">{#N/A,#N/A,FALSE,"TMCOMP96";#N/A,#N/A,FALSE,"MAT96";#N/A,#N/A,FALSE,"FANDA96";#N/A,#N/A,FALSE,"INTRAN96";#N/A,#N/A,FALSE,"NAA9697";#N/A,#N/A,FALSE,"ECWEBB";#N/A,#N/A,FALSE,"MFT96";#N/A,#N/A,FALSE,"CTrecon"}</definedName>
    <definedName name="jhkgh_1_4_1_5_5" hidden="1">{#N/A,#N/A,FALSE,"TMCOMP96";#N/A,#N/A,FALSE,"MAT96";#N/A,#N/A,FALSE,"FANDA96";#N/A,#N/A,FALSE,"INTRAN96";#N/A,#N/A,FALSE,"NAA9697";#N/A,#N/A,FALSE,"ECWEBB";#N/A,#N/A,FALSE,"MFT96";#N/A,#N/A,FALSE,"CTrecon"}</definedName>
    <definedName name="jhkgh_1_4_2" hidden="1">{#N/A,#N/A,FALSE,"TMCOMP96";#N/A,#N/A,FALSE,"MAT96";#N/A,#N/A,FALSE,"FANDA96";#N/A,#N/A,FALSE,"INTRAN96";#N/A,#N/A,FALSE,"NAA9697";#N/A,#N/A,FALSE,"ECWEBB";#N/A,#N/A,FALSE,"MFT96";#N/A,#N/A,FALSE,"CTrecon"}</definedName>
    <definedName name="jhkgh_1_4_2_1" hidden="1">{#N/A,#N/A,FALSE,"TMCOMP96";#N/A,#N/A,FALSE,"MAT96";#N/A,#N/A,FALSE,"FANDA96";#N/A,#N/A,FALSE,"INTRAN96";#N/A,#N/A,FALSE,"NAA9697";#N/A,#N/A,FALSE,"ECWEBB";#N/A,#N/A,FALSE,"MFT96";#N/A,#N/A,FALSE,"CTrecon"}</definedName>
    <definedName name="jhkgh_1_4_2_2" hidden="1">{#N/A,#N/A,FALSE,"TMCOMP96";#N/A,#N/A,FALSE,"MAT96";#N/A,#N/A,FALSE,"FANDA96";#N/A,#N/A,FALSE,"INTRAN96";#N/A,#N/A,FALSE,"NAA9697";#N/A,#N/A,FALSE,"ECWEBB";#N/A,#N/A,FALSE,"MFT96";#N/A,#N/A,FALSE,"CTrecon"}</definedName>
    <definedName name="jhkgh_1_4_2_3" hidden="1">{#N/A,#N/A,FALSE,"TMCOMP96";#N/A,#N/A,FALSE,"MAT96";#N/A,#N/A,FALSE,"FANDA96";#N/A,#N/A,FALSE,"INTRAN96";#N/A,#N/A,FALSE,"NAA9697";#N/A,#N/A,FALSE,"ECWEBB";#N/A,#N/A,FALSE,"MFT96";#N/A,#N/A,FALSE,"CTrecon"}</definedName>
    <definedName name="jhkgh_1_4_2_4" hidden="1">{#N/A,#N/A,FALSE,"TMCOMP96";#N/A,#N/A,FALSE,"MAT96";#N/A,#N/A,FALSE,"FANDA96";#N/A,#N/A,FALSE,"INTRAN96";#N/A,#N/A,FALSE,"NAA9697";#N/A,#N/A,FALSE,"ECWEBB";#N/A,#N/A,FALSE,"MFT96";#N/A,#N/A,FALSE,"CTrecon"}</definedName>
    <definedName name="jhkgh_1_4_2_5" hidden="1">{#N/A,#N/A,FALSE,"TMCOMP96";#N/A,#N/A,FALSE,"MAT96";#N/A,#N/A,FALSE,"FANDA96";#N/A,#N/A,FALSE,"INTRAN96";#N/A,#N/A,FALSE,"NAA9697";#N/A,#N/A,FALSE,"ECWEBB";#N/A,#N/A,FALSE,"MFT96";#N/A,#N/A,FALSE,"CTrecon"}</definedName>
    <definedName name="jhkgh_1_4_3" hidden="1">{#N/A,#N/A,FALSE,"TMCOMP96";#N/A,#N/A,FALSE,"MAT96";#N/A,#N/A,FALSE,"FANDA96";#N/A,#N/A,FALSE,"INTRAN96";#N/A,#N/A,FALSE,"NAA9697";#N/A,#N/A,FALSE,"ECWEBB";#N/A,#N/A,FALSE,"MFT96";#N/A,#N/A,FALSE,"CTrecon"}</definedName>
    <definedName name="jhkgh_1_4_3_1" hidden="1">{#N/A,#N/A,FALSE,"TMCOMP96";#N/A,#N/A,FALSE,"MAT96";#N/A,#N/A,FALSE,"FANDA96";#N/A,#N/A,FALSE,"INTRAN96";#N/A,#N/A,FALSE,"NAA9697";#N/A,#N/A,FALSE,"ECWEBB";#N/A,#N/A,FALSE,"MFT96";#N/A,#N/A,FALSE,"CTrecon"}</definedName>
    <definedName name="jhkgh_1_4_3_2" hidden="1">{#N/A,#N/A,FALSE,"TMCOMP96";#N/A,#N/A,FALSE,"MAT96";#N/A,#N/A,FALSE,"FANDA96";#N/A,#N/A,FALSE,"INTRAN96";#N/A,#N/A,FALSE,"NAA9697";#N/A,#N/A,FALSE,"ECWEBB";#N/A,#N/A,FALSE,"MFT96";#N/A,#N/A,FALSE,"CTrecon"}</definedName>
    <definedName name="jhkgh_1_4_3_3" hidden="1">{#N/A,#N/A,FALSE,"TMCOMP96";#N/A,#N/A,FALSE,"MAT96";#N/A,#N/A,FALSE,"FANDA96";#N/A,#N/A,FALSE,"INTRAN96";#N/A,#N/A,FALSE,"NAA9697";#N/A,#N/A,FALSE,"ECWEBB";#N/A,#N/A,FALSE,"MFT96";#N/A,#N/A,FALSE,"CTrecon"}</definedName>
    <definedName name="jhkgh_1_4_3_4" hidden="1">{#N/A,#N/A,FALSE,"TMCOMP96";#N/A,#N/A,FALSE,"MAT96";#N/A,#N/A,FALSE,"FANDA96";#N/A,#N/A,FALSE,"INTRAN96";#N/A,#N/A,FALSE,"NAA9697";#N/A,#N/A,FALSE,"ECWEBB";#N/A,#N/A,FALSE,"MFT96";#N/A,#N/A,FALSE,"CTrecon"}</definedName>
    <definedName name="jhkgh_1_4_3_5" hidden="1">{#N/A,#N/A,FALSE,"TMCOMP96";#N/A,#N/A,FALSE,"MAT96";#N/A,#N/A,FALSE,"FANDA96";#N/A,#N/A,FALSE,"INTRAN96";#N/A,#N/A,FALSE,"NAA9697";#N/A,#N/A,FALSE,"ECWEBB";#N/A,#N/A,FALSE,"MFT96";#N/A,#N/A,FALSE,"CTrecon"}</definedName>
    <definedName name="jhkgh_1_4_4" hidden="1">{#N/A,#N/A,FALSE,"TMCOMP96";#N/A,#N/A,FALSE,"MAT96";#N/A,#N/A,FALSE,"FANDA96";#N/A,#N/A,FALSE,"INTRAN96";#N/A,#N/A,FALSE,"NAA9697";#N/A,#N/A,FALSE,"ECWEBB";#N/A,#N/A,FALSE,"MFT96";#N/A,#N/A,FALSE,"CTrecon"}</definedName>
    <definedName name="jhkgh_1_4_4_1" hidden="1">{#N/A,#N/A,FALSE,"TMCOMP96";#N/A,#N/A,FALSE,"MAT96";#N/A,#N/A,FALSE,"FANDA96";#N/A,#N/A,FALSE,"INTRAN96";#N/A,#N/A,FALSE,"NAA9697";#N/A,#N/A,FALSE,"ECWEBB";#N/A,#N/A,FALSE,"MFT96";#N/A,#N/A,FALSE,"CTrecon"}</definedName>
    <definedName name="jhkgh_1_4_4_2" hidden="1">{#N/A,#N/A,FALSE,"TMCOMP96";#N/A,#N/A,FALSE,"MAT96";#N/A,#N/A,FALSE,"FANDA96";#N/A,#N/A,FALSE,"INTRAN96";#N/A,#N/A,FALSE,"NAA9697";#N/A,#N/A,FALSE,"ECWEBB";#N/A,#N/A,FALSE,"MFT96";#N/A,#N/A,FALSE,"CTrecon"}</definedName>
    <definedName name="jhkgh_1_4_4_3" hidden="1">{#N/A,#N/A,FALSE,"TMCOMP96";#N/A,#N/A,FALSE,"MAT96";#N/A,#N/A,FALSE,"FANDA96";#N/A,#N/A,FALSE,"INTRAN96";#N/A,#N/A,FALSE,"NAA9697";#N/A,#N/A,FALSE,"ECWEBB";#N/A,#N/A,FALSE,"MFT96";#N/A,#N/A,FALSE,"CTrecon"}</definedName>
    <definedName name="jhkgh_1_4_4_4" hidden="1">{#N/A,#N/A,FALSE,"TMCOMP96";#N/A,#N/A,FALSE,"MAT96";#N/A,#N/A,FALSE,"FANDA96";#N/A,#N/A,FALSE,"INTRAN96";#N/A,#N/A,FALSE,"NAA9697";#N/A,#N/A,FALSE,"ECWEBB";#N/A,#N/A,FALSE,"MFT96";#N/A,#N/A,FALSE,"CTrecon"}</definedName>
    <definedName name="jhkgh_1_4_4_5" hidden="1">{#N/A,#N/A,FALSE,"TMCOMP96";#N/A,#N/A,FALSE,"MAT96";#N/A,#N/A,FALSE,"FANDA96";#N/A,#N/A,FALSE,"INTRAN96";#N/A,#N/A,FALSE,"NAA9697";#N/A,#N/A,FALSE,"ECWEBB";#N/A,#N/A,FALSE,"MFT96";#N/A,#N/A,FALSE,"CTrecon"}</definedName>
    <definedName name="jhkgh_1_4_5" hidden="1">{#N/A,#N/A,FALSE,"TMCOMP96";#N/A,#N/A,FALSE,"MAT96";#N/A,#N/A,FALSE,"FANDA96";#N/A,#N/A,FALSE,"INTRAN96";#N/A,#N/A,FALSE,"NAA9697";#N/A,#N/A,FALSE,"ECWEBB";#N/A,#N/A,FALSE,"MFT96";#N/A,#N/A,FALSE,"CTrecon"}</definedName>
    <definedName name="jhkgh_1_4_5_1" hidden="1">{#N/A,#N/A,FALSE,"TMCOMP96";#N/A,#N/A,FALSE,"MAT96";#N/A,#N/A,FALSE,"FANDA96";#N/A,#N/A,FALSE,"INTRAN96";#N/A,#N/A,FALSE,"NAA9697";#N/A,#N/A,FALSE,"ECWEBB";#N/A,#N/A,FALSE,"MFT96";#N/A,#N/A,FALSE,"CTrecon"}</definedName>
    <definedName name="jhkgh_1_4_5_2" hidden="1">{#N/A,#N/A,FALSE,"TMCOMP96";#N/A,#N/A,FALSE,"MAT96";#N/A,#N/A,FALSE,"FANDA96";#N/A,#N/A,FALSE,"INTRAN96";#N/A,#N/A,FALSE,"NAA9697";#N/A,#N/A,FALSE,"ECWEBB";#N/A,#N/A,FALSE,"MFT96";#N/A,#N/A,FALSE,"CTrecon"}</definedName>
    <definedName name="jhkgh_1_4_5_3" hidden="1">{#N/A,#N/A,FALSE,"TMCOMP96";#N/A,#N/A,FALSE,"MAT96";#N/A,#N/A,FALSE,"FANDA96";#N/A,#N/A,FALSE,"INTRAN96";#N/A,#N/A,FALSE,"NAA9697";#N/A,#N/A,FALSE,"ECWEBB";#N/A,#N/A,FALSE,"MFT96";#N/A,#N/A,FALSE,"CTrecon"}</definedName>
    <definedName name="jhkgh_1_4_5_4" hidden="1">{#N/A,#N/A,FALSE,"TMCOMP96";#N/A,#N/A,FALSE,"MAT96";#N/A,#N/A,FALSE,"FANDA96";#N/A,#N/A,FALSE,"INTRAN96";#N/A,#N/A,FALSE,"NAA9697";#N/A,#N/A,FALSE,"ECWEBB";#N/A,#N/A,FALSE,"MFT96";#N/A,#N/A,FALSE,"CTrecon"}</definedName>
    <definedName name="jhkgh_1_4_5_5" hidden="1">{#N/A,#N/A,FALSE,"TMCOMP96";#N/A,#N/A,FALSE,"MAT96";#N/A,#N/A,FALSE,"FANDA96";#N/A,#N/A,FALSE,"INTRAN96";#N/A,#N/A,FALSE,"NAA9697";#N/A,#N/A,FALSE,"ECWEBB";#N/A,#N/A,FALSE,"MFT96";#N/A,#N/A,FALSE,"CTrecon"}</definedName>
    <definedName name="jhkgh_1_5" hidden="1">{#N/A,#N/A,FALSE,"TMCOMP96";#N/A,#N/A,FALSE,"MAT96";#N/A,#N/A,FALSE,"FANDA96";#N/A,#N/A,FALSE,"INTRAN96";#N/A,#N/A,FALSE,"NAA9697";#N/A,#N/A,FALSE,"ECWEBB";#N/A,#N/A,FALSE,"MFT96";#N/A,#N/A,FALSE,"CTrecon"}</definedName>
    <definedName name="jhkgh_1_5_1" hidden="1">{#N/A,#N/A,FALSE,"TMCOMP96";#N/A,#N/A,FALSE,"MAT96";#N/A,#N/A,FALSE,"FANDA96";#N/A,#N/A,FALSE,"INTRAN96";#N/A,#N/A,FALSE,"NAA9697";#N/A,#N/A,FALSE,"ECWEBB";#N/A,#N/A,FALSE,"MFT96";#N/A,#N/A,FALSE,"CTrecon"}</definedName>
    <definedName name="jhkgh_1_5_1_1" hidden="1">{#N/A,#N/A,FALSE,"TMCOMP96";#N/A,#N/A,FALSE,"MAT96";#N/A,#N/A,FALSE,"FANDA96";#N/A,#N/A,FALSE,"INTRAN96";#N/A,#N/A,FALSE,"NAA9697";#N/A,#N/A,FALSE,"ECWEBB";#N/A,#N/A,FALSE,"MFT96";#N/A,#N/A,FALSE,"CTrecon"}</definedName>
    <definedName name="jhkgh_1_5_1_2" hidden="1">{#N/A,#N/A,FALSE,"TMCOMP96";#N/A,#N/A,FALSE,"MAT96";#N/A,#N/A,FALSE,"FANDA96";#N/A,#N/A,FALSE,"INTRAN96";#N/A,#N/A,FALSE,"NAA9697";#N/A,#N/A,FALSE,"ECWEBB";#N/A,#N/A,FALSE,"MFT96";#N/A,#N/A,FALSE,"CTrecon"}</definedName>
    <definedName name="jhkgh_1_5_1_3" hidden="1">{#N/A,#N/A,FALSE,"TMCOMP96";#N/A,#N/A,FALSE,"MAT96";#N/A,#N/A,FALSE,"FANDA96";#N/A,#N/A,FALSE,"INTRAN96";#N/A,#N/A,FALSE,"NAA9697";#N/A,#N/A,FALSE,"ECWEBB";#N/A,#N/A,FALSE,"MFT96";#N/A,#N/A,FALSE,"CTrecon"}</definedName>
    <definedName name="jhkgh_1_5_1_4" hidden="1">{#N/A,#N/A,FALSE,"TMCOMP96";#N/A,#N/A,FALSE,"MAT96";#N/A,#N/A,FALSE,"FANDA96";#N/A,#N/A,FALSE,"INTRAN96";#N/A,#N/A,FALSE,"NAA9697";#N/A,#N/A,FALSE,"ECWEBB";#N/A,#N/A,FALSE,"MFT96";#N/A,#N/A,FALSE,"CTrecon"}</definedName>
    <definedName name="jhkgh_1_5_1_5" hidden="1">{#N/A,#N/A,FALSE,"TMCOMP96";#N/A,#N/A,FALSE,"MAT96";#N/A,#N/A,FALSE,"FANDA96";#N/A,#N/A,FALSE,"INTRAN96";#N/A,#N/A,FALSE,"NAA9697";#N/A,#N/A,FALSE,"ECWEBB";#N/A,#N/A,FALSE,"MFT96";#N/A,#N/A,FALSE,"CTrecon"}</definedName>
    <definedName name="jhkgh_1_5_2" hidden="1">{#N/A,#N/A,FALSE,"TMCOMP96";#N/A,#N/A,FALSE,"MAT96";#N/A,#N/A,FALSE,"FANDA96";#N/A,#N/A,FALSE,"INTRAN96";#N/A,#N/A,FALSE,"NAA9697";#N/A,#N/A,FALSE,"ECWEBB";#N/A,#N/A,FALSE,"MFT96";#N/A,#N/A,FALSE,"CTrecon"}</definedName>
    <definedName name="jhkgh_1_5_2_1" hidden="1">{#N/A,#N/A,FALSE,"TMCOMP96";#N/A,#N/A,FALSE,"MAT96";#N/A,#N/A,FALSE,"FANDA96";#N/A,#N/A,FALSE,"INTRAN96";#N/A,#N/A,FALSE,"NAA9697";#N/A,#N/A,FALSE,"ECWEBB";#N/A,#N/A,FALSE,"MFT96";#N/A,#N/A,FALSE,"CTrecon"}</definedName>
    <definedName name="jhkgh_1_5_2_2" hidden="1">{#N/A,#N/A,FALSE,"TMCOMP96";#N/A,#N/A,FALSE,"MAT96";#N/A,#N/A,FALSE,"FANDA96";#N/A,#N/A,FALSE,"INTRAN96";#N/A,#N/A,FALSE,"NAA9697";#N/A,#N/A,FALSE,"ECWEBB";#N/A,#N/A,FALSE,"MFT96";#N/A,#N/A,FALSE,"CTrecon"}</definedName>
    <definedName name="jhkgh_1_5_2_3" hidden="1">{#N/A,#N/A,FALSE,"TMCOMP96";#N/A,#N/A,FALSE,"MAT96";#N/A,#N/A,FALSE,"FANDA96";#N/A,#N/A,FALSE,"INTRAN96";#N/A,#N/A,FALSE,"NAA9697";#N/A,#N/A,FALSE,"ECWEBB";#N/A,#N/A,FALSE,"MFT96";#N/A,#N/A,FALSE,"CTrecon"}</definedName>
    <definedName name="jhkgh_1_5_2_4" hidden="1">{#N/A,#N/A,FALSE,"TMCOMP96";#N/A,#N/A,FALSE,"MAT96";#N/A,#N/A,FALSE,"FANDA96";#N/A,#N/A,FALSE,"INTRAN96";#N/A,#N/A,FALSE,"NAA9697";#N/A,#N/A,FALSE,"ECWEBB";#N/A,#N/A,FALSE,"MFT96";#N/A,#N/A,FALSE,"CTrecon"}</definedName>
    <definedName name="jhkgh_1_5_2_5" hidden="1">{#N/A,#N/A,FALSE,"TMCOMP96";#N/A,#N/A,FALSE,"MAT96";#N/A,#N/A,FALSE,"FANDA96";#N/A,#N/A,FALSE,"INTRAN96";#N/A,#N/A,FALSE,"NAA9697";#N/A,#N/A,FALSE,"ECWEBB";#N/A,#N/A,FALSE,"MFT96";#N/A,#N/A,FALSE,"CTrecon"}</definedName>
    <definedName name="jhkgh_1_5_3" hidden="1">{#N/A,#N/A,FALSE,"TMCOMP96";#N/A,#N/A,FALSE,"MAT96";#N/A,#N/A,FALSE,"FANDA96";#N/A,#N/A,FALSE,"INTRAN96";#N/A,#N/A,FALSE,"NAA9697";#N/A,#N/A,FALSE,"ECWEBB";#N/A,#N/A,FALSE,"MFT96";#N/A,#N/A,FALSE,"CTrecon"}</definedName>
    <definedName name="jhkgh_1_5_3_1" hidden="1">{#N/A,#N/A,FALSE,"TMCOMP96";#N/A,#N/A,FALSE,"MAT96";#N/A,#N/A,FALSE,"FANDA96";#N/A,#N/A,FALSE,"INTRAN96";#N/A,#N/A,FALSE,"NAA9697";#N/A,#N/A,FALSE,"ECWEBB";#N/A,#N/A,FALSE,"MFT96";#N/A,#N/A,FALSE,"CTrecon"}</definedName>
    <definedName name="jhkgh_1_5_3_2" hidden="1">{#N/A,#N/A,FALSE,"TMCOMP96";#N/A,#N/A,FALSE,"MAT96";#N/A,#N/A,FALSE,"FANDA96";#N/A,#N/A,FALSE,"INTRAN96";#N/A,#N/A,FALSE,"NAA9697";#N/A,#N/A,FALSE,"ECWEBB";#N/A,#N/A,FALSE,"MFT96";#N/A,#N/A,FALSE,"CTrecon"}</definedName>
    <definedName name="jhkgh_1_5_3_3" hidden="1">{#N/A,#N/A,FALSE,"TMCOMP96";#N/A,#N/A,FALSE,"MAT96";#N/A,#N/A,FALSE,"FANDA96";#N/A,#N/A,FALSE,"INTRAN96";#N/A,#N/A,FALSE,"NAA9697";#N/A,#N/A,FALSE,"ECWEBB";#N/A,#N/A,FALSE,"MFT96";#N/A,#N/A,FALSE,"CTrecon"}</definedName>
    <definedName name="jhkgh_1_5_3_4" hidden="1">{#N/A,#N/A,FALSE,"TMCOMP96";#N/A,#N/A,FALSE,"MAT96";#N/A,#N/A,FALSE,"FANDA96";#N/A,#N/A,FALSE,"INTRAN96";#N/A,#N/A,FALSE,"NAA9697";#N/A,#N/A,FALSE,"ECWEBB";#N/A,#N/A,FALSE,"MFT96";#N/A,#N/A,FALSE,"CTrecon"}</definedName>
    <definedName name="jhkgh_1_5_3_5" hidden="1">{#N/A,#N/A,FALSE,"TMCOMP96";#N/A,#N/A,FALSE,"MAT96";#N/A,#N/A,FALSE,"FANDA96";#N/A,#N/A,FALSE,"INTRAN96";#N/A,#N/A,FALSE,"NAA9697";#N/A,#N/A,FALSE,"ECWEBB";#N/A,#N/A,FALSE,"MFT96";#N/A,#N/A,FALSE,"CTrecon"}</definedName>
    <definedName name="jhkgh_1_5_4" hidden="1">{#N/A,#N/A,FALSE,"TMCOMP96";#N/A,#N/A,FALSE,"MAT96";#N/A,#N/A,FALSE,"FANDA96";#N/A,#N/A,FALSE,"INTRAN96";#N/A,#N/A,FALSE,"NAA9697";#N/A,#N/A,FALSE,"ECWEBB";#N/A,#N/A,FALSE,"MFT96";#N/A,#N/A,FALSE,"CTrecon"}</definedName>
    <definedName name="jhkgh_1_5_4_1" hidden="1">{#N/A,#N/A,FALSE,"TMCOMP96";#N/A,#N/A,FALSE,"MAT96";#N/A,#N/A,FALSE,"FANDA96";#N/A,#N/A,FALSE,"INTRAN96";#N/A,#N/A,FALSE,"NAA9697";#N/A,#N/A,FALSE,"ECWEBB";#N/A,#N/A,FALSE,"MFT96";#N/A,#N/A,FALSE,"CTrecon"}</definedName>
    <definedName name="jhkgh_1_5_4_2" hidden="1">{#N/A,#N/A,FALSE,"TMCOMP96";#N/A,#N/A,FALSE,"MAT96";#N/A,#N/A,FALSE,"FANDA96";#N/A,#N/A,FALSE,"INTRAN96";#N/A,#N/A,FALSE,"NAA9697";#N/A,#N/A,FALSE,"ECWEBB";#N/A,#N/A,FALSE,"MFT96";#N/A,#N/A,FALSE,"CTrecon"}</definedName>
    <definedName name="jhkgh_1_5_4_3" hidden="1">{#N/A,#N/A,FALSE,"TMCOMP96";#N/A,#N/A,FALSE,"MAT96";#N/A,#N/A,FALSE,"FANDA96";#N/A,#N/A,FALSE,"INTRAN96";#N/A,#N/A,FALSE,"NAA9697";#N/A,#N/A,FALSE,"ECWEBB";#N/A,#N/A,FALSE,"MFT96";#N/A,#N/A,FALSE,"CTrecon"}</definedName>
    <definedName name="jhkgh_1_5_4_4" hidden="1">{#N/A,#N/A,FALSE,"TMCOMP96";#N/A,#N/A,FALSE,"MAT96";#N/A,#N/A,FALSE,"FANDA96";#N/A,#N/A,FALSE,"INTRAN96";#N/A,#N/A,FALSE,"NAA9697";#N/A,#N/A,FALSE,"ECWEBB";#N/A,#N/A,FALSE,"MFT96";#N/A,#N/A,FALSE,"CTrecon"}</definedName>
    <definedName name="jhkgh_1_5_4_5" hidden="1">{#N/A,#N/A,FALSE,"TMCOMP96";#N/A,#N/A,FALSE,"MAT96";#N/A,#N/A,FALSE,"FANDA96";#N/A,#N/A,FALSE,"INTRAN96";#N/A,#N/A,FALSE,"NAA9697";#N/A,#N/A,FALSE,"ECWEBB";#N/A,#N/A,FALSE,"MFT96";#N/A,#N/A,FALSE,"CTrecon"}</definedName>
    <definedName name="jhkgh_1_5_5" hidden="1">{#N/A,#N/A,FALSE,"TMCOMP96";#N/A,#N/A,FALSE,"MAT96";#N/A,#N/A,FALSE,"FANDA96";#N/A,#N/A,FALSE,"INTRAN96";#N/A,#N/A,FALSE,"NAA9697";#N/A,#N/A,FALSE,"ECWEBB";#N/A,#N/A,FALSE,"MFT96";#N/A,#N/A,FALSE,"CTrecon"}</definedName>
    <definedName name="jhkgh_1_5_5_1" hidden="1">{#N/A,#N/A,FALSE,"TMCOMP96";#N/A,#N/A,FALSE,"MAT96";#N/A,#N/A,FALSE,"FANDA96";#N/A,#N/A,FALSE,"INTRAN96";#N/A,#N/A,FALSE,"NAA9697";#N/A,#N/A,FALSE,"ECWEBB";#N/A,#N/A,FALSE,"MFT96";#N/A,#N/A,FALSE,"CTrecon"}</definedName>
    <definedName name="jhkgh_1_5_5_2" hidden="1">{#N/A,#N/A,FALSE,"TMCOMP96";#N/A,#N/A,FALSE,"MAT96";#N/A,#N/A,FALSE,"FANDA96";#N/A,#N/A,FALSE,"INTRAN96";#N/A,#N/A,FALSE,"NAA9697";#N/A,#N/A,FALSE,"ECWEBB";#N/A,#N/A,FALSE,"MFT96";#N/A,#N/A,FALSE,"CTrecon"}</definedName>
    <definedName name="jhkgh_1_5_5_3" hidden="1">{#N/A,#N/A,FALSE,"TMCOMP96";#N/A,#N/A,FALSE,"MAT96";#N/A,#N/A,FALSE,"FANDA96";#N/A,#N/A,FALSE,"INTRAN96";#N/A,#N/A,FALSE,"NAA9697";#N/A,#N/A,FALSE,"ECWEBB";#N/A,#N/A,FALSE,"MFT96";#N/A,#N/A,FALSE,"CTrecon"}</definedName>
    <definedName name="jhkgh_1_5_5_4" hidden="1">{#N/A,#N/A,FALSE,"TMCOMP96";#N/A,#N/A,FALSE,"MAT96";#N/A,#N/A,FALSE,"FANDA96";#N/A,#N/A,FALSE,"INTRAN96";#N/A,#N/A,FALSE,"NAA9697";#N/A,#N/A,FALSE,"ECWEBB";#N/A,#N/A,FALSE,"MFT96";#N/A,#N/A,FALSE,"CTrecon"}</definedName>
    <definedName name="jhkgh_1_5_5_5" hidden="1">{#N/A,#N/A,FALSE,"TMCOMP96";#N/A,#N/A,FALSE,"MAT96";#N/A,#N/A,FALSE,"FANDA96";#N/A,#N/A,FALSE,"INTRAN96";#N/A,#N/A,FALSE,"NAA9697";#N/A,#N/A,FALSE,"ECWEBB";#N/A,#N/A,FALSE,"MFT96";#N/A,#N/A,FALSE,"CTrecon"}</definedName>
    <definedName name="jhkgh_2" hidden="1">{#N/A,#N/A,FALSE,"TMCOMP96";#N/A,#N/A,FALSE,"MAT96";#N/A,#N/A,FALSE,"FANDA96";#N/A,#N/A,FALSE,"INTRAN96";#N/A,#N/A,FALSE,"NAA9697";#N/A,#N/A,FALSE,"ECWEBB";#N/A,#N/A,FALSE,"MFT96";#N/A,#N/A,FALSE,"CTrecon"}</definedName>
    <definedName name="jhkgh_2_1" hidden="1">{#N/A,#N/A,FALSE,"TMCOMP96";#N/A,#N/A,FALSE,"MAT96";#N/A,#N/A,FALSE,"FANDA96";#N/A,#N/A,FALSE,"INTRAN96";#N/A,#N/A,FALSE,"NAA9697";#N/A,#N/A,FALSE,"ECWEBB";#N/A,#N/A,FALSE,"MFT96";#N/A,#N/A,FALSE,"CTrecon"}</definedName>
    <definedName name="jhkgh_2_1_1" hidden="1">{#N/A,#N/A,FALSE,"TMCOMP96";#N/A,#N/A,FALSE,"MAT96";#N/A,#N/A,FALSE,"FANDA96";#N/A,#N/A,FALSE,"INTRAN96";#N/A,#N/A,FALSE,"NAA9697";#N/A,#N/A,FALSE,"ECWEBB";#N/A,#N/A,FALSE,"MFT96";#N/A,#N/A,FALSE,"CTrecon"}</definedName>
    <definedName name="jhkgh_2_1_1_1" hidden="1">{#N/A,#N/A,FALSE,"TMCOMP96";#N/A,#N/A,FALSE,"MAT96";#N/A,#N/A,FALSE,"FANDA96";#N/A,#N/A,FALSE,"INTRAN96";#N/A,#N/A,FALSE,"NAA9697";#N/A,#N/A,FALSE,"ECWEBB";#N/A,#N/A,FALSE,"MFT96";#N/A,#N/A,FALSE,"CTrecon"}</definedName>
    <definedName name="jhkgh_2_1_1_1_1" hidden="1">{#N/A,#N/A,FALSE,"TMCOMP96";#N/A,#N/A,FALSE,"MAT96";#N/A,#N/A,FALSE,"FANDA96";#N/A,#N/A,FALSE,"INTRAN96";#N/A,#N/A,FALSE,"NAA9697";#N/A,#N/A,FALSE,"ECWEBB";#N/A,#N/A,FALSE,"MFT96";#N/A,#N/A,FALSE,"CTrecon"}</definedName>
    <definedName name="jhkgh_2_1_1_1_2" hidden="1">{#N/A,#N/A,FALSE,"TMCOMP96";#N/A,#N/A,FALSE,"MAT96";#N/A,#N/A,FALSE,"FANDA96";#N/A,#N/A,FALSE,"INTRAN96";#N/A,#N/A,FALSE,"NAA9697";#N/A,#N/A,FALSE,"ECWEBB";#N/A,#N/A,FALSE,"MFT96";#N/A,#N/A,FALSE,"CTrecon"}</definedName>
    <definedName name="jhkgh_2_1_1_1_3" hidden="1">{#N/A,#N/A,FALSE,"TMCOMP96";#N/A,#N/A,FALSE,"MAT96";#N/A,#N/A,FALSE,"FANDA96";#N/A,#N/A,FALSE,"INTRAN96";#N/A,#N/A,FALSE,"NAA9697";#N/A,#N/A,FALSE,"ECWEBB";#N/A,#N/A,FALSE,"MFT96";#N/A,#N/A,FALSE,"CTrecon"}</definedName>
    <definedName name="jhkgh_2_1_1_1_4" hidden="1">{#N/A,#N/A,FALSE,"TMCOMP96";#N/A,#N/A,FALSE,"MAT96";#N/A,#N/A,FALSE,"FANDA96";#N/A,#N/A,FALSE,"INTRAN96";#N/A,#N/A,FALSE,"NAA9697";#N/A,#N/A,FALSE,"ECWEBB";#N/A,#N/A,FALSE,"MFT96";#N/A,#N/A,FALSE,"CTrecon"}</definedName>
    <definedName name="jhkgh_2_1_1_1_5" hidden="1">{#N/A,#N/A,FALSE,"TMCOMP96";#N/A,#N/A,FALSE,"MAT96";#N/A,#N/A,FALSE,"FANDA96";#N/A,#N/A,FALSE,"INTRAN96";#N/A,#N/A,FALSE,"NAA9697";#N/A,#N/A,FALSE,"ECWEBB";#N/A,#N/A,FALSE,"MFT96";#N/A,#N/A,FALSE,"CTrecon"}</definedName>
    <definedName name="jhkgh_2_1_1_2" hidden="1">{#N/A,#N/A,FALSE,"TMCOMP96";#N/A,#N/A,FALSE,"MAT96";#N/A,#N/A,FALSE,"FANDA96";#N/A,#N/A,FALSE,"INTRAN96";#N/A,#N/A,FALSE,"NAA9697";#N/A,#N/A,FALSE,"ECWEBB";#N/A,#N/A,FALSE,"MFT96";#N/A,#N/A,FALSE,"CTrecon"}</definedName>
    <definedName name="jhkgh_2_1_1_2_1" hidden="1">{#N/A,#N/A,FALSE,"TMCOMP96";#N/A,#N/A,FALSE,"MAT96";#N/A,#N/A,FALSE,"FANDA96";#N/A,#N/A,FALSE,"INTRAN96";#N/A,#N/A,FALSE,"NAA9697";#N/A,#N/A,FALSE,"ECWEBB";#N/A,#N/A,FALSE,"MFT96";#N/A,#N/A,FALSE,"CTrecon"}</definedName>
    <definedName name="jhkgh_2_1_1_2_2" hidden="1">{#N/A,#N/A,FALSE,"TMCOMP96";#N/A,#N/A,FALSE,"MAT96";#N/A,#N/A,FALSE,"FANDA96";#N/A,#N/A,FALSE,"INTRAN96";#N/A,#N/A,FALSE,"NAA9697";#N/A,#N/A,FALSE,"ECWEBB";#N/A,#N/A,FALSE,"MFT96";#N/A,#N/A,FALSE,"CTrecon"}</definedName>
    <definedName name="jhkgh_2_1_1_2_3" hidden="1">{#N/A,#N/A,FALSE,"TMCOMP96";#N/A,#N/A,FALSE,"MAT96";#N/A,#N/A,FALSE,"FANDA96";#N/A,#N/A,FALSE,"INTRAN96";#N/A,#N/A,FALSE,"NAA9697";#N/A,#N/A,FALSE,"ECWEBB";#N/A,#N/A,FALSE,"MFT96";#N/A,#N/A,FALSE,"CTrecon"}</definedName>
    <definedName name="jhkgh_2_1_1_2_4" hidden="1">{#N/A,#N/A,FALSE,"TMCOMP96";#N/A,#N/A,FALSE,"MAT96";#N/A,#N/A,FALSE,"FANDA96";#N/A,#N/A,FALSE,"INTRAN96";#N/A,#N/A,FALSE,"NAA9697";#N/A,#N/A,FALSE,"ECWEBB";#N/A,#N/A,FALSE,"MFT96";#N/A,#N/A,FALSE,"CTrecon"}</definedName>
    <definedName name="jhkgh_2_1_1_2_5" hidden="1">{#N/A,#N/A,FALSE,"TMCOMP96";#N/A,#N/A,FALSE,"MAT96";#N/A,#N/A,FALSE,"FANDA96";#N/A,#N/A,FALSE,"INTRAN96";#N/A,#N/A,FALSE,"NAA9697";#N/A,#N/A,FALSE,"ECWEBB";#N/A,#N/A,FALSE,"MFT96";#N/A,#N/A,FALSE,"CTrecon"}</definedName>
    <definedName name="jhkgh_2_1_1_3" hidden="1">{#N/A,#N/A,FALSE,"TMCOMP96";#N/A,#N/A,FALSE,"MAT96";#N/A,#N/A,FALSE,"FANDA96";#N/A,#N/A,FALSE,"INTRAN96";#N/A,#N/A,FALSE,"NAA9697";#N/A,#N/A,FALSE,"ECWEBB";#N/A,#N/A,FALSE,"MFT96";#N/A,#N/A,FALSE,"CTrecon"}</definedName>
    <definedName name="jhkgh_2_1_1_4" hidden="1">{#N/A,#N/A,FALSE,"TMCOMP96";#N/A,#N/A,FALSE,"MAT96";#N/A,#N/A,FALSE,"FANDA96";#N/A,#N/A,FALSE,"INTRAN96";#N/A,#N/A,FALSE,"NAA9697";#N/A,#N/A,FALSE,"ECWEBB";#N/A,#N/A,FALSE,"MFT96";#N/A,#N/A,FALSE,"CTrecon"}</definedName>
    <definedName name="jhkgh_2_1_1_5" hidden="1">{#N/A,#N/A,FALSE,"TMCOMP96";#N/A,#N/A,FALSE,"MAT96";#N/A,#N/A,FALSE,"FANDA96";#N/A,#N/A,FALSE,"INTRAN96";#N/A,#N/A,FALSE,"NAA9697";#N/A,#N/A,FALSE,"ECWEBB";#N/A,#N/A,FALSE,"MFT96";#N/A,#N/A,FALSE,"CTrecon"}</definedName>
    <definedName name="jhkgh_2_1_2" hidden="1">{#N/A,#N/A,FALSE,"TMCOMP96";#N/A,#N/A,FALSE,"MAT96";#N/A,#N/A,FALSE,"FANDA96";#N/A,#N/A,FALSE,"INTRAN96";#N/A,#N/A,FALSE,"NAA9697";#N/A,#N/A,FALSE,"ECWEBB";#N/A,#N/A,FALSE,"MFT96";#N/A,#N/A,FALSE,"CTrecon"}</definedName>
    <definedName name="jhkgh_2_1_2_1" hidden="1">{#N/A,#N/A,FALSE,"TMCOMP96";#N/A,#N/A,FALSE,"MAT96";#N/A,#N/A,FALSE,"FANDA96";#N/A,#N/A,FALSE,"INTRAN96";#N/A,#N/A,FALSE,"NAA9697";#N/A,#N/A,FALSE,"ECWEBB";#N/A,#N/A,FALSE,"MFT96";#N/A,#N/A,FALSE,"CTrecon"}</definedName>
    <definedName name="jhkgh_2_1_2_2" hidden="1">{#N/A,#N/A,FALSE,"TMCOMP96";#N/A,#N/A,FALSE,"MAT96";#N/A,#N/A,FALSE,"FANDA96";#N/A,#N/A,FALSE,"INTRAN96";#N/A,#N/A,FALSE,"NAA9697";#N/A,#N/A,FALSE,"ECWEBB";#N/A,#N/A,FALSE,"MFT96";#N/A,#N/A,FALSE,"CTrecon"}</definedName>
    <definedName name="jhkgh_2_1_2_3" hidden="1">{#N/A,#N/A,FALSE,"TMCOMP96";#N/A,#N/A,FALSE,"MAT96";#N/A,#N/A,FALSE,"FANDA96";#N/A,#N/A,FALSE,"INTRAN96";#N/A,#N/A,FALSE,"NAA9697";#N/A,#N/A,FALSE,"ECWEBB";#N/A,#N/A,FALSE,"MFT96";#N/A,#N/A,FALSE,"CTrecon"}</definedName>
    <definedName name="jhkgh_2_1_2_4" hidden="1">{#N/A,#N/A,FALSE,"TMCOMP96";#N/A,#N/A,FALSE,"MAT96";#N/A,#N/A,FALSE,"FANDA96";#N/A,#N/A,FALSE,"INTRAN96";#N/A,#N/A,FALSE,"NAA9697";#N/A,#N/A,FALSE,"ECWEBB";#N/A,#N/A,FALSE,"MFT96";#N/A,#N/A,FALSE,"CTrecon"}</definedName>
    <definedName name="jhkgh_2_1_2_5" hidden="1">{#N/A,#N/A,FALSE,"TMCOMP96";#N/A,#N/A,FALSE,"MAT96";#N/A,#N/A,FALSE,"FANDA96";#N/A,#N/A,FALSE,"INTRAN96";#N/A,#N/A,FALSE,"NAA9697";#N/A,#N/A,FALSE,"ECWEBB";#N/A,#N/A,FALSE,"MFT96";#N/A,#N/A,FALSE,"CTrecon"}</definedName>
    <definedName name="jhkgh_2_1_3" hidden="1">{#N/A,#N/A,FALSE,"TMCOMP96";#N/A,#N/A,FALSE,"MAT96";#N/A,#N/A,FALSE,"FANDA96";#N/A,#N/A,FALSE,"INTRAN96";#N/A,#N/A,FALSE,"NAA9697";#N/A,#N/A,FALSE,"ECWEBB";#N/A,#N/A,FALSE,"MFT96";#N/A,#N/A,FALSE,"CTrecon"}</definedName>
    <definedName name="jhkgh_2_1_3_1" hidden="1">{#N/A,#N/A,FALSE,"TMCOMP96";#N/A,#N/A,FALSE,"MAT96";#N/A,#N/A,FALSE,"FANDA96";#N/A,#N/A,FALSE,"INTRAN96";#N/A,#N/A,FALSE,"NAA9697";#N/A,#N/A,FALSE,"ECWEBB";#N/A,#N/A,FALSE,"MFT96";#N/A,#N/A,FALSE,"CTrecon"}</definedName>
    <definedName name="jhkgh_2_1_3_2" hidden="1">{#N/A,#N/A,FALSE,"TMCOMP96";#N/A,#N/A,FALSE,"MAT96";#N/A,#N/A,FALSE,"FANDA96";#N/A,#N/A,FALSE,"INTRAN96";#N/A,#N/A,FALSE,"NAA9697";#N/A,#N/A,FALSE,"ECWEBB";#N/A,#N/A,FALSE,"MFT96";#N/A,#N/A,FALSE,"CTrecon"}</definedName>
    <definedName name="jhkgh_2_1_3_3" hidden="1">{#N/A,#N/A,FALSE,"TMCOMP96";#N/A,#N/A,FALSE,"MAT96";#N/A,#N/A,FALSE,"FANDA96";#N/A,#N/A,FALSE,"INTRAN96";#N/A,#N/A,FALSE,"NAA9697";#N/A,#N/A,FALSE,"ECWEBB";#N/A,#N/A,FALSE,"MFT96";#N/A,#N/A,FALSE,"CTrecon"}</definedName>
    <definedName name="jhkgh_2_1_3_4" hidden="1">{#N/A,#N/A,FALSE,"TMCOMP96";#N/A,#N/A,FALSE,"MAT96";#N/A,#N/A,FALSE,"FANDA96";#N/A,#N/A,FALSE,"INTRAN96";#N/A,#N/A,FALSE,"NAA9697";#N/A,#N/A,FALSE,"ECWEBB";#N/A,#N/A,FALSE,"MFT96";#N/A,#N/A,FALSE,"CTrecon"}</definedName>
    <definedName name="jhkgh_2_1_3_5" hidden="1">{#N/A,#N/A,FALSE,"TMCOMP96";#N/A,#N/A,FALSE,"MAT96";#N/A,#N/A,FALSE,"FANDA96";#N/A,#N/A,FALSE,"INTRAN96";#N/A,#N/A,FALSE,"NAA9697";#N/A,#N/A,FALSE,"ECWEBB";#N/A,#N/A,FALSE,"MFT96";#N/A,#N/A,FALSE,"CTrecon"}</definedName>
    <definedName name="jhkgh_2_1_4" hidden="1">{#N/A,#N/A,FALSE,"TMCOMP96";#N/A,#N/A,FALSE,"MAT96";#N/A,#N/A,FALSE,"FANDA96";#N/A,#N/A,FALSE,"INTRAN96";#N/A,#N/A,FALSE,"NAA9697";#N/A,#N/A,FALSE,"ECWEBB";#N/A,#N/A,FALSE,"MFT96";#N/A,#N/A,FALSE,"CTrecon"}</definedName>
    <definedName name="jhkgh_2_1_4_1" hidden="1">{#N/A,#N/A,FALSE,"TMCOMP96";#N/A,#N/A,FALSE,"MAT96";#N/A,#N/A,FALSE,"FANDA96";#N/A,#N/A,FALSE,"INTRAN96";#N/A,#N/A,FALSE,"NAA9697";#N/A,#N/A,FALSE,"ECWEBB";#N/A,#N/A,FALSE,"MFT96";#N/A,#N/A,FALSE,"CTrecon"}</definedName>
    <definedName name="jhkgh_2_1_4_2" hidden="1">{#N/A,#N/A,FALSE,"TMCOMP96";#N/A,#N/A,FALSE,"MAT96";#N/A,#N/A,FALSE,"FANDA96";#N/A,#N/A,FALSE,"INTRAN96";#N/A,#N/A,FALSE,"NAA9697";#N/A,#N/A,FALSE,"ECWEBB";#N/A,#N/A,FALSE,"MFT96";#N/A,#N/A,FALSE,"CTrecon"}</definedName>
    <definedName name="jhkgh_2_1_4_3" hidden="1">{#N/A,#N/A,FALSE,"TMCOMP96";#N/A,#N/A,FALSE,"MAT96";#N/A,#N/A,FALSE,"FANDA96";#N/A,#N/A,FALSE,"INTRAN96";#N/A,#N/A,FALSE,"NAA9697";#N/A,#N/A,FALSE,"ECWEBB";#N/A,#N/A,FALSE,"MFT96";#N/A,#N/A,FALSE,"CTrecon"}</definedName>
    <definedName name="jhkgh_2_1_4_4" hidden="1">{#N/A,#N/A,FALSE,"TMCOMP96";#N/A,#N/A,FALSE,"MAT96";#N/A,#N/A,FALSE,"FANDA96";#N/A,#N/A,FALSE,"INTRAN96";#N/A,#N/A,FALSE,"NAA9697";#N/A,#N/A,FALSE,"ECWEBB";#N/A,#N/A,FALSE,"MFT96";#N/A,#N/A,FALSE,"CTrecon"}</definedName>
    <definedName name="jhkgh_2_1_4_5" hidden="1">{#N/A,#N/A,FALSE,"TMCOMP96";#N/A,#N/A,FALSE,"MAT96";#N/A,#N/A,FALSE,"FANDA96";#N/A,#N/A,FALSE,"INTRAN96";#N/A,#N/A,FALSE,"NAA9697";#N/A,#N/A,FALSE,"ECWEBB";#N/A,#N/A,FALSE,"MFT96";#N/A,#N/A,FALSE,"CTrecon"}</definedName>
    <definedName name="jhkgh_2_1_5" hidden="1">{#N/A,#N/A,FALSE,"TMCOMP96";#N/A,#N/A,FALSE,"MAT96";#N/A,#N/A,FALSE,"FANDA96";#N/A,#N/A,FALSE,"INTRAN96";#N/A,#N/A,FALSE,"NAA9697";#N/A,#N/A,FALSE,"ECWEBB";#N/A,#N/A,FALSE,"MFT96";#N/A,#N/A,FALSE,"CTrecon"}</definedName>
    <definedName name="jhkgh_2_1_5_1" hidden="1">{#N/A,#N/A,FALSE,"TMCOMP96";#N/A,#N/A,FALSE,"MAT96";#N/A,#N/A,FALSE,"FANDA96";#N/A,#N/A,FALSE,"INTRAN96";#N/A,#N/A,FALSE,"NAA9697";#N/A,#N/A,FALSE,"ECWEBB";#N/A,#N/A,FALSE,"MFT96";#N/A,#N/A,FALSE,"CTrecon"}</definedName>
    <definedName name="jhkgh_2_1_5_2" hidden="1">{#N/A,#N/A,FALSE,"TMCOMP96";#N/A,#N/A,FALSE,"MAT96";#N/A,#N/A,FALSE,"FANDA96";#N/A,#N/A,FALSE,"INTRAN96";#N/A,#N/A,FALSE,"NAA9697";#N/A,#N/A,FALSE,"ECWEBB";#N/A,#N/A,FALSE,"MFT96";#N/A,#N/A,FALSE,"CTrecon"}</definedName>
    <definedName name="jhkgh_2_1_5_3" hidden="1">{#N/A,#N/A,FALSE,"TMCOMP96";#N/A,#N/A,FALSE,"MAT96";#N/A,#N/A,FALSE,"FANDA96";#N/A,#N/A,FALSE,"INTRAN96";#N/A,#N/A,FALSE,"NAA9697";#N/A,#N/A,FALSE,"ECWEBB";#N/A,#N/A,FALSE,"MFT96";#N/A,#N/A,FALSE,"CTrecon"}</definedName>
    <definedName name="jhkgh_2_1_5_4" hidden="1">{#N/A,#N/A,FALSE,"TMCOMP96";#N/A,#N/A,FALSE,"MAT96";#N/A,#N/A,FALSE,"FANDA96";#N/A,#N/A,FALSE,"INTRAN96";#N/A,#N/A,FALSE,"NAA9697";#N/A,#N/A,FALSE,"ECWEBB";#N/A,#N/A,FALSE,"MFT96";#N/A,#N/A,FALSE,"CTrecon"}</definedName>
    <definedName name="jhkgh_2_1_5_5" hidden="1">{#N/A,#N/A,FALSE,"TMCOMP96";#N/A,#N/A,FALSE,"MAT96";#N/A,#N/A,FALSE,"FANDA96";#N/A,#N/A,FALSE,"INTRAN96";#N/A,#N/A,FALSE,"NAA9697";#N/A,#N/A,FALSE,"ECWEBB";#N/A,#N/A,FALSE,"MFT96";#N/A,#N/A,FALSE,"CTrecon"}</definedName>
    <definedName name="jhkgh_2_2" hidden="1">{#N/A,#N/A,FALSE,"TMCOMP96";#N/A,#N/A,FALSE,"MAT96";#N/A,#N/A,FALSE,"FANDA96";#N/A,#N/A,FALSE,"INTRAN96";#N/A,#N/A,FALSE,"NAA9697";#N/A,#N/A,FALSE,"ECWEBB";#N/A,#N/A,FALSE,"MFT96";#N/A,#N/A,FALSE,"CTrecon"}</definedName>
    <definedName name="jhkgh_2_2_1" hidden="1">{#N/A,#N/A,FALSE,"TMCOMP96";#N/A,#N/A,FALSE,"MAT96";#N/A,#N/A,FALSE,"FANDA96";#N/A,#N/A,FALSE,"INTRAN96";#N/A,#N/A,FALSE,"NAA9697";#N/A,#N/A,FALSE,"ECWEBB";#N/A,#N/A,FALSE,"MFT96";#N/A,#N/A,FALSE,"CTrecon"}</definedName>
    <definedName name="jhkgh_2_2_2" hidden="1">{#N/A,#N/A,FALSE,"TMCOMP96";#N/A,#N/A,FALSE,"MAT96";#N/A,#N/A,FALSE,"FANDA96";#N/A,#N/A,FALSE,"INTRAN96";#N/A,#N/A,FALSE,"NAA9697";#N/A,#N/A,FALSE,"ECWEBB";#N/A,#N/A,FALSE,"MFT96";#N/A,#N/A,FALSE,"CTrecon"}</definedName>
    <definedName name="jhkgh_2_2_3" hidden="1">{#N/A,#N/A,FALSE,"TMCOMP96";#N/A,#N/A,FALSE,"MAT96";#N/A,#N/A,FALSE,"FANDA96";#N/A,#N/A,FALSE,"INTRAN96";#N/A,#N/A,FALSE,"NAA9697";#N/A,#N/A,FALSE,"ECWEBB";#N/A,#N/A,FALSE,"MFT96";#N/A,#N/A,FALSE,"CTrecon"}</definedName>
    <definedName name="jhkgh_2_2_4" hidden="1">{#N/A,#N/A,FALSE,"TMCOMP96";#N/A,#N/A,FALSE,"MAT96";#N/A,#N/A,FALSE,"FANDA96";#N/A,#N/A,FALSE,"INTRAN96";#N/A,#N/A,FALSE,"NAA9697";#N/A,#N/A,FALSE,"ECWEBB";#N/A,#N/A,FALSE,"MFT96";#N/A,#N/A,FALSE,"CTrecon"}</definedName>
    <definedName name="jhkgh_2_2_5" hidden="1">{#N/A,#N/A,FALSE,"TMCOMP96";#N/A,#N/A,FALSE,"MAT96";#N/A,#N/A,FALSE,"FANDA96";#N/A,#N/A,FALSE,"INTRAN96";#N/A,#N/A,FALSE,"NAA9697";#N/A,#N/A,FALSE,"ECWEBB";#N/A,#N/A,FALSE,"MFT96";#N/A,#N/A,FALSE,"CTrecon"}</definedName>
    <definedName name="jhkgh_2_3" hidden="1">{#N/A,#N/A,FALSE,"TMCOMP96";#N/A,#N/A,FALSE,"MAT96";#N/A,#N/A,FALSE,"FANDA96";#N/A,#N/A,FALSE,"INTRAN96";#N/A,#N/A,FALSE,"NAA9697";#N/A,#N/A,FALSE,"ECWEBB";#N/A,#N/A,FALSE,"MFT96";#N/A,#N/A,FALSE,"CTrecon"}</definedName>
    <definedName name="jhkgh_2_3_1" hidden="1">{#N/A,#N/A,FALSE,"TMCOMP96";#N/A,#N/A,FALSE,"MAT96";#N/A,#N/A,FALSE,"FANDA96";#N/A,#N/A,FALSE,"INTRAN96";#N/A,#N/A,FALSE,"NAA9697";#N/A,#N/A,FALSE,"ECWEBB";#N/A,#N/A,FALSE,"MFT96";#N/A,#N/A,FALSE,"CTrecon"}</definedName>
    <definedName name="jhkgh_2_3_2" hidden="1">{#N/A,#N/A,FALSE,"TMCOMP96";#N/A,#N/A,FALSE,"MAT96";#N/A,#N/A,FALSE,"FANDA96";#N/A,#N/A,FALSE,"INTRAN96";#N/A,#N/A,FALSE,"NAA9697";#N/A,#N/A,FALSE,"ECWEBB";#N/A,#N/A,FALSE,"MFT96";#N/A,#N/A,FALSE,"CTrecon"}</definedName>
    <definedName name="jhkgh_2_3_3" hidden="1">{#N/A,#N/A,FALSE,"TMCOMP96";#N/A,#N/A,FALSE,"MAT96";#N/A,#N/A,FALSE,"FANDA96";#N/A,#N/A,FALSE,"INTRAN96";#N/A,#N/A,FALSE,"NAA9697";#N/A,#N/A,FALSE,"ECWEBB";#N/A,#N/A,FALSE,"MFT96";#N/A,#N/A,FALSE,"CTrecon"}</definedName>
    <definedName name="jhkgh_2_3_4" hidden="1">{#N/A,#N/A,FALSE,"TMCOMP96";#N/A,#N/A,FALSE,"MAT96";#N/A,#N/A,FALSE,"FANDA96";#N/A,#N/A,FALSE,"INTRAN96";#N/A,#N/A,FALSE,"NAA9697";#N/A,#N/A,FALSE,"ECWEBB";#N/A,#N/A,FALSE,"MFT96";#N/A,#N/A,FALSE,"CTrecon"}</definedName>
    <definedName name="jhkgh_2_3_5" hidden="1">{#N/A,#N/A,FALSE,"TMCOMP96";#N/A,#N/A,FALSE,"MAT96";#N/A,#N/A,FALSE,"FANDA96";#N/A,#N/A,FALSE,"INTRAN96";#N/A,#N/A,FALSE,"NAA9697";#N/A,#N/A,FALSE,"ECWEBB";#N/A,#N/A,FALSE,"MFT96";#N/A,#N/A,FALSE,"CTrecon"}</definedName>
    <definedName name="jhkgh_2_4" hidden="1">{#N/A,#N/A,FALSE,"TMCOMP96";#N/A,#N/A,FALSE,"MAT96";#N/A,#N/A,FALSE,"FANDA96";#N/A,#N/A,FALSE,"INTRAN96";#N/A,#N/A,FALSE,"NAA9697";#N/A,#N/A,FALSE,"ECWEBB";#N/A,#N/A,FALSE,"MFT96";#N/A,#N/A,FALSE,"CTrecon"}</definedName>
    <definedName name="jhkgh_2_4_1" hidden="1">{#N/A,#N/A,FALSE,"TMCOMP96";#N/A,#N/A,FALSE,"MAT96";#N/A,#N/A,FALSE,"FANDA96";#N/A,#N/A,FALSE,"INTRAN96";#N/A,#N/A,FALSE,"NAA9697";#N/A,#N/A,FALSE,"ECWEBB";#N/A,#N/A,FALSE,"MFT96";#N/A,#N/A,FALSE,"CTrecon"}</definedName>
    <definedName name="jhkgh_2_4_2" hidden="1">{#N/A,#N/A,FALSE,"TMCOMP96";#N/A,#N/A,FALSE,"MAT96";#N/A,#N/A,FALSE,"FANDA96";#N/A,#N/A,FALSE,"INTRAN96";#N/A,#N/A,FALSE,"NAA9697";#N/A,#N/A,FALSE,"ECWEBB";#N/A,#N/A,FALSE,"MFT96";#N/A,#N/A,FALSE,"CTrecon"}</definedName>
    <definedName name="jhkgh_2_4_3" hidden="1">{#N/A,#N/A,FALSE,"TMCOMP96";#N/A,#N/A,FALSE,"MAT96";#N/A,#N/A,FALSE,"FANDA96";#N/A,#N/A,FALSE,"INTRAN96";#N/A,#N/A,FALSE,"NAA9697";#N/A,#N/A,FALSE,"ECWEBB";#N/A,#N/A,FALSE,"MFT96";#N/A,#N/A,FALSE,"CTrecon"}</definedName>
    <definedName name="jhkgh_2_4_4" hidden="1">{#N/A,#N/A,FALSE,"TMCOMP96";#N/A,#N/A,FALSE,"MAT96";#N/A,#N/A,FALSE,"FANDA96";#N/A,#N/A,FALSE,"INTRAN96";#N/A,#N/A,FALSE,"NAA9697";#N/A,#N/A,FALSE,"ECWEBB";#N/A,#N/A,FALSE,"MFT96";#N/A,#N/A,FALSE,"CTrecon"}</definedName>
    <definedName name="jhkgh_2_4_5" hidden="1">{#N/A,#N/A,FALSE,"TMCOMP96";#N/A,#N/A,FALSE,"MAT96";#N/A,#N/A,FALSE,"FANDA96";#N/A,#N/A,FALSE,"INTRAN96";#N/A,#N/A,FALSE,"NAA9697";#N/A,#N/A,FALSE,"ECWEBB";#N/A,#N/A,FALSE,"MFT96";#N/A,#N/A,FALSE,"CTrecon"}</definedName>
    <definedName name="jhkgh_2_5" hidden="1">{#N/A,#N/A,FALSE,"TMCOMP96";#N/A,#N/A,FALSE,"MAT96";#N/A,#N/A,FALSE,"FANDA96";#N/A,#N/A,FALSE,"INTRAN96";#N/A,#N/A,FALSE,"NAA9697";#N/A,#N/A,FALSE,"ECWEBB";#N/A,#N/A,FALSE,"MFT96";#N/A,#N/A,FALSE,"CTrecon"}</definedName>
    <definedName name="jhkgh_2_5_1" hidden="1">{#N/A,#N/A,FALSE,"TMCOMP96";#N/A,#N/A,FALSE,"MAT96";#N/A,#N/A,FALSE,"FANDA96";#N/A,#N/A,FALSE,"INTRAN96";#N/A,#N/A,FALSE,"NAA9697";#N/A,#N/A,FALSE,"ECWEBB";#N/A,#N/A,FALSE,"MFT96";#N/A,#N/A,FALSE,"CTrecon"}</definedName>
    <definedName name="jhkgh_2_5_2" hidden="1">{#N/A,#N/A,FALSE,"TMCOMP96";#N/A,#N/A,FALSE,"MAT96";#N/A,#N/A,FALSE,"FANDA96";#N/A,#N/A,FALSE,"INTRAN96";#N/A,#N/A,FALSE,"NAA9697";#N/A,#N/A,FALSE,"ECWEBB";#N/A,#N/A,FALSE,"MFT96";#N/A,#N/A,FALSE,"CTrecon"}</definedName>
    <definedName name="jhkgh_2_5_3" hidden="1">{#N/A,#N/A,FALSE,"TMCOMP96";#N/A,#N/A,FALSE,"MAT96";#N/A,#N/A,FALSE,"FANDA96";#N/A,#N/A,FALSE,"INTRAN96";#N/A,#N/A,FALSE,"NAA9697";#N/A,#N/A,FALSE,"ECWEBB";#N/A,#N/A,FALSE,"MFT96";#N/A,#N/A,FALSE,"CTrecon"}</definedName>
    <definedName name="jhkgh_2_5_4" hidden="1">{#N/A,#N/A,FALSE,"TMCOMP96";#N/A,#N/A,FALSE,"MAT96";#N/A,#N/A,FALSE,"FANDA96";#N/A,#N/A,FALSE,"INTRAN96";#N/A,#N/A,FALSE,"NAA9697";#N/A,#N/A,FALSE,"ECWEBB";#N/A,#N/A,FALSE,"MFT96";#N/A,#N/A,FALSE,"CTrecon"}</definedName>
    <definedName name="jhkgh_2_5_5" hidden="1">{#N/A,#N/A,FALSE,"TMCOMP96";#N/A,#N/A,FALSE,"MAT96";#N/A,#N/A,FALSE,"FANDA96";#N/A,#N/A,FALSE,"INTRAN96";#N/A,#N/A,FALSE,"NAA9697";#N/A,#N/A,FALSE,"ECWEBB";#N/A,#N/A,FALSE,"MFT96";#N/A,#N/A,FALSE,"CTrecon"}</definedName>
    <definedName name="jhkgh_3" hidden="1">{#N/A,#N/A,FALSE,"TMCOMP96";#N/A,#N/A,FALSE,"MAT96";#N/A,#N/A,FALSE,"FANDA96";#N/A,#N/A,FALSE,"INTRAN96";#N/A,#N/A,FALSE,"NAA9697";#N/A,#N/A,FALSE,"ECWEBB";#N/A,#N/A,FALSE,"MFT96";#N/A,#N/A,FALSE,"CTrecon"}</definedName>
    <definedName name="jhkgh_3_1" hidden="1">{#N/A,#N/A,FALSE,"TMCOMP96";#N/A,#N/A,FALSE,"MAT96";#N/A,#N/A,FALSE,"FANDA96";#N/A,#N/A,FALSE,"INTRAN96";#N/A,#N/A,FALSE,"NAA9697";#N/A,#N/A,FALSE,"ECWEBB";#N/A,#N/A,FALSE,"MFT96";#N/A,#N/A,FALSE,"CTrecon"}</definedName>
    <definedName name="jhkgh_3_1_1" hidden="1">{#N/A,#N/A,FALSE,"TMCOMP96";#N/A,#N/A,FALSE,"MAT96";#N/A,#N/A,FALSE,"FANDA96";#N/A,#N/A,FALSE,"INTRAN96";#N/A,#N/A,FALSE,"NAA9697";#N/A,#N/A,FALSE,"ECWEBB";#N/A,#N/A,FALSE,"MFT96";#N/A,#N/A,FALSE,"CTrecon"}</definedName>
    <definedName name="jhkgh_3_1_1_1" hidden="1">{#N/A,#N/A,FALSE,"TMCOMP96";#N/A,#N/A,FALSE,"MAT96";#N/A,#N/A,FALSE,"FANDA96";#N/A,#N/A,FALSE,"INTRAN96";#N/A,#N/A,FALSE,"NAA9697";#N/A,#N/A,FALSE,"ECWEBB";#N/A,#N/A,FALSE,"MFT96";#N/A,#N/A,FALSE,"CTrecon"}</definedName>
    <definedName name="jhkgh_3_1_1_1_1" hidden="1">{#N/A,#N/A,FALSE,"TMCOMP96";#N/A,#N/A,FALSE,"MAT96";#N/A,#N/A,FALSE,"FANDA96";#N/A,#N/A,FALSE,"INTRAN96";#N/A,#N/A,FALSE,"NAA9697";#N/A,#N/A,FALSE,"ECWEBB";#N/A,#N/A,FALSE,"MFT96";#N/A,#N/A,FALSE,"CTrecon"}</definedName>
    <definedName name="jhkgh_3_1_1_1_2" hidden="1">{#N/A,#N/A,FALSE,"TMCOMP96";#N/A,#N/A,FALSE,"MAT96";#N/A,#N/A,FALSE,"FANDA96";#N/A,#N/A,FALSE,"INTRAN96";#N/A,#N/A,FALSE,"NAA9697";#N/A,#N/A,FALSE,"ECWEBB";#N/A,#N/A,FALSE,"MFT96";#N/A,#N/A,FALSE,"CTrecon"}</definedName>
    <definedName name="jhkgh_3_1_1_1_3" hidden="1">{#N/A,#N/A,FALSE,"TMCOMP96";#N/A,#N/A,FALSE,"MAT96";#N/A,#N/A,FALSE,"FANDA96";#N/A,#N/A,FALSE,"INTRAN96";#N/A,#N/A,FALSE,"NAA9697";#N/A,#N/A,FALSE,"ECWEBB";#N/A,#N/A,FALSE,"MFT96";#N/A,#N/A,FALSE,"CTrecon"}</definedName>
    <definedName name="jhkgh_3_1_1_1_4" hidden="1">{#N/A,#N/A,FALSE,"TMCOMP96";#N/A,#N/A,FALSE,"MAT96";#N/A,#N/A,FALSE,"FANDA96";#N/A,#N/A,FALSE,"INTRAN96";#N/A,#N/A,FALSE,"NAA9697";#N/A,#N/A,FALSE,"ECWEBB";#N/A,#N/A,FALSE,"MFT96";#N/A,#N/A,FALSE,"CTrecon"}</definedName>
    <definedName name="jhkgh_3_1_1_1_5" hidden="1">{#N/A,#N/A,FALSE,"TMCOMP96";#N/A,#N/A,FALSE,"MAT96";#N/A,#N/A,FALSE,"FANDA96";#N/A,#N/A,FALSE,"INTRAN96";#N/A,#N/A,FALSE,"NAA9697";#N/A,#N/A,FALSE,"ECWEBB";#N/A,#N/A,FALSE,"MFT96";#N/A,#N/A,FALSE,"CTrecon"}</definedName>
    <definedName name="jhkgh_3_1_1_2" hidden="1">{#N/A,#N/A,FALSE,"TMCOMP96";#N/A,#N/A,FALSE,"MAT96";#N/A,#N/A,FALSE,"FANDA96";#N/A,#N/A,FALSE,"INTRAN96";#N/A,#N/A,FALSE,"NAA9697";#N/A,#N/A,FALSE,"ECWEBB";#N/A,#N/A,FALSE,"MFT96";#N/A,#N/A,FALSE,"CTrecon"}</definedName>
    <definedName name="jhkgh_3_1_1_2_1" hidden="1">{#N/A,#N/A,FALSE,"TMCOMP96";#N/A,#N/A,FALSE,"MAT96";#N/A,#N/A,FALSE,"FANDA96";#N/A,#N/A,FALSE,"INTRAN96";#N/A,#N/A,FALSE,"NAA9697";#N/A,#N/A,FALSE,"ECWEBB";#N/A,#N/A,FALSE,"MFT96";#N/A,#N/A,FALSE,"CTrecon"}</definedName>
    <definedName name="jhkgh_3_1_1_2_2" hidden="1">{#N/A,#N/A,FALSE,"TMCOMP96";#N/A,#N/A,FALSE,"MAT96";#N/A,#N/A,FALSE,"FANDA96";#N/A,#N/A,FALSE,"INTRAN96";#N/A,#N/A,FALSE,"NAA9697";#N/A,#N/A,FALSE,"ECWEBB";#N/A,#N/A,FALSE,"MFT96";#N/A,#N/A,FALSE,"CTrecon"}</definedName>
    <definedName name="jhkgh_3_1_1_2_3" hidden="1">{#N/A,#N/A,FALSE,"TMCOMP96";#N/A,#N/A,FALSE,"MAT96";#N/A,#N/A,FALSE,"FANDA96";#N/A,#N/A,FALSE,"INTRAN96";#N/A,#N/A,FALSE,"NAA9697";#N/A,#N/A,FALSE,"ECWEBB";#N/A,#N/A,FALSE,"MFT96";#N/A,#N/A,FALSE,"CTrecon"}</definedName>
    <definedName name="jhkgh_3_1_1_2_4" hidden="1">{#N/A,#N/A,FALSE,"TMCOMP96";#N/A,#N/A,FALSE,"MAT96";#N/A,#N/A,FALSE,"FANDA96";#N/A,#N/A,FALSE,"INTRAN96";#N/A,#N/A,FALSE,"NAA9697";#N/A,#N/A,FALSE,"ECWEBB";#N/A,#N/A,FALSE,"MFT96";#N/A,#N/A,FALSE,"CTrecon"}</definedName>
    <definedName name="jhkgh_3_1_1_2_5" hidden="1">{#N/A,#N/A,FALSE,"TMCOMP96";#N/A,#N/A,FALSE,"MAT96";#N/A,#N/A,FALSE,"FANDA96";#N/A,#N/A,FALSE,"INTRAN96";#N/A,#N/A,FALSE,"NAA9697";#N/A,#N/A,FALSE,"ECWEBB";#N/A,#N/A,FALSE,"MFT96";#N/A,#N/A,FALSE,"CTrecon"}</definedName>
    <definedName name="jhkgh_3_1_1_3" hidden="1">{#N/A,#N/A,FALSE,"TMCOMP96";#N/A,#N/A,FALSE,"MAT96";#N/A,#N/A,FALSE,"FANDA96";#N/A,#N/A,FALSE,"INTRAN96";#N/A,#N/A,FALSE,"NAA9697";#N/A,#N/A,FALSE,"ECWEBB";#N/A,#N/A,FALSE,"MFT96";#N/A,#N/A,FALSE,"CTrecon"}</definedName>
    <definedName name="jhkgh_3_1_1_4" hidden="1">{#N/A,#N/A,FALSE,"TMCOMP96";#N/A,#N/A,FALSE,"MAT96";#N/A,#N/A,FALSE,"FANDA96";#N/A,#N/A,FALSE,"INTRAN96";#N/A,#N/A,FALSE,"NAA9697";#N/A,#N/A,FALSE,"ECWEBB";#N/A,#N/A,FALSE,"MFT96";#N/A,#N/A,FALSE,"CTrecon"}</definedName>
    <definedName name="jhkgh_3_1_1_5" hidden="1">{#N/A,#N/A,FALSE,"TMCOMP96";#N/A,#N/A,FALSE,"MAT96";#N/A,#N/A,FALSE,"FANDA96";#N/A,#N/A,FALSE,"INTRAN96";#N/A,#N/A,FALSE,"NAA9697";#N/A,#N/A,FALSE,"ECWEBB";#N/A,#N/A,FALSE,"MFT96";#N/A,#N/A,FALSE,"CTrecon"}</definedName>
    <definedName name="jhkgh_3_1_2" hidden="1">{#N/A,#N/A,FALSE,"TMCOMP96";#N/A,#N/A,FALSE,"MAT96";#N/A,#N/A,FALSE,"FANDA96";#N/A,#N/A,FALSE,"INTRAN96";#N/A,#N/A,FALSE,"NAA9697";#N/A,#N/A,FALSE,"ECWEBB";#N/A,#N/A,FALSE,"MFT96";#N/A,#N/A,FALSE,"CTrecon"}</definedName>
    <definedName name="jhkgh_3_1_2_1" hidden="1">{#N/A,#N/A,FALSE,"TMCOMP96";#N/A,#N/A,FALSE,"MAT96";#N/A,#N/A,FALSE,"FANDA96";#N/A,#N/A,FALSE,"INTRAN96";#N/A,#N/A,FALSE,"NAA9697";#N/A,#N/A,FALSE,"ECWEBB";#N/A,#N/A,FALSE,"MFT96";#N/A,#N/A,FALSE,"CTrecon"}</definedName>
    <definedName name="jhkgh_3_1_2_2" hidden="1">{#N/A,#N/A,FALSE,"TMCOMP96";#N/A,#N/A,FALSE,"MAT96";#N/A,#N/A,FALSE,"FANDA96";#N/A,#N/A,FALSE,"INTRAN96";#N/A,#N/A,FALSE,"NAA9697";#N/A,#N/A,FALSE,"ECWEBB";#N/A,#N/A,FALSE,"MFT96";#N/A,#N/A,FALSE,"CTrecon"}</definedName>
    <definedName name="jhkgh_3_1_2_3" hidden="1">{#N/A,#N/A,FALSE,"TMCOMP96";#N/A,#N/A,FALSE,"MAT96";#N/A,#N/A,FALSE,"FANDA96";#N/A,#N/A,FALSE,"INTRAN96";#N/A,#N/A,FALSE,"NAA9697";#N/A,#N/A,FALSE,"ECWEBB";#N/A,#N/A,FALSE,"MFT96";#N/A,#N/A,FALSE,"CTrecon"}</definedName>
    <definedName name="jhkgh_3_1_2_4" hidden="1">{#N/A,#N/A,FALSE,"TMCOMP96";#N/A,#N/A,FALSE,"MAT96";#N/A,#N/A,FALSE,"FANDA96";#N/A,#N/A,FALSE,"INTRAN96";#N/A,#N/A,FALSE,"NAA9697";#N/A,#N/A,FALSE,"ECWEBB";#N/A,#N/A,FALSE,"MFT96";#N/A,#N/A,FALSE,"CTrecon"}</definedName>
    <definedName name="jhkgh_3_1_2_5" hidden="1">{#N/A,#N/A,FALSE,"TMCOMP96";#N/A,#N/A,FALSE,"MAT96";#N/A,#N/A,FALSE,"FANDA96";#N/A,#N/A,FALSE,"INTRAN96";#N/A,#N/A,FALSE,"NAA9697";#N/A,#N/A,FALSE,"ECWEBB";#N/A,#N/A,FALSE,"MFT96";#N/A,#N/A,FALSE,"CTrecon"}</definedName>
    <definedName name="jhkgh_3_1_3" hidden="1">{#N/A,#N/A,FALSE,"TMCOMP96";#N/A,#N/A,FALSE,"MAT96";#N/A,#N/A,FALSE,"FANDA96";#N/A,#N/A,FALSE,"INTRAN96";#N/A,#N/A,FALSE,"NAA9697";#N/A,#N/A,FALSE,"ECWEBB";#N/A,#N/A,FALSE,"MFT96";#N/A,#N/A,FALSE,"CTrecon"}</definedName>
    <definedName name="jhkgh_3_1_3_1" hidden="1">{#N/A,#N/A,FALSE,"TMCOMP96";#N/A,#N/A,FALSE,"MAT96";#N/A,#N/A,FALSE,"FANDA96";#N/A,#N/A,FALSE,"INTRAN96";#N/A,#N/A,FALSE,"NAA9697";#N/A,#N/A,FALSE,"ECWEBB";#N/A,#N/A,FALSE,"MFT96";#N/A,#N/A,FALSE,"CTrecon"}</definedName>
    <definedName name="jhkgh_3_1_3_2" hidden="1">{#N/A,#N/A,FALSE,"TMCOMP96";#N/A,#N/A,FALSE,"MAT96";#N/A,#N/A,FALSE,"FANDA96";#N/A,#N/A,FALSE,"INTRAN96";#N/A,#N/A,FALSE,"NAA9697";#N/A,#N/A,FALSE,"ECWEBB";#N/A,#N/A,FALSE,"MFT96";#N/A,#N/A,FALSE,"CTrecon"}</definedName>
    <definedName name="jhkgh_3_1_3_3" hidden="1">{#N/A,#N/A,FALSE,"TMCOMP96";#N/A,#N/A,FALSE,"MAT96";#N/A,#N/A,FALSE,"FANDA96";#N/A,#N/A,FALSE,"INTRAN96";#N/A,#N/A,FALSE,"NAA9697";#N/A,#N/A,FALSE,"ECWEBB";#N/A,#N/A,FALSE,"MFT96";#N/A,#N/A,FALSE,"CTrecon"}</definedName>
    <definedName name="jhkgh_3_1_3_4" hidden="1">{#N/A,#N/A,FALSE,"TMCOMP96";#N/A,#N/A,FALSE,"MAT96";#N/A,#N/A,FALSE,"FANDA96";#N/A,#N/A,FALSE,"INTRAN96";#N/A,#N/A,FALSE,"NAA9697";#N/A,#N/A,FALSE,"ECWEBB";#N/A,#N/A,FALSE,"MFT96";#N/A,#N/A,FALSE,"CTrecon"}</definedName>
    <definedName name="jhkgh_3_1_3_5" hidden="1">{#N/A,#N/A,FALSE,"TMCOMP96";#N/A,#N/A,FALSE,"MAT96";#N/A,#N/A,FALSE,"FANDA96";#N/A,#N/A,FALSE,"INTRAN96";#N/A,#N/A,FALSE,"NAA9697";#N/A,#N/A,FALSE,"ECWEBB";#N/A,#N/A,FALSE,"MFT96";#N/A,#N/A,FALSE,"CTrecon"}</definedName>
    <definedName name="jhkgh_3_1_4" hidden="1">{#N/A,#N/A,FALSE,"TMCOMP96";#N/A,#N/A,FALSE,"MAT96";#N/A,#N/A,FALSE,"FANDA96";#N/A,#N/A,FALSE,"INTRAN96";#N/A,#N/A,FALSE,"NAA9697";#N/A,#N/A,FALSE,"ECWEBB";#N/A,#N/A,FALSE,"MFT96";#N/A,#N/A,FALSE,"CTrecon"}</definedName>
    <definedName name="jhkgh_3_1_4_1" hidden="1">{#N/A,#N/A,FALSE,"TMCOMP96";#N/A,#N/A,FALSE,"MAT96";#N/A,#N/A,FALSE,"FANDA96";#N/A,#N/A,FALSE,"INTRAN96";#N/A,#N/A,FALSE,"NAA9697";#N/A,#N/A,FALSE,"ECWEBB";#N/A,#N/A,FALSE,"MFT96";#N/A,#N/A,FALSE,"CTrecon"}</definedName>
    <definedName name="jhkgh_3_1_4_2" hidden="1">{#N/A,#N/A,FALSE,"TMCOMP96";#N/A,#N/A,FALSE,"MAT96";#N/A,#N/A,FALSE,"FANDA96";#N/A,#N/A,FALSE,"INTRAN96";#N/A,#N/A,FALSE,"NAA9697";#N/A,#N/A,FALSE,"ECWEBB";#N/A,#N/A,FALSE,"MFT96";#N/A,#N/A,FALSE,"CTrecon"}</definedName>
    <definedName name="jhkgh_3_1_4_3" hidden="1">{#N/A,#N/A,FALSE,"TMCOMP96";#N/A,#N/A,FALSE,"MAT96";#N/A,#N/A,FALSE,"FANDA96";#N/A,#N/A,FALSE,"INTRAN96";#N/A,#N/A,FALSE,"NAA9697";#N/A,#N/A,FALSE,"ECWEBB";#N/A,#N/A,FALSE,"MFT96";#N/A,#N/A,FALSE,"CTrecon"}</definedName>
    <definedName name="jhkgh_3_1_4_4" hidden="1">{#N/A,#N/A,FALSE,"TMCOMP96";#N/A,#N/A,FALSE,"MAT96";#N/A,#N/A,FALSE,"FANDA96";#N/A,#N/A,FALSE,"INTRAN96";#N/A,#N/A,FALSE,"NAA9697";#N/A,#N/A,FALSE,"ECWEBB";#N/A,#N/A,FALSE,"MFT96";#N/A,#N/A,FALSE,"CTrecon"}</definedName>
    <definedName name="jhkgh_3_1_4_5" hidden="1">{#N/A,#N/A,FALSE,"TMCOMP96";#N/A,#N/A,FALSE,"MAT96";#N/A,#N/A,FALSE,"FANDA96";#N/A,#N/A,FALSE,"INTRAN96";#N/A,#N/A,FALSE,"NAA9697";#N/A,#N/A,FALSE,"ECWEBB";#N/A,#N/A,FALSE,"MFT96";#N/A,#N/A,FALSE,"CTrecon"}</definedName>
    <definedName name="jhkgh_3_1_5" hidden="1">{#N/A,#N/A,FALSE,"TMCOMP96";#N/A,#N/A,FALSE,"MAT96";#N/A,#N/A,FALSE,"FANDA96";#N/A,#N/A,FALSE,"INTRAN96";#N/A,#N/A,FALSE,"NAA9697";#N/A,#N/A,FALSE,"ECWEBB";#N/A,#N/A,FALSE,"MFT96";#N/A,#N/A,FALSE,"CTrecon"}</definedName>
    <definedName name="jhkgh_3_1_5_1" hidden="1">{#N/A,#N/A,FALSE,"TMCOMP96";#N/A,#N/A,FALSE,"MAT96";#N/A,#N/A,FALSE,"FANDA96";#N/A,#N/A,FALSE,"INTRAN96";#N/A,#N/A,FALSE,"NAA9697";#N/A,#N/A,FALSE,"ECWEBB";#N/A,#N/A,FALSE,"MFT96";#N/A,#N/A,FALSE,"CTrecon"}</definedName>
    <definedName name="jhkgh_3_1_5_2" hidden="1">{#N/A,#N/A,FALSE,"TMCOMP96";#N/A,#N/A,FALSE,"MAT96";#N/A,#N/A,FALSE,"FANDA96";#N/A,#N/A,FALSE,"INTRAN96";#N/A,#N/A,FALSE,"NAA9697";#N/A,#N/A,FALSE,"ECWEBB";#N/A,#N/A,FALSE,"MFT96";#N/A,#N/A,FALSE,"CTrecon"}</definedName>
    <definedName name="jhkgh_3_1_5_3" hidden="1">{#N/A,#N/A,FALSE,"TMCOMP96";#N/A,#N/A,FALSE,"MAT96";#N/A,#N/A,FALSE,"FANDA96";#N/A,#N/A,FALSE,"INTRAN96";#N/A,#N/A,FALSE,"NAA9697";#N/A,#N/A,FALSE,"ECWEBB";#N/A,#N/A,FALSE,"MFT96";#N/A,#N/A,FALSE,"CTrecon"}</definedName>
    <definedName name="jhkgh_3_1_5_4" hidden="1">{#N/A,#N/A,FALSE,"TMCOMP96";#N/A,#N/A,FALSE,"MAT96";#N/A,#N/A,FALSE,"FANDA96";#N/A,#N/A,FALSE,"INTRAN96";#N/A,#N/A,FALSE,"NAA9697";#N/A,#N/A,FALSE,"ECWEBB";#N/A,#N/A,FALSE,"MFT96";#N/A,#N/A,FALSE,"CTrecon"}</definedName>
    <definedName name="jhkgh_3_1_5_5" hidden="1">{#N/A,#N/A,FALSE,"TMCOMP96";#N/A,#N/A,FALSE,"MAT96";#N/A,#N/A,FALSE,"FANDA96";#N/A,#N/A,FALSE,"INTRAN96";#N/A,#N/A,FALSE,"NAA9697";#N/A,#N/A,FALSE,"ECWEBB";#N/A,#N/A,FALSE,"MFT96";#N/A,#N/A,FALSE,"CTrecon"}</definedName>
    <definedName name="jhkgh_3_2" hidden="1">{#N/A,#N/A,FALSE,"TMCOMP96";#N/A,#N/A,FALSE,"MAT96";#N/A,#N/A,FALSE,"FANDA96";#N/A,#N/A,FALSE,"INTRAN96";#N/A,#N/A,FALSE,"NAA9697";#N/A,#N/A,FALSE,"ECWEBB";#N/A,#N/A,FALSE,"MFT96";#N/A,#N/A,FALSE,"CTrecon"}</definedName>
    <definedName name="jhkgh_3_2_1" hidden="1">{#N/A,#N/A,FALSE,"TMCOMP96";#N/A,#N/A,FALSE,"MAT96";#N/A,#N/A,FALSE,"FANDA96";#N/A,#N/A,FALSE,"INTRAN96";#N/A,#N/A,FALSE,"NAA9697";#N/A,#N/A,FALSE,"ECWEBB";#N/A,#N/A,FALSE,"MFT96";#N/A,#N/A,FALSE,"CTrecon"}</definedName>
    <definedName name="jhkgh_3_2_2" hidden="1">{#N/A,#N/A,FALSE,"TMCOMP96";#N/A,#N/A,FALSE,"MAT96";#N/A,#N/A,FALSE,"FANDA96";#N/A,#N/A,FALSE,"INTRAN96";#N/A,#N/A,FALSE,"NAA9697";#N/A,#N/A,FALSE,"ECWEBB";#N/A,#N/A,FALSE,"MFT96";#N/A,#N/A,FALSE,"CTrecon"}</definedName>
    <definedName name="jhkgh_3_2_3" hidden="1">{#N/A,#N/A,FALSE,"TMCOMP96";#N/A,#N/A,FALSE,"MAT96";#N/A,#N/A,FALSE,"FANDA96";#N/A,#N/A,FALSE,"INTRAN96";#N/A,#N/A,FALSE,"NAA9697";#N/A,#N/A,FALSE,"ECWEBB";#N/A,#N/A,FALSE,"MFT96";#N/A,#N/A,FALSE,"CTrecon"}</definedName>
    <definedName name="jhkgh_3_2_4" hidden="1">{#N/A,#N/A,FALSE,"TMCOMP96";#N/A,#N/A,FALSE,"MAT96";#N/A,#N/A,FALSE,"FANDA96";#N/A,#N/A,FALSE,"INTRAN96";#N/A,#N/A,FALSE,"NAA9697";#N/A,#N/A,FALSE,"ECWEBB";#N/A,#N/A,FALSE,"MFT96";#N/A,#N/A,FALSE,"CTrecon"}</definedName>
    <definedName name="jhkgh_3_2_5" hidden="1">{#N/A,#N/A,FALSE,"TMCOMP96";#N/A,#N/A,FALSE,"MAT96";#N/A,#N/A,FALSE,"FANDA96";#N/A,#N/A,FALSE,"INTRAN96";#N/A,#N/A,FALSE,"NAA9697";#N/A,#N/A,FALSE,"ECWEBB";#N/A,#N/A,FALSE,"MFT96";#N/A,#N/A,FALSE,"CTrecon"}</definedName>
    <definedName name="jhkgh_3_3" hidden="1">{#N/A,#N/A,FALSE,"TMCOMP96";#N/A,#N/A,FALSE,"MAT96";#N/A,#N/A,FALSE,"FANDA96";#N/A,#N/A,FALSE,"INTRAN96";#N/A,#N/A,FALSE,"NAA9697";#N/A,#N/A,FALSE,"ECWEBB";#N/A,#N/A,FALSE,"MFT96";#N/A,#N/A,FALSE,"CTrecon"}</definedName>
    <definedName name="jhkgh_3_3_1" hidden="1">{#N/A,#N/A,FALSE,"TMCOMP96";#N/A,#N/A,FALSE,"MAT96";#N/A,#N/A,FALSE,"FANDA96";#N/A,#N/A,FALSE,"INTRAN96";#N/A,#N/A,FALSE,"NAA9697";#N/A,#N/A,FALSE,"ECWEBB";#N/A,#N/A,FALSE,"MFT96";#N/A,#N/A,FALSE,"CTrecon"}</definedName>
    <definedName name="jhkgh_3_3_2" hidden="1">{#N/A,#N/A,FALSE,"TMCOMP96";#N/A,#N/A,FALSE,"MAT96";#N/A,#N/A,FALSE,"FANDA96";#N/A,#N/A,FALSE,"INTRAN96";#N/A,#N/A,FALSE,"NAA9697";#N/A,#N/A,FALSE,"ECWEBB";#N/A,#N/A,FALSE,"MFT96";#N/A,#N/A,FALSE,"CTrecon"}</definedName>
    <definedName name="jhkgh_3_3_3" hidden="1">{#N/A,#N/A,FALSE,"TMCOMP96";#N/A,#N/A,FALSE,"MAT96";#N/A,#N/A,FALSE,"FANDA96";#N/A,#N/A,FALSE,"INTRAN96";#N/A,#N/A,FALSE,"NAA9697";#N/A,#N/A,FALSE,"ECWEBB";#N/A,#N/A,FALSE,"MFT96";#N/A,#N/A,FALSE,"CTrecon"}</definedName>
    <definedName name="jhkgh_3_3_4" hidden="1">{#N/A,#N/A,FALSE,"TMCOMP96";#N/A,#N/A,FALSE,"MAT96";#N/A,#N/A,FALSE,"FANDA96";#N/A,#N/A,FALSE,"INTRAN96";#N/A,#N/A,FALSE,"NAA9697";#N/A,#N/A,FALSE,"ECWEBB";#N/A,#N/A,FALSE,"MFT96";#N/A,#N/A,FALSE,"CTrecon"}</definedName>
    <definedName name="jhkgh_3_3_5" hidden="1">{#N/A,#N/A,FALSE,"TMCOMP96";#N/A,#N/A,FALSE,"MAT96";#N/A,#N/A,FALSE,"FANDA96";#N/A,#N/A,FALSE,"INTRAN96";#N/A,#N/A,FALSE,"NAA9697";#N/A,#N/A,FALSE,"ECWEBB";#N/A,#N/A,FALSE,"MFT96";#N/A,#N/A,FALSE,"CTrecon"}</definedName>
    <definedName name="jhkgh_3_4" hidden="1">{#N/A,#N/A,FALSE,"TMCOMP96";#N/A,#N/A,FALSE,"MAT96";#N/A,#N/A,FALSE,"FANDA96";#N/A,#N/A,FALSE,"INTRAN96";#N/A,#N/A,FALSE,"NAA9697";#N/A,#N/A,FALSE,"ECWEBB";#N/A,#N/A,FALSE,"MFT96";#N/A,#N/A,FALSE,"CTrecon"}</definedName>
    <definedName name="jhkgh_3_4_1" hidden="1">{#N/A,#N/A,FALSE,"TMCOMP96";#N/A,#N/A,FALSE,"MAT96";#N/A,#N/A,FALSE,"FANDA96";#N/A,#N/A,FALSE,"INTRAN96";#N/A,#N/A,FALSE,"NAA9697";#N/A,#N/A,FALSE,"ECWEBB";#N/A,#N/A,FALSE,"MFT96";#N/A,#N/A,FALSE,"CTrecon"}</definedName>
    <definedName name="jhkgh_3_4_2" hidden="1">{#N/A,#N/A,FALSE,"TMCOMP96";#N/A,#N/A,FALSE,"MAT96";#N/A,#N/A,FALSE,"FANDA96";#N/A,#N/A,FALSE,"INTRAN96";#N/A,#N/A,FALSE,"NAA9697";#N/A,#N/A,FALSE,"ECWEBB";#N/A,#N/A,FALSE,"MFT96";#N/A,#N/A,FALSE,"CTrecon"}</definedName>
    <definedName name="jhkgh_3_4_3" hidden="1">{#N/A,#N/A,FALSE,"TMCOMP96";#N/A,#N/A,FALSE,"MAT96";#N/A,#N/A,FALSE,"FANDA96";#N/A,#N/A,FALSE,"INTRAN96";#N/A,#N/A,FALSE,"NAA9697";#N/A,#N/A,FALSE,"ECWEBB";#N/A,#N/A,FALSE,"MFT96";#N/A,#N/A,FALSE,"CTrecon"}</definedName>
    <definedName name="jhkgh_3_4_4" hidden="1">{#N/A,#N/A,FALSE,"TMCOMP96";#N/A,#N/A,FALSE,"MAT96";#N/A,#N/A,FALSE,"FANDA96";#N/A,#N/A,FALSE,"INTRAN96";#N/A,#N/A,FALSE,"NAA9697";#N/A,#N/A,FALSE,"ECWEBB";#N/A,#N/A,FALSE,"MFT96";#N/A,#N/A,FALSE,"CTrecon"}</definedName>
    <definedName name="jhkgh_3_4_5" hidden="1">{#N/A,#N/A,FALSE,"TMCOMP96";#N/A,#N/A,FALSE,"MAT96";#N/A,#N/A,FALSE,"FANDA96";#N/A,#N/A,FALSE,"INTRAN96";#N/A,#N/A,FALSE,"NAA9697";#N/A,#N/A,FALSE,"ECWEBB";#N/A,#N/A,FALSE,"MFT96";#N/A,#N/A,FALSE,"CTrecon"}</definedName>
    <definedName name="jhkgh_3_5" hidden="1">{#N/A,#N/A,FALSE,"TMCOMP96";#N/A,#N/A,FALSE,"MAT96";#N/A,#N/A,FALSE,"FANDA96";#N/A,#N/A,FALSE,"INTRAN96";#N/A,#N/A,FALSE,"NAA9697";#N/A,#N/A,FALSE,"ECWEBB";#N/A,#N/A,FALSE,"MFT96";#N/A,#N/A,FALSE,"CTrecon"}</definedName>
    <definedName name="jhkgh_3_5_1" hidden="1">{#N/A,#N/A,FALSE,"TMCOMP96";#N/A,#N/A,FALSE,"MAT96";#N/A,#N/A,FALSE,"FANDA96";#N/A,#N/A,FALSE,"INTRAN96";#N/A,#N/A,FALSE,"NAA9697";#N/A,#N/A,FALSE,"ECWEBB";#N/A,#N/A,FALSE,"MFT96";#N/A,#N/A,FALSE,"CTrecon"}</definedName>
    <definedName name="jhkgh_3_5_2" hidden="1">{#N/A,#N/A,FALSE,"TMCOMP96";#N/A,#N/A,FALSE,"MAT96";#N/A,#N/A,FALSE,"FANDA96";#N/A,#N/A,FALSE,"INTRAN96";#N/A,#N/A,FALSE,"NAA9697";#N/A,#N/A,FALSE,"ECWEBB";#N/A,#N/A,FALSE,"MFT96";#N/A,#N/A,FALSE,"CTrecon"}</definedName>
    <definedName name="jhkgh_3_5_3" hidden="1">{#N/A,#N/A,FALSE,"TMCOMP96";#N/A,#N/A,FALSE,"MAT96";#N/A,#N/A,FALSE,"FANDA96";#N/A,#N/A,FALSE,"INTRAN96";#N/A,#N/A,FALSE,"NAA9697";#N/A,#N/A,FALSE,"ECWEBB";#N/A,#N/A,FALSE,"MFT96";#N/A,#N/A,FALSE,"CTrecon"}</definedName>
    <definedName name="jhkgh_3_5_4" hidden="1">{#N/A,#N/A,FALSE,"TMCOMP96";#N/A,#N/A,FALSE,"MAT96";#N/A,#N/A,FALSE,"FANDA96";#N/A,#N/A,FALSE,"INTRAN96";#N/A,#N/A,FALSE,"NAA9697";#N/A,#N/A,FALSE,"ECWEBB";#N/A,#N/A,FALSE,"MFT96";#N/A,#N/A,FALSE,"CTrecon"}</definedName>
    <definedName name="jhkgh_3_5_5" hidden="1">{#N/A,#N/A,FALSE,"TMCOMP96";#N/A,#N/A,FALSE,"MAT96";#N/A,#N/A,FALSE,"FANDA96";#N/A,#N/A,FALSE,"INTRAN96";#N/A,#N/A,FALSE,"NAA9697";#N/A,#N/A,FALSE,"ECWEBB";#N/A,#N/A,FALSE,"MFT96";#N/A,#N/A,FALSE,"CTrecon"}</definedName>
    <definedName name="jhkgh_4" hidden="1">{#N/A,#N/A,FALSE,"TMCOMP96";#N/A,#N/A,FALSE,"MAT96";#N/A,#N/A,FALSE,"FANDA96";#N/A,#N/A,FALSE,"INTRAN96";#N/A,#N/A,FALSE,"NAA9697";#N/A,#N/A,FALSE,"ECWEBB";#N/A,#N/A,FALSE,"MFT96";#N/A,#N/A,FALSE,"CTrecon"}</definedName>
    <definedName name="jhkgh_4_1" hidden="1">{#N/A,#N/A,FALSE,"TMCOMP96";#N/A,#N/A,FALSE,"MAT96";#N/A,#N/A,FALSE,"FANDA96";#N/A,#N/A,FALSE,"INTRAN96";#N/A,#N/A,FALSE,"NAA9697";#N/A,#N/A,FALSE,"ECWEBB";#N/A,#N/A,FALSE,"MFT96";#N/A,#N/A,FALSE,"CTrecon"}</definedName>
    <definedName name="jhkgh_4_1_1" hidden="1">{#N/A,#N/A,FALSE,"TMCOMP96";#N/A,#N/A,FALSE,"MAT96";#N/A,#N/A,FALSE,"FANDA96";#N/A,#N/A,FALSE,"INTRAN96";#N/A,#N/A,FALSE,"NAA9697";#N/A,#N/A,FALSE,"ECWEBB";#N/A,#N/A,FALSE,"MFT96";#N/A,#N/A,FALSE,"CTrecon"}</definedName>
    <definedName name="jhkgh_4_1_1_1" hidden="1">{#N/A,#N/A,FALSE,"TMCOMP96";#N/A,#N/A,FALSE,"MAT96";#N/A,#N/A,FALSE,"FANDA96";#N/A,#N/A,FALSE,"INTRAN96";#N/A,#N/A,FALSE,"NAA9697";#N/A,#N/A,FALSE,"ECWEBB";#N/A,#N/A,FALSE,"MFT96";#N/A,#N/A,FALSE,"CTrecon"}</definedName>
    <definedName name="jhkgh_4_1_1_1_1" hidden="1">{#N/A,#N/A,FALSE,"TMCOMP96";#N/A,#N/A,FALSE,"MAT96";#N/A,#N/A,FALSE,"FANDA96";#N/A,#N/A,FALSE,"INTRAN96";#N/A,#N/A,FALSE,"NAA9697";#N/A,#N/A,FALSE,"ECWEBB";#N/A,#N/A,FALSE,"MFT96";#N/A,#N/A,FALSE,"CTrecon"}</definedName>
    <definedName name="jhkgh_4_1_1_1_2" hidden="1">{#N/A,#N/A,FALSE,"TMCOMP96";#N/A,#N/A,FALSE,"MAT96";#N/A,#N/A,FALSE,"FANDA96";#N/A,#N/A,FALSE,"INTRAN96";#N/A,#N/A,FALSE,"NAA9697";#N/A,#N/A,FALSE,"ECWEBB";#N/A,#N/A,FALSE,"MFT96";#N/A,#N/A,FALSE,"CTrecon"}</definedName>
    <definedName name="jhkgh_4_1_1_1_3" hidden="1">{#N/A,#N/A,FALSE,"TMCOMP96";#N/A,#N/A,FALSE,"MAT96";#N/A,#N/A,FALSE,"FANDA96";#N/A,#N/A,FALSE,"INTRAN96";#N/A,#N/A,FALSE,"NAA9697";#N/A,#N/A,FALSE,"ECWEBB";#N/A,#N/A,FALSE,"MFT96";#N/A,#N/A,FALSE,"CTrecon"}</definedName>
    <definedName name="jhkgh_4_1_1_1_4" hidden="1">{#N/A,#N/A,FALSE,"TMCOMP96";#N/A,#N/A,FALSE,"MAT96";#N/A,#N/A,FALSE,"FANDA96";#N/A,#N/A,FALSE,"INTRAN96";#N/A,#N/A,FALSE,"NAA9697";#N/A,#N/A,FALSE,"ECWEBB";#N/A,#N/A,FALSE,"MFT96";#N/A,#N/A,FALSE,"CTrecon"}</definedName>
    <definedName name="jhkgh_4_1_1_1_5" hidden="1">{#N/A,#N/A,FALSE,"TMCOMP96";#N/A,#N/A,FALSE,"MAT96";#N/A,#N/A,FALSE,"FANDA96";#N/A,#N/A,FALSE,"INTRAN96";#N/A,#N/A,FALSE,"NAA9697";#N/A,#N/A,FALSE,"ECWEBB";#N/A,#N/A,FALSE,"MFT96";#N/A,#N/A,FALSE,"CTrecon"}</definedName>
    <definedName name="jhkgh_4_1_1_2" hidden="1">{#N/A,#N/A,FALSE,"TMCOMP96";#N/A,#N/A,FALSE,"MAT96";#N/A,#N/A,FALSE,"FANDA96";#N/A,#N/A,FALSE,"INTRAN96";#N/A,#N/A,FALSE,"NAA9697";#N/A,#N/A,FALSE,"ECWEBB";#N/A,#N/A,FALSE,"MFT96";#N/A,#N/A,FALSE,"CTrecon"}</definedName>
    <definedName name="jhkgh_4_1_1_2_1" hidden="1">{#N/A,#N/A,FALSE,"TMCOMP96";#N/A,#N/A,FALSE,"MAT96";#N/A,#N/A,FALSE,"FANDA96";#N/A,#N/A,FALSE,"INTRAN96";#N/A,#N/A,FALSE,"NAA9697";#N/A,#N/A,FALSE,"ECWEBB";#N/A,#N/A,FALSE,"MFT96";#N/A,#N/A,FALSE,"CTrecon"}</definedName>
    <definedName name="jhkgh_4_1_1_2_2" hidden="1">{#N/A,#N/A,FALSE,"TMCOMP96";#N/A,#N/A,FALSE,"MAT96";#N/A,#N/A,FALSE,"FANDA96";#N/A,#N/A,FALSE,"INTRAN96";#N/A,#N/A,FALSE,"NAA9697";#N/A,#N/A,FALSE,"ECWEBB";#N/A,#N/A,FALSE,"MFT96";#N/A,#N/A,FALSE,"CTrecon"}</definedName>
    <definedName name="jhkgh_4_1_1_2_3" hidden="1">{#N/A,#N/A,FALSE,"TMCOMP96";#N/A,#N/A,FALSE,"MAT96";#N/A,#N/A,FALSE,"FANDA96";#N/A,#N/A,FALSE,"INTRAN96";#N/A,#N/A,FALSE,"NAA9697";#N/A,#N/A,FALSE,"ECWEBB";#N/A,#N/A,FALSE,"MFT96";#N/A,#N/A,FALSE,"CTrecon"}</definedName>
    <definedName name="jhkgh_4_1_1_2_4" hidden="1">{#N/A,#N/A,FALSE,"TMCOMP96";#N/A,#N/A,FALSE,"MAT96";#N/A,#N/A,FALSE,"FANDA96";#N/A,#N/A,FALSE,"INTRAN96";#N/A,#N/A,FALSE,"NAA9697";#N/A,#N/A,FALSE,"ECWEBB";#N/A,#N/A,FALSE,"MFT96";#N/A,#N/A,FALSE,"CTrecon"}</definedName>
    <definedName name="jhkgh_4_1_1_2_5" hidden="1">{#N/A,#N/A,FALSE,"TMCOMP96";#N/A,#N/A,FALSE,"MAT96";#N/A,#N/A,FALSE,"FANDA96";#N/A,#N/A,FALSE,"INTRAN96";#N/A,#N/A,FALSE,"NAA9697";#N/A,#N/A,FALSE,"ECWEBB";#N/A,#N/A,FALSE,"MFT96";#N/A,#N/A,FALSE,"CTrecon"}</definedName>
    <definedName name="jhkgh_4_1_1_3" hidden="1">{#N/A,#N/A,FALSE,"TMCOMP96";#N/A,#N/A,FALSE,"MAT96";#N/A,#N/A,FALSE,"FANDA96";#N/A,#N/A,FALSE,"INTRAN96";#N/A,#N/A,FALSE,"NAA9697";#N/A,#N/A,FALSE,"ECWEBB";#N/A,#N/A,FALSE,"MFT96";#N/A,#N/A,FALSE,"CTrecon"}</definedName>
    <definedName name="jhkgh_4_1_1_4" hidden="1">{#N/A,#N/A,FALSE,"TMCOMP96";#N/A,#N/A,FALSE,"MAT96";#N/A,#N/A,FALSE,"FANDA96";#N/A,#N/A,FALSE,"INTRAN96";#N/A,#N/A,FALSE,"NAA9697";#N/A,#N/A,FALSE,"ECWEBB";#N/A,#N/A,FALSE,"MFT96";#N/A,#N/A,FALSE,"CTrecon"}</definedName>
    <definedName name="jhkgh_4_1_1_5" hidden="1">{#N/A,#N/A,FALSE,"TMCOMP96";#N/A,#N/A,FALSE,"MAT96";#N/A,#N/A,FALSE,"FANDA96";#N/A,#N/A,FALSE,"INTRAN96";#N/A,#N/A,FALSE,"NAA9697";#N/A,#N/A,FALSE,"ECWEBB";#N/A,#N/A,FALSE,"MFT96";#N/A,#N/A,FALSE,"CTrecon"}</definedName>
    <definedName name="jhkgh_4_1_2" hidden="1">{#N/A,#N/A,FALSE,"TMCOMP96";#N/A,#N/A,FALSE,"MAT96";#N/A,#N/A,FALSE,"FANDA96";#N/A,#N/A,FALSE,"INTRAN96";#N/A,#N/A,FALSE,"NAA9697";#N/A,#N/A,FALSE,"ECWEBB";#N/A,#N/A,FALSE,"MFT96";#N/A,#N/A,FALSE,"CTrecon"}</definedName>
    <definedName name="jhkgh_4_1_2_1" hidden="1">{#N/A,#N/A,FALSE,"TMCOMP96";#N/A,#N/A,FALSE,"MAT96";#N/A,#N/A,FALSE,"FANDA96";#N/A,#N/A,FALSE,"INTRAN96";#N/A,#N/A,FALSE,"NAA9697";#N/A,#N/A,FALSE,"ECWEBB";#N/A,#N/A,FALSE,"MFT96";#N/A,#N/A,FALSE,"CTrecon"}</definedName>
    <definedName name="jhkgh_4_1_2_2" hidden="1">{#N/A,#N/A,FALSE,"TMCOMP96";#N/A,#N/A,FALSE,"MAT96";#N/A,#N/A,FALSE,"FANDA96";#N/A,#N/A,FALSE,"INTRAN96";#N/A,#N/A,FALSE,"NAA9697";#N/A,#N/A,FALSE,"ECWEBB";#N/A,#N/A,FALSE,"MFT96";#N/A,#N/A,FALSE,"CTrecon"}</definedName>
    <definedName name="jhkgh_4_1_2_3" hidden="1">{#N/A,#N/A,FALSE,"TMCOMP96";#N/A,#N/A,FALSE,"MAT96";#N/A,#N/A,FALSE,"FANDA96";#N/A,#N/A,FALSE,"INTRAN96";#N/A,#N/A,FALSE,"NAA9697";#N/A,#N/A,FALSE,"ECWEBB";#N/A,#N/A,FALSE,"MFT96";#N/A,#N/A,FALSE,"CTrecon"}</definedName>
    <definedName name="jhkgh_4_1_2_4" hidden="1">{#N/A,#N/A,FALSE,"TMCOMP96";#N/A,#N/A,FALSE,"MAT96";#N/A,#N/A,FALSE,"FANDA96";#N/A,#N/A,FALSE,"INTRAN96";#N/A,#N/A,FALSE,"NAA9697";#N/A,#N/A,FALSE,"ECWEBB";#N/A,#N/A,FALSE,"MFT96";#N/A,#N/A,FALSE,"CTrecon"}</definedName>
    <definedName name="jhkgh_4_1_2_5" hidden="1">{#N/A,#N/A,FALSE,"TMCOMP96";#N/A,#N/A,FALSE,"MAT96";#N/A,#N/A,FALSE,"FANDA96";#N/A,#N/A,FALSE,"INTRAN96";#N/A,#N/A,FALSE,"NAA9697";#N/A,#N/A,FALSE,"ECWEBB";#N/A,#N/A,FALSE,"MFT96";#N/A,#N/A,FALSE,"CTrecon"}</definedName>
    <definedName name="jhkgh_4_1_3" hidden="1">{#N/A,#N/A,FALSE,"TMCOMP96";#N/A,#N/A,FALSE,"MAT96";#N/A,#N/A,FALSE,"FANDA96";#N/A,#N/A,FALSE,"INTRAN96";#N/A,#N/A,FALSE,"NAA9697";#N/A,#N/A,FALSE,"ECWEBB";#N/A,#N/A,FALSE,"MFT96";#N/A,#N/A,FALSE,"CTrecon"}</definedName>
    <definedName name="jhkgh_4_1_3_1" hidden="1">{#N/A,#N/A,FALSE,"TMCOMP96";#N/A,#N/A,FALSE,"MAT96";#N/A,#N/A,FALSE,"FANDA96";#N/A,#N/A,FALSE,"INTRAN96";#N/A,#N/A,FALSE,"NAA9697";#N/A,#N/A,FALSE,"ECWEBB";#N/A,#N/A,FALSE,"MFT96";#N/A,#N/A,FALSE,"CTrecon"}</definedName>
    <definedName name="jhkgh_4_1_3_2" hidden="1">{#N/A,#N/A,FALSE,"TMCOMP96";#N/A,#N/A,FALSE,"MAT96";#N/A,#N/A,FALSE,"FANDA96";#N/A,#N/A,FALSE,"INTRAN96";#N/A,#N/A,FALSE,"NAA9697";#N/A,#N/A,FALSE,"ECWEBB";#N/A,#N/A,FALSE,"MFT96";#N/A,#N/A,FALSE,"CTrecon"}</definedName>
    <definedName name="jhkgh_4_1_3_3" hidden="1">{#N/A,#N/A,FALSE,"TMCOMP96";#N/A,#N/A,FALSE,"MAT96";#N/A,#N/A,FALSE,"FANDA96";#N/A,#N/A,FALSE,"INTRAN96";#N/A,#N/A,FALSE,"NAA9697";#N/A,#N/A,FALSE,"ECWEBB";#N/A,#N/A,FALSE,"MFT96";#N/A,#N/A,FALSE,"CTrecon"}</definedName>
    <definedName name="jhkgh_4_1_3_4" hidden="1">{#N/A,#N/A,FALSE,"TMCOMP96";#N/A,#N/A,FALSE,"MAT96";#N/A,#N/A,FALSE,"FANDA96";#N/A,#N/A,FALSE,"INTRAN96";#N/A,#N/A,FALSE,"NAA9697";#N/A,#N/A,FALSE,"ECWEBB";#N/A,#N/A,FALSE,"MFT96";#N/A,#N/A,FALSE,"CTrecon"}</definedName>
    <definedName name="jhkgh_4_1_3_5" hidden="1">{#N/A,#N/A,FALSE,"TMCOMP96";#N/A,#N/A,FALSE,"MAT96";#N/A,#N/A,FALSE,"FANDA96";#N/A,#N/A,FALSE,"INTRAN96";#N/A,#N/A,FALSE,"NAA9697";#N/A,#N/A,FALSE,"ECWEBB";#N/A,#N/A,FALSE,"MFT96";#N/A,#N/A,FALSE,"CTrecon"}</definedName>
    <definedName name="jhkgh_4_1_4" hidden="1">{#N/A,#N/A,FALSE,"TMCOMP96";#N/A,#N/A,FALSE,"MAT96";#N/A,#N/A,FALSE,"FANDA96";#N/A,#N/A,FALSE,"INTRAN96";#N/A,#N/A,FALSE,"NAA9697";#N/A,#N/A,FALSE,"ECWEBB";#N/A,#N/A,FALSE,"MFT96";#N/A,#N/A,FALSE,"CTrecon"}</definedName>
    <definedName name="jhkgh_4_1_4_1" hidden="1">{#N/A,#N/A,FALSE,"TMCOMP96";#N/A,#N/A,FALSE,"MAT96";#N/A,#N/A,FALSE,"FANDA96";#N/A,#N/A,FALSE,"INTRAN96";#N/A,#N/A,FALSE,"NAA9697";#N/A,#N/A,FALSE,"ECWEBB";#N/A,#N/A,FALSE,"MFT96";#N/A,#N/A,FALSE,"CTrecon"}</definedName>
    <definedName name="jhkgh_4_1_4_2" hidden="1">{#N/A,#N/A,FALSE,"TMCOMP96";#N/A,#N/A,FALSE,"MAT96";#N/A,#N/A,FALSE,"FANDA96";#N/A,#N/A,FALSE,"INTRAN96";#N/A,#N/A,FALSE,"NAA9697";#N/A,#N/A,FALSE,"ECWEBB";#N/A,#N/A,FALSE,"MFT96";#N/A,#N/A,FALSE,"CTrecon"}</definedName>
    <definedName name="jhkgh_4_1_4_3" hidden="1">{#N/A,#N/A,FALSE,"TMCOMP96";#N/A,#N/A,FALSE,"MAT96";#N/A,#N/A,FALSE,"FANDA96";#N/A,#N/A,FALSE,"INTRAN96";#N/A,#N/A,FALSE,"NAA9697";#N/A,#N/A,FALSE,"ECWEBB";#N/A,#N/A,FALSE,"MFT96";#N/A,#N/A,FALSE,"CTrecon"}</definedName>
    <definedName name="jhkgh_4_1_4_4" hidden="1">{#N/A,#N/A,FALSE,"TMCOMP96";#N/A,#N/A,FALSE,"MAT96";#N/A,#N/A,FALSE,"FANDA96";#N/A,#N/A,FALSE,"INTRAN96";#N/A,#N/A,FALSE,"NAA9697";#N/A,#N/A,FALSE,"ECWEBB";#N/A,#N/A,FALSE,"MFT96";#N/A,#N/A,FALSE,"CTrecon"}</definedName>
    <definedName name="jhkgh_4_1_4_5" hidden="1">{#N/A,#N/A,FALSE,"TMCOMP96";#N/A,#N/A,FALSE,"MAT96";#N/A,#N/A,FALSE,"FANDA96";#N/A,#N/A,FALSE,"INTRAN96";#N/A,#N/A,FALSE,"NAA9697";#N/A,#N/A,FALSE,"ECWEBB";#N/A,#N/A,FALSE,"MFT96";#N/A,#N/A,FALSE,"CTrecon"}</definedName>
    <definedName name="jhkgh_4_1_5" hidden="1">{#N/A,#N/A,FALSE,"TMCOMP96";#N/A,#N/A,FALSE,"MAT96";#N/A,#N/A,FALSE,"FANDA96";#N/A,#N/A,FALSE,"INTRAN96";#N/A,#N/A,FALSE,"NAA9697";#N/A,#N/A,FALSE,"ECWEBB";#N/A,#N/A,FALSE,"MFT96";#N/A,#N/A,FALSE,"CTrecon"}</definedName>
    <definedName name="jhkgh_4_1_5_1" hidden="1">{#N/A,#N/A,FALSE,"TMCOMP96";#N/A,#N/A,FALSE,"MAT96";#N/A,#N/A,FALSE,"FANDA96";#N/A,#N/A,FALSE,"INTRAN96";#N/A,#N/A,FALSE,"NAA9697";#N/A,#N/A,FALSE,"ECWEBB";#N/A,#N/A,FALSE,"MFT96";#N/A,#N/A,FALSE,"CTrecon"}</definedName>
    <definedName name="jhkgh_4_1_5_2" hidden="1">{#N/A,#N/A,FALSE,"TMCOMP96";#N/A,#N/A,FALSE,"MAT96";#N/A,#N/A,FALSE,"FANDA96";#N/A,#N/A,FALSE,"INTRAN96";#N/A,#N/A,FALSE,"NAA9697";#N/A,#N/A,FALSE,"ECWEBB";#N/A,#N/A,FALSE,"MFT96";#N/A,#N/A,FALSE,"CTrecon"}</definedName>
    <definedName name="jhkgh_4_1_5_3" hidden="1">{#N/A,#N/A,FALSE,"TMCOMP96";#N/A,#N/A,FALSE,"MAT96";#N/A,#N/A,FALSE,"FANDA96";#N/A,#N/A,FALSE,"INTRAN96";#N/A,#N/A,FALSE,"NAA9697";#N/A,#N/A,FALSE,"ECWEBB";#N/A,#N/A,FALSE,"MFT96";#N/A,#N/A,FALSE,"CTrecon"}</definedName>
    <definedName name="jhkgh_4_1_5_4" hidden="1">{#N/A,#N/A,FALSE,"TMCOMP96";#N/A,#N/A,FALSE,"MAT96";#N/A,#N/A,FALSE,"FANDA96";#N/A,#N/A,FALSE,"INTRAN96";#N/A,#N/A,FALSE,"NAA9697";#N/A,#N/A,FALSE,"ECWEBB";#N/A,#N/A,FALSE,"MFT96";#N/A,#N/A,FALSE,"CTrecon"}</definedName>
    <definedName name="jhkgh_4_1_5_5" hidden="1">{#N/A,#N/A,FALSE,"TMCOMP96";#N/A,#N/A,FALSE,"MAT96";#N/A,#N/A,FALSE,"FANDA96";#N/A,#N/A,FALSE,"INTRAN96";#N/A,#N/A,FALSE,"NAA9697";#N/A,#N/A,FALSE,"ECWEBB";#N/A,#N/A,FALSE,"MFT96";#N/A,#N/A,FALSE,"CTrecon"}</definedName>
    <definedName name="jhkgh_4_2" hidden="1">{#N/A,#N/A,FALSE,"TMCOMP96";#N/A,#N/A,FALSE,"MAT96";#N/A,#N/A,FALSE,"FANDA96";#N/A,#N/A,FALSE,"INTRAN96";#N/A,#N/A,FALSE,"NAA9697";#N/A,#N/A,FALSE,"ECWEBB";#N/A,#N/A,FALSE,"MFT96";#N/A,#N/A,FALSE,"CTrecon"}</definedName>
    <definedName name="jhkgh_4_2_1" hidden="1">{#N/A,#N/A,FALSE,"TMCOMP96";#N/A,#N/A,FALSE,"MAT96";#N/A,#N/A,FALSE,"FANDA96";#N/A,#N/A,FALSE,"INTRAN96";#N/A,#N/A,FALSE,"NAA9697";#N/A,#N/A,FALSE,"ECWEBB";#N/A,#N/A,FALSE,"MFT96";#N/A,#N/A,FALSE,"CTrecon"}</definedName>
    <definedName name="jhkgh_4_2_2" hidden="1">{#N/A,#N/A,FALSE,"TMCOMP96";#N/A,#N/A,FALSE,"MAT96";#N/A,#N/A,FALSE,"FANDA96";#N/A,#N/A,FALSE,"INTRAN96";#N/A,#N/A,FALSE,"NAA9697";#N/A,#N/A,FALSE,"ECWEBB";#N/A,#N/A,FALSE,"MFT96";#N/A,#N/A,FALSE,"CTrecon"}</definedName>
    <definedName name="jhkgh_4_2_3" hidden="1">{#N/A,#N/A,FALSE,"TMCOMP96";#N/A,#N/A,FALSE,"MAT96";#N/A,#N/A,FALSE,"FANDA96";#N/A,#N/A,FALSE,"INTRAN96";#N/A,#N/A,FALSE,"NAA9697";#N/A,#N/A,FALSE,"ECWEBB";#N/A,#N/A,FALSE,"MFT96";#N/A,#N/A,FALSE,"CTrecon"}</definedName>
    <definedName name="jhkgh_4_2_4" hidden="1">{#N/A,#N/A,FALSE,"TMCOMP96";#N/A,#N/A,FALSE,"MAT96";#N/A,#N/A,FALSE,"FANDA96";#N/A,#N/A,FALSE,"INTRAN96";#N/A,#N/A,FALSE,"NAA9697";#N/A,#N/A,FALSE,"ECWEBB";#N/A,#N/A,FALSE,"MFT96";#N/A,#N/A,FALSE,"CTrecon"}</definedName>
    <definedName name="jhkgh_4_2_5" hidden="1">{#N/A,#N/A,FALSE,"TMCOMP96";#N/A,#N/A,FALSE,"MAT96";#N/A,#N/A,FALSE,"FANDA96";#N/A,#N/A,FALSE,"INTRAN96";#N/A,#N/A,FALSE,"NAA9697";#N/A,#N/A,FALSE,"ECWEBB";#N/A,#N/A,FALSE,"MFT96";#N/A,#N/A,FALSE,"CTrecon"}</definedName>
    <definedName name="jhkgh_4_3" hidden="1">{#N/A,#N/A,FALSE,"TMCOMP96";#N/A,#N/A,FALSE,"MAT96";#N/A,#N/A,FALSE,"FANDA96";#N/A,#N/A,FALSE,"INTRAN96";#N/A,#N/A,FALSE,"NAA9697";#N/A,#N/A,FALSE,"ECWEBB";#N/A,#N/A,FALSE,"MFT96";#N/A,#N/A,FALSE,"CTrecon"}</definedName>
    <definedName name="jhkgh_4_3_1" hidden="1">{#N/A,#N/A,FALSE,"TMCOMP96";#N/A,#N/A,FALSE,"MAT96";#N/A,#N/A,FALSE,"FANDA96";#N/A,#N/A,FALSE,"INTRAN96";#N/A,#N/A,FALSE,"NAA9697";#N/A,#N/A,FALSE,"ECWEBB";#N/A,#N/A,FALSE,"MFT96";#N/A,#N/A,FALSE,"CTrecon"}</definedName>
    <definedName name="jhkgh_4_3_2" hidden="1">{#N/A,#N/A,FALSE,"TMCOMP96";#N/A,#N/A,FALSE,"MAT96";#N/A,#N/A,FALSE,"FANDA96";#N/A,#N/A,FALSE,"INTRAN96";#N/A,#N/A,FALSE,"NAA9697";#N/A,#N/A,FALSE,"ECWEBB";#N/A,#N/A,FALSE,"MFT96";#N/A,#N/A,FALSE,"CTrecon"}</definedName>
    <definedName name="jhkgh_4_3_3" hidden="1">{#N/A,#N/A,FALSE,"TMCOMP96";#N/A,#N/A,FALSE,"MAT96";#N/A,#N/A,FALSE,"FANDA96";#N/A,#N/A,FALSE,"INTRAN96";#N/A,#N/A,FALSE,"NAA9697";#N/A,#N/A,FALSE,"ECWEBB";#N/A,#N/A,FALSE,"MFT96";#N/A,#N/A,FALSE,"CTrecon"}</definedName>
    <definedName name="jhkgh_4_3_4" hidden="1">{#N/A,#N/A,FALSE,"TMCOMP96";#N/A,#N/A,FALSE,"MAT96";#N/A,#N/A,FALSE,"FANDA96";#N/A,#N/A,FALSE,"INTRAN96";#N/A,#N/A,FALSE,"NAA9697";#N/A,#N/A,FALSE,"ECWEBB";#N/A,#N/A,FALSE,"MFT96";#N/A,#N/A,FALSE,"CTrecon"}</definedName>
    <definedName name="jhkgh_4_3_5" hidden="1">{#N/A,#N/A,FALSE,"TMCOMP96";#N/A,#N/A,FALSE,"MAT96";#N/A,#N/A,FALSE,"FANDA96";#N/A,#N/A,FALSE,"INTRAN96";#N/A,#N/A,FALSE,"NAA9697";#N/A,#N/A,FALSE,"ECWEBB";#N/A,#N/A,FALSE,"MFT96";#N/A,#N/A,FALSE,"CTrecon"}</definedName>
    <definedName name="jhkgh_4_4" hidden="1">{#N/A,#N/A,FALSE,"TMCOMP96";#N/A,#N/A,FALSE,"MAT96";#N/A,#N/A,FALSE,"FANDA96";#N/A,#N/A,FALSE,"INTRAN96";#N/A,#N/A,FALSE,"NAA9697";#N/A,#N/A,FALSE,"ECWEBB";#N/A,#N/A,FALSE,"MFT96";#N/A,#N/A,FALSE,"CTrecon"}</definedName>
    <definedName name="jhkgh_4_4_1" hidden="1">{#N/A,#N/A,FALSE,"TMCOMP96";#N/A,#N/A,FALSE,"MAT96";#N/A,#N/A,FALSE,"FANDA96";#N/A,#N/A,FALSE,"INTRAN96";#N/A,#N/A,FALSE,"NAA9697";#N/A,#N/A,FALSE,"ECWEBB";#N/A,#N/A,FALSE,"MFT96";#N/A,#N/A,FALSE,"CTrecon"}</definedName>
    <definedName name="jhkgh_4_4_2" hidden="1">{#N/A,#N/A,FALSE,"TMCOMP96";#N/A,#N/A,FALSE,"MAT96";#N/A,#N/A,FALSE,"FANDA96";#N/A,#N/A,FALSE,"INTRAN96";#N/A,#N/A,FALSE,"NAA9697";#N/A,#N/A,FALSE,"ECWEBB";#N/A,#N/A,FALSE,"MFT96";#N/A,#N/A,FALSE,"CTrecon"}</definedName>
    <definedName name="jhkgh_4_4_3" hidden="1">{#N/A,#N/A,FALSE,"TMCOMP96";#N/A,#N/A,FALSE,"MAT96";#N/A,#N/A,FALSE,"FANDA96";#N/A,#N/A,FALSE,"INTRAN96";#N/A,#N/A,FALSE,"NAA9697";#N/A,#N/A,FALSE,"ECWEBB";#N/A,#N/A,FALSE,"MFT96";#N/A,#N/A,FALSE,"CTrecon"}</definedName>
    <definedName name="jhkgh_4_4_4" hidden="1">{#N/A,#N/A,FALSE,"TMCOMP96";#N/A,#N/A,FALSE,"MAT96";#N/A,#N/A,FALSE,"FANDA96";#N/A,#N/A,FALSE,"INTRAN96";#N/A,#N/A,FALSE,"NAA9697";#N/A,#N/A,FALSE,"ECWEBB";#N/A,#N/A,FALSE,"MFT96";#N/A,#N/A,FALSE,"CTrecon"}</definedName>
    <definedName name="jhkgh_4_4_5" hidden="1">{#N/A,#N/A,FALSE,"TMCOMP96";#N/A,#N/A,FALSE,"MAT96";#N/A,#N/A,FALSE,"FANDA96";#N/A,#N/A,FALSE,"INTRAN96";#N/A,#N/A,FALSE,"NAA9697";#N/A,#N/A,FALSE,"ECWEBB";#N/A,#N/A,FALSE,"MFT96";#N/A,#N/A,FALSE,"CTrecon"}</definedName>
    <definedName name="jhkgh_4_5" hidden="1">{#N/A,#N/A,FALSE,"TMCOMP96";#N/A,#N/A,FALSE,"MAT96";#N/A,#N/A,FALSE,"FANDA96";#N/A,#N/A,FALSE,"INTRAN96";#N/A,#N/A,FALSE,"NAA9697";#N/A,#N/A,FALSE,"ECWEBB";#N/A,#N/A,FALSE,"MFT96";#N/A,#N/A,FALSE,"CTrecon"}</definedName>
    <definedName name="jhkgh_4_5_1" hidden="1">{#N/A,#N/A,FALSE,"TMCOMP96";#N/A,#N/A,FALSE,"MAT96";#N/A,#N/A,FALSE,"FANDA96";#N/A,#N/A,FALSE,"INTRAN96";#N/A,#N/A,FALSE,"NAA9697";#N/A,#N/A,FALSE,"ECWEBB";#N/A,#N/A,FALSE,"MFT96";#N/A,#N/A,FALSE,"CTrecon"}</definedName>
    <definedName name="jhkgh_4_5_2" hidden="1">{#N/A,#N/A,FALSE,"TMCOMP96";#N/A,#N/A,FALSE,"MAT96";#N/A,#N/A,FALSE,"FANDA96";#N/A,#N/A,FALSE,"INTRAN96";#N/A,#N/A,FALSE,"NAA9697";#N/A,#N/A,FALSE,"ECWEBB";#N/A,#N/A,FALSE,"MFT96";#N/A,#N/A,FALSE,"CTrecon"}</definedName>
    <definedName name="jhkgh_4_5_3" hidden="1">{#N/A,#N/A,FALSE,"TMCOMP96";#N/A,#N/A,FALSE,"MAT96";#N/A,#N/A,FALSE,"FANDA96";#N/A,#N/A,FALSE,"INTRAN96";#N/A,#N/A,FALSE,"NAA9697";#N/A,#N/A,FALSE,"ECWEBB";#N/A,#N/A,FALSE,"MFT96";#N/A,#N/A,FALSE,"CTrecon"}</definedName>
    <definedName name="jhkgh_4_5_4" hidden="1">{#N/A,#N/A,FALSE,"TMCOMP96";#N/A,#N/A,FALSE,"MAT96";#N/A,#N/A,FALSE,"FANDA96";#N/A,#N/A,FALSE,"INTRAN96";#N/A,#N/A,FALSE,"NAA9697";#N/A,#N/A,FALSE,"ECWEBB";#N/A,#N/A,FALSE,"MFT96";#N/A,#N/A,FALSE,"CTrecon"}</definedName>
    <definedName name="jhkgh_4_5_5" hidden="1">{#N/A,#N/A,FALSE,"TMCOMP96";#N/A,#N/A,FALSE,"MAT96";#N/A,#N/A,FALSE,"FANDA96";#N/A,#N/A,FALSE,"INTRAN96";#N/A,#N/A,FALSE,"NAA9697";#N/A,#N/A,FALSE,"ECWEBB";#N/A,#N/A,FALSE,"MFT96";#N/A,#N/A,FALSE,"CTrecon"}</definedName>
    <definedName name="jhkgh_5" hidden="1">{#N/A,#N/A,FALSE,"TMCOMP96";#N/A,#N/A,FALSE,"MAT96";#N/A,#N/A,FALSE,"FANDA96";#N/A,#N/A,FALSE,"INTRAN96";#N/A,#N/A,FALSE,"NAA9697";#N/A,#N/A,FALSE,"ECWEBB";#N/A,#N/A,FALSE,"MFT96";#N/A,#N/A,FALSE,"CTrecon"}</definedName>
    <definedName name="jhkgh_5_1" hidden="1">{#N/A,#N/A,FALSE,"TMCOMP96";#N/A,#N/A,FALSE,"MAT96";#N/A,#N/A,FALSE,"FANDA96";#N/A,#N/A,FALSE,"INTRAN96";#N/A,#N/A,FALSE,"NAA9697";#N/A,#N/A,FALSE,"ECWEBB";#N/A,#N/A,FALSE,"MFT96";#N/A,#N/A,FALSE,"CTrecon"}</definedName>
    <definedName name="jhkgh_5_1_1" hidden="1">{#N/A,#N/A,FALSE,"TMCOMP96";#N/A,#N/A,FALSE,"MAT96";#N/A,#N/A,FALSE,"FANDA96";#N/A,#N/A,FALSE,"INTRAN96";#N/A,#N/A,FALSE,"NAA9697";#N/A,#N/A,FALSE,"ECWEBB";#N/A,#N/A,FALSE,"MFT96";#N/A,#N/A,FALSE,"CTrecon"}</definedName>
    <definedName name="jhkgh_5_1_1_1" hidden="1">{#N/A,#N/A,FALSE,"TMCOMP96";#N/A,#N/A,FALSE,"MAT96";#N/A,#N/A,FALSE,"FANDA96";#N/A,#N/A,FALSE,"INTRAN96";#N/A,#N/A,FALSE,"NAA9697";#N/A,#N/A,FALSE,"ECWEBB";#N/A,#N/A,FALSE,"MFT96";#N/A,#N/A,FALSE,"CTrecon"}</definedName>
    <definedName name="jhkgh_5_1_1_1_1" hidden="1">{#N/A,#N/A,FALSE,"TMCOMP96";#N/A,#N/A,FALSE,"MAT96";#N/A,#N/A,FALSE,"FANDA96";#N/A,#N/A,FALSE,"INTRAN96";#N/A,#N/A,FALSE,"NAA9697";#N/A,#N/A,FALSE,"ECWEBB";#N/A,#N/A,FALSE,"MFT96";#N/A,#N/A,FALSE,"CTrecon"}</definedName>
    <definedName name="jhkgh_5_1_1_1_2" hidden="1">{#N/A,#N/A,FALSE,"TMCOMP96";#N/A,#N/A,FALSE,"MAT96";#N/A,#N/A,FALSE,"FANDA96";#N/A,#N/A,FALSE,"INTRAN96";#N/A,#N/A,FALSE,"NAA9697";#N/A,#N/A,FALSE,"ECWEBB";#N/A,#N/A,FALSE,"MFT96";#N/A,#N/A,FALSE,"CTrecon"}</definedName>
    <definedName name="jhkgh_5_1_1_1_3" hidden="1">{#N/A,#N/A,FALSE,"TMCOMP96";#N/A,#N/A,FALSE,"MAT96";#N/A,#N/A,FALSE,"FANDA96";#N/A,#N/A,FALSE,"INTRAN96";#N/A,#N/A,FALSE,"NAA9697";#N/A,#N/A,FALSE,"ECWEBB";#N/A,#N/A,FALSE,"MFT96";#N/A,#N/A,FALSE,"CTrecon"}</definedName>
    <definedName name="jhkgh_5_1_1_1_4" hidden="1">{#N/A,#N/A,FALSE,"TMCOMP96";#N/A,#N/A,FALSE,"MAT96";#N/A,#N/A,FALSE,"FANDA96";#N/A,#N/A,FALSE,"INTRAN96";#N/A,#N/A,FALSE,"NAA9697";#N/A,#N/A,FALSE,"ECWEBB";#N/A,#N/A,FALSE,"MFT96";#N/A,#N/A,FALSE,"CTrecon"}</definedName>
    <definedName name="jhkgh_5_1_1_1_5" hidden="1">{#N/A,#N/A,FALSE,"TMCOMP96";#N/A,#N/A,FALSE,"MAT96";#N/A,#N/A,FALSE,"FANDA96";#N/A,#N/A,FALSE,"INTRAN96";#N/A,#N/A,FALSE,"NAA9697";#N/A,#N/A,FALSE,"ECWEBB";#N/A,#N/A,FALSE,"MFT96";#N/A,#N/A,FALSE,"CTrecon"}</definedName>
    <definedName name="jhkgh_5_1_1_2" hidden="1">{#N/A,#N/A,FALSE,"TMCOMP96";#N/A,#N/A,FALSE,"MAT96";#N/A,#N/A,FALSE,"FANDA96";#N/A,#N/A,FALSE,"INTRAN96";#N/A,#N/A,FALSE,"NAA9697";#N/A,#N/A,FALSE,"ECWEBB";#N/A,#N/A,FALSE,"MFT96";#N/A,#N/A,FALSE,"CTrecon"}</definedName>
    <definedName name="jhkgh_5_1_1_2_1" hidden="1">{#N/A,#N/A,FALSE,"TMCOMP96";#N/A,#N/A,FALSE,"MAT96";#N/A,#N/A,FALSE,"FANDA96";#N/A,#N/A,FALSE,"INTRAN96";#N/A,#N/A,FALSE,"NAA9697";#N/A,#N/A,FALSE,"ECWEBB";#N/A,#N/A,FALSE,"MFT96";#N/A,#N/A,FALSE,"CTrecon"}</definedName>
    <definedName name="jhkgh_5_1_1_2_2" hidden="1">{#N/A,#N/A,FALSE,"TMCOMP96";#N/A,#N/A,FALSE,"MAT96";#N/A,#N/A,FALSE,"FANDA96";#N/A,#N/A,FALSE,"INTRAN96";#N/A,#N/A,FALSE,"NAA9697";#N/A,#N/A,FALSE,"ECWEBB";#N/A,#N/A,FALSE,"MFT96";#N/A,#N/A,FALSE,"CTrecon"}</definedName>
    <definedName name="jhkgh_5_1_1_2_3" hidden="1">{#N/A,#N/A,FALSE,"TMCOMP96";#N/A,#N/A,FALSE,"MAT96";#N/A,#N/A,FALSE,"FANDA96";#N/A,#N/A,FALSE,"INTRAN96";#N/A,#N/A,FALSE,"NAA9697";#N/A,#N/A,FALSE,"ECWEBB";#N/A,#N/A,FALSE,"MFT96";#N/A,#N/A,FALSE,"CTrecon"}</definedName>
    <definedName name="jhkgh_5_1_1_2_4" hidden="1">{#N/A,#N/A,FALSE,"TMCOMP96";#N/A,#N/A,FALSE,"MAT96";#N/A,#N/A,FALSE,"FANDA96";#N/A,#N/A,FALSE,"INTRAN96";#N/A,#N/A,FALSE,"NAA9697";#N/A,#N/A,FALSE,"ECWEBB";#N/A,#N/A,FALSE,"MFT96";#N/A,#N/A,FALSE,"CTrecon"}</definedName>
    <definedName name="jhkgh_5_1_1_2_5" hidden="1">{#N/A,#N/A,FALSE,"TMCOMP96";#N/A,#N/A,FALSE,"MAT96";#N/A,#N/A,FALSE,"FANDA96";#N/A,#N/A,FALSE,"INTRAN96";#N/A,#N/A,FALSE,"NAA9697";#N/A,#N/A,FALSE,"ECWEBB";#N/A,#N/A,FALSE,"MFT96";#N/A,#N/A,FALSE,"CTrecon"}</definedName>
    <definedName name="jhkgh_5_1_1_3" hidden="1">{#N/A,#N/A,FALSE,"TMCOMP96";#N/A,#N/A,FALSE,"MAT96";#N/A,#N/A,FALSE,"FANDA96";#N/A,#N/A,FALSE,"INTRAN96";#N/A,#N/A,FALSE,"NAA9697";#N/A,#N/A,FALSE,"ECWEBB";#N/A,#N/A,FALSE,"MFT96";#N/A,#N/A,FALSE,"CTrecon"}</definedName>
    <definedName name="jhkgh_5_1_1_4" hidden="1">{#N/A,#N/A,FALSE,"TMCOMP96";#N/A,#N/A,FALSE,"MAT96";#N/A,#N/A,FALSE,"FANDA96";#N/A,#N/A,FALSE,"INTRAN96";#N/A,#N/A,FALSE,"NAA9697";#N/A,#N/A,FALSE,"ECWEBB";#N/A,#N/A,FALSE,"MFT96";#N/A,#N/A,FALSE,"CTrecon"}</definedName>
    <definedName name="jhkgh_5_1_1_5" hidden="1">{#N/A,#N/A,FALSE,"TMCOMP96";#N/A,#N/A,FALSE,"MAT96";#N/A,#N/A,FALSE,"FANDA96";#N/A,#N/A,FALSE,"INTRAN96";#N/A,#N/A,FALSE,"NAA9697";#N/A,#N/A,FALSE,"ECWEBB";#N/A,#N/A,FALSE,"MFT96";#N/A,#N/A,FALSE,"CTrecon"}</definedName>
    <definedName name="jhkgh_5_1_2" hidden="1">{#N/A,#N/A,FALSE,"TMCOMP96";#N/A,#N/A,FALSE,"MAT96";#N/A,#N/A,FALSE,"FANDA96";#N/A,#N/A,FALSE,"INTRAN96";#N/A,#N/A,FALSE,"NAA9697";#N/A,#N/A,FALSE,"ECWEBB";#N/A,#N/A,FALSE,"MFT96";#N/A,#N/A,FALSE,"CTrecon"}</definedName>
    <definedName name="jhkgh_5_1_2_1" hidden="1">{#N/A,#N/A,FALSE,"TMCOMP96";#N/A,#N/A,FALSE,"MAT96";#N/A,#N/A,FALSE,"FANDA96";#N/A,#N/A,FALSE,"INTRAN96";#N/A,#N/A,FALSE,"NAA9697";#N/A,#N/A,FALSE,"ECWEBB";#N/A,#N/A,FALSE,"MFT96";#N/A,#N/A,FALSE,"CTrecon"}</definedName>
    <definedName name="jhkgh_5_1_2_2" hidden="1">{#N/A,#N/A,FALSE,"TMCOMP96";#N/A,#N/A,FALSE,"MAT96";#N/A,#N/A,FALSE,"FANDA96";#N/A,#N/A,FALSE,"INTRAN96";#N/A,#N/A,FALSE,"NAA9697";#N/A,#N/A,FALSE,"ECWEBB";#N/A,#N/A,FALSE,"MFT96";#N/A,#N/A,FALSE,"CTrecon"}</definedName>
    <definedName name="jhkgh_5_1_2_3" hidden="1">{#N/A,#N/A,FALSE,"TMCOMP96";#N/A,#N/A,FALSE,"MAT96";#N/A,#N/A,FALSE,"FANDA96";#N/A,#N/A,FALSE,"INTRAN96";#N/A,#N/A,FALSE,"NAA9697";#N/A,#N/A,FALSE,"ECWEBB";#N/A,#N/A,FALSE,"MFT96";#N/A,#N/A,FALSE,"CTrecon"}</definedName>
    <definedName name="jhkgh_5_1_2_4" hidden="1">{#N/A,#N/A,FALSE,"TMCOMP96";#N/A,#N/A,FALSE,"MAT96";#N/A,#N/A,FALSE,"FANDA96";#N/A,#N/A,FALSE,"INTRAN96";#N/A,#N/A,FALSE,"NAA9697";#N/A,#N/A,FALSE,"ECWEBB";#N/A,#N/A,FALSE,"MFT96";#N/A,#N/A,FALSE,"CTrecon"}</definedName>
    <definedName name="jhkgh_5_1_2_5" hidden="1">{#N/A,#N/A,FALSE,"TMCOMP96";#N/A,#N/A,FALSE,"MAT96";#N/A,#N/A,FALSE,"FANDA96";#N/A,#N/A,FALSE,"INTRAN96";#N/A,#N/A,FALSE,"NAA9697";#N/A,#N/A,FALSE,"ECWEBB";#N/A,#N/A,FALSE,"MFT96";#N/A,#N/A,FALSE,"CTrecon"}</definedName>
    <definedName name="jhkgh_5_1_3" hidden="1">{#N/A,#N/A,FALSE,"TMCOMP96";#N/A,#N/A,FALSE,"MAT96";#N/A,#N/A,FALSE,"FANDA96";#N/A,#N/A,FALSE,"INTRAN96";#N/A,#N/A,FALSE,"NAA9697";#N/A,#N/A,FALSE,"ECWEBB";#N/A,#N/A,FALSE,"MFT96";#N/A,#N/A,FALSE,"CTrecon"}</definedName>
    <definedName name="jhkgh_5_1_3_1" hidden="1">{#N/A,#N/A,FALSE,"TMCOMP96";#N/A,#N/A,FALSE,"MAT96";#N/A,#N/A,FALSE,"FANDA96";#N/A,#N/A,FALSE,"INTRAN96";#N/A,#N/A,FALSE,"NAA9697";#N/A,#N/A,FALSE,"ECWEBB";#N/A,#N/A,FALSE,"MFT96";#N/A,#N/A,FALSE,"CTrecon"}</definedName>
    <definedName name="jhkgh_5_1_3_2" hidden="1">{#N/A,#N/A,FALSE,"TMCOMP96";#N/A,#N/A,FALSE,"MAT96";#N/A,#N/A,FALSE,"FANDA96";#N/A,#N/A,FALSE,"INTRAN96";#N/A,#N/A,FALSE,"NAA9697";#N/A,#N/A,FALSE,"ECWEBB";#N/A,#N/A,FALSE,"MFT96";#N/A,#N/A,FALSE,"CTrecon"}</definedName>
    <definedName name="jhkgh_5_1_3_3" hidden="1">{#N/A,#N/A,FALSE,"TMCOMP96";#N/A,#N/A,FALSE,"MAT96";#N/A,#N/A,FALSE,"FANDA96";#N/A,#N/A,FALSE,"INTRAN96";#N/A,#N/A,FALSE,"NAA9697";#N/A,#N/A,FALSE,"ECWEBB";#N/A,#N/A,FALSE,"MFT96";#N/A,#N/A,FALSE,"CTrecon"}</definedName>
    <definedName name="jhkgh_5_1_3_4" hidden="1">{#N/A,#N/A,FALSE,"TMCOMP96";#N/A,#N/A,FALSE,"MAT96";#N/A,#N/A,FALSE,"FANDA96";#N/A,#N/A,FALSE,"INTRAN96";#N/A,#N/A,FALSE,"NAA9697";#N/A,#N/A,FALSE,"ECWEBB";#N/A,#N/A,FALSE,"MFT96";#N/A,#N/A,FALSE,"CTrecon"}</definedName>
    <definedName name="jhkgh_5_1_3_5" hidden="1">{#N/A,#N/A,FALSE,"TMCOMP96";#N/A,#N/A,FALSE,"MAT96";#N/A,#N/A,FALSE,"FANDA96";#N/A,#N/A,FALSE,"INTRAN96";#N/A,#N/A,FALSE,"NAA9697";#N/A,#N/A,FALSE,"ECWEBB";#N/A,#N/A,FALSE,"MFT96";#N/A,#N/A,FALSE,"CTrecon"}</definedName>
    <definedName name="jhkgh_5_1_4" hidden="1">{#N/A,#N/A,FALSE,"TMCOMP96";#N/A,#N/A,FALSE,"MAT96";#N/A,#N/A,FALSE,"FANDA96";#N/A,#N/A,FALSE,"INTRAN96";#N/A,#N/A,FALSE,"NAA9697";#N/A,#N/A,FALSE,"ECWEBB";#N/A,#N/A,FALSE,"MFT96";#N/A,#N/A,FALSE,"CTrecon"}</definedName>
    <definedName name="jhkgh_5_1_4_1" hidden="1">{#N/A,#N/A,FALSE,"TMCOMP96";#N/A,#N/A,FALSE,"MAT96";#N/A,#N/A,FALSE,"FANDA96";#N/A,#N/A,FALSE,"INTRAN96";#N/A,#N/A,FALSE,"NAA9697";#N/A,#N/A,FALSE,"ECWEBB";#N/A,#N/A,FALSE,"MFT96";#N/A,#N/A,FALSE,"CTrecon"}</definedName>
    <definedName name="jhkgh_5_1_4_2" hidden="1">{#N/A,#N/A,FALSE,"TMCOMP96";#N/A,#N/A,FALSE,"MAT96";#N/A,#N/A,FALSE,"FANDA96";#N/A,#N/A,FALSE,"INTRAN96";#N/A,#N/A,FALSE,"NAA9697";#N/A,#N/A,FALSE,"ECWEBB";#N/A,#N/A,FALSE,"MFT96";#N/A,#N/A,FALSE,"CTrecon"}</definedName>
    <definedName name="jhkgh_5_1_4_3" hidden="1">{#N/A,#N/A,FALSE,"TMCOMP96";#N/A,#N/A,FALSE,"MAT96";#N/A,#N/A,FALSE,"FANDA96";#N/A,#N/A,FALSE,"INTRAN96";#N/A,#N/A,FALSE,"NAA9697";#N/A,#N/A,FALSE,"ECWEBB";#N/A,#N/A,FALSE,"MFT96";#N/A,#N/A,FALSE,"CTrecon"}</definedName>
    <definedName name="jhkgh_5_1_4_4" hidden="1">{#N/A,#N/A,FALSE,"TMCOMP96";#N/A,#N/A,FALSE,"MAT96";#N/A,#N/A,FALSE,"FANDA96";#N/A,#N/A,FALSE,"INTRAN96";#N/A,#N/A,FALSE,"NAA9697";#N/A,#N/A,FALSE,"ECWEBB";#N/A,#N/A,FALSE,"MFT96";#N/A,#N/A,FALSE,"CTrecon"}</definedName>
    <definedName name="jhkgh_5_1_4_5" hidden="1">{#N/A,#N/A,FALSE,"TMCOMP96";#N/A,#N/A,FALSE,"MAT96";#N/A,#N/A,FALSE,"FANDA96";#N/A,#N/A,FALSE,"INTRAN96";#N/A,#N/A,FALSE,"NAA9697";#N/A,#N/A,FALSE,"ECWEBB";#N/A,#N/A,FALSE,"MFT96";#N/A,#N/A,FALSE,"CTrecon"}</definedName>
    <definedName name="jhkgh_5_1_5" hidden="1">{#N/A,#N/A,FALSE,"TMCOMP96";#N/A,#N/A,FALSE,"MAT96";#N/A,#N/A,FALSE,"FANDA96";#N/A,#N/A,FALSE,"INTRAN96";#N/A,#N/A,FALSE,"NAA9697";#N/A,#N/A,FALSE,"ECWEBB";#N/A,#N/A,FALSE,"MFT96";#N/A,#N/A,FALSE,"CTrecon"}</definedName>
    <definedName name="jhkgh_5_1_5_1" hidden="1">{#N/A,#N/A,FALSE,"TMCOMP96";#N/A,#N/A,FALSE,"MAT96";#N/A,#N/A,FALSE,"FANDA96";#N/A,#N/A,FALSE,"INTRAN96";#N/A,#N/A,FALSE,"NAA9697";#N/A,#N/A,FALSE,"ECWEBB";#N/A,#N/A,FALSE,"MFT96";#N/A,#N/A,FALSE,"CTrecon"}</definedName>
    <definedName name="jhkgh_5_1_5_2" hidden="1">{#N/A,#N/A,FALSE,"TMCOMP96";#N/A,#N/A,FALSE,"MAT96";#N/A,#N/A,FALSE,"FANDA96";#N/A,#N/A,FALSE,"INTRAN96";#N/A,#N/A,FALSE,"NAA9697";#N/A,#N/A,FALSE,"ECWEBB";#N/A,#N/A,FALSE,"MFT96";#N/A,#N/A,FALSE,"CTrecon"}</definedName>
    <definedName name="jhkgh_5_1_5_3" hidden="1">{#N/A,#N/A,FALSE,"TMCOMP96";#N/A,#N/A,FALSE,"MAT96";#N/A,#N/A,FALSE,"FANDA96";#N/A,#N/A,FALSE,"INTRAN96";#N/A,#N/A,FALSE,"NAA9697";#N/A,#N/A,FALSE,"ECWEBB";#N/A,#N/A,FALSE,"MFT96";#N/A,#N/A,FALSE,"CTrecon"}</definedName>
    <definedName name="jhkgh_5_1_5_4" hidden="1">{#N/A,#N/A,FALSE,"TMCOMP96";#N/A,#N/A,FALSE,"MAT96";#N/A,#N/A,FALSE,"FANDA96";#N/A,#N/A,FALSE,"INTRAN96";#N/A,#N/A,FALSE,"NAA9697";#N/A,#N/A,FALSE,"ECWEBB";#N/A,#N/A,FALSE,"MFT96";#N/A,#N/A,FALSE,"CTrecon"}</definedName>
    <definedName name="jhkgh_5_1_5_5" hidden="1">{#N/A,#N/A,FALSE,"TMCOMP96";#N/A,#N/A,FALSE,"MAT96";#N/A,#N/A,FALSE,"FANDA96";#N/A,#N/A,FALSE,"INTRAN96";#N/A,#N/A,FALSE,"NAA9697";#N/A,#N/A,FALSE,"ECWEBB";#N/A,#N/A,FALSE,"MFT96";#N/A,#N/A,FALSE,"CTrecon"}</definedName>
    <definedName name="jhkgh_5_2" hidden="1">{#N/A,#N/A,FALSE,"TMCOMP96";#N/A,#N/A,FALSE,"MAT96";#N/A,#N/A,FALSE,"FANDA96";#N/A,#N/A,FALSE,"INTRAN96";#N/A,#N/A,FALSE,"NAA9697";#N/A,#N/A,FALSE,"ECWEBB";#N/A,#N/A,FALSE,"MFT96";#N/A,#N/A,FALSE,"CTrecon"}</definedName>
    <definedName name="jhkgh_5_2_1" hidden="1">{#N/A,#N/A,FALSE,"TMCOMP96";#N/A,#N/A,FALSE,"MAT96";#N/A,#N/A,FALSE,"FANDA96";#N/A,#N/A,FALSE,"INTRAN96";#N/A,#N/A,FALSE,"NAA9697";#N/A,#N/A,FALSE,"ECWEBB";#N/A,#N/A,FALSE,"MFT96";#N/A,#N/A,FALSE,"CTrecon"}</definedName>
    <definedName name="jhkgh_5_2_2" hidden="1">{#N/A,#N/A,FALSE,"TMCOMP96";#N/A,#N/A,FALSE,"MAT96";#N/A,#N/A,FALSE,"FANDA96";#N/A,#N/A,FALSE,"INTRAN96";#N/A,#N/A,FALSE,"NAA9697";#N/A,#N/A,FALSE,"ECWEBB";#N/A,#N/A,FALSE,"MFT96";#N/A,#N/A,FALSE,"CTrecon"}</definedName>
    <definedName name="jhkgh_5_2_3" hidden="1">{#N/A,#N/A,FALSE,"TMCOMP96";#N/A,#N/A,FALSE,"MAT96";#N/A,#N/A,FALSE,"FANDA96";#N/A,#N/A,FALSE,"INTRAN96";#N/A,#N/A,FALSE,"NAA9697";#N/A,#N/A,FALSE,"ECWEBB";#N/A,#N/A,FALSE,"MFT96";#N/A,#N/A,FALSE,"CTrecon"}</definedName>
    <definedName name="jhkgh_5_2_4" hidden="1">{#N/A,#N/A,FALSE,"TMCOMP96";#N/A,#N/A,FALSE,"MAT96";#N/A,#N/A,FALSE,"FANDA96";#N/A,#N/A,FALSE,"INTRAN96";#N/A,#N/A,FALSE,"NAA9697";#N/A,#N/A,FALSE,"ECWEBB";#N/A,#N/A,FALSE,"MFT96";#N/A,#N/A,FALSE,"CTrecon"}</definedName>
    <definedName name="jhkgh_5_2_5" hidden="1">{#N/A,#N/A,FALSE,"TMCOMP96";#N/A,#N/A,FALSE,"MAT96";#N/A,#N/A,FALSE,"FANDA96";#N/A,#N/A,FALSE,"INTRAN96";#N/A,#N/A,FALSE,"NAA9697";#N/A,#N/A,FALSE,"ECWEBB";#N/A,#N/A,FALSE,"MFT96";#N/A,#N/A,FALSE,"CTrecon"}</definedName>
    <definedName name="jhkgh_5_3" hidden="1">{#N/A,#N/A,FALSE,"TMCOMP96";#N/A,#N/A,FALSE,"MAT96";#N/A,#N/A,FALSE,"FANDA96";#N/A,#N/A,FALSE,"INTRAN96";#N/A,#N/A,FALSE,"NAA9697";#N/A,#N/A,FALSE,"ECWEBB";#N/A,#N/A,FALSE,"MFT96";#N/A,#N/A,FALSE,"CTrecon"}</definedName>
    <definedName name="jhkgh_5_3_1" hidden="1">{#N/A,#N/A,FALSE,"TMCOMP96";#N/A,#N/A,FALSE,"MAT96";#N/A,#N/A,FALSE,"FANDA96";#N/A,#N/A,FALSE,"INTRAN96";#N/A,#N/A,FALSE,"NAA9697";#N/A,#N/A,FALSE,"ECWEBB";#N/A,#N/A,FALSE,"MFT96";#N/A,#N/A,FALSE,"CTrecon"}</definedName>
    <definedName name="jhkgh_5_3_2" hidden="1">{#N/A,#N/A,FALSE,"TMCOMP96";#N/A,#N/A,FALSE,"MAT96";#N/A,#N/A,FALSE,"FANDA96";#N/A,#N/A,FALSE,"INTRAN96";#N/A,#N/A,FALSE,"NAA9697";#N/A,#N/A,FALSE,"ECWEBB";#N/A,#N/A,FALSE,"MFT96";#N/A,#N/A,FALSE,"CTrecon"}</definedName>
    <definedName name="jhkgh_5_3_3" hidden="1">{#N/A,#N/A,FALSE,"TMCOMP96";#N/A,#N/A,FALSE,"MAT96";#N/A,#N/A,FALSE,"FANDA96";#N/A,#N/A,FALSE,"INTRAN96";#N/A,#N/A,FALSE,"NAA9697";#N/A,#N/A,FALSE,"ECWEBB";#N/A,#N/A,FALSE,"MFT96";#N/A,#N/A,FALSE,"CTrecon"}</definedName>
    <definedName name="jhkgh_5_3_4" hidden="1">{#N/A,#N/A,FALSE,"TMCOMP96";#N/A,#N/A,FALSE,"MAT96";#N/A,#N/A,FALSE,"FANDA96";#N/A,#N/A,FALSE,"INTRAN96";#N/A,#N/A,FALSE,"NAA9697";#N/A,#N/A,FALSE,"ECWEBB";#N/A,#N/A,FALSE,"MFT96";#N/A,#N/A,FALSE,"CTrecon"}</definedName>
    <definedName name="jhkgh_5_3_5" hidden="1">{#N/A,#N/A,FALSE,"TMCOMP96";#N/A,#N/A,FALSE,"MAT96";#N/A,#N/A,FALSE,"FANDA96";#N/A,#N/A,FALSE,"INTRAN96";#N/A,#N/A,FALSE,"NAA9697";#N/A,#N/A,FALSE,"ECWEBB";#N/A,#N/A,FALSE,"MFT96";#N/A,#N/A,FALSE,"CTrecon"}</definedName>
    <definedName name="jhkgh_5_4" hidden="1">{#N/A,#N/A,FALSE,"TMCOMP96";#N/A,#N/A,FALSE,"MAT96";#N/A,#N/A,FALSE,"FANDA96";#N/A,#N/A,FALSE,"INTRAN96";#N/A,#N/A,FALSE,"NAA9697";#N/A,#N/A,FALSE,"ECWEBB";#N/A,#N/A,FALSE,"MFT96";#N/A,#N/A,FALSE,"CTrecon"}</definedName>
    <definedName name="jhkgh_5_4_1" hidden="1">{#N/A,#N/A,FALSE,"TMCOMP96";#N/A,#N/A,FALSE,"MAT96";#N/A,#N/A,FALSE,"FANDA96";#N/A,#N/A,FALSE,"INTRAN96";#N/A,#N/A,FALSE,"NAA9697";#N/A,#N/A,FALSE,"ECWEBB";#N/A,#N/A,FALSE,"MFT96";#N/A,#N/A,FALSE,"CTrecon"}</definedName>
    <definedName name="jhkgh_5_4_2" hidden="1">{#N/A,#N/A,FALSE,"TMCOMP96";#N/A,#N/A,FALSE,"MAT96";#N/A,#N/A,FALSE,"FANDA96";#N/A,#N/A,FALSE,"INTRAN96";#N/A,#N/A,FALSE,"NAA9697";#N/A,#N/A,FALSE,"ECWEBB";#N/A,#N/A,FALSE,"MFT96";#N/A,#N/A,FALSE,"CTrecon"}</definedName>
    <definedName name="jhkgh_5_4_3" hidden="1">{#N/A,#N/A,FALSE,"TMCOMP96";#N/A,#N/A,FALSE,"MAT96";#N/A,#N/A,FALSE,"FANDA96";#N/A,#N/A,FALSE,"INTRAN96";#N/A,#N/A,FALSE,"NAA9697";#N/A,#N/A,FALSE,"ECWEBB";#N/A,#N/A,FALSE,"MFT96";#N/A,#N/A,FALSE,"CTrecon"}</definedName>
    <definedName name="jhkgh_5_4_4" hidden="1">{#N/A,#N/A,FALSE,"TMCOMP96";#N/A,#N/A,FALSE,"MAT96";#N/A,#N/A,FALSE,"FANDA96";#N/A,#N/A,FALSE,"INTRAN96";#N/A,#N/A,FALSE,"NAA9697";#N/A,#N/A,FALSE,"ECWEBB";#N/A,#N/A,FALSE,"MFT96";#N/A,#N/A,FALSE,"CTrecon"}</definedName>
    <definedName name="jhkgh_5_4_5" hidden="1">{#N/A,#N/A,FALSE,"TMCOMP96";#N/A,#N/A,FALSE,"MAT96";#N/A,#N/A,FALSE,"FANDA96";#N/A,#N/A,FALSE,"INTRAN96";#N/A,#N/A,FALSE,"NAA9697";#N/A,#N/A,FALSE,"ECWEBB";#N/A,#N/A,FALSE,"MFT96";#N/A,#N/A,FALSE,"CTrecon"}</definedName>
    <definedName name="jhkgh_5_5" hidden="1">{#N/A,#N/A,FALSE,"TMCOMP96";#N/A,#N/A,FALSE,"MAT96";#N/A,#N/A,FALSE,"FANDA96";#N/A,#N/A,FALSE,"INTRAN96";#N/A,#N/A,FALSE,"NAA9697";#N/A,#N/A,FALSE,"ECWEBB";#N/A,#N/A,FALSE,"MFT96";#N/A,#N/A,FALSE,"CTrecon"}</definedName>
    <definedName name="jhkgh_5_5_1" hidden="1">{#N/A,#N/A,FALSE,"TMCOMP96";#N/A,#N/A,FALSE,"MAT96";#N/A,#N/A,FALSE,"FANDA96";#N/A,#N/A,FALSE,"INTRAN96";#N/A,#N/A,FALSE,"NAA9697";#N/A,#N/A,FALSE,"ECWEBB";#N/A,#N/A,FALSE,"MFT96";#N/A,#N/A,FALSE,"CTrecon"}</definedName>
    <definedName name="jhkgh_5_5_2" hidden="1">{#N/A,#N/A,FALSE,"TMCOMP96";#N/A,#N/A,FALSE,"MAT96";#N/A,#N/A,FALSE,"FANDA96";#N/A,#N/A,FALSE,"INTRAN96";#N/A,#N/A,FALSE,"NAA9697";#N/A,#N/A,FALSE,"ECWEBB";#N/A,#N/A,FALSE,"MFT96";#N/A,#N/A,FALSE,"CTrecon"}</definedName>
    <definedName name="jhkgh_5_5_3" hidden="1">{#N/A,#N/A,FALSE,"TMCOMP96";#N/A,#N/A,FALSE,"MAT96";#N/A,#N/A,FALSE,"FANDA96";#N/A,#N/A,FALSE,"INTRAN96";#N/A,#N/A,FALSE,"NAA9697";#N/A,#N/A,FALSE,"ECWEBB";#N/A,#N/A,FALSE,"MFT96";#N/A,#N/A,FALSE,"CTrecon"}</definedName>
    <definedName name="jhkgh_5_5_4" hidden="1">{#N/A,#N/A,FALSE,"TMCOMP96";#N/A,#N/A,FALSE,"MAT96";#N/A,#N/A,FALSE,"FANDA96";#N/A,#N/A,FALSE,"INTRAN96";#N/A,#N/A,FALSE,"NAA9697";#N/A,#N/A,FALSE,"ECWEBB";#N/A,#N/A,FALSE,"MFT96";#N/A,#N/A,FALSE,"CTrecon"}</definedName>
    <definedName name="jhkgh_5_5_5"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hkgh2_1" hidden="1">{#N/A,#N/A,FALSE,"TMCOMP96";#N/A,#N/A,FALSE,"MAT96";#N/A,#N/A,FALSE,"FANDA96";#N/A,#N/A,FALSE,"INTRAN96";#N/A,#N/A,FALSE,"NAA9697";#N/A,#N/A,FALSE,"ECWEBB";#N/A,#N/A,FALSE,"MFT96";#N/A,#N/A,FALSE,"CTrecon"}</definedName>
    <definedName name="jhkgh2_1_1" hidden="1">{#N/A,#N/A,FALSE,"TMCOMP96";#N/A,#N/A,FALSE,"MAT96";#N/A,#N/A,FALSE,"FANDA96";#N/A,#N/A,FALSE,"INTRAN96";#N/A,#N/A,FALSE,"NAA9697";#N/A,#N/A,FALSE,"ECWEBB";#N/A,#N/A,FALSE,"MFT96";#N/A,#N/A,FALSE,"CTrecon"}</definedName>
    <definedName name="jhkgh2_1_1_1" hidden="1">{#N/A,#N/A,FALSE,"TMCOMP96";#N/A,#N/A,FALSE,"MAT96";#N/A,#N/A,FALSE,"FANDA96";#N/A,#N/A,FALSE,"INTRAN96";#N/A,#N/A,FALSE,"NAA9697";#N/A,#N/A,FALSE,"ECWEBB";#N/A,#N/A,FALSE,"MFT96";#N/A,#N/A,FALSE,"CTrecon"}</definedName>
    <definedName name="jhkgh2_1_1_1_1" hidden="1">{#N/A,#N/A,FALSE,"TMCOMP96";#N/A,#N/A,FALSE,"MAT96";#N/A,#N/A,FALSE,"FANDA96";#N/A,#N/A,FALSE,"INTRAN96";#N/A,#N/A,FALSE,"NAA9697";#N/A,#N/A,FALSE,"ECWEBB";#N/A,#N/A,FALSE,"MFT96";#N/A,#N/A,FALSE,"CTrecon"}</definedName>
    <definedName name="jhkgh2_1_1_1_1_1" hidden="1">{#N/A,#N/A,FALSE,"TMCOMP96";#N/A,#N/A,FALSE,"MAT96";#N/A,#N/A,FALSE,"FANDA96";#N/A,#N/A,FALSE,"INTRAN96";#N/A,#N/A,FALSE,"NAA9697";#N/A,#N/A,FALSE,"ECWEBB";#N/A,#N/A,FALSE,"MFT96";#N/A,#N/A,FALSE,"CTrecon"}</definedName>
    <definedName name="jhkgh2_1_1_1_1_1_1" hidden="1">{#N/A,#N/A,FALSE,"TMCOMP96";#N/A,#N/A,FALSE,"MAT96";#N/A,#N/A,FALSE,"FANDA96";#N/A,#N/A,FALSE,"INTRAN96";#N/A,#N/A,FALSE,"NAA9697";#N/A,#N/A,FALSE,"ECWEBB";#N/A,#N/A,FALSE,"MFT96";#N/A,#N/A,FALSE,"CTrecon"}</definedName>
    <definedName name="jhkgh2_1_1_1_1_1_2" hidden="1">{#N/A,#N/A,FALSE,"TMCOMP96";#N/A,#N/A,FALSE,"MAT96";#N/A,#N/A,FALSE,"FANDA96";#N/A,#N/A,FALSE,"INTRAN96";#N/A,#N/A,FALSE,"NAA9697";#N/A,#N/A,FALSE,"ECWEBB";#N/A,#N/A,FALSE,"MFT96";#N/A,#N/A,FALSE,"CTrecon"}</definedName>
    <definedName name="jhkgh2_1_1_1_1_1_3" hidden="1">{#N/A,#N/A,FALSE,"TMCOMP96";#N/A,#N/A,FALSE,"MAT96";#N/A,#N/A,FALSE,"FANDA96";#N/A,#N/A,FALSE,"INTRAN96";#N/A,#N/A,FALSE,"NAA9697";#N/A,#N/A,FALSE,"ECWEBB";#N/A,#N/A,FALSE,"MFT96";#N/A,#N/A,FALSE,"CTrecon"}</definedName>
    <definedName name="jhkgh2_1_1_1_1_1_4" hidden="1">{#N/A,#N/A,FALSE,"TMCOMP96";#N/A,#N/A,FALSE,"MAT96";#N/A,#N/A,FALSE,"FANDA96";#N/A,#N/A,FALSE,"INTRAN96";#N/A,#N/A,FALSE,"NAA9697";#N/A,#N/A,FALSE,"ECWEBB";#N/A,#N/A,FALSE,"MFT96";#N/A,#N/A,FALSE,"CTrecon"}</definedName>
    <definedName name="jhkgh2_1_1_1_1_1_5" hidden="1">{#N/A,#N/A,FALSE,"TMCOMP96";#N/A,#N/A,FALSE,"MAT96";#N/A,#N/A,FALSE,"FANDA96";#N/A,#N/A,FALSE,"INTRAN96";#N/A,#N/A,FALSE,"NAA9697";#N/A,#N/A,FALSE,"ECWEBB";#N/A,#N/A,FALSE,"MFT96";#N/A,#N/A,FALSE,"CTrecon"}</definedName>
    <definedName name="jhkgh2_1_1_1_1_2" hidden="1">{#N/A,#N/A,FALSE,"TMCOMP96";#N/A,#N/A,FALSE,"MAT96";#N/A,#N/A,FALSE,"FANDA96";#N/A,#N/A,FALSE,"INTRAN96";#N/A,#N/A,FALSE,"NAA9697";#N/A,#N/A,FALSE,"ECWEBB";#N/A,#N/A,FALSE,"MFT96";#N/A,#N/A,FALSE,"CTrecon"}</definedName>
    <definedName name="jhkgh2_1_1_1_1_2_1" hidden="1">{#N/A,#N/A,FALSE,"TMCOMP96";#N/A,#N/A,FALSE,"MAT96";#N/A,#N/A,FALSE,"FANDA96";#N/A,#N/A,FALSE,"INTRAN96";#N/A,#N/A,FALSE,"NAA9697";#N/A,#N/A,FALSE,"ECWEBB";#N/A,#N/A,FALSE,"MFT96";#N/A,#N/A,FALSE,"CTrecon"}</definedName>
    <definedName name="jhkgh2_1_1_1_1_2_2" hidden="1">{#N/A,#N/A,FALSE,"TMCOMP96";#N/A,#N/A,FALSE,"MAT96";#N/A,#N/A,FALSE,"FANDA96";#N/A,#N/A,FALSE,"INTRAN96";#N/A,#N/A,FALSE,"NAA9697";#N/A,#N/A,FALSE,"ECWEBB";#N/A,#N/A,FALSE,"MFT96";#N/A,#N/A,FALSE,"CTrecon"}</definedName>
    <definedName name="jhkgh2_1_1_1_1_2_3" hidden="1">{#N/A,#N/A,FALSE,"TMCOMP96";#N/A,#N/A,FALSE,"MAT96";#N/A,#N/A,FALSE,"FANDA96";#N/A,#N/A,FALSE,"INTRAN96";#N/A,#N/A,FALSE,"NAA9697";#N/A,#N/A,FALSE,"ECWEBB";#N/A,#N/A,FALSE,"MFT96";#N/A,#N/A,FALSE,"CTrecon"}</definedName>
    <definedName name="jhkgh2_1_1_1_1_2_4" hidden="1">{#N/A,#N/A,FALSE,"TMCOMP96";#N/A,#N/A,FALSE,"MAT96";#N/A,#N/A,FALSE,"FANDA96";#N/A,#N/A,FALSE,"INTRAN96";#N/A,#N/A,FALSE,"NAA9697";#N/A,#N/A,FALSE,"ECWEBB";#N/A,#N/A,FALSE,"MFT96";#N/A,#N/A,FALSE,"CTrecon"}</definedName>
    <definedName name="jhkgh2_1_1_1_1_2_5" hidden="1">{#N/A,#N/A,FALSE,"TMCOMP96";#N/A,#N/A,FALSE,"MAT96";#N/A,#N/A,FALSE,"FANDA96";#N/A,#N/A,FALSE,"INTRAN96";#N/A,#N/A,FALSE,"NAA9697";#N/A,#N/A,FALSE,"ECWEBB";#N/A,#N/A,FALSE,"MFT96";#N/A,#N/A,FALSE,"CTrecon"}</definedName>
    <definedName name="jhkgh2_1_1_1_1_3" hidden="1">{#N/A,#N/A,FALSE,"TMCOMP96";#N/A,#N/A,FALSE,"MAT96";#N/A,#N/A,FALSE,"FANDA96";#N/A,#N/A,FALSE,"INTRAN96";#N/A,#N/A,FALSE,"NAA9697";#N/A,#N/A,FALSE,"ECWEBB";#N/A,#N/A,FALSE,"MFT96";#N/A,#N/A,FALSE,"CTrecon"}</definedName>
    <definedName name="jhkgh2_1_1_1_1_4" hidden="1">{#N/A,#N/A,FALSE,"TMCOMP96";#N/A,#N/A,FALSE,"MAT96";#N/A,#N/A,FALSE,"FANDA96";#N/A,#N/A,FALSE,"INTRAN96";#N/A,#N/A,FALSE,"NAA9697";#N/A,#N/A,FALSE,"ECWEBB";#N/A,#N/A,FALSE,"MFT96";#N/A,#N/A,FALSE,"CTrecon"}</definedName>
    <definedName name="jhkgh2_1_1_1_1_5" hidden="1">{#N/A,#N/A,FALSE,"TMCOMP96";#N/A,#N/A,FALSE,"MAT96";#N/A,#N/A,FALSE,"FANDA96";#N/A,#N/A,FALSE,"INTRAN96";#N/A,#N/A,FALSE,"NAA9697";#N/A,#N/A,FALSE,"ECWEBB";#N/A,#N/A,FALSE,"MFT96";#N/A,#N/A,FALSE,"CTrecon"}</definedName>
    <definedName name="jhkgh2_1_1_1_2" hidden="1">{#N/A,#N/A,FALSE,"TMCOMP96";#N/A,#N/A,FALSE,"MAT96";#N/A,#N/A,FALSE,"FANDA96";#N/A,#N/A,FALSE,"INTRAN96";#N/A,#N/A,FALSE,"NAA9697";#N/A,#N/A,FALSE,"ECWEBB";#N/A,#N/A,FALSE,"MFT96";#N/A,#N/A,FALSE,"CTrecon"}</definedName>
    <definedName name="jhkgh2_1_1_1_2_1" hidden="1">{#N/A,#N/A,FALSE,"TMCOMP96";#N/A,#N/A,FALSE,"MAT96";#N/A,#N/A,FALSE,"FANDA96";#N/A,#N/A,FALSE,"INTRAN96";#N/A,#N/A,FALSE,"NAA9697";#N/A,#N/A,FALSE,"ECWEBB";#N/A,#N/A,FALSE,"MFT96";#N/A,#N/A,FALSE,"CTrecon"}</definedName>
    <definedName name="jhkgh2_1_1_1_2_2" hidden="1">{#N/A,#N/A,FALSE,"TMCOMP96";#N/A,#N/A,FALSE,"MAT96";#N/A,#N/A,FALSE,"FANDA96";#N/A,#N/A,FALSE,"INTRAN96";#N/A,#N/A,FALSE,"NAA9697";#N/A,#N/A,FALSE,"ECWEBB";#N/A,#N/A,FALSE,"MFT96";#N/A,#N/A,FALSE,"CTrecon"}</definedName>
    <definedName name="jhkgh2_1_1_1_2_3" hidden="1">{#N/A,#N/A,FALSE,"TMCOMP96";#N/A,#N/A,FALSE,"MAT96";#N/A,#N/A,FALSE,"FANDA96";#N/A,#N/A,FALSE,"INTRAN96";#N/A,#N/A,FALSE,"NAA9697";#N/A,#N/A,FALSE,"ECWEBB";#N/A,#N/A,FALSE,"MFT96";#N/A,#N/A,FALSE,"CTrecon"}</definedName>
    <definedName name="jhkgh2_1_1_1_2_4" hidden="1">{#N/A,#N/A,FALSE,"TMCOMP96";#N/A,#N/A,FALSE,"MAT96";#N/A,#N/A,FALSE,"FANDA96";#N/A,#N/A,FALSE,"INTRAN96";#N/A,#N/A,FALSE,"NAA9697";#N/A,#N/A,FALSE,"ECWEBB";#N/A,#N/A,FALSE,"MFT96";#N/A,#N/A,FALSE,"CTrecon"}</definedName>
    <definedName name="jhkgh2_1_1_1_2_5" hidden="1">{#N/A,#N/A,FALSE,"TMCOMP96";#N/A,#N/A,FALSE,"MAT96";#N/A,#N/A,FALSE,"FANDA96";#N/A,#N/A,FALSE,"INTRAN96";#N/A,#N/A,FALSE,"NAA9697";#N/A,#N/A,FALSE,"ECWEBB";#N/A,#N/A,FALSE,"MFT96";#N/A,#N/A,FALSE,"CTrecon"}</definedName>
    <definedName name="jhkgh2_1_1_1_3" hidden="1">{#N/A,#N/A,FALSE,"TMCOMP96";#N/A,#N/A,FALSE,"MAT96";#N/A,#N/A,FALSE,"FANDA96";#N/A,#N/A,FALSE,"INTRAN96";#N/A,#N/A,FALSE,"NAA9697";#N/A,#N/A,FALSE,"ECWEBB";#N/A,#N/A,FALSE,"MFT96";#N/A,#N/A,FALSE,"CTrecon"}</definedName>
    <definedName name="jhkgh2_1_1_1_3_1" hidden="1">{#N/A,#N/A,FALSE,"TMCOMP96";#N/A,#N/A,FALSE,"MAT96";#N/A,#N/A,FALSE,"FANDA96";#N/A,#N/A,FALSE,"INTRAN96";#N/A,#N/A,FALSE,"NAA9697";#N/A,#N/A,FALSE,"ECWEBB";#N/A,#N/A,FALSE,"MFT96";#N/A,#N/A,FALSE,"CTrecon"}</definedName>
    <definedName name="jhkgh2_1_1_1_3_2" hidden="1">{#N/A,#N/A,FALSE,"TMCOMP96";#N/A,#N/A,FALSE,"MAT96";#N/A,#N/A,FALSE,"FANDA96";#N/A,#N/A,FALSE,"INTRAN96";#N/A,#N/A,FALSE,"NAA9697";#N/A,#N/A,FALSE,"ECWEBB";#N/A,#N/A,FALSE,"MFT96";#N/A,#N/A,FALSE,"CTrecon"}</definedName>
    <definedName name="jhkgh2_1_1_1_3_3" hidden="1">{#N/A,#N/A,FALSE,"TMCOMP96";#N/A,#N/A,FALSE,"MAT96";#N/A,#N/A,FALSE,"FANDA96";#N/A,#N/A,FALSE,"INTRAN96";#N/A,#N/A,FALSE,"NAA9697";#N/A,#N/A,FALSE,"ECWEBB";#N/A,#N/A,FALSE,"MFT96";#N/A,#N/A,FALSE,"CTrecon"}</definedName>
    <definedName name="jhkgh2_1_1_1_3_4" hidden="1">{#N/A,#N/A,FALSE,"TMCOMP96";#N/A,#N/A,FALSE,"MAT96";#N/A,#N/A,FALSE,"FANDA96";#N/A,#N/A,FALSE,"INTRAN96";#N/A,#N/A,FALSE,"NAA9697";#N/A,#N/A,FALSE,"ECWEBB";#N/A,#N/A,FALSE,"MFT96";#N/A,#N/A,FALSE,"CTrecon"}</definedName>
    <definedName name="jhkgh2_1_1_1_3_5" hidden="1">{#N/A,#N/A,FALSE,"TMCOMP96";#N/A,#N/A,FALSE,"MAT96";#N/A,#N/A,FALSE,"FANDA96";#N/A,#N/A,FALSE,"INTRAN96";#N/A,#N/A,FALSE,"NAA9697";#N/A,#N/A,FALSE,"ECWEBB";#N/A,#N/A,FALSE,"MFT96";#N/A,#N/A,FALSE,"CTrecon"}</definedName>
    <definedName name="jhkgh2_1_1_1_4" hidden="1">{#N/A,#N/A,FALSE,"TMCOMP96";#N/A,#N/A,FALSE,"MAT96";#N/A,#N/A,FALSE,"FANDA96";#N/A,#N/A,FALSE,"INTRAN96";#N/A,#N/A,FALSE,"NAA9697";#N/A,#N/A,FALSE,"ECWEBB";#N/A,#N/A,FALSE,"MFT96";#N/A,#N/A,FALSE,"CTrecon"}</definedName>
    <definedName name="jhkgh2_1_1_1_4_1" hidden="1">{#N/A,#N/A,FALSE,"TMCOMP96";#N/A,#N/A,FALSE,"MAT96";#N/A,#N/A,FALSE,"FANDA96";#N/A,#N/A,FALSE,"INTRAN96";#N/A,#N/A,FALSE,"NAA9697";#N/A,#N/A,FALSE,"ECWEBB";#N/A,#N/A,FALSE,"MFT96";#N/A,#N/A,FALSE,"CTrecon"}</definedName>
    <definedName name="jhkgh2_1_1_1_4_2" hidden="1">{#N/A,#N/A,FALSE,"TMCOMP96";#N/A,#N/A,FALSE,"MAT96";#N/A,#N/A,FALSE,"FANDA96";#N/A,#N/A,FALSE,"INTRAN96";#N/A,#N/A,FALSE,"NAA9697";#N/A,#N/A,FALSE,"ECWEBB";#N/A,#N/A,FALSE,"MFT96";#N/A,#N/A,FALSE,"CTrecon"}</definedName>
    <definedName name="jhkgh2_1_1_1_4_3" hidden="1">{#N/A,#N/A,FALSE,"TMCOMP96";#N/A,#N/A,FALSE,"MAT96";#N/A,#N/A,FALSE,"FANDA96";#N/A,#N/A,FALSE,"INTRAN96";#N/A,#N/A,FALSE,"NAA9697";#N/A,#N/A,FALSE,"ECWEBB";#N/A,#N/A,FALSE,"MFT96";#N/A,#N/A,FALSE,"CTrecon"}</definedName>
    <definedName name="jhkgh2_1_1_1_4_4" hidden="1">{#N/A,#N/A,FALSE,"TMCOMP96";#N/A,#N/A,FALSE,"MAT96";#N/A,#N/A,FALSE,"FANDA96";#N/A,#N/A,FALSE,"INTRAN96";#N/A,#N/A,FALSE,"NAA9697";#N/A,#N/A,FALSE,"ECWEBB";#N/A,#N/A,FALSE,"MFT96";#N/A,#N/A,FALSE,"CTrecon"}</definedName>
    <definedName name="jhkgh2_1_1_1_4_5" hidden="1">{#N/A,#N/A,FALSE,"TMCOMP96";#N/A,#N/A,FALSE,"MAT96";#N/A,#N/A,FALSE,"FANDA96";#N/A,#N/A,FALSE,"INTRAN96";#N/A,#N/A,FALSE,"NAA9697";#N/A,#N/A,FALSE,"ECWEBB";#N/A,#N/A,FALSE,"MFT96";#N/A,#N/A,FALSE,"CTrecon"}</definedName>
    <definedName name="jhkgh2_1_1_1_5" hidden="1">{#N/A,#N/A,FALSE,"TMCOMP96";#N/A,#N/A,FALSE,"MAT96";#N/A,#N/A,FALSE,"FANDA96";#N/A,#N/A,FALSE,"INTRAN96";#N/A,#N/A,FALSE,"NAA9697";#N/A,#N/A,FALSE,"ECWEBB";#N/A,#N/A,FALSE,"MFT96";#N/A,#N/A,FALSE,"CTrecon"}</definedName>
    <definedName name="jhkgh2_1_1_1_5_1" hidden="1">{#N/A,#N/A,FALSE,"TMCOMP96";#N/A,#N/A,FALSE,"MAT96";#N/A,#N/A,FALSE,"FANDA96";#N/A,#N/A,FALSE,"INTRAN96";#N/A,#N/A,FALSE,"NAA9697";#N/A,#N/A,FALSE,"ECWEBB";#N/A,#N/A,FALSE,"MFT96";#N/A,#N/A,FALSE,"CTrecon"}</definedName>
    <definedName name="jhkgh2_1_1_1_5_2" hidden="1">{#N/A,#N/A,FALSE,"TMCOMP96";#N/A,#N/A,FALSE,"MAT96";#N/A,#N/A,FALSE,"FANDA96";#N/A,#N/A,FALSE,"INTRAN96";#N/A,#N/A,FALSE,"NAA9697";#N/A,#N/A,FALSE,"ECWEBB";#N/A,#N/A,FALSE,"MFT96";#N/A,#N/A,FALSE,"CTrecon"}</definedName>
    <definedName name="jhkgh2_1_1_1_5_3" hidden="1">{#N/A,#N/A,FALSE,"TMCOMP96";#N/A,#N/A,FALSE,"MAT96";#N/A,#N/A,FALSE,"FANDA96";#N/A,#N/A,FALSE,"INTRAN96";#N/A,#N/A,FALSE,"NAA9697";#N/A,#N/A,FALSE,"ECWEBB";#N/A,#N/A,FALSE,"MFT96";#N/A,#N/A,FALSE,"CTrecon"}</definedName>
    <definedName name="jhkgh2_1_1_1_5_4" hidden="1">{#N/A,#N/A,FALSE,"TMCOMP96";#N/A,#N/A,FALSE,"MAT96";#N/A,#N/A,FALSE,"FANDA96";#N/A,#N/A,FALSE,"INTRAN96";#N/A,#N/A,FALSE,"NAA9697";#N/A,#N/A,FALSE,"ECWEBB";#N/A,#N/A,FALSE,"MFT96";#N/A,#N/A,FALSE,"CTrecon"}</definedName>
    <definedName name="jhkgh2_1_1_1_5_5" hidden="1">{#N/A,#N/A,FALSE,"TMCOMP96";#N/A,#N/A,FALSE,"MAT96";#N/A,#N/A,FALSE,"FANDA96";#N/A,#N/A,FALSE,"INTRAN96";#N/A,#N/A,FALSE,"NAA9697";#N/A,#N/A,FALSE,"ECWEBB";#N/A,#N/A,FALSE,"MFT96";#N/A,#N/A,FALSE,"CTrecon"}</definedName>
    <definedName name="jhkgh2_1_1_2" hidden="1">{#N/A,#N/A,FALSE,"TMCOMP96";#N/A,#N/A,FALSE,"MAT96";#N/A,#N/A,FALSE,"FANDA96";#N/A,#N/A,FALSE,"INTRAN96";#N/A,#N/A,FALSE,"NAA9697";#N/A,#N/A,FALSE,"ECWEBB";#N/A,#N/A,FALSE,"MFT96";#N/A,#N/A,FALSE,"CTrecon"}</definedName>
    <definedName name="jhkgh2_1_1_2_1" hidden="1">{#N/A,#N/A,FALSE,"TMCOMP96";#N/A,#N/A,FALSE,"MAT96";#N/A,#N/A,FALSE,"FANDA96";#N/A,#N/A,FALSE,"INTRAN96";#N/A,#N/A,FALSE,"NAA9697";#N/A,#N/A,FALSE,"ECWEBB";#N/A,#N/A,FALSE,"MFT96";#N/A,#N/A,FALSE,"CTrecon"}</definedName>
    <definedName name="jhkgh2_1_1_2_2" hidden="1">{#N/A,#N/A,FALSE,"TMCOMP96";#N/A,#N/A,FALSE,"MAT96";#N/A,#N/A,FALSE,"FANDA96";#N/A,#N/A,FALSE,"INTRAN96";#N/A,#N/A,FALSE,"NAA9697";#N/A,#N/A,FALSE,"ECWEBB";#N/A,#N/A,FALSE,"MFT96";#N/A,#N/A,FALSE,"CTrecon"}</definedName>
    <definedName name="jhkgh2_1_1_2_3" hidden="1">{#N/A,#N/A,FALSE,"TMCOMP96";#N/A,#N/A,FALSE,"MAT96";#N/A,#N/A,FALSE,"FANDA96";#N/A,#N/A,FALSE,"INTRAN96";#N/A,#N/A,FALSE,"NAA9697";#N/A,#N/A,FALSE,"ECWEBB";#N/A,#N/A,FALSE,"MFT96";#N/A,#N/A,FALSE,"CTrecon"}</definedName>
    <definedName name="jhkgh2_1_1_2_4" hidden="1">{#N/A,#N/A,FALSE,"TMCOMP96";#N/A,#N/A,FALSE,"MAT96";#N/A,#N/A,FALSE,"FANDA96";#N/A,#N/A,FALSE,"INTRAN96";#N/A,#N/A,FALSE,"NAA9697";#N/A,#N/A,FALSE,"ECWEBB";#N/A,#N/A,FALSE,"MFT96";#N/A,#N/A,FALSE,"CTrecon"}</definedName>
    <definedName name="jhkgh2_1_1_2_5" hidden="1">{#N/A,#N/A,FALSE,"TMCOMP96";#N/A,#N/A,FALSE,"MAT96";#N/A,#N/A,FALSE,"FANDA96";#N/A,#N/A,FALSE,"INTRAN96";#N/A,#N/A,FALSE,"NAA9697";#N/A,#N/A,FALSE,"ECWEBB";#N/A,#N/A,FALSE,"MFT96";#N/A,#N/A,FALSE,"CTrecon"}</definedName>
    <definedName name="jhkgh2_1_1_3" hidden="1">{#N/A,#N/A,FALSE,"TMCOMP96";#N/A,#N/A,FALSE,"MAT96";#N/A,#N/A,FALSE,"FANDA96";#N/A,#N/A,FALSE,"INTRAN96";#N/A,#N/A,FALSE,"NAA9697";#N/A,#N/A,FALSE,"ECWEBB";#N/A,#N/A,FALSE,"MFT96";#N/A,#N/A,FALSE,"CTrecon"}</definedName>
    <definedName name="jhkgh2_1_1_3_1" hidden="1">{#N/A,#N/A,FALSE,"TMCOMP96";#N/A,#N/A,FALSE,"MAT96";#N/A,#N/A,FALSE,"FANDA96";#N/A,#N/A,FALSE,"INTRAN96";#N/A,#N/A,FALSE,"NAA9697";#N/A,#N/A,FALSE,"ECWEBB";#N/A,#N/A,FALSE,"MFT96";#N/A,#N/A,FALSE,"CTrecon"}</definedName>
    <definedName name="jhkgh2_1_1_3_2" hidden="1">{#N/A,#N/A,FALSE,"TMCOMP96";#N/A,#N/A,FALSE,"MAT96";#N/A,#N/A,FALSE,"FANDA96";#N/A,#N/A,FALSE,"INTRAN96";#N/A,#N/A,FALSE,"NAA9697";#N/A,#N/A,FALSE,"ECWEBB";#N/A,#N/A,FALSE,"MFT96";#N/A,#N/A,FALSE,"CTrecon"}</definedName>
    <definedName name="jhkgh2_1_1_3_3" hidden="1">{#N/A,#N/A,FALSE,"TMCOMP96";#N/A,#N/A,FALSE,"MAT96";#N/A,#N/A,FALSE,"FANDA96";#N/A,#N/A,FALSE,"INTRAN96";#N/A,#N/A,FALSE,"NAA9697";#N/A,#N/A,FALSE,"ECWEBB";#N/A,#N/A,FALSE,"MFT96";#N/A,#N/A,FALSE,"CTrecon"}</definedName>
    <definedName name="jhkgh2_1_1_3_4" hidden="1">{#N/A,#N/A,FALSE,"TMCOMP96";#N/A,#N/A,FALSE,"MAT96";#N/A,#N/A,FALSE,"FANDA96";#N/A,#N/A,FALSE,"INTRAN96";#N/A,#N/A,FALSE,"NAA9697";#N/A,#N/A,FALSE,"ECWEBB";#N/A,#N/A,FALSE,"MFT96";#N/A,#N/A,FALSE,"CTrecon"}</definedName>
    <definedName name="jhkgh2_1_1_3_5" hidden="1">{#N/A,#N/A,FALSE,"TMCOMP96";#N/A,#N/A,FALSE,"MAT96";#N/A,#N/A,FALSE,"FANDA96";#N/A,#N/A,FALSE,"INTRAN96";#N/A,#N/A,FALSE,"NAA9697";#N/A,#N/A,FALSE,"ECWEBB";#N/A,#N/A,FALSE,"MFT96";#N/A,#N/A,FALSE,"CTrecon"}</definedName>
    <definedName name="jhkgh2_1_1_4" hidden="1">{#N/A,#N/A,FALSE,"TMCOMP96";#N/A,#N/A,FALSE,"MAT96";#N/A,#N/A,FALSE,"FANDA96";#N/A,#N/A,FALSE,"INTRAN96";#N/A,#N/A,FALSE,"NAA9697";#N/A,#N/A,FALSE,"ECWEBB";#N/A,#N/A,FALSE,"MFT96";#N/A,#N/A,FALSE,"CTrecon"}</definedName>
    <definedName name="jhkgh2_1_1_4_1" hidden="1">{#N/A,#N/A,FALSE,"TMCOMP96";#N/A,#N/A,FALSE,"MAT96";#N/A,#N/A,FALSE,"FANDA96";#N/A,#N/A,FALSE,"INTRAN96";#N/A,#N/A,FALSE,"NAA9697";#N/A,#N/A,FALSE,"ECWEBB";#N/A,#N/A,FALSE,"MFT96";#N/A,#N/A,FALSE,"CTrecon"}</definedName>
    <definedName name="jhkgh2_1_1_4_2" hidden="1">{#N/A,#N/A,FALSE,"TMCOMP96";#N/A,#N/A,FALSE,"MAT96";#N/A,#N/A,FALSE,"FANDA96";#N/A,#N/A,FALSE,"INTRAN96";#N/A,#N/A,FALSE,"NAA9697";#N/A,#N/A,FALSE,"ECWEBB";#N/A,#N/A,FALSE,"MFT96";#N/A,#N/A,FALSE,"CTrecon"}</definedName>
    <definedName name="jhkgh2_1_1_4_3" hidden="1">{#N/A,#N/A,FALSE,"TMCOMP96";#N/A,#N/A,FALSE,"MAT96";#N/A,#N/A,FALSE,"FANDA96";#N/A,#N/A,FALSE,"INTRAN96";#N/A,#N/A,FALSE,"NAA9697";#N/A,#N/A,FALSE,"ECWEBB";#N/A,#N/A,FALSE,"MFT96";#N/A,#N/A,FALSE,"CTrecon"}</definedName>
    <definedName name="jhkgh2_1_1_4_4" hidden="1">{#N/A,#N/A,FALSE,"TMCOMP96";#N/A,#N/A,FALSE,"MAT96";#N/A,#N/A,FALSE,"FANDA96";#N/A,#N/A,FALSE,"INTRAN96";#N/A,#N/A,FALSE,"NAA9697";#N/A,#N/A,FALSE,"ECWEBB";#N/A,#N/A,FALSE,"MFT96";#N/A,#N/A,FALSE,"CTrecon"}</definedName>
    <definedName name="jhkgh2_1_1_4_5" hidden="1">{#N/A,#N/A,FALSE,"TMCOMP96";#N/A,#N/A,FALSE,"MAT96";#N/A,#N/A,FALSE,"FANDA96";#N/A,#N/A,FALSE,"INTRAN96";#N/A,#N/A,FALSE,"NAA9697";#N/A,#N/A,FALSE,"ECWEBB";#N/A,#N/A,FALSE,"MFT96";#N/A,#N/A,FALSE,"CTrecon"}</definedName>
    <definedName name="jhkgh2_1_1_5" hidden="1">{#N/A,#N/A,FALSE,"TMCOMP96";#N/A,#N/A,FALSE,"MAT96";#N/A,#N/A,FALSE,"FANDA96";#N/A,#N/A,FALSE,"INTRAN96";#N/A,#N/A,FALSE,"NAA9697";#N/A,#N/A,FALSE,"ECWEBB";#N/A,#N/A,FALSE,"MFT96";#N/A,#N/A,FALSE,"CTrecon"}</definedName>
    <definedName name="jhkgh2_1_1_5_1" hidden="1">{#N/A,#N/A,FALSE,"TMCOMP96";#N/A,#N/A,FALSE,"MAT96";#N/A,#N/A,FALSE,"FANDA96";#N/A,#N/A,FALSE,"INTRAN96";#N/A,#N/A,FALSE,"NAA9697";#N/A,#N/A,FALSE,"ECWEBB";#N/A,#N/A,FALSE,"MFT96";#N/A,#N/A,FALSE,"CTrecon"}</definedName>
    <definedName name="jhkgh2_1_1_5_2" hidden="1">{#N/A,#N/A,FALSE,"TMCOMP96";#N/A,#N/A,FALSE,"MAT96";#N/A,#N/A,FALSE,"FANDA96";#N/A,#N/A,FALSE,"INTRAN96";#N/A,#N/A,FALSE,"NAA9697";#N/A,#N/A,FALSE,"ECWEBB";#N/A,#N/A,FALSE,"MFT96";#N/A,#N/A,FALSE,"CTrecon"}</definedName>
    <definedName name="jhkgh2_1_1_5_3" hidden="1">{#N/A,#N/A,FALSE,"TMCOMP96";#N/A,#N/A,FALSE,"MAT96";#N/A,#N/A,FALSE,"FANDA96";#N/A,#N/A,FALSE,"INTRAN96";#N/A,#N/A,FALSE,"NAA9697";#N/A,#N/A,FALSE,"ECWEBB";#N/A,#N/A,FALSE,"MFT96";#N/A,#N/A,FALSE,"CTrecon"}</definedName>
    <definedName name="jhkgh2_1_1_5_4" hidden="1">{#N/A,#N/A,FALSE,"TMCOMP96";#N/A,#N/A,FALSE,"MAT96";#N/A,#N/A,FALSE,"FANDA96";#N/A,#N/A,FALSE,"INTRAN96";#N/A,#N/A,FALSE,"NAA9697";#N/A,#N/A,FALSE,"ECWEBB";#N/A,#N/A,FALSE,"MFT96";#N/A,#N/A,FALSE,"CTrecon"}</definedName>
    <definedName name="jhkgh2_1_1_5_5" hidden="1">{#N/A,#N/A,FALSE,"TMCOMP96";#N/A,#N/A,FALSE,"MAT96";#N/A,#N/A,FALSE,"FANDA96";#N/A,#N/A,FALSE,"INTRAN96";#N/A,#N/A,FALSE,"NAA9697";#N/A,#N/A,FALSE,"ECWEBB";#N/A,#N/A,FALSE,"MFT96";#N/A,#N/A,FALSE,"CTrecon"}</definedName>
    <definedName name="jhkgh2_1_2" hidden="1">{#N/A,#N/A,FALSE,"TMCOMP96";#N/A,#N/A,FALSE,"MAT96";#N/A,#N/A,FALSE,"FANDA96";#N/A,#N/A,FALSE,"INTRAN96";#N/A,#N/A,FALSE,"NAA9697";#N/A,#N/A,FALSE,"ECWEBB";#N/A,#N/A,FALSE,"MFT96";#N/A,#N/A,FALSE,"CTrecon"}</definedName>
    <definedName name="jhkgh2_1_2_1" hidden="1">{#N/A,#N/A,FALSE,"TMCOMP96";#N/A,#N/A,FALSE,"MAT96";#N/A,#N/A,FALSE,"FANDA96";#N/A,#N/A,FALSE,"INTRAN96";#N/A,#N/A,FALSE,"NAA9697";#N/A,#N/A,FALSE,"ECWEBB";#N/A,#N/A,FALSE,"MFT96";#N/A,#N/A,FALSE,"CTrecon"}</definedName>
    <definedName name="jhkgh2_1_2_1_1" hidden="1">{#N/A,#N/A,FALSE,"TMCOMP96";#N/A,#N/A,FALSE,"MAT96";#N/A,#N/A,FALSE,"FANDA96";#N/A,#N/A,FALSE,"INTRAN96";#N/A,#N/A,FALSE,"NAA9697";#N/A,#N/A,FALSE,"ECWEBB";#N/A,#N/A,FALSE,"MFT96";#N/A,#N/A,FALSE,"CTrecon"}</definedName>
    <definedName name="jhkgh2_1_2_1_1_1" hidden="1">{#N/A,#N/A,FALSE,"TMCOMP96";#N/A,#N/A,FALSE,"MAT96";#N/A,#N/A,FALSE,"FANDA96";#N/A,#N/A,FALSE,"INTRAN96";#N/A,#N/A,FALSE,"NAA9697";#N/A,#N/A,FALSE,"ECWEBB";#N/A,#N/A,FALSE,"MFT96";#N/A,#N/A,FALSE,"CTrecon"}</definedName>
    <definedName name="jhkgh2_1_2_1_1_1_1" hidden="1">{#N/A,#N/A,FALSE,"TMCOMP96";#N/A,#N/A,FALSE,"MAT96";#N/A,#N/A,FALSE,"FANDA96";#N/A,#N/A,FALSE,"INTRAN96";#N/A,#N/A,FALSE,"NAA9697";#N/A,#N/A,FALSE,"ECWEBB";#N/A,#N/A,FALSE,"MFT96";#N/A,#N/A,FALSE,"CTrecon"}</definedName>
    <definedName name="jhkgh2_1_2_1_1_1_2" hidden="1">{#N/A,#N/A,FALSE,"TMCOMP96";#N/A,#N/A,FALSE,"MAT96";#N/A,#N/A,FALSE,"FANDA96";#N/A,#N/A,FALSE,"INTRAN96";#N/A,#N/A,FALSE,"NAA9697";#N/A,#N/A,FALSE,"ECWEBB";#N/A,#N/A,FALSE,"MFT96";#N/A,#N/A,FALSE,"CTrecon"}</definedName>
    <definedName name="jhkgh2_1_2_1_1_1_3" hidden="1">{#N/A,#N/A,FALSE,"TMCOMP96";#N/A,#N/A,FALSE,"MAT96";#N/A,#N/A,FALSE,"FANDA96";#N/A,#N/A,FALSE,"INTRAN96";#N/A,#N/A,FALSE,"NAA9697";#N/A,#N/A,FALSE,"ECWEBB";#N/A,#N/A,FALSE,"MFT96";#N/A,#N/A,FALSE,"CTrecon"}</definedName>
    <definedName name="jhkgh2_1_2_1_1_1_4" hidden="1">{#N/A,#N/A,FALSE,"TMCOMP96";#N/A,#N/A,FALSE,"MAT96";#N/A,#N/A,FALSE,"FANDA96";#N/A,#N/A,FALSE,"INTRAN96";#N/A,#N/A,FALSE,"NAA9697";#N/A,#N/A,FALSE,"ECWEBB";#N/A,#N/A,FALSE,"MFT96";#N/A,#N/A,FALSE,"CTrecon"}</definedName>
    <definedName name="jhkgh2_1_2_1_1_1_5" hidden="1">{#N/A,#N/A,FALSE,"TMCOMP96";#N/A,#N/A,FALSE,"MAT96";#N/A,#N/A,FALSE,"FANDA96";#N/A,#N/A,FALSE,"INTRAN96";#N/A,#N/A,FALSE,"NAA9697";#N/A,#N/A,FALSE,"ECWEBB";#N/A,#N/A,FALSE,"MFT96";#N/A,#N/A,FALSE,"CTrecon"}</definedName>
    <definedName name="jhkgh2_1_2_1_1_2" hidden="1">{#N/A,#N/A,FALSE,"TMCOMP96";#N/A,#N/A,FALSE,"MAT96";#N/A,#N/A,FALSE,"FANDA96";#N/A,#N/A,FALSE,"INTRAN96";#N/A,#N/A,FALSE,"NAA9697";#N/A,#N/A,FALSE,"ECWEBB";#N/A,#N/A,FALSE,"MFT96";#N/A,#N/A,FALSE,"CTrecon"}</definedName>
    <definedName name="jhkgh2_1_2_1_1_2_1" hidden="1">{#N/A,#N/A,FALSE,"TMCOMP96";#N/A,#N/A,FALSE,"MAT96";#N/A,#N/A,FALSE,"FANDA96";#N/A,#N/A,FALSE,"INTRAN96";#N/A,#N/A,FALSE,"NAA9697";#N/A,#N/A,FALSE,"ECWEBB";#N/A,#N/A,FALSE,"MFT96";#N/A,#N/A,FALSE,"CTrecon"}</definedName>
    <definedName name="jhkgh2_1_2_1_1_2_2" hidden="1">{#N/A,#N/A,FALSE,"TMCOMP96";#N/A,#N/A,FALSE,"MAT96";#N/A,#N/A,FALSE,"FANDA96";#N/A,#N/A,FALSE,"INTRAN96";#N/A,#N/A,FALSE,"NAA9697";#N/A,#N/A,FALSE,"ECWEBB";#N/A,#N/A,FALSE,"MFT96";#N/A,#N/A,FALSE,"CTrecon"}</definedName>
    <definedName name="jhkgh2_1_2_1_1_2_3" hidden="1">{#N/A,#N/A,FALSE,"TMCOMP96";#N/A,#N/A,FALSE,"MAT96";#N/A,#N/A,FALSE,"FANDA96";#N/A,#N/A,FALSE,"INTRAN96";#N/A,#N/A,FALSE,"NAA9697";#N/A,#N/A,FALSE,"ECWEBB";#N/A,#N/A,FALSE,"MFT96";#N/A,#N/A,FALSE,"CTrecon"}</definedName>
    <definedName name="jhkgh2_1_2_1_1_2_4" hidden="1">{#N/A,#N/A,FALSE,"TMCOMP96";#N/A,#N/A,FALSE,"MAT96";#N/A,#N/A,FALSE,"FANDA96";#N/A,#N/A,FALSE,"INTRAN96";#N/A,#N/A,FALSE,"NAA9697";#N/A,#N/A,FALSE,"ECWEBB";#N/A,#N/A,FALSE,"MFT96";#N/A,#N/A,FALSE,"CTrecon"}</definedName>
    <definedName name="jhkgh2_1_2_1_1_2_5" hidden="1">{#N/A,#N/A,FALSE,"TMCOMP96";#N/A,#N/A,FALSE,"MAT96";#N/A,#N/A,FALSE,"FANDA96";#N/A,#N/A,FALSE,"INTRAN96";#N/A,#N/A,FALSE,"NAA9697";#N/A,#N/A,FALSE,"ECWEBB";#N/A,#N/A,FALSE,"MFT96";#N/A,#N/A,FALSE,"CTrecon"}</definedName>
    <definedName name="jhkgh2_1_2_1_1_3" hidden="1">{#N/A,#N/A,FALSE,"TMCOMP96";#N/A,#N/A,FALSE,"MAT96";#N/A,#N/A,FALSE,"FANDA96";#N/A,#N/A,FALSE,"INTRAN96";#N/A,#N/A,FALSE,"NAA9697";#N/A,#N/A,FALSE,"ECWEBB";#N/A,#N/A,FALSE,"MFT96";#N/A,#N/A,FALSE,"CTrecon"}</definedName>
    <definedName name="jhkgh2_1_2_1_1_4" hidden="1">{#N/A,#N/A,FALSE,"TMCOMP96";#N/A,#N/A,FALSE,"MAT96";#N/A,#N/A,FALSE,"FANDA96";#N/A,#N/A,FALSE,"INTRAN96";#N/A,#N/A,FALSE,"NAA9697";#N/A,#N/A,FALSE,"ECWEBB";#N/A,#N/A,FALSE,"MFT96";#N/A,#N/A,FALSE,"CTrecon"}</definedName>
    <definedName name="jhkgh2_1_2_1_1_5" hidden="1">{#N/A,#N/A,FALSE,"TMCOMP96";#N/A,#N/A,FALSE,"MAT96";#N/A,#N/A,FALSE,"FANDA96";#N/A,#N/A,FALSE,"INTRAN96";#N/A,#N/A,FALSE,"NAA9697";#N/A,#N/A,FALSE,"ECWEBB";#N/A,#N/A,FALSE,"MFT96";#N/A,#N/A,FALSE,"CTrecon"}</definedName>
    <definedName name="jhkgh2_1_2_1_2" hidden="1">{#N/A,#N/A,FALSE,"TMCOMP96";#N/A,#N/A,FALSE,"MAT96";#N/A,#N/A,FALSE,"FANDA96";#N/A,#N/A,FALSE,"INTRAN96";#N/A,#N/A,FALSE,"NAA9697";#N/A,#N/A,FALSE,"ECWEBB";#N/A,#N/A,FALSE,"MFT96";#N/A,#N/A,FALSE,"CTrecon"}</definedName>
    <definedName name="jhkgh2_1_2_1_2_1" hidden="1">{#N/A,#N/A,FALSE,"TMCOMP96";#N/A,#N/A,FALSE,"MAT96";#N/A,#N/A,FALSE,"FANDA96";#N/A,#N/A,FALSE,"INTRAN96";#N/A,#N/A,FALSE,"NAA9697";#N/A,#N/A,FALSE,"ECWEBB";#N/A,#N/A,FALSE,"MFT96";#N/A,#N/A,FALSE,"CTrecon"}</definedName>
    <definedName name="jhkgh2_1_2_1_2_2" hidden="1">{#N/A,#N/A,FALSE,"TMCOMP96";#N/A,#N/A,FALSE,"MAT96";#N/A,#N/A,FALSE,"FANDA96";#N/A,#N/A,FALSE,"INTRAN96";#N/A,#N/A,FALSE,"NAA9697";#N/A,#N/A,FALSE,"ECWEBB";#N/A,#N/A,FALSE,"MFT96";#N/A,#N/A,FALSE,"CTrecon"}</definedName>
    <definedName name="jhkgh2_1_2_1_2_3" hidden="1">{#N/A,#N/A,FALSE,"TMCOMP96";#N/A,#N/A,FALSE,"MAT96";#N/A,#N/A,FALSE,"FANDA96";#N/A,#N/A,FALSE,"INTRAN96";#N/A,#N/A,FALSE,"NAA9697";#N/A,#N/A,FALSE,"ECWEBB";#N/A,#N/A,FALSE,"MFT96";#N/A,#N/A,FALSE,"CTrecon"}</definedName>
    <definedName name="jhkgh2_1_2_1_2_4" hidden="1">{#N/A,#N/A,FALSE,"TMCOMP96";#N/A,#N/A,FALSE,"MAT96";#N/A,#N/A,FALSE,"FANDA96";#N/A,#N/A,FALSE,"INTRAN96";#N/A,#N/A,FALSE,"NAA9697";#N/A,#N/A,FALSE,"ECWEBB";#N/A,#N/A,FALSE,"MFT96";#N/A,#N/A,FALSE,"CTrecon"}</definedName>
    <definedName name="jhkgh2_1_2_1_2_5" hidden="1">{#N/A,#N/A,FALSE,"TMCOMP96";#N/A,#N/A,FALSE,"MAT96";#N/A,#N/A,FALSE,"FANDA96";#N/A,#N/A,FALSE,"INTRAN96";#N/A,#N/A,FALSE,"NAA9697";#N/A,#N/A,FALSE,"ECWEBB";#N/A,#N/A,FALSE,"MFT96";#N/A,#N/A,FALSE,"CTrecon"}</definedName>
    <definedName name="jhkgh2_1_2_1_3" hidden="1">{#N/A,#N/A,FALSE,"TMCOMP96";#N/A,#N/A,FALSE,"MAT96";#N/A,#N/A,FALSE,"FANDA96";#N/A,#N/A,FALSE,"INTRAN96";#N/A,#N/A,FALSE,"NAA9697";#N/A,#N/A,FALSE,"ECWEBB";#N/A,#N/A,FALSE,"MFT96";#N/A,#N/A,FALSE,"CTrecon"}</definedName>
    <definedName name="jhkgh2_1_2_1_3_1" hidden="1">{#N/A,#N/A,FALSE,"TMCOMP96";#N/A,#N/A,FALSE,"MAT96";#N/A,#N/A,FALSE,"FANDA96";#N/A,#N/A,FALSE,"INTRAN96";#N/A,#N/A,FALSE,"NAA9697";#N/A,#N/A,FALSE,"ECWEBB";#N/A,#N/A,FALSE,"MFT96";#N/A,#N/A,FALSE,"CTrecon"}</definedName>
    <definedName name="jhkgh2_1_2_1_3_2" hidden="1">{#N/A,#N/A,FALSE,"TMCOMP96";#N/A,#N/A,FALSE,"MAT96";#N/A,#N/A,FALSE,"FANDA96";#N/A,#N/A,FALSE,"INTRAN96";#N/A,#N/A,FALSE,"NAA9697";#N/A,#N/A,FALSE,"ECWEBB";#N/A,#N/A,FALSE,"MFT96";#N/A,#N/A,FALSE,"CTrecon"}</definedName>
    <definedName name="jhkgh2_1_2_1_3_3" hidden="1">{#N/A,#N/A,FALSE,"TMCOMP96";#N/A,#N/A,FALSE,"MAT96";#N/A,#N/A,FALSE,"FANDA96";#N/A,#N/A,FALSE,"INTRAN96";#N/A,#N/A,FALSE,"NAA9697";#N/A,#N/A,FALSE,"ECWEBB";#N/A,#N/A,FALSE,"MFT96";#N/A,#N/A,FALSE,"CTrecon"}</definedName>
    <definedName name="jhkgh2_1_2_1_3_4" hidden="1">{#N/A,#N/A,FALSE,"TMCOMP96";#N/A,#N/A,FALSE,"MAT96";#N/A,#N/A,FALSE,"FANDA96";#N/A,#N/A,FALSE,"INTRAN96";#N/A,#N/A,FALSE,"NAA9697";#N/A,#N/A,FALSE,"ECWEBB";#N/A,#N/A,FALSE,"MFT96";#N/A,#N/A,FALSE,"CTrecon"}</definedName>
    <definedName name="jhkgh2_1_2_1_3_5" hidden="1">{#N/A,#N/A,FALSE,"TMCOMP96";#N/A,#N/A,FALSE,"MAT96";#N/A,#N/A,FALSE,"FANDA96";#N/A,#N/A,FALSE,"INTRAN96";#N/A,#N/A,FALSE,"NAA9697";#N/A,#N/A,FALSE,"ECWEBB";#N/A,#N/A,FALSE,"MFT96";#N/A,#N/A,FALSE,"CTrecon"}</definedName>
    <definedName name="jhkgh2_1_2_1_4" hidden="1">{#N/A,#N/A,FALSE,"TMCOMP96";#N/A,#N/A,FALSE,"MAT96";#N/A,#N/A,FALSE,"FANDA96";#N/A,#N/A,FALSE,"INTRAN96";#N/A,#N/A,FALSE,"NAA9697";#N/A,#N/A,FALSE,"ECWEBB";#N/A,#N/A,FALSE,"MFT96";#N/A,#N/A,FALSE,"CTrecon"}</definedName>
    <definedName name="jhkgh2_1_2_1_4_1" hidden="1">{#N/A,#N/A,FALSE,"TMCOMP96";#N/A,#N/A,FALSE,"MAT96";#N/A,#N/A,FALSE,"FANDA96";#N/A,#N/A,FALSE,"INTRAN96";#N/A,#N/A,FALSE,"NAA9697";#N/A,#N/A,FALSE,"ECWEBB";#N/A,#N/A,FALSE,"MFT96";#N/A,#N/A,FALSE,"CTrecon"}</definedName>
    <definedName name="jhkgh2_1_2_1_4_2" hidden="1">{#N/A,#N/A,FALSE,"TMCOMP96";#N/A,#N/A,FALSE,"MAT96";#N/A,#N/A,FALSE,"FANDA96";#N/A,#N/A,FALSE,"INTRAN96";#N/A,#N/A,FALSE,"NAA9697";#N/A,#N/A,FALSE,"ECWEBB";#N/A,#N/A,FALSE,"MFT96";#N/A,#N/A,FALSE,"CTrecon"}</definedName>
    <definedName name="jhkgh2_1_2_1_4_3" hidden="1">{#N/A,#N/A,FALSE,"TMCOMP96";#N/A,#N/A,FALSE,"MAT96";#N/A,#N/A,FALSE,"FANDA96";#N/A,#N/A,FALSE,"INTRAN96";#N/A,#N/A,FALSE,"NAA9697";#N/A,#N/A,FALSE,"ECWEBB";#N/A,#N/A,FALSE,"MFT96";#N/A,#N/A,FALSE,"CTrecon"}</definedName>
    <definedName name="jhkgh2_1_2_1_4_4" hidden="1">{#N/A,#N/A,FALSE,"TMCOMP96";#N/A,#N/A,FALSE,"MAT96";#N/A,#N/A,FALSE,"FANDA96";#N/A,#N/A,FALSE,"INTRAN96";#N/A,#N/A,FALSE,"NAA9697";#N/A,#N/A,FALSE,"ECWEBB";#N/A,#N/A,FALSE,"MFT96";#N/A,#N/A,FALSE,"CTrecon"}</definedName>
    <definedName name="jhkgh2_1_2_1_4_5" hidden="1">{#N/A,#N/A,FALSE,"TMCOMP96";#N/A,#N/A,FALSE,"MAT96";#N/A,#N/A,FALSE,"FANDA96";#N/A,#N/A,FALSE,"INTRAN96";#N/A,#N/A,FALSE,"NAA9697";#N/A,#N/A,FALSE,"ECWEBB";#N/A,#N/A,FALSE,"MFT96";#N/A,#N/A,FALSE,"CTrecon"}</definedName>
    <definedName name="jhkgh2_1_2_1_5" hidden="1">{#N/A,#N/A,FALSE,"TMCOMP96";#N/A,#N/A,FALSE,"MAT96";#N/A,#N/A,FALSE,"FANDA96";#N/A,#N/A,FALSE,"INTRAN96";#N/A,#N/A,FALSE,"NAA9697";#N/A,#N/A,FALSE,"ECWEBB";#N/A,#N/A,FALSE,"MFT96";#N/A,#N/A,FALSE,"CTrecon"}</definedName>
    <definedName name="jhkgh2_1_2_1_5_1" hidden="1">{#N/A,#N/A,FALSE,"TMCOMP96";#N/A,#N/A,FALSE,"MAT96";#N/A,#N/A,FALSE,"FANDA96";#N/A,#N/A,FALSE,"INTRAN96";#N/A,#N/A,FALSE,"NAA9697";#N/A,#N/A,FALSE,"ECWEBB";#N/A,#N/A,FALSE,"MFT96";#N/A,#N/A,FALSE,"CTrecon"}</definedName>
    <definedName name="jhkgh2_1_2_1_5_2" hidden="1">{#N/A,#N/A,FALSE,"TMCOMP96";#N/A,#N/A,FALSE,"MAT96";#N/A,#N/A,FALSE,"FANDA96";#N/A,#N/A,FALSE,"INTRAN96";#N/A,#N/A,FALSE,"NAA9697";#N/A,#N/A,FALSE,"ECWEBB";#N/A,#N/A,FALSE,"MFT96";#N/A,#N/A,FALSE,"CTrecon"}</definedName>
    <definedName name="jhkgh2_1_2_1_5_3" hidden="1">{#N/A,#N/A,FALSE,"TMCOMP96";#N/A,#N/A,FALSE,"MAT96";#N/A,#N/A,FALSE,"FANDA96";#N/A,#N/A,FALSE,"INTRAN96";#N/A,#N/A,FALSE,"NAA9697";#N/A,#N/A,FALSE,"ECWEBB";#N/A,#N/A,FALSE,"MFT96";#N/A,#N/A,FALSE,"CTrecon"}</definedName>
    <definedName name="jhkgh2_1_2_1_5_4" hidden="1">{#N/A,#N/A,FALSE,"TMCOMP96";#N/A,#N/A,FALSE,"MAT96";#N/A,#N/A,FALSE,"FANDA96";#N/A,#N/A,FALSE,"INTRAN96";#N/A,#N/A,FALSE,"NAA9697";#N/A,#N/A,FALSE,"ECWEBB";#N/A,#N/A,FALSE,"MFT96";#N/A,#N/A,FALSE,"CTrecon"}</definedName>
    <definedName name="jhkgh2_1_2_1_5_5" hidden="1">{#N/A,#N/A,FALSE,"TMCOMP96";#N/A,#N/A,FALSE,"MAT96";#N/A,#N/A,FALSE,"FANDA96";#N/A,#N/A,FALSE,"INTRAN96";#N/A,#N/A,FALSE,"NAA9697";#N/A,#N/A,FALSE,"ECWEBB";#N/A,#N/A,FALSE,"MFT96";#N/A,#N/A,FALSE,"CTrecon"}</definedName>
    <definedName name="jhkgh2_1_2_2" hidden="1">{#N/A,#N/A,FALSE,"TMCOMP96";#N/A,#N/A,FALSE,"MAT96";#N/A,#N/A,FALSE,"FANDA96";#N/A,#N/A,FALSE,"INTRAN96";#N/A,#N/A,FALSE,"NAA9697";#N/A,#N/A,FALSE,"ECWEBB";#N/A,#N/A,FALSE,"MFT96";#N/A,#N/A,FALSE,"CTrecon"}</definedName>
    <definedName name="jhkgh2_1_2_2_1" hidden="1">{#N/A,#N/A,FALSE,"TMCOMP96";#N/A,#N/A,FALSE,"MAT96";#N/A,#N/A,FALSE,"FANDA96";#N/A,#N/A,FALSE,"INTRAN96";#N/A,#N/A,FALSE,"NAA9697";#N/A,#N/A,FALSE,"ECWEBB";#N/A,#N/A,FALSE,"MFT96";#N/A,#N/A,FALSE,"CTrecon"}</definedName>
    <definedName name="jhkgh2_1_2_2_2" hidden="1">{#N/A,#N/A,FALSE,"TMCOMP96";#N/A,#N/A,FALSE,"MAT96";#N/A,#N/A,FALSE,"FANDA96";#N/A,#N/A,FALSE,"INTRAN96";#N/A,#N/A,FALSE,"NAA9697";#N/A,#N/A,FALSE,"ECWEBB";#N/A,#N/A,FALSE,"MFT96";#N/A,#N/A,FALSE,"CTrecon"}</definedName>
    <definedName name="jhkgh2_1_2_2_3" hidden="1">{#N/A,#N/A,FALSE,"TMCOMP96";#N/A,#N/A,FALSE,"MAT96";#N/A,#N/A,FALSE,"FANDA96";#N/A,#N/A,FALSE,"INTRAN96";#N/A,#N/A,FALSE,"NAA9697";#N/A,#N/A,FALSE,"ECWEBB";#N/A,#N/A,FALSE,"MFT96";#N/A,#N/A,FALSE,"CTrecon"}</definedName>
    <definedName name="jhkgh2_1_2_2_4" hidden="1">{#N/A,#N/A,FALSE,"TMCOMP96";#N/A,#N/A,FALSE,"MAT96";#N/A,#N/A,FALSE,"FANDA96";#N/A,#N/A,FALSE,"INTRAN96";#N/A,#N/A,FALSE,"NAA9697";#N/A,#N/A,FALSE,"ECWEBB";#N/A,#N/A,FALSE,"MFT96";#N/A,#N/A,FALSE,"CTrecon"}</definedName>
    <definedName name="jhkgh2_1_2_2_5" hidden="1">{#N/A,#N/A,FALSE,"TMCOMP96";#N/A,#N/A,FALSE,"MAT96";#N/A,#N/A,FALSE,"FANDA96";#N/A,#N/A,FALSE,"INTRAN96";#N/A,#N/A,FALSE,"NAA9697";#N/A,#N/A,FALSE,"ECWEBB";#N/A,#N/A,FALSE,"MFT96";#N/A,#N/A,FALSE,"CTrecon"}</definedName>
    <definedName name="jhkgh2_1_2_3" hidden="1">{#N/A,#N/A,FALSE,"TMCOMP96";#N/A,#N/A,FALSE,"MAT96";#N/A,#N/A,FALSE,"FANDA96";#N/A,#N/A,FALSE,"INTRAN96";#N/A,#N/A,FALSE,"NAA9697";#N/A,#N/A,FALSE,"ECWEBB";#N/A,#N/A,FALSE,"MFT96";#N/A,#N/A,FALSE,"CTrecon"}</definedName>
    <definedName name="jhkgh2_1_2_3_1" hidden="1">{#N/A,#N/A,FALSE,"TMCOMP96";#N/A,#N/A,FALSE,"MAT96";#N/A,#N/A,FALSE,"FANDA96";#N/A,#N/A,FALSE,"INTRAN96";#N/A,#N/A,FALSE,"NAA9697";#N/A,#N/A,FALSE,"ECWEBB";#N/A,#N/A,FALSE,"MFT96";#N/A,#N/A,FALSE,"CTrecon"}</definedName>
    <definedName name="jhkgh2_1_2_3_2" hidden="1">{#N/A,#N/A,FALSE,"TMCOMP96";#N/A,#N/A,FALSE,"MAT96";#N/A,#N/A,FALSE,"FANDA96";#N/A,#N/A,FALSE,"INTRAN96";#N/A,#N/A,FALSE,"NAA9697";#N/A,#N/A,FALSE,"ECWEBB";#N/A,#N/A,FALSE,"MFT96";#N/A,#N/A,FALSE,"CTrecon"}</definedName>
    <definedName name="jhkgh2_1_2_3_3" hidden="1">{#N/A,#N/A,FALSE,"TMCOMP96";#N/A,#N/A,FALSE,"MAT96";#N/A,#N/A,FALSE,"FANDA96";#N/A,#N/A,FALSE,"INTRAN96";#N/A,#N/A,FALSE,"NAA9697";#N/A,#N/A,FALSE,"ECWEBB";#N/A,#N/A,FALSE,"MFT96";#N/A,#N/A,FALSE,"CTrecon"}</definedName>
    <definedName name="jhkgh2_1_2_3_4" hidden="1">{#N/A,#N/A,FALSE,"TMCOMP96";#N/A,#N/A,FALSE,"MAT96";#N/A,#N/A,FALSE,"FANDA96";#N/A,#N/A,FALSE,"INTRAN96";#N/A,#N/A,FALSE,"NAA9697";#N/A,#N/A,FALSE,"ECWEBB";#N/A,#N/A,FALSE,"MFT96";#N/A,#N/A,FALSE,"CTrecon"}</definedName>
    <definedName name="jhkgh2_1_2_3_5" hidden="1">{#N/A,#N/A,FALSE,"TMCOMP96";#N/A,#N/A,FALSE,"MAT96";#N/A,#N/A,FALSE,"FANDA96";#N/A,#N/A,FALSE,"INTRAN96";#N/A,#N/A,FALSE,"NAA9697";#N/A,#N/A,FALSE,"ECWEBB";#N/A,#N/A,FALSE,"MFT96";#N/A,#N/A,FALSE,"CTrecon"}</definedName>
    <definedName name="jhkgh2_1_2_4" hidden="1">{#N/A,#N/A,FALSE,"TMCOMP96";#N/A,#N/A,FALSE,"MAT96";#N/A,#N/A,FALSE,"FANDA96";#N/A,#N/A,FALSE,"INTRAN96";#N/A,#N/A,FALSE,"NAA9697";#N/A,#N/A,FALSE,"ECWEBB";#N/A,#N/A,FALSE,"MFT96";#N/A,#N/A,FALSE,"CTrecon"}</definedName>
    <definedName name="jhkgh2_1_2_4_1" hidden="1">{#N/A,#N/A,FALSE,"TMCOMP96";#N/A,#N/A,FALSE,"MAT96";#N/A,#N/A,FALSE,"FANDA96";#N/A,#N/A,FALSE,"INTRAN96";#N/A,#N/A,FALSE,"NAA9697";#N/A,#N/A,FALSE,"ECWEBB";#N/A,#N/A,FALSE,"MFT96";#N/A,#N/A,FALSE,"CTrecon"}</definedName>
    <definedName name="jhkgh2_1_2_4_2" hidden="1">{#N/A,#N/A,FALSE,"TMCOMP96";#N/A,#N/A,FALSE,"MAT96";#N/A,#N/A,FALSE,"FANDA96";#N/A,#N/A,FALSE,"INTRAN96";#N/A,#N/A,FALSE,"NAA9697";#N/A,#N/A,FALSE,"ECWEBB";#N/A,#N/A,FALSE,"MFT96";#N/A,#N/A,FALSE,"CTrecon"}</definedName>
    <definedName name="jhkgh2_1_2_4_3" hidden="1">{#N/A,#N/A,FALSE,"TMCOMP96";#N/A,#N/A,FALSE,"MAT96";#N/A,#N/A,FALSE,"FANDA96";#N/A,#N/A,FALSE,"INTRAN96";#N/A,#N/A,FALSE,"NAA9697";#N/A,#N/A,FALSE,"ECWEBB";#N/A,#N/A,FALSE,"MFT96";#N/A,#N/A,FALSE,"CTrecon"}</definedName>
    <definedName name="jhkgh2_1_2_4_4" hidden="1">{#N/A,#N/A,FALSE,"TMCOMP96";#N/A,#N/A,FALSE,"MAT96";#N/A,#N/A,FALSE,"FANDA96";#N/A,#N/A,FALSE,"INTRAN96";#N/A,#N/A,FALSE,"NAA9697";#N/A,#N/A,FALSE,"ECWEBB";#N/A,#N/A,FALSE,"MFT96";#N/A,#N/A,FALSE,"CTrecon"}</definedName>
    <definedName name="jhkgh2_1_2_4_5" hidden="1">{#N/A,#N/A,FALSE,"TMCOMP96";#N/A,#N/A,FALSE,"MAT96";#N/A,#N/A,FALSE,"FANDA96";#N/A,#N/A,FALSE,"INTRAN96";#N/A,#N/A,FALSE,"NAA9697";#N/A,#N/A,FALSE,"ECWEBB";#N/A,#N/A,FALSE,"MFT96";#N/A,#N/A,FALSE,"CTrecon"}</definedName>
    <definedName name="jhkgh2_1_2_5" hidden="1">{#N/A,#N/A,FALSE,"TMCOMP96";#N/A,#N/A,FALSE,"MAT96";#N/A,#N/A,FALSE,"FANDA96";#N/A,#N/A,FALSE,"INTRAN96";#N/A,#N/A,FALSE,"NAA9697";#N/A,#N/A,FALSE,"ECWEBB";#N/A,#N/A,FALSE,"MFT96";#N/A,#N/A,FALSE,"CTrecon"}</definedName>
    <definedName name="jhkgh2_1_2_5_1" hidden="1">{#N/A,#N/A,FALSE,"TMCOMP96";#N/A,#N/A,FALSE,"MAT96";#N/A,#N/A,FALSE,"FANDA96";#N/A,#N/A,FALSE,"INTRAN96";#N/A,#N/A,FALSE,"NAA9697";#N/A,#N/A,FALSE,"ECWEBB";#N/A,#N/A,FALSE,"MFT96";#N/A,#N/A,FALSE,"CTrecon"}</definedName>
    <definedName name="jhkgh2_1_2_5_2" hidden="1">{#N/A,#N/A,FALSE,"TMCOMP96";#N/A,#N/A,FALSE,"MAT96";#N/A,#N/A,FALSE,"FANDA96";#N/A,#N/A,FALSE,"INTRAN96";#N/A,#N/A,FALSE,"NAA9697";#N/A,#N/A,FALSE,"ECWEBB";#N/A,#N/A,FALSE,"MFT96";#N/A,#N/A,FALSE,"CTrecon"}</definedName>
    <definedName name="jhkgh2_1_2_5_3" hidden="1">{#N/A,#N/A,FALSE,"TMCOMP96";#N/A,#N/A,FALSE,"MAT96";#N/A,#N/A,FALSE,"FANDA96";#N/A,#N/A,FALSE,"INTRAN96";#N/A,#N/A,FALSE,"NAA9697";#N/A,#N/A,FALSE,"ECWEBB";#N/A,#N/A,FALSE,"MFT96";#N/A,#N/A,FALSE,"CTrecon"}</definedName>
    <definedName name="jhkgh2_1_2_5_4" hidden="1">{#N/A,#N/A,FALSE,"TMCOMP96";#N/A,#N/A,FALSE,"MAT96";#N/A,#N/A,FALSE,"FANDA96";#N/A,#N/A,FALSE,"INTRAN96";#N/A,#N/A,FALSE,"NAA9697";#N/A,#N/A,FALSE,"ECWEBB";#N/A,#N/A,FALSE,"MFT96";#N/A,#N/A,FALSE,"CTrecon"}</definedName>
    <definedName name="jhkgh2_1_2_5_5" hidden="1">{#N/A,#N/A,FALSE,"TMCOMP96";#N/A,#N/A,FALSE,"MAT96";#N/A,#N/A,FALSE,"FANDA96";#N/A,#N/A,FALSE,"INTRAN96";#N/A,#N/A,FALSE,"NAA9697";#N/A,#N/A,FALSE,"ECWEBB";#N/A,#N/A,FALSE,"MFT96";#N/A,#N/A,FALSE,"CTrecon"}</definedName>
    <definedName name="jhkgh2_1_3" hidden="1">{#N/A,#N/A,FALSE,"TMCOMP96";#N/A,#N/A,FALSE,"MAT96";#N/A,#N/A,FALSE,"FANDA96";#N/A,#N/A,FALSE,"INTRAN96";#N/A,#N/A,FALSE,"NAA9697";#N/A,#N/A,FALSE,"ECWEBB";#N/A,#N/A,FALSE,"MFT96";#N/A,#N/A,FALSE,"CTrecon"}</definedName>
    <definedName name="jhkgh2_1_3_1" hidden="1">{#N/A,#N/A,FALSE,"TMCOMP96";#N/A,#N/A,FALSE,"MAT96";#N/A,#N/A,FALSE,"FANDA96";#N/A,#N/A,FALSE,"INTRAN96";#N/A,#N/A,FALSE,"NAA9697";#N/A,#N/A,FALSE,"ECWEBB";#N/A,#N/A,FALSE,"MFT96";#N/A,#N/A,FALSE,"CTrecon"}</definedName>
    <definedName name="jhkgh2_1_3_1_1" hidden="1">{#N/A,#N/A,FALSE,"TMCOMP96";#N/A,#N/A,FALSE,"MAT96";#N/A,#N/A,FALSE,"FANDA96";#N/A,#N/A,FALSE,"INTRAN96";#N/A,#N/A,FALSE,"NAA9697";#N/A,#N/A,FALSE,"ECWEBB";#N/A,#N/A,FALSE,"MFT96";#N/A,#N/A,FALSE,"CTrecon"}</definedName>
    <definedName name="jhkgh2_1_3_1_1_1" hidden="1">{#N/A,#N/A,FALSE,"TMCOMP96";#N/A,#N/A,FALSE,"MAT96";#N/A,#N/A,FALSE,"FANDA96";#N/A,#N/A,FALSE,"INTRAN96";#N/A,#N/A,FALSE,"NAA9697";#N/A,#N/A,FALSE,"ECWEBB";#N/A,#N/A,FALSE,"MFT96";#N/A,#N/A,FALSE,"CTrecon"}</definedName>
    <definedName name="jhkgh2_1_3_1_1_1_1" hidden="1">{#N/A,#N/A,FALSE,"TMCOMP96";#N/A,#N/A,FALSE,"MAT96";#N/A,#N/A,FALSE,"FANDA96";#N/A,#N/A,FALSE,"INTRAN96";#N/A,#N/A,FALSE,"NAA9697";#N/A,#N/A,FALSE,"ECWEBB";#N/A,#N/A,FALSE,"MFT96";#N/A,#N/A,FALSE,"CTrecon"}</definedName>
    <definedName name="jhkgh2_1_3_1_1_1_2" hidden="1">{#N/A,#N/A,FALSE,"TMCOMP96";#N/A,#N/A,FALSE,"MAT96";#N/A,#N/A,FALSE,"FANDA96";#N/A,#N/A,FALSE,"INTRAN96";#N/A,#N/A,FALSE,"NAA9697";#N/A,#N/A,FALSE,"ECWEBB";#N/A,#N/A,FALSE,"MFT96";#N/A,#N/A,FALSE,"CTrecon"}</definedName>
    <definedName name="jhkgh2_1_3_1_1_1_3" hidden="1">{#N/A,#N/A,FALSE,"TMCOMP96";#N/A,#N/A,FALSE,"MAT96";#N/A,#N/A,FALSE,"FANDA96";#N/A,#N/A,FALSE,"INTRAN96";#N/A,#N/A,FALSE,"NAA9697";#N/A,#N/A,FALSE,"ECWEBB";#N/A,#N/A,FALSE,"MFT96";#N/A,#N/A,FALSE,"CTrecon"}</definedName>
    <definedName name="jhkgh2_1_3_1_1_1_4" hidden="1">{#N/A,#N/A,FALSE,"TMCOMP96";#N/A,#N/A,FALSE,"MAT96";#N/A,#N/A,FALSE,"FANDA96";#N/A,#N/A,FALSE,"INTRAN96";#N/A,#N/A,FALSE,"NAA9697";#N/A,#N/A,FALSE,"ECWEBB";#N/A,#N/A,FALSE,"MFT96";#N/A,#N/A,FALSE,"CTrecon"}</definedName>
    <definedName name="jhkgh2_1_3_1_1_1_5" hidden="1">{#N/A,#N/A,FALSE,"TMCOMP96";#N/A,#N/A,FALSE,"MAT96";#N/A,#N/A,FALSE,"FANDA96";#N/A,#N/A,FALSE,"INTRAN96";#N/A,#N/A,FALSE,"NAA9697";#N/A,#N/A,FALSE,"ECWEBB";#N/A,#N/A,FALSE,"MFT96";#N/A,#N/A,FALSE,"CTrecon"}</definedName>
    <definedName name="jhkgh2_1_3_1_1_2" hidden="1">{#N/A,#N/A,FALSE,"TMCOMP96";#N/A,#N/A,FALSE,"MAT96";#N/A,#N/A,FALSE,"FANDA96";#N/A,#N/A,FALSE,"INTRAN96";#N/A,#N/A,FALSE,"NAA9697";#N/A,#N/A,FALSE,"ECWEBB";#N/A,#N/A,FALSE,"MFT96";#N/A,#N/A,FALSE,"CTrecon"}</definedName>
    <definedName name="jhkgh2_1_3_1_1_2_1" hidden="1">{#N/A,#N/A,FALSE,"TMCOMP96";#N/A,#N/A,FALSE,"MAT96";#N/A,#N/A,FALSE,"FANDA96";#N/A,#N/A,FALSE,"INTRAN96";#N/A,#N/A,FALSE,"NAA9697";#N/A,#N/A,FALSE,"ECWEBB";#N/A,#N/A,FALSE,"MFT96";#N/A,#N/A,FALSE,"CTrecon"}</definedName>
    <definedName name="jhkgh2_1_3_1_1_2_2" hidden="1">{#N/A,#N/A,FALSE,"TMCOMP96";#N/A,#N/A,FALSE,"MAT96";#N/A,#N/A,FALSE,"FANDA96";#N/A,#N/A,FALSE,"INTRAN96";#N/A,#N/A,FALSE,"NAA9697";#N/A,#N/A,FALSE,"ECWEBB";#N/A,#N/A,FALSE,"MFT96";#N/A,#N/A,FALSE,"CTrecon"}</definedName>
    <definedName name="jhkgh2_1_3_1_1_2_3" hidden="1">{#N/A,#N/A,FALSE,"TMCOMP96";#N/A,#N/A,FALSE,"MAT96";#N/A,#N/A,FALSE,"FANDA96";#N/A,#N/A,FALSE,"INTRAN96";#N/A,#N/A,FALSE,"NAA9697";#N/A,#N/A,FALSE,"ECWEBB";#N/A,#N/A,FALSE,"MFT96";#N/A,#N/A,FALSE,"CTrecon"}</definedName>
    <definedName name="jhkgh2_1_3_1_1_2_4" hidden="1">{#N/A,#N/A,FALSE,"TMCOMP96";#N/A,#N/A,FALSE,"MAT96";#N/A,#N/A,FALSE,"FANDA96";#N/A,#N/A,FALSE,"INTRAN96";#N/A,#N/A,FALSE,"NAA9697";#N/A,#N/A,FALSE,"ECWEBB";#N/A,#N/A,FALSE,"MFT96";#N/A,#N/A,FALSE,"CTrecon"}</definedName>
    <definedName name="jhkgh2_1_3_1_1_2_5" hidden="1">{#N/A,#N/A,FALSE,"TMCOMP96";#N/A,#N/A,FALSE,"MAT96";#N/A,#N/A,FALSE,"FANDA96";#N/A,#N/A,FALSE,"INTRAN96";#N/A,#N/A,FALSE,"NAA9697";#N/A,#N/A,FALSE,"ECWEBB";#N/A,#N/A,FALSE,"MFT96";#N/A,#N/A,FALSE,"CTrecon"}</definedName>
    <definedName name="jhkgh2_1_3_1_1_3" hidden="1">{#N/A,#N/A,FALSE,"TMCOMP96";#N/A,#N/A,FALSE,"MAT96";#N/A,#N/A,FALSE,"FANDA96";#N/A,#N/A,FALSE,"INTRAN96";#N/A,#N/A,FALSE,"NAA9697";#N/A,#N/A,FALSE,"ECWEBB";#N/A,#N/A,FALSE,"MFT96";#N/A,#N/A,FALSE,"CTrecon"}</definedName>
    <definedName name="jhkgh2_1_3_1_1_4" hidden="1">{#N/A,#N/A,FALSE,"TMCOMP96";#N/A,#N/A,FALSE,"MAT96";#N/A,#N/A,FALSE,"FANDA96";#N/A,#N/A,FALSE,"INTRAN96";#N/A,#N/A,FALSE,"NAA9697";#N/A,#N/A,FALSE,"ECWEBB";#N/A,#N/A,FALSE,"MFT96";#N/A,#N/A,FALSE,"CTrecon"}</definedName>
    <definedName name="jhkgh2_1_3_1_1_5" hidden="1">{#N/A,#N/A,FALSE,"TMCOMP96";#N/A,#N/A,FALSE,"MAT96";#N/A,#N/A,FALSE,"FANDA96";#N/A,#N/A,FALSE,"INTRAN96";#N/A,#N/A,FALSE,"NAA9697";#N/A,#N/A,FALSE,"ECWEBB";#N/A,#N/A,FALSE,"MFT96";#N/A,#N/A,FALSE,"CTrecon"}</definedName>
    <definedName name="jhkgh2_1_3_1_2" hidden="1">{#N/A,#N/A,FALSE,"TMCOMP96";#N/A,#N/A,FALSE,"MAT96";#N/A,#N/A,FALSE,"FANDA96";#N/A,#N/A,FALSE,"INTRAN96";#N/A,#N/A,FALSE,"NAA9697";#N/A,#N/A,FALSE,"ECWEBB";#N/A,#N/A,FALSE,"MFT96";#N/A,#N/A,FALSE,"CTrecon"}</definedName>
    <definedName name="jhkgh2_1_3_1_2_1" hidden="1">{#N/A,#N/A,FALSE,"TMCOMP96";#N/A,#N/A,FALSE,"MAT96";#N/A,#N/A,FALSE,"FANDA96";#N/A,#N/A,FALSE,"INTRAN96";#N/A,#N/A,FALSE,"NAA9697";#N/A,#N/A,FALSE,"ECWEBB";#N/A,#N/A,FALSE,"MFT96";#N/A,#N/A,FALSE,"CTrecon"}</definedName>
    <definedName name="jhkgh2_1_3_1_2_2" hidden="1">{#N/A,#N/A,FALSE,"TMCOMP96";#N/A,#N/A,FALSE,"MAT96";#N/A,#N/A,FALSE,"FANDA96";#N/A,#N/A,FALSE,"INTRAN96";#N/A,#N/A,FALSE,"NAA9697";#N/A,#N/A,FALSE,"ECWEBB";#N/A,#N/A,FALSE,"MFT96";#N/A,#N/A,FALSE,"CTrecon"}</definedName>
    <definedName name="jhkgh2_1_3_1_2_3" hidden="1">{#N/A,#N/A,FALSE,"TMCOMP96";#N/A,#N/A,FALSE,"MAT96";#N/A,#N/A,FALSE,"FANDA96";#N/A,#N/A,FALSE,"INTRAN96";#N/A,#N/A,FALSE,"NAA9697";#N/A,#N/A,FALSE,"ECWEBB";#N/A,#N/A,FALSE,"MFT96";#N/A,#N/A,FALSE,"CTrecon"}</definedName>
    <definedName name="jhkgh2_1_3_1_2_4" hidden="1">{#N/A,#N/A,FALSE,"TMCOMP96";#N/A,#N/A,FALSE,"MAT96";#N/A,#N/A,FALSE,"FANDA96";#N/A,#N/A,FALSE,"INTRAN96";#N/A,#N/A,FALSE,"NAA9697";#N/A,#N/A,FALSE,"ECWEBB";#N/A,#N/A,FALSE,"MFT96";#N/A,#N/A,FALSE,"CTrecon"}</definedName>
    <definedName name="jhkgh2_1_3_1_2_5" hidden="1">{#N/A,#N/A,FALSE,"TMCOMP96";#N/A,#N/A,FALSE,"MAT96";#N/A,#N/A,FALSE,"FANDA96";#N/A,#N/A,FALSE,"INTRAN96";#N/A,#N/A,FALSE,"NAA9697";#N/A,#N/A,FALSE,"ECWEBB";#N/A,#N/A,FALSE,"MFT96";#N/A,#N/A,FALSE,"CTrecon"}</definedName>
    <definedName name="jhkgh2_1_3_1_3" hidden="1">{#N/A,#N/A,FALSE,"TMCOMP96";#N/A,#N/A,FALSE,"MAT96";#N/A,#N/A,FALSE,"FANDA96";#N/A,#N/A,FALSE,"INTRAN96";#N/A,#N/A,FALSE,"NAA9697";#N/A,#N/A,FALSE,"ECWEBB";#N/A,#N/A,FALSE,"MFT96";#N/A,#N/A,FALSE,"CTrecon"}</definedName>
    <definedName name="jhkgh2_1_3_1_3_1" hidden="1">{#N/A,#N/A,FALSE,"TMCOMP96";#N/A,#N/A,FALSE,"MAT96";#N/A,#N/A,FALSE,"FANDA96";#N/A,#N/A,FALSE,"INTRAN96";#N/A,#N/A,FALSE,"NAA9697";#N/A,#N/A,FALSE,"ECWEBB";#N/A,#N/A,FALSE,"MFT96";#N/A,#N/A,FALSE,"CTrecon"}</definedName>
    <definedName name="jhkgh2_1_3_1_3_2" hidden="1">{#N/A,#N/A,FALSE,"TMCOMP96";#N/A,#N/A,FALSE,"MAT96";#N/A,#N/A,FALSE,"FANDA96";#N/A,#N/A,FALSE,"INTRAN96";#N/A,#N/A,FALSE,"NAA9697";#N/A,#N/A,FALSE,"ECWEBB";#N/A,#N/A,FALSE,"MFT96";#N/A,#N/A,FALSE,"CTrecon"}</definedName>
    <definedName name="jhkgh2_1_3_1_3_3" hidden="1">{#N/A,#N/A,FALSE,"TMCOMP96";#N/A,#N/A,FALSE,"MAT96";#N/A,#N/A,FALSE,"FANDA96";#N/A,#N/A,FALSE,"INTRAN96";#N/A,#N/A,FALSE,"NAA9697";#N/A,#N/A,FALSE,"ECWEBB";#N/A,#N/A,FALSE,"MFT96";#N/A,#N/A,FALSE,"CTrecon"}</definedName>
    <definedName name="jhkgh2_1_3_1_3_4" hidden="1">{#N/A,#N/A,FALSE,"TMCOMP96";#N/A,#N/A,FALSE,"MAT96";#N/A,#N/A,FALSE,"FANDA96";#N/A,#N/A,FALSE,"INTRAN96";#N/A,#N/A,FALSE,"NAA9697";#N/A,#N/A,FALSE,"ECWEBB";#N/A,#N/A,FALSE,"MFT96";#N/A,#N/A,FALSE,"CTrecon"}</definedName>
    <definedName name="jhkgh2_1_3_1_3_5" hidden="1">{#N/A,#N/A,FALSE,"TMCOMP96";#N/A,#N/A,FALSE,"MAT96";#N/A,#N/A,FALSE,"FANDA96";#N/A,#N/A,FALSE,"INTRAN96";#N/A,#N/A,FALSE,"NAA9697";#N/A,#N/A,FALSE,"ECWEBB";#N/A,#N/A,FALSE,"MFT96";#N/A,#N/A,FALSE,"CTrecon"}</definedName>
    <definedName name="jhkgh2_1_3_1_4" hidden="1">{#N/A,#N/A,FALSE,"TMCOMP96";#N/A,#N/A,FALSE,"MAT96";#N/A,#N/A,FALSE,"FANDA96";#N/A,#N/A,FALSE,"INTRAN96";#N/A,#N/A,FALSE,"NAA9697";#N/A,#N/A,FALSE,"ECWEBB";#N/A,#N/A,FALSE,"MFT96";#N/A,#N/A,FALSE,"CTrecon"}</definedName>
    <definedName name="jhkgh2_1_3_1_4_1" hidden="1">{#N/A,#N/A,FALSE,"TMCOMP96";#N/A,#N/A,FALSE,"MAT96";#N/A,#N/A,FALSE,"FANDA96";#N/A,#N/A,FALSE,"INTRAN96";#N/A,#N/A,FALSE,"NAA9697";#N/A,#N/A,FALSE,"ECWEBB";#N/A,#N/A,FALSE,"MFT96";#N/A,#N/A,FALSE,"CTrecon"}</definedName>
    <definedName name="jhkgh2_1_3_1_4_2" hidden="1">{#N/A,#N/A,FALSE,"TMCOMP96";#N/A,#N/A,FALSE,"MAT96";#N/A,#N/A,FALSE,"FANDA96";#N/A,#N/A,FALSE,"INTRAN96";#N/A,#N/A,FALSE,"NAA9697";#N/A,#N/A,FALSE,"ECWEBB";#N/A,#N/A,FALSE,"MFT96";#N/A,#N/A,FALSE,"CTrecon"}</definedName>
    <definedName name="jhkgh2_1_3_1_4_3" hidden="1">{#N/A,#N/A,FALSE,"TMCOMP96";#N/A,#N/A,FALSE,"MAT96";#N/A,#N/A,FALSE,"FANDA96";#N/A,#N/A,FALSE,"INTRAN96";#N/A,#N/A,FALSE,"NAA9697";#N/A,#N/A,FALSE,"ECWEBB";#N/A,#N/A,FALSE,"MFT96";#N/A,#N/A,FALSE,"CTrecon"}</definedName>
    <definedName name="jhkgh2_1_3_1_4_4" hidden="1">{#N/A,#N/A,FALSE,"TMCOMP96";#N/A,#N/A,FALSE,"MAT96";#N/A,#N/A,FALSE,"FANDA96";#N/A,#N/A,FALSE,"INTRAN96";#N/A,#N/A,FALSE,"NAA9697";#N/A,#N/A,FALSE,"ECWEBB";#N/A,#N/A,FALSE,"MFT96";#N/A,#N/A,FALSE,"CTrecon"}</definedName>
    <definedName name="jhkgh2_1_3_1_4_5" hidden="1">{#N/A,#N/A,FALSE,"TMCOMP96";#N/A,#N/A,FALSE,"MAT96";#N/A,#N/A,FALSE,"FANDA96";#N/A,#N/A,FALSE,"INTRAN96";#N/A,#N/A,FALSE,"NAA9697";#N/A,#N/A,FALSE,"ECWEBB";#N/A,#N/A,FALSE,"MFT96";#N/A,#N/A,FALSE,"CTrecon"}</definedName>
    <definedName name="jhkgh2_1_3_1_5" hidden="1">{#N/A,#N/A,FALSE,"TMCOMP96";#N/A,#N/A,FALSE,"MAT96";#N/A,#N/A,FALSE,"FANDA96";#N/A,#N/A,FALSE,"INTRAN96";#N/A,#N/A,FALSE,"NAA9697";#N/A,#N/A,FALSE,"ECWEBB";#N/A,#N/A,FALSE,"MFT96";#N/A,#N/A,FALSE,"CTrecon"}</definedName>
    <definedName name="jhkgh2_1_3_1_5_1" hidden="1">{#N/A,#N/A,FALSE,"TMCOMP96";#N/A,#N/A,FALSE,"MAT96";#N/A,#N/A,FALSE,"FANDA96";#N/A,#N/A,FALSE,"INTRAN96";#N/A,#N/A,FALSE,"NAA9697";#N/A,#N/A,FALSE,"ECWEBB";#N/A,#N/A,FALSE,"MFT96";#N/A,#N/A,FALSE,"CTrecon"}</definedName>
    <definedName name="jhkgh2_1_3_1_5_2" hidden="1">{#N/A,#N/A,FALSE,"TMCOMP96";#N/A,#N/A,FALSE,"MAT96";#N/A,#N/A,FALSE,"FANDA96";#N/A,#N/A,FALSE,"INTRAN96";#N/A,#N/A,FALSE,"NAA9697";#N/A,#N/A,FALSE,"ECWEBB";#N/A,#N/A,FALSE,"MFT96";#N/A,#N/A,FALSE,"CTrecon"}</definedName>
    <definedName name="jhkgh2_1_3_1_5_3" hidden="1">{#N/A,#N/A,FALSE,"TMCOMP96";#N/A,#N/A,FALSE,"MAT96";#N/A,#N/A,FALSE,"FANDA96";#N/A,#N/A,FALSE,"INTRAN96";#N/A,#N/A,FALSE,"NAA9697";#N/A,#N/A,FALSE,"ECWEBB";#N/A,#N/A,FALSE,"MFT96";#N/A,#N/A,FALSE,"CTrecon"}</definedName>
    <definedName name="jhkgh2_1_3_1_5_4" hidden="1">{#N/A,#N/A,FALSE,"TMCOMP96";#N/A,#N/A,FALSE,"MAT96";#N/A,#N/A,FALSE,"FANDA96";#N/A,#N/A,FALSE,"INTRAN96";#N/A,#N/A,FALSE,"NAA9697";#N/A,#N/A,FALSE,"ECWEBB";#N/A,#N/A,FALSE,"MFT96";#N/A,#N/A,FALSE,"CTrecon"}</definedName>
    <definedName name="jhkgh2_1_3_1_5_5" hidden="1">{#N/A,#N/A,FALSE,"TMCOMP96";#N/A,#N/A,FALSE,"MAT96";#N/A,#N/A,FALSE,"FANDA96";#N/A,#N/A,FALSE,"INTRAN96";#N/A,#N/A,FALSE,"NAA9697";#N/A,#N/A,FALSE,"ECWEBB";#N/A,#N/A,FALSE,"MFT96";#N/A,#N/A,FALSE,"CTrecon"}</definedName>
    <definedName name="jhkgh2_1_3_2" hidden="1">{#N/A,#N/A,FALSE,"TMCOMP96";#N/A,#N/A,FALSE,"MAT96";#N/A,#N/A,FALSE,"FANDA96";#N/A,#N/A,FALSE,"INTRAN96";#N/A,#N/A,FALSE,"NAA9697";#N/A,#N/A,FALSE,"ECWEBB";#N/A,#N/A,FALSE,"MFT96";#N/A,#N/A,FALSE,"CTrecon"}</definedName>
    <definedName name="jhkgh2_1_3_2_1" hidden="1">{#N/A,#N/A,FALSE,"TMCOMP96";#N/A,#N/A,FALSE,"MAT96";#N/A,#N/A,FALSE,"FANDA96";#N/A,#N/A,FALSE,"INTRAN96";#N/A,#N/A,FALSE,"NAA9697";#N/A,#N/A,FALSE,"ECWEBB";#N/A,#N/A,FALSE,"MFT96";#N/A,#N/A,FALSE,"CTrecon"}</definedName>
    <definedName name="jhkgh2_1_3_2_2" hidden="1">{#N/A,#N/A,FALSE,"TMCOMP96";#N/A,#N/A,FALSE,"MAT96";#N/A,#N/A,FALSE,"FANDA96";#N/A,#N/A,FALSE,"INTRAN96";#N/A,#N/A,FALSE,"NAA9697";#N/A,#N/A,FALSE,"ECWEBB";#N/A,#N/A,FALSE,"MFT96";#N/A,#N/A,FALSE,"CTrecon"}</definedName>
    <definedName name="jhkgh2_1_3_2_3" hidden="1">{#N/A,#N/A,FALSE,"TMCOMP96";#N/A,#N/A,FALSE,"MAT96";#N/A,#N/A,FALSE,"FANDA96";#N/A,#N/A,FALSE,"INTRAN96";#N/A,#N/A,FALSE,"NAA9697";#N/A,#N/A,FALSE,"ECWEBB";#N/A,#N/A,FALSE,"MFT96";#N/A,#N/A,FALSE,"CTrecon"}</definedName>
    <definedName name="jhkgh2_1_3_2_4" hidden="1">{#N/A,#N/A,FALSE,"TMCOMP96";#N/A,#N/A,FALSE,"MAT96";#N/A,#N/A,FALSE,"FANDA96";#N/A,#N/A,FALSE,"INTRAN96";#N/A,#N/A,FALSE,"NAA9697";#N/A,#N/A,FALSE,"ECWEBB";#N/A,#N/A,FALSE,"MFT96";#N/A,#N/A,FALSE,"CTrecon"}</definedName>
    <definedName name="jhkgh2_1_3_2_5" hidden="1">{#N/A,#N/A,FALSE,"TMCOMP96";#N/A,#N/A,FALSE,"MAT96";#N/A,#N/A,FALSE,"FANDA96";#N/A,#N/A,FALSE,"INTRAN96";#N/A,#N/A,FALSE,"NAA9697";#N/A,#N/A,FALSE,"ECWEBB";#N/A,#N/A,FALSE,"MFT96";#N/A,#N/A,FALSE,"CTrecon"}</definedName>
    <definedName name="jhkgh2_1_3_3" hidden="1">{#N/A,#N/A,FALSE,"TMCOMP96";#N/A,#N/A,FALSE,"MAT96";#N/A,#N/A,FALSE,"FANDA96";#N/A,#N/A,FALSE,"INTRAN96";#N/A,#N/A,FALSE,"NAA9697";#N/A,#N/A,FALSE,"ECWEBB";#N/A,#N/A,FALSE,"MFT96";#N/A,#N/A,FALSE,"CTrecon"}</definedName>
    <definedName name="jhkgh2_1_3_3_1" hidden="1">{#N/A,#N/A,FALSE,"TMCOMP96";#N/A,#N/A,FALSE,"MAT96";#N/A,#N/A,FALSE,"FANDA96";#N/A,#N/A,FALSE,"INTRAN96";#N/A,#N/A,FALSE,"NAA9697";#N/A,#N/A,FALSE,"ECWEBB";#N/A,#N/A,FALSE,"MFT96";#N/A,#N/A,FALSE,"CTrecon"}</definedName>
    <definedName name="jhkgh2_1_3_3_2" hidden="1">{#N/A,#N/A,FALSE,"TMCOMP96";#N/A,#N/A,FALSE,"MAT96";#N/A,#N/A,FALSE,"FANDA96";#N/A,#N/A,FALSE,"INTRAN96";#N/A,#N/A,FALSE,"NAA9697";#N/A,#N/A,FALSE,"ECWEBB";#N/A,#N/A,FALSE,"MFT96";#N/A,#N/A,FALSE,"CTrecon"}</definedName>
    <definedName name="jhkgh2_1_3_3_3" hidden="1">{#N/A,#N/A,FALSE,"TMCOMP96";#N/A,#N/A,FALSE,"MAT96";#N/A,#N/A,FALSE,"FANDA96";#N/A,#N/A,FALSE,"INTRAN96";#N/A,#N/A,FALSE,"NAA9697";#N/A,#N/A,FALSE,"ECWEBB";#N/A,#N/A,FALSE,"MFT96";#N/A,#N/A,FALSE,"CTrecon"}</definedName>
    <definedName name="jhkgh2_1_3_3_4" hidden="1">{#N/A,#N/A,FALSE,"TMCOMP96";#N/A,#N/A,FALSE,"MAT96";#N/A,#N/A,FALSE,"FANDA96";#N/A,#N/A,FALSE,"INTRAN96";#N/A,#N/A,FALSE,"NAA9697";#N/A,#N/A,FALSE,"ECWEBB";#N/A,#N/A,FALSE,"MFT96";#N/A,#N/A,FALSE,"CTrecon"}</definedName>
    <definedName name="jhkgh2_1_3_3_5" hidden="1">{#N/A,#N/A,FALSE,"TMCOMP96";#N/A,#N/A,FALSE,"MAT96";#N/A,#N/A,FALSE,"FANDA96";#N/A,#N/A,FALSE,"INTRAN96";#N/A,#N/A,FALSE,"NAA9697";#N/A,#N/A,FALSE,"ECWEBB";#N/A,#N/A,FALSE,"MFT96";#N/A,#N/A,FALSE,"CTrecon"}</definedName>
    <definedName name="jhkgh2_1_3_4" hidden="1">{#N/A,#N/A,FALSE,"TMCOMP96";#N/A,#N/A,FALSE,"MAT96";#N/A,#N/A,FALSE,"FANDA96";#N/A,#N/A,FALSE,"INTRAN96";#N/A,#N/A,FALSE,"NAA9697";#N/A,#N/A,FALSE,"ECWEBB";#N/A,#N/A,FALSE,"MFT96";#N/A,#N/A,FALSE,"CTrecon"}</definedName>
    <definedName name="jhkgh2_1_3_4_1" hidden="1">{#N/A,#N/A,FALSE,"TMCOMP96";#N/A,#N/A,FALSE,"MAT96";#N/A,#N/A,FALSE,"FANDA96";#N/A,#N/A,FALSE,"INTRAN96";#N/A,#N/A,FALSE,"NAA9697";#N/A,#N/A,FALSE,"ECWEBB";#N/A,#N/A,FALSE,"MFT96";#N/A,#N/A,FALSE,"CTrecon"}</definedName>
    <definedName name="jhkgh2_1_3_4_2" hidden="1">{#N/A,#N/A,FALSE,"TMCOMP96";#N/A,#N/A,FALSE,"MAT96";#N/A,#N/A,FALSE,"FANDA96";#N/A,#N/A,FALSE,"INTRAN96";#N/A,#N/A,FALSE,"NAA9697";#N/A,#N/A,FALSE,"ECWEBB";#N/A,#N/A,FALSE,"MFT96";#N/A,#N/A,FALSE,"CTrecon"}</definedName>
    <definedName name="jhkgh2_1_3_4_3" hidden="1">{#N/A,#N/A,FALSE,"TMCOMP96";#N/A,#N/A,FALSE,"MAT96";#N/A,#N/A,FALSE,"FANDA96";#N/A,#N/A,FALSE,"INTRAN96";#N/A,#N/A,FALSE,"NAA9697";#N/A,#N/A,FALSE,"ECWEBB";#N/A,#N/A,FALSE,"MFT96";#N/A,#N/A,FALSE,"CTrecon"}</definedName>
    <definedName name="jhkgh2_1_3_4_4" hidden="1">{#N/A,#N/A,FALSE,"TMCOMP96";#N/A,#N/A,FALSE,"MAT96";#N/A,#N/A,FALSE,"FANDA96";#N/A,#N/A,FALSE,"INTRAN96";#N/A,#N/A,FALSE,"NAA9697";#N/A,#N/A,FALSE,"ECWEBB";#N/A,#N/A,FALSE,"MFT96";#N/A,#N/A,FALSE,"CTrecon"}</definedName>
    <definedName name="jhkgh2_1_3_4_5" hidden="1">{#N/A,#N/A,FALSE,"TMCOMP96";#N/A,#N/A,FALSE,"MAT96";#N/A,#N/A,FALSE,"FANDA96";#N/A,#N/A,FALSE,"INTRAN96";#N/A,#N/A,FALSE,"NAA9697";#N/A,#N/A,FALSE,"ECWEBB";#N/A,#N/A,FALSE,"MFT96";#N/A,#N/A,FALSE,"CTrecon"}</definedName>
    <definedName name="jhkgh2_1_3_5" hidden="1">{#N/A,#N/A,FALSE,"TMCOMP96";#N/A,#N/A,FALSE,"MAT96";#N/A,#N/A,FALSE,"FANDA96";#N/A,#N/A,FALSE,"INTRAN96";#N/A,#N/A,FALSE,"NAA9697";#N/A,#N/A,FALSE,"ECWEBB";#N/A,#N/A,FALSE,"MFT96";#N/A,#N/A,FALSE,"CTrecon"}</definedName>
    <definedName name="jhkgh2_1_3_5_1" hidden="1">{#N/A,#N/A,FALSE,"TMCOMP96";#N/A,#N/A,FALSE,"MAT96";#N/A,#N/A,FALSE,"FANDA96";#N/A,#N/A,FALSE,"INTRAN96";#N/A,#N/A,FALSE,"NAA9697";#N/A,#N/A,FALSE,"ECWEBB";#N/A,#N/A,FALSE,"MFT96";#N/A,#N/A,FALSE,"CTrecon"}</definedName>
    <definedName name="jhkgh2_1_3_5_2" hidden="1">{#N/A,#N/A,FALSE,"TMCOMP96";#N/A,#N/A,FALSE,"MAT96";#N/A,#N/A,FALSE,"FANDA96";#N/A,#N/A,FALSE,"INTRAN96";#N/A,#N/A,FALSE,"NAA9697";#N/A,#N/A,FALSE,"ECWEBB";#N/A,#N/A,FALSE,"MFT96";#N/A,#N/A,FALSE,"CTrecon"}</definedName>
    <definedName name="jhkgh2_1_3_5_3" hidden="1">{#N/A,#N/A,FALSE,"TMCOMP96";#N/A,#N/A,FALSE,"MAT96";#N/A,#N/A,FALSE,"FANDA96";#N/A,#N/A,FALSE,"INTRAN96";#N/A,#N/A,FALSE,"NAA9697";#N/A,#N/A,FALSE,"ECWEBB";#N/A,#N/A,FALSE,"MFT96";#N/A,#N/A,FALSE,"CTrecon"}</definedName>
    <definedName name="jhkgh2_1_3_5_4" hidden="1">{#N/A,#N/A,FALSE,"TMCOMP96";#N/A,#N/A,FALSE,"MAT96";#N/A,#N/A,FALSE,"FANDA96";#N/A,#N/A,FALSE,"INTRAN96";#N/A,#N/A,FALSE,"NAA9697";#N/A,#N/A,FALSE,"ECWEBB";#N/A,#N/A,FALSE,"MFT96";#N/A,#N/A,FALSE,"CTrecon"}</definedName>
    <definedName name="jhkgh2_1_3_5_5" hidden="1">{#N/A,#N/A,FALSE,"TMCOMP96";#N/A,#N/A,FALSE,"MAT96";#N/A,#N/A,FALSE,"FANDA96";#N/A,#N/A,FALSE,"INTRAN96";#N/A,#N/A,FALSE,"NAA9697";#N/A,#N/A,FALSE,"ECWEBB";#N/A,#N/A,FALSE,"MFT96";#N/A,#N/A,FALSE,"CTrecon"}</definedName>
    <definedName name="jhkgh2_1_4" hidden="1">{#N/A,#N/A,FALSE,"TMCOMP96";#N/A,#N/A,FALSE,"MAT96";#N/A,#N/A,FALSE,"FANDA96";#N/A,#N/A,FALSE,"INTRAN96";#N/A,#N/A,FALSE,"NAA9697";#N/A,#N/A,FALSE,"ECWEBB";#N/A,#N/A,FALSE,"MFT96";#N/A,#N/A,FALSE,"CTrecon"}</definedName>
    <definedName name="jhkgh2_1_4_1" hidden="1">{#N/A,#N/A,FALSE,"TMCOMP96";#N/A,#N/A,FALSE,"MAT96";#N/A,#N/A,FALSE,"FANDA96";#N/A,#N/A,FALSE,"INTRAN96";#N/A,#N/A,FALSE,"NAA9697";#N/A,#N/A,FALSE,"ECWEBB";#N/A,#N/A,FALSE,"MFT96";#N/A,#N/A,FALSE,"CTrecon"}</definedName>
    <definedName name="jhkgh2_1_4_1_1" hidden="1">{#N/A,#N/A,FALSE,"TMCOMP96";#N/A,#N/A,FALSE,"MAT96";#N/A,#N/A,FALSE,"FANDA96";#N/A,#N/A,FALSE,"INTRAN96";#N/A,#N/A,FALSE,"NAA9697";#N/A,#N/A,FALSE,"ECWEBB";#N/A,#N/A,FALSE,"MFT96";#N/A,#N/A,FALSE,"CTrecon"}</definedName>
    <definedName name="jhkgh2_1_4_1_1_1" hidden="1">{#N/A,#N/A,FALSE,"TMCOMP96";#N/A,#N/A,FALSE,"MAT96";#N/A,#N/A,FALSE,"FANDA96";#N/A,#N/A,FALSE,"INTRAN96";#N/A,#N/A,FALSE,"NAA9697";#N/A,#N/A,FALSE,"ECWEBB";#N/A,#N/A,FALSE,"MFT96";#N/A,#N/A,FALSE,"CTrecon"}</definedName>
    <definedName name="jhkgh2_1_4_1_1_2" hidden="1">{#N/A,#N/A,FALSE,"TMCOMP96";#N/A,#N/A,FALSE,"MAT96";#N/A,#N/A,FALSE,"FANDA96";#N/A,#N/A,FALSE,"INTRAN96";#N/A,#N/A,FALSE,"NAA9697";#N/A,#N/A,FALSE,"ECWEBB";#N/A,#N/A,FALSE,"MFT96";#N/A,#N/A,FALSE,"CTrecon"}</definedName>
    <definedName name="jhkgh2_1_4_1_1_3" hidden="1">{#N/A,#N/A,FALSE,"TMCOMP96";#N/A,#N/A,FALSE,"MAT96";#N/A,#N/A,FALSE,"FANDA96";#N/A,#N/A,FALSE,"INTRAN96";#N/A,#N/A,FALSE,"NAA9697";#N/A,#N/A,FALSE,"ECWEBB";#N/A,#N/A,FALSE,"MFT96";#N/A,#N/A,FALSE,"CTrecon"}</definedName>
    <definedName name="jhkgh2_1_4_1_1_4" hidden="1">{#N/A,#N/A,FALSE,"TMCOMP96";#N/A,#N/A,FALSE,"MAT96";#N/A,#N/A,FALSE,"FANDA96";#N/A,#N/A,FALSE,"INTRAN96";#N/A,#N/A,FALSE,"NAA9697";#N/A,#N/A,FALSE,"ECWEBB";#N/A,#N/A,FALSE,"MFT96";#N/A,#N/A,FALSE,"CTrecon"}</definedName>
    <definedName name="jhkgh2_1_4_1_1_5" hidden="1">{#N/A,#N/A,FALSE,"TMCOMP96";#N/A,#N/A,FALSE,"MAT96";#N/A,#N/A,FALSE,"FANDA96";#N/A,#N/A,FALSE,"INTRAN96";#N/A,#N/A,FALSE,"NAA9697";#N/A,#N/A,FALSE,"ECWEBB";#N/A,#N/A,FALSE,"MFT96";#N/A,#N/A,FALSE,"CTrecon"}</definedName>
    <definedName name="jhkgh2_1_4_1_2" hidden="1">{#N/A,#N/A,FALSE,"TMCOMP96";#N/A,#N/A,FALSE,"MAT96";#N/A,#N/A,FALSE,"FANDA96";#N/A,#N/A,FALSE,"INTRAN96";#N/A,#N/A,FALSE,"NAA9697";#N/A,#N/A,FALSE,"ECWEBB";#N/A,#N/A,FALSE,"MFT96";#N/A,#N/A,FALSE,"CTrecon"}</definedName>
    <definedName name="jhkgh2_1_4_1_2_1" hidden="1">{#N/A,#N/A,FALSE,"TMCOMP96";#N/A,#N/A,FALSE,"MAT96";#N/A,#N/A,FALSE,"FANDA96";#N/A,#N/A,FALSE,"INTRAN96";#N/A,#N/A,FALSE,"NAA9697";#N/A,#N/A,FALSE,"ECWEBB";#N/A,#N/A,FALSE,"MFT96";#N/A,#N/A,FALSE,"CTrecon"}</definedName>
    <definedName name="jhkgh2_1_4_1_2_2" hidden="1">{#N/A,#N/A,FALSE,"TMCOMP96";#N/A,#N/A,FALSE,"MAT96";#N/A,#N/A,FALSE,"FANDA96";#N/A,#N/A,FALSE,"INTRAN96";#N/A,#N/A,FALSE,"NAA9697";#N/A,#N/A,FALSE,"ECWEBB";#N/A,#N/A,FALSE,"MFT96";#N/A,#N/A,FALSE,"CTrecon"}</definedName>
    <definedName name="jhkgh2_1_4_1_2_3" hidden="1">{#N/A,#N/A,FALSE,"TMCOMP96";#N/A,#N/A,FALSE,"MAT96";#N/A,#N/A,FALSE,"FANDA96";#N/A,#N/A,FALSE,"INTRAN96";#N/A,#N/A,FALSE,"NAA9697";#N/A,#N/A,FALSE,"ECWEBB";#N/A,#N/A,FALSE,"MFT96";#N/A,#N/A,FALSE,"CTrecon"}</definedName>
    <definedName name="jhkgh2_1_4_1_2_4" hidden="1">{#N/A,#N/A,FALSE,"TMCOMP96";#N/A,#N/A,FALSE,"MAT96";#N/A,#N/A,FALSE,"FANDA96";#N/A,#N/A,FALSE,"INTRAN96";#N/A,#N/A,FALSE,"NAA9697";#N/A,#N/A,FALSE,"ECWEBB";#N/A,#N/A,FALSE,"MFT96";#N/A,#N/A,FALSE,"CTrecon"}</definedName>
    <definedName name="jhkgh2_1_4_1_2_5" hidden="1">{#N/A,#N/A,FALSE,"TMCOMP96";#N/A,#N/A,FALSE,"MAT96";#N/A,#N/A,FALSE,"FANDA96";#N/A,#N/A,FALSE,"INTRAN96";#N/A,#N/A,FALSE,"NAA9697";#N/A,#N/A,FALSE,"ECWEBB";#N/A,#N/A,FALSE,"MFT96";#N/A,#N/A,FALSE,"CTrecon"}</definedName>
    <definedName name="jhkgh2_1_4_1_3" hidden="1">{#N/A,#N/A,FALSE,"TMCOMP96";#N/A,#N/A,FALSE,"MAT96";#N/A,#N/A,FALSE,"FANDA96";#N/A,#N/A,FALSE,"INTRAN96";#N/A,#N/A,FALSE,"NAA9697";#N/A,#N/A,FALSE,"ECWEBB";#N/A,#N/A,FALSE,"MFT96";#N/A,#N/A,FALSE,"CTrecon"}</definedName>
    <definedName name="jhkgh2_1_4_1_3_1" hidden="1">{#N/A,#N/A,FALSE,"TMCOMP96";#N/A,#N/A,FALSE,"MAT96";#N/A,#N/A,FALSE,"FANDA96";#N/A,#N/A,FALSE,"INTRAN96";#N/A,#N/A,FALSE,"NAA9697";#N/A,#N/A,FALSE,"ECWEBB";#N/A,#N/A,FALSE,"MFT96";#N/A,#N/A,FALSE,"CTrecon"}</definedName>
    <definedName name="jhkgh2_1_4_1_3_2" hidden="1">{#N/A,#N/A,FALSE,"TMCOMP96";#N/A,#N/A,FALSE,"MAT96";#N/A,#N/A,FALSE,"FANDA96";#N/A,#N/A,FALSE,"INTRAN96";#N/A,#N/A,FALSE,"NAA9697";#N/A,#N/A,FALSE,"ECWEBB";#N/A,#N/A,FALSE,"MFT96";#N/A,#N/A,FALSE,"CTrecon"}</definedName>
    <definedName name="jhkgh2_1_4_1_3_3" hidden="1">{#N/A,#N/A,FALSE,"TMCOMP96";#N/A,#N/A,FALSE,"MAT96";#N/A,#N/A,FALSE,"FANDA96";#N/A,#N/A,FALSE,"INTRAN96";#N/A,#N/A,FALSE,"NAA9697";#N/A,#N/A,FALSE,"ECWEBB";#N/A,#N/A,FALSE,"MFT96";#N/A,#N/A,FALSE,"CTrecon"}</definedName>
    <definedName name="jhkgh2_1_4_1_3_4" hidden="1">{#N/A,#N/A,FALSE,"TMCOMP96";#N/A,#N/A,FALSE,"MAT96";#N/A,#N/A,FALSE,"FANDA96";#N/A,#N/A,FALSE,"INTRAN96";#N/A,#N/A,FALSE,"NAA9697";#N/A,#N/A,FALSE,"ECWEBB";#N/A,#N/A,FALSE,"MFT96";#N/A,#N/A,FALSE,"CTrecon"}</definedName>
    <definedName name="jhkgh2_1_4_1_3_5" hidden="1">{#N/A,#N/A,FALSE,"TMCOMP96";#N/A,#N/A,FALSE,"MAT96";#N/A,#N/A,FALSE,"FANDA96";#N/A,#N/A,FALSE,"INTRAN96";#N/A,#N/A,FALSE,"NAA9697";#N/A,#N/A,FALSE,"ECWEBB";#N/A,#N/A,FALSE,"MFT96";#N/A,#N/A,FALSE,"CTrecon"}</definedName>
    <definedName name="jhkgh2_1_4_1_4" hidden="1">{#N/A,#N/A,FALSE,"TMCOMP96";#N/A,#N/A,FALSE,"MAT96";#N/A,#N/A,FALSE,"FANDA96";#N/A,#N/A,FALSE,"INTRAN96";#N/A,#N/A,FALSE,"NAA9697";#N/A,#N/A,FALSE,"ECWEBB";#N/A,#N/A,FALSE,"MFT96";#N/A,#N/A,FALSE,"CTrecon"}</definedName>
    <definedName name="jhkgh2_1_4_1_4_1" hidden="1">{#N/A,#N/A,FALSE,"TMCOMP96";#N/A,#N/A,FALSE,"MAT96";#N/A,#N/A,FALSE,"FANDA96";#N/A,#N/A,FALSE,"INTRAN96";#N/A,#N/A,FALSE,"NAA9697";#N/A,#N/A,FALSE,"ECWEBB";#N/A,#N/A,FALSE,"MFT96";#N/A,#N/A,FALSE,"CTrecon"}</definedName>
    <definedName name="jhkgh2_1_4_1_4_2" hidden="1">{#N/A,#N/A,FALSE,"TMCOMP96";#N/A,#N/A,FALSE,"MAT96";#N/A,#N/A,FALSE,"FANDA96";#N/A,#N/A,FALSE,"INTRAN96";#N/A,#N/A,FALSE,"NAA9697";#N/A,#N/A,FALSE,"ECWEBB";#N/A,#N/A,FALSE,"MFT96";#N/A,#N/A,FALSE,"CTrecon"}</definedName>
    <definedName name="jhkgh2_1_4_1_4_3" hidden="1">{#N/A,#N/A,FALSE,"TMCOMP96";#N/A,#N/A,FALSE,"MAT96";#N/A,#N/A,FALSE,"FANDA96";#N/A,#N/A,FALSE,"INTRAN96";#N/A,#N/A,FALSE,"NAA9697";#N/A,#N/A,FALSE,"ECWEBB";#N/A,#N/A,FALSE,"MFT96";#N/A,#N/A,FALSE,"CTrecon"}</definedName>
    <definedName name="jhkgh2_1_4_1_4_4" hidden="1">{#N/A,#N/A,FALSE,"TMCOMP96";#N/A,#N/A,FALSE,"MAT96";#N/A,#N/A,FALSE,"FANDA96";#N/A,#N/A,FALSE,"INTRAN96";#N/A,#N/A,FALSE,"NAA9697";#N/A,#N/A,FALSE,"ECWEBB";#N/A,#N/A,FALSE,"MFT96";#N/A,#N/A,FALSE,"CTrecon"}</definedName>
    <definedName name="jhkgh2_1_4_1_4_5" hidden="1">{#N/A,#N/A,FALSE,"TMCOMP96";#N/A,#N/A,FALSE,"MAT96";#N/A,#N/A,FALSE,"FANDA96";#N/A,#N/A,FALSE,"INTRAN96";#N/A,#N/A,FALSE,"NAA9697";#N/A,#N/A,FALSE,"ECWEBB";#N/A,#N/A,FALSE,"MFT96";#N/A,#N/A,FALSE,"CTrecon"}</definedName>
    <definedName name="jhkgh2_1_4_1_5" hidden="1">{#N/A,#N/A,FALSE,"TMCOMP96";#N/A,#N/A,FALSE,"MAT96";#N/A,#N/A,FALSE,"FANDA96";#N/A,#N/A,FALSE,"INTRAN96";#N/A,#N/A,FALSE,"NAA9697";#N/A,#N/A,FALSE,"ECWEBB";#N/A,#N/A,FALSE,"MFT96";#N/A,#N/A,FALSE,"CTrecon"}</definedName>
    <definedName name="jhkgh2_1_4_1_5_1" hidden="1">{#N/A,#N/A,FALSE,"TMCOMP96";#N/A,#N/A,FALSE,"MAT96";#N/A,#N/A,FALSE,"FANDA96";#N/A,#N/A,FALSE,"INTRAN96";#N/A,#N/A,FALSE,"NAA9697";#N/A,#N/A,FALSE,"ECWEBB";#N/A,#N/A,FALSE,"MFT96";#N/A,#N/A,FALSE,"CTrecon"}</definedName>
    <definedName name="jhkgh2_1_4_1_5_2" hidden="1">{#N/A,#N/A,FALSE,"TMCOMP96";#N/A,#N/A,FALSE,"MAT96";#N/A,#N/A,FALSE,"FANDA96";#N/A,#N/A,FALSE,"INTRAN96";#N/A,#N/A,FALSE,"NAA9697";#N/A,#N/A,FALSE,"ECWEBB";#N/A,#N/A,FALSE,"MFT96";#N/A,#N/A,FALSE,"CTrecon"}</definedName>
    <definedName name="jhkgh2_1_4_1_5_3" hidden="1">{#N/A,#N/A,FALSE,"TMCOMP96";#N/A,#N/A,FALSE,"MAT96";#N/A,#N/A,FALSE,"FANDA96";#N/A,#N/A,FALSE,"INTRAN96";#N/A,#N/A,FALSE,"NAA9697";#N/A,#N/A,FALSE,"ECWEBB";#N/A,#N/A,FALSE,"MFT96";#N/A,#N/A,FALSE,"CTrecon"}</definedName>
    <definedName name="jhkgh2_1_4_1_5_4" hidden="1">{#N/A,#N/A,FALSE,"TMCOMP96";#N/A,#N/A,FALSE,"MAT96";#N/A,#N/A,FALSE,"FANDA96";#N/A,#N/A,FALSE,"INTRAN96";#N/A,#N/A,FALSE,"NAA9697";#N/A,#N/A,FALSE,"ECWEBB";#N/A,#N/A,FALSE,"MFT96";#N/A,#N/A,FALSE,"CTrecon"}</definedName>
    <definedName name="jhkgh2_1_4_1_5_5" hidden="1">{#N/A,#N/A,FALSE,"TMCOMP96";#N/A,#N/A,FALSE,"MAT96";#N/A,#N/A,FALSE,"FANDA96";#N/A,#N/A,FALSE,"INTRAN96";#N/A,#N/A,FALSE,"NAA9697";#N/A,#N/A,FALSE,"ECWEBB";#N/A,#N/A,FALSE,"MFT96";#N/A,#N/A,FALSE,"CTrecon"}</definedName>
    <definedName name="jhkgh2_1_4_2" hidden="1">{#N/A,#N/A,FALSE,"TMCOMP96";#N/A,#N/A,FALSE,"MAT96";#N/A,#N/A,FALSE,"FANDA96";#N/A,#N/A,FALSE,"INTRAN96";#N/A,#N/A,FALSE,"NAA9697";#N/A,#N/A,FALSE,"ECWEBB";#N/A,#N/A,FALSE,"MFT96";#N/A,#N/A,FALSE,"CTrecon"}</definedName>
    <definedName name="jhkgh2_1_4_2_1" hidden="1">{#N/A,#N/A,FALSE,"TMCOMP96";#N/A,#N/A,FALSE,"MAT96";#N/A,#N/A,FALSE,"FANDA96";#N/A,#N/A,FALSE,"INTRAN96";#N/A,#N/A,FALSE,"NAA9697";#N/A,#N/A,FALSE,"ECWEBB";#N/A,#N/A,FALSE,"MFT96";#N/A,#N/A,FALSE,"CTrecon"}</definedName>
    <definedName name="jhkgh2_1_4_2_2" hidden="1">{#N/A,#N/A,FALSE,"TMCOMP96";#N/A,#N/A,FALSE,"MAT96";#N/A,#N/A,FALSE,"FANDA96";#N/A,#N/A,FALSE,"INTRAN96";#N/A,#N/A,FALSE,"NAA9697";#N/A,#N/A,FALSE,"ECWEBB";#N/A,#N/A,FALSE,"MFT96";#N/A,#N/A,FALSE,"CTrecon"}</definedName>
    <definedName name="jhkgh2_1_4_2_3" hidden="1">{#N/A,#N/A,FALSE,"TMCOMP96";#N/A,#N/A,FALSE,"MAT96";#N/A,#N/A,FALSE,"FANDA96";#N/A,#N/A,FALSE,"INTRAN96";#N/A,#N/A,FALSE,"NAA9697";#N/A,#N/A,FALSE,"ECWEBB";#N/A,#N/A,FALSE,"MFT96";#N/A,#N/A,FALSE,"CTrecon"}</definedName>
    <definedName name="jhkgh2_1_4_2_4" hidden="1">{#N/A,#N/A,FALSE,"TMCOMP96";#N/A,#N/A,FALSE,"MAT96";#N/A,#N/A,FALSE,"FANDA96";#N/A,#N/A,FALSE,"INTRAN96";#N/A,#N/A,FALSE,"NAA9697";#N/A,#N/A,FALSE,"ECWEBB";#N/A,#N/A,FALSE,"MFT96";#N/A,#N/A,FALSE,"CTrecon"}</definedName>
    <definedName name="jhkgh2_1_4_2_5" hidden="1">{#N/A,#N/A,FALSE,"TMCOMP96";#N/A,#N/A,FALSE,"MAT96";#N/A,#N/A,FALSE,"FANDA96";#N/A,#N/A,FALSE,"INTRAN96";#N/A,#N/A,FALSE,"NAA9697";#N/A,#N/A,FALSE,"ECWEBB";#N/A,#N/A,FALSE,"MFT96";#N/A,#N/A,FALSE,"CTrecon"}</definedName>
    <definedName name="jhkgh2_1_4_3" hidden="1">{#N/A,#N/A,FALSE,"TMCOMP96";#N/A,#N/A,FALSE,"MAT96";#N/A,#N/A,FALSE,"FANDA96";#N/A,#N/A,FALSE,"INTRAN96";#N/A,#N/A,FALSE,"NAA9697";#N/A,#N/A,FALSE,"ECWEBB";#N/A,#N/A,FALSE,"MFT96";#N/A,#N/A,FALSE,"CTrecon"}</definedName>
    <definedName name="jhkgh2_1_4_3_1" hidden="1">{#N/A,#N/A,FALSE,"TMCOMP96";#N/A,#N/A,FALSE,"MAT96";#N/A,#N/A,FALSE,"FANDA96";#N/A,#N/A,FALSE,"INTRAN96";#N/A,#N/A,FALSE,"NAA9697";#N/A,#N/A,FALSE,"ECWEBB";#N/A,#N/A,FALSE,"MFT96";#N/A,#N/A,FALSE,"CTrecon"}</definedName>
    <definedName name="jhkgh2_1_4_3_2" hidden="1">{#N/A,#N/A,FALSE,"TMCOMP96";#N/A,#N/A,FALSE,"MAT96";#N/A,#N/A,FALSE,"FANDA96";#N/A,#N/A,FALSE,"INTRAN96";#N/A,#N/A,FALSE,"NAA9697";#N/A,#N/A,FALSE,"ECWEBB";#N/A,#N/A,FALSE,"MFT96";#N/A,#N/A,FALSE,"CTrecon"}</definedName>
    <definedName name="jhkgh2_1_4_3_3" hidden="1">{#N/A,#N/A,FALSE,"TMCOMP96";#N/A,#N/A,FALSE,"MAT96";#N/A,#N/A,FALSE,"FANDA96";#N/A,#N/A,FALSE,"INTRAN96";#N/A,#N/A,FALSE,"NAA9697";#N/A,#N/A,FALSE,"ECWEBB";#N/A,#N/A,FALSE,"MFT96";#N/A,#N/A,FALSE,"CTrecon"}</definedName>
    <definedName name="jhkgh2_1_4_3_4" hidden="1">{#N/A,#N/A,FALSE,"TMCOMP96";#N/A,#N/A,FALSE,"MAT96";#N/A,#N/A,FALSE,"FANDA96";#N/A,#N/A,FALSE,"INTRAN96";#N/A,#N/A,FALSE,"NAA9697";#N/A,#N/A,FALSE,"ECWEBB";#N/A,#N/A,FALSE,"MFT96";#N/A,#N/A,FALSE,"CTrecon"}</definedName>
    <definedName name="jhkgh2_1_4_3_5" hidden="1">{#N/A,#N/A,FALSE,"TMCOMP96";#N/A,#N/A,FALSE,"MAT96";#N/A,#N/A,FALSE,"FANDA96";#N/A,#N/A,FALSE,"INTRAN96";#N/A,#N/A,FALSE,"NAA9697";#N/A,#N/A,FALSE,"ECWEBB";#N/A,#N/A,FALSE,"MFT96";#N/A,#N/A,FALSE,"CTrecon"}</definedName>
    <definedName name="jhkgh2_1_4_4" hidden="1">{#N/A,#N/A,FALSE,"TMCOMP96";#N/A,#N/A,FALSE,"MAT96";#N/A,#N/A,FALSE,"FANDA96";#N/A,#N/A,FALSE,"INTRAN96";#N/A,#N/A,FALSE,"NAA9697";#N/A,#N/A,FALSE,"ECWEBB";#N/A,#N/A,FALSE,"MFT96";#N/A,#N/A,FALSE,"CTrecon"}</definedName>
    <definedName name="jhkgh2_1_4_4_1" hidden="1">{#N/A,#N/A,FALSE,"TMCOMP96";#N/A,#N/A,FALSE,"MAT96";#N/A,#N/A,FALSE,"FANDA96";#N/A,#N/A,FALSE,"INTRAN96";#N/A,#N/A,FALSE,"NAA9697";#N/A,#N/A,FALSE,"ECWEBB";#N/A,#N/A,FALSE,"MFT96";#N/A,#N/A,FALSE,"CTrecon"}</definedName>
    <definedName name="jhkgh2_1_4_4_2" hidden="1">{#N/A,#N/A,FALSE,"TMCOMP96";#N/A,#N/A,FALSE,"MAT96";#N/A,#N/A,FALSE,"FANDA96";#N/A,#N/A,FALSE,"INTRAN96";#N/A,#N/A,FALSE,"NAA9697";#N/A,#N/A,FALSE,"ECWEBB";#N/A,#N/A,FALSE,"MFT96";#N/A,#N/A,FALSE,"CTrecon"}</definedName>
    <definedName name="jhkgh2_1_4_4_3" hidden="1">{#N/A,#N/A,FALSE,"TMCOMP96";#N/A,#N/A,FALSE,"MAT96";#N/A,#N/A,FALSE,"FANDA96";#N/A,#N/A,FALSE,"INTRAN96";#N/A,#N/A,FALSE,"NAA9697";#N/A,#N/A,FALSE,"ECWEBB";#N/A,#N/A,FALSE,"MFT96";#N/A,#N/A,FALSE,"CTrecon"}</definedName>
    <definedName name="jhkgh2_1_4_4_4" hidden="1">{#N/A,#N/A,FALSE,"TMCOMP96";#N/A,#N/A,FALSE,"MAT96";#N/A,#N/A,FALSE,"FANDA96";#N/A,#N/A,FALSE,"INTRAN96";#N/A,#N/A,FALSE,"NAA9697";#N/A,#N/A,FALSE,"ECWEBB";#N/A,#N/A,FALSE,"MFT96";#N/A,#N/A,FALSE,"CTrecon"}</definedName>
    <definedName name="jhkgh2_1_4_4_5" hidden="1">{#N/A,#N/A,FALSE,"TMCOMP96";#N/A,#N/A,FALSE,"MAT96";#N/A,#N/A,FALSE,"FANDA96";#N/A,#N/A,FALSE,"INTRAN96";#N/A,#N/A,FALSE,"NAA9697";#N/A,#N/A,FALSE,"ECWEBB";#N/A,#N/A,FALSE,"MFT96";#N/A,#N/A,FALSE,"CTrecon"}</definedName>
    <definedName name="jhkgh2_1_4_5" hidden="1">{#N/A,#N/A,FALSE,"TMCOMP96";#N/A,#N/A,FALSE,"MAT96";#N/A,#N/A,FALSE,"FANDA96";#N/A,#N/A,FALSE,"INTRAN96";#N/A,#N/A,FALSE,"NAA9697";#N/A,#N/A,FALSE,"ECWEBB";#N/A,#N/A,FALSE,"MFT96";#N/A,#N/A,FALSE,"CTrecon"}</definedName>
    <definedName name="jhkgh2_1_4_5_1" hidden="1">{#N/A,#N/A,FALSE,"TMCOMP96";#N/A,#N/A,FALSE,"MAT96";#N/A,#N/A,FALSE,"FANDA96";#N/A,#N/A,FALSE,"INTRAN96";#N/A,#N/A,FALSE,"NAA9697";#N/A,#N/A,FALSE,"ECWEBB";#N/A,#N/A,FALSE,"MFT96";#N/A,#N/A,FALSE,"CTrecon"}</definedName>
    <definedName name="jhkgh2_1_4_5_2" hidden="1">{#N/A,#N/A,FALSE,"TMCOMP96";#N/A,#N/A,FALSE,"MAT96";#N/A,#N/A,FALSE,"FANDA96";#N/A,#N/A,FALSE,"INTRAN96";#N/A,#N/A,FALSE,"NAA9697";#N/A,#N/A,FALSE,"ECWEBB";#N/A,#N/A,FALSE,"MFT96";#N/A,#N/A,FALSE,"CTrecon"}</definedName>
    <definedName name="jhkgh2_1_4_5_3" hidden="1">{#N/A,#N/A,FALSE,"TMCOMP96";#N/A,#N/A,FALSE,"MAT96";#N/A,#N/A,FALSE,"FANDA96";#N/A,#N/A,FALSE,"INTRAN96";#N/A,#N/A,FALSE,"NAA9697";#N/A,#N/A,FALSE,"ECWEBB";#N/A,#N/A,FALSE,"MFT96";#N/A,#N/A,FALSE,"CTrecon"}</definedName>
    <definedName name="jhkgh2_1_4_5_4" hidden="1">{#N/A,#N/A,FALSE,"TMCOMP96";#N/A,#N/A,FALSE,"MAT96";#N/A,#N/A,FALSE,"FANDA96";#N/A,#N/A,FALSE,"INTRAN96";#N/A,#N/A,FALSE,"NAA9697";#N/A,#N/A,FALSE,"ECWEBB";#N/A,#N/A,FALSE,"MFT96";#N/A,#N/A,FALSE,"CTrecon"}</definedName>
    <definedName name="jhkgh2_1_4_5_5" hidden="1">{#N/A,#N/A,FALSE,"TMCOMP96";#N/A,#N/A,FALSE,"MAT96";#N/A,#N/A,FALSE,"FANDA96";#N/A,#N/A,FALSE,"INTRAN96";#N/A,#N/A,FALSE,"NAA9697";#N/A,#N/A,FALSE,"ECWEBB";#N/A,#N/A,FALSE,"MFT96";#N/A,#N/A,FALSE,"CTrecon"}</definedName>
    <definedName name="jhkgh2_1_5" hidden="1">{#N/A,#N/A,FALSE,"TMCOMP96";#N/A,#N/A,FALSE,"MAT96";#N/A,#N/A,FALSE,"FANDA96";#N/A,#N/A,FALSE,"INTRAN96";#N/A,#N/A,FALSE,"NAA9697";#N/A,#N/A,FALSE,"ECWEBB";#N/A,#N/A,FALSE,"MFT96";#N/A,#N/A,FALSE,"CTrecon"}</definedName>
    <definedName name="jhkgh2_1_5_1" hidden="1">{#N/A,#N/A,FALSE,"TMCOMP96";#N/A,#N/A,FALSE,"MAT96";#N/A,#N/A,FALSE,"FANDA96";#N/A,#N/A,FALSE,"INTRAN96";#N/A,#N/A,FALSE,"NAA9697";#N/A,#N/A,FALSE,"ECWEBB";#N/A,#N/A,FALSE,"MFT96";#N/A,#N/A,FALSE,"CTrecon"}</definedName>
    <definedName name="jhkgh2_1_5_1_1" hidden="1">{#N/A,#N/A,FALSE,"TMCOMP96";#N/A,#N/A,FALSE,"MAT96";#N/A,#N/A,FALSE,"FANDA96";#N/A,#N/A,FALSE,"INTRAN96";#N/A,#N/A,FALSE,"NAA9697";#N/A,#N/A,FALSE,"ECWEBB";#N/A,#N/A,FALSE,"MFT96";#N/A,#N/A,FALSE,"CTrecon"}</definedName>
    <definedName name="jhkgh2_1_5_1_2" hidden="1">{#N/A,#N/A,FALSE,"TMCOMP96";#N/A,#N/A,FALSE,"MAT96";#N/A,#N/A,FALSE,"FANDA96";#N/A,#N/A,FALSE,"INTRAN96";#N/A,#N/A,FALSE,"NAA9697";#N/A,#N/A,FALSE,"ECWEBB";#N/A,#N/A,FALSE,"MFT96";#N/A,#N/A,FALSE,"CTrecon"}</definedName>
    <definedName name="jhkgh2_1_5_1_3" hidden="1">{#N/A,#N/A,FALSE,"TMCOMP96";#N/A,#N/A,FALSE,"MAT96";#N/A,#N/A,FALSE,"FANDA96";#N/A,#N/A,FALSE,"INTRAN96";#N/A,#N/A,FALSE,"NAA9697";#N/A,#N/A,FALSE,"ECWEBB";#N/A,#N/A,FALSE,"MFT96";#N/A,#N/A,FALSE,"CTrecon"}</definedName>
    <definedName name="jhkgh2_1_5_1_4" hidden="1">{#N/A,#N/A,FALSE,"TMCOMP96";#N/A,#N/A,FALSE,"MAT96";#N/A,#N/A,FALSE,"FANDA96";#N/A,#N/A,FALSE,"INTRAN96";#N/A,#N/A,FALSE,"NAA9697";#N/A,#N/A,FALSE,"ECWEBB";#N/A,#N/A,FALSE,"MFT96";#N/A,#N/A,FALSE,"CTrecon"}</definedName>
    <definedName name="jhkgh2_1_5_1_5" hidden="1">{#N/A,#N/A,FALSE,"TMCOMP96";#N/A,#N/A,FALSE,"MAT96";#N/A,#N/A,FALSE,"FANDA96";#N/A,#N/A,FALSE,"INTRAN96";#N/A,#N/A,FALSE,"NAA9697";#N/A,#N/A,FALSE,"ECWEBB";#N/A,#N/A,FALSE,"MFT96";#N/A,#N/A,FALSE,"CTrecon"}</definedName>
    <definedName name="jhkgh2_1_5_2" hidden="1">{#N/A,#N/A,FALSE,"TMCOMP96";#N/A,#N/A,FALSE,"MAT96";#N/A,#N/A,FALSE,"FANDA96";#N/A,#N/A,FALSE,"INTRAN96";#N/A,#N/A,FALSE,"NAA9697";#N/A,#N/A,FALSE,"ECWEBB";#N/A,#N/A,FALSE,"MFT96";#N/A,#N/A,FALSE,"CTrecon"}</definedName>
    <definedName name="jhkgh2_1_5_2_1" hidden="1">{#N/A,#N/A,FALSE,"TMCOMP96";#N/A,#N/A,FALSE,"MAT96";#N/A,#N/A,FALSE,"FANDA96";#N/A,#N/A,FALSE,"INTRAN96";#N/A,#N/A,FALSE,"NAA9697";#N/A,#N/A,FALSE,"ECWEBB";#N/A,#N/A,FALSE,"MFT96";#N/A,#N/A,FALSE,"CTrecon"}</definedName>
    <definedName name="jhkgh2_1_5_2_2" hidden="1">{#N/A,#N/A,FALSE,"TMCOMP96";#N/A,#N/A,FALSE,"MAT96";#N/A,#N/A,FALSE,"FANDA96";#N/A,#N/A,FALSE,"INTRAN96";#N/A,#N/A,FALSE,"NAA9697";#N/A,#N/A,FALSE,"ECWEBB";#N/A,#N/A,FALSE,"MFT96";#N/A,#N/A,FALSE,"CTrecon"}</definedName>
    <definedName name="jhkgh2_1_5_2_3" hidden="1">{#N/A,#N/A,FALSE,"TMCOMP96";#N/A,#N/A,FALSE,"MAT96";#N/A,#N/A,FALSE,"FANDA96";#N/A,#N/A,FALSE,"INTRAN96";#N/A,#N/A,FALSE,"NAA9697";#N/A,#N/A,FALSE,"ECWEBB";#N/A,#N/A,FALSE,"MFT96";#N/A,#N/A,FALSE,"CTrecon"}</definedName>
    <definedName name="jhkgh2_1_5_2_4" hidden="1">{#N/A,#N/A,FALSE,"TMCOMP96";#N/A,#N/A,FALSE,"MAT96";#N/A,#N/A,FALSE,"FANDA96";#N/A,#N/A,FALSE,"INTRAN96";#N/A,#N/A,FALSE,"NAA9697";#N/A,#N/A,FALSE,"ECWEBB";#N/A,#N/A,FALSE,"MFT96";#N/A,#N/A,FALSE,"CTrecon"}</definedName>
    <definedName name="jhkgh2_1_5_2_5" hidden="1">{#N/A,#N/A,FALSE,"TMCOMP96";#N/A,#N/A,FALSE,"MAT96";#N/A,#N/A,FALSE,"FANDA96";#N/A,#N/A,FALSE,"INTRAN96";#N/A,#N/A,FALSE,"NAA9697";#N/A,#N/A,FALSE,"ECWEBB";#N/A,#N/A,FALSE,"MFT96";#N/A,#N/A,FALSE,"CTrecon"}</definedName>
    <definedName name="jhkgh2_1_5_3" hidden="1">{#N/A,#N/A,FALSE,"TMCOMP96";#N/A,#N/A,FALSE,"MAT96";#N/A,#N/A,FALSE,"FANDA96";#N/A,#N/A,FALSE,"INTRAN96";#N/A,#N/A,FALSE,"NAA9697";#N/A,#N/A,FALSE,"ECWEBB";#N/A,#N/A,FALSE,"MFT96";#N/A,#N/A,FALSE,"CTrecon"}</definedName>
    <definedName name="jhkgh2_1_5_3_1" hidden="1">{#N/A,#N/A,FALSE,"TMCOMP96";#N/A,#N/A,FALSE,"MAT96";#N/A,#N/A,FALSE,"FANDA96";#N/A,#N/A,FALSE,"INTRAN96";#N/A,#N/A,FALSE,"NAA9697";#N/A,#N/A,FALSE,"ECWEBB";#N/A,#N/A,FALSE,"MFT96";#N/A,#N/A,FALSE,"CTrecon"}</definedName>
    <definedName name="jhkgh2_1_5_3_2" hidden="1">{#N/A,#N/A,FALSE,"TMCOMP96";#N/A,#N/A,FALSE,"MAT96";#N/A,#N/A,FALSE,"FANDA96";#N/A,#N/A,FALSE,"INTRAN96";#N/A,#N/A,FALSE,"NAA9697";#N/A,#N/A,FALSE,"ECWEBB";#N/A,#N/A,FALSE,"MFT96";#N/A,#N/A,FALSE,"CTrecon"}</definedName>
    <definedName name="jhkgh2_1_5_3_3" hidden="1">{#N/A,#N/A,FALSE,"TMCOMP96";#N/A,#N/A,FALSE,"MAT96";#N/A,#N/A,FALSE,"FANDA96";#N/A,#N/A,FALSE,"INTRAN96";#N/A,#N/A,FALSE,"NAA9697";#N/A,#N/A,FALSE,"ECWEBB";#N/A,#N/A,FALSE,"MFT96";#N/A,#N/A,FALSE,"CTrecon"}</definedName>
    <definedName name="jhkgh2_1_5_3_4" hidden="1">{#N/A,#N/A,FALSE,"TMCOMP96";#N/A,#N/A,FALSE,"MAT96";#N/A,#N/A,FALSE,"FANDA96";#N/A,#N/A,FALSE,"INTRAN96";#N/A,#N/A,FALSE,"NAA9697";#N/A,#N/A,FALSE,"ECWEBB";#N/A,#N/A,FALSE,"MFT96";#N/A,#N/A,FALSE,"CTrecon"}</definedName>
    <definedName name="jhkgh2_1_5_3_5" hidden="1">{#N/A,#N/A,FALSE,"TMCOMP96";#N/A,#N/A,FALSE,"MAT96";#N/A,#N/A,FALSE,"FANDA96";#N/A,#N/A,FALSE,"INTRAN96";#N/A,#N/A,FALSE,"NAA9697";#N/A,#N/A,FALSE,"ECWEBB";#N/A,#N/A,FALSE,"MFT96";#N/A,#N/A,FALSE,"CTrecon"}</definedName>
    <definedName name="jhkgh2_1_5_4" hidden="1">{#N/A,#N/A,FALSE,"TMCOMP96";#N/A,#N/A,FALSE,"MAT96";#N/A,#N/A,FALSE,"FANDA96";#N/A,#N/A,FALSE,"INTRAN96";#N/A,#N/A,FALSE,"NAA9697";#N/A,#N/A,FALSE,"ECWEBB";#N/A,#N/A,FALSE,"MFT96";#N/A,#N/A,FALSE,"CTrecon"}</definedName>
    <definedName name="jhkgh2_1_5_4_1" hidden="1">{#N/A,#N/A,FALSE,"TMCOMP96";#N/A,#N/A,FALSE,"MAT96";#N/A,#N/A,FALSE,"FANDA96";#N/A,#N/A,FALSE,"INTRAN96";#N/A,#N/A,FALSE,"NAA9697";#N/A,#N/A,FALSE,"ECWEBB";#N/A,#N/A,FALSE,"MFT96";#N/A,#N/A,FALSE,"CTrecon"}</definedName>
    <definedName name="jhkgh2_1_5_4_2" hidden="1">{#N/A,#N/A,FALSE,"TMCOMP96";#N/A,#N/A,FALSE,"MAT96";#N/A,#N/A,FALSE,"FANDA96";#N/A,#N/A,FALSE,"INTRAN96";#N/A,#N/A,FALSE,"NAA9697";#N/A,#N/A,FALSE,"ECWEBB";#N/A,#N/A,FALSE,"MFT96";#N/A,#N/A,FALSE,"CTrecon"}</definedName>
    <definedName name="jhkgh2_1_5_4_3" hidden="1">{#N/A,#N/A,FALSE,"TMCOMP96";#N/A,#N/A,FALSE,"MAT96";#N/A,#N/A,FALSE,"FANDA96";#N/A,#N/A,FALSE,"INTRAN96";#N/A,#N/A,FALSE,"NAA9697";#N/A,#N/A,FALSE,"ECWEBB";#N/A,#N/A,FALSE,"MFT96";#N/A,#N/A,FALSE,"CTrecon"}</definedName>
    <definedName name="jhkgh2_1_5_4_4" hidden="1">{#N/A,#N/A,FALSE,"TMCOMP96";#N/A,#N/A,FALSE,"MAT96";#N/A,#N/A,FALSE,"FANDA96";#N/A,#N/A,FALSE,"INTRAN96";#N/A,#N/A,FALSE,"NAA9697";#N/A,#N/A,FALSE,"ECWEBB";#N/A,#N/A,FALSE,"MFT96";#N/A,#N/A,FALSE,"CTrecon"}</definedName>
    <definedName name="jhkgh2_1_5_4_5" hidden="1">{#N/A,#N/A,FALSE,"TMCOMP96";#N/A,#N/A,FALSE,"MAT96";#N/A,#N/A,FALSE,"FANDA96";#N/A,#N/A,FALSE,"INTRAN96";#N/A,#N/A,FALSE,"NAA9697";#N/A,#N/A,FALSE,"ECWEBB";#N/A,#N/A,FALSE,"MFT96";#N/A,#N/A,FALSE,"CTrecon"}</definedName>
    <definedName name="jhkgh2_1_5_5" hidden="1">{#N/A,#N/A,FALSE,"TMCOMP96";#N/A,#N/A,FALSE,"MAT96";#N/A,#N/A,FALSE,"FANDA96";#N/A,#N/A,FALSE,"INTRAN96";#N/A,#N/A,FALSE,"NAA9697";#N/A,#N/A,FALSE,"ECWEBB";#N/A,#N/A,FALSE,"MFT96";#N/A,#N/A,FALSE,"CTrecon"}</definedName>
    <definedName name="jhkgh2_1_5_5_1" hidden="1">{#N/A,#N/A,FALSE,"TMCOMP96";#N/A,#N/A,FALSE,"MAT96";#N/A,#N/A,FALSE,"FANDA96";#N/A,#N/A,FALSE,"INTRAN96";#N/A,#N/A,FALSE,"NAA9697";#N/A,#N/A,FALSE,"ECWEBB";#N/A,#N/A,FALSE,"MFT96";#N/A,#N/A,FALSE,"CTrecon"}</definedName>
    <definedName name="jhkgh2_1_5_5_2" hidden="1">{#N/A,#N/A,FALSE,"TMCOMP96";#N/A,#N/A,FALSE,"MAT96";#N/A,#N/A,FALSE,"FANDA96";#N/A,#N/A,FALSE,"INTRAN96";#N/A,#N/A,FALSE,"NAA9697";#N/A,#N/A,FALSE,"ECWEBB";#N/A,#N/A,FALSE,"MFT96";#N/A,#N/A,FALSE,"CTrecon"}</definedName>
    <definedName name="jhkgh2_1_5_5_3" hidden="1">{#N/A,#N/A,FALSE,"TMCOMP96";#N/A,#N/A,FALSE,"MAT96";#N/A,#N/A,FALSE,"FANDA96";#N/A,#N/A,FALSE,"INTRAN96";#N/A,#N/A,FALSE,"NAA9697";#N/A,#N/A,FALSE,"ECWEBB";#N/A,#N/A,FALSE,"MFT96";#N/A,#N/A,FALSE,"CTrecon"}</definedName>
    <definedName name="jhkgh2_1_5_5_4" hidden="1">{#N/A,#N/A,FALSE,"TMCOMP96";#N/A,#N/A,FALSE,"MAT96";#N/A,#N/A,FALSE,"FANDA96";#N/A,#N/A,FALSE,"INTRAN96";#N/A,#N/A,FALSE,"NAA9697";#N/A,#N/A,FALSE,"ECWEBB";#N/A,#N/A,FALSE,"MFT96";#N/A,#N/A,FALSE,"CTrecon"}</definedName>
    <definedName name="jhkgh2_1_5_5_5" hidden="1">{#N/A,#N/A,FALSE,"TMCOMP96";#N/A,#N/A,FALSE,"MAT96";#N/A,#N/A,FALSE,"FANDA96";#N/A,#N/A,FALSE,"INTRAN96";#N/A,#N/A,FALSE,"NAA9697";#N/A,#N/A,FALSE,"ECWEBB";#N/A,#N/A,FALSE,"MFT96";#N/A,#N/A,FALSE,"CTrecon"}</definedName>
    <definedName name="jhkgh2_2" hidden="1">{#N/A,#N/A,FALSE,"TMCOMP96";#N/A,#N/A,FALSE,"MAT96";#N/A,#N/A,FALSE,"FANDA96";#N/A,#N/A,FALSE,"INTRAN96";#N/A,#N/A,FALSE,"NAA9697";#N/A,#N/A,FALSE,"ECWEBB";#N/A,#N/A,FALSE,"MFT96";#N/A,#N/A,FALSE,"CTrecon"}</definedName>
    <definedName name="jhkgh2_2_1" hidden="1">{#N/A,#N/A,FALSE,"TMCOMP96";#N/A,#N/A,FALSE,"MAT96";#N/A,#N/A,FALSE,"FANDA96";#N/A,#N/A,FALSE,"INTRAN96";#N/A,#N/A,FALSE,"NAA9697";#N/A,#N/A,FALSE,"ECWEBB";#N/A,#N/A,FALSE,"MFT96";#N/A,#N/A,FALSE,"CTrecon"}</definedName>
    <definedName name="jhkgh2_2_1_1" hidden="1">{#N/A,#N/A,FALSE,"TMCOMP96";#N/A,#N/A,FALSE,"MAT96";#N/A,#N/A,FALSE,"FANDA96";#N/A,#N/A,FALSE,"INTRAN96";#N/A,#N/A,FALSE,"NAA9697";#N/A,#N/A,FALSE,"ECWEBB";#N/A,#N/A,FALSE,"MFT96";#N/A,#N/A,FALSE,"CTrecon"}</definedName>
    <definedName name="jhkgh2_2_1_1_1" hidden="1">{#N/A,#N/A,FALSE,"TMCOMP96";#N/A,#N/A,FALSE,"MAT96";#N/A,#N/A,FALSE,"FANDA96";#N/A,#N/A,FALSE,"INTRAN96";#N/A,#N/A,FALSE,"NAA9697";#N/A,#N/A,FALSE,"ECWEBB";#N/A,#N/A,FALSE,"MFT96";#N/A,#N/A,FALSE,"CTrecon"}</definedName>
    <definedName name="jhkgh2_2_1_1_1_1" hidden="1">{#N/A,#N/A,FALSE,"TMCOMP96";#N/A,#N/A,FALSE,"MAT96";#N/A,#N/A,FALSE,"FANDA96";#N/A,#N/A,FALSE,"INTRAN96";#N/A,#N/A,FALSE,"NAA9697";#N/A,#N/A,FALSE,"ECWEBB";#N/A,#N/A,FALSE,"MFT96";#N/A,#N/A,FALSE,"CTrecon"}</definedName>
    <definedName name="jhkgh2_2_1_1_1_2" hidden="1">{#N/A,#N/A,FALSE,"TMCOMP96";#N/A,#N/A,FALSE,"MAT96";#N/A,#N/A,FALSE,"FANDA96";#N/A,#N/A,FALSE,"INTRAN96";#N/A,#N/A,FALSE,"NAA9697";#N/A,#N/A,FALSE,"ECWEBB";#N/A,#N/A,FALSE,"MFT96";#N/A,#N/A,FALSE,"CTrecon"}</definedName>
    <definedName name="jhkgh2_2_1_1_1_3" hidden="1">{#N/A,#N/A,FALSE,"TMCOMP96";#N/A,#N/A,FALSE,"MAT96";#N/A,#N/A,FALSE,"FANDA96";#N/A,#N/A,FALSE,"INTRAN96";#N/A,#N/A,FALSE,"NAA9697";#N/A,#N/A,FALSE,"ECWEBB";#N/A,#N/A,FALSE,"MFT96";#N/A,#N/A,FALSE,"CTrecon"}</definedName>
    <definedName name="jhkgh2_2_1_1_1_4" hidden="1">{#N/A,#N/A,FALSE,"TMCOMP96";#N/A,#N/A,FALSE,"MAT96";#N/A,#N/A,FALSE,"FANDA96";#N/A,#N/A,FALSE,"INTRAN96";#N/A,#N/A,FALSE,"NAA9697";#N/A,#N/A,FALSE,"ECWEBB";#N/A,#N/A,FALSE,"MFT96";#N/A,#N/A,FALSE,"CTrecon"}</definedName>
    <definedName name="jhkgh2_2_1_1_1_5" hidden="1">{#N/A,#N/A,FALSE,"TMCOMP96";#N/A,#N/A,FALSE,"MAT96";#N/A,#N/A,FALSE,"FANDA96";#N/A,#N/A,FALSE,"INTRAN96";#N/A,#N/A,FALSE,"NAA9697";#N/A,#N/A,FALSE,"ECWEBB";#N/A,#N/A,FALSE,"MFT96";#N/A,#N/A,FALSE,"CTrecon"}</definedName>
    <definedName name="jhkgh2_2_1_1_2" hidden="1">{#N/A,#N/A,FALSE,"TMCOMP96";#N/A,#N/A,FALSE,"MAT96";#N/A,#N/A,FALSE,"FANDA96";#N/A,#N/A,FALSE,"INTRAN96";#N/A,#N/A,FALSE,"NAA9697";#N/A,#N/A,FALSE,"ECWEBB";#N/A,#N/A,FALSE,"MFT96";#N/A,#N/A,FALSE,"CTrecon"}</definedName>
    <definedName name="jhkgh2_2_1_1_2_1" hidden="1">{#N/A,#N/A,FALSE,"TMCOMP96";#N/A,#N/A,FALSE,"MAT96";#N/A,#N/A,FALSE,"FANDA96";#N/A,#N/A,FALSE,"INTRAN96";#N/A,#N/A,FALSE,"NAA9697";#N/A,#N/A,FALSE,"ECWEBB";#N/A,#N/A,FALSE,"MFT96";#N/A,#N/A,FALSE,"CTrecon"}</definedName>
    <definedName name="jhkgh2_2_1_1_2_2" hidden="1">{#N/A,#N/A,FALSE,"TMCOMP96";#N/A,#N/A,FALSE,"MAT96";#N/A,#N/A,FALSE,"FANDA96";#N/A,#N/A,FALSE,"INTRAN96";#N/A,#N/A,FALSE,"NAA9697";#N/A,#N/A,FALSE,"ECWEBB";#N/A,#N/A,FALSE,"MFT96";#N/A,#N/A,FALSE,"CTrecon"}</definedName>
    <definedName name="jhkgh2_2_1_1_2_3" hidden="1">{#N/A,#N/A,FALSE,"TMCOMP96";#N/A,#N/A,FALSE,"MAT96";#N/A,#N/A,FALSE,"FANDA96";#N/A,#N/A,FALSE,"INTRAN96";#N/A,#N/A,FALSE,"NAA9697";#N/A,#N/A,FALSE,"ECWEBB";#N/A,#N/A,FALSE,"MFT96";#N/A,#N/A,FALSE,"CTrecon"}</definedName>
    <definedName name="jhkgh2_2_1_1_2_4" hidden="1">{#N/A,#N/A,FALSE,"TMCOMP96";#N/A,#N/A,FALSE,"MAT96";#N/A,#N/A,FALSE,"FANDA96";#N/A,#N/A,FALSE,"INTRAN96";#N/A,#N/A,FALSE,"NAA9697";#N/A,#N/A,FALSE,"ECWEBB";#N/A,#N/A,FALSE,"MFT96";#N/A,#N/A,FALSE,"CTrecon"}</definedName>
    <definedName name="jhkgh2_2_1_1_2_5" hidden="1">{#N/A,#N/A,FALSE,"TMCOMP96";#N/A,#N/A,FALSE,"MAT96";#N/A,#N/A,FALSE,"FANDA96";#N/A,#N/A,FALSE,"INTRAN96";#N/A,#N/A,FALSE,"NAA9697";#N/A,#N/A,FALSE,"ECWEBB";#N/A,#N/A,FALSE,"MFT96";#N/A,#N/A,FALSE,"CTrecon"}</definedName>
    <definedName name="jhkgh2_2_1_1_3" hidden="1">{#N/A,#N/A,FALSE,"TMCOMP96";#N/A,#N/A,FALSE,"MAT96";#N/A,#N/A,FALSE,"FANDA96";#N/A,#N/A,FALSE,"INTRAN96";#N/A,#N/A,FALSE,"NAA9697";#N/A,#N/A,FALSE,"ECWEBB";#N/A,#N/A,FALSE,"MFT96";#N/A,#N/A,FALSE,"CTrecon"}</definedName>
    <definedName name="jhkgh2_2_1_1_4" hidden="1">{#N/A,#N/A,FALSE,"TMCOMP96";#N/A,#N/A,FALSE,"MAT96";#N/A,#N/A,FALSE,"FANDA96";#N/A,#N/A,FALSE,"INTRAN96";#N/A,#N/A,FALSE,"NAA9697";#N/A,#N/A,FALSE,"ECWEBB";#N/A,#N/A,FALSE,"MFT96";#N/A,#N/A,FALSE,"CTrecon"}</definedName>
    <definedName name="jhkgh2_2_1_1_5" hidden="1">{#N/A,#N/A,FALSE,"TMCOMP96";#N/A,#N/A,FALSE,"MAT96";#N/A,#N/A,FALSE,"FANDA96";#N/A,#N/A,FALSE,"INTRAN96";#N/A,#N/A,FALSE,"NAA9697";#N/A,#N/A,FALSE,"ECWEBB";#N/A,#N/A,FALSE,"MFT96";#N/A,#N/A,FALSE,"CTrecon"}</definedName>
    <definedName name="jhkgh2_2_1_2" hidden="1">{#N/A,#N/A,FALSE,"TMCOMP96";#N/A,#N/A,FALSE,"MAT96";#N/A,#N/A,FALSE,"FANDA96";#N/A,#N/A,FALSE,"INTRAN96";#N/A,#N/A,FALSE,"NAA9697";#N/A,#N/A,FALSE,"ECWEBB";#N/A,#N/A,FALSE,"MFT96";#N/A,#N/A,FALSE,"CTrecon"}</definedName>
    <definedName name="jhkgh2_2_1_2_1" hidden="1">{#N/A,#N/A,FALSE,"TMCOMP96";#N/A,#N/A,FALSE,"MAT96";#N/A,#N/A,FALSE,"FANDA96";#N/A,#N/A,FALSE,"INTRAN96";#N/A,#N/A,FALSE,"NAA9697";#N/A,#N/A,FALSE,"ECWEBB";#N/A,#N/A,FALSE,"MFT96";#N/A,#N/A,FALSE,"CTrecon"}</definedName>
    <definedName name="jhkgh2_2_1_2_2" hidden="1">{#N/A,#N/A,FALSE,"TMCOMP96";#N/A,#N/A,FALSE,"MAT96";#N/A,#N/A,FALSE,"FANDA96";#N/A,#N/A,FALSE,"INTRAN96";#N/A,#N/A,FALSE,"NAA9697";#N/A,#N/A,FALSE,"ECWEBB";#N/A,#N/A,FALSE,"MFT96";#N/A,#N/A,FALSE,"CTrecon"}</definedName>
    <definedName name="jhkgh2_2_1_2_3" hidden="1">{#N/A,#N/A,FALSE,"TMCOMP96";#N/A,#N/A,FALSE,"MAT96";#N/A,#N/A,FALSE,"FANDA96";#N/A,#N/A,FALSE,"INTRAN96";#N/A,#N/A,FALSE,"NAA9697";#N/A,#N/A,FALSE,"ECWEBB";#N/A,#N/A,FALSE,"MFT96";#N/A,#N/A,FALSE,"CTrecon"}</definedName>
    <definedName name="jhkgh2_2_1_2_4" hidden="1">{#N/A,#N/A,FALSE,"TMCOMP96";#N/A,#N/A,FALSE,"MAT96";#N/A,#N/A,FALSE,"FANDA96";#N/A,#N/A,FALSE,"INTRAN96";#N/A,#N/A,FALSE,"NAA9697";#N/A,#N/A,FALSE,"ECWEBB";#N/A,#N/A,FALSE,"MFT96";#N/A,#N/A,FALSE,"CTrecon"}</definedName>
    <definedName name="jhkgh2_2_1_2_5" hidden="1">{#N/A,#N/A,FALSE,"TMCOMP96";#N/A,#N/A,FALSE,"MAT96";#N/A,#N/A,FALSE,"FANDA96";#N/A,#N/A,FALSE,"INTRAN96";#N/A,#N/A,FALSE,"NAA9697";#N/A,#N/A,FALSE,"ECWEBB";#N/A,#N/A,FALSE,"MFT96";#N/A,#N/A,FALSE,"CTrecon"}</definedName>
    <definedName name="jhkgh2_2_1_3" hidden="1">{#N/A,#N/A,FALSE,"TMCOMP96";#N/A,#N/A,FALSE,"MAT96";#N/A,#N/A,FALSE,"FANDA96";#N/A,#N/A,FALSE,"INTRAN96";#N/A,#N/A,FALSE,"NAA9697";#N/A,#N/A,FALSE,"ECWEBB";#N/A,#N/A,FALSE,"MFT96";#N/A,#N/A,FALSE,"CTrecon"}</definedName>
    <definedName name="jhkgh2_2_1_3_1" hidden="1">{#N/A,#N/A,FALSE,"TMCOMP96";#N/A,#N/A,FALSE,"MAT96";#N/A,#N/A,FALSE,"FANDA96";#N/A,#N/A,FALSE,"INTRAN96";#N/A,#N/A,FALSE,"NAA9697";#N/A,#N/A,FALSE,"ECWEBB";#N/A,#N/A,FALSE,"MFT96";#N/A,#N/A,FALSE,"CTrecon"}</definedName>
    <definedName name="jhkgh2_2_1_3_2" hidden="1">{#N/A,#N/A,FALSE,"TMCOMP96";#N/A,#N/A,FALSE,"MAT96";#N/A,#N/A,FALSE,"FANDA96";#N/A,#N/A,FALSE,"INTRAN96";#N/A,#N/A,FALSE,"NAA9697";#N/A,#N/A,FALSE,"ECWEBB";#N/A,#N/A,FALSE,"MFT96";#N/A,#N/A,FALSE,"CTrecon"}</definedName>
    <definedName name="jhkgh2_2_1_3_3" hidden="1">{#N/A,#N/A,FALSE,"TMCOMP96";#N/A,#N/A,FALSE,"MAT96";#N/A,#N/A,FALSE,"FANDA96";#N/A,#N/A,FALSE,"INTRAN96";#N/A,#N/A,FALSE,"NAA9697";#N/A,#N/A,FALSE,"ECWEBB";#N/A,#N/A,FALSE,"MFT96";#N/A,#N/A,FALSE,"CTrecon"}</definedName>
    <definedName name="jhkgh2_2_1_3_4" hidden="1">{#N/A,#N/A,FALSE,"TMCOMP96";#N/A,#N/A,FALSE,"MAT96";#N/A,#N/A,FALSE,"FANDA96";#N/A,#N/A,FALSE,"INTRAN96";#N/A,#N/A,FALSE,"NAA9697";#N/A,#N/A,FALSE,"ECWEBB";#N/A,#N/A,FALSE,"MFT96";#N/A,#N/A,FALSE,"CTrecon"}</definedName>
    <definedName name="jhkgh2_2_1_3_5" hidden="1">{#N/A,#N/A,FALSE,"TMCOMP96";#N/A,#N/A,FALSE,"MAT96";#N/A,#N/A,FALSE,"FANDA96";#N/A,#N/A,FALSE,"INTRAN96";#N/A,#N/A,FALSE,"NAA9697";#N/A,#N/A,FALSE,"ECWEBB";#N/A,#N/A,FALSE,"MFT96";#N/A,#N/A,FALSE,"CTrecon"}</definedName>
    <definedName name="jhkgh2_2_1_4" hidden="1">{#N/A,#N/A,FALSE,"TMCOMP96";#N/A,#N/A,FALSE,"MAT96";#N/A,#N/A,FALSE,"FANDA96";#N/A,#N/A,FALSE,"INTRAN96";#N/A,#N/A,FALSE,"NAA9697";#N/A,#N/A,FALSE,"ECWEBB";#N/A,#N/A,FALSE,"MFT96";#N/A,#N/A,FALSE,"CTrecon"}</definedName>
    <definedName name="jhkgh2_2_1_4_1" hidden="1">{#N/A,#N/A,FALSE,"TMCOMP96";#N/A,#N/A,FALSE,"MAT96";#N/A,#N/A,FALSE,"FANDA96";#N/A,#N/A,FALSE,"INTRAN96";#N/A,#N/A,FALSE,"NAA9697";#N/A,#N/A,FALSE,"ECWEBB";#N/A,#N/A,FALSE,"MFT96";#N/A,#N/A,FALSE,"CTrecon"}</definedName>
    <definedName name="jhkgh2_2_1_4_2" hidden="1">{#N/A,#N/A,FALSE,"TMCOMP96";#N/A,#N/A,FALSE,"MAT96";#N/A,#N/A,FALSE,"FANDA96";#N/A,#N/A,FALSE,"INTRAN96";#N/A,#N/A,FALSE,"NAA9697";#N/A,#N/A,FALSE,"ECWEBB";#N/A,#N/A,FALSE,"MFT96";#N/A,#N/A,FALSE,"CTrecon"}</definedName>
    <definedName name="jhkgh2_2_1_4_3" hidden="1">{#N/A,#N/A,FALSE,"TMCOMP96";#N/A,#N/A,FALSE,"MAT96";#N/A,#N/A,FALSE,"FANDA96";#N/A,#N/A,FALSE,"INTRAN96";#N/A,#N/A,FALSE,"NAA9697";#N/A,#N/A,FALSE,"ECWEBB";#N/A,#N/A,FALSE,"MFT96";#N/A,#N/A,FALSE,"CTrecon"}</definedName>
    <definedName name="jhkgh2_2_1_4_4" hidden="1">{#N/A,#N/A,FALSE,"TMCOMP96";#N/A,#N/A,FALSE,"MAT96";#N/A,#N/A,FALSE,"FANDA96";#N/A,#N/A,FALSE,"INTRAN96";#N/A,#N/A,FALSE,"NAA9697";#N/A,#N/A,FALSE,"ECWEBB";#N/A,#N/A,FALSE,"MFT96";#N/A,#N/A,FALSE,"CTrecon"}</definedName>
    <definedName name="jhkgh2_2_1_4_5" hidden="1">{#N/A,#N/A,FALSE,"TMCOMP96";#N/A,#N/A,FALSE,"MAT96";#N/A,#N/A,FALSE,"FANDA96";#N/A,#N/A,FALSE,"INTRAN96";#N/A,#N/A,FALSE,"NAA9697";#N/A,#N/A,FALSE,"ECWEBB";#N/A,#N/A,FALSE,"MFT96";#N/A,#N/A,FALSE,"CTrecon"}</definedName>
    <definedName name="jhkgh2_2_1_5" hidden="1">{#N/A,#N/A,FALSE,"TMCOMP96";#N/A,#N/A,FALSE,"MAT96";#N/A,#N/A,FALSE,"FANDA96";#N/A,#N/A,FALSE,"INTRAN96";#N/A,#N/A,FALSE,"NAA9697";#N/A,#N/A,FALSE,"ECWEBB";#N/A,#N/A,FALSE,"MFT96";#N/A,#N/A,FALSE,"CTrecon"}</definedName>
    <definedName name="jhkgh2_2_1_5_1" hidden="1">{#N/A,#N/A,FALSE,"TMCOMP96";#N/A,#N/A,FALSE,"MAT96";#N/A,#N/A,FALSE,"FANDA96";#N/A,#N/A,FALSE,"INTRAN96";#N/A,#N/A,FALSE,"NAA9697";#N/A,#N/A,FALSE,"ECWEBB";#N/A,#N/A,FALSE,"MFT96";#N/A,#N/A,FALSE,"CTrecon"}</definedName>
    <definedName name="jhkgh2_2_1_5_2" hidden="1">{#N/A,#N/A,FALSE,"TMCOMP96";#N/A,#N/A,FALSE,"MAT96";#N/A,#N/A,FALSE,"FANDA96";#N/A,#N/A,FALSE,"INTRAN96";#N/A,#N/A,FALSE,"NAA9697";#N/A,#N/A,FALSE,"ECWEBB";#N/A,#N/A,FALSE,"MFT96";#N/A,#N/A,FALSE,"CTrecon"}</definedName>
    <definedName name="jhkgh2_2_1_5_3" hidden="1">{#N/A,#N/A,FALSE,"TMCOMP96";#N/A,#N/A,FALSE,"MAT96";#N/A,#N/A,FALSE,"FANDA96";#N/A,#N/A,FALSE,"INTRAN96";#N/A,#N/A,FALSE,"NAA9697";#N/A,#N/A,FALSE,"ECWEBB";#N/A,#N/A,FALSE,"MFT96";#N/A,#N/A,FALSE,"CTrecon"}</definedName>
    <definedName name="jhkgh2_2_1_5_4" hidden="1">{#N/A,#N/A,FALSE,"TMCOMP96";#N/A,#N/A,FALSE,"MAT96";#N/A,#N/A,FALSE,"FANDA96";#N/A,#N/A,FALSE,"INTRAN96";#N/A,#N/A,FALSE,"NAA9697";#N/A,#N/A,FALSE,"ECWEBB";#N/A,#N/A,FALSE,"MFT96";#N/A,#N/A,FALSE,"CTrecon"}</definedName>
    <definedName name="jhkgh2_2_1_5_5" hidden="1">{#N/A,#N/A,FALSE,"TMCOMP96";#N/A,#N/A,FALSE,"MAT96";#N/A,#N/A,FALSE,"FANDA96";#N/A,#N/A,FALSE,"INTRAN96";#N/A,#N/A,FALSE,"NAA9697";#N/A,#N/A,FALSE,"ECWEBB";#N/A,#N/A,FALSE,"MFT96";#N/A,#N/A,FALSE,"CTrecon"}</definedName>
    <definedName name="jhkgh2_2_2" hidden="1">{#N/A,#N/A,FALSE,"TMCOMP96";#N/A,#N/A,FALSE,"MAT96";#N/A,#N/A,FALSE,"FANDA96";#N/A,#N/A,FALSE,"INTRAN96";#N/A,#N/A,FALSE,"NAA9697";#N/A,#N/A,FALSE,"ECWEBB";#N/A,#N/A,FALSE,"MFT96";#N/A,#N/A,FALSE,"CTrecon"}</definedName>
    <definedName name="jhkgh2_2_2_1" hidden="1">{#N/A,#N/A,FALSE,"TMCOMP96";#N/A,#N/A,FALSE,"MAT96";#N/A,#N/A,FALSE,"FANDA96";#N/A,#N/A,FALSE,"INTRAN96";#N/A,#N/A,FALSE,"NAA9697";#N/A,#N/A,FALSE,"ECWEBB";#N/A,#N/A,FALSE,"MFT96";#N/A,#N/A,FALSE,"CTrecon"}</definedName>
    <definedName name="jhkgh2_2_2_2" hidden="1">{#N/A,#N/A,FALSE,"TMCOMP96";#N/A,#N/A,FALSE,"MAT96";#N/A,#N/A,FALSE,"FANDA96";#N/A,#N/A,FALSE,"INTRAN96";#N/A,#N/A,FALSE,"NAA9697";#N/A,#N/A,FALSE,"ECWEBB";#N/A,#N/A,FALSE,"MFT96";#N/A,#N/A,FALSE,"CTrecon"}</definedName>
    <definedName name="jhkgh2_2_2_3" hidden="1">{#N/A,#N/A,FALSE,"TMCOMP96";#N/A,#N/A,FALSE,"MAT96";#N/A,#N/A,FALSE,"FANDA96";#N/A,#N/A,FALSE,"INTRAN96";#N/A,#N/A,FALSE,"NAA9697";#N/A,#N/A,FALSE,"ECWEBB";#N/A,#N/A,FALSE,"MFT96";#N/A,#N/A,FALSE,"CTrecon"}</definedName>
    <definedName name="jhkgh2_2_2_4" hidden="1">{#N/A,#N/A,FALSE,"TMCOMP96";#N/A,#N/A,FALSE,"MAT96";#N/A,#N/A,FALSE,"FANDA96";#N/A,#N/A,FALSE,"INTRAN96";#N/A,#N/A,FALSE,"NAA9697";#N/A,#N/A,FALSE,"ECWEBB";#N/A,#N/A,FALSE,"MFT96";#N/A,#N/A,FALSE,"CTrecon"}</definedName>
    <definedName name="jhkgh2_2_2_5" hidden="1">{#N/A,#N/A,FALSE,"TMCOMP96";#N/A,#N/A,FALSE,"MAT96";#N/A,#N/A,FALSE,"FANDA96";#N/A,#N/A,FALSE,"INTRAN96";#N/A,#N/A,FALSE,"NAA9697";#N/A,#N/A,FALSE,"ECWEBB";#N/A,#N/A,FALSE,"MFT96";#N/A,#N/A,FALSE,"CTrecon"}</definedName>
    <definedName name="jhkgh2_2_3" hidden="1">{#N/A,#N/A,FALSE,"TMCOMP96";#N/A,#N/A,FALSE,"MAT96";#N/A,#N/A,FALSE,"FANDA96";#N/A,#N/A,FALSE,"INTRAN96";#N/A,#N/A,FALSE,"NAA9697";#N/A,#N/A,FALSE,"ECWEBB";#N/A,#N/A,FALSE,"MFT96";#N/A,#N/A,FALSE,"CTrecon"}</definedName>
    <definedName name="jhkgh2_2_3_1" hidden="1">{#N/A,#N/A,FALSE,"TMCOMP96";#N/A,#N/A,FALSE,"MAT96";#N/A,#N/A,FALSE,"FANDA96";#N/A,#N/A,FALSE,"INTRAN96";#N/A,#N/A,FALSE,"NAA9697";#N/A,#N/A,FALSE,"ECWEBB";#N/A,#N/A,FALSE,"MFT96";#N/A,#N/A,FALSE,"CTrecon"}</definedName>
    <definedName name="jhkgh2_2_3_2" hidden="1">{#N/A,#N/A,FALSE,"TMCOMP96";#N/A,#N/A,FALSE,"MAT96";#N/A,#N/A,FALSE,"FANDA96";#N/A,#N/A,FALSE,"INTRAN96";#N/A,#N/A,FALSE,"NAA9697";#N/A,#N/A,FALSE,"ECWEBB";#N/A,#N/A,FALSE,"MFT96";#N/A,#N/A,FALSE,"CTrecon"}</definedName>
    <definedName name="jhkgh2_2_3_3" hidden="1">{#N/A,#N/A,FALSE,"TMCOMP96";#N/A,#N/A,FALSE,"MAT96";#N/A,#N/A,FALSE,"FANDA96";#N/A,#N/A,FALSE,"INTRAN96";#N/A,#N/A,FALSE,"NAA9697";#N/A,#N/A,FALSE,"ECWEBB";#N/A,#N/A,FALSE,"MFT96";#N/A,#N/A,FALSE,"CTrecon"}</definedName>
    <definedName name="jhkgh2_2_3_4" hidden="1">{#N/A,#N/A,FALSE,"TMCOMP96";#N/A,#N/A,FALSE,"MAT96";#N/A,#N/A,FALSE,"FANDA96";#N/A,#N/A,FALSE,"INTRAN96";#N/A,#N/A,FALSE,"NAA9697";#N/A,#N/A,FALSE,"ECWEBB";#N/A,#N/A,FALSE,"MFT96";#N/A,#N/A,FALSE,"CTrecon"}</definedName>
    <definedName name="jhkgh2_2_3_5" hidden="1">{#N/A,#N/A,FALSE,"TMCOMP96";#N/A,#N/A,FALSE,"MAT96";#N/A,#N/A,FALSE,"FANDA96";#N/A,#N/A,FALSE,"INTRAN96";#N/A,#N/A,FALSE,"NAA9697";#N/A,#N/A,FALSE,"ECWEBB";#N/A,#N/A,FALSE,"MFT96";#N/A,#N/A,FALSE,"CTrecon"}</definedName>
    <definedName name="jhkgh2_2_4" hidden="1">{#N/A,#N/A,FALSE,"TMCOMP96";#N/A,#N/A,FALSE,"MAT96";#N/A,#N/A,FALSE,"FANDA96";#N/A,#N/A,FALSE,"INTRAN96";#N/A,#N/A,FALSE,"NAA9697";#N/A,#N/A,FALSE,"ECWEBB";#N/A,#N/A,FALSE,"MFT96";#N/A,#N/A,FALSE,"CTrecon"}</definedName>
    <definedName name="jhkgh2_2_4_1" hidden="1">{#N/A,#N/A,FALSE,"TMCOMP96";#N/A,#N/A,FALSE,"MAT96";#N/A,#N/A,FALSE,"FANDA96";#N/A,#N/A,FALSE,"INTRAN96";#N/A,#N/A,FALSE,"NAA9697";#N/A,#N/A,FALSE,"ECWEBB";#N/A,#N/A,FALSE,"MFT96";#N/A,#N/A,FALSE,"CTrecon"}</definedName>
    <definedName name="jhkgh2_2_4_2" hidden="1">{#N/A,#N/A,FALSE,"TMCOMP96";#N/A,#N/A,FALSE,"MAT96";#N/A,#N/A,FALSE,"FANDA96";#N/A,#N/A,FALSE,"INTRAN96";#N/A,#N/A,FALSE,"NAA9697";#N/A,#N/A,FALSE,"ECWEBB";#N/A,#N/A,FALSE,"MFT96";#N/A,#N/A,FALSE,"CTrecon"}</definedName>
    <definedName name="jhkgh2_2_4_3" hidden="1">{#N/A,#N/A,FALSE,"TMCOMP96";#N/A,#N/A,FALSE,"MAT96";#N/A,#N/A,FALSE,"FANDA96";#N/A,#N/A,FALSE,"INTRAN96";#N/A,#N/A,FALSE,"NAA9697";#N/A,#N/A,FALSE,"ECWEBB";#N/A,#N/A,FALSE,"MFT96";#N/A,#N/A,FALSE,"CTrecon"}</definedName>
    <definedName name="jhkgh2_2_4_4" hidden="1">{#N/A,#N/A,FALSE,"TMCOMP96";#N/A,#N/A,FALSE,"MAT96";#N/A,#N/A,FALSE,"FANDA96";#N/A,#N/A,FALSE,"INTRAN96";#N/A,#N/A,FALSE,"NAA9697";#N/A,#N/A,FALSE,"ECWEBB";#N/A,#N/A,FALSE,"MFT96";#N/A,#N/A,FALSE,"CTrecon"}</definedName>
    <definedName name="jhkgh2_2_4_5" hidden="1">{#N/A,#N/A,FALSE,"TMCOMP96";#N/A,#N/A,FALSE,"MAT96";#N/A,#N/A,FALSE,"FANDA96";#N/A,#N/A,FALSE,"INTRAN96";#N/A,#N/A,FALSE,"NAA9697";#N/A,#N/A,FALSE,"ECWEBB";#N/A,#N/A,FALSE,"MFT96";#N/A,#N/A,FALSE,"CTrecon"}</definedName>
    <definedName name="jhkgh2_2_5" hidden="1">{#N/A,#N/A,FALSE,"TMCOMP96";#N/A,#N/A,FALSE,"MAT96";#N/A,#N/A,FALSE,"FANDA96";#N/A,#N/A,FALSE,"INTRAN96";#N/A,#N/A,FALSE,"NAA9697";#N/A,#N/A,FALSE,"ECWEBB";#N/A,#N/A,FALSE,"MFT96";#N/A,#N/A,FALSE,"CTrecon"}</definedName>
    <definedName name="jhkgh2_2_5_1" hidden="1">{#N/A,#N/A,FALSE,"TMCOMP96";#N/A,#N/A,FALSE,"MAT96";#N/A,#N/A,FALSE,"FANDA96";#N/A,#N/A,FALSE,"INTRAN96";#N/A,#N/A,FALSE,"NAA9697";#N/A,#N/A,FALSE,"ECWEBB";#N/A,#N/A,FALSE,"MFT96";#N/A,#N/A,FALSE,"CTrecon"}</definedName>
    <definedName name="jhkgh2_2_5_2" hidden="1">{#N/A,#N/A,FALSE,"TMCOMP96";#N/A,#N/A,FALSE,"MAT96";#N/A,#N/A,FALSE,"FANDA96";#N/A,#N/A,FALSE,"INTRAN96";#N/A,#N/A,FALSE,"NAA9697";#N/A,#N/A,FALSE,"ECWEBB";#N/A,#N/A,FALSE,"MFT96";#N/A,#N/A,FALSE,"CTrecon"}</definedName>
    <definedName name="jhkgh2_2_5_3" hidden="1">{#N/A,#N/A,FALSE,"TMCOMP96";#N/A,#N/A,FALSE,"MAT96";#N/A,#N/A,FALSE,"FANDA96";#N/A,#N/A,FALSE,"INTRAN96";#N/A,#N/A,FALSE,"NAA9697";#N/A,#N/A,FALSE,"ECWEBB";#N/A,#N/A,FALSE,"MFT96";#N/A,#N/A,FALSE,"CTrecon"}</definedName>
    <definedName name="jhkgh2_2_5_4" hidden="1">{#N/A,#N/A,FALSE,"TMCOMP96";#N/A,#N/A,FALSE,"MAT96";#N/A,#N/A,FALSE,"FANDA96";#N/A,#N/A,FALSE,"INTRAN96";#N/A,#N/A,FALSE,"NAA9697";#N/A,#N/A,FALSE,"ECWEBB";#N/A,#N/A,FALSE,"MFT96";#N/A,#N/A,FALSE,"CTrecon"}</definedName>
    <definedName name="jhkgh2_2_5_5" hidden="1">{#N/A,#N/A,FALSE,"TMCOMP96";#N/A,#N/A,FALSE,"MAT96";#N/A,#N/A,FALSE,"FANDA96";#N/A,#N/A,FALSE,"INTRAN96";#N/A,#N/A,FALSE,"NAA9697";#N/A,#N/A,FALSE,"ECWEBB";#N/A,#N/A,FALSE,"MFT96";#N/A,#N/A,FALSE,"CTrecon"}</definedName>
    <definedName name="jhkgh2_3" hidden="1">{#N/A,#N/A,FALSE,"TMCOMP96";#N/A,#N/A,FALSE,"MAT96";#N/A,#N/A,FALSE,"FANDA96";#N/A,#N/A,FALSE,"INTRAN96";#N/A,#N/A,FALSE,"NAA9697";#N/A,#N/A,FALSE,"ECWEBB";#N/A,#N/A,FALSE,"MFT96";#N/A,#N/A,FALSE,"CTrecon"}</definedName>
    <definedName name="jhkgh2_3_1" hidden="1">{#N/A,#N/A,FALSE,"TMCOMP96";#N/A,#N/A,FALSE,"MAT96";#N/A,#N/A,FALSE,"FANDA96";#N/A,#N/A,FALSE,"INTRAN96";#N/A,#N/A,FALSE,"NAA9697";#N/A,#N/A,FALSE,"ECWEBB";#N/A,#N/A,FALSE,"MFT96";#N/A,#N/A,FALSE,"CTrecon"}</definedName>
    <definedName name="jhkgh2_3_1_1" hidden="1">{#N/A,#N/A,FALSE,"TMCOMP96";#N/A,#N/A,FALSE,"MAT96";#N/A,#N/A,FALSE,"FANDA96";#N/A,#N/A,FALSE,"INTRAN96";#N/A,#N/A,FALSE,"NAA9697";#N/A,#N/A,FALSE,"ECWEBB";#N/A,#N/A,FALSE,"MFT96";#N/A,#N/A,FALSE,"CTrecon"}</definedName>
    <definedName name="jhkgh2_3_1_1_1" hidden="1">{#N/A,#N/A,FALSE,"TMCOMP96";#N/A,#N/A,FALSE,"MAT96";#N/A,#N/A,FALSE,"FANDA96";#N/A,#N/A,FALSE,"INTRAN96";#N/A,#N/A,FALSE,"NAA9697";#N/A,#N/A,FALSE,"ECWEBB";#N/A,#N/A,FALSE,"MFT96";#N/A,#N/A,FALSE,"CTrecon"}</definedName>
    <definedName name="jhkgh2_3_1_1_1_1" hidden="1">{#N/A,#N/A,FALSE,"TMCOMP96";#N/A,#N/A,FALSE,"MAT96";#N/A,#N/A,FALSE,"FANDA96";#N/A,#N/A,FALSE,"INTRAN96";#N/A,#N/A,FALSE,"NAA9697";#N/A,#N/A,FALSE,"ECWEBB";#N/A,#N/A,FALSE,"MFT96";#N/A,#N/A,FALSE,"CTrecon"}</definedName>
    <definedName name="jhkgh2_3_1_1_1_2" hidden="1">{#N/A,#N/A,FALSE,"TMCOMP96";#N/A,#N/A,FALSE,"MAT96";#N/A,#N/A,FALSE,"FANDA96";#N/A,#N/A,FALSE,"INTRAN96";#N/A,#N/A,FALSE,"NAA9697";#N/A,#N/A,FALSE,"ECWEBB";#N/A,#N/A,FALSE,"MFT96";#N/A,#N/A,FALSE,"CTrecon"}</definedName>
    <definedName name="jhkgh2_3_1_1_1_3" hidden="1">{#N/A,#N/A,FALSE,"TMCOMP96";#N/A,#N/A,FALSE,"MAT96";#N/A,#N/A,FALSE,"FANDA96";#N/A,#N/A,FALSE,"INTRAN96";#N/A,#N/A,FALSE,"NAA9697";#N/A,#N/A,FALSE,"ECWEBB";#N/A,#N/A,FALSE,"MFT96";#N/A,#N/A,FALSE,"CTrecon"}</definedName>
    <definedName name="jhkgh2_3_1_1_1_4" hidden="1">{#N/A,#N/A,FALSE,"TMCOMP96";#N/A,#N/A,FALSE,"MAT96";#N/A,#N/A,FALSE,"FANDA96";#N/A,#N/A,FALSE,"INTRAN96";#N/A,#N/A,FALSE,"NAA9697";#N/A,#N/A,FALSE,"ECWEBB";#N/A,#N/A,FALSE,"MFT96";#N/A,#N/A,FALSE,"CTrecon"}</definedName>
    <definedName name="jhkgh2_3_1_1_1_5" hidden="1">{#N/A,#N/A,FALSE,"TMCOMP96";#N/A,#N/A,FALSE,"MAT96";#N/A,#N/A,FALSE,"FANDA96";#N/A,#N/A,FALSE,"INTRAN96";#N/A,#N/A,FALSE,"NAA9697";#N/A,#N/A,FALSE,"ECWEBB";#N/A,#N/A,FALSE,"MFT96";#N/A,#N/A,FALSE,"CTrecon"}</definedName>
    <definedName name="jhkgh2_3_1_1_2" hidden="1">{#N/A,#N/A,FALSE,"TMCOMP96";#N/A,#N/A,FALSE,"MAT96";#N/A,#N/A,FALSE,"FANDA96";#N/A,#N/A,FALSE,"INTRAN96";#N/A,#N/A,FALSE,"NAA9697";#N/A,#N/A,FALSE,"ECWEBB";#N/A,#N/A,FALSE,"MFT96";#N/A,#N/A,FALSE,"CTrecon"}</definedName>
    <definedName name="jhkgh2_3_1_1_2_1" hidden="1">{#N/A,#N/A,FALSE,"TMCOMP96";#N/A,#N/A,FALSE,"MAT96";#N/A,#N/A,FALSE,"FANDA96";#N/A,#N/A,FALSE,"INTRAN96";#N/A,#N/A,FALSE,"NAA9697";#N/A,#N/A,FALSE,"ECWEBB";#N/A,#N/A,FALSE,"MFT96";#N/A,#N/A,FALSE,"CTrecon"}</definedName>
    <definedName name="jhkgh2_3_1_1_2_2" hidden="1">{#N/A,#N/A,FALSE,"TMCOMP96";#N/A,#N/A,FALSE,"MAT96";#N/A,#N/A,FALSE,"FANDA96";#N/A,#N/A,FALSE,"INTRAN96";#N/A,#N/A,FALSE,"NAA9697";#N/A,#N/A,FALSE,"ECWEBB";#N/A,#N/A,FALSE,"MFT96";#N/A,#N/A,FALSE,"CTrecon"}</definedName>
    <definedName name="jhkgh2_3_1_1_2_3" hidden="1">{#N/A,#N/A,FALSE,"TMCOMP96";#N/A,#N/A,FALSE,"MAT96";#N/A,#N/A,FALSE,"FANDA96";#N/A,#N/A,FALSE,"INTRAN96";#N/A,#N/A,FALSE,"NAA9697";#N/A,#N/A,FALSE,"ECWEBB";#N/A,#N/A,FALSE,"MFT96";#N/A,#N/A,FALSE,"CTrecon"}</definedName>
    <definedName name="jhkgh2_3_1_1_2_4" hidden="1">{#N/A,#N/A,FALSE,"TMCOMP96";#N/A,#N/A,FALSE,"MAT96";#N/A,#N/A,FALSE,"FANDA96";#N/A,#N/A,FALSE,"INTRAN96";#N/A,#N/A,FALSE,"NAA9697";#N/A,#N/A,FALSE,"ECWEBB";#N/A,#N/A,FALSE,"MFT96";#N/A,#N/A,FALSE,"CTrecon"}</definedName>
    <definedName name="jhkgh2_3_1_1_2_5" hidden="1">{#N/A,#N/A,FALSE,"TMCOMP96";#N/A,#N/A,FALSE,"MAT96";#N/A,#N/A,FALSE,"FANDA96";#N/A,#N/A,FALSE,"INTRAN96";#N/A,#N/A,FALSE,"NAA9697";#N/A,#N/A,FALSE,"ECWEBB";#N/A,#N/A,FALSE,"MFT96";#N/A,#N/A,FALSE,"CTrecon"}</definedName>
    <definedName name="jhkgh2_3_1_1_3" hidden="1">{#N/A,#N/A,FALSE,"TMCOMP96";#N/A,#N/A,FALSE,"MAT96";#N/A,#N/A,FALSE,"FANDA96";#N/A,#N/A,FALSE,"INTRAN96";#N/A,#N/A,FALSE,"NAA9697";#N/A,#N/A,FALSE,"ECWEBB";#N/A,#N/A,FALSE,"MFT96";#N/A,#N/A,FALSE,"CTrecon"}</definedName>
    <definedName name="jhkgh2_3_1_1_4" hidden="1">{#N/A,#N/A,FALSE,"TMCOMP96";#N/A,#N/A,FALSE,"MAT96";#N/A,#N/A,FALSE,"FANDA96";#N/A,#N/A,FALSE,"INTRAN96";#N/A,#N/A,FALSE,"NAA9697";#N/A,#N/A,FALSE,"ECWEBB";#N/A,#N/A,FALSE,"MFT96";#N/A,#N/A,FALSE,"CTrecon"}</definedName>
    <definedName name="jhkgh2_3_1_1_5" hidden="1">{#N/A,#N/A,FALSE,"TMCOMP96";#N/A,#N/A,FALSE,"MAT96";#N/A,#N/A,FALSE,"FANDA96";#N/A,#N/A,FALSE,"INTRAN96";#N/A,#N/A,FALSE,"NAA9697";#N/A,#N/A,FALSE,"ECWEBB";#N/A,#N/A,FALSE,"MFT96";#N/A,#N/A,FALSE,"CTrecon"}</definedName>
    <definedName name="jhkgh2_3_1_2" hidden="1">{#N/A,#N/A,FALSE,"TMCOMP96";#N/A,#N/A,FALSE,"MAT96";#N/A,#N/A,FALSE,"FANDA96";#N/A,#N/A,FALSE,"INTRAN96";#N/A,#N/A,FALSE,"NAA9697";#N/A,#N/A,FALSE,"ECWEBB";#N/A,#N/A,FALSE,"MFT96";#N/A,#N/A,FALSE,"CTrecon"}</definedName>
    <definedName name="jhkgh2_3_1_2_1" hidden="1">{#N/A,#N/A,FALSE,"TMCOMP96";#N/A,#N/A,FALSE,"MAT96";#N/A,#N/A,FALSE,"FANDA96";#N/A,#N/A,FALSE,"INTRAN96";#N/A,#N/A,FALSE,"NAA9697";#N/A,#N/A,FALSE,"ECWEBB";#N/A,#N/A,FALSE,"MFT96";#N/A,#N/A,FALSE,"CTrecon"}</definedName>
    <definedName name="jhkgh2_3_1_2_2" hidden="1">{#N/A,#N/A,FALSE,"TMCOMP96";#N/A,#N/A,FALSE,"MAT96";#N/A,#N/A,FALSE,"FANDA96";#N/A,#N/A,FALSE,"INTRAN96";#N/A,#N/A,FALSE,"NAA9697";#N/A,#N/A,FALSE,"ECWEBB";#N/A,#N/A,FALSE,"MFT96";#N/A,#N/A,FALSE,"CTrecon"}</definedName>
    <definedName name="jhkgh2_3_1_2_3" hidden="1">{#N/A,#N/A,FALSE,"TMCOMP96";#N/A,#N/A,FALSE,"MAT96";#N/A,#N/A,FALSE,"FANDA96";#N/A,#N/A,FALSE,"INTRAN96";#N/A,#N/A,FALSE,"NAA9697";#N/A,#N/A,FALSE,"ECWEBB";#N/A,#N/A,FALSE,"MFT96";#N/A,#N/A,FALSE,"CTrecon"}</definedName>
    <definedName name="jhkgh2_3_1_2_4" hidden="1">{#N/A,#N/A,FALSE,"TMCOMP96";#N/A,#N/A,FALSE,"MAT96";#N/A,#N/A,FALSE,"FANDA96";#N/A,#N/A,FALSE,"INTRAN96";#N/A,#N/A,FALSE,"NAA9697";#N/A,#N/A,FALSE,"ECWEBB";#N/A,#N/A,FALSE,"MFT96";#N/A,#N/A,FALSE,"CTrecon"}</definedName>
    <definedName name="jhkgh2_3_1_2_5" hidden="1">{#N/A,#N/A,FALSE,"TMCOMP96";#N/A,#N/A,FALSE,"MAT96";#N/A,#N/A,FALSE,"FANDA96";#N/A,#N/A,FALSE,"INTRAN96";#N/A,#N/A,FALSE,"NAA9697";#N/A,#N/A,FALSE,"ECWEBB";#N/A,#N/A,FALSE,"MFT96";#N/A,#N/A,FALSE,"CTrecon"}</definedName>
    <definedName name="jhkgh2_3_1_3" hidden="1">{#N/A,#N/A,FALSE,"TMCOMP96";#N/A,#N/A,FALSE,"MAT96";#N/A,#N/A,FALSE,"FANDA96";#N/A,#N/A,FALSE,"INTRAN96";#N/A,#N/A,FALSE,"NAA9697";#N/A,#N/A,FALSE,"ECWEBB";#N/A,#N/A,FALSE,"MFT96";#N/A,#N/A,FALSE,"CTrecon"}</definedName>
    <definedName name="jhkgh2_3_1_3_1" hidden="1">{#N/A,#N/A,FALSE,"TMCOMP96";#N/A,#N/A,FALSE,"MAT96";#N/A,#N/A,FALSE,"FANDA96";#N/A,#N/A,FALSE,"INTRAN96";#N/A,#N/A,FALSE,"NAA9697";#N/A,#N/A,FALSE,"ECWEBB";#N/A,#N/A,FALSE,"MFT96";#N/A,#N/A,FALSE,"CTrecon"}</definedName>
    <definedName name="jhkgh2_3_1_3_2" hidden="1">{#N/A,#N/A,FALSE,"TMCOMP96";#N/A,#N/A,FALSE,"MAT96";#N/A,#N/A,FALSE,"FANDA96";#N/A,#N/A,FALSE,"INTRAN96";#N/A,#N/A,FALSE,"NAA9697";#N/A,#N/A,FALSE,"ECWEBB";#N/A,#N/A,FALSE,"MFT96";#N/A,#N/A,FALSE,"CTrecon"}</definedName>
    <definedName name="jhkgh2_3_1_3_3" hidden="1">{#N/A,#N/A,FALSE,"TMCOMP96";#N/A,#N/A,FALSE,"MAT96";#N/A,#N/A,FALSE,"FANDA96";#N/A,#N/A,FALSE,"INTRAN96";#N/A,#N/A,FALSE,"NAA9697";#N/A,#N/A,FALSE,"ECWEBB";#N/A,#N/A,FALSE,"MFT96";#N/A,#N/A,FALSE,"CTrecon"}</definedName>
    <definedName name="jhkgh2_3_1_3_4" hidden="1">{#N/A,#N/A,FALSE,"TMCOMP96";#N/A,#N/A,FALSE,"MAT96";#N/A,#N/A,FALSE,"FANDA96";#N/A,#N/A,FALSE,"INTRAN96";#N/A,#N/A,FALSE,"NAA9697";#N/A,#N/A,FALSE,"ECWEBB";#N/A,#N/A,FALSE,"MFT96";#N/A,#N/A,FALSE,"CTrecon"}</definedName>
    <definedName name="jhkgh2_3_1_3_5" hidden="1">{#N/A,#N/A,FALSE,"TMCOMP96";#N/A,#N/A,FALSE,"MAT96";#N/A,#N/A,FALSE,"FANDA96";#N/A,#N/A,FALSE,"INTRAN96";#N/A,#N/A,FALSE,"NAA9697";#N/A,#N/A,FALSE,"ECWEBB";#N/A,#N/A,FALSE,"MFT96";#N/A,#N/A,FALSE,"CTrecon"}</definedName>
    <definedName name="jhkgh2_3_1_4" hidden="1">{#N/A,#N/A,FALSE,"TMCOMP96";#N/A,#N/A,FALSE,"MAT96";#N/A,#N/A,FALSE,"FANDA96";#N/A,#N/A,FALSE,"INTRAN96";#N/A,#N/A,FALSE,"NAA9697";#N/A,#N/A,FALSE,"ECWEBB";#N/A,#N/A,FALSE,"MFT96";#N/A,#N/A,FALSE,"CTrecon"}</definedName>
    <definedName name="jhkgh2_3_1_4_1" hidden="1">{#N/A,#N/A,FALSE,"TMCOMP96";#N/A,#N/A,FALSE,"MAT96";#N/A,#N/A,FALSE,"FANDA96";#N/A,#N/A,FALSE,"INTRAN96";#N/A,#N/A,FALSE,"NAA9697";#N/A,#N/A,FALSE,"ECWEBB";#N/A,#N/A,FALSE,"MFT96";#N/A,#N/A,FALSE,"CTrecon"}</definedName>
    <definedName name="jhkgh2_3_1_4_2" hidden="1">{#N/A,#N/A,FALSE,"TMCOMP96";#N/A,#N/A,FALSE,"MAT96";#N/A,#N/A,FALSE,"FANDA96";#N/A,#N/A,FALSE,"INTRAN96";#N/A,#N/A,FALSE,"NAA9697";#N/A,#N/A,FALSE,"ECWEBB";#N/A,#N/A,FALSE,"MFT96";#N/A,#N/A,FALSE,"CTrecon"}</definedName>
    <definedName name="jhkgh2_3_1_4_3" hidden="1">{#N/A,#N/A,FALSE,"TMCOMP96";#N/A,#N/A,FALSE,"MAT96";#N/A,#N/A,FALSE,"FANDA96";#N/A,#N/A,FALSE,"INTRAN96";#N/A,#N/A,FALSE,"NAA9697";#N/A,#N/A,FALSE,"ECWEBB";#N/A,#N/A,FALSE,"MFT96";#N/A,#N/A,FALSE,"CTrecon"}</definedName>
    <definedName name="jhkgh2_3_1_4_4" hidden="1">{#N/A,#N/A,FALSE,"TMCOMP96";#N/A,#N/A,FALSE,"MAT96";#N/A,#N/A,FALSE,"FANDA96";#N/A,#N/A,FALSE,"INTRAN96";#N/A,#N/A,FALSE,"NAA9697";#N/A,#N/A,FALSE,"ECWEBB";#N/A,#N/A,FALSE,"MFT96";#N/A,#N/A,FALSE,"CTrecon"}</definedName>
    <definedName name="jhkgh2_3_1_4_5" hidden="1">{#N/A,#N/A,FALSE,"TMCOMP96";#N/A,#N/A,FALSE,"MAT96";#N/A,#N/A,FALSE,"FANDA96";#N/A,#N/A,FALSE,"INTRAN96";#N/A,#N/A,FALSE,"NAA9697";#N/A,#N/A,FALSE,"ECWEBB";#N/A,#N/A,FALSE,"MFT96";#N/A,#N/A,FALSE,"CTrecon"}</definedName>
    <definedName name="jhkgh2_3_1_5" hidden="1">{#N/A,#N/A,FALSE,"TMCOMP96";#N/A,#N/A,FALSE,"MAT96";#N/A,#N/A,FALSE,"FANDA96";#N/A,#N/A,FALSE,"INTRAN96";#N/A,#N/A,FALSE,"NAA9697";#N/A,#N/A,FALSE,"ECWEBB";#N/A,#N/A,FALSE,"MFT96";#N/A,#N/A,FALSE,"CTrecon"}</definedName>
    <definedName name="jhkgh2_3_1_5_1" hidden="1">{#N/A,#N/A,FALSE,"TMCOMP96";#N/A,#N/A,FALSE,"MAT96";#N/A,#N/A,FALSE,"FANDA96";#N/A,#N/A,FALSE,"INTRAN96";#N/A,#N/A,FALSE,"NAA9697";#N/A,#N/A,FALSE,"ECWEBB";#N/A,#N/A,FALSE,"MFT96";#N/A,#N/A,FALSE,"CTrecon"}</definedName>
    <definedName name="jhkgh2_3_1_5_2" hidden="1">{#N/A,#N/A,FALSE,"TMCOMP96";#N/A,#N/A,FALSE,"MAT96";#N/A,#N/A,FALSE,"FANDA96";#N/A,#N/A,FALSE,"INTRAN96";#N/A,#N/A,FALSE,"NAA9697";#N/A,#N/A,FALSE,"ECWEBB";#N/A,#N/A,FALSE,"MFT96";#N/A,#N/A,FALSE,"CTrecon"}</definedName>
    <definedName name="jhkgh2_3_1_5_3" hidden="1">{#N/A,#N/A,FALSE,"TMCOMP96";#N/A,#N/A,FALSE,"MAT96";#N/A,#N/A,FALSE,"FANDA96";#N/A,#N/A,FALSE,"INTRAN96";#N/A,#N/A,FALSE,"NAA9697";#N/A,#N/A,FALSE,"ECWEBB";#N/A,#N/A,FALSE,"MFT96";#N/A,#N/A,FALSE,"CTrecon"}</definedName>
    <definedName name="jhkgh2_3_1_5_4" hidden="1">{#N/A,#N/A,FALSE,"TMCOMP96";#N/A,#N/A,FALSE,"MAT96";#N/A,#N/A,FALSE,"FANDA96";#N/A,#N/A,FALSE,"INTRAN96";#N/A,#N/A,FALSE,"NAA9697";#N/A,#N/A,FALSE,"ECWEBB";#N/A,#N/A,FALSE,"MFT96";#N/A,#N/A,FALSE,"CTrecon"}</definedName>
    <definedName name="jhkgh2_3_1_5_5" hidden="1">{#N/A,#N/A,FALSE,"TMCOMP96";#N/A,#N/A,FALSE,"MAT96";#N/A,#N/A,FALSE,"FANDA96";#N/A,#N/A,FALSE,"INTRAN96";#N/A,#N/A,FALSE,"NAA9697";#N/A,#N/A,FALSE,"ECWEBB";#N/A,#N/A,FALSE,"MFT96";#N/A,#N/A,FALSE,"CTrecon"}</definedName>
    <definedName name="jhkgh2_3_2" hidden="1">{#N/A,#N/A,FALSE,"TMCOMP96";#N/A,#N/A,FALSE,"MAT96";#N/A,#N/A,FALSE,"FANDA96";#N/A,#N/A,FALSE,"INTRAN96";#N/A,#N/A,FALSE,"NAA9697";#N/A,#N/A,FALSE,"ECWEBB";#N/A,#N/A,FALSE,"MFT96";#N/A,#N/A,FALSE,"CTrecon"}</definedName>
    <definedName name="jhkgh2_3_2_1" hidden="1">{#N/A,#N/A,FALSE,"TMCOMP96";#N/A,#N/A,FALSE,"MAT96";#N/A,#N/A,FALSE,"FANDA96";#N/A,#N/A,FALSE,"INTRAN96";#N/A,#N/A,FALSE,"NAA9697";#N/A,#N/A,FALSE,"ECWEBB";#N/A,#N/A,FALSE,"MFT96";#N/A,#N/A,FALSE,"CTrecon"}</definedName>
    <definedName name="jhkgh2_3_2_2" hidden="1">{#N/A,#N/A,FALSE,"TMCOMP96";#N/A,#N/A,FALSE,"MAT96";#N/A,#N/A,FALSE,"FANDA96";#N/A,#N/A,FALSE,"INTRAN96";#N/A,#N/A,FALSE,"NAA9697";#N/A,#N/A,FALSE,"ECWEBB";#N/A,#N/A,FALSE,"MFT96";#N/A,#N/A,FALSE,"CTrecon"}</definedName>
    <definedName name="jhkgh2_3_2_3" hidden="1">{#N/A,#N/A,FALSE,"TMCOMP96";#N/A,#N/A,FALSE,"MAT96";#N/A,#N/A,FALSE,"FANDA96";#N/A,#N/A,FALSE,"INTRAN96";#N/A,#N/A,FALSE,"NAA9697";#N/A,#N/A,FALSE,"ECWEBB";#N/A,#N/A,FALSE,"MFT96";#N/A,#N/A,FALSE,"CTrecon"}</definedName>
    <definedName name="jhkgh2_3_2_4" hidden="1">{#N/A,#N/A,FALSE,"TMCOMP96";#N/A,#N/A,FALSE,"MAT96";#N/A,#N/A,FALSE,"FANDA96";#N/A,#N/A,FALSE,"INTRAN96";#N/A,#N/A,FALSE,"NAA9697";#N/A,#N/A,FALSE,"ECWEBB";#N/A,#N/A,FALSE,"MFT96";#N/A,#N/A,FALSE,"CTrecon"}</definedName>
    <definedName name="jhkgh2_3_2_5" hidden="1">{#N/A,#N/A,FALSE,"TMCOMP96";#N/A,#N/A,FALSE,"MAT96";#N/A,#N/A,FALSE,"FANDA96";#N/A,#N/A,FALSE,"INTRAN96";#N/A,#N/A,FALSE,"NAA9697";#N/A,#N/A,FALSE,"ECWEBB";#N/A,#N/A,FALSE,"MFT96";#N/A,#N/A,FALSE,"CTrecon"}</definedName>
    <definedName name="jhkgh2_3_3" hidden="1">{#N/A,#N/A,FALSE,"TMCOMP96";#N/A,#N/A,FALSE,"MAT96";#N/A,#N/A,FALSE,"FANDA96";#N/A,#N/A,FALSE,"INTRAN96";#N/A,#N/A,FALSE,"NAA9697";#N/A,#N/A,FALSE,"ECWEBB";#N/A,#N/A,FALSE,"MFT96";#N/A,#N/A,FALSE,"CTrecon"}</definedName>
    <definedName name="jhkgh2_3_3_1" hidden="1">{#N/A,#N/A,FALSE,"TMCOMP96";#N/A,#N/A,FALSE,"MAT96";#N/A,#N/A,FALSE,"FANDA96";#N/A,#N/A,FALSE,"INTRAN96";#N/A,#N/A,FALSE,"NAA9697";#N/A,#N/A,FALSE,"ECWEBB";#N/A,#N/A,FALSE,"MFT96";#N/A,#N/A,FALSE,"CTrecon"}</definedName>
    <definedName name="jhkgh2_3_3_2" hidden="1">{#N/A,#N/A,FALSE,"TMCOMP96";#N/A,#N/A,FALSE,"MAT96";#N/A,#N/A,FALSE,"FANDA96";#N/A,#N/A,FALSE,"INTRAN96";#N/A,#N/A,FALSE,"NAA9697";#N/A,#N/A,FALSE,"ECWEBB";#N/A,#N/A,FALSE,"MFT96";#N/A,#N/A,FALSE,"CTrecon"}</definedName>
    <definedName name="jhkgh2_3_3_3" hidden="1">{#N/A,#N/A,FALSE,"TMCOMP96";#N/A,#N/A,FALSE,"MAT96";#N/A,#N/A,FALSE,"FANDA96";#N/A,#N/A,FALSE,"INTRAN96";#N/A,#N/A,FALSE,"NAA9697";#N/A,#N/A,FALSE,"ECWEBB";#N/A,#N/A,FALSE,"MFT96";#N/A,#N/A,FALSE,"CTrecon"}</definedName>
    <definedName name="jhkgh2_3_3_4" hidden="1">{#N/A,#N/A,FALSE,"TMCOMP96";#N/A,#N/A,FALSE,"MAT96";#N/A,#N/A,FALSE,"FANDA96";#N/A,#N/A,FALSE,"INTRAN96";#N/A,#N/A,FALSE,"NAA9697";#N/A,#N/A,FALSE,"ECWEBB";#N/A,#N/A,FALSE,"MFT96";#N/A,#N/A,FALSE,"CTrecon"}</definedName>
    <definedName name="jhkgh2_3_3_5" hidden="1">{#N/A,#N/A,FALSE,"TMCOMP96";#N/A,#N/A,FALSE,"MAT96";#N/A,#N/A,FALSE,"FANDA96";#N/A,#N/A,FALSE,"INTRAN96";#N/A,#N/A,FALSE,"NAA9697";#N/A,#N/A,FALSE,"ECWEBB";#N/A,#N/A,FALSE,"MFT96";#N/A,#N/A,FALSE,"CTrecon"}</definedName>
    <definedName name="jhkgh2_3_4" hidden="1">{#N/A,#N/A,FALSE,"TMCOMP96";#N/A,#N/A,FALSE,"MAT96";#N/A,#N/A,FALSE,"FANDA96";#N/A,#N/A,FALSE,"INTRAN96";#N/A,#N/A,FALSE,"NAA9697";#N/A,#N/A,FALSE,"ECWEBB";#N/A,#N/A,FALSE,"MFT96";#N/A,#N/A,FALSE,"CTrecon"}</definedName>
    <definedName name="jhkgh2_3_4_1" hidden="1">{#N/A,#N/A,FALSE,"TMCOMP96";#N/A,#N/A,FALSE,"MAT96";#N/A,#N/A,FALSE,"FANDA96";#N/A,#N/A,FALSE,"INTRAN96";#N/A,#N/A,FALSE,"NAA9697";#N/A,#N/A,FALSE,"ECWEBB";#N/A,#N/A,FALSE,"MFT96";#N/A,#N/A,FALSE,"CTrecon"}</definedName>
    <definedName name="jhkgh2_3_4_2" hidden="1">{#N/A,#N/A,FALSE,"TMCOMP96";#N/A,#N/A,FALSE,"MAT96";#N/A,#N/A,FALSE,"FANDA96";#N/A,#N/A,FALSE,"INTRAN96";#N/A,#N/A,FALSE,"NAA9697";#N/A,#N/A,FALSE,"ECWEBB";#N/A,#N/A,FALSE,"MFT96";#N/A,#N/A,FALSE,"CTrecon"}</definedName>
    <definedName name="jhkgh2_3_4_3" hidden="1">{#N/A,#N/A,FALSE,"TMCOMP96";#N/A,#N/A,FALSE,"MAT96";#N/A,#N/A,FALSE,"FANDA96";#N/A,#N/A,FALSE,"INTRAN96";#N/A,#N/A,FALSE,"NAA9697";#N/A,#N/A,FALSE,"ECWEBB";#N/A,#N/A,FALSE,"MFT96";#N/A,#N/A,FALSE,"CTrecon"}</definedName>
    <definedName name="jhkgh2_3_4_4" hidden="1">{#N/A,#N/A,FALSE,"TMCOMP96";#N/A,#N/A,FALSE,"MAT96";#N/A,#N/A,FALSE,"FANDA96";#N/A,#N/A,FALSE,"INTRAN96";#N/A,#N/A,FALSE,"NAA9697";#N/A,#N/A,FALSE,"ECWEBB";#N/A,#N/A,FALSE,"MFT96";#N/A,#N/A,FALSE,"CTrecon"}</definedName>
    <definedName name="jhkgh2_3_4_5" hidden="1">{#N/A,#N/A,FALSE,"TMCOMP96";#N/A,#N/A,FALSE,"MAT96";#N/A,#N/A,FALSE,"FANDA96";#N/A,#N/A,FALSE,"INTRAN96";#N/A,#N/A,FALSE,"NAA9697";#N/A,#N/A,FALSE,"ECWEBB";#N/A,#N/A,FALSE,"MFT96";#N/A,#N/A,FALSE,"CTrecon"}</definedName>
    <definedName name="jhkgh2_3_5" hidden="1">{#N/A,#N/A,FALSE,"TMCOMP96";#N/A,#N/A,FALSE,"MAT96";#N/A,#N/A,FALSE,"FANDA96";#N/A,#N/A,FALSE,"INTRAN96";#N/A,#N/A,FALSE,"NAA9697";#N/A,#N/A,FALSE,"ECWEBB";#N/A,#N/A,FALSE,"MFT96";#N/A,#N/A,FALSE,"CTrecon"}</definedName>
    <definedName name="jhkgh2_3_5_1" hidden="1">{#N/A,#N/A,FALSE,"TMCOMP96";#N/A,#N/A,FALSE,"MAT96";#N/A,#N/A,FALSE,"FANDA96";#N/A,#N/A,FALSE,"INTRAN96";#N/A,#N/A,FALSE,"NAA9697";#N/A,#N/A,FALSE,"ECWEBB";#N/A,#N/A,FALSE,"MFT96";#N/A,#N/A,FALSE,"CTrecon"}</definedName>
    <definedName name="jhkgh2_3_5_2" hidden="1">{#N/A,#N/A,FALSE,"TMCOMP96";#N/A,#N/A,FALSE,"MAT96";#N/A,#N/A,FALSE,"FANDA96";#N/A,#N/A,FALSE,"INTRAN96";#N/A,#N/A,FALSE,"NAA9697";#N/A,#N/A,FALSE,"ECWEBB";#N/A,#N/A,FALSE,"MFT96";#N/A,#N/A,FALSE,"CTrecon"}</definedName>
    <definedName name="jhkgh2_3_5_3" hidden="1">{#N/A,#N/A,FALSE,"TMCOMP96";#N/A,#N/A,FALSE,"MAT96";#N/A,#N/A,FALSE,"FANDA96";#N/A,#N/A,FALSE,"INTRAN96";#N/A,#N/A,FALSE,"NAA9697";#N/A,#N/A,FALSE,"ECWEBB";#N/A,#N/A,FALSE,"MFT96";#N/A,#N/A,FALSE,"CTrecon"}</definedName>
    <definedName name="jhkgh2_3_5_4" hidden="1">{#N/A,#N/A,FALSE,"TMCOMP96";#N/A,#N/A,FALSE,"MAT96";#N/A,#N/A,FALSE,"FANDA96";#N/A,#N/A,FALSE,"INTRAN96";#N/A,#N/A,FALSE,"NAA9697";#N/A,#N/A,FALSE,"ECWEBB";#N/A,#N/A,FALSE,"MFT96";#N/A,#N/A,FALSE,"CTrecon"}</definedName>
    <definedName name="jhkgh2_3_5_5" hidden="1">{#N/A,#N/A,FALSE,"TMCOMP96";#N/A,#N/A,FALSE,"MAT96";#N/A,#N/A,FALSE,"FANDA96";#N/A,#N/A,FALSE,"INTRAN96";#N/A,#N/A,FALSE,"NAA9697";#N/A,#N/A,FALSE,"ECWEBB";#N/A,#N/A,FALSE,"MFT96";#N/A,#N/A,FALSE,"CTrecon"}</definedName>
    <definedName name="jhkgh2_4" hidden="1">{#N/A,#N/A,FALSE,"TMCOMP96";#N/A,#N/A,FALSE,"MAT96";#N/A,#N/A,FALSE,"FANDA96";#N/A,#N/A,FALSE,"INTRAN96";#N/A,#N/A,FALSE,"NAA9697";#N/A,#N/A,FALSE,"ECWEBB";#N/A,#N/A,FALSE,"MFT96";#N/A,#N/A,FALSE,"CTrecon"}</definedName>
    <definedName name="jhkgh2_4_1" hidden="1">{#N/A,#N/A,FALSE,"TMCOMP96";#N/A,#N/A,FALSE,"MAT96";#N/A,#N/A,FALSE,"FANDA96";#N/A,#N/A,FALSE,"INTRAN96";#N/A,#N/A,FALSE,"NAA9697";#N/A,#N/A,FALSE,"ECWEBB";#N/A,#N/A,FALSE,"MFT96";#N/A,#N/A,FALSE,"CTrecon"}</definedName>
    <definedName name="jhkgh2_4_1_1" hidden="1">{#N/A,#N/A,FALSE,"TMCOMP96";#N/A,#N/A,FALSE,"MAT96";#N/A,#N/A,FALSE,"FANDA96";#N/A,#N/A,FALSE,"INTRAN96";#N/A,#N/A,FALSE,"NAA9697";#N/A,#N/A,FALSE,"ECWEBB";#N/A,#N/A,FALSE,"MFT96";#N/A,#N/A,FALSE,"CTrecon"}</definedName>
    <definedName name="jhkgh2_4_1_1_1" hidden="1">{#N/A,#N/A,FALSE,"TMCOMP96";#N/A,#N/A,FALSE,"MAT96";#N/A,#N/A,FALSE,"FANDA96";#N/A,#N/A,FALSE,"INTRAN96";#N/A,#N/A,FALSE,"NAA9697";#N/A,#N/A,FALSE,"ECWEBB";#N/A,#N/A,FALSE,"MFT96";#N/A,#N/A,FALSE,"CTrecon"}</definedName>
    <definedName name="jhkgh2_4_1_1_1_1" hidden="1">{#N/A,#N/A,FALSE,"TMCOMP96";#N/A,#N/A,FALSE,"MAT96";#N/A,#N/A,FALSE,"FANDA96";#N/A,#N/A,FALSE,"INTRAN96";#N/A,#N/A,FALSE,"NAA9697";#N/A,#N/A,FALSE,"ECWEBB";#N/A,#N/A,FALSE,"MFT96";#N/A,#N/A,FALSE,"CTrecon"}</definedName>
    <definedName name="jhkgh2_4_1_1_1_2" hidden="1">{#N/A,#N/A,FALSE,"TMCOMP96";#N/A,#N/A,FALSE,"MAT96";#N/A,#N/A,FALSE,"FANDA96";#N/A,#N/A,FALSE,"INTRAN96";#N/A,#N/A,FALSE,"NAA9697";#N/A,#N/A,FALSE,"ECWEBB";#N/A,#N/A,FALSE,"MFT96";#N/A,#N/A,FALSE,"CTrecon"}</definedName>
    <definedName name="jhkgh2_4_1_1_1_3" hidden="1">{#N/A,#N/A,FALSE,"TMCOMP96";#N/A,#N/A,FALSE,"MAT96";#N/A,#N/A,FALSE,"FANDA96";#N/A,#N/A,FALSE,"INTRAN96";#N/A,#N/A,FALSE,"NAA9697";#N/A,#N/A,FALSE,"ECWEBB";#N/A,#N/A,FALSE,"MFT96";#N/A,#N/A,FALSE,"CTrecon"}</definedName>
    <definedName name="jhkgh2_4_1_1_1_4" hidden="1">{#N/A,#N/A,FALSE,"TMCOMP96";#N/A,#N/A,FALSE,"MAT96";#N/A,#N/A,FALSE,"FANDA96";#N/A,#N/A,FALSE,"INTRAN96";#N/A,#N/A,FALSE,"NAA9697";#N/A,#N/A,FALSE,"ECWEBB";#N/A,#N/A,FALSE,"MFT96";#N/A,#N/A,FALSE,"CTrecon"}</definedName>
    <definedName name="jhkgh2_4_1_1_1_5" hidden="1">{#N/A,#N/A,FALSE,"TMCOMP96";#N/A,#N/A,FALSE,"MAT96";#N/A,#N/A,FALSE,"FANDA96";#N/A,#N/A,FALSE,"INTRAN96";#N/A,#N/A,FALSE,"NAA9697";#N/A,#N/A,FALSE,"ECWEBB";#N/A,#N/A,FALSE,"MFT96";#N/A,#N/A,FALSE,"CTrecon"}</definedName>
    <definedName name="jhkgh2_4_1_1_2" hidden="1">{#N/A,#N/A,FALSE,"TMCOMP96";#N/A,#N/A,FALSE,"MAT96";#N/A,#N/A,FALSE,"FANDA96";#N/A,#N/A,FALSE,"INTRAN96";#N/A,#N/A,FALSE,"NAA9697";#N/A,#N/A,FALSE,"ECWEBB";#N/A,#N/A,FALSE,"MFT96";#N/A,#N/A,FALSE,"CTrecon"}</definedName>
    <definedName name="jhkgh2_4_1_1_2_1" hidden="1">{#N/A,#N/A,FALSE,"TMCOMP96";#N/A,#N/A,FALSE,"MAT96";#N/A,#N/A,FALSE,"FANDA96";#N/A,#N/A,FALSE,"INTRAN96";#N/A,#N/A,FALSE,"NAA9697";#N/A,#N/A,FALSE,"ECWEBB";#N/A,#N/A,FALSE,"MFT96";#N/A,#N/A,FALSE,"CTrecon"}</definedName>
    <definedName name="jhkgh2_4_1_1_2_2" hidden="1">{#N/A,#N/A,FALSE,"TMCOMP96";#N/A,#N/A,FALSE,"MAT96";#N/A,#N/A,FALSE,"FANDA96";#N/A,#N/A,FALSE,"INTRAN96";#N/A,#N/A,FALSE,"NAA9697";#N/A,#N/A,FALSE,"ECWEBB";#N/A,#N/A,FALSE,"MFT96";#N/A,#N/A,FALSE,"CTrecon"}</definedName>
    <definedName name="jhkgh2_4_1_1_2_3" hidden="1">{#N/A,#N/A,FALSE,"TMCOMP96";#N/A,#N/A,FALSE,"MAT96";#N/A,#N/A,FALSE,"FANDA96";#N/A,#N/A,FALSE,"INTRAN96";#N/A,#N/A,FALSE,"NAA9697";#N/A,#N/A,FALSE,"ECWEBB";#N/A,#N/A,FALSE,"MFT96";#N/A,#N/A,FALSE,"CTrecon"}</definedName>
    <definedName name="jhkgh2_4_1_1_2_4" hidden="1">{#N/A,#N/A,FALSE,"TMCOMP96";#N/A,#N/A,FALSE,"MAT96";#N/A,#N/A,FALSE,"FANDA96";#N/A,#N/A,FALSE,"INTRAN96";#N/A,#N/A,FALSE,"NAA9697";#N/A,#N/A,FALSE,"ECWEBB";#N/A,#N/A,FALSE,"MFT96";#N/A,#N/A,FALSE,"CTrecon"}</definedName>
    <definedName name="jhkgh2_4_1_1_2_5" hidden="1">{#N/A,#N/A,FALSE,"TMCOMP96";#N/A,#N/A,FALSE,"MAT96";#N/A,#N/A,FALSE,"FANDA96";#N/A,#N/A,FALSE,"INTRAN96";#N/A,#N/A,FALSE,"NAA9697";#N/A,#N/A,FALSE,"ECWEBB";#N/A,#N/A,FALSE,"MFT96";#N/A,#N/A,FALSE,"CTrecon"}</definedName>
    <definedName name="jhkgh2_4_1_1_3" hidden="1">{#N/A,#N/A,FALSE,"TMCOMP96";#N/A,#N/A,FALSE,"MAT96";#N/A,#N/A,FALSE,"FANDA96";#N/A,#N/A,FALSE,"INTRAN96";#N/A,#N/A,FALSE,"NAA9697";#N/A,#N/A,FALSE,"ECWEBB";#N/A,#N/A,FALSE,"MFT96";#N/A,#N/A,FALSE,"CTrecon"}</definedName>
    <definedName name="jhkgh2_4_1_1_4" hidden="1">{#N/A,#N/A,FALSE,"TMCOMP96";#N/A,#N/A,FALSE,"MAT96";#N/A,#N/A,FALSE,"FANDA96";#N/A,#N/A,FALSE,"INTRAN96";#N/A,#N/A,FALSE,"NAA9697";#N/A,#N/A,FALSE,"ECWEBB";#N/A,#N/A,FALSE,"MFT96";#N/A,#N/A,FALSE,"CTrecon"}</definedName>
    <definedName name="jhkgh2_4_1_1_5" hidden="1">{#N/A,#N/A,FALSE,"TMCOMP96";#N/A,#N/A,FALSE,"MAT96";#N/A,#N/A,FALSE,"FANDA96";#N/A,#N/A,FALSE,"INTRAN96";#N/A,#N/A,FALSE,"NAA9697";#N/A,#N/A,FALSE,"ECWEBB";#N/A,#N/A,FALSE,"MFT96";#N/A,#N/A,FALSE,"CTrecon"}</definedName>
    <definedName name="jhkgh2_4_1_2" hidden="1">{#N/A,#N/A,FALSE,"TMCOMP96";#N/A,#N/A,FALSE,"MAT96";#N/A,#N/A,FALSE,"FANDA96";#N/A,#N/A,FALSE,"INTRAN96";#N/A,#N/A,FALSE,"NAA9697";#N/A,#N/A,FALSE,"ECWEBB";#N/A,#N/A,FALSE,"MFT96";#N/A,#N/A,FALSE,"CTrecon"}</definedName>
    <definedName name="jhkgh2_4_1_2_1" hidden="1">{#N/A,#N/A,FALSE,"TMCOMP96";#N/A,#N/A,FALSE,"MAT96";#N/A,#N/A,FALSE,"FANDA96";#N/A,#N/A,FALSE,"INTRAN96";#N/A,#N/A,FALSE,"NAA9697";#N/A,#N/A,FALSE,"ECWEBB";#N/A,#N/A,FALSE,"MFT96";#N/A,#N/A,FALSE,"CTrecon"}</definedName>
    <definedName name="jhkgh2_4_1_2_2" hidden="1">{#N/A,#N/A,FALSE,"TMCOMP96";#N/A,#N/A,FALSE,"MAT96";#N/A,#N/A,FALSE,"FANDA96";#N/A,#N/A,FALSE,"INTRAN96";#N/A,#N/A,FALSE,"NAA9697";#N/A,#N/A,FALSE,"ECWEBB";#N/A,#N/A,FALSE,"MFT96";#N/A,#N/A,FALSE,"CTrecon"}</definedName>
    <definedName name="jhkgh2_4_1_2_3" hidden="1">{#N/A,#N/A,FALSE,"TMCOMP96";#N/A,#N/A,FALSE,"MAT96";#N/A,#N/A,FALSE,"FANDA96";#N/A,#N/A,FALSE,"INTRAN96";#N/A,#N/A,FALSE,"NAA9697";#N/A,#N/A,FALSE,"ECWEBB";#N/A,#N/A,FALSE,"MFT96";#N/A,#N/A,FALSE,"CTrecon"}</definedName>
    <definedName name="jhkgh2_4_1_2_4" hidden="1">{#N/A,#N/A,FALSE,"TMCOMP96";#N/A,#N/A,FALSE,"MAT96";#N/A,#N/A,FALSE,"FANDA96";#N/A,#N/A,FALSE,"INTRAN96";#N/A,#N/A,FALSE,"NAA9697";#N/A,#N/A,FALSE,"ECWEBB";#N/A,#N/A,FALSE,"MFT96";#N/A,#N/A,FALSE,"CTrecon"}</definedName>
    <definedName name="jhkgh2_4_1_2_5" hidden="1">{#N/A,#N/A,FALSE,"TMCOMP96";#N/A,#N/A,FALSE,"MAT96";#N/A,#N/A,FALSE,"FANDA96";#N/A,#N/A,FALSE,"INTRAN96";#N/A,#N/A,FALSE,"NAA9697";#N/A,#N/A,FALSE,"ECWEBB";#N/A,#N/A,FALSE,"MFT96";#N/A,#N/A,FALSE,"CTrecon"}</definedName>
    <definedName name="jhkgh2_4_1_3" hidden="1">{#N/A,#N/A,FALSE,"TMCOMP96";#N/A,#N/A,FALSE,"MAT96";#N/A,#N/A,FALSE,"FANDA96";#N/A,#N/A,FALSE,"INTRAN96";#N/A,#N/A,FALSE,"NAA9697";#N/A,#N/A,FALSE,"ECWEBB";#N/A,#N/A,FALSE,"MFT96";#N/A,#N/A,FALSE,"CTrecon"}</definedName>
    <definedName name="jhkgh2_4_1_3_1" hidden="1">{#N/A,#N/A,FALSE,"TMCOMP96";#N/A,#N/A,FALSE,"MAT96";#N/A,#N/A,FALSE,"FANDA96";#N/A,#N/A,FALSE,"INTRAN96";#N/A,#N/A,FALSE,"NAA9697";#N/A,#N/A,FALSE,"ECWEBB";#N/A,#N/A,FALSE,"MFT96";#N/A,#N/A,FALSE,"CTrecon"}</definedName>
    <definedName name="jhkgh2_4_1_3_2" hidden="1">{#N/A,#N/A,FALSE,"TMCOMP96";#N/A,#N/A,FALSE,"MAT96";#N/A,#N/A,FALSE,"FANDA96";#N/A,#N/A,FALSE,"INTRAN96";#N/A,#N/A,FALSE,"NAA9697";#N/A,#N/A,FALSE,"ECWEBB";#N/A,#N/A,FALSE,"MFT96";#N/A,#N/A,FALSE,"CTrecon"}</definedName>
    <definedName name="jhkgh2_4_1_3_3" hidden="1">{#N/A,#N/A,FALSE,"TMCOMP96";#N/A,#N/A,FALSE,"MAT96";#N/A,#N/A,FALSE,"FANDA96";#N/A,#N/A,FALSE,"INTRAN96";#N/A,#N/A,FALSE,"NAA9697";#N/A,#N/A,FALSE,"ECWEBB";#N/A,#N/A,FALSE,"MFT96";#N/A,#N/A,FALSE,"CTrecon"}</definedName>
    <definedName name="jhkgh2_4_1_3_4" hidden="1">{#N/A,#N/A,FALSE,"TMCOMP96";#N/A,#N/A,FALSE,"MAT96";#N/A,#N/A,FALSE,"FANDA96";#N/A,#N/A,FALSE,"INTRAN96";#N/A,#N/A,FALSE,"NAA9697";#N/A,#N/A,FALSE,"ECWEBB";#N/A,#N/A,FALSE,"MFT96";#N/A,#N/A,FALSE,"CTrecon"}</definedName>
    <definedName name="jhkgh2_4_1_3_5" hidden="1">{#N/A,#N/A,FALSE,"TMCOMP96";#N/A,#N/A,FALSE,"MAT96";#N/A,#N/A,FALSE,"FANDA96";#N/A,#N/A,FALSE,"INTRAN96";#N/A,#N/A,FALSE,"NAA9697";#N/A,#N/A,FALSE,"ECWEBB";#N/A,#N/A,FALSE,"MFT96";#N/A,#N/A,FALSE,"CTrecon"}</definedName>
    <definedName name="jhkgh2_4_1_4" hidden="1">{#N/A,#N/A,FALSE,"TMCOMP96";#N/A,#N/A,FALSE,"MAT96";#N/A,#N/A,FALSE,"FANDA96";#N/A,#N/A,FALSE,"INTRAN96";#N/A,#N/A,FALSE,"NAA9697";#N/A,#N/A,FALSE,"ECWEBB";#N/A,#N/A,FALSE,"MFT96";#N/A,#N/A,FALSE,"CTrecon"}</definedName>
    <definedName name="jhkgh2_4_1_4_1" hidden="1">{#N/A,#N/A,FALSE,"TMCOMP96";#N/A,#N/A,FALSE,"MAT96";#N/A,#N/A,FALSE,"FANDA96";#N/A,#N/A,FALSE,"INTRAN96";#N/A,#N/A,FALSE,"NAA9697";#N/A,#N/A,FALSE,"ECWEBB";#N/A,#N/A,FALSE,"MFT96";#N/A,#N/A,FALSE,"CTrecon"}</definedName>
    <definedName name="jhkgh2_4_1_4_2" hidden="1">{#N/A,#N/A,FALSE,"TMCOMP96";#N/A,#N/A,FALSE,"MAT96";#N/A,#N/A,FALSE,"FANDA96";#N/A,#N/A,FALSE,"INTRAN96";#N/A,#N/A,FALSE,"NAA9697";#N/A,#N/A,FALSE,"ECWEBB";#N/A,#N/A,FALSE,"MFT96";#N/A,#N/A,FALSE,"CTrecon"}</definedName>
    <definedName name="jhkgh2_4_1_4_3" hidden="1">{#N/A,#N/A,FALSE,"TMCOMP96";#N/A,#N/A,FALSE,"MAT96";#N/A,#N/A,FALSE,"FANDA96";#N/A,#N/A,FALSE,"INTRAN96";#N/A,#N/A,FALSE,"NAA9697";#N/A,#N/A,FALSE,"ECWEBB";#N/A,#N/A,FALSE,"MFT96";#N/A,#N/A,FALSE,"CTrecon"}</definedName>
    <definedName name="jhkgh2_4_1_4_4" hidden="1">{#N/A,#N/A,FALSE,"TMCOMP96";#N/A,#N/A,FALSE,"MAT96";#N/A,#N/A,FALSE,"FANDA96";#N/A,#N/A,FALSE,"INTRAN96";#N/A,#N/A,FALSE,"NAA9697";#N/A,#N/A,FALSE,"ECWEBB";#N/A,#N/A,FALSE,"MFT96";#N/A,#N/A,FALSE,"CTrecon"}</definedName>
    <definedName name="jhkgh2_4_1_4_5" hidden="1">{#N/A,#N/A,FALSE,"TMCOMP96";#N/A,#N/A,FALSE,"MAT96";#N/A,#N/A,FALSE,"FANDA96";#N/A,#N/A,FALSE,"INTRAN96";#N/A,#N/A,FALSE,"NAA9697";#N/A,#N/A,FALSE,"ECWEBB";#N/A,#N/A,FALSE,"MFT96";#N/A,#N/A,FALSE,"CTrecon"}</definedName>
    <definedName name="jhkgh2_4_1_5" hidden="1">{#N/A,#N/A,FALSE,"TMCOMP96";#N/A,#N/A,FALSE,"MAT96";#N/A,#N/A,FALSE,"FANDA96";#N/A,#N/A,FALSE,"INTRAN96";#N/A,#N/A,FALSE,"NAA9697";#N/A,#N/A,FALSE,"ECWEBB";#N/A,#N/A,FALSE,"MFT96";#N/A,#N/A,FALSE,"CTrecon"}</definedName>
    <definedName name="jhkgh2_4_1_5_1" hidden="1">{#N/A,#N/A,FALSE,"TMCOMP96";#N/A,#N/A,FALSE,"MAT96";#N/A,#N/A,FALSE,"FANDA96";#N/A,#N/A,FALSE,"INTRAN96";#N/A,#N/A,FALSE,"NAA9697";#N/A,#N/A,FALSE,"ECWEBB";#N/A,#N/A,FALSE,"MFT96";#N/A,#N/A,FALSE,"CTrecon"}</definedName>
    <definedName name="jhkgh2_4_1_5_2" hidden="1">{#N/A,#N/A,FALSE,"TMCOMP96";#N/A,#N/A,FALSE,"MAT96";#N/A,#N/A,FALSE,"FANDA96";#N/A,#N/A,FALSE,"INTRAN96";#N/A,#N/A,FALSE,"NAA9697";#N/A,#N/A,FALSE,"ECWEBB";#N/A,#N/A,FALSE,"MFT96";#N/A,#N/A,FALSE,"CTrecon"}</definedName>
    <definedName name="jhkgh2_4_1_5_3" hidden="1">{#N/A,#N/A,FALSE,"TMCOMP96";#N/A,#N/A,FALSE,"MAT96";#N/A,#N/A,FALSE,"FANDA96";#N/A,#N/A,FALSE,"INTRAN96";#N/A,#N/A,FALSE,"NAA9697";#N/A,#N/A,FALSE,"ECWEBB";#N/A,#N/A,FALSE,"MFT96";#N/A,#N/A,FALSE,"CTrecon"}</definedName>
    <definedName name="jhkgh2_4_1_5_4" hidden="1">{#N/A,#N/A,FALSE,"TMCOMP96";#N/A,#N/A,FALSE,"MAT96";#N/A,#N/A,FALSE,"FANDA96";#N/A,#N/A,FALSE,"INTRAN96";#N/A,#N/A,FALSE,"NAA9697";#N/A,#N/A,FALSE,"ECWEBB";#N/A,#N/A,FALSE,"MFT96";#N/A,#N/A,FALSE,"CTrecon"}</definedName>
    <definedName name="jhkgh2_4_1_5_5" hidden="1">{#N/A,#N/A,FALSE,"TMCOMP96";#N/A,#N/A,FALSE,"MAT96";#N/A,#N/A,FALSE,"FANDA96";#N/A,#N/A,FALSE,"INTRAN96";#N/A,#N/A,FALSE,"NAA9697";#N/A,#N/A,FALSE,"ECWEBB";#N/A,#N/A,FALSE,"MFT96";#N/A,#N/A,FALSE,"CTrecon"}</definedName>
    <definedName name="jhkgh2_4_2" hidden="1">{#N/A,#N/A,FALSE,"TMCOMP96";#N/A,#N/A,FALSE,"MAT96";#N/A,#N/A,FALSE,"FANDA96";#N/A,#N/A,FALSE,"INTRAN96";#N/A,#N/A,FALSE,"NAA9697";#N/A,#N/A,FALSE,"ECWEBB";#N/A,#N/A,FALSE,"MFT96";#N/A,#N/A,FALSE,"CTrecon"}</definedName>
    <definedName name="jhkgh2_4_2_1" hidden="1">{#N/A,#N/A,FALSE,"TMCOMP96";#N/A,#N/A,FALSE,"MAT96";#N/A,#N/A,FALSE,"FANDA96";#N/A,#N/A,FALSE,"INTRAN96";#N/A,#N/A,FALSE,"NAA9697";#N/A,#N/A,FALSE,"ECWEBB";#N/A,#N/A,FALSE,"MFT96";#N/A,#N/A,FALSE,"CTrecon"}</definedName>
    <definedName name="jhkgh2_4_2_2" hidden="1">{#N/A,#N/A,FALSE,"TMCOMP96";#N/A,#N/A,FALSE,"MAT96";#N/A,#N/A,FALSE,"FANDA96";#N/A,#N/A,FALSE,"INTRAN96";#N/A,#N/A,FALSE,"NAA9697";#N/A,#N/A,FALSE,"ECWEBB";#N/A,#N/A,FALSE,"MFT96";#N/A,#N/A,FALSE,"CTrecon"}</definedName>
    <definedName name="jhkgh2_4_2_3" hidden="1">{#N/A,#N/A,FALSE,"TMCOMP96";#N/A,#N/A,FALSE,"MAT96";#N/A,#N/A,FALSE,"FANDA96";#N/A,#N/A,FALSE,"INTRAN96";#N/A,#N/A,FALSE,"NAA9697";#N/A,#N/A,FALSE,"ECWEBB";#N/A,#N/A,FALSE,"MFT96";#N/A,#N/A,FALSE,"CTrecon"}</definedName>
    <definedName name="jhkgh2_4_2_4" hidden="1">{#N/A,#N/A,FALSE,"TMCOMP96";#N/A,#N/A,FALSE,"MAT96";#N/A,#N/A,FALSE,"FANDA96";#N/A,#N/A,FALSE,"INTRAN96";#N/A,#N/A,FALSE,"NAA9697";#N/A,#N/A,FALSE,"ECWEBB";#N/A,#N/A,FALSE,"MFT96";#N/A,#N/A,FALSE,"CTrecon"}</definedName>
    <definedName name="jhkgh2_4_2_5" hidden="1">{#N/A,#N/A,FALSE,"TMCOMP96";#N/A,#N/A,FALSE,"MAT96";#N/A,#N/A,FALSE,"FANDA96";#N/A,#N/A,FALSE,"INTRAN96";#N/A,#N/A,FALSE,"NAA9697";#N/A,#N/A,FALSE,"ECWEBB";#N/A,#N/A,FALSE,"MFT96";#N/A,#N/A,FALSE,"CTrecon"}</definedName>
    <definedName name="jhkgh2_4_3" hidden="1">{#N/A,#N/A,FALSE,"TMCOMP96";#N/A,#N/A,FALSE,"MAT96";#N/A,#N/A,FALSE,"FANDA96";#N/A,#N/A,FALSE,"INTRAN96";#N/A,#N/A,FALSE,"NAA9697";#N/A,#N/A,FALSE,"ECWEBB";#N/A,#N/A,FALSE,"MFT96";#N/A,#N/A,FALSE,"CTrecon"}</definedName>
    <definedName name="jhkgh2_4_3_1" hidden="1">{#N/A,#N/A,FALSE,"TMCOMP96";#N/A,#N/A,FALSE,"MAT96";#N/A,#N/A,FALSE,"FANDA96";#N/A,#N/A,FALSE,"INTRAN96";#N/A,#N/A,FALSE,"NAA9697";#N/A,#N/A,FALSE,"ECWEBB";#N/A,#N/A,FALSE,"MFT96";#N/A,#N/A,FALSE,"CTrecon"}</definedName>
    <definedName name="jhkgh2_4_3_2" hidden="1">{#N/A,#N/A,FALSE,"TMCOMP96";#N/A,#N/A,FALSE,"MAT96";#N/A,#N/A,FALSE,"FANDA96";#N/A,#N/A,FALSE,"INTRAN96";#N/A,#N/A,FALSE,"NAA9697";#N/A,#N/A,FALSE,"ECWEBB";#N/A,#N/A,FALSE,"MFT96";#N/A,#N/A,FALSE,"CTrecon"}</definedName>
    <definedName name="jhkgh2_4_3_3" hidden="1">{#N/A,#N/A,FALSE,"TMCOMP96";#N/A,#N/A,FALSE,"MAT96";#N/A,#N/A,FALSE,"FANDA96";#N/A,#N/A,FALSE,"INTRAN96";#N/A,#N/A,FALSE,"NAA9697";#N/A,#N/A,FALSE,"ECWEBB";#N/A,#N/A,FALSE,"MFT96";#N/A,#N/A,FALSE,"CTrecon"}</definedName>
    <definedName name="jhkgh2_4_3_4" hidden="1">{#N/A,#N/A,FALSE,"TMCOMP96";#N/A,#N/A,FALSE,"MAT96";#N/A,#N/A,FALSE,"FANDA96";#N/A,#N/A,FALSE,"INTRAN96";#N/A,#N/A,FALSE,"NAA9697";#N/A,#N/A,FALSE,"ECWEBB";#N/A,#N/A,FALSE,"MFT96";#N/A,#N/A,FALSE,"CTrecon"}</definedName>
    <definedName name="jhkgh2_4_3_5" hidden="1">{#N/A,#N/A,FALSE,"TMCOMP96";#N/A,#N/A,FALSE,"MAT96";#N/A,#N/A,FALSE,"FANDA96";#N/A,#N/A,FALSE,"INTRAN96";#N/A,#N/A,FALSE,"NAA9697";#N/A,#N/A,FALSE,"ECWEBB";#N/A,#N/A,FALSE,"MFT96";#N/A,#N/A,FALSE,"CTrecon"}</definedName>
    <definedName name="jhkgh2_4_4" hidden="1">{#N/A,#N/A,FALSE,"TMCOMP96";#N/A,#N/A,FALSE,"MAT96";#N/A,#N/A,FALSE,"FANDA96";#N/A,#N/A,FALSE,"INTRAN96";#N/A,#N/A,FALSE,"NAA9697";#N/A,#N/A,FALSE,"ECWEBB";#N/A,#N/A,FALSE,"MFT96";#N/A,#N/A,FALSE,"CTrecon"}</definedName>
    <definedName name="jhkgh2_4_4_1" hidden="1">{#N/A,#N/A,FALSE,"TMCOMP96";#N/A,#N/A,FALSE,"MAT96";#N/A,#N/A,FALSE,"FANDA96";#N/A,#N/A,FALSE,"INTRAN96";#N/A,#N/A,FALSE,"NAA9697";#N/A,#N/A,FALSE,"ECWEBB";#N/A,#N/A,FALSE,"MFT96";#N/A,#N/A,FALSE,"CTrecon"}</definedName>
    <definedName name="jhkgh2_4_4_2" hidden="1">{#N/A,#N/A,FALSE,"TMCOMP96";#N/A,#N/A,FALSE,"MAT96";#N/A,#N/A,FALSE,"FANDA96";#N/A,#N/A,FALSE,"INTRAN96";#N/A,#N/A,FALSE,"NAA9697";#N/A,#N/A,FALSE,"ECWEBB";#N/A,#N/A,FALSE,"MFT96";#N/A,#N/A,FALSE,"CTrecon"}</definedName>
    <definedName name="jhkgh2_4_4_3" hidden="1">{#N/A,#N/A,FALSE,"TMCOMP96";#N/A,#N/A,FALSE,"MAT96";#N/A,#N/A,FALSE,"FANDA96";#N/A,#N/A,FALSE,"INTRAN96";#N/A,#N/A,FALSE,"NAA9697";#N/A,#N/A,FALSE,"ECWEBB";#N/A,#N/A,FALSE,"MFT96";#N/A,#N/A,FALSE,"CTrecon"}</definedName>
    <definedName name="jhkgh2_4_4_4" hidden="1">{#N/A,#N/A,FALSE,"TMCOMP96";#N/A,#N/A,FALSE,"MAT96";#N/A,#N/A,FALSE,"FANDA96";#N/A,#N/A,FALSE,"INTRAN96";#N/A,#N/A,FALSE,"NAA9697";#N/A,#N/A,FALSE,"ECWEBB";#N/A,#N/A,FALSE,"MFT96";#N/A,#N/A,FALSE,"CTrecon"}</definedName>
    <definedName name="jhkgh2_4_4_5" hidden="1">{#N/A,#N/A,FALSE,"TMCOMP96";#N/A,#N/A,FALSE,"MAT96";#N/A,#N/A,FALSE,"FANDA96";#N/A,#N/A,FALSE,"INTRAN96";#N/A,#N/A,FALSE,"NAA9697";#N/A,#N/A,FALSE,"ECWEBB";#N/A,#N/A,FALSE,"MFT96";#N/A,#N/A,FALSE,"CTrecon"}</definedName>
    <definedName name="jhkgh2_4_5" hidden="1">{#N/A,#N/A,FALSE,"TMCOMP96";#N/A,#N/A,FALSE,"MAT96";#N/A,#N/A,FALSE,"FANDA96";#N/A,#N/A,FALSE,"INTRAN96";#N/A,#N/A,FALSE,"NAA9697";#N/A,#N/A,FALSE,"ECWEBB";#N/A,#N/A,FALSE,"MFT96";#N/A,#N/A,FALSE,"CTrecon"}</definedName>
    <definedName name="jhkgh2_4_5_1" hidden="1">{#N/A,#N/A,FALSE,"TMCOMP96";#N/A,#N/A,FALSE,"MAT96";#N/A,#N/A,FALSE,"FANDA96";#N/A,#N/A,FALSE,"INTRAN96";#N/A,#N/A,FALSE,"NAA9697";#N/A,#N/A,FALSE,"ECWEBB";#N/A,#N/A,FALSE,"MFT96";#N/A,#N/A,FALSE,"CTrecon"}</definedName>
    <definedName name="jhkgh2_4_5_2" hidden="1">{#N/A,#N/A,FALSE,"TMCOMP96";#N/A,#N/A,FALSE,"MAT96";#N/A,#N/A,FALSE,"FANDA96";#N/A,#N/A,FALSE,"INTRAN96";#N/A,#N/A,FALSE,"NAA9697";#N/A,#N/A,FALSE,"ECWEBB";#N/A,#N/A,FALSE,"MFT96";#N/A,#N/A,FALSE,"CTrecon"}</definedName>
    <definedName name="jhkgh2_4_5_3" hidden="1">{#N/A,#N/A,FALSE,"TMCOMP96";#N/A,#N/A,FALSE,"MAT96";#N/A,#N/A,FALSE,"FANDA96";#N/A,#N/A,FALSE,"INTRAN96";#N/A,#N/A,FALSE,"NAA9697";#N/A,#N/A,FALSE,"ECWEBB";#N/A,#N/A,FALSE,"MFT96";#N/A,#N/A,FALSE,"CTrecon"}</definedName>
    <definedName name="jhkgh2_4_5_4" hidden="1">{#N/A,#N/A,FALSE,"TMCOMP96";#N/A,#N/A,FALSE,"MAT96";#N/A,#N/A,FALSE,"FANDA96";#N/A,#N/A,FALSE,"INTRAN96";#N/A,#N/A,FALSE,"NAA9697";#N/A,#N/A,FALSE,"ECWEBB";#N/A,#N/A,FALSE,"MFT96";#N/A,#N/A,FALSE,"CTrecon"}</definedName>
    <definedName name="jhkgh2_4_5_5" hidden="1">{#N/A,#N/A,FALSE,"TMCOMP96";#N/A,#N/A,FALSE,"MAT96";#N/A,#N/A,FALSE,"FANDA96";#N/A,#N/A,FALSE,"INTRAN96";#N/A,#N/A,FALSE,"NAA9697";#N/A,#N/A,FALSE,"ECWEBB";#N/A,#N/A,FALSE,"MFT96";#N/A,#N/A,FALSE,"CTrecon"}</definedName>
    <definedName name="jhkgh2_5" hidden="1">{#N/A,#N/A,FALSE,"TMCOMP96";#N/A,#N/A,FALSE,"MAT96";#N/A,#N/A,FALSE,"FANDA96";#N/A,#N/A,FALSE,"INTRAN96";#N/A,#N/A,FALSE,"NAA9697";#N/A,#N/A,FALSE,"ECWEBB";#N/A,#N/A,FALSE,"MFT96";#N/A,#N/A,FALSE,"CTrecon"}</definedName>
    <definedName name="jhkgh2_5_1" hidden="1">{#N/A,#N/A,FALSE,"TMCOMP96";#N/A,#N/A,FALSE,"MAT96";#N/A,#N/A,FALSE,"FANDA96";#N/A,#N/A,FALSE,"INTRAN96";#N/A,#N/A,FALSE,"NAA9697";#N/A,#N/A,FALSE,"ECWEBB";#N/A,#N/A,FALSE,"MFT96";#N/A,#N/A,FALSE,"CTrecon"}</definedName>
    <definedName name="jhkgh2_5_1_1" hidden="1">{#N/A,#N/A,FALSE,"TMCOMP96";#N/A,#N/A,FALSE,"MAT96";#N/A,#N/A,FALSE,"FANDA96";#N/A,#N/A,FALSE,"INTRAN96";#N/A,#N/A,FALSE,"NAA9697";#N/A,#N/A,FALSE,"ECWEBB";#N/A,#N/A,FALSE,"MFT96";#N/A,#N/A,FALSE,"CTrecon"}</definedName>
    <definedName name="jhkgh2_5_1_1_1" hidden="1">{#N/A,#N/A,FALSE,"TMCOMP96";#N/A,#N/A,FALSE,"MAT96";#N/A,#N/A,FALSE,"FANDA96";#N/A,#N/A,FALSE,"INTRAN96";#N/A,#N/A,FALSE,"NAA9697";#N/A,#N/A,FALSE,"ECWEBB";#N/A,#N/A,FALSE,"MFT96";#N/A,#N/A,FALSE,"CTrecon"}</definedName>
    <definedName name="jhkgh2_5_1_1_1_1" hidden="1">{#N/A,#N/A,FALSE,"TMCOMP96";#N/A,#N/A,FALSE,"MAT96";#N/A,#N/A,FALSE,"FANDA96";#N/A,#N/A,FALSE,"INTRAN96";#N/A,#N/A,FALSE,"NAA9697";#N/A,#N/A,FALSE,"ECWEBB";#N/A,#N/A,FALSE,"MFT96";#N/A,#N/A,FALSE,"CTrecon"}</definedName>
    <definedName name="jhkgh2_5_1_1_1_2" hidden="1">{#N/A,#N/A,FALSE,"TMCOMP96";#N/A,#N/A,FALSE,"MAT96";#N/A,#N/A,FALSE,"FANDA96";#N/A,#N/A,FALSE,"INTRAN96";#N/A,#N/A,FALSE,"NAA9697";#N/A,#N/A,FALSE,"ECWEBB";#N/A,#N/A,FALSE,"MFT96";#N/A,#N/A,FALSE,"CTrecon"}</definedName>
    <definedName name="jhkgh2_5_1_1_1_3" hidden="1">{#N/A,#N/A,FALSE,"TMCOMP96";#N/A,#N/A,FALSE,"MAT96";#N/A,#N/A,FALSE,"FANDA96";#N/A,#N/A,FALSE,"INTRAN96";#N/A,#N/A,FALSE,"NAA9697";#N/A,#N/A,FALSE,"ECWEBB";#N/A,#N/A,FALSE,"MFT96";#N/A,#N/A,FALSE,"CTrecon"}</definedName>
    <definedName name="jhkgh2_5_1_1_1_4" hidden="1">{#N/A,#N/A,FALSE,"TMCOMP96";#N/A,#N/A,FALSE,"MAT96";#N/A,#N/A,FALSE,"FANDA96";#N/A,#N/A,FALSE,"INTRAN96";#N/A,#N/A,FALSE,"NAA9697";#N/A,#N/A,FALSE,"ECWEBB";#N/A,#N/A,FALSE,"MFT96";#N/A,#N/A,FALSE,"CTrecon"}</definedName>
    <definedName name="jhkgh2_5_1_1_1_5" hidden="1">{#N/A,#N/A,FALSE,"TMCOMP96";#N/A,#N/A,FALSE,"MAT96";#N/A,#N/A,FALSE,"FANDA96";#N/A,#N/A,FALSE,"INTRAN96";#N/A,#N/A,FALSE,"NAA9697";#N/A,#N/A,FALSE,"ECWEBB";#N/A,#N/A,FALSE,"MFT96";#N/A,#N/A,FALSE,"CTrecon"}</definedName>
    <definedName name="jhkgh2_5_1_1_2" hidden="1">{#N/A,#N/A,FALSE,"TMCOMP96";#N/A,#N/A,FALSE,"MAT96";#N/A,#N/A,FALSE,"FANDA96";#N/A,#N/A,FALSE,"INTRAN96";#N/A,#N/A,FALSE,"NAA9697";#N/A,#N/A,FALSE,"ECWEBB";#N/A,#N/A,FALSE,"MFT96";#N/A,#N/A,FALSE,"CTrecon"}</definedName>
    <definedName name="jhkgh2_5_1_1_2_1" hidden="1">{#N/A,#N/A,FALSE,"TMCOMP96";#N/A,#N/A,FALSE,"MAT96";#N/A,#N/A,FALSE,"FANDA96";#N/A,#N/A,FALSE,"INTRAN96";#N/A,#N/A,FALSE,"NAA9697";#N/A,#N/A,FALSE,"ECWEBB";#N/A,#N/A,FALSE,"MFT96";#N/A,#N/A,FALSE,"CTrecon"}</definedName>
    <definedName name="jhkgh2_5_1_1_2_2" hidden="1">{#N/A,#N/A,FALSE,"TMCOMP96";#N/A,#N/A,FALSE,"MAT96";#N/A,#N/A,FALSE,"FANDA96";#N/A,#N/A,FALSE,"INTRAN96";#N/A,#N/A,FALSE,"NAA9697";#N/A,#N/A,FALSE,"ECWEBB";#N/A,#N/A,FALSE,"MFT96";#N/A,#N/A,FALSE,"CTrecon"}</definedName>
    <definedName name="jhkgh2_5_1_1_2_3" hidden="1">{#N/A,#N/A,FALSE,"TMCOMP96";#N/A,#N/A,FALSE,"MAT96";#N/A,#N/A,FALSE,"FANDA96";#N/A,#N/A,FALSE,"INTRAN96";#N/A,#N/A,FALSE,"NAA9697";#N/A,#N/A,FALSE,"ECWEBB";#N/A,#N/A,FALSE,"MFT96";#N/A,#N/A,FALSE,"CTrecon"}</definedName>
    <definedName name="jhkgh2_5_1_1_2_4" hidden="1">{#N/A,#N/A,FALSE,"TMCOMP96";#N/A,#N/A,FALSE,"MAT96";#N/A,#N/A,FALSE,"FANDA96";#N/A,#N/A,FALSE,"INTRAN96";#N/A,#N/A,FALSE,"NAA9697";#N/A,#N/A,FALSE,"ECWEBB";#N/A,#N/A,FALSE,"MFT96";#N/A,#N/A,FALSE,"CTrecon"}</definedName>
    <definedName name="jhkgh2_5_1_1_2_5" hidden="1">{#N/A,#N/A,FALSE,"TMCOMP96";#N/A,#N/A,FALSE,"MAT96";#N/A,#N/A,FALSE,"FANDA96";#N/A,#N/A,FALSE,"INTRAN96";#N/A,#N/A,FALSE,"NAA9697";#N/A,#N/A,FALSE,"ECWEBB";#N/A,#N/A,FALSE,"MFT96";#N/A,#N/A,FALSE,"CTrecon"}</definedName>
    <definedName name="jhkgh2_5_1_1_3" hidden="1">{#N/A,#N/A,FALSE,"TMCOMP96";#N/A,#N/A,FALSE,"MAT96";#N/A,#N/A,FALSE,"FANDA96";#N/A,#N/A,FALSE,"INTRAN96";#N/A,#N/A,FALSE,"NAA9697";#N/A,#N/A,FALSE,"ECWEBB";#N/A,#N/A,FALSE,"MFT96";#N/A,#N/A,FALSE,"CTrecon"}</definedName>
    <definedName name="jhkgh2_5_1_1_4" hidden="1">{#N/A,#N/A,FALSE,"TMCOMP96";#N/A,#N/A,FALSE,"MAT96";#N/A,#N/A,FALSE,"FANDA96";#N/A,#N/A,FALSE,"INTRAN96";#N/A,#N/A,FALSE,"NAA9697";#N/A,#N/A,FALSE,"ECWEBB";#N/A,#N/A,FALSE,"MFT96";#N/A,#N/A,FALSE,"CTrecon"}</definedName>
    <definedName name="jhkgh2_5_1_1_5" hidden="1">{#N/A,#N/A,FALSE,"TMCOMP96";#N/A,#N/A,FALSE,"MAT96";#N/A,#N/A,FALSE,"FANDA96";#N/A,#N/A,FALSE,"INTRAN96";#N/A,#N/A,FALSE,"NAA9697";#N/A,#N/A,FALSE,"ECWEBB";#N/A,#N/A,FALSE,"MFT96";#N/A,#N/A,FALSE,"CTrecon"}</definedName>
    <definedName name="jhkgh2_5_1_2" hidden="1">{#N/A,#N/A,FALSE,"TMCOMP96";#N/A,#N/A,FALSE,"MAT96";#N/A,#N/A,FALSE,"FANDA96";#N/A,#N/A,FALSE,"INTRAN96";#N/A,#N/A,FALSE,"NAA9697";#N/A,#N/A,FALSE,"ECWEBB";#N/A,#N/A,FALSE,"MFT96";#N/A,#N/A,FALSE,"CTrecon"}</definedName>
    <definedName name="jhkgh2_5_1_2_1" hidden="1">{#N/A,#N/A,FALSE,"TMCOMP96";#N/A,#N/A,FALSE,"MAT96";#N/A,#N/A,FALSE,"FANDA96";#N/A,#N/A,FALSE,"INTRAN96";#N/A,#N/A,FALSE,"NAA9697";#N/A,#N/A,FALSE,"ECWEBB";#N/A,#N/A,FALSE,"MFT96";#N/A,#N/A,FALSE,"CTrecon"}</definedName>
    <definedName name="jhkgh2_5_1_2_2" hidden="1">{#N/A,#N/A,FALSE,"TMCOMP96";#N/A,#N/A,FALSE,"MAT96";#N/A,#N/A,FALSE,"FANDA96";#N/A,#N/A,FALSE,"INTRAN96";#N/A,#N/A,FALSE,"NAA9697";#N/A,#N/A,FALSE,"ECWEBB";#N/A,#N/A,FALSE,"MFT96";#N/A,#N/A,FALSE,"CTrecon"}</definedName>
    <definedName name="jhkgh2_5_1_2_3" hidden="1">{#N/A,#N/A,FALSE,"TMCOMP96";#N/A,#N/A,FALSE,"MAT96";#N/A,#N/A,FALSE,"FANDA96";#N/A,#N/A,FALSE,"INTRAN96";#N/A,#N/A,FALSE,"NAA9697";#N/A,#N/A,FALSE,"ECWEBB";#N/A,#N/A,FALSE,"MFT96";#N/A,#N/A,FALSE,"CTrecon"}</definedName>
    <definedName name="jhkgh2_5_1_2_4" hidden="1">{#N/A,#N/A,FALSE,"TMCOMP96";#N/A,#N/A,FALSE,"MAT96";#N/A,#N/A,FALSE,"FANDA96";#N/A,#N/A,FALSE,"INTRAN96";#N/A,#N/A,FALSE,"NAA9697";#N/A,#N/A,FALSE,"ECWEBB";#N/A,#N/A,FALSE,"MFT96";#N/A,#N/A,FALSE,"CTrecon"}</definedName>
    <definedName name="jhkgh2_5_1_2_5" hidden="1">{#N/A,#N/A,FALSE,"TMCOMP96";#N/A,#N/A,FALSE,"MAT96";#N/A,#N/A,FALSE,"FANDA96";#N/A,#N/A,FALSE,"INTRAN96";#N/A,#N/A,FALSE,"NAA9697";#N/A,#N/A,FALSE,"ECWEBB";#N/A,#N/A,FALSE,"MFT96";#N/A,#N/A,FALSE,"CTrecon"}</definedName>
    <definedName name="jhkgh2_5_1_3" hidden="1">{#N/A,#N/A,FALSE,"TMCOMP96";#N/A,#N/A,FALSE,"MAT96";#N/A,#N/A,FALSE,"FANDA96";#N/A,#N/A,FALSE,"INTRAN96";#N/A,#N/A,FALSE,"NAA9697";#N/A,#N/A,FALSE,"ECWEBB";#N/A,#N/A,FALSE,"MFT96";#N/A,#N/A,FALSE,"CTrecon"}</definedName>
    <definedName name="jhkgh2_5_1_3_1" hidden="1">{#N/A,#N/A,FALSE,"TMCOMP96";#N/A,#N/A,FALSE,"MAT96";#N/A,#N/A,FALSE,"FANDA96";#N/A,#N/A,FALSE,"INTRAN96";#N/A,#N/A,FALSE,"NAA9697";#N/A,#N/A,FALSE,"ECWEBB";#N/A,#N/A,FALSE,"MFT96";#N/A,#N/A,FALSE,"CTrecon"}</definedName>
    <definedName name="jhkgh2_5_1_3_2" hidden="1">{#N/A,#N/A,FALSE,"TMCOMP96";#N/A,#N/A,FALSE,"MAT96";#N/A,#N/A,FALSE,"FANDA96";#N/A,#N/A,FALSE,"INTRAN96";#N/A,#N/A,FALSE,"NAA9697";#N/A,#N/A,FALSE,"ECWEBB";#N/A,#N/A,FALSE,"MFT96";#N/A,#N/A,FALSE,"CTrecon"}</definedName>
    <definedName name="jhkgh2_5_1_3_3" hidden="1">{#N/A,#N/A,FALSE,"TMCOMP96";#N/A,#N/A,FALSE,"MAT96";#N/A,#N/A,FALSE,"FANDA96";#N/A,#N/A,FALSE,"INTRAN96";#N/A,#N/A,FALSE,"NAA9697";#N/A,#N/A,FALSE,"ECWEBB";#N/A,#N/A,FALSE,"MFT96";#N/A,#N/A,FALSE,"CTrecon"}</definedName>
    <definedName name="jhkgh2_5_1_3_4" hidden="1">{#N/A,#N/A,FALSE,"TMCOMP96";#N/A,#N/A,FALSE,"MAT96";#N/A,#N/A,FALSE,"FANDA96";#N/A,#N/A,FALSE,"INTRAN96";#N/A,#N/A,FALSE,"NAA9697";#N/A,#N/A,FALSE,"ECWEBB";#N/A,#N/A,FALSE,"MFT96";#N/A,#N/A,FALSE,"CTrecon"}</definedName>
    <definedName name="jhkgh2_5_1_3_5" hidden="1">{#N/A,#N/A,FALSE,"TMCOMP96";#N/A,#N/A,FALSE,"MAT96";#N/A,#N/A,FALSE,"FANDA96";#N/A,#N/A,FALSE,"INTRAN96";#N/A,#N/A,FALSE,"NAA9697";#N/A,#N/A,FALSE,"ECWEBB";#N/A,#N/A,FALSE,"MFT96";#N/A,#N/A,FALSE,"CTrecon"}</definedName>
    <definedName name="jhkgh2_5_1_4" hidden="1">{#N/A,#N/A,FALSE,"TMCOMP96";#N/A,#N/A,FALSE,"MAT96";#N/A,#N/A,FALSE,"FANDA96";#N/A,#N/A,FALSE,"INTRAN96";#N/A,#N/A,FALSE,"NAA9697";#N/A,#N/A,FALSE,"ECWEBB";#N/A,#N/A,FALSE,"MFT96";#N/A,#N/A,FALSE,"CTrecon"}</definedName>
    <definedName name="jhkgh2_5_1_4_1" hidden="1">{#N/A,#N/A,FALSE,"TMCOMP96";#N/A,#N/A,FALSE,"MAT96";#N/A,#N/A,FALSE,"FANDA96";#N/A,#N/A,FALSE,"INTRAN96";#N/A,#N/A,FALSE,"NAA9697";#N/A,#N/A,FALSE,"ECWEBB";#N/A,#N/A,FALSE,"MFT96";#N/A,#N/A,FALSE,"CTrecon"}</definedName>
    <definedName name="jhkgh2_5_1_4_2" hidden="1">{#N/A,#N/A,FALSE,"TMCOMP96";#N/A,#N/A,FALSE,"MAT96";#N/A,#N/A,FALSE,"FANDA96";#N/A,#N/A,FALSE,"INTRAN96";#N/A,#N/A,FALSE,"NAA9697";#N/A,#N/A,FALSE,"ECWEBB";#N/A,#N/A,FALSE,"MFT96";#N/A,#N/A,FALSE,"CTrecon"}</definedName>
    <definedName name="jhkgh2_5_1_4_3" hidden="1">{#N/A,#N/A,FALSE,"TMCOMP96";#N/A,#N/A,FALSE,"MAT96";#N/A,#N/A,FALSE,"FANDA96";#N/A,#N/A,FALSE,"INTRAN96";#N/A,#N/A,FALSE,"NAA9697";#N/A,#N/A,FALSE,"ECWEBB";#N/A,#N/A,FALSE,"MFT96";#N/A,#N/A,FALSE,"CTrecon"}</definedName>
    <definedName name="jhkgh2_5_1_4_4" hidden="1">{#N/A,#N/A,FALSE,"TMCOMP96";#N/A,#N/A,FALSE,"MAT96";#N/A,#N/A,FALSE,"FANDA96";#N/A,#N/A,FALSE,"INTRAN96";#N/A,#N/A,FALSE,"NAA9697";#N/A,#N/A,FALSE,"ECWEBB";#N/A,#N/A,FALSE,"MFT96";#N/A,#N/A,FALSE,"CTrecon"}</definedName>
    <definedName name="jhkgh2_5_1_4_5" hidden="1">{#N/A,#N/A,FALSE,"TMCOMP96";#N/A,#N/A,FALSE,"MAT96";#N/A,#N/A,FALSE,"FANDA96";#N/A,#N/A,FALSE,"INTRAN96";#N/A,#N/A,FALSE,"NAA9697";#N/A,#N/A,FALSE,"ECWEBB";#N/A,#N/A,FALSE,"MFT96";#N/A,#N/A,FALSE,"CTrecon"}</definedName>
    <definedName name="jhkgh2_5_1_5" hidden="1">{#N/A,#N/A,FALSE,"TMCOMP96";#N/A,#N/A,FALSE,"MAT96";#N/A,#N/A,FALSE,"FANDA96";#N/A,#N/A,FALSE,"INTRAN96";#N/A,#N/A,FALSE,"NAA9697";#N/A,#N/A,FALSE,"ECWEBB";#N/A,#N/A,FALSE,"MFT96";#N/A,#N/A,FALSE,"CTrecon"}</definedName>
    <definedName name="jhkgh2_5_1_5_1" hidden="1">{#N/A,#N/A,FALSE,"TMCOMP96";#N/A,#N/A,FALSE,"MAT96";#N/A,#N/A,FALSE,"FANDA96";#N/A,#N/A,FALSE,"INTRAN96";#N/A,#N/A,FALSE,"NAA9697";#N/A,#N/A,FALSE,"ECWEBB";#N/A,#N/A,FALSE,"MFT96";#N/A,#N/A,FALSE,"CTrecon"}</definedName>
    <definedName name="jhkgh2_5_1_5_2" hidden="1">{#N/A,#N/A,FALSE,"TMCOMP96";#N/A,#N/A,FALSE,"MAT96";#N/A,#N/A,FALSE,"FANDA96";#N/A,#N/A,FALSE,"INTRAN96";#N/A,#N/A,FALSE,"NAA9697";#N/A,#N/A,FALSE,"ECWEBB";#N/A,#N/A,FALSE,"MFT96";#N/A,#N/A,FALSE,"CTrecon"}</definedName>
    <definedName name="jhkgh2_5_1_5_3" hidden="1">{#N/A,#N/A,FALSE,"TMCOMP96";#N/A,#N/A,FALSE,"MAT96";#N/A,#N/A,FALSE,"FANDA96";#N/A,#N/A,FALSE,"INTRAN96";#N/A,#N/A,FALSE,"NAA9697";#N/A,#N/A,FALSE,"ECWEBB";#N/A,#N/A,FALSE,"MFT96";#N/A,#N/A,FALSE,"CTrecon"}</definedName>
    <definedName name="jhkgh2_5_1_5_4" hidden="1">{#N/A,#N/A,FALSE,"TMCOMP96";#N/A,#N/A,FALSE,"MAT96";#N/A,#N/A,FALSE,"FANDA96";#N/A,#N/A,FALSE,"INTRAN96";#N/A,#N/A,FALSE,"NAA9697";#N/A,#N/A,FALSE,"ECWEBB";#N/A,#N/A,FALSE,"MFT96";#N/A,#N/A,FALSE,"CTrecon"}</definedName>
    <definedName name="jhkgh2_5_1_5_5" hidden="1">{#N/A,#N/A,FALSE,"TMCOMP96";#N/A,#N/A,FALSE,"MAT96";#N/A,#N/A,FALSE,"FANDA96";#N/A,#N/A,FALSE,"INTRAN96";#N/A,#N/A,FALSE,"NAA9697";#N/A,#N/A,FALSE,"ECWEBB";#N/A,#N/A,FALSE,"MFT96";#N/A,#N/A,FALSE,"CTrecon"}</definedName>
    <definedName name="jhkgh2_5_2" hidden="1">{#N/A,#N/A,FALSE,"TMCOMP96";#N/A,#N/A,FALSE,"MAT96";#N/A,#N/A,FALSE,"FANDA96";#N/A,#N/A,FALSE,"INTRAN96";#N/A,#N/A,FALSE,"NAA9697";#N/A,#N/A,FALSE,"ECWEBB";#N/A,#N/A,FALSE,"MFT96";#N/A,#N/A,FALSE,"CTrecon"}</definedName>
    <definedName name="jhkgh2_5_2_1" hidden="1">{#N/A,#N/A,FALSE,"TMCOMP96";#N/A,#N/A,FALSE,"MAT96";#N/A,#N/A,FALSE,"FANDA96";#N/A,#N/A,FALSE,"INTRAN96";#N/A,#N/A,FALSE,"NAA9697";#N/A,#N/A,FALSE,"ECWEBB";#N/A,#N/A,FALSE,"MFT96";#N/A,#N/A,FALSE,"CTrecon"}</definedName>
    <definedName name="jhkgh2_5_2_2" hidden="1">{#N/A,#N/A,FALSE,"TMCOMP96";#N/A,#N/A,FALSE,"MAT96";#N/A,#N/A,FALSE,"FANDA96";#N/A,#N/A,FALSE,"INTRAN96";#N/A,#N/A,FALSE,"NAA9697";#N/A,#N/A,FALSE,"ECWEBB";#N/A,#N/A,FALSE,"MFT96";#N/A,#N/A,FALSE,"CTrecon"}</definedName>
    <definedName name="jhkgh2_5_2_3" hidden="1">{#N/A,#N/A,FALSE,"TMCOMP96";#N/A,#N/A,FALSE,"MAT96";#N/A,#N/A,FALSE,"FANDA96";#N/A,#N/A,FALSE,"INTRAN96";#N/A,#N/A,FALSE,"NAA9697";#N/A,#N/A,FALSE,"ECWEBB";#N/A,#N/A,FALSE,"MFT96";#N/A,#N/A,FALSE,"CTrecon"}</definedName>
    <definedName name="jhkgh2_5_2_4" hidden="1">{#N/A,#N/A,FALSE,"TMCOMP96";#N/A,#N/A,FALSE,"MAT96";#N/A,#N/A,FALSE,"FANDA96";#N/A,#N/A,FALSE,"INTRAN96";#N/A,#N/A,FALSE,"NAA9697";#N/A,#N/A,FALSE,"ECWEBB";#N/A,#N/A,FALSE,"MFT96";#N/A,#N/A,FALSE,"CTrecon"}</definedName>
    <definedName name="jhkgh2_5_2_5" hidden="1">{#N/A,#N/A,FALSE,"TMCOMP96";#N/A,#N/A,FALSE,"MAT96";#N/A,#N/A,FALSE,"FANDA96";#N/A,#N/A,FALSE,"INTRAN96";#N/A,#N/A,FALSE,"NAA9697";#N/A,#N/A,FALSE,"ECWEBB";#N/A,#N/A,FALSE,"MFT96";#N/A,#N/A,FALSE,"CTrecon"}</definedName>
    <definedName name="jhkgh2_5_3" hidden="1">{#N/A,#N/A,FALSE,"TMCOMP96";#N/A,#N/A,FALSE,"MAT96";#N/A,#N/A,FALSE,"FANDA96";#N/A,#N/A,FALSE,"INTRAN96";#N/A,#N/A,FALSE,"NAA9697";#N/A,#N/A,FALSE,"ECWEBB";#N/A,#N/A,FALSE,"MFT96";#N/A,#N/A,FALSE,"CTrecon"}</definedName>
    <definedName name="jhkgh2_5_3_1" hidden="1">{#N/A,#N/A,FALSE,"TMCOMP96";#N/A,#N/A,FALSE,"MAT96";#N/A,#N/A,FALSE,"FANDA96";#N/A,#N/A,FALSE,"INTRAN96";#N/A,#N/A,FALSE,"NAA9697";#N/A,#N/A,FALSE,"ECWEBB";#N/A,#N/A,FALSE,"MFT96";#N/A,#N/A,FALSE,"CTrecon"}</definedName>
    <definedName name="jhkgh2_5_3_2" hidden="1">{#N/A,#N/A,FALSE,"TMCOMP96";#N/A,#N/A,FALSE,"MAT96";#N/A,#N/A,FALSE,"FANDA96";#N/A,#N/A,FALSE,"INTRAN96";#N/A,#N/A,FALSE,"NAA9697";#N/A,#N/A,FALSE,"ECWEBB";#N/A,#N/A,FALSE,"MFT96";#N/A,#N/A,FALSE,"CTrecon"}</definedName>
    <definedName name="jhkgh2_5_3_3" hidden="1">{#N/A,#N/A,FALSE,"TMCOMP96";#N/A,#N/A,FALSE,"MAT96";#N/A,#N/A,FALSE,"FANDA96";#N/A,#N/A,FALSE,"INTRAN96";#N/A,#N/A,FALSE,"NAA9697";#N/A,#N/A,FALSE,"ECWEBB";#N/A,#N/A,FALSE,"MFT96";#N/A,#N/A,FALSE,"CTrecon"}</definedName>
    <definedName name="jhkgh2_5_3_4" hidden="1">{#N/A,#N/A,FALSE,"TMCOMP96";#N/A,#N/A,FALSE,"MAT96";#N/A,#N/A,FALSE,"FANDA96";#N/A,#N/A,FALSE,"INTRAN96";#N/A,#N/A,FALSE,"NAA9697";#N/A,#N/A,FALSE,"ECWEBB";#N/A,#N/A,FALSE,"MFT96";#N/A,#N/A,FALSE,"CTrecon"}</definedName>
    <definedName name="jhkgh2_5_3_5" hidden="1">{#N/A,#N/A,FALSE,"TMCOMP96";#N/A,#N/A,FALSE,"MAT96";#N/A,#N/A,FALSE,"FANDA96";#N/A,#N/A,FALSE,"INTRAN96";#N/A,#N/A,FALSE,"NAA9697";#N/A,#N/A,FALSE,"ECWEBB";#N/A,#N/A,FALSE,"MFT96";#N/A,#N/A,FALSE,"CTrecon"}</definedName>
    <definedName name="jhkgh2_5_4" hidden="1">{#N/A,#N/A,FALSE,"TMCOMP96";#N/A,#N/A,FALSE,"MAT96";#N/A,#N/A,FALSE,"FANDA96";#N/A,#N/A,FALSE,"INTRAN96";#N/A,#N/A,FALSE,"NAA9697";#N/A,#N/A,FALSE,"ECWEBB";#N/A,#N/A,FALSE,"MFT96";#N/A,#N/A,FALSE,"CTrecon"}</definedName>
    <definedName name="jhkgh2_5_4_1" hidden="1">{#N/A,#N/A,FALSE,"TMCOMP96";#N/A,#N/A,FALSE,"MAT96";#N/A,#N/A,FALSE,"FANDA96";#N/A,#N/A,FALSE,"INTRAN96";#N/A,#N/A,FALSE,"NAA9697";#N/A,#N/A,FALSE,"ECWEBB";#N/A,#N/A,FALSE,"MFT96";#N/A,#N/A,FALSE,"CTrecon"}</definedName>
    <definedName name="jhkgh2_5_4_2" hidden="1">{#N/A,#N/A,FALSE,"TMCOMP96";#N/A,#N/A,FALSE,"MAT96";#N/A,#N/A,FALSE,"FANDA96";#N/A,#N/A,FALSE,"INTRAN96";#N/A,#N/A,FALSE,"NAA9697";#N/A,#N/A,FALSE,"ECWEBB";#N/A,#N/A,FALSE,"MFT96";#N/A,#N/A,FALSE,"CTrecon"}</definedName>
    <definedName name="jhkgh2_5_4_3" hidden="1">{#N/A,#N/A,FALSE,"TMCOMP96";#N/A,#N/A,FALSE,"MAT96";#N/A,#N/A,FALSE,"FANDA96";#N/A,#N/A,FALSE,"INTRAN96";#N/A,#N/A,FALSE,"NAA9697";#N/A,#N/A,FALSE,"ECWEBB";#N/A,#N/A,FALSE,"MFT96";#N/A,#N/A,FALSE,"CTrecon"}</definedName>
    <definedName name="jhkgh2_5_4_4" hidden="1">{#N/A,#N/A,FALSE,"TMCOMP96";#N/A,#N/A,FALSE,"MAT96";#N/A,#N/A,FALSE,"FANDA96";#N/A,#N/A,FALSE,"INTRAN96";#N/A,#N/A,FALSE,"NAA9697";#N/A,#N/A,FALSE,"ECWEBB";#N/A,#N/A,FALSE,"MFT96";#N/A,#N/A,FALSE,"CTrecon"}</definedName>
    <definedName name="jhkgh2_5_4_5" hidden="1">{#N/A,#N/A,FALSE,"TMCOMP96";#N/A,#N/A,FALSE,"MAT96";#N/A,#N/A,FALSE,"FANDA96";#N/A,#N/A,FALSE,"INTRAN96";#N/A,#N/A,FALSE,"NAA9697";#N/A,#N/A,FALSE,"ECWEBB";#N/A,#N/A,FALSE,"MFT96";#N/A,#N/A,FALSE,"CTrecon"}</definedName>
    <definedName name="jhkgh2_5_5" hidden="1">{#N/A,#N/A,FALSE,"TMCOMP96";#N/A,#N/A,FALSE,"MAT96";#N/A,#N/A,FALSE,"FANDA96";#N/A,#N/A,FALSE,"INTRAN96";#N/A,#N/A,FALSE,"NAA9697";#N/A,#N/A,FALSE,"ECWEBB";#N/A,#N/A,FALSE,"MFT96";#N/A,#N/A,FALSE,"CTrecon"}</definedName>
    <definedName name="jhkgh2_5_5_1" hidden="1">{#N/A,#N/A,FALSE,"TMCOMP96";#N/A,#N/A,FALSE,"MAT96";#N/A,#N/A,FALSE,"FANDA96";#N/A,#N/A,FALSE,"INTRAN96";#N/A,#N/A,FALSE,"NAA9697";#N/A,#N/A,FALSE,"ECWEBB";#N/A,#N/A,FALSE,"MFT96";#N/A,#N/A,FALSE,"CTrecon"}</definedName>
    <definedName name="jhkgh2_5_5_2" hidden="1">{#N/A,#N/A,FALSE,"TMCOMP96";#N/A,#N/A,FALSE,"MAT96";#N/A,#N/A,FALSE,"FANDA96";#N/A,#N/A,FALSE,"INTRAN96";#N/A,#N/A,FALSE,"NAA9697";#N/A,#N/A,FALSE,"ECWEBB";#N/A,#N/A,FALSE,"MFT96";#N/A,#N/A,FALSE,"CTrecon"}</definedName>
    <definedName name="jhkgh2_5_5_3" hidden="1">{#N/A,#N/A,FALSE,"TMCOMP96";#N/A,#N/A,FALSE,"MAT96";#N/A,#N/A,FALSE,"FANDA96";#N/A,#N/A,FALSE,"INTRAN96";#N/A,#N/A,FALSE,"NAA9697";#N/A,#N/A,FALSE,"ECWEBB";#N/A,#N/A,FALSE,"MFT96";#N/A,#N/A,FALSE,"CTrecon"}</definedName>
    <definedName name="jhkgh2_5_5_4" hidden="1">{#N/A,#N/A,FALSE,"TMCOMP96";#N/A,#N/A,FALSE,"MAT96";#N/A,#N/A,FALSE,"FANDA96";#N/A,#N/A,FALSE,"INTRAN96";#N/A,#N/A,FALSE,"NAA9697";#N/A,#N/A,FALSE,"ECWEBB";#N/A,#N/A,FALSE,"MFT96";#N/A,#N/A,FALSE,"CTrecon"}</definedName>
    <definedName name="jhkgh2_5_5_5" hidden="1">{#N/A,#N/A,FALSE,"TMCOMP96";#N/A,#N/A,FALSE,"MAT96";#N/A,#N/A,FALSE,"FANDA96";#N/A,#N/A,FALSE,"INTRAN96";#N/A,#N/A,FALSE,"NAA9697";#N/A,#N/A,FALSE,"ECWEBB";#N/A,#N/A,FALSE,"MFT96";#N/A,#N/A,FALSE,"CTrecon"}</definedName>
    <definedName name="Local_Share_Total">'Part 1'!$M$97</definedName>
    <definedName name="MHCLG_CONTROL">Backsheet!$A$1:$G$1791</definedName>
    <definedName name="n" hidden="1">{#N/A,#N/A,FALSE,"TMCOMP96";#N/A,#N/A,FALSE,"MAT96";#N/A,#N/A,FALSE,"FANDA96";#N/A,#N/A,FALSE,"INTRAN96";#N/A,#N/A,FALSE,"NAA9697";#N/A,#N/A,FALSE,"ECWEBB";#N/A,#N/A,FALSE,"MFT96";#N/A,#N/A,FALSE,"CTrecon"}</definedName>
    <definedName name="n_1" hidden="1">{#N/A,#N/A,FALSE,"TMCOMP96";#N/A,#N/A,FALSE,"MAT96";#N/A,#N/A,FALSE,"FANDA96";#N/A,#N/A,FALSE,"INTRAN96";#N/A,#N/A,FALSE,"NAA9697";#N/A,#N/A,FALSE,"ECWEBB";#N/A,#N/A,FALSE,"MFT96";#N/A,#N/A,FALSE,"CTrecon"}</definedName>
    <definedName name="n_1_1" hidden="1">{#N/A,#N/A,FALSE,"TMCOMP96";#N/A,#N/A,FALSE,"MAT96";#N/A,#N/A,FALSE,"FANDA96";#N/A,#N/A,FALSE,"INTRAN96";#N/A,#N/A,FALSE,"NAA9697";#N/A,#N/A,FALSE,"ECWEBB";#N/A,#N/A,FALSE,"MFT96";#N/A,#N/A,FALSE,"CTrecon"}</definedName>
    <definedName name="n_1_1_1" hidden="1">{#N/A,#N/A,FALSE,"TMCOMP96";#N/A,#N/A,FALSE,"MAT96";#N/A,#N/A,FALSE,"FANDA96";#N/A,#N/A,FALSE,"INTRAN96";#N/A,#N/A,FALSE,"NAA9697";#N/A,#N/A,FALSE,"ECWEBB";#N/A,#N/A,FALSE,"MFT96";#N/A,#N/A,FALSE,"CTrecon"}</definedName>
    <definedName name="n_1_1_1_1" hidden="1">{#N/A,#N/A,FALSE,"TMCOMP96";#N/A,#N/A,FALSE,"MAT96";#N/A,#N/A,FALSE,"FANDA96";#N/A,#N/A,FALSE,"INTRAN96";#N/A,#N/A,FALSE,"NAA9697";#N/A,#N/A,FALSE,"ECWEBB";#N/A,#N/A,FALSE,"MFT96";#N/A,#N/A,FALSE,"CTrecon"}</definedName>
    <definedName name="n_1_1_1_1_1" hidden="1">{#N/A,#N/A,FALSE,"TMCOMP96";#N/A,#N/A,FALSE,"MAT96";#N/A,#N/A,FALSE,"FANDA96";#N/A,#N/A,FALSE,"INTRAN96";#N/A,#N/A,FALSE,"NAA9697";#N/A,#N/A,FALSE,"ECWEBB";#N/A,#N/A,FALSE,"MFT96";#N/A,#N/A,FALSE,"CTrecon"}</definedName>
    <definedName name="n_1_1_1_1_1_1" hidden="1">{#N/A,#N/A,FALSE,"TMCOMP96";#N/A,#N/A,FALSE,"MAT96";#N/A,#N/A,FALSE,"FANDA96";#N/A,#N/A,FALSE,"INTRAN96";#N/A,#N/A,FALSE,"NAA9697";#N/A,#N/A,FALSE,"ECWEBB";#N/A,#N/A,FALSE,"MFT96";#N/A,#N/A,FALSE,"CTrecon"}</definedName>
    <definedName name="n_1_1_1_1_1_2" hidden="1">{#N/A,#N/A,FALSE,"TMCOMP96";#N/A,#N/A,FALSE,"MAT96";#N/A,#N/A,FALSE,"FANDA96";#N/A,#N/A,FALSE,"INTRAN96";#N/A,#N/A,FALSE,"NAA9697";#N/A,#N/A,FALSE,"ECWEBB";#N/A,#N/A,FALSE,"MFT96";#N/A,#N/A,FALSE,"CTrecon"}</definedName>
    <definedName name="n_1_1_1_1_1_3" hidden="1">{#N/A,#N/A,FALSE,"TMCOMP96";#N/A,#N/A,FALSE,"MAT96";#N/A,#N/A,FALSE,"FANDA96";#N/A,#N/A,FALSE,"INTRAN96";#N/A,#N/A,FALSE,"NAA9697";#N/A,#N/A,FALSE,"ECWEBB";#N/A,#N/A,FALSE,"MFT96";#N/A,#N/A,FALSE,"CTrecon"}</definedName>
    <definedName name="n_1_1_1_1_1_4" hidden="1">{#N/A,#N/A,FALSE,"TMCOMP96";#N/A,#N/A,FALSE,"MAT96";#N/A,#N/A,FALSE,"FANDA96";#N/A,#N/A,FALSE,"INTRAN96";#N/A,#N/A,FALSE,"NAA9697";#N/A,#N/A,FALSE,"ECWEBB";#N/A,#N/A,FALSE,"MFT96";#N/A,#N/A,FALSE,"CTrecon"}</definedName>
    <definedName name="n_1_1_1_1_1_5" hidden="1">{#N/A,#N/A,FALSE,"TMCOMP96";#N/A,#N/A,FALSE,"MAT96";#N/A,#N/A,FALSE,"FANDA96";#N/A,#N/A,FALSE,"INTRAN96";#N/A,#N/A,FALSE,"NAA9697";#N/A,#N/A,FALSE,"ECWEBB";#N/A,#N/A,FALSE,"MFT96";#N/A,#N/A,FALSE,"CTrecon"}</definedName>
    <definedName name="n_1_1_1_1_2" hidden="1">{#N/A,#N/A,FALSE,"TMCOMP96";#N/A,#N/A,FALSE,"MAT96";#N/A,#N/A,FALSE,"FANDA96";#N/A,#N/A,FALSE,"INTRAN96";#N/A,#N/A,FALSE,"NAA9697";#N/A,#N/A,FALSE,"ECWEBB";#N/A,#N/A,FALSE,"MFT96";#N/A,#N/A,FALSE,"CTrecon"}</definedName>
    <definedName name="n_1_1_1_1_2_1" hidden="1">{#N/A,#N/A,FALSE,"TMCOMP96";#N/A,#N/A,FALSE,"MAT96";#N/A,#N/A,FALSE,"FANDA96";#N/A,#N/A,FALSE,"INTRAN96";#N/A,#N/A,FALSE,"NAA9697";#N/A,#N/A,FALSE,"ECWEBB";#N/A,#N/A,FALSE,"MFT96";#N/A,#N/A,FALSE,"CTrecon"}</definedName>
    <definedName name="n_1_1_1_1_2_2" hidden="1">{#N/A,#N/A,FALSE,"TMCOMP96";#N/A,#N/A,FALSE,"MAT96";#N/A,#N/A,FALSE,"FANDA96";#N/A,#N/A,FALSE,"INTRAN96";#N/A,#N/A,FALSE,"NAA9697";#N/A,#N/A,FALSE,"ECWEBB";#N/A,#N/A,FALSE,"MFT96";#N/A,#N/A,FALSE,"CTrecon"}</definedName>
    <definedName name="n_1_1_1_1_2_3" hidden="1">{#N/A,#N/A,FALSE,"TMCOMP96";#N/A,#N/A,FALSE,"MAT96";#N/A,#N/A,FALSE,"FANDA96";#N/A,#N/A,FALSE,"INTRAN96";#N/A,#N/A,FALSE,"NAA9697";#N/A,#N/A,FALSE,"ECWEBB";#N/A,#N/A,FALSE,"MFT96";#N/A,#N/A,FALSE,"CTrecon"}</definedName>
    <definedName name="n_1_1_1_1_2_4" hidden="1">{#N/A,#N/A,FALSE,"TMCOMP96";#N/A,#N/A,FALSE,"MAT96";#N/A,#N/A,FALSE,"FANDA96";#N/A,#N/A,FALSE,"INTRAN96";#N/A,#N/A,FALSE,"NAA9697";#N/A,#N/A,FALSE,"ECWEBB";#N/A,#N/A,FALSE,"MFT96";#N/A,#N/A,FALSE,"CTrecon"}</definedName>
    <definedName name="n_1_1_1_1_2_5" hidden="1">{#N/A,#N/A,FALSE,"TMCOMP96";#N/A,#N/A,FALSE,"MAT96";#N/A,#N/A,FALSE,"FANDA96";#N/A,#N/A,FALSE,"INTRAN96";#N/A,#N/A,FALSE,"NAA9697";#N/A,#N/A,FALSE,"ECWEBB";#N/A,#N/A,FALSE,"MFT96";#N/A,#N/A,FALSE,"CTrecon"}</definedName>
    <definedName name="n_1_1_1_1_3" hidden="1">{#N/A,#N/A,FALSE,"TMCOMP96";#N/A,#N/A,FALSE,"MAT96";#N/A,#N/A,FALSE,"FANDA96";#N/A,#N/A,FALSE,"INTRAN96";#N/A,#N/A,FALSE,"NAA9697";#N/A,#N/A,FALSE,"ECWEBB";#N/A,#N/A,FALSE,"MFT96";#N/A,#N/A,FALSE,"CTrecon"}</definedName>
    <definedName name="n_1_1_1_1_4" hidden="1">{#N/A,#N/A,FALSE,"TMCOMP96";#N/A,#N/A,FALSE,"MAT96";#N/A,#N/A,FALSE,"FANDA96";#N/A,#N/A,FALSE,"INTRAN96";#N/A,#N/A,FALSE,"NAA9697";#N/A,#N/A,FALSE,"ECWEBB";#N/A,#N/A,FALSE,"MFT96";#N/A,#N/A,FALSE,"CTrecon"}</definedName>
    <definedName name="n_1_1_1_1_5" hidden="1">{#N/A,#N/A,FALSE,"TMCOMP96";#N/A,#N/A,FALSE,"MAT96";#N/A,#N/A,FALSE,"FANDA96";#N/A,#N/A,FALSE,"INTRAN96";#N/A,#N/A,FALSE,"NAA9697";#N/A,#N/A,FALSE,"ECWEBB";#N/A,#N/A,FALSE,"MFT96";#N/A,#N/A,FALSE,"CTrecon"}</definedName>
    <definedName name="n_1_1_1_2" hidden="1">{#N/A,#N/A,FALSE,"TMCOMP96";#N/A,#N/A,FALSE,"MAT96";#N/A,#N/A,FALSE,"FANDA96";#N/A,#N/A,FALSE,"INTRAN96";#N/A,#N/A,FALSE,"NAA9697";#N/A,#N/A,FALSE,"ECWEBB";#N/A,#N/A,FALSE,"MFT96";#N/A,#N/A,FALSE,"CTrecon"}</definedName>
    <definedName name="n_1_1_1_2_1" hidden="1">{#N/A,#N/A,FALSE,"TMCOMP96";#N/A,#N/A,FALSE,"MAT96";#N/A,#N/A,FALSE,"FANDA96";#N/A,#N/A,FALSE,"INTRAN96";#N/A,#N/A,FALSE,"NAA9697";#N/A,#N/A,FALSE,"ECWEBB";#N/A,#N/A,FALSE,"MFT96";#N/A,#N/A,FALSE,"CTrecon"}</definedName>
    <definedName name="n_1_1_1_2_2" hidden="1">{#N/A,#N/A,FALSE,"TMCOMP96";#N/A,#N/A,FALSE,"MAT96";#N/A,#N/A,FALSE,"FANDA96";#N/A,#N/A,FALSE,"INTRAN96";#N/A,#N/A,FALSE,"NAA9697";#N/A,#N/A,FALSE,"ECWEBB";#N/A,#N/A,FALSE,"MFT96";#N/A,#N/A,FALSE,"CTrecon"}</definedName>
    <definedName name="n_1_1_1_2_3" hidden="1">{#N/A,#N/A,FALSE,"TMCOMP96";#N/A,#N/A,FALSE,"MAT96";#N/A,#N/A,FALSE,"FANDA96";#N/A,#N/A,FALSE,"INTRAN96";#N/A,#N/A,FALSE,"NAA9697";#N/A,#N/A,FALSE,"ECWEBB";#N/A,#N/A,FALSE,"MFT96";#N/A,#N/A,FALSE,"CTrecon"}</definedName>
    <definedName name="n_1_1_1_2_4" hidden="1">{#N/A,#N/A,FALSE,"TMCOMP96";#N/A,#N/A,FALSE,"MAT96";#N/A,#N/A,FALSE,"FANDA96";#N/A,#N/A,FALSE,"INTRAN96";#N/A,#N/A,FALSE,"NAA9697";#N/A,#N/A,FALSE,"ECWEBB";#N/A,#N/A,FALSE,"MFT96";#N/A,#N/A,FALSE,"CTrecon"}</definedName>
    <definedName name="n_1_1_1_2_5" hidden="1">{#N/A,#N/A,FALSE,"TMCOMP96";#N/A,#N/A,FALSE,"MAT96";#N/A,#N/A,FALSE,"FANDA96";#N/A,#N/A,FALSE,"INTRAN96";#N/A,#N/A,FALSE,"NAA9697";#N/A,#N/A,FALSE,"ECWEBB";#N/A,#N/A,FALSE,"MFT96";#N/A,#N/A,FALSE,"CTrecon"}</definedName>
    <definedName name="n_1_1_1_3" hidden="1">{#N/A,#N/A,FALSE,"TMCOMP96";#N/A,#N/A,FALSE,"MAT96";#N/A,#N/A,FALSE,"FANDA96";#N/A,#N/A,FALSE,"INTRAN96";#N/A,#N/A,FALSE,"NAA9697";#N/A,#N/A,FALSE,"ECWEBB";#N/A,#N/A,FALSE,"MFT96";#N/A,#N/A,FALSE,"CTrecon"}</definedName>
    <definedName name="n_1_1_1_3_1" hidden="1">{#N/A,#N/A,FALSE,"TMCOMP96";#N/A,#N/A,FALSE,"MAT96";#N/A,#N/A,FALSE,"FANDA96";#N/A,#N/A,FALSE,"INTRAN96";#N/A,#N/A,FALSE,"NAA9697";#N/A,#N/A,FALSE,"ECWEBB";#N/A,#N/A,FALSE,"MFT96";#N/A,#N/A,FALSE,"CTrecon"}</definedName>
    <definedName name="n_1_1_1_3_2" hidden="1">{#N/A,#N/A,FALSE,"TMCOMP96";#N/A,#N/A,FALSE,"MAT96";#N/A,#N/A,FALSE,"FANDA96";#N/A,#N/A,FALSE,"INTRAN96";#N/A,#N/A,FALSE,"NAA9697";#N/A,#N/A,FALSE,"ECWEBB";#N/A,#N/A,FALSE,"MFT96";#N/A,#N/A,FALSE,"CTrecon"}</definedName>
    <definedName name="n_1_1_1_3_3" hidden="1">{#N/A,#N/A,FALSE,"TMCOMP96";#N/A,#N/A,FALSE,"MAT96";#N/A,#N/A,FALSE,"FANDA96";#N/A,#N/A,FALSE,"INTRAN96";#N/A,#N/A,FALSE,"NAA9697";#N/A,#N/A,FALSE,"ECWEBB";#N/A,#N/A,FALSE,"MFT96";#N/A,#N/A,FALSE,"CTrecon"}</definedName>
    <definedName name="n_1_1_1_3_4" hidden="1">{#N/A,#N/A,FALSE,"TMCOMP96";#N/A,#N/A,FALSE,"MAT96";#N/A,#N/A,FALSE,"FANDA96";#N/A,#N/A,FALSE,"INTRAN96";#N/A,#N/A,FALSE,"NAA9697";#N/A,#N/A,FALSE,"ECWEBB";#N/A,#N/A,FALSE,"MFT96";#N/A,#N/A,FALSE,"CTrecon"}</definedName>
    <definedName name="n_1_1_1_3_5" hidden="1">{#N/A,#N/A,FALSE,"TMCOMP96";#N/A,#N/A,FALSE,"MAT96";#N/A,#N/A,FALSE,"FANDA96";#N/A,#N/A,FALSE,"INTRAN96";#N/A,#N/A,FALSE,"NAA9697";#N/A,#N/A,FALSE,"ECWEBB";#N/A,#N/A,FALSE,"MFT96";#N/A,#N/A,FALSE,"CTrecon"}</definedName>
    <definedName name="n_1_1_1_4" hidden="1">{#N/A,#N/A,FALSE,"TMCOMP96";#N/A,#N/A,FALSE,"MAT96";#N/A,#N/A,FALSE,"FANDA96";#N/A,#N/A,FALSE,"INTRAN96";#N/A,#N/A,FALSE,"NAA9697";#N/A,#N/A,FALSE,"ECWEBB";#N/A,#N/A,FALSE,"MFT96";#N/A,#N/A,FALSE,"CTrecon"}</definedName>
    <definedName name="n_1_1_1_4_1" hidden="1">{#N/A,#N/A,FALSE,"TMCOMP96";#N/A,#N/A,FALSE,"MAT96";#N/A,#N/A,FALSE,"FANDA96";#N/A,#N/A,FALSE,"INTRAN96";#N/A,#N/A,FALSE,"NAA9697";#N/A,#N/A,FALSE,"ECWEBB";#N/A,#N/A,FALSE,"MFT96";#N/A,#N/A,FALSE,"CTrecon"}</definedName>
    <definedName name="n_1_1_1_4_2" hidden="1">{#N/A,#N/A,FALSE,"TMCOMP96";#N/A,#N/A,FALSE,"MAT96";#N/A,#N/A,FALSE,"FANDA96";#N/A,#N/A,FALSE,"INTRAN96";#N/A,#N/A,FALSE,"NAA9697";#N/A,#N/A,FALSE,"ECWEBB";#N/A,#N/A,FALSE,"MFT96";#N/A,#N/A,FALSE,"CTrecon"}</definedName>
    <definedName name="n_1_1_1_4_3" hidden="1">{#N/A,#N/A,FALSE,"TMCOMP96";#N/A,#N/A,FALSE,"MAT96";#N/A,#N/A,FALSE,"FANDA96";#N/A,#N/A,FALSE,"INTRAN96";#N/A,#N/A,FALSE,"NAA9697";#N/A,#N/A,FALSE,"ECWEBB";#N/A,#N/A,FALSE,"MFT96";#N/A,#N/A,FALSE,"CTrecon"}</definedName>
    <definedName name="n_1_1_1_4_4" hidden="1">{#N/A,#N/A,FALSE,"TMCOMP96";#N/A,#N/A,FALSE,"MAT96";#N/A,#N/A,FALSE,"FANDA96";#N/A,#N/A,FALSE,"INTRAN96";#N/A,#N/A,FALSE,"NAA9697";#N/A,#N/A,FALSE,"ECWEBB";#N/A,#N/A,FALSE,"MFT96";#N/A,#N/A,FALSE,"CTrecon"}</definedName>
    <definedName name="n_1_1_1_4_5" hidden="1">{#N/A,#N/A,FALSE,"TMCOMP96";#N/A,#N/A,FALSE,"MAT96";#N/A,#N/A,FALSE,"FANDA96";#N/A,#N/A,FALSE,"INTRAN96";#N/A,#N/A,FALSE,"NAA9697";#N/A,#N/A,FALSE,"ECWEBB";#N/A,#N/A,FALSE,"MFT96";#N/A,#N/A,FALSE,"CTrecon"}</definedName>
    <definedName name="n_1_1_1_5" hidden="1">{#N/A,#N/A,FALSE,"TMCOMP96";#N/A,#N/A,FALSE,"MAT96";#N/A,#N/A,FALSE,"FANDA96";#N/A,#N/A,FALSE,"INTRAN96";#N/A,#N/A,FALSE,"NAA9697";#N/A,#N/A,FALSE,"ECWEBB";#N/A,#N/A,FALSE,"MFT96";#N/A,#N/A,FALSE,"CTrecon"}</definedName>
    <definedName name="n_1_1_1_5_1" hidden="1">{#N/A,#N/A,FALSE,"TMCOMP96";#N/A,#N/A,FALSE,"MAT96";#N/A,#N/A,FALSE,"FANDA96";#N/A,#N/A,FALSE,"INTRAN96";#N/A,#N/A,FALSE,"NAA9697";#N/A,#N/A,FALSE,"ECWEBB";#N/A,#N/A,FALSE,"MFT96";#N/A,#N/A,FALSE,"CTrecon"}</definedName>
    <definedName name="n_1_1_1_5_2" hidden="1">{#N/A,#N/A,FALSE,"TMCOMP96";#N/A,#N/A,FALSE,"MAT96";#N/A,#N/A,FALSE,"FANDA96";#N/A,#N/A,FALSE,"INTRAN96";#N/A,#N/A,FALSE,"NAA9697";#N/A,#N/A,FALSE,"ECWEBB";#N/A,#N/A,FALSE,"MFT96";#N/A,#N/A,FALSE,"CTrecon"}</definedName>
    <definedName name="n_1_1_1_5_3" hidden="1">{#N/A,#N/A,FALSE,"TMCOMP96";#N/A,#N/A,FALSE,"MAT96";#N/A,#N/A,FALSE,"FANDA96";#N/A,#N/A,FALSE,"INTRAN96";#N/A,#N/A,FALSE,"NAA9697";#N/A,#N/A,FALSE,"ECWEBB";#N/A,#N/A,FALSE,"MFT96";#N/A,#N/A,FALSE,"CTrecon"}</definedName>
    <definedName name="n_1_1_1_5_4" hidden="1">{#N/A,#N/A,FALSE,"TMCOMP96";#N/A,#N/A,FALSE,"MAT96";#N/A,#N/A,FALSE,"FANDA96";#N/A,#N/A,FALSE,"INTRAN96";#N/A,#N/A,FALSE,"NAA9697";#N/A,#N/A,FALSE,"ECWEBB";#N/A,#N/A,FALSE,"MFT96";#N/A,#N/A,FALSE,"CTrecon"}</definedName>
    <definedName name="n_1_1_1_5_5" hidden="1">{#N/A,#N/A,FALSE,"TMCOMP96";#N/A,#N/A,FALSE,"MAT96";#N/A,#N/A,FALSE,"FANDA96";#N/A,#N/A,FALSE,"INTRAN96";#N/A,#N/A,FALSE,"NAA9697";#N/A,#N/A,FALSE,"ECWEBB";#N/A,#N/A,FALSE,"MFT96";#N/A,#N/A,FALSE,"CTrecon"}</definedName>
    <definedName name="n_1_1_2" hidden="1">{#N/A,#N/A,FALSE,"TMCOMP96";#N/A,#N/A,FALSE,"MAT96";#N/A,#N/A,FALSE,"FANDA96";#N/A,#N/A,FALSE,"INTRAN96";#N/A,#N/A,FALSE,"NAA9697";#N/A,#N/A,FALSE,"ECWEBB";#N/A,#N/A,FALSE,"MFT96";#N/A,#N/A,FALSE,"CTrecon"}</definedName>
    <definedName name="n_1_1_2_1" hidden="1">{#N/A,#N/A,FALSE,"TMCOMP96";#N/A,#N/A,FALSE,"MAT96";#N/A,#N/A,FALSE,"FANDA96";#N/A,#N/A,FALSE,"INTRAN96";#N/A,#N/A,FALSE,"NAA9697";#N/A,#N/A,FALSE,"ECWEBB";#N/A,#N/A,FALSE,"MFT96";#N/A,#N/A,FALSE,"CTrecon"}</definedName>
    <definedName name="n_1_1_2_2" hidden="1">{#N/A,#N/A,FALSE,"TMCOMP96";#N/A,#N/A,FALSE,"MAT96";#N/A,#N/A,FALSE,"FANDA96";#N/A,#N/A,FALSE,"INTRAN96";#N/A,#N/A,FALSE,"NAA9697";#N/A,#N/A,FALSE,"ECWEBB";#N/A,#N/A,FALSE,"MFT96";#N/A,#N/A,FALSE,"CTrecon"}</definedName>
    <definedName name="n_1_1_2_3" hidden="1">{#N/A,#N/A,FALSE,"TMCOMP96";#N/A,#N/A,FALSE,"MAT96";#N/A,#N/A,FALSE,"FANDA96";#N/A,#N/A,FALSE,"INTRAN96";#N/A,#N/A,FALSE,"NAA9697";#N/A,#N/A,FALSE,"ECWEBB";#N/A,#N/A,FALSE,"MFT96";#N/A,#N/A,FALSE,"CTrecon"}</definedName>
    <definedName name="n_1_1_2_4" hidden="1">{#N/A,#N/A,FALSE,"TMCOMP96";#N/A,#N/A,FALSE,"MAT96";#N/A,#N/A,FALSE,"FANDA96";#N/A,#N/A,FALSE,"INTRAN96";#N/A,#N/A,FALSE,"NAA9697";#N/A,#N/A,FALSE,"ECWEBB";#N/A,#N/A,FALSE,"MFT96";#N/A,#N/A,FALSE,"CTrecon"}</definedName>
    <definedName name="n_1_1_2_5" hidden="1">{#N/A,#N/A,FALSE,"TMCOMP96";#N/A,#N/A,FALSE,"MAT96";#N/A,#N/A,FALSE,"FANDA96";#N/A,#N/A,FALSE,"INTRAN96";#N/A,#N/A,FALSE,"NAA9697";#N/A,#N/A,FALSE,"ECWEBB";#N/A,#N/A,FALSE,"MFT96";#N/A,#N/A,FALSE,"CTrecon"}</definedName>
    <definedName name="n_1_1_3" hidden="1">{#N/A,#N/A,FALSE,"TMCOMP96";#N/A,#N/A,FALSE,"MAT96";#N/A,#N/A,FALSE,"FANDA96";#N/A,#N/A,FALSE,"INTRAN96";#N/A,#N/A,FALSE,"NAA9697";#N/A,#N/A,FALSE,"ECWEBB";#N/A,#N/A,FALSE,"MFT96";#N/A,#N/A,FALSE,"CTrecon"}</definedName>
    <definedName name="n_1_1_3_1" hidden="1">{#N/A,#N/A,FALSE,"TMCOMP96";#N/A,#N/A,FALSE,"MAT96";#N/A,#N/A,FALSE,"FANDA96";#N/A,#N/A,FALSE,"INTRAN96";#N/A,#N/A,FALSE,"NAA9697";#N/A,#N/A,FALSE,"ECWEBB";#N/A,#N/A,FALSE,"MFT96";#N/A,#N/A,FALSE,"CTrecon"}</definedName>
    <definedName name="n_1_1_3_2" hidden="1">{#N/A,#N/A,FALSE,"TMCOMP96";#N/A,#N/A,FALSE,"MAT96";#N/A,#N/A,FALSE,"FANDA96";#N/A,#N/A,FALSE,"INTRAN96";#N/A,#N/A,FALSE,"NAA9697";#N/A,#N/A,FALSE,"ECWEBB";#N/A,#N/A,FALSE,"MFT96";#N/A,#N/A,FALSE,"CTrecon"}</definedName>
    <definedName name="n_1_1_3_3" hidden="1">{#N/A,#N/A,FALSE,"TMCOMP96";#N/A,#N/A,FALSE,"MAT96";#N/A,#N/A,FALSE,"FANDA96";#N/A,#N/A,FALSE,"INTRAN96";#N/A,#N/A,FALSE,"NAA9697";#N/A,#N/A,FALSE,"ECWEBB";#N/A,#N/A,FALSE,"MFT96";#N/A,#N/A,FALSE,"CTrecon"}</definedName>
    <definedName name="n_1_1_3_4" hidden="1">{#N/A,#N/A,FALSE,"TMCOMP96";#N/A,#N/A,FALSE,"MAT96";#N/A,#N/A,FALSE,"FANDA96";#N/A,#N/A,FALSE,"INTRAN96";#N/A,#N/A,FALSE,"NAA9697";#N/A,#N/A,FALSE,"ECWEBB";#N/A,#N/A,FALSE,"MFT96";#N/A,#N/A,FALSE,"CTrecon"}</definedName>
    <definedName name="n_1_1_3_5" hidden="1">{#N/A,#N/A,FALSE,"TMCOMP96";#N/A,#N/A,FALSE,"MAT96";#N/A,#N/A,FALSE,"FANDA96";#N/A,#N/A,FALSE,"INTRAN96";#N/A,#N/A,FALSE,"NAA9697";#N/A,#N/A,FALSE,"ECWEBB";#N/A,#N/A,FALSE,"MFT96";#N/A,#N/A,FALSE,"CTrecon"}</definedName>
    <definedName name="n_1_1_4" hidden="1">{#N/A,#N/A,FALSE,"TMCOMP96";#N/A,#N/A,FALSE,"MAT96";#N/A,#N/A,FALSE,"FANDA96";#N/A,#N/A,FALSE,"INTRAN96";#N/A,#N/A,FALSE,"NAA9697";#N/A,#N/A,FALSE,"ECWEBB";#N/A,#N/A,FALSE,"MFT96";#N/A,#N/A,FALSE,"CTrecon"}</definedName>
    <definedName name="n_1_1_4_1" hidden="1">{#N/A,#N/A,FALSE,"TMCOMP96";#N/A,#N/A,FALSE,"MAT96";#N/A,#N/A,FALSE,"FANDA96";#N/A,#N/A,FALSE,"INTRAN96";#N/A,#N/A,FALSE,"NAA9697";#N/A,#N/A,FALSE,"ECWEBB";#N/A,#N/A,FALSE,"MFT96";#N/A,#N/A,FALSE,"CTrecon"}</definedName>
    <definedName name="n_1_1_4_2" hidden="1">{#N/A,#N/A,FALSE,"TMCOMP96";#N/A,#N/A,FALSE,"MAT96";#N/A,#N/A,FALSE,"FANDA96";#N/A,#N/A,FALSE,"INTRAN96";#N/A,#N/A,FALSE,"NAA9697";#N/A,#N/A,FALSE,"ECWEBB";#N/A,#N/A,FALSE,"MFT96";#N/A,#N/A,FALSE,"CTrecon"}</definedName>
    <definedName name="n_1_1_4_3" hidden="1">{#N/A,#N/A,FALSE,"TMCOMP96";#N/A,#N/A,FALSE,"MAT96";#N/A,#N/A,FALSE,"FANDA96";#N/A,#N/A,FALSE,"INTRAN96";#N/A,#N/A,FALSE,"NAA9697";#N/A,#N/A,FALSE,"ECWEBB";#N/A,#N/A,FALSE,"MFT96";#N/A,#N/A,FALSE,"CTrecon"}</definedName>
    <definedName name="n_1_1_4_4" hidden="1">{#N/A,#N/A,FALSE,"TMCOMP96";#N/A,#N/A,FALSE,"MAT96";#N/A,#N/A,FALSE,"FANDA96";#N/A,#N/A,FALSE,"INTRAN96";#N/A,#N/A,FALSE,"NAA9697";#N/A,#N/A,FALSE,"ECWEBB";#N/A,#N/A,FALSE,"MFT96";#N/A,#N/A,FALSE,"CTrecon"}</definedName>
    <definedName name="n_1_1_4_5" hidden="1">{#N/A,#N/A,FALSE,"TMCOMP96";#N/A,#N/A,FALSE,"MAT96";#N/A,#N/A,FALSE,"FANDA96";#N/A,#N/A,FALSE,"INTRAN96";#N/A,#N/A,FALSE,"NAA9697";#N/A,#N/A,FALSE,"ECWEBB";#N/A,#N/A,FALSE,"MFT96";#N/A,#N/A,FALSE,"CTrecon"}</definedName>
    <definedName name="n_1_1_5" hidden="1">{#N/A,#N/A,FALSE,"TMCOMP96";#N/A,#N/A,FALSE,"MAT96";#N/A,#N/A,FALSE,"FANDA96";#N/A,#N/A,FALSE,"INTRAN96";#N/A,#N/A,FALSE,"NAA9697";#N/A,#N/A,FALSE,"ECWEBB";#N/A,#N/A,FALSE,"MFT96";#N/A,#N/A,FALSE,"CTrecon"}</definedName>
    <definedName name="n_1_1_5_1" hidden="1">{#N/A,#N/A,FALSE,"TMCOMP96";#N/A,#N/A,FALSE,"MAT96";#N/A,#N/A,FALSE,"FANDA96";#N/A,#N/A,FALSE,"INTRAN96";#N/A,#N/A,FALSE,"NAA9697";#N/A,#N/A,FALSE,"ECWEBB";#N/A,#N/A,FALSE,"MFT96";#N/A,#N/A,FALSE,"CTrecon"}</definedName>
    <definedName name="n_1_1_5_2" hidden="1">{#N/A,#N/A,FALSE,"TMCOMP96";#N/A,#N/A,FALSE,"MAT96";#N/A,#N/A,FALSE,"FANDA96";#N/A,#N/A,FALSE,"INTRAN96";#N/A,#N/A,FALSE,"NAA9697";#N/A,#N/A,FALSE,"ECWEBB";#N/A,#N/A,FALSE,"MFT96";#N/A,#N/A,FALSE,"CTrecon"}</definedName>
    <definedName name="n_1_1_5_3" hidden="1">{#N/A,#N/A,FALSE,"TMCOMP96";#N/A,#N/A,FALSE,"MAT96";#N/A,#N/A,FALSE,"FANDA96";#N/A,#N/A,FALSE,"INTRAN96";#N/A,#N/A,FALSE,"NAA9697";#N/A,#N/A,FALSE,"ECWEBB";#N/A,#N/A,FALSE,"MFT96";#N/A,#N/A,FALSE,"CTrecon"}</definedName>
    <definedName name="n_1_1_5_4" hidden="1">{#N/A,#N/A,FALSE,"TMCOMP96";#N/A,#N/A,FALSE,"MAT96";#N/A,#N/A,FALSE,"FANDA96";#N/A,#N/A,FALSE,"INTRAN96";#N/A,#N/A,FALSE,"NAA9697";#N/A,#N/A,FALSE,"ECWEBB";#N/A,#N/A,FALSE,"MFT96";#N/A,#N/A,FALSE,"CTrecon"}</definedName>
    <definedName name="n_1_1_5_5" hidden="1">{#N/A,#N/A,FALSE,"TMCOMP96";#N/A,#N/A,FALSE,"MAT96";#N/A,#N/A,FALSE,"FANDA96";#N/A,#N/A,FALSE,"INTRAN96";#N/A,#N/A,FALSE,"NAA9697";#N/A,#N/A,FALSE,"ECWEBB";#N/A,#N/A,FALSE,"MFT96";#N/A,#N/A,FALSE,"CTrecon"}</definedName>
    <definedName name="n_1_2" hidden="1">{#N/A,#N/A,FALSE,"TMCOMP96";#N/A,#N/A,FALSE,"MAT96";#N/A,#N/A,FALSE,"FANDA96";#N/A,#N/A,FALSE,"INTRAN96";#N/A,#N/A,FALSE,"NAA9697";#N/A,#N/A,FALSE,"ECWEBB";#N/A,#N/A,FALSE,"MFT96";#N/A,#N/A,FALSE,"CTrecon"}</definedName>
    <definedName name="n_1_2_1" hidden="1">{#N/A,#N/A,FALSE,"TMCOMP96";#N/A,#N/A,FALSE,"MAT96";#N/A,#N/A,FALSE,"FANDA96";#N/A,#N/A,FALSE,"INTRAN96";#N/A,#N/A,FALSE,"NAA9697";#N/A,#N/A,FALSE,"ECWEBB";#N/A,#N/A,FALSE,"MFT96";#N/A,#N/A,FALSE,"CTrecon"}</definedName>
    <definedName name="n_1_2_1_1" hidden="1">{#N/A,#N/A,FALSE,"TMCOMP96";#N/A,#N/A,FALSE,"MAT96";#N/A,#N/A,FALSE,"FANDA96";#N/A,#N/A,FALSE,"INTRAN96";#N/A,#N/A,FALSE,"NAA9697";#N/A,#N/A,FALSE,"ECWEBB";#N/A,#N/A,FALSE,"MFT96";#N/A,#N/A,FALSE,"CTrecon"}</definedName>
    <definedName name="n_1_2_1_1_1" hidden="1">{#N/A,#N/A,FALSE,"TMCOMP96";#N/A,#N/A,FALSE,"MAT96";#N/A,#N/A,FALSE,"FANDA96";#N/A,#N/A,FALSE,"INTRAN96";#N/A,#N/A,FALSE,"NAA9697";#N/A,#N/A,FALSE,"ECWEBB";#N/A,#N/A,FALSE,"MFT96";#N/A,#N/A,FALSE,"CTrecon"}</definedName>
    <definedName name="n_1_2_1_1_1_1" hidden="1">{#N/A,#N/A,FALSE,"TMCOMP96";#N/A,#N/A,FALSE,"MAT96";#N/A,#N/A,FALSE,"FANDA96";#N/A,#N/A,FALSE,"INTRAN96";#N/A,#N/A,FALSE,"NAA9697";#N/A,#N/A,FALSE,"ECWEBB";#N/A,#N/A,FALSE,"MFT96";#N/A,#N/A,FALSE,"CTrecon"}</definedName>
    <definedName name="n_1_2_1_1_1_2" hidden="1">{#N/A,#N/A,FALSE,"TMCOMP96";#N/A,#N/A,FALSE,"MAT96";#N/A,#N/A,FALSE,"FANDA96";#N/A,#N/A,FALSE,"INTRAN96";#N/A,#N/A,FALSE,"NAA9697";#N/A,#N/A,FALSE,"ECWEBB";#N/A,#N/A,FALSE,"MFT96";#N/A,#N/A,FALSE,"CTrecon"}</definedName>
    <definedName name="n_1_2_1_1_1_3" hidden="1">{#N/A,#N/A,FALSE,"TMCOMP96";#N/A,#N/A,FALSE,"MAT96";#N/A,#N/A,FALSE,"FANDA96";#N/A,#N/A,FALSE,"INTRAN96";#N/A,#N/A,FALSE,"NAA9697";#N/A,#N/A,FALSE,"ECWEBB";#N/A,#N/A,FALSE,"MFT96";#N/A,#N/A,FALSE,"CTrecon"}</definedName>
    <definedName name="n_1_2_1_1_1_4" hidden="1">{#N/A,#N/A,FALSE,"TMCOMP96";#N/A,#N/A,FALSE,"MAT96";#N/A,#N/A,FALSE,"FANDA96";#N/A,#N/A,FALSE,"INTRAN96";#N/A,#N/A,FALSE,"NAA9697";#N/A,#N/A,FALSE,"ECWEBB";#N/A,#N/A,FALSE,"MFT96";#N/A,#N/A,FALSE,"CTrecon"}</definedName>
    <definedName name="n_1_2_1_1_1_5" hidden="1">{#N/A,#N/A,FALSE,"TMCOMP96";#N/A,#N/A,FALSE,"MAT96";#N/A,#N/A,FALSE,"FANDA96";#N/A,#N/A,FALSE,"INTRAN96";#N/A,#N/A,FALSE,"NAA9697";#N/A,#N/A,FALSE,"ECWEBB";#N/A,#N/A,FALSE,"MFT96";#N/A,#N/A,FALSE,"CTrecon"}</definedName>
    <definedName name="n_1_2_1_1_2" hidden="1">{#N/A,#N/A,FALSE,"TMCOMP96";#N/A,#N/A,FALSE,"MAT96";#N/A,#N/A,FALSE,"FANDA96";#N/A,#N/A,FALSE,"INTRAN96";#N/A,#N/A,FALSE,"NAA9697";#N/A,#N/A,FALSE,"ECWEBB";#N/A,#N/A,FALSE,"MFT96";#N/A,#N/A,FALSE,"CTrecon"}</definedName>
    <definedName name="n_1_2_1_1_2_1" hidden="1">{#N/A,#N/A,FALSE,"TMCOMP96";#N/A,#N/A,FALSE,"MAT96";#N/A,#N/A,FALSE,"FANDA96";#N/A,#N/A,FALSE,"INTRAN96";#N/A,#N/A,FALSE,"NAA9697";#N/A,#N/A,FALSE,"ECWEBB";#N/A,#N/A,FALSE,"MFT96";#N/A,#N/A,FALSE,"CTrecon"}</definedName>
    <definedName name="n_1_2_1_1_2_2" hidden="1">{#N/A,#N/A,FALSE,"TMCOMP96";#N/A,#N/A,FALSE,"MAT96";#N/A,#N/A,FALSE,"FANDA96";#N/A,#N/A,FALSE,"INTRAN96";#N/A,#N/A,FALSE,"NAA9697";#N/A,#N/A,FALSE,"ECWEBB";#N/A,#N/A,FALSE,"MFT96";#N/A,#N/A,FALSE,"CTrecon"}</definedName>
    <definedName name="n_1_2_1_1_2_3" hidden="1">{#N/A,#N/A,FALSE,"TMCOMP96";#N/A,#N/A,FALSE,"MAT96";#N/A,#N/A,FALSE,"FANDA96";#N/A,#N/A,FALSE,"INTRAN96";#N/A,#N/A,FALSE,"NAA9697";#N/A,#N/A,FALSE,"ECWEBB";#N/A,#N/A,FALSE,"MFT96";#N/A,#N/A,FALSE,"CTrecon"}</definedName>
    <definedName name="n_1_2_1_1_2_4" hidden="1">{#N/A,#N/A,FALSE,"TMCOMP96";#N/A,#N/A,FALSE,"MAT96";#N/A,#N/A,FALSE,"FANDA96";#N/A,#N/A,FALSE,"INTRAN96";#N/A,#N/A,FALSE,"NAA9697";#N/A,#N/A,FALSE,"ECWEBB";#N/A,#N/A,FALSE,"MFT96";#N/A,#N/A,FALSE,"CTrecon"}</definedName>
    <definedName name="n_1_2_1_1_2_5" hidden="1">{#N/A,#N/A,FALSE,"TMCOMP96";#N/A,#N/A,FALSE,"MAT96";#N/A,#N/A,FALSE,"FANDA96";#N/A,#N/A,FALSE,"INTRAN96";#N/A,#N/A,FALSE,"NAA9697";#N/A,#N/A,FALSE,"ECWEBB";#N/A,#N/A,FALSE,"MFT96";#N/A,#N/A,FALSE,"CTrecon"}</definedName>
    <definedName name="n_1_2_1_1_3" hidden="1">{#N/A,#N/A,FALSE,"TMCOMP96";#N/A,#N/A,FALSE,"MAT96";#N/A,#N/A,FALSE,"FANDA96";#N/A,#N/A,FALSE,"INTRAN96";#N/A,#N/A,FALSE,"NAA9697";#N/A,#N/A,FALSE,"ECWEBB";#N/A,#N/A,FALSE,"MFT96";#N/A,#N/A,FALSE,"CTrecon"}</definedName>
    <definedName name="n_1_2_1_1_4" hidden="1">{#N/A,#N/A,FALSE,"TMCOMP96";#N/A,#N/A,FALSE,"MAT96";#N/A,#N/A,FALSE,"FANDA96";#N/A,#N/A,FALSE,"INTRAN96";#N/A,#N/A,FALSE,"NAA9697";#N/A,#N/A,FALSE,"ECWEBB";#N/A,#N/A,FALSE,"MFT96";#N/A,#N/A,FALSE,"CTrecon"}</definedName>
    <definedName name="n_1_2_1_1_5" hidden="1">{#N/A,#N/A,FALSE,"TMCOMP96";#N/A,#N/A,FALSE,"MAT96";#N/A,#N/A,FALSE,"FANDA96";#N/A,#N/A,FALSE,"INTRAN96";#N/A,#N/A,FALSE,"NAA9697";#N/A,#N/A,FALSE,"ECWEBB";#N/A,#N/A,FALSE,"MFT96";#N/A,#N/A,FALSE,"CTrecon"}</definedName>
    <definedName name="n_1_2_1_2" hidden="1">{#N/A,#N/A,FALSE,"TMCOMP96";#N/A,#N/A,FALSE,"MAT96";#N/A,#N/A,FALSE,"FANDA96";#N/A,#N/A,FALSE,"INTRAN96";#N/A,#N/A,FALSE,"NAA9697";#N/A,#N/A,FALSE,"ECWEBB";#N/A,#N/A,FALSE,"MFT96";#N/A,#N/A,FALSE,"CTrecon"}</definedName>
    <definedName name="n_1_2_1_2_1" hidden="1">{#N/A,#N/A,FALSE,"TMCOMP96";#N/A,#N/A,FALSE,"MAT96";#N/A,#N/A,FALSE,"FANDA96";#N/A,#N/A,FALSE,"INTRAN96";#N/A,#N/A,FALSE,"NAA9697";#N/A,#N/A,FALSE,"ECWEBB";#N/A,#N/A,FALSE,"MFT96";#N/A,#N/A,FALSE,"CTrecon"}</definedName>
    <definedName name="n_1_2_1_2_2" hidden="1">{#N/A,#N/A,FALSE,"TMCOMP96";#N/A,#N/A,FALSE,"MAT96";#N/A,#N/A,FALSE,"FANDA96";#N/A,#N/A,FALSE,"INTRAN96";#N/A,#N/A,FALSE,"NAA9697";#N/A,#N/A,FALSE,"ECWEBB";#N/A,#N/A,FALSE,"MFT96";#N/A,#N/A,FALSE,"CTrecon"}</definedName>
    <definedName name="n_1_2_1_2_3" hidden="1">{#N/A,#N/A,FALSE,"TMCOMP96";#N/A,#N/A,FALSE,"MAT96";#N/A,#N/A,FALSE,"FANDA96";#N/A,#N/A,FALSE,"INTRAN96";#N/A,#N/A,FALSE,"NAA9697";#N/A,#N/A,FALSE,"ECWEBB";#N/A,#N/A,FALSE,"MFT96";#N/A,#N/A,FALSE,"CTrecon"}</definedName>
    <definedName name="n_1_2_1_2_4" hidden="1">{#N/A,#N/A,FALSE,"TMCOMP96";#N/A,#N/A,FALSE,"MAT96";#N/A,#N/A,FALSE,"FANDA96";#N/A,#N/A,FALSE,"INTRAN96";#N/A,#N/A,FALSE,"NAA9697";#N/A,#N/A,FALSE,"ECWEBB";#N/A,#N/A,FALSE,"MFT96";#N/A,#N/A,FALSE,"CTrecon"}</definedName>
    <definedName name="n_1_2_1_2_5" hidden="1">{#N/A,#N/A,FALSE,"TMCOMP96";#N/A,#N/A,FALSE,"MAT96";#N/A,#N/A,FALSE,"FANDA96";#N/A,#N/A,FALSE,"INTRAN96";#N/A,#N/A,FALSE,"NAA9697";#N/A,#N/A,FALSE,"ECWEBB";#N/A,#N/A,FALSE,"MFT96";#N/A,#N/A,FALSE,"CTrecon"}</definedName>
    <definedName name="n_1_2_1_3" hidden="1">{#N/A,#N/A,FALSE,"TMCOMP96";#N/A,#N/A,FALSE,"MAT96";#N/A,#N/A,FALSE,"FANDA96";#N/A,#N/A,FALSE,"INTRAN96";#N/A,#N/A,FALSE,"NAA9697";#N/A,#N/A,FALSE,"ECWEBB";#N/A,#N/A,FALSE,"MFT96";#N/A,#N/A,FALSE,"CTrecon"}</definedName>
    <definedName name="n_1_2_1_3_1" hidden="1">{#N/A,#N/A,FALSE,"TMCOMP96";#N/A,#N/A,FALSE,"MAT96";#N/A,#N/A,FALSE,"FANDA96";#N/A,#N/A,FALSE,"INTRAN96";#N/A,#N/A,FALSE,"NAA9697";#N/A,#N/A,FALSE,"ECWEBB";#N/A,#N/A,FALSE,"MFT96";#N/A,#N/A,FALSE,"CTrecon"}</definedName>
    <definedName name="n_1_2_1_3_2" hidden="1">{#N/A,#N/A,FALSE,"TMCOMP96";#N/A,#N/A,FALSE,"MAT96";#N/A,#N/A,FALSE,"FANDA96";#N/A,#N/A,FALSE,"INTRAN96";#N/A,#N/A,FALSE,"NAA9697";#N/A,#N/A,FALSE,"ECWEBB";#N/A,#N/A,FALSE,"MFT96";#N/A,#N/A,FALSE,"CTrecon"}</definedName>
    <definedName name="n_1_2_1_3_3" hidden="1">{#N/A,#N/A,FALSE,"TMCOMP96";#N/A,#N/A,FALSE,"MAT96";#N/A,#N/A,FALSE,"FANDA96";#N/A,#N/A,FALSE,"INTRAN96";#N/A,#N/A,FALSE,"NAA9697";#N/A,#N/A,FALSE,"ECWEBB";#N/A,#N/A,FALSE,"MFT96";#N/A,#N/A,FALSE,"CTrecon"}</definedName>
    <definedName name="n_1_2_1_3_4" hidden="1">{#N/A,#N/A,FALSE,"TMCOMP96";#N/A,#N/A,FALSE,"MAT96";#N/A,#N/A,FALSE,"FANDA96";#N/A,#N/A,FALSE,"INTRAN96";#N/A,#N/A,FALSE,"NAA9697";#N/A,#N/A,FALSE,"ECWEBB";#N/A,#N/A,FALSE,"MFT96";#N/A,#N/A,FALSE,"CTrecon"}</definedName>
    <definedName name="n_1_2_1_3_5" hidden="1">{#N/A,#N/A,FALSE,"TMCOMP96";#N/A,#N/A,FALSE,"MAT96";#N/A,#N/A,FALSE,"FANDA96";#N/A,#N/A,FALSE,"INTRAN96";#N/A,#N/A,FALSE,"NAA9697";#N/A,#N/A,FALSE,"ECWEBB";#N/A,#N/A,FALSE,"MFT96";#N/A,#N/A,FALSE,"CTrecon"}</definedName>
    <definedName name="n_1_2_1_4" hidden="1">{#N/A,#N/A,FALSE,"TMCOMP96";#N/A,#N/A,FALSE,"MAT96";#N/A,#N/A,FALSE,"FANDA96";#N/A,#N/A,FALSE,"INTRAN96";#N/A,#N/A,FALSE,"NAA9697";#N/A,#N/A,FALSE,"ECWEBB";#N/A,#N/A,FALSE,"MFT96";#N/A,#N/A,FALSE,"CTrecon"}</definedName>
    <definedName name="n_1_2_1_4_1" hidden="1">{#N/A,#N/A,FALSE,"TMCOMP96";#N/A,#N/A,FALSE,"MAT96";#N/A,#N/A,FALSE,"FANDA96";#N/A,#N/A,FALSE,"INTRAN96";#N/A,#N/A,FALSE,"NAA9697";#N/A,#N/A,FALSE,"ECWEBB";#N/A,#N/A,FALSE,"MFT96";#N/A,#N/A,FALSE,"CTrecon"}</definedName>
    <definedName name="n_1_2_1_4_2" hidden="1">{#N/A,#N/A,FALSE,"TMCOMP96";#N/A,#N/A,FALSE,"MAT96";#N/A,#N/A,FALSE,"FANDA96";#N/A,#N/A,FALSE,"INTRAN96";#N/A,#N/A,FALSE,"NAA9697";#N/A,#N/A,FALSE,"ECWEBB";#N/A,#N/A,FALSE,"MFT96";#N/A,#N/A,FALSE,"CTrecon"}</definedName>
    <definedName name="n_1_2_1_4_3" hidden="1">{#N/A,#N/A,FALSE,"TMCOMP96";#N/A,#N/A,FALSE,"MAT96";#N/A,#N/A,FALSE,"FANDA96";#N/A,#N/A,FALSE,"INTRAN96";#N/A,#N/A,FALSE,"NAA9697";#N/A,#N/A,FALSE,"ECWEBB";#N/A,#N/A,FALSE,"MFT96";#N/A,#N/A,FALSE,"CTrecon"}</definedName>
    <definedName name="n_1_2_1_4_4" hidden="1">{#N/A,#N/A,FALSE,"TMCOMP96";#N/A,#N/A,FALSE,"MAT96";#N/A,#N/A,FALSE,"FANDA96";#N/A,#N/A,FALSE,"INTRAN96";#N/A,#N/A,FALSE,"NAA9697";#N/A,#N/A,FALSE,"ECWEBB";#N/A,#N/A,FALSE,"MFT96";#N/A,#N/A,FALSE,"CTrecon"}</definedName>
    <definedName name="n_1_2_1_4_5" hidden="1">{#N/A,#N/A,FALSE,"TMCOMP96";#N/A,#N/A,FALSE,"MAT96";#N/A,#N/A,FALSE,"FANDA96";#N/A,#N/A,FALSE,"INTRAN96";#N/A,#N/A,FALSE,"NAA9697";#N/A,#N/A,FALSE,"ECWEBB";#N/A,#N/A,FALSE,"MFT96";#N/A,#N/A,FALSE,"CTrecon"}</definedName>
    <definedName name="n_1_2_1_5" hidden="1">{#N/A,#N/A,FALSE,"TMCOMP96";#N/A,#N/A,FALSE,"MAT96";#N/A,#N/A,FALSE,"FANDA96";#N/A,#N/A,FALSE,"INTRAN96";#N/A,#N/A,FALSE,"NAA9697";#N/A,#N/A,FALSE,"ECWEBB";#N/A,#N/A,FALSE,"MFT96";#N/A,#N/A,FALSE,"CTrecon"}</definedName>
    <definedName name="n_1_2_1_5_1" hidden="1">{#N/A,#N/A,FALSE,"TMCOMP96";#N/A,#N/A,FALSE,"MAT96";#N/A,#N/A,FALSE,"FANDA96";#N/A,#N/A,FALSE,"INTRAN96";#N/A,#N/A,FALSE,"NAA9697";#N/A,#N/A,FALSE,"ECWEBB";#N/A,#N/A,FALSE,"MFT96";#N/A,#N/A,FALSE,"CTrecon"}</definedName>
    <definedName name="n_1_2_1_5_2" hidden="1">{#N/A,#N/A,FALSE,"TMCOMP96";#N/A,#N/A,FALSE,"MAT96";#N/A,#N/A,FALSE,"FANDA96";#N/A,#N/A,FALSE,"INTRAN96";#N/A,#N/A,FALSE,"NAA9697";#N/A,#N/A,FALSE,"ECWEBB";#N/A,#N/A,FALSE,"MFT96";#N/A,#N/A,FALSE,"CTrecon"}</definedName>
    <definedName name="n_1_2_1_5_3" hidden="1">{#N/A,#N/A,FALSE,"TMCOMP96";#N/A,#N/A,FALSE,"MAT96";#N/A,#N/A,FALSE,"FANDA96";#N/A,#N/A,FALSE,"INTRAN96";#N/A,#N/A,FALSE,"NAA9697";#N/A,#N/A,FALSE,"ECWEBB";#N/A,#N/A,FALSE,"MFT96";#N/A,#N/A,FALSE,"CTrecon"}</definedName>
    <definedName name="n_1_2_1_5_4" hidden="1">{#N/A,#N/A,FALSE,"TMCOMP96";#N/A,#N/A,FALSE,"MAT96";#N/A,#N/A,FALSE,"FANDA96";#N/A,#N/A,FALSE,"INTRAN96";#N/A,#N/A,FALSE,"NAA9697";#N/A,#N/A,FALSE,"ECWEBB";#N/A,#N/A,FALSE,"MFT96";#N/A,#N/A,FALSE,"CTrecon"}</definedName>
    <definedName name="n_1_2_1_5_5" hidden="1">{#N/A,#N/A,FALSE,"TMCOMP96";#N/A,#N/A,FALSE,"MAT96";#N/A,#N/A,FALSE,"FANDA96";#N/A,#N/A,FALSE,"INTRAN96";#N/A,#N/A,FALSE,"NAA9697";#N/A,#N/A,FALSE,"ECWEBB";#N/A,#N/A,FALSE,"MFT96";#N/A,#N/A,FALSE,"CTrecon"}</definedName>
    <definedName name="n_1_2_2" hidden="1">{#N/A,#N/A,FALSE,"TMCOMP96";#N/A,#N/A,FALSE,"MAT96";#N/A,#N/A,FALSE,"FANDA96";#N/A,#N/A,FALSE,"INTRAN96";#N/A,#N/A,FALSE,"NAA9697";#N/A,#N/A,FALSE,"ECWEBB";#N/A,#N/A,FALSE,"MFT96";#N/A,#N/A,FALSE,"CTrecon"}</definedName>
    <definedName name="n_1_2_2_1" hidden="1">{#N/A,#N/A,FALSE,"TMCOMP96";#N/A,#N/A,FALSE,"MAT96";#N/A,#N/A,FALSE,"FANDA96";#N/A,#N/A,FALSE,"INTRAN96";#N/A,#N/A,FALSE,"NAA9697";#N/A,#N/A,FALSE,"ECWEBB";#N/A,#N/A,FALSE,"MFT96";#N/A,#N/A,FALSE,"CTrecon"}</definedName>
    <definedName name="n_1_2_2_2" hidden="1">{#N/A,#N/A,FALSE,"TMCOMP96";#N/A,#N/A,FALSE,"MAT96";#N/A,#N/A,FALSE,"FANDA96";#N/A,#N/A,FALSE,"INTRAN96";#N/A,#N/A,FALSE,"NAA9697";#N/A,#N/A,FALSE,"ECWEBB";#N/A,#N/A,FALSE,"MFT96";#N/A,#N/A,FALSE,"CTrecon"}</definedName>
    <definedName name="n_1_2_2_3" hidden="1">{#N/A,#N/A,FALSE,"TMCOMP96";#N/A,#N/A,FALSE,"MAT96";#N/A,#N/A,FALSE,"FANDA96";#N/A,#N/A,FALSE,"INTRAN96";#N/A,#N/A,FALSE,"NAA9697";#N/A,#N/A,FALSE,"ECWEBB";#N/A,#N/A,FALSE,"MFT96";#N/A,#N/A,FALSE,"CTrecon"}</definedName>
    <definedName name="n_1_2_2_4" hidden="1">{#N/A,#N/A,FALSE,"TMCOMP96";#N/A,#N/A,FALSE,"MAT96";#N/A,#N/A,FALSE,"FANDA96";#N/A,#N/A,FALSE,"INTRAN96";#N/A,#N/A,FALSE,"NAA9697";#N/A,#N/A,FALSE,"ECWEBB";#N/A,#N/A,FALSE,"MFT96";#N/A,#N/A,FALSE,"CTrecon"}</definedName>
    <definedName name="n_1_2_2_5" hidden="1">{#N/A,#N/A,FALSE,"TMCOMP96";#N/A,#N/A,FALSE,"MAT96";#N/A,#N/A,FALSE,"FANDA96";#N/A,#N/A,FALSE,"INTRAN96";#N/A,#N/A,FALSE,"NAA9697";#N/A,#N/A,FALSE,"ECWEBB";#N/A,#N/A,FALSE,"MFT96";#N/A,#N/A,FALSE,"CTrecon"}</definedName>
    <definedName name="n_1_2_3" hidden="1">{#N/A,#N/A,FALSE,"TMCOMP96";#N/A,#N/A,FALSE,"MAT96";#N/A,#N/A,FALSE,"FANDA96";#N/A,#N/A,FALSE,"INTRAN96";#N/A,#N/A,FALSE,"NAA9697";#N/A,#N/A,FALSE,"ECWEBB";#N/A,#N/A,FALSE,"MFT96";#N/A,#N/A,FALSE,"CTrecon"}</definedName>
    <definedName name="n_1_2_3_1" hidden="1">{#N/A,#N/A,FALSE,"TMCOMP96";#N/A,#N/A,FALSE,"MAT96";#N/A,#N/A,FALSE,"FANDA96";#N/A,#N/A,FALSE,"INTRAN96";#N/A,#N/A,FALSE,"NAA9697";#N/A,#N/A,FALSE,"ECWEBB";#N/A,#N/A,FALSE,"MFT96";#N/A,#N/A,FALSE,"CTrecon"}</definedName>
    <definedName name="n_1_2_3_2" hidden="1">{#N/A,#N/A,FALSE,"TMCOMP96";#N/A,#N/A,FALSE,"MAT96";#N/A,#N/A,FALSE,"FANDA96";#N/A,#N/A,FALSE,"INTRAN96";#N/A,#N/A,FALSE,"NAA9697";#N/A,#N/A,FALSE,"ECWEBB";#N/A,#N/A,FALSE,"MFT96";#N/A,#N/A,FALSE,"CTrecon"}</definedName>
    <definedName name="n_1_2_3_3" hidden="1">{#N/A,#N/A,FALSE,"TMCOMP96";#N/A,#N/A,FALSE,"MAT96";#N/A,#N/A,FALSE,"FANDA96";#N/A,#N/A,FALSE,"INTRAN96";#N/A,#N/A,FALSE,"NAA9697";#N/A,#N/A,FALSE,"ECWEBB";#N/A,#N/A,FALSE,"MFT96";#N/A,#N/A,FALSE,"CTrecon"}</definedName>
    <definedName name="n_1_2_3_4" hidden="1">{#N/A,#N/A,FALSE,"TMCOMP96";#N/A,#N/A,FALSE,"MAT96";#N/A,#N/A,FALSE,"FANDA96";#N/A,#N/A,FALSE,"INTRAN96";#N/A,#N/A,FALSE,"NAA9697";#N/A,#N/A,FALSE,"ECWEBB";#N/A,#N/A,FALSE,"MFT96";#N/A,#N/A,FALSE,"CTrecon"}</definedName>
    <definedName name="n_1_2_3_5" hidden="1">{#N/A,#N/A,FALSE,"TMCOMP96";#N/A,#N/A,FALSE,"MAT96";#N/A,#N/A,FALSE,"FANDA96";#N/A,#N/A,FALSE,"INTRAN96";#N/A,#N/A,FALSE,"NAA9697";#N/A,#N/A,FALSE,"ECWEBB";#N/A,#N/A,FALSE,"MFT96";#N/A,#N/A,FALSE,"CTrecon"}</definedName>
    <definedName name="n_1_2_4" hidden="1">{#N/A,#N/A,FALSE,"TMCOMP96";#N/A,#N/A,FALSE,"MAT96";#N/A,#N/A,FALSE,"FANDA96";#N/A,#N/A,FALSE,"INTRAN96";#N/A,#N/A,FALSE,"NAA9697";#N/A,#N/A,FALSE,"ECWEBB";#N/A,#N/A,FALSE,"MFT96";#N/A,#N/A,FALSE,"CTrecon"}</definedName>
    <definedName name="n_1_2_4_1" hidden="1">{#N/A,#N/A,FALSE,"TMCOMP96";#N/A,#N/A,FALSE,"MAT96";#N/A,#N/A,FALSE,"FANDA96";#N/A,#N/A,FALSE,"INTRAN96";#N/A,#N/A,FALSE,"NAA9697";#N/A,#N/A,FALSE,"ECWEBB";#N/A,#N/A,FALSE,"MFT96";#N/A,#N/A,FALSE,"CTrecon"}</definedName>
    <definedName name="n_1_2_4_2" hidden="1">{#N/A,#N/A,FALSE,"TMCOMP96";#N/A,#N/A,FALSE,"MAT96";#N/A,#N/A,FALSE,"FANDA96";#N/A,#N/A,FALSE,"INTRAN96";#N/A,#N/A,FALSE,"NAA9697";#N/A,#N/A,FALSE,"ECWEBB";#N/A,#N/A,FALSE,"MFT96";#N/A,#N/A,FALSE,"CTrecon"}</definedName>
    <definedName name="n_1_2_4_3" hidden="1">{#N/A,#N/A,FALSE,"TMCOMP96";#N/A,#N/A,FALSE,"MAT96";#N/A,#N/A,FALSE,"FANDA96";#N/A,#N/A,FALSE,"INTRAN96";#N/A,#N/A,FALSE,"NAA9697";#N/A,#N/A,FALSE,"ECWEBB";#N/A,#N/A,FALSE,"MFT96";#N/A,#N/A,FALSE,"CTrecon"}</definedName>
    <definedName name="n_1_2_4_4" hidden="1">{#N/A,#N/A,FALSE,"TMCOMP96";#N/A,#N/A,FALSE,"MAT96";#N/A,#N/A,FALSE,"FANDA96";#N/A,#N/A,FALSE,"INTRAN96";#N/A,#N/A,FALSE,"NAA9697";#N/A,#N/A,FALSE,"ECWEBB";#N/A,#N/A,FALSE,"MFT96";#N/A,#N/A,FALSE,"CTrecon"}</definedName>
    <definedName name="n_1_2_4_5" hidden="1">{#N/A,#N/A,FALSE,"TMCOMP96";#N/A,#N/A,FALSE,"MAT96";#N/A,#N/A,FALSE,"FANDA96";#N/A,#N/A,FALSE,"INTRAN96";#N/A,#N/A,FALSE,"NAA9697";#N/A,#N/A,FALSE,"ECWEBB";#N/A,#N/A,FALSE,"MFT96";#N/A,#N/A,FALSE,"CTrecon"}</definedName>
    <definedName name="n_1_2_5" hidden="1">{#N/A,#N/A,FALSE,"TMCOMP96";#N/A,#N/A,FALSE,"MAT96";#N/A,#N/A,FALSE,"FANDA96";#N/A,#N/A,FALSE,"INTRAN96";#N/A,#N/A,FALSE,"NAA9697";#N/A,#N/A,FALSE,"ECWEBB";#N/A,#N/A,FALSE,"MFT96";#N/A,#N/A,FALSE,"CTrecon"}</definedName>
    <definedName name="n_1_2_5_1" hidden="1">{#N/A,#N/A,FALSE,"TMCOMP96";#N/A,#N/A,FALSE,"MAT96";#N/A,#N/A,FALSE,"FANDA96";#N/A,#N/A,FALSE,"INTRAN96";#N/A,#N/A,FALSE,"NAA9697";#N/A,#N/A,FALSE,"ECWEBB";#N/A,#N/A,FALSE,"MFT96";#N/A,#N/A,FALSE,"CTrecon"}</definedName>
    <definedName name="n_1_2_5_2" hidden="1">{#N/A,#N/A,FALSE,"TMCOMP96";#N/A,#N/A,FALSE,"MAT96";#N/A,#N/A,FALSE,"FANDA96";#N/A,#N/A,FALSE,"INTRAN96";#N/A,#N/A,FALSE,"NAA9697";#N/A,#N/A,FALSE,"ECWEBB";#N/A,#N/A,FALSE,"MFT96";#N/A,#N/A,FALSE,"CTrecon"}</definedName>
    <definedName name="n_1_2_5_3" hidden="1">{#N/A,#N/A,FALSE,"TMCOMP96";#N/A,#N/A,FALSE,"MAT96";#N/A,#N/A,FALSE,"FANDA96";#N/A,#N/A,FALSE,"INTRAN96";#N/A,#N/A,FALSE,"NAA9697";#N/A,#N/A,FALSE,"ECWEBB";#N/A,#N/A,FALSE,"MFT96";#N/A,#N/A,FALSE,"CTrecon"}</definedName>
    <definedName name="n_1_2_5_4" hidden="1">{#N/A,#N/A,FALSE,"TMCOMP96";#N/A,#N/A,FALSE,"MAT96";#N/A,#N/A,FALSE,"FANDA96";#N/A,#N/A,FALSE,"INTRAN96";#N/A,#N/A,FALSE,"NAA9697";#N/A,#N/A,FALSE,"ECWEBB";#N/A,#N/A,FALSE,"MFT96";#N/A,#N/A,FALSE,"CTrecon"}</definedName>
    <definedName name="n_1_2_5_5" hidden="1">{#N/A,#N/A,FALSE,"TMCOMP96";#N/A,#N/A,FALSE,"MAT96";#N/A,#N/A,FALSE,"FANDA96";#N/A,#N/A,FALSE,"INTRAN96";#N/A,#N/A,FALSE,"NAA9697";#N/A,#N/A,FALSE,"ECWEBB";#N/A,#N/A,FALSE,"MFT96";#N/A,#N/A,FALSE,"CTrecon"}</definedName>
    <definedName name="n_1_3" hidden="1">{#N/A,#N/A,FALSE,"TMCOMP96";#N/A,#N/A,FALSE,"MAT96";#N/A,#N/A,FALSE,"FANDA96";#N/A,#N/A,FALSE,"INTRAN96";#N/A,#N/A,FALSE,"NAA9697";#N/A,#N/A,FALSE,"ECWEBB";#N/A,#N/A,FALSE,"MFT96";#N/A,#N/A,FALSE,"CTrecon"}</definedName>
    <definedName name="n_1_3_1" hidden="1">{#N/A,#N/A,FALSE,"TMCOMP96";#N/A,#N/A,FALSE,"MAT96";#N/A,#N/A,FALSE,"FANDA96";#N/A,#N/A,FALSE,"INTRAN96";#N/A,#N/A,FALSE,"NAA9697";#N/A,#N/A,FALSE,"ECWEBB";#N/A,#N/A,FALSE,"MFT96";#N/A,#N/A,FALSE,"CTrecon"}</definedName>
    <definedName name="n_1_3_1_1" hidden="1">{#N/A,#N/A,FALSE,"TMCOMP96";#N/A,#N/A,FALSE,"MAT96";#N/A,#N/A,FALSE,"FANDA96";#N/A,#N/A,FALSE,"INTRAN96";#N/A,#N/A,FALSE,"NAA9697";#N/A,#N/A,FALSE,"ECWEBB";#N/A,#N/A,FALSE,"MFT96";#N/A,#N/A,FALSE,"CTrecon"}</definedName>
    <definedName name="n_1_3_1_1_1" hidden="1">{#N/A,#N/A,FALSE,"TMCOMP96";#N/A,#N/A,FALSE,"MAT96";#N/A,#N/A,FALSE,"FANDA96";#N/A,#N/A,FALSE,"INTRAN96";#N/A,#N/A,FALSE,"NAA9697";#N/A,#N/A,FALSE,"ECWEBB";#N/A,#N/A,FALSE,"MFT96";#N/A,#N/A,FALSE,"CTrecon"}</definedName>
    <definedName name="n_1_3_1_1_1_1" hidden="1">{#N/A,#N/A,FALSE,"TMCOMP96";#N/A,#N/A,FALSE,"MAT96";#N/A,#N/A,FALSE,"FANDA96";#N/A,#N/A,FALSE,"INTRAN96";#N/A,#N/A,FALSE,"NAA9697";#N/A,#N/A,FALSE,"ECWEBB";#N/A,#N/A,FALSE,"MFT96";#N/A,#N/A,FALSE,"CTrecon"}</definedName>
    <definedName name="n_1_3_1_1_1_2" hidden="1">{#N/A,#N/A,FALSE,"TMCOMP96";#N/A,#N/A,FALSE,"MAT96";#N/A,#N/A,FALSE,"FANDA96";#N/A,#N/A,FALSE,"INTRAN96";#N/A,#N/A,FALSE,"NAA9697";#N/A,#N/A,FALSE,"ECWEBB";#N/A,#N/A,FALSE,"MFT96";#N/A,#N/A,FALSE,"CTrecon"}</definedName>
    <definedName name="n_1_3_1_1_1_3" hidden="1">{#N/A,#N/A,FALSE,"TMCOMP96";#N/A,#N/A,FALSE,"MAT96";#N/A,#N/A,FALSE,"FANDA96";#N/A,#N/A,FALSE,"INTRAN96";#N/A,#N/A,FALSE,"NAA9697";#N/A,#N/A,FALSE,"ECWEBB";#N/A,#N/A,FALSE,"MFT96";#N/A,#N/A,FALSE,"CTrecon"}</definedName>
    <definedName name="n_1_3_1_1_1_4" hidden="1">{#N/A,#N/A,FALSE,"TMCOMP96";#N/A,#N/A,FALSE,"MAT96";#N/A,#N/A,FALSE,"FANDA96";#N/A,#N/A,FALSE,"INTRAN96";#N/A,#N/A,FALSE,"NAA9697";#N/A,#N/A,FALSE,"ECWEBB";#N/A,#N/A,FALSE,"MFT96";#N/A,#N/A,FALSE,"CTrecon"}</definedName>
    <definedName name="n_1_3_1_1_1_5" hidden="1">{#N/A,#N/A,FALSE,"TMCOMP96";#N/A,#N/A,FALSE,"MAT96";#N/A,#N/A,FALSE,"FANDA96";#N/A,#N/A,FALSE,"INTRAN96";#N/A,#N/A,FALSE,"NAA9697";#N/A,#N/A,FALSE,"ECWEBB";#N/A,#N/A,FALSE,"MFT96";#N/A,#N/A,FALSE,"CTrecon"}</definedName>
    <definedName name="n_1_3_1_1_2" hidden="1">{#N/A,#N/A,FALSE,"TMCOMP96";#N/A,#N/A,FALSE,"MAT96";#N/A,#N/A,FALSE,"FANDA96";#N/A,#N/A,FALSE,"INTRAN96";#N/A,#N/A,FALSE,"NAA9697";#N/A,#N/A,FALSE,"ECWEBB";#N/A,#N/A,FALSE,"MFT96";#N/A,#N/A,FALSE,"CTrecon"}</definedName>
    <definedName name="n_1_3_1_1_2_1" hidden="1">{#N/A,#N/A,FALSE,"TMCOMP96";#N/A,#N/A,FALSE,"MAT96";#N/A,#N/A,FALSE,"FANDA96";#N/A,#N/A,FALSE,"INTRAN96";#N/A,#N/A,FALSE,"NAA9697";#N/A,#N/A,FALSE,"ECWEBB";#N/A,#N/A,FALSE,"MFT96";#N/A,#N/A,FALSE,"CTrecon"}</definedName>
    <definedName name="n_1_3_1_1_2_2" hidden="1">{#N/A,#N/A,FALSE,"TMCOMP96";#N/A,#N/A,FALSE,"MAT96";#N/A,#N/A,FALSE,"FANDA96";#N/A,#N/A,FALSE,"INTRAN96";#N/A,#N/A,FALSE,"NAA9697";#N/A,#N/A,FALSE,"ECWEBB";#N/A,#N/A,FALSE,"MFT96";#N/A,#N/A,FALSE,"CTrecon"}</definedName>
    <definedName name="n_1_3_1_1_2_3" hidden="1">{#N/A,#N/A,FALSE,"TMCOMP96";#N/A,#N/A,FALSE,"MAT96";#N/A,#N/A,FALSE,"FANDA96";#N/A,#N/A,FALSE,"INTRAN96";#N/A,#N/A,FALSE,"NAA9697";#N/A,#N/A,FALSE,"ECWEBB";#N/A,#N/A,FALSE,"MFT96";#N/A,#N/A,FALSE,"CTrecon"}</definedName>
    <definedName name="n_1_3_1_1_2_4" hidden="1">{#N/A,#N/A,FALSE,"TMCOMP96";#N/A,#N/A,FALSE,"MAT96";#N/A,#N/A,FALSE,"FANDA96";#N/A,#N/A,FALSE,"INTRAN96";#N/A,#N/A,FALSE,"NAA9697";#N/A,#N/A,FALSE,"ECWEBB";#N/A,#N/A,FALSE,"MFT96";#N/A,#N/A,FALSE,"CTrecon"}</definedName>
    <definedName name="n_1_3_1_1_2_5" hidden="1">{#N/A,#N/A,FALSE,"TMCOMP96";#N/A,#N/A,FALSE,"MAT96";#N/A,#N/A,FALSE,"FANDA96";#N/A,#N/A,FALSE,"INTRAN96";#N/A,#N/A,FALSE,"NAA9697";#N/A,#N/A,FALSE,"ECWEBB";#N/A,#N/A,FALSE,"MFT96";#N/A,#N/A,FALSE,"CTrecon"}</definedName>
    <definedName name="n_1_3_1_1_3" hidden="1">{#N/A,#N/A,FALSE,"TMCOMP96";#N/A,#N/A,FALSE,"MAT96";#N/A,#N/A,FALSE,"FANDA96";#N/A,#N/A,FALSE,"INTRAN96";#N/A,#N/A,FALSE,"NAA9697";#N/A,#N/A,FALSE,"ECWEBB";#N/A,#N/A,FALSE,"MFT96";#N/A,#N/A,FALSE,"CTrecon"}</definedName>
    <definedName name="n_1_3_1_1_4" hidden="1">{#N/A,#N/A,FALSE,"TMCOMP96";#N/A,#N/A,FALSE,"MAT96";#N/A,#N/A,FALSE,"FANDA96";#N/A,#N/A,FALSE,"INTRAN96";#N/A,#N/A,FALSE,"NAA9697";#N/A,#N/A,FALSE,"ECWEBB";#N/A,#N/A,FALSE,"MFT96";#N/A,#N/A,FALSE,"CTrecon"}</definedName>
    <definedName name="n_1_3_1_1_5" hidden="1">{#N/A,#N/A,FALSE,"TMCOMP96";#N/A,#N/A,FALSE,"MAT96";#N/A,#N/A,FALSE,"FANDA96";#N/A,#N/A,FALSE,"INTRAN96";#N/A,#N/A,FALSE,"NAA9697";#N/A,#N/A,FALSE,"ECWEBB";#N/A,#N/A,FALSE,"MFT96";#N/A,#N/A,FALSE,"CTrecon"}</definedName>
    <definedName name="n_1_3_1_2" hidden="1">{#N/A,#N/A,FALSE,"TMCOMP96";#N/A,#N/A,FALSE,"MAT96";#N/A,#N/A,FALSE,"FANDA96";#N/A,#N/A,FALSE,"INTRAN96";#N/A,#N/A,FALSE,"NAA9697";#N/A,#N/A,FALSE,"ECWEBB";#N/A,#N/A,FALSE,"MFT96";#N/A,#N/A,FALSE,"CTrecon"}</definedName>
    <definedName name="n_1_3_1_2_1" hidden="1">{#N/A,#N/A,FALSE,"TMCOMP96";#N/A,#N/A,FALSE,"MAT96";#N/A,#N/A,FALSE,"FANDA96";#N/A,#N/A,FALSE,"INTRAN96";#N/A,#N/A,FALSE,"NAA9697";#N/A,#N/A,FALSE,"ECWEBB";#N/A,#N/A,FALSE,"MFT96";#N/A,#N/A,FALSE,"CTrecon"}</definedName>
    <definedName name="n_1_3_1_2_2" hidden="1">{#N/A,#N/A,FALSE,"TMCOMP96";#N/A,#N/A,FALSE,"MAT96";#N/A,#N/A,FALSE,"FANDA96";#N/A,#N/A,FALSE,"INTRAN96";#N/A,#N/A,FALSE,"NAA9697";#N/A,#N/A,FALSE,"ECWEBB";#N/A,#N/A,FALSE,"MFT96";#N/A,#N/A,FALSE,"CTrecon"}</definedName>
    <definedName name="n_1_3_1_2_3" hidden="1">{#N/A,#N/A,FALSE,"TMCOMP96";#N/A,#N/A,FALSE,"MAT96";#N/A,#N/A,FALSE,"FANDA96";#N/A,#N/A,FALSE,"INTRAN96";#N/A,#N/A,FALSE,"NAA9697";#N/A,#N/A,FALSE,"ECWEBB";#N/A,#N/A,FALSE,"MFT96";#N/A,#N/A,FALSE,"CTrecon"}</definedName>
    <definedName name="n_1_3_1_2_4" hidden="1">{#N/A,#N/A,FALSE,"TMCOMP96";#N/A,#N/A,FALSE,"MAT96";#N/A,#N/A,FALSE,"FANDA96";#N/A,#N/A,FALSE,"INTRAN96";#N/A,#N/A,FALSE,"NAA9697";#N/A,#N/A,FALSE,"ECWEBB";#N/A,#N/A,FALSE,"MFT96";#N/A,#N/A,FALSE,"CTrecon"}</definedName>
    <definedName name="n_1_3_1_2_5" hidden="1">{#N/A,#N/A,FALSE,"TMCOMP96";#N/A,#N/A,FALSE,"MAT96";#N/A,#N/A,FALSE,"FANDA96";#N/A,#N/A,FALSE,"INTRAN96";#N/A,#N/A,FALSE,"NAA9697";#N/A,#N/A,FALSE,"ECWEBB";#N/A,#N/A,FALSE,"MFT96";#N/A,#N/A,FALSE,"CTrecon"}</definedName>
    <definedName name="n_1_3_1_3" hidden="1">{#N/A,#N/A,FALSE,"TMCOMP96";#N/A,#N/A,FALSE,"MAT96";#N/A,#N/A,FALSE,"FANDA96";#N/A,#N/A,FALSE,"INTRAN96";#N/A,#N/A,FALSE,"NAA9697";#N/A,#N/A,FALSE,"ECWEBB";#N/A,#N/A,FALSE,"MFT96";#N/A,#N/A,FALSE,"CTrecon"}</definedName>
    <definedName name="n_1_3_1_3_1" hidden="1">{#N/A,#N/A,FALSE,"TMCOMP96";#N/A,#N/A,FALSE,"MAT96";#N/A,#N/A,FALSE,"FANDA96";#N/A,#N/A,FALSE,"INTRAN96";#N/A,#N/A,FALSE,"NAA9697";#N/A,#N/A,FALSE,"ECWEBB";#N/A,#N/A,FALSE,"MFT96";#N/A,#N/A,FALSE,"CTrecon"}</definedName>
    <definedName name="n_1_3_1_3_2" hidden="1">{#N/A,#N/A,FALSE,"TMCOMP96";#N/A,#N/A,FALSE,"MAT96";#N/A,#N/A,FALSE,"FANDA96";#N/A,#N/A,FALSE,"INTRAN96";#N/A,#N/A,FALSE,"NAA9697";#N/A,#N/A,FALSE,"ECWEBB";#N/A,#N/A,FALSE,"MFT96";#N/A,#N/A,FALSE,"CTrecon"}</definedName>
    <definedName name="n_1_3_1_3_3" hidden="1">{#N/A,#N/A,FALSE,"TMCOMP96";#N/A,#N/A,FALSE,"MAT96";#N/A,#N/A,FALSE,"FANDA96";#N/A,#N/A,FALSE,"INTRAN96";#N/A,#N/A,FALSE,"NAA9697";#N/A,#N/A,FALSE,"ECWEBB";#N/A,#N/A,FALSE,"MFT96";#N/A,#N/A,FALSE,"CTrecon"}</definedName>
    <definedName name="n_1_3_1_3_4" hidden="1">{#N/A,#N/A,FALSE,"TMCOMP96";#N/A,#N/A,FALSE,"MAT96";#N/A,#N/A,FALSE,"FANDA96";#N/A,#N/A,FALSE,"INTRAN96";#N/A,#N/A,FALSE,"NAA9697";#N/A,#N/A,FALSE,"ECWEBB";#N/A,#N/A,FALSE,"MFT96";#N/A,#N/A,FALSE,"CTrecon"}</definedName>
    <definedName name="n_1_3_1_3_5" hidden="1">{#N/A,#N/A,FALSE,"TMCOMP96";#N/A,#N/A,FALSE,"MAT96";#N/A,#N/A,FALSE,"FANDA96";#N/A,#N/A,FALSE,"INTRAN96";#N/A,#N/A,FALSE,"NAA9697";#N/A,#N/A,FALSE,"ECWEBB";#N/A,#N/A,FALSE,"MFT96";#N/A,#N/A,FALSE,"CTrecon"}</definedName>
    <definedName name="n_1_3_1_4" hidden="1">{#N/A,#N/A,FALSE,"TMCOMP96";#N/A,#N/A,FALSE,"MAT96";#N/A,#N/A,FALSE,"FANDA96";#N/A,#N/A,FALSE,"INTRAN96";#N/A,#N/A,FALSE,"NAA9697";#N/A,#N/A,FALSE,"ECWEBB";#N/A,#N/A,FALSE,"MFT96";#N/A,#N/A,FALSE,"CTrecon"}</definedName>
    <definedName name="n_1_3_1_4_1" hidden="1">{#N/A,#N/A,FALSE,"TMCOMP96";#N/A,#N/A,FALSE,"MAT96";#N/A,#N/A,FALSE,"FANDA96";#N/A,#N/A,FALSE,"INTRAN96";#N/A,#N/A,FALSE,"NAA9697";#N/A,#N/A,FALSE,"ECWEBB";#N/A,#N/A,FALSE,"MFT96";#N/A,#N/A,FALSE,"CTrecon"}</definedName>
    <definedName name="n_1_3_1_4_2" hidden="1">{#N/A,#N/A,FALSE,"TMCOMP96";#N/A,#N/A,FALSE,"MAT96";#N/A,#N/A,FALSE,"FANDA96";#N/A,#N/A,FALSE,"INTRAN96";#N/A,#N/A,FALSE,"NAA9697";#N/A,#N/A,FALSE,"ECWEBB";#N/A,#N/A,FALSE,"MFT96";#N/A,#N/A,FALSE,"CTrecon"}</definedName>
    <definedName name="n_1_3_1_4_3" hidden="1">{#N/A,#N/A,FALSE,"TMCOMP96";#N/A,#N/A,FALSE,"MAT96";#N/A,#N/A,FALSE,"FANDA96";#N/A,#N/A,FALSE,"INTRAN96";#N/A,#N/A,FALSE,"NAA9697";#N/A,#N/A,FALSE,"ECWEBB";#N/A,#N/A,FALSE,"MFT96";#N/A,#N/A,FALSE,"CTrecon"}</definedName>
    <definedName name="n_1_3_1_4_4" hidden="1">{#N/A,#N/A,FALSE,"TMCOMP96";#N/A,#N/A,FALSE,"MAT96";#N/A,#N/A,FALSE,"FANDA96";#N/A,#N/A,FALSE,"INTRAN96";#N/A,#N/A,FALSE,"NAA9697";#N/A,#N/A,FALSE,"ECWEBB";#N/A,#N/A,FALSE,"MFT96";#N/A,#N/A,FALSE,"CTrecon"}</definedName>
    <definedName name="n_1_3_1_4_5" hidden="1">{#N/A,#N/A,FALSE,"TMCOMP96";#N/A,#N/A,FALSE,"MAT96";#N/A,#N/A,FALSE,"FANDA96";#N/A,#N/A,FALSE,"INTRAN96";#N/A,#N/A,FALSE,"NAA9697";#N/A,#N/A,FALSE,"ECWEBB";#N/A,#N/A,FALSE,"MFT96";#N/A,#N/A,FALSE,"CTrecon"}</definedName>
    <definedName name="n_1_3_1_5" hidden="1">{#N/A,#N/A,FALSE,"TMCOMP96";#N/A,#N/A,FALSE,"MAT96";#N/A,#N/A,FALSE,"FANDA96";#N/A,#N/A,FALSE,"INTRAN96";#N/A,#N/A,FALSE,"NAA9697";#N/A,#N/A,FALSE,"ECWEBB";#N/A,#N/A,FALSE,"MFT96";#N/A,#N/A,FALSE,"CTrecon"}</definedName>
    <definedName name="n_1_3_1_5_1" hidden="1">{#N/A,#N/A,FALSE,"TMCOMP96";#N/A,#N/A,FALSE,"MAT96";#N/A,#N/A,FALSE,"FANDA96";#N/A,#N/A,FALSE,"INTRAN96";#N/A,#N/A,FALSE,"NAA9697";#N/A,#N/A,FALSE,"ECWEBB";#N/A,#N/A,FALSE,"MFT96";#N/A,#N/A,FALSE,"CTrecon"}</definedName>
    <definedName name="n_1_3_1_5_2" hidden="1">{#N/A,#N/A,FALSE,"TMCOMP96";#N/A,#N/A,FALSE,"MAT96";#N/A,#N/A,FALSE,"FANDA96";#N/A,#N/A,FALSE,"INTRAN96";#N/A,#N/A,FALSE,"NAA9697";#N/A,#N/A,FALSE,"ECWEBB";#N/A,#N/A,FALSE,"MFT96";#N/A,#N/A,FALSE,"CTrecon"}</definedName>
    <definedName name="n_1_3_1_5_3" hidden="1">{#N/A,#N/A,FALSE,"TMCOMP96";#N/A,#N/A,FALSE,"MAT96";#N/A,#N/A,FALSE,"FANDA96";#N/A,#N/A,FALSE,"INTRAN96";#N/A,#N/A,FALSE,"NAA9697";#N/A,#N/A,FALSE,"ECWEBB";#N/A,#N/A,FALSE,"MFT96";#N/A,#N/A,FALSE,"CTrecon"}</definedName>
    <definedName name="n_1_3_1_5_4" hidden="1">{#N/A,#N/A,FALSE,"TMCOMP96";#N/A,#N/A,FALSE,"MAT96";#N/A,#N/A,FALSE,"FANDA96";#N/A,#N/A,FALSE,"INTRAN96";#N/A,#N/A,FALSE,"NAA9697";#N/A,#N/A,FALSE,"ECWEBB";#N/A,#N/A,FALSE,"MFT96";#N/A,#N/A,FALSE,"CTrecon"}</definedName>
    <definedName name="n_1_3_1_5_5" hidden="1">{#N/A,#N/A,FALSE,"TMCOMP96";#N/A,#N/A,FALSE,"MAT96";#N/A,#N/A,FALSE,"FANDA96";#N/A,#N/A,FALSE,"INTRAN96";#N/A,#N/A,FALSE,"NAA9697";#N/A,#N/A,FALSE,"ECWEBB";#N/A,#N/A,FALSE,"MFT96";#N/A,#N/A,FALSE,"CTrecon"}</definedName>
    <definedName name="n_1_3_2" hidden="1">{#N/A,#N/A,FALSE,"TMCOMP96";#N/A,#N/A,FALSE,"MAT96";#N/A,#N/A,FALSE,"FANDA96";#N/A,#N/A,FALSE,"INTRAN96";#N/A,#N/A,FALSE,"NAA9697";#N/A,#N/A,FALSE,"ECWEBB";#N/A,#N/A,FALSE,"MFT96";#N/A,#N/A,FALSE,"CTrecon"}</definedName>
    <definedName name="n_1_3_2_1" hidden="1">{#N/A,#N/A,FALSE,"TMCOMP96";#N/A,#N/A,FALSE,"MAT96";#N/A,#N/A,FALSE,"FANDA96";#N/A,#N/A,FALSE,"INTRAN96";#N/A,#N/A,FALSE,"NAA9697";#N/A,#N/A,FALSE,"ECWEBB";#N/A,#N/A,FALSE,"MFT96";#N/A,#N/A,FALSE,"CTrecon"}</definedName>
    <definedName name="n_1_3_2_2" hidden="1">{#N/A,#N/A,FALSE,"TMCOMP96";#N/A,#N/A,FALSE,"MAT96";#N/A,#N/A,FALSE,"FANDA96";#N/A,#N/A,FALSE,"INTRAN96";#N/A,#N/A,FALSE,"NAA9697";#N/A,#N/A,FALSE,"ECWEBB";#N/A,#N/A,FALSE,"MFT96";#N/A,#N/A,FALSE,"CTrecon"}</definedName>
    <definedName name="n_1_3_2_3" hidden="1">{#N/A,#N/A,FALSE,"TMCOMP96";#N/A,#N/A,FALSE,"MAT96";#N/A,#N/A,FALSE,"FANDA96";#N/A,#N/A,FALSE,"INTRAN96";#N/A,#N/A,FALSE,"NAA9697";#N/A,#N/A,FALSE,"ECWEBB";#N/A,#N/A,FALSE,"MFT96";#N/A,#N/A,FALSE,"CTrecon"}</definedName>
    <definedName name="n_1_3_2_4" hidden="1">{#N/A,#N/A,FALSE,"TMCOMP96";#N/A,#N/A,FALSE,"MAT96";#N/A,#N/A,FALSE,"FANDA96";#N/A,#N/A,FALSE,"INTRAN96";#N/A,#N/A,FALSE,"NAA9697";#N/A,#N/A,FALSE,"ECWEBB";#N/A,#N/A,FALSE,"MFT96";#N/A,#N/A,FALSE,"CTrecon"}</definedName>
    <definedName name="n_1_3_2_5" hidden="1">{#N/A,#N/A,FALSE,"TMCOMP96";#N/A,#N/A,FALSE,"MAT96";#N/A,#N/A,FALSE,"FANDA96";#N/A,#N/A,FALSE,"INTRAN96";#N/A,#N/A,FALSE,"NAA9697";#N/A,#N/A,FALSE,"ECWEBB";#N/A,#N/A,FALSE,"MFT96";#N/A,#N/A,FALSE,"CTrecon"}</definedName>
    <definedName name="n_1_3_3" hidden="1">{#N/A,#N/A,FALSE,"TMCOMP96";#N/A,#N/A,FALSE,"MAT96";#N/A,#N/A,FALSE,"FANDA96";#N/A,#N/A,FALSE,"INTRAN96";#N/A,#N/A,FALSE,"NAA9697";#N/A,#N/A,FALSE,"ECWEBB";#N/A,#N/A,FALSE,"MFT96";#N/A,#N/A,FALSE,"CTrecon"}</definedName>
    <definedName name="n_1_3_3_1" hidden="1">{#N/A,#N/A,FALSE,"TMCOMP96";#N/A,#N/A,FALSE,"MAT96";#N/A,#N/A,FALSE,"FANDA96";#N/A,#N/A,FALSE,"INTRAN96";#N/A,#N/A,FALSE,"NAA9697";#N/A,#N/A,FALSE,"ECWEBB";#N/A,#N/A,FALSE,"MFT96";#N/A,#N/A,FALSE,"CTrecon"}</definedName>
    <definedName name="n_1_3_3_2" hidden="1">{#N/A,#N/A,FALSE,"TMCOMP96";#N/A,#N/A,FALSE,"MAT96";#N/A,#N/A,FALSE,"FANDA96";#N/A,#N/A,FALSE,"INTRAN96";#N/A,#N/A,FALSE,"NAA9697";#N/A,#N/A,FALSE,"ECWEBB";#N/A,#N/A,FALSE,"MFT96";#N/A,#N/A,FALSE,"CTrecon"}</definedName>
    <definedName name="n_1_3_3_3" hidden="1">{#N/A,#N/A,FALSE,"TMCOMP96";#N/A,#N/A,FALSE,"MAT96";#N/A,#N/A,FALSE,"FANDA96";#N/A,#N/A,FALSE,"INTRAN96";#N/A,#N/A,FALSE,"NAA9697";#N/A,#N/A,FALSE,"ECWEBB";#N/A,#N/A,FALSE,"MFT96";#N/A,#N/A,FALSE,"CTrecon"}</definedName>
    <definedName name="n_1_3_3_4" hidden="1">{#N/A,#N/A,FALSE,"TMCOMP96";#N/A,#N/A,FALSE,"MAT96";#N/A,#N/A,FALSE,"FANDA96";#N/A,#N/A,FALSE,"INTRAN96";#N/A,#N/A,FALSE,"NAA9697";#N/A,#N/A,FALSE,"ECWEBB";#N/A,#N/A,FALSE,"MFT96";#N/A,#N/A,FALSE,"CTrecon"}</definedName>
    <definedName name="n_1_3_3_5" hidden="1">{#N/A,#N/A,FALSE,"TMCOMP96";#N/A,#N/A,FALSE,"MAT96";#N/A,#N/A,FALSE,"FANDA96";#N/A,#N/A,FALSE,"INTRAN96";#N/A,#N/A,FALSE,"NAA9697";#N/A,#N/A,FALSE,"ECWEBB";#N/A,#N/A,FALSE,"MFT96";#N/A,#N/A,FALSE,"CTrecon"}</definedName>
    <definedName name="n_1_3_4" hidden="1">{#N/A,#N/A,FALSE,"TMCOMP96";#N/A,#N/A,FALSE,"MAT96";#N/A,#N/A,FALSE,"FANDA96";#N/A,#N/A,FALSE,"INTRAN96";#N/A,#N/A,FALSE,"NAA9697";#N/A,#N/A,FALSE,"ECWEBB";#N/A,#N/A,FALSE,"MFT96";#N/A,#N/A,FALSE,"CTrecon"}</definedName>
    <definedName name="n_1_3_4_1" hidden="1">{#N/A,#N/A,FALSE,"TMCOMP96";#N/A,#N/A,FALSE,"MAT96";#N/A,#N/A,FALSE,"FANDA96";#N/A,#N/A,FALSE,"INTRAN96";#N/A,#N/A,FALSE,"NAA9697";#N/A,#N/A,FALSE,"ECWEBB";#N/A,#N/A,FALSE,"MFT96";#N/A,#N/A,FALSE,"CTrecon"}</definedName>
    <definedName name="n_1_3_4_2" hidden="1">{#N/A,#N/A,FALSE,"TMCOMP96";#N/A,#N/A,FALSE,"MAT96";#N/A,#N/A,FALSE,"FANDA96";#N/A,#N/A,FALSE,"INTRAN96";#N/A,#N/A,FALSE,"NAA9697";#N/A,#N/A,FALSE,"ECWEBB";#N/A,#N/A,FALSE,"MFT96";#N/A,#N/A,FALSE,"CTrecon"}</definedName>
    <definedName name="n_1_3_4_3" hidden="1">{#N/A,#N/A,FALSE,"TMCOMP96";#N/A,#N/A,FALSE,"MAT96";#N/A,#N/A,FALSE,"FANDA96";#N/A,#N/A,FALSE,"INTRAN96";#N/A,#N/A,FALSE,"NAA9697";#N/A,#N/A,FALSE,"ECWEBB";#N/A,#N/A,FALSE,"MFT96";#N/A,#N/A,FALSE,"CTrecon"}</definedName>
    <definedName name="n_1_3_4_4" hidden="1">{#N/A,#N/A,FALSE,"TMCOMP96";#N/A,#N/A,FALSE,"MAT96";#N/A,#N/A,FALSE,"FANDA96";#N/A,#N/A,FALSE,"INTRAN96";#N/A,#N/A,FALSE,"NAA9697";#N/A,#N/A,FALSE,"ECWEBB";#N/A,#N/A,FALSE,"MFT96";#N/A,#N/A,FALSE,"CTrecon"}</definedName>
    <definedName name="n_1_3_4_5" hidden="1">{#N/A,#N/A,FALSE,"TMCOMP96";#N/A,#N/A,FALSE,"MAT96";#N/A,#N/A,FALSE,"FANDA96";#N/A,#N/A,FALSE,"INTRAN96";#N/A,#N/A,FALSE,"NAA9697";#N/A,#N/A,FALSE,"ECWEBB";#N/A,#N/A,FALSE,"MFT96";#N/A,#N/A,FALSE,"CTrecon"}</definedName>
    <definedName name="n_1_3_5" hidden="1">{#N/A,#N/A,FALSE,"TMCOMP96";#N/A,#N/A,FALSE,"MAT96";#N/A,#N/A,FALSE,"FANDA96";#N/A,#N/A,FALSE,"INTRAN96";#N/A,#N/A,FALSE,"NAA9697";#N/A,#N/A,FALSE,"ECWEBB";#N/A,#N/A,FALSE,"MFT96";#N/A,#N/A,FALSE,"CTrecon"}</definedName>
    <definedName name="n_1_3_5_1" hidden="1">{#N/A,#N/A,FALSE,"TMCOMP96";#N/A,#N/A,FALSE,"MAT96";#N/A,#N/A,FALSE,"FANDA96";#N/A,#N/A,FALSE,"INTRAN96";#N/A,#N/A,FALSE,"NAA9697";#N/A,#N/A,FALSE,"ECWEBB";#N/A,#N/A,FALSE,"MFT96";#N/A,#N/A,FALSE,"CTrecon"}</definedName>
    <definedName name="n_1_3_5_2" hidden="1">{#N/A,#N/A,FALSE,"TMCOMP96";#N/A,#N/A,FALSE,"MAT96";#N/A,#N/A,FALSE,"FANDA96";#N/A,#N/A,FALSE,"INTRAN96";#N/A,#N/A,FALSE,"NAA9697";#N/A,#N/A,FALSE,"ECWEBB";#N/A,#N/A,FALSE,"MFT96";#N/A,#N/A,FALSE,"CTrecon"}</definedName>
    <definedName name="n_1_3_5_3" hidden="1">{#N/A,#N/A,FALSE,"TMCOMP96";#N/A,#N/A,FALSE,"MAT96";#N/A,#N/A,FALSE,"FANDA96";#N/A,#N/A,FALSE,"INTRAN96";#N/A,#N/A,FALSE,"NAA9697";#N/A,#N/A,FALSE,"ECWEBB";#N/A,#N/A,FALSE,"MFT96";#N/A,#N/A,FALSE,"CTrecon"}</definedName>
    <definedName name="n_1_3_5_4" hidden="1">{#N/A,#N/A,FALSE,"TMCOMP96";#N/A,#N/A,FALSE,"MAT96";#N/A,#N/A,FALSE,"FANDA96";#N/A,#N/A,FALSE,"INTRAN96";#N/A,#N/A,FALSE,"NAA9697";#N/A,#N/A,FALSE,"ECWEBB";#N/A,#N/A,FALSE,"MFT96";#N/A,#N/A,FALSE,"CTrecon"}</definedName>
    <definedName name="n_1_3_5_5" hidden="1">{#N/A,#N/A,FALSE,"TMCOMP96";#N/A,#N/A,FALSE,"MAT96";#N/A,#N/A,FALSE,"FANDA96";#N/A,#N/A,FALSE,"INTRAN96";#N/A,#N/A,FALSE,"NAA9697";#N/A,#N/A,FALSE,"ECWEBB";#N/A,#N/A,FALSE,"MFT96";#N/A,#N/A,FALSE,"CTrecon"}</definedName>
    <definedName name="n_1_4" hidden="1">{#N/A,#N/A,FALSE,"TMCOMP96";#N/A,#N/A,FALSE,"MAT96";#N/A,#N/A,FALSE,"FANDA96";#N/A,#N/A,FALSE,"INTRAN96";#N/A,#N/A,FALSE,"NAA9697";#N/A,#N/A,FALSE,"ECWEBB";#N/A,#N/A,FALSE,"MFT96";#N/A,#N/A,FALSE,"CTrecon"}</definedName>
    <definedName name="n_1_4_1" hidden="1">{#N/A,#N/A,FALSE,"TMCOMP96";#N/A,#N/A,FALSE,"MAT96";#N/A,#N/A,FALSE,"FANDA96";#N/A,#N/A,FALSE,"INTRAN96";#N/A,#N/A,FALSE,"NAA9697";#N/A,#N/A,FALSE,"ECWEBB";#N/A,#N/A,FALSE,"MFT96";#N/A,#N/A,FALSE,"CTrecon"}</definedName>
    <definedName name="n_1_4_1_1" hidden="1">{#N/A,#N/A,FALSE,"TMCOMP96";#N/A,#N/A,FALSE,"MAT96";#N/A,#N/A,FALSE,"FANDA96";#N/A,#N/A,FALSE,"INTRAN96";#N/A,#N/A,FALSE,"NAA9697";#N/A,#N/A,FALSE,"ECWEBB";#N/A,#N/A,FALSE,"MFT96";#N/A,#N/A,FALSE,"CTrecon"}</definedName>
    <definedName name="n_1_4_1_1_1" hidden="1">{#N/A,#N/A,FALSE,"TMCOMP96";#N/A,#N/A,FALSE,"MAT96";#N/A,#N/A,FALSE,"FANDA96";#N/A,#N/A,FALSE,"INTRAN96";#N/A,#N/A,FALSE,"NAA9697";#N/A,#N/A,FALSE,"ECWEBB";#N/A,#N/A,FALSE,"MFT96";#N/A,#N/A,FALSE,"CTrecon"}</definedName>
    <definedName name="n_1_4_1_1_2" hidden="1">{#N/A,#N/A,FALSE,"TMCOMP96";#N/A,#N/A,FALSE,"MAT96";#N/A,#N/A,FALSE,"FANDA96";#N/A,#N/A,FALSE,"INTRAN96";#N/A,#N/A,FALSE,"NAA9697";#N/A,#N/A,FALSE,"ECWEBB";#N/A,#N/A,FALSE,"MFT96";#N/A,#N/A,FALSE,"CTrecon"}</definedName>
    <definedName name="n_1_4_1_1_3" hidden="1">{#N/A,#N/A,FALSE,"TMCOMP96";#N/A,#N/A,FALSE,"MAT96";#N/A,#N/A,FALSE,"FANDA96";#N/A,#N/A,FALSE,"INTRAN96";#N/A,#N/A,FALSE,"NAA9697";#N/A,#N/A,FALSE,"ECWEBB";#N/A,#N/A,FALSE,"MFT96";#N/A,#N/A,FALSE,"CTrecon"}</definedName>
    <definedName name="n_1_4_1_1_4" hidden="1">{#N/A,#N/A,FALSE,"TMCOMP96";#N/A,#N/A,FALSE,"MAT96";#N/A,#N/A,FALSE,"FANDA96";#N/A,#N/A,FALSE,"INTRAN96";#N/A,#N/A,FALSE,"NAA9697";#N/A,#N/A,FALSE,"ECWEBB";#N/A,#N/A,FALSE,"MFT96";#N/A,#N/A,FALSE,"CTrecon"}</definedName>
    <definedName name="n_1_4_1_1_5" hidden="1">{#N/A,#N/A,FALSE,"TMCOMP96";#N/A,#N/A,FALSE,"MAT96";#N/A,#N/A,FALSE,"FANDA96";#N/A,#N/A,FALSE,"INTRAN96";#N/A,#N/A,FALSE,"NAA9697";#N/A,#N/A,FALSE,"ECWEBB";#N/A,#N/A,FALSE,"MFT96";#N/A,#N/A,FALSE,"CTrecon"}</definedName>
    <definedName name="n_1_4_1_2" hidden="1">{#N/A,#N/A,FALSE,"TMCOMP96";#N/A,#N/A,FALSE,"MAT96";#N/A,#N/A,FALSE,"FANDA96";#N/A,#N/A,FALSE,"INTRAN96";#N/A,#N/A,FALSE,"NAA9697";#N/A,#N/A,FALSE,"ECWEBB";#N/A,#N/A,FALSE,"MFT96";#N/A,#N/A,FALSE,"CTrecon"}</definedName>
    <definedName name="n_1_4_1_2_1" hidden="1">{#N/A,#N/A,FALSE,"TMCOMP96";#N/A,#N/A,FALSE,"MAT96";#N/A,#N/A,FALSE,"FANDA96";#N/A,#N/A,FALSE,"INTRAN96";#N/A,#N/A,FALSE,"NAA9697";#N/A,#N/A,FALSE,"ECWEBB";#N/A,#N/A,FALSE,"MFT96";#N/A,#N/A,FALSE,"CTrecon"}</definedName>
    <definedName name="n_1_4_1_2_2" hidden="1">{#N/A,#N/A,FALSE,"TMCOMP96";#N/A,#N/A,FALSE,"MAT96";#N/A,#N/A,FALSE,"FANDA96";#N/A,#N/A,FALSE,"INTRAN96";#N/A,#N/A,FALSE,"NAA9697";#N/A,#N/A,FALSE,"ECWEBB";#N/A,#N/A,FALSE,"MFT96";#N/A,#N/A,FALSE,"CTrecon"}</definedName>
    <definedName name="n_1_4_1_2_3" hidden="1">{#N/A,#N/A,FALSE,"TMCOMP96";#N/A,#N/A,FALSE,"MAT96";#N/A,#N/A,FALSE,"FANDA96";#N/A,#N/A,FALSE,"INTRAN96";#N/A,#N/A,FALSE,"NAA9697";#N/A,#N/A,FALSE,"ECWEBB";#N/A,#N/A,FALSE,"MFT96";#N/A,#N/A,FALSE,"CTrecon"}</definedName>
    <definedName name="n_1_4_1_2_4" hidden="1">{#N/A,#N/A,FALSE,"TMCOMP96";#N/A,#N/A,FALSE,"MAT96";#N/A,#N/A,FALSE,"FANDA96";#N/A,#N/A,FALSE,"INTRAN96";#N/A,#N/A,FALSE,"NAA9697";#N/A,#N/A,FALSE,"ECWEBB";#N/A,#N/A,FALSE,"MFT96";#N/A,#N/A,FALSE,"CTrecon"}</definedName>
    <definedName name="n_1_4_1_2_5" hidden="1">{#N/A,#N/A,FALSE,"TMCOMP96";#N/A,#N/A,FALSE,"MAT96";#N/A,#N/A,FALSE,"FANDA96";#N/A,#N/A,FALSE,"INTRAN96";#N/A,#N/A,FALSE,"NAA9697";#N/A,#N/A,FALSE,"ECWEBB";#N/A,#N/A,FALSE,"MFT96";#N/A,#N/A,FALSE,"CTrecon"}</definedName>
    <definedName name="n_1_4_1_3" hidden="1">{#N/A,#N/A,FALSE,"TMCOMP96";#N/A,#N/A,FALSE,"MAT96";#N/A,#N/A,FALSE,"FANDA96";#N/A,#N/A,FALSE,"INTRAN96";#N/A,#N/A,FALSE,"NAA9697";#N/A,#N/A,FALSE,"ECWEBB";#N/A,#N/A,FALSE,"MFT96";#N/A,#N/A,FALSE,"CTrecon"}</definedName>
    <definedName name="n_1_4_1_3_1" hidden="1">{#N/A,#N/A,FALSE,"TMCOMP96";#N/A,#N/A,FALSE,"MAT96";#N/A,#N/A,FALSE,"FANDA96";#N/A,#N/A,FALSE,"INTRAN96";#N/A,#N/A,FALSE,"NAA9697";#N/A,#N/A,FALSE,"ECWEBB";#N/A,#N/A,FALSE,"MFT96";#N/A,#N/A,FALSE,"CTrecon"}</definedName>
    <definedName name="n_1_4_1_3_2" hidden="1">{#N/A,#N/A,FALSE,"TMCOMP96";#N/A,#N/A,FALSE,"MAT96";#N/A,#N/A,FALSE,"FANDA96";#N/A,#N/A,FALSE,"INTRAN96";#N/A,#N/A,FALSE,"NAA9697";#N/A,#N/A,FALSE,"ECWEBB";#N/A,#N/A,FALSE,"MFT96";#N/A,#N/A,FALSE,"CTrecon"}</definedName>
    <definedName name="n_1_4_1_3_3" hidden="1">{#N/A,#N/A,FALSE,"TMCOMP96";#N/A,#N/A,FALSE,"MAT96";#N/A,#N/A,FALSE,"FANDA96";#N/A,#N/A,FALSE,"INTRAN96";#N/A,#N/A,FALSE,"NAA9697";#N/A,#N/A,FALSE,"ECWEBB";#N/A,#N/A,FALSE,"MFT96";#N/A,#N/A,FALSE,"CTrecon"}</definedName>
    <definedName name="n_1_4_1_3_4" hidden="1">{#N/A,#N/A,FALSE,"TMCOMP96";#N/A,#N/A,FALSE,"MAT96";#N/A,#N/A,FALSE,"FANDA96";#N/A,#N/A,FALSE,"INTRAN96";#N/A,#N/A,FALSE,"NAA9697";#N/A,#N/A,FALSE,"ECWEBB";#N/A,#N/A,FALSE,"MFT96";#N/A,#N/A,FALSE,"CTrecon"}</definedName>
    <definedName name="n_1_4_1_3_5" hidden="1">{#N/A,#N/A,FALSE,"TMCOMP96";#N/A,#N/A,FALSE,"MAT96";#N/A,#N/A,FALSE,"FANDA96";#N/A,#N/A,FALSE,"INTRAN96";#N/A,#N/A,FALSE,"NAA9697";#N/A,#N/A,FALSE,"ECWEBB";#N/A,#N/A,FALSE,"MFT96";#N/A,#N/A,FALSE,"CTrecon"}</definedName>
    <definedName name="n_1_4_1_4" hidden="1">{#N/A,#N/A,FALSE,"TMCOMP96";#N/A,#N/A,FALSE,"MAT96";#N/A,#N/A,FALSE,"FANDA96";#N/A,#N/A,FALSE,"INTRAN96";#N/A,#N/A,FALSE,"NAA9697";#N/A,#N/A,FALSE,"ECWEBB";#N/A,#N/A,FALSE,"MFT96";#N/A,#N/A,FALSE,"CTrecon"}</definedName>
    <definedName name="n_1_4_1_4_1" hidden="1">{#N/A,#N/A,FALSE,"TMCOMP96";#N/A,#N/A,FALSE,"MAT96";#N/A,#N/A,FALSE,"FANDA96";#N/A,#N/A,FALSE,"INTRAN96";#N/A,#N/A,FALSE,"NAA9697";#N/A,#N/A,FALSE,"ECWEBB";#N/A,#N/A,FALSE,"MFT96";#N/A,#N/A,FALSE,"CTrecon"}</definedName>
    <definedName name="n_1_4_1_4_2" hidden="1">{#N/A,#N/A,FALSE,"TMCOMP96";#N/A,#N/A,FALSE,"MAT96";#N/A,#N/A,FALSE,"FANDA96";#N/A,#N/A,FALSE,"INTRAN96";#N/A,#N/A,FALSE,"NAA9697";#N/A,#N/A,FALSE,"ECWEBB";#N/A,#N/A,FALSE,"MFT96";#N/A,#N/A,FALSE,"CTrecon"}</definedName>
    <definedName name="n_1_4_1_4_3" hidden="1">{#N/A,#N/A,FALSE,"TMCOMP96";#N/A,#N/A,FALSE,"MAT96";#N/A,#N/A,FALSE,"FANDA96";#N/A,#N/A,FALSE,"INTRAN96";#N/A,#N/A,FALSE,"NAA9697";#N/A,#N/A,FALSE,"ECWEBB";#N/A,#N/A,FALSE,"MFT96";#N/A,#N/A,FALSE,"CTrecon"}</definedName>
    <definedName name="n_1_4_1_4_4" hidden="1">{#N/A,#N/A,FALSE,"TMCOMP96";#N/A,#N/A,FALSE,"MAT96";#N/A,#N/A,FALSE,"FANDA96";#N/A,#N/A,FALSE,"INTRAN96";#N/A,#N/A,FALSE,"NAA9697";#N/A,#N/A,FALSE,"ECWEBB";#N/A,#N/A,FALSE,"MFT96";#N/A,#N/A,FALSE,"CTrecon"}</definedName>
    <definedName name="n_1_4_1_4_5" hidden="1">{#N/A,#N/A,FALSE,"TMCOMP96";#N/A,#N/A,FALSE,"MAT96";#N/A,#N/A,FALSE,"FANDA96";#N/A,#N/A,FALSE,"INTRAN96";#N/A,#N/A,FALSE,"NAA9697";#N/A,#N/A,FALSE,"ECWEBB";#N/A,#N/A,FALSE,"MFT96";#N/A,#N/A,FALSE,"CTrecon"}</definedName>
    <definedName name="n_1_4_1_5" hidden="1">{#N/A,#N/A,FALSE,"TMCOMP96";#N/A,#N/A,FALSE,"MAT96";#N/A,#N/A,FALSE,"FANDA96";#N/A,#N/A,FALSE,"INTRAN96";#N/A,#N/A,FALSE,"NAA9697";#N/A,#N/A,FALSE,"ECWEBB";#N/A,#N/A,FALSE,"MFT96";#N/A,#N/A,FALSE,"CTrecon"}</definedName>
    <definedName name="n_1_4_1_5_1" hidden="1">{#N/A,#N/A,FALSE,"TMCOMP96";#N/A,#N/A,FALSE,"MAT96";#N/A,#N/A,FALSE,"FANDA96";#N/A,#N/A,FALSE,"INTRAN96";#N/A,#N/A,FALSE,"NAA9697";#N/A,#N/A,FALSE,"ECWEBB";#N/A,#N/A,FALSE,"MFT96";#N/A,#N/A,FALSE,"CTrecon"}</definedName>
    <definedName name="n_1_4_1_5_2" hidden="1">{#N/A,#N/A,FALSE,"TMCOMP96";#N/A,#N/A,FALSE,"MAT96";#N/A,#N/A,FALSE,"FANDA96";#N/A,#N/A,FALSE,"INTRAN96";#N/A,#N/A,FALSE,"NAA9697";#N/A,#N/A,FALSE,"ECWEBB";#N/A,#N/A,FALSE,"MFT96";#N/A,#N/A,FALSE,"CTrecon"}</definedName>
    <definedName name="n_1_4_1_5_3" hidden="1">{#N/A,#N/A,FALSE,"TMCOMP96";#N/A,#N/A,FALSE,"MAT96";#N/A,#N/A,FALSE,"FANDA96";#N/A,#N/A,FALSE,"INTRAN96";#N/A,#N/A,FALSE,"NAA9697";#N/A,#N/A,FALSE,"ECWEBB";#N/A,#N/A,FALSE,"MFT96";#N/A,#N/A,FALSE,"CTrecon"}</definedName>
    <definedName name="n_1_4_1_5_4" hidden="1">{#N/A,#N/A,FALSE,"TMCOMP96";#N/A,#N/A,FALSE,"MAT96";#N/A,#N/A,FALSE,"FANDA96";#N/A,#N/A,FALSE,"INTRAN96";#N/A,#N/A,FALSE,"NAA9697";#N/A,#N/A,FALSE,"ECWEBB";#N/A,#N/A,FALSE,"MFT96";#N/A,#N/A,FALSE,"CTrecon"}</definedName>
    <definedName name="n_1_4_1_5_5" hidden="1">{#N/A,#N/A,FALSE,"TMCOMP96";#N/A,#N/A,FALSE,"MAT96";#N/A,#N/A,FALSE,"FANDA96";#N/A,#N/A,FALSE,"INTRAN96";#N/A,#N/A,FALSE,"NAA9697";#N/A,#N/A,FALSE,"ECWEBB";#N/A,#N/A,FALSE,"MFT96";#N/A,#N/A,FALSE,"CTrecon"}</definedName>
    <definedName name="n_1_4_2" hidden="1">{#N/A,#N/A,FALSE,"TMCOMP96";#N/A,#N/A,FALSE,"MAT96";#N/A,#N/A,FALSE,"FANDA96";#N/A,#N/A,FALSE,"INTRAN96";#N/A,#N/A,FALSE,"NAA9697";#N/A,#N/A,FALSE,"ECWEBB";#N/A,#N/A,FALSE,"MFT96";#N/A,#N/A,FALSE,"CTrecon"}</definedName>
    <definedName name="n_1_4_2_1" hidden="1">{#N/A,#N/A,FALSE,"TMCOMP96";#N/A,#N/A,FALSE,"MAT96";#N/A,#N/A,FALSE,"FANDA96";#N/A,#N/A,FALSE,"INTRAN96";#N/A,#N/A,FALSE,"NAA9697";#N/A,#N/A,FALSE,"ECWEBB";#N/A,#N/A,FALSE,"MFT96";#N/A,#N/A,FALSE,"CTrecon"}</definedName>
    <definedName name="n_1_4_2_2" hidden="1">{#N/A,#N/A,FALSE,"TMCOMP96";#N/A,#N/A,FALSE,"MAT96";#N/A,#N/A,FALSE,"FANDA96";#N/A,#N/A,FALSE,"INTRAN96";#N/A,#N/A,FALSE,"NAA9697";#N/A,#N/A,FALSE,"ECWEBB";#N/A,#N/A,FALSE,"MFT96";#N/A,#N/A,FALSE,"CTrecon"}</definedName>
    <definedName name="n_1_4_2_3" hidden="1">{#N/A,#N/A,FALSE,"TMCOMP96";#N/A,#N/A,FALSE,"MAT96";#N/A,#N/A,FALSE,"FANDA96";#N/A,#N/A,FALSE,"INTRAN96";#N/A,#N/A,FALSE,"NAA9697";#N/A,#N/A,FALSE,"ECWEBB";#N/A,#N/A,FALSE,"MFT96";#N/A,#N/A,FALSE,"CTrecon"}</definedName>
    <definedName name="n_1_4_2_4" hidden="1">{#N/A,#N/A,FALSE,"TMCOMP96";#N/A,#N/A,FALSE,"MAT96";#N/A,#N/A,FALSE,"FANDA96";#N/A,#N/A,FALSE,"INTRAN96";#N/A,#N/A,FALSE,"NAA9697";#N/A,#N/A,FALSE,"ECWEBB";#N/A,#N/A,FALSE,"MFT96";#N/A,#N/A,FALSE,"CTrecon"}</definedName>
    <definedName name="n_1_4_2_5" hidden="1">{#N/A,#N/A,FALSE,"TMCOMP96";#N/A,#N/A,FALSE,"MAT96";#N/A,#N/A,FALSE,"FANDA96";#N/A,#N/A,FALSE,"INTRAN96";#N/A,#N/A,FALSE,"NAA9697";#N/A,#N/A,FALSE,"ECWEBB";#N/A,#N/A,FALSE,"MFT96";#N/A,#N/A,FALSE,"CTrecon"}</definedName>
    <definedName name="n_1_4_3" hidden="1">{#N/A,#N/A,FALSE,"TMCOMP96";#N/A,#N/A,FALSE,"MAT96";#N/A,#N/A,FALSE,"FANDA96";#N/A,#N/A,FALSE,"INTRAN96";#N/A,#N/A,FALSE,"NAA9697";#N/A,#N/A,FALSE,"ECWEBB";#N/A,#N/A,FALSE,"MFT96";#N/A,#N/A,FALSE,"CTrecon"}</definedName>
    <definedName name="n_1_4_3_1" hidden="1">{#N/A,#N/A,FALSE,"TMCOMP96";#N/A,#N/A,FALSE,"MAT96";#N/A,#N/A,FALSE,"FANDA96";#N/A,#N/A,FALSE,"INTRAN96";#N/A,#N/A,FALSE,"NAA9697";#N/A,#N/A,FALSE,"ECWEBB";#N/A,#N/A,FALSE,"MFT96";#N/A,#N/A,FALSE,"CTrecon"}</definedName>
    <definedName name="n_1_4_3_2" hidden="1">{#N/A,#N/A,FALSE,"TMCOMP96";#N/A,#N/A,FALSE,"MAT96";#N/A,#N/A,FALSE,"FANDA96";#N/A,#N/A,FALSE,"INTRAN96";#N/A,#N/A,FALSE,"NAA9697";#N/A,#N/A,FALSE,"ECWEBB";#N/A,#N/A,FALSE,"MFT96";#N/A,#N/A,FALSE,"CTrecon"}</definedName>
    <definedName name="n_1_4_3_3" hidden="1">{#N/A,#N/A,FALSE,"TMCOMP96";#N/A,#N/A,FALSE,"MAT96";#N/A,#N/A,FALSE,"FANDA96";#N/A,#N/A,FALSE,"INTRAN96";#N/A,#N/A,FALSE,"NAA9697";#N/A,#N/A,FALSE,"ECWEBB";#N/A,#N/A,FALSE,"MFT96";#N/A,#N/A,FALSE,"CTrecon"}</definedName>
    <definedName name="n_1_4_3_4" hidden="1">{#N/A,#N/A,FALSE,"TMCOMP96";#N/A,#N/A,FALSE,"MAT96";#N/A,#N/A,FALSE,"FANDA96";#N/A,#N/A,FALSE,"INTRAN96";#N/A,#N/A,FALSE,"NAA9697";#N/A,#N/A,FALSE,"ECWEBB";#N/A,#N/A,FALSE,"MFT96";#N/A,#N/A,FALSE,"CTrecon"}</definedName>
    <definedName name="n_1_4_3_5" hidden="1">{#N/A,#N/A,FALSE,"TMCOMP96";#N/A,#N/A,FALSE,"MAT96";#N/A,#N/A,FALSE,"FANDA96";#N/A,#N/A,FALSE,"INTRAN96";#N/A,#N/A,FALSE,"NAA9697";#N/A,#N/A,FALSE,"ECWEBB";#N/A,#N/A,FALSE,"MFT96";#N/A,#N/A,FALSE,"CTrecon"}</definedName>
    <definedName name="n_1_4_4" hidden="1">{#N/A,#N/A,FALSE,"TMCOMP96";#N/A,#N/A,FALSE,"MAT96";#N/A,#N/A,FALSE,"FANDA96";#N/A,#N/A,FALSE,"INTRAN96";#N/A,#N/A,FALSE,"NAA9697";#N/A,#N/A,FALSE,"ECWEBB";#N/A,#N/A,FALSE,"MFT96";#N/A,#N/A,FALSE,"CTrecon"}</definedName>
    <definedName name="n_1_4_4_1" hidden="1">{#N/A,#N/A,FALSE,"TMCOMP96";#N/A,#N/A,FALSE,"MAT96";#N/A,#N/A,FALSE,"FANDA96";#N/A,#N/A,FALSE,"INTRAN96";#N/A,#N/A,FALSE,"NAA9697";#N/A,#N/A,FALSE,"ECWEBB";#N/A,#N/A,FALSE,"MFT96";#N/A,#N/A,FALSE,"CTrecon"}</definedName>
    <definedName name="n_1_4_4_2" hidden="1">{#N/A,#N/A,FALSE,"TMCOMP96";#N/A,#N/A,FALSE,"MAT96";#N/A,#N/A,FALSE,"FANDA96";#N/A,#N/A,FALSE,"INTRAN96";#N/A,#N/A,FALSE,"NAA9697";#N/A,#N/A,FALSE,"ECWEBB";#N/A,#N/A,FALSE,"MFT96";#N/A,#N/A,FALSE,"CTrecon"}</definedName>
    <definedName name="n_1_4_4_3" hidden="1">{#N/A,#N/A,FALSE,"TMCOMP96";#N/A,#N/A,FALSE,"MAT96";#N/A,#N/A,FALSE,"FANDA96";#N/A,#N/A,FALSE,"INTRAN96";#N/A,#N/A,FALSE,"NAA9697";#N/A,#N/A,FALSE,"ECWEBB";#N/A,#N/A,FALSE,"MFT96";#N/A,#N/A,FALSE,"CTrecon"}</definedName>
    <definedName name="n_1_4_4_4" hidden="1">{#N/A,#N/A,FALSE,"TMCOMP96";#N/A,#N/A,FALSE,"MAT96";#N/A,#N/A,FALSE,"FANDA96";#N/A,#N/A,FALSE,"INTRAN96";#N/A,#N/A,FALSE,"NAA9697";#N/A,#N/A,FALSE,"ECWEBB";#N/A,#N/A,FALSE,"MFT96";#N/A,#N/A,FALSE,"CTrecon"}</definedName>
    <definedName name="n_1_4_4_5" hidden="1">{#N/A,#N/A,FALSE,"TMCOMP96";#N/A,#N/A,FALSE,"MAT96";#N/A,#N/A,FALSE,"FANDA96";#N/A,#N/A,FALSE,"INTRAN96";#N/A,#N/A,FALSE,"NAA9697";#N/A,#N/A,FALSE,"ECWEBB";#N/A,#N/A,FALSE,"MFT96";#N/A,#N/A,FALSE,"CTrecon"}</definedName>
    <definedName name="n_1_4_5" hidden="1">{#N/A,#N/A,FALSE,"TMCOMP96";#N/A,#N/A,FALSE,"MAT96";#N/A,#N/A,FALSE,"FANDA96";#N/A,#N/A,FALSE,"INTRAN96";#N/A,#N/A,FALSE,"NAA9697";#N/A,#N/A,FALSE,"ECWEBB";#N/A,#N/A,FALSE,"MFT96";#N/A,#N/A,FALSE,"CTrecon"}</definedName>
    <definedName name="n_1_4_5_1" hidden="1">{#N/A,#N/A,FALSE,"TMCOMP96";#N/A,#N/A,FALSE,"MAT96";#N/A,#N/A,FALSE,"FANDA96";#N/A,#N/A,FALSE,"INTRAN96";#N/A,#N/A,FALSE,"NAA9697";#N/A,#N/A,FALSE,"ECWEBB";#N/A,#N/A,FALSE,"MFT96";#N/A,#N/A,FALSE,"CTrecon"}</definedName>
    <definedName name="n_1_4_5_2" hidden="1">{#N/A,#N/A,FALSE,"TMCOMP96";#N/A,#N/A,FALSE,"MAT96";#N/A,#N/A,FALSE,"FANDA96";#N/A,#N/A,FALSE,"INTRAN96";#N/A,#N/A,FALSE,"NAA9697";#N/A,#N/A,FALSE,"ECWEBB";#N/A,#N/A,FALSE,"MFT96";#N/A,#N/A,FALSE,"CTrecon"}</definedName>
    <definedName name="n_1_4_5_3" hidden="1">{#N/A,#N/A,FALSE,"TMCOMP96";#N/A,#N/A,FALSE,"MAT96";#N/A,#N/A,FALSE,"FANDA96";#N/A,#N/A,FALSE,"INTRAN96";#N/A,#N/A,FALSE,"NAA9697";#N/A,#N/A,FALSE,"ECWEBB";#N/A,#N/A,FALSE,"MFT96";#N/A,#N/A,FALSE,"CTrecon"}</definedName>
    <definedName name="n_1_4_5_4" hidden="1">{#N/A,#N/A,FALSE,"TMCOMP96";#N/A,#N/A,FALSE,"MAT96";#N/A,#N/A,FALSE,"FANDA96";#N/A,#N/A,FALSE,"INTRAN96";#N/A,#N/A,FALSE,"NAA9697";#N/A,#N/A,FALSE,"ECWEBB";#N/A,#N/A,FALSE,"MFT96";#N/A,#N/A,FALSE,"CTrecon"}</definedName>
    <definedName name="n_1_4_5_5" hidden="1">{#N/A,#N/A,FALSE,"TMCOMP96";#N/A,#N/A,FALSE,"MAT96";#N/A,#N/A,FALSE,"FANDA96";#N/A,#N/A,FALSE,"INTRAN96";#N/A,#N/A,FALSE,"NAA9697";#N/A,#N/A,FALSE,"ECWEBB";#N/A,#N/A,FALSE,"MFT96";#N/A,#N/A,FALSE,"CTrecon"}</definedName>
    <definedName name="n_1_5" hidden="1">{#N/A,#N/A,FALSE,"TMCOMP96";#N/A,#N/A,FALSE,"MAT96";#N/A,#N/A,FALSE,"FANDA96";#N/A,#N/A,FALSE,"INTRAN96";#N/A,#N/A,FALSE,"NAA9697";#N/A,#N/A,FALSE,"ECWEBB";#N/A,#N/A,FALSE,"MFT96";#N/A,#N/A,FALSE,"CTrecon"}</definedName>
    <definedName name="n_1_5_1" hidden="1">{#N/A,#N/A,FALSE,"TMCOMP96";#N/A,#N/A,FALSE,"MAT96";#N/A,#N/A,FALSE,"FANDA96";#N/A,#N/A,FALSE,"INTRAN96";#N/A,#N/A,FALSE,"NAA9697";#N/A,#N/A,FALSE,"ECWEBB";#N/A,#N/A,FALSE,"MFT96";#N/A,#N/A,FALSE,"CTrecon"}</definedName>
    <definedName name="n_1_5_1_1" hidden="1">{#N/A,#N/A,FALSE,"TMCOMP96";#N/A,#N/A,FALSE,"MAT96";#N/A,#N/A,FALSE,"FANDA96";#N/A,#N/A,FALSE,"INTRAN96";#N/A,#N/A,FALSE,"NAA9697";#N/A,#N/A,FALSE,"ECWEBB";#N/A,#N/A,FALSE,"MFT96";#N/A,#N/A,FALSE,"CTrecon"}</definedName>
    <definedName name="n_1_5_1_2" hidden="1">{#N/A,#N/A,FALSE,"TMCOMP96";#N/A,#N/A,FALSE,"MAT96";#N/A,#N/A,FALSE,"FANDA96";#N/A,#N/A,FALSE,"INTRAN96";#N/A,#N/A,FALSE,"NAA9697";#N/A,#N/A,FALSE,"ECWEBB";#N/A,#N/A,FALSE,"MFT96";#N/A,#N/A,FALSE,"CTrecon"}</definedName>
    <definedName name="n_1_5_1_3" hidden="1">{#N/A,#N/A,FALSE,"TMCOMP96";#N/A,#N/A,FALSE,"MAT96";#N/A,#N/A,FALSE,"FANDA96";#N/A,#N/A,FALSE,"INTRAN96";#N/A,#N/A,FALSE,"NAA9697";#N/A,#N/A,FALSE,"ECWEBB";#N/A,#N/A,FALSE,"MFT96";#N/A,#N/A,FALSE,"CTrecon"}</definedName>
    <definedName name="n_1_5_1_4" hidden="1">{#N/A,#N/A,FALSE,"TMCOMP96";#N/A,#N/A,FALSE,"MAT96";#N/A,#N/A,FALSE,"FANDA96";#N/A,#N/A,FALSE,"INTRAN96";#N/A,#N/A,FALSE,"NAA9697";#N/A,#N/A,FALSE,"ECWEBB";#N/A,#N/A,FALSE,"MFT96";#N/A,#N/A,FALSE,"CTrecon"}</definedName>
    <definedName name="n_1_5_1_5" hidden="1">{#N/A,#N/A,FALSE,"TMCOMP96";#N/A,#N/A,FALSE,"MAT96";#N/A,#N/A,FALSE,"FANDA96";#N/A,#N/A,FALSE,"INTRAN96";#N/A,#N/A,FALSE,"NAA9697";#N/A,#N/A,FALSE,"ECWEBB";#N/A,#N/A,FALSE,"MFT96";#N/A,#N/A,FALSE,"CTrecon"}</definedName>
    <definedName name="n_1_5_2" hidden="1">{#N/A,#N/A,FALSE,"TMCOMP96";#N/A,#N/A,FALSE,"MAT96";#N/A,#N/A,FALSE,"FANDA96";#N/A,#N/A,FALSE,"INTRAN96";#N/A,#N/A,FALSE,"NAA9697";#N/A,#N/A,FALSE,"ECWEBB";#N/A,#N/A,FALSE,"MFT96";#N/A,#N/A,FALSE,"CTrecon"}</definedName>
    <definedName name="n_1_5_2_1" hidden="1">{#N/A,#N/A,FALSE,"TMCOMP96";#N/A,#N/A,FALSE,"MAT96";#N/A,#N/A,FALSE,"FANDA96";#N/A,#N/A,FALSE,"INTRAN96";#N/A,#N/A,FALSE,"NAA9697";#N/A,#N/A,FALSE,"ECWEBB";#N/A,#N/A,FALSE,"MFT96";#N/A,#N/A,FALSE,"CTrecon"}</definedName>
    <definedName name="n_1_5_2_2" hidden="1">{#N/A,#N/A,FALSE,"TMCOMP96";#N/A,#N/A,FALSE,"MAT96";#N/A,#N/A,FALSE,"FANDA96";#N/A,#N/A,FALSE,"INTRAN96";#N/A,#N/A,FALSE,"NAA9697";#N/A,#N/A,FALSE,"ECWEBB";#N/A,#N/A,FALSE,"MFT96";#N/A,#N/A,FALSE,"CTrecon"}</definedName>
    <definedName name="n_1_5_2_3" hidden="1">{#N/A,#N/A,FALSE,"TMCOMP96";#N/A,#N/A,FALSE,"MAT96";#N/A,#N/A,FALSE,"FANDA96";#N/A,#N/A,FALSE,"INTRAN96";#N/A,#N/A,FALSE,"NAA9697";#N/A,#N/A,FALSE,"ECWEBB";#N/A,#N/A,FALSE,"MFT96";#N/A,#N/A,FALSE,"CTrecon"}</definedName>
    <definedName name="n_1_5_2_4" hidden="1">{#N/A,#N/A,FALSE,"TMCOMP96";#N/A,#N/A,FALSE,"MAT96";#N/A,#N/A,FALSE,"FANDA96";#N/A,#N/A,FALSE,"INTRAN96";#N/A,#N/A,FALSE,"NAA9697";#N/A,#N/A,FALSE,"ECWEBB";#N/A,#N/A,FALSE,"MFT96";#N/A,#N/A,FALSE,"CTrecon"}</definedName>
    <definedName name="n_1_5_2_5" hidden="1">{#N/A,#N/A,FALSE,"TMCOMP96";#N/A,#N/A,FALSE,"MAT96";#N/A,#N/A,FALSE,"FANDA96";#N/A,#N/A,FALSE,"INTRAN96";#N/A,#N/A,FALSE,"NAA9697";#N/A,#N/A,FALSE,"ECWEBB";#N/A,#N/A,FALSE,"MFT96";#N/A,#N/A,FALSE,"CTrecon"}</definedName>
    <definedName name="n_1_5_3" hidden="1">{#N/A,#N/A,FALSE,"TMCOMP96";#N/A,#N/A,FALSE,"MAT96";#N/A,#N/A,FALSE,"FANDA96";#N/A,#N/A,FALSE,"INTRAN96";#N/A,#N/A,FALSE,"NAA9697";#N/A,#N/A,FALSE,"ECWEBB";#N/A,#N/A,FALSE,"MFT96";#N/A,#N/A,FALSE,"CTrecon"}</definedName>
    <definedName name="n_1_5_3_1" hidden="1">{#N/A,#N/A,FALSE,"TMCOMP96";#N/A,#N/A,FALSE,"MAT96";#N/A,#N/A,FALSE,"FANDA96";#N/A,#N/A,FALSE,"INTRAN96";#N/A,#N/A,FALSE,"NAA9697";#N/A,#N/A,FALSE,"ECWEBB";#N/A,#N/A,FALSE,"MFT96";#N/A,#N/A,FALSE,"CTrecon"}</definedName>
    <definedName name="n_1_5_3_2" hidden="1">{#N/A,#N/A,FALSE,"TMCOMP96";#N/A,#N/A,FALSE,"MAT96";#N/A,#N/A,FALSE,"FANDA96";#N/A,#N/A,FALSE,"INTRAN96";#N/A,#N/A,FALSE,"NAA9697";#N/A,#N/A,FALSE,"ECWEBB";#N/A,#N/A,FALSE,"MFT96";#N/A,#N/A,FALSE,"CTrecon"}</definedName>
    <definedName name="n_1_5_3_3" hidden="1">{#N/A,#N/A,FALSE,"TMCOMP96";#N/A,#N/A,FALSE,"MAT96";#N/A,#N/A,FALSE,"FANDA96";#N/A,#N/A,FALSE,"INTRAN96";#N/A,#N/A,FALSE,"NAA9697";#N/A,#N/A,FALSE,"ECWEBB";#N/A,#N/A,FALSE,"MFT96";#N/A,#N/A,FALSE,"CTrecon"}</definedName>
    <definedName name="n_1_5_3_4" hidden="1">{#N/A,#N/A,FALSE,"TMCOMP96";#N/A,#N/A,FALSE,"MAT96";#N/A,#N/A,FALSE,"FANDA96";#N/A,#N/A,FALSE,"INTRAN96";#N/A,#N/A,FALSE,"NAA9697";#N/A,#N/A,FALSE,"ECWEBB";#N/A,#N/A,FALSE,"MFT96";#N/A,#N/A,FALSE,"CTrecon"}</definedName>
    <definedName name="n_1_5_3_5" hidden="1">{#N/A,#N/A,FALSE,"TMCOMP96";#N/A,#N/A,FALSE,"MAT96";#N/A,#N/A,FALSE,"FANDA96";#N/A,#N/A,FALSE,"INTRAN96";#N/A,#N/A,FALSE,"NAA9697";#N/A,#N/A,FALSE,"ECWEBB";#N/A,#N/A,FALSE,"MFT96";#N/A,#N/A,FALSE,"CTrecon"}</definedName>
    <definedName name="n_1_5_4" hidden="1">{#N/A,#N/A,FALSE,"TMCOMP96";#N/A,#N/A,FALSE,"MAT96";#N/A,#N/A,FALSE,"FANDA96";#N/A,#N/A,FALSE,"INTRAN96";#N/A,#N/A,FALSE,"NAA9697";#N/A,#N/A,FALSE,"ECWEBB";#N/A,#N/A,FALSE,"MFT96";#N/A,#N/A,FALSE,"CTrecon"}</definedName>
    <definedName name="n_1_5_4_1" hidden="1">{#N/A,#N/A,FALSE,"TMCOMP96";#N/A,#N/A,FALSE,"MAT96";#N/A,#N/A,FALSE,"FANDA96";#N/A,#N/A,FALSE,"INTRAN96";#N/A,#N/A,FALSE,"NAA9697";#N/A,#N/A,FALSE,"ECWEBB";#N/A,#N/A,FALSE,"MFT96";#N/A,#N/A,FALSE,"CTrecon"}</definedName>
    <definedName name="n_1_5_4_2" hidden="1">{#N/A,#N/A,FALSE,"TMCOMP96";#N/A,#N/A,FALSE,"MAT96";#N/A,#N/A,FALSE,"FANDA96";#N/A,#N/A,FALSE,"INTRAN96";#N/A,#N/A,FALSE,"NAA9697";#N/A,#N/A,FALSE,"ECWEBB";#N/A,#N/A,FALSE,"MFT96";#N/A,#N/A,FALSE,"CTrecon"}</definedName>
    <definedName name="n_1_5_4_3" hidden="1">{#N/A,#N/A,FALSE,"TMCOMP96";#N/A,#N/A,FALSE,"MAT96";#N/A,#N/A,FALSE,"FANDA96";#N/A,#N/A,FALSE,"INTRAN96";#N/A,#N/A,FALSE,"NAA9697";#N/A,#N/A,FALSE,"ECWEBB";#N/A,#N/A,FALSE,"MFT96";#N/A,#N/A,FALSE,"CTrecon"}</definedName>
    <definedName name="n_1_5_4_4" hidden="1">{#N/A,#N/A,FALSE,"TMCOMP96";#N/A,#N/A,FALSE,"MAT96";#N/A,#N/A,FALSE,"FANDA96";#N/A,#N/A,FALSE,"INTRAN96";#N/A,#N/A,FALSE,"NAA9697";#N/A,#N/A,FALSE,"ECWEBB";#N/A,#N/A,FALSE,"MFT96";#N/A,#N/A,FALSE,"CTrecon"}</definedName>
    <definedName name="n_1_5_4_5" hidden="1">{#N/A,#N/A,FALSE,"TMCOMP96";#N/A,#N/A,FALSE,"MAT96";#N/A,#N/A,FALSE,"FANDA96";#N/A,#N/A,FALSE,"INTRAN96";#N/A,#N/A,FALSE,"NAA9697";#N/A,#N/A,FALSE,"ECWEBB";#N/A,#N/A,FALSE,"MFT96";#N/A,#N/A,FALSE,"CTrecon"}</definedName>
    <definedName name="n_1_5_5" hidden="1">{#N/A,#N/A,FALSE,"TMCOMP96";#N/A,#N/A,FALSE,"MAT96";#N/A,#N/A,FALSE,"FANDA96";#N/A,#N/A,FALSE,"INTRAN96";#N/A,#N/A,FALSE,"NAA9697";#N/A,#N/A,FALSE,"ECWEBB";#N/A,#N/A,FALSE,"MFT96";#N/A,#N/A,FALSE,"CTrecon"}</definedName>
    <definedName name="n_1_5_5_1" hidden="1">{#N/A,#N/A,FALSE,"TMCOMP96";#N/A,#N/A,FALSE,"MAT96";#N/A,#N/A,FALSE,"FANDA96";#N/A,#N/A,FALSE,"INTRAN96";#N/A,#N/A,FALSE,"NAA9697";#N/A,#N/A,FALSE,"ECWEBB";#N/A,#N/A,FALSE,"MFT96";#N/A,#N/A,FALSE,"CTrecon"}</definedName>
    <definedName name="n_1_5_5_2" hidden="1">{#N/A,#N/A,FALSE,"TMCOMP96";#N/A,#N/A,FALSE,"MAT96";#N/A,#N/A,FALSE,"FANDA96";#N/A,#N/A,FALSE,"INTRAN96";#N/A,#N/A,FALSE,"NAA9697";#N/A,#N/A,FALSE,"ECWEBB";#N/A,#N/A,FALSE,"MFT96";#N/A,#N/A,FALSE,"CTrecon"}</definedName>
    <definedName name="n_1_5_5_3" hidden="1">{#N/A,#N/A,FALSE,"TMCOMP96";#N/A,#N/A,FALSE,"MAT96";#N/A,#N/A,FALSE,"FANDA96";#N/A,#N/A,FALSE,"INTRAN96";#N/A,#N/A,FALSE,"NAA9697";#N/A,#N/A,FALSE,"ECWEBB";#N/A,#N/A,FALSE,"MFT96";#N/A,#N/A,FALSE,"CTrecon"}</definedName>
    <definedName name="n_1_5_5_4" hidden="1">{#N/A,#N/A,FALSE,"TMCOMP96";#N/A,#N/A,FALSE,"MAT96";#N/A,#N/A,FALSE,"FANDA96";#N/A,#N/A,FALSE,"INTRAN96";#N/A,#N/A,FALSE,"NAA9697";#N/A,#N/A,FALSE,"ECWEBB";#N/A,#N/A,FALSE,"MFT96";#N/A,#N/A,FALSE,"CTrecon"}</definedName>
    <definedName name="n_1_5_5_5" hidden="1">{#N/A,#N/A,FALSE,"TMCOMP96";#N/A,#N/A,FALSE,"MAT96";#N/A,#N/A,FALSE,"FANDA96";#N/A,#N/A,FALSE,"INTRAN96";#N/A,#N/A,FALSE,"NAA9697";#N/A,#N/A,FALSE,"ECWEBB";#N/A,#N/A,FALSE,"MFT96";#N/A,#N/A,FALSE,"CTrecon"}</definedName>
    <definedName name="n_2" hidden="1">{#N/A,#N/A,FALSE,"TMCOMP96";#N/A,#N/A,FALSE,"MAT96";#N/A,#N/A,FALSE,"FANDA96";#N/A,#N/A,FALSE,"INTRAN96";#N/A,#N/A,FALSE,"NAA9697";#N/A,#N/A,FALSE,"ECWEBB";#N/A,#N/A,FALSE,"MFT96";#N/A,#N/A,FALSE,"CTrecon"}</definedName>
    <definedName name="n_2_1" hidden="1">{#N/A,#N/A,FALSE,"TMCOMP96";#N/A,#N/A,FALSE,"MAT96";#N/A,#N/A,FALSE,"FANDA96";#N/A,#N/A,FALSE,"INTRAN96";#N/A,#N/A,FALSE,"NAA9697";#N/A,#N/A,FALSE,"ECWEBB";#N/A,#N/A,FALSE,"MFT96";#N/A,#N/A,FALSE,"CTrecon"}</definedName>
    <definedName name="n_2_1_1" hidden="1">{#N/A,#N/A,FALSE,"TMCOMP96";#N/A,#N/A,FALSE,"MAT96";#N/A,#N/A,FALSE,"FANDA96";#N/A,#N/A,FALSE,"INTRAN96";#N/A,#N/A,FALSE,"NAA9697";#N/A,#N/A,FALSE,"ECWEBB";#N/A,#N/A,FALSE,"MFT96";#N/A,#N/A,FALSE,"CTrecon"}</definedName>
    <definedName name="n_2_1_1_1" hidden="1">{#N/A,#N/A,FALSE,"TMCOMP96";#N/A,#N/A,FALSE,"MAT96";#N/A,#N/A,FALSE,"FANDA96";#N/A,#N/A,FALSE,"INTRAN96";#N/A,#N/A,FALSE,"NAA9697";#N/A,#N/A,FALSE,"ECWEBB";#N/A,#N/A,FALSE,"MFT96";#N/A,#N/A,FALSE,"CTrecon"}</definedName>
    <definedName name="n_2_1_1_1_1" hidden="1">{#N/A,#N/A,FALSE,"TMCOMP96";#N/A,#N/A,FALSE,"MAT96";#N/A,#N/A,FALSE,"FANDA96";#N/A,#N/A,FALSE,"INTRAN96";#N/A,#N/A,FALSE,"NAA9697";#N/A,#N/A,FALSE,"ECWEBB";#N/A,#N/A,FALSE,"MFT96";#N/A,#N/A,FALSE,"CTrecon"}</definedName>
    <definedName name="n_2_1_1_1_2" hidden="1">{#N/A,#N/A,FALSE,"TMCOMP96";#N/A,#N/A,FALSE,"MAT96";#N/A,#N/A,FALSE,"FANDA96";#N/A,#N/A,FALSE,"INTRAN96";#N/A,#N/A,FALSE,"NAA9697";#N/A,#N/A,FALSE,"ECWEBB";#N/A,#N/A,FALSE,"MFT96";#N/A,#N/A,FALSE,"CTrecon"}</definedName>
    <definedName name="n_2_1_1_1_3" hidden="1">{#N/A,#N/A,FALSE,"TMCOMP96";#N/A,#N/A,FALSE,"MAT96";#N/A,#N/A,FALSE,"FANDA96";#N/A,#N/A,FALSE,"INTRAN96";#N/A,#N/A,FALSE,"NAA9697";#N/A,#N/A,FALSE,"ECWEBB";#N/A,#N/A,FALSE,"MFT96";#N/A,#N/A,FALSE,"CTrecon"}</definedName>
    <definedName name="n_2_1_1_1_4" hidden="1">{#N/A,#N/A,FALSE,"TMCOMP96";#N/A,#N/A,FALSE,"MAT96";#N/A,#N/A,FALSE,"FANDA96";#N/A,#N/A,FALSE,"INTRAN96";#N/A,#N/A,FALSE,"NAA9697";#N/A,#N/A,FALSE,"ECWEBB";#N/A,#N/A,FALSE,"MFT96";#N/A,#N/A,FALSE,"CTrecon"}</definedName>
    <definedName name="n_2_1_1_1_5" hidden="1">{#N/A,#N/A,FALSE,"TMCOMP96";#N/A,#N/A,FALSE,"MAT96";#N/A,#N/A,FALSE,"FANDA96";#N/A,#N/A,FALSE,"INTRAN96";#N/A,#N/A,FALSE,"NAA9697";#N/A,#N/A,FALSE,"ECWEBB";#N/A,#N/A,FALSE,"MFT96";#N/A,#N/A,FALSE,"CTrecon"}</definedName>
    <definedName name="n_2_1_1_2" hidden="1">{#N/A,#N/A,FALSE,"TMCOMP96";#N/A,#N/A,FALSE,"MAT96";#N/A,#N/A,FALSE,"FANDA96";#N/A,#N/A,FALSE,"INTRAN96";#N/A,#N/A,FALSE,"NAA9697";#N/A,#N/A,FALSE,"ECWEBB";#N/A,#N/A,FALSE,"MFT96";#N/A,#N/A,FALSE,"CTrecon"}</definedName>
    <definedName name="n_2_1_1_2_1" hidden="1">{#N/A,#N/A,FALSE,"TMCOMP96";#N/A,#N/A,FALSE,"MAT96";#N/A,#N/A,FALSE,"FANDA96";#N/A,#N/A,FALSE,"INTRAN96";#N/A,#N/A,FALSE,"NAA9697";#N/A,#N/A,FALSE,"ECWEBB";#N/A,#N/A,FALSE,"MFT96";#N/A,#N/A,FALSE,"CTrecon"}</definedName>
    <definedName name="n_2_1_1_2_2" hidden="1">{#N/A,#N/A,FALSE,"TMCOMP96";#N/A,#N/A,FALSE,"MAT96";#N/A,#N/A,FALSE,"FANDA96";#N/A,#N/A,FALSE,"INTRAN96";#N/A,#N/A,FALSE,"NAA9697";#N/A,#N/A,FALSE,"ECWEBB";#N/A,#N/A,FALSE,"MFT96";#N/A,#N/A,FALSE,"CTrecon"}</definedName>
    <definedName name="n_2_1_1_2_3" hidden="1">{#N/A,#N/A,FALSE,"TMCOMP96";#N/A,#N/A,FALSE,"MAT96";#N/A,#N/A,FALSE,"FANDA96";#N/A,#N/A,FALSE,"INTRAN96";#N/A,#N/A,FALSE,"NAA9697";#N/A,#N/A,FALSE,"ECWEBB";#N/A,#N/A,FALSE,"MFT96";#N/A,#N/A,FALSE,"CTrecon"}</definedName>
    <definedName name="n_2_1_1_2_4" hidden="1">{#N/A,#N/A,FALSE,"TMCOMP96";#N/A,#N/A,FALSE,"MAT96";#N/A,#N/A,FALSE,"FANDA96";#N/A,#N/A,FALSE,"INTRAN96";#N/A,#N/A,FALSE,"NAA9697";#N/A,#N/A,FALSE,"ECWEBB";#N/A,#N/A,FALSE,"MFT96";#N/A,#N/A,FALSE,"CTrecon"}</definedName>
    <definedName name="n_2_1_1_2_5" hidden="1">{#N/A,#N/A,FALSE,"TMCOMP96";#N/A,#N/A,FALSE,"MAT96";#N/A,#N/A,FALSE,"FANDA96";#N/A,#N/A,FALSE,"INTRAN96";#N/A,#N/A,FALSE,"NAA9697";#N/A,#N/A,FALSE,"ECWEBB";#N/A,#N/A,FALSE,"MFT96";#N/A,#N/A,FALSE,"CTrecon"}</definedName>
    <definedName name="n_2_1_1_3" hidden="1">{#N/A,#N/A,FALSE,"TMCOMP96";#N/A,#N/A,FALSE,"MAT96";#N/A,#N/A,FALSE,"FANDA96";#N/A,#N/A,FALSE,"INTRAN96";#N/A,#N/A,FALSE,"NAA9697";#N/A,#N/A,FALSE,"ECWEBB";#N/A,#N/A,FALSE,"MFT96";#N/A,#N/A,FALSE,"CTrecon"}</definedName>
    <definedName name="n_2_1_1_4" hidden="1">{#N/A,#N/A,FALSE,"TMCOMP96";#N/A,#N/A,FALSE,"MAT96";#N/A,#N/A,FALSE,"FANDA96";#N/A,#N/A,FALSE,"INTRAN96";#N/A,#N/A,FALSE,"NAA9697";#N/A,#N/A,FALSE,"ECWEBB";#N/A,#N/A,FALSE,"MFT96";#N/A,#N/A,FALSE,"CTrecon"}</definedName>
    <definedName name="n_2_1_1_5" hidden="1">{#N/A,#N/A,FALSE,"TMCOMP96";#N/A,#N/A,FALSE,"MAT96";#N/A,#N/A,FALSE,"FANDA96";#N/A,#N/A,FALSE,"INTRAN96";#N/A,#N/A,FALSE,"NAA9697";#N/A,#N/A,FALSE,"ECWEBB";#N/A,#N/A,FALSE,"MFT96";#N/A,#N/A,FALSE,"CTrecon"}</definedName>
    <definedName name="n_2_1_2" hidden="1">{#N/A,#N/A,FALSE,"TMCOMP96";#N/A,#N/A,FALSE,"MAT96";#N/A,#N/A,FALSE,"FANDA96";#N/A,#N/A,FALSE,"INTRAN96";#N/A,#N/A,FALSE,"NAA9697";#N/A,#N/A,FALSE,"ECWEBB";#N/A,#N/A,FALSE,"MFT96";#N/A,#N/A,FALSE,"CTrecon"}</definedName>
    <definedName name="n_2_1_2_1" hidden="1">{#N/A,#N/A,FALSE,"TMCOMP96";#N/A,#N/A,FALSE,"MAT96";#N/A,#N/A,FALSE,"FANDA96";#N/A,#N/A,FALSE,"INTRAN96";#N/A,#N/A,FALSE,"NAA9697";#N/A,#N/A,FALSE,"ECWEBB";#N/A,#N/A,FALSE,"MFT96";#N/A,#N/A,FALSE,"CTrecon"}</definedName>
    <definedName name="n_2_1_2_2" hidden="1">{#N/A,#N/A,FALSE,"TMCOMP96";#N/A,#N/A,FALSE,"MAT96";#N/A,#N/A,FALSE,"FANDA96";#N/A,#N/A,FALSE,"INTRAN96";#N/A,#N/A,FALSE,"NAA9697";#N/A,#N/A,FALSE,"ECWEBB";#N/A,#N/A,FALSE,"MFT96";#N/A,#N/A,FALSE,"CTrecon"}</definedName>
    <definedName name="n_2_1_2_3" hidden="1">{#N/A,#N/A,FALSE,"TMCOMP96";#N/A,#N/A,FALSE,"MAT96";#N/A,#N/A,FALSE,"FANDA96";#N/A,#N/A,FALSE,"INTRAN96";#N/A,#N/A,FALSE,"NAA9697";#N/A,#N/A,FALSE,"ECWEBB";#N/A,#N/A,FALSE,"MFT96";#N/A,#N/A,FALSE,"CTrecon"}</definedName>
    <definedName name="n_2_1_2_4" hidden="1">{#N/A,#N/A,FALSE,"TMCOMP96";#N/A,#N/A,FALSE,"MAT96";#N/A,#N/A,FALSE,"FANDA96";#N/A,#N/A,FALSE,"INTRAN96";#N/A,#N/A,FALSE,"NAA9697";#N/A,#N/A,FALSE,"ECWEBB";#N/A,#N/A,FALSE,"MFT96";#N/A,#N/A,FALSE,"CTrecon"}</definedName>
    <definedName name="n_2_1_2_5" hidden="1">{#N/A,#N/A,FALSE,"TMCOMP96";#N/A,#N/A,FALSE,"MAT96";#N/A,#N/A,FALSE,"FANDA96";#N/A,#N/A,FALSE,"INTRAN96";#N/A,#N/A,FALSE,"NAA9697";#N/A,#N/A,FALSE,"ECWEBB";#N/A,#N/A,FALSE,"MFT96";#N/A,#N/A,FALSE,"CTrecon"}</definedName>
    <definedName name="n_2_1_3" hidden="1">{#N/A,#N/A,FALSE,"TMCOMP96";#N/A,#N/A,FALSE,"MAT96";#N/A,#N/A,FALSE,"FANDA96";#N/A,#N/A,FALSE,"INTRAN96";#N/A,#N/A,FALSE,"NAA9697";#N/A,#N/A,FALSE,"ECWEBB";#N/A,#N/A,FALSE,"MFT96";#N/A,#N/A,FALSE,"CTrecon"}</definedName>
    <definedName name="n_2_1_3_1" hidden="1">{#N/A,#N/A,FALSE,"TMCOMP96";#N/A,#N/A,FALSE,"MAT96";#N/A,#N/A,FALSE,"FANDA96";#N/A,#N/A,FALSE,"INTRAN96";#N/A,#N/A,FALSE,"NAA9697";#N/A,#N/A,FALSE,"ECWEBB";#N/A,#N/A,FALSE,"MFT96";#N/A,#N/A,FALSE,"CTrecon"}</definedName>
    <definedName name="n_2_1_3_2" hidden="1">{#N/A,#N/A,FALSE,"TMCOMP96";#N/A,#N/A,FALSE,"MAT96";#N/A,#N/A,FALSE,"FANDA96";#N/A,#N/A,FALSE,"INTRAN96";#N/A,#N/A,FALSE,"NAA9697";#N/A,#N/A,FALSE,"ECWEBB";#N/A,#N/A,FALSE,"MFT96";#N/A,#N/A,FALSE,"CTrecon"}</definedName>
    <definedName name="n_2_1_3_3" hidden="1">{#N/A,#N/A,FALSE,"TMCOMP96";#N/A,#N/A,FALSE,"MAT96";#N/A,#N/A,FALSE,"FANDA96";#N/A,#N/A,FALSE,"INTRAN96";#N/A,#N/A,FALSE,"NAA9697";#N/A,#N/A,FALSE,"ECWEBB";#N/A,#N/A,FALSE,"MFT96";#N/A,#N/A,FALSE,"CTrecon"}</definedName>
    <definedName name="n_2_1_3_4" hidden="1">{#N/A,#N/A,FALSE,"TMCOMP96";#N/A,#N/A,FALSE,"MAT96";#N/A,#N/A,FALSE,"FANDA96";#N/A,#N/A,FALSE,"INTRAN96";#N/A,#N/A,FALSE,"NAA9697";#N/A,#N/A,FALSE,"ECWEBB";#N/A,#N/A,FALSE,"MFT96";#N/A,#N/A,FALSE,"CTrecon"}</definedName>
    <definedName name="n_2_1_3_5" hidden="1">{#N/A,#N/A,FALSE,"TMCOMP96";#N/A,#N/A,FALSE,"MAT96";#N/A,#N/A,FALSE,"FANDA96";#N/A,#N/A,FALSE,"INTRAN96";#N/A,#N/A,FALSE,"NAA9697";#N/A,#N/A,FALSE,"ECWEBB";#N/A,#N/A,FALSE,"MFT96";#N/A,#N/A,FALSE,"CTrecon"}</definedName>
    <definedName name="n_2_1_4" hidden="1">{#N/A,#N/A,FALSE,"TMCOMP96";#N/A,#N/A,FALSE,"MAT96";#N/A,#N/A,FALSE,"FANDA96";#N/A,#N/A,FALSE,"INTRAN96";#N/A,#N/A,FALSE,"NAA9697";#N/A,#N/A,FALSE,"ECWEBB";#N/A,#N/A,FALSE,"MFT96";#N/A,#N/A,FALSE,"CTrecon"}</definedName>
    <definedName name="n_2_1_4_1" hidden="1">{#N/A,#N/A,FALSE,"TMCOMP96";#N/A,#N/A,FALSE,"MAT96";#N/A,#N/A,FALSE,"FANDA96";#N/A,#N/A,FALSE,"INTRAN96";#N/A,#N/A,FALSE,"NAA9697";#N/A,#N/A,FALSE,"ECWEBB";#N/A,#N/A,FALSE,"MFT96";#N/A,#N/A,FALSE,"CTrecon"}</definedName>
    <definedName name="n_2_1_4_2" hidden="1">{#N/A,#N/A,FALSE,"TMCOMP96";#N/A,#N/A,FALSE,"MAT96";#N/A,#N/A,FALSE,"FANDA96";#N/A,#N/A,FALSE,"INTRAN96";#N/A,#N/A,FALSE,"NAA9697";#N/A,#N/A,FALSE,"ECWEBB";#N/A,#N/A,FALSE,"MFT96";#N/A,#N/A,FALSE,"CTrecon"}</definedName>
    <definedName name="n_2_1_4_3" hidden="1">{#N/A,#N/A,FALSE,"TMCOMP96";#N/A,#N/A,FALSE,"MAT96";#N/A,#N/A,FALSE,"FANDA96";#N/A,#N/A,FALSE,"INTRAN96";#N/A,#N/A,FALSE,"NAA9697";#N/A,#N/A,FALSE,"ECWEBB";#N/A,#N/A,FALSE,"MFT96";#N/A,#N/A,FALSE,"CTrecon"}</definedName>
    <definedName name="n_2_1_4_4" hidden="1">{#N/A,#N/A,FALSE,"TMCOMP96";#N/A,#N/A,FALSE,"MAT96";#N/A,#N/A,FALSE,"FANDA96";#N/A,#N/A,FALSE,"INTRAN96";#N/A,#N/A,FALSE,"NAA9697";#N/A,#N/A,FALSE,"ECWEBB";#N/A,#N/A,FALSE,"MFT96";#N/A,#N/A,FALSE,"CTrecon"}</definedName>
    <definedName name="n_2_1_4_5" hidden="1">{#N/A,#N/A,FALSE,"TMCOMP96";#N/A,#N/A,FALSE,"MAT96";#N/A,#N/A,FALSE,"FANDA96";#N/A,#N/A,FALSE,"INTRAN96";#N/A,#N/A,FALSE,"NAA9697";#N/A,#N/A,FALSE,"ECWEBB";#N/A,#N/A,FALSE,"MFT96";#N/A,#N/A,FALSE,"CTrecon"}</definedName>
    <definedName name="n_2_1_5" hidden="1">{#N/A,#N/A,FALSE,"TMCOMP96";#N/A,#N/A,FALSE,"MAT96";#N/A,#N/A,FALSE,"FANDA96";#N/A,#N/A,FALSE,"INTRAN96";#N/A,#N/A,FALSE,"NAA9697";#N/A,#N/A,FALSE,"ECWEBB";#N/A,#N/A,FALSE,"MFT96";#N/A,#N/A,FALSE,"CTrecon"}</definedName>
    <definedName name="n_2_1_5_1" hidden="1">{#N/A,#N/A,FALSE,"TMCOMP96";#N/A,#N/A,FALSE,"MAT96";#N/A,#N/A,FALSE,"FANDA96";#N/A,#N/A,FALSE,"INTRAN96";#N/A,#N/A,FALSE,"NAA9697";#N/A,#N/A,FALSE,"ECWEBB";#N/A,#N/A,FALSE,"MFT96";#N/A,#N/A,FALSE,"CTrecon"}</definedName>
    <definedName name="n_2_1_5_2" hidden="1">{#N/A,#N/A,FALSE,"TMCOMP96";#N/A,#N/A,FALSE,"MAT96";#N/A,#N/A,FALSE,"FANDA96";#N/A,#N/A,FALSE,"INTRAN96";#N/A,#N/A,FALSE,"NAA9697";#N/A,#N/A,FALSE,"ECWEBB";#N/A,#N/A,FALSE,"MFT96";#N/A,#N/A,FALSE,"CTrecon"}</definedName>
    <definedName name="n_2_1_5_3" hidden="1">{#N/A,#N/A,FALSE,"TMCOMP96";#N/A,#N/A,FALSE,"MAT96";#N/A,#N/A,FALSE,"FANDA96";#N/A,#N/A,FALSE,"INTRAN96";#N/A,#N/A,FALSE,"NAA9697";#N/A,#N/A,FALSE,"ECWEBB";#N/A,#N/A,FALSE,"MFT96";#N/A,#N/A,FALSE,"CTrecon"}</definedName>
    <definedName name="n_2_1_5_4" hidden="1">{#N/A,#N/A,FALSE,"TMCOMP96";#N/A,#N/A,FALSE,"MAT96";#N/A,#N/A,FALSE,"FANDA96";#N/A,#N/A,FALSE,"INTRAN96";#N/A,#N/A,FALSE,"NAA9697";#N/A,#N/A,FALSE,"ECWEBB";#N/A,#N/A,FALSE,"MFT96";#N/A,#N/A,FALSE,"CTrecon"}</definedName>
    <definedName name="n_2_1_5_5" hidden="1">{#N/A,#N/A,FALSE,"TMCOMP96";#N/A,#N/A,FALSE,"MAT96";#N/A,#N/A,FALSE,"FANDA96";#N/A,#N/A,FALSE,"INTRAN96";#N/A,#N/A,FALSE,"NAA9697";#N/A,#N/A,FALSE,"ECWEBB";#N/A,#N/A,FALSE,"MFT96";#N/A,#N/A,FALSE,"CTrecon"}</definedName>
    <definedName name="n_2_2" hidden="1">{#N/A,#N/A,FALSE,"TMCOMP96";#N/A,#N/A,FALSE,"MAT96";#N/A,#N/A,FALSE,"FANDA96";#N/A,#N/A,FALSE,"INTRAN96";#N/A,#N/A,FALSE,"NAA9697";#N/A,#N/A,FALSE,"ECWEBB";#N/A,#N/A,FALSE,"MFT96";#N/A,#N/A,FALSE,"CTrecon"}</definedName>
    <definedName name="n_2_2_1" hidden="1">{#N/A,#N/A,FALSE,"TMCOMP96";#N/A,#N/A,FALSE,"MAT96";#N/A,#N/A,FALSE,"FANDA96";#N/A,#N/A,FALSE,"INTRAN96";#N/A,#N/A,FALSE,"NAA9697";#N/A,#N/A,FALSE,"ECWEBB";#N/A,#N/A,FALSE,"MFT96";#N/A,#N/A,FALSE,"CTrecon"}</definedName>
    <definedName name="n_2_2_2" hidden="1">{#N/A,#N/A,FALSE,"TMCOMP96";#N/A,#N/A,FALSE,"MAT96";#N/A,#N/A,FALSE,"FANDA96";#N/A,#N/A,FALSE,"INTRAN96";#N/A,#N/A,FALSE,"NAA9697";#N/A,#N/A,FALSE,"ECWEBB";#N/A,#N/A,FALSE,"MFT96";#N/A,#N/A,FALSE,"CTrecon"}</definedName>
    <definedName name="n_2_2_3" hidden="1">{#N/A,#N/A,FALSE,"TMCOMP96";#N/A,#N/A,FALSE,"MAT96";#N/A,#N/A,FALSE,"FANDA96";#N/A,#N/A,FALSE,"INTRAN96";#N/A,#N/A,FALSE,"NAA9697";#N/A,#N/A,FALSE,"ECWEBB";#N/A,#N/A,FALSE,"MFT96";#N/A,#N/A,FALSE,"CTrecon"}</definedName>
    <definedName name="n_2_2_4" hidden="1">{#N/A,#N/A,FALSE,"TMCOMP96";#N/A,#N/A,FALSE,"MAT96";#N/A,#N/A,FALSE,"FANDA96";#N/A,#N/A,FALSE,"INTRAN96";#N/A,#N/A,FALSE,"NAA9697";#N/A,#N/A,FALSE,"ECWEBB";#N/A,#N/A,FALSE,"MFT96";#N/A,#N/A,FALSE,"CTrecon"}</definedName>
    <definedName name="n_2_2_5" hidden="1">{#N/A,#N/A,FALSE,"TMCOMP96";#N/A,#N/A,FALSE,"MAT96";#N/A,#N/A,FALSE,"FANDA96";#N/A,#N/A,FALSE,"INTRAN96";#N/A,#N/A,FALSE,"NAA9697";#N/A,#N/A,FALSE,"ECWEBB";#N/A,#N/A,FALSE,"MFT96";#N/A,#N/A,FALSE,"CTrecon"}</definedName>
    <definedName name="n_2_3" hidden="1">{#N/A,#N/A,FALSE,"TMCOMP96";#N/A,#N/A,FALSE,"MAT96";#N/A,#N/A,FALSE,"FANDA96";#N/A,#N/A,FALSE,"INTRAN96";#N/A,#N/A,FALSE,"NAA9697";#N/A,#N/A,FALSE,"ECWEBB";#N/A,#N/A,FALSE,"MFT96";#N/A,#N/A,FALSE,"CTrecon"}</definedName>
    <definedName name="n_2_3_1" hidden="1">{#N/A,#N/A,FALSE,"TMCOMP96";#N/A,#N/A,FALSE,"MAT96";#N/A,#N/A,FALSE,"FANDA96";#N/A,#N/A,FALSE,"INTRAN96";#N/A,#N/A,FALSE,"NAA9697";#N/A,#N/A,FALSE,"ECWEBB";#N/A,#N/A,FALSE,"MFT96";#N/A,#N/A,FALSE,"CTrecon"}</definedName>
    <definedName name="n_2_3_2" hidden="1">{#N/A,#N/A,FALSE,"TMCOMP96";#N/A,#N/A,FALSE,"MAT96";#N/A,#N/A,FALSE,"FANDA96";#N/A,#N/A,FALSE,"INTRAN96";#N/A,#N/A,FALSE,"NAA9697";#N/A,#N/A,FALSE,"ECWEBB";#N/A,#N/A,FALSE,"MFT96";#N/A,#N/A,FALSE,"CTrecon"}</definedName>
    <definedName name="n_2_3_3" hidden="1">{#N/A,#N/A,FALSE,"TMCOMP96";#N/A,#N/A,FALSE,"MAT96";#N/A,#N/A,FALSE,"FANDA96";#N/A,#N/A,FALSE,"INTRAN96";#N/A,#N/A,FALSE,"NAA9697";#N/A,#N/A,FALSE,"ECWEBB";#N/A,#N/A,FALSE,"MFT96";#N/A,#N/A,FALSE,"CTrecon"}</definedName>
    <definedName name="n_2_3_4" hidden="1">{#N/A,#N/A,FALSE,"TMCOMP96";#N/A,#N/A,FALSE,"MAT96";#N/A,#N/A,FALSE,"FANDA96";#N/A,#N/A,FALSE,"INTRAN96";#N/A,#N/A,FALSE,"NAA9697";#N/A,#N/A,FALSE,"ECWEBB";#N/A,#N/A,FALSE,"MFT96";#N/A,#N/A,FALSE,"CTrecon"}</definedName>
    <definedName name="n_2_3_5" hidden="1">{#N/A,#N/A,FALSE,"TMCOMP96";#N/A,#N/A,FALSE,"MAT96";#N/A,#N/A,FALSE,"FANDA96";#N/A,#N/A,FALSE,"INTRAN96";#N/A,#N/A,FALSE,"NAA9697";#N/A,#N/A,FALSE,"ECWEBB";#N/A,#N/A,FALSE,"MFT96";#N/A,#N/A,FALSE,"CTrecon"}</definedName>
    <definedName name="n_2_4" hidden="1">{#N/A,#N/A,FALSE,"TMCOMP96";#N/A,#N/A,FALSE,"MAT96";#N/A,#N/A,FALSE,"FANDA96";#N/A,#N/A,FALSE,"INTRAN96";#N/A,#N/A,FALSE,"NAA9697";#N/A,#N/A,FALSE,"ECWEBB";#N/A,#N/A,FALSE,"MFT96";#N/A,#N/A,FALSE,"CTrecon"}</definedName>
    <definedName name="n_2_4_1" hidden="1">{#N/A,#N/A,FALSE,"TMCOMP96";#N/A,#N/A,FALSE,"MAT96";#N/A,#N/A,FALSE,"FANDA96";#N/A,#N/A,FALSE,"INTRAN96";#N/A,#N/A,FALSE,"NAA9697";#N/A,#N/A,FALSE,"ECWEBB";#N/A,#N/A,FALSE,"MFT96";#N/A,#N/A,FALSE,"CTrecon"}</definedName>
    <definedName name="n_2_4_2" hidden="1">{#N/A,#N/A,FALSE,"TMCOMP96";#N/A,#N/A,FALSE,"MAT96";#N/A,#N/A,FALSE,"FANDA96";#N/A,#N/A,FALSE,"INTRAN96";#N/A,#N/A,FALSE,"NAA9697";#N/A,#N/A,FALSE,"ECWEBB";#N/A,#N/A,FALSE,"MFT96";#N/A,#N/A,FALSE,"CTrecon"}</definedName>
    <definedName name="n_2_4_3" hidden="1">{#N/A,#N/A,FALSE,"TMCOMP96";#N/A,#N/A,FALSE,"MAT96";#N/A,#N/A,FALSE,"FANDA96";#N/A,#N/A,FALSE,"INTRAN96";#N/A,#N/A,FALSE,"NAA9697";#N/A,#N/A,FALSE,"ECWEBB";#N/A,#N/A,FALSE,"MFT96";#N/A,#N/A,FALSE,"CTrecon"}</definedName>
    <definedName name="n_2_4_4" hidden="1">{#N/A,#N/A,FALSE,"TMCOMP96";#N/A,#N/A,FALSE,"MAT96";#N/A,#N/A,FALSE,"FANDA96";#N/A,#N/A,FALSE,"INTRAN96";#N/A,#N/A,FALSE,"NAA9697";#N/A,#N/A,FALSE,"ECWEBB";#N/A,#N/A,FALSE,"MFT96";#N/A,#N/A,FALSE,"CTrecon"}</definedName>
    <definedName name="n_2_4_5" hidden="1">{#N/A,#N/A,FALSE,"TMCOMP96";#N/A,#N/A,FALSE,"MAT96";#N/A,#N/A,FALSE,"FANDA96";#N/A,#N/A,FALSE,"INTRAN96";#N/A,#N/A,FALSE,"NAA9697";#N/A,#N/A,FALSE,"ECWEBB";#N/A,#N/A,FALSE,"MFT96";#N/A,#N/A,FALSE,"CTrecon"}</definedName>
    <definedName name="n_2_5" hidden="1">{#N/A,#N/A,FALSE,"TMCOMP96";#N/A,#N/A,FALSE,"MAT96";#N/A,#N/A,FALSE,"FANDA96";#N/A,#N/A,FALSE,"INTRAN96";#N/A,#N/A,FALSE,"NAA9697";#N/A,#N/A,FALSE,"ECWEBB";#N/A,#N/A,FALSE,"MFT96";#N/A,#N/A,FALSE,"CTrecon"}</definedName>
    <definedName name="n_2_5_1" hidden="1">{#N/A,#N/A,FALSE,"TMCOMP96";#N/A,#N/A,FALSE,"MAT96";#N/A,#N/A,FALSE,"FANDA96";#N/A,#N/A,FALSE,"INTRAN96";#N/A,#N/A,FALSE,"NAA9697";#N/A,#N/A,FALSE,"ECWEBB";#N/A,#N/A,FALSE,"MFT96";#N/A,#N/A,FALSE,"CTrecon"}</definedName>
    <definedName name="n_2_5_2" hidden="1">{#N/A,#N/A,FALSE,"TMCOMP96";#N/A,#N/A,FALSE,"MAT96";#N/A,#N/A,FALSE,"FANDA96";#N/A,#N/A,FALSE,"INTRAN96";#N/A,#N/A,FALSE,"NAA9697";#N/A,#N/A,FALSE,"ECWEBB";#N/A,#N/A,FALSE,"MFT96";#N/A,#N/A,FALSE,"CTrecon"}</definedName>
    <definedName name="n_2_5_3" hidden="1">{#N/A,#N/A,FALSE,"TMCOMP96";#N/A,#N/A,FALSE,"MAT96";#N/A,#N/A,FALSE,"FANDA96";#N/A,#N/A,FALSE,"INTRAN96";#N/A,#N/A,FALSE,"NAA9697";#N/A,#N/A,FALSE,"ECWEBB";#N/A,#N/A,FALSE,"MFT96";#N/A,#N/A,FALSE,"CTrecon"}</definedName>
    <definedName name="n_2_5_4" hidden="1">{#N/A,#N/A,FALSE,"TMCOMP96";#N/A,#N/A,FALSE,"MAT96";#N/A,#N/A,FALSE,"FANDA96";#N/A,#N/A,FALSE,"INTRAN96";#N/A,#N/A,FALSE,"NAA9697";#N/A,#N/A,FALSE,"ECWEBB";#N/A,#N/A,FALSE,"MFT96";#N/A,#N/A,FALSE,"CTrecon"}</definedName>
    <definedName name="n_2_5_5" hidden="1">{#N/A,#N/A,FALSE,"TMCOMP96";#N/A,#N/A,FALSE,"MAT96";#N/A,#N/A,FALSE,"FANDA96";#N/A,#N/A,FALSE,"INTRAN96";#N/A,#N/A,FALSE,"NAA9697";#N/A,#N/A,FALSE,"ECWEBB";#N/A,#N/A,FALSE,"MFT96";#N/A,#N/A,FALSE,"CTrecon"}</definedName>
    <definedName name="n_3" hidden="1">{#N/A,#N/A,FALSE,"TMCOMP96";#N/A,#N/A,FALSE,"MAT96";#N/A,#N/A,FALSE,"FANDA96";#N/A,#N/A,FALSE,"INTRAN96";#N/A,#N/A,FALSE,"NAA9697";#N/A,#N/A,FALSE,"ECWEBB";#N/A,#N/A,FALSE,"MFT96";#N/A,#N/A,FALSE,"CTrecon"}</definedName>
    <definedName name="n_3_1" hidden="1">{#N/A,#N/A,FALSE,"TMCOMP96";#N/A,#N/A,FALSE,"MAT96";#N/A,#N/A,FALSE,"FANDA96";#N/A,#N/A,FALSE,"INTRAN96";#N/A,#N/A,FALSE,"NAA9697";#N/A,#N/A,FALSE,"ECWEBB";#N/A,#N/A,FALSE,"MFT96";#N/A,#N/A,FALSE,"CTrecon"}</definedName>
    <definedName name="n_3_1_1" hidden="1">{#N/A,#N/A,FALSE,"TMCOMP96";#N/A,#N/A,FALSE,"MAT96";#N/A,#N/A,FALSE,"FANDA96";#N/A,#N/A,FALSE,"INTRAN96";#N/A,#N/A,FALSE,"NAA9697";#N/A,#N/A,FALSE,"ECWEBB";#N/A,#N/A,FALSE,"MFT96";#N/A,#N/A,FALSE,"CTrecon"}</definedName>
    <definedName name="n_3_1_1_1" hidden="1">{#N/A,#N/A,FALSE,"TMCOMP96";#N/A,#N/A,FALSE,"MAT96";#N/A,#N/A,FALSE,"FANDA96";#N/A,#N/A,FALSE,"INTRAN96";#N/A,#N/A,FALSE,"NAA9697";#N/A,#N/A,FALSE,"ECWEBB";#N/A,#N/A,FALSE,"MFT96";#N/A,#N/A,FALSE,"CTrecon"}</definedName>
    <definedName name="n_3_1_1_1_1" hidden="1">{#N/A,#N/A,FALSE,"TMCOMP96";#N/A,#N/A,FALSE,"MAT96";#N/A,#N/A,FALSE,"FANDA96";#N/A,#N/A,FALSE,"INTRAN96";#N/A,#N/A,FALSE,"NAA9697";#N/A,#N/A,FALSE,"ECWEBB";#N/A,#N/A,FALSE,"MFT96";#N/A,#N/A,FALSE,"CTrecon"}</definedName>
    <definedName name="n_3_1_1_1_2" hidden="1">{#N/A,#N/A,FALSE,"TMCOMP96";#N/A,#N/A,FALSE,"MAT96";#N/A,#N/A,FALSE,"FANDA96";#N/A,#N/A,FALSE,"INTRAN96";#N/A,#N/A,FALSE,"NAA9697";#N/A,#N/A,FALSE,"ECWEBB";#N/A,#N/A,FALSE,"MFT96";#N/A,#N/A,FALSE,"CTrecon"}</definedName>
    <definedName name="n_3_1_1_1_3" hidden="1">{#N/A,#N/A,FALSE,"TMCOMP96";#N/A,#N/A,FALSE,"MAT96";#N/A,#N/A,FALSE,"FANDA96";#N/A,#N/A,FALSE,"INTRAN96";#N/A,#N/A,FALSE,"NAA9697";#N/A,#N/A,FALSE,"ECWEBB";#N/A,#N/A,FALSE,"MFT96";#N/A,#N/A,FALSE,"CTrecon"}</definedName>
    <definedName name="n_3_1_1_1_4" hidden="1">{#N/A,#N/A,FALSE,"TMCOMP96";#N/A,#N/A,FALSE,"MAT96";#N/A,#N/A,FALSE,"FANDA96";#N/A,#N/A,FALSE,"INTRAN96";#N/A,#N/A,FALSE,"NAA9697";#N/A,#N/A,FALSE,"ECWEBB";#N/A,#N/A,FALSE,"MFT96";#N/A,#N/A,FALSE,"CTrecon"}</definedName>
    <definedName name="n_3_1_1_1_5" hidden="1">{#N/A,#N/A,FALSE,"TMCOMP96";#N/A,#N/A,FALSE,"MAT96";#N/A,#N/A,FALSE,"FANDA96";#N/A,#N/A,FALSE,"INTRAN96";#N/A,#N/A,FALSE,"NAA9697";#N/A,#N/A,FALSE,"ECWEBB";#N/A,#N/A,FALSE,"MFT96";#N/A,#N/A,FALSE,"CTrecon"}</definedName>
    <definedName name="n_3_1_1_2" hidden="1">{#N/A,#N/A,FALSE,"TMCOMP96";#N/A,#N/A,FALSE,"MAT96";#N/A,#N/A,FALSE,"FANDA96";#N/A,#N/A,FALSE,"INTRAN96";#N/A,#N/A,FALSE,"NAA9697";#N/A,#N/A,FALSE,"ECWEBB";#N/A,#N/A,FALSE,"MFT96";#N/A,#N/A,FALSE,"CTrecon"}</definedName>
    <definedName name="n_3_1_1_2_1" hidden="1">{#N/A,#N/A,FALSE,"TMCOMP96";#N/A,#N/A,FALSE,"MAT96";#N/A,#N/A,FALSE,"FANDA96";#N/A,#N/A,FALSE,"INTRAN96";#N/A,#N/A,FALSE,"NAA9697";#N/A,#N/A,FALSE,"ECWEBB";#N/A,#N/A,FALSE,"MFT96";#N/A,#N/A,FALSE,"CTrecon"}</definedName>
    <definedName name="n_3_1_1_2_2" hidden="1">{#N/A,#N/A,FALSE,"TMCOMP96";#N/A,#N/A,FALSE,"MAT96";#N/A,#N/A,FALSE,"FANDA96";#N/A,#N/A,FALSE,"INTRAN96";#N/A,#N/A,FALSE,"NAA9697";#N/A,#N/A,FALSE,"ECWEBB";#N/A,#N/A,FALSE,"MFT96";#N/A,#N/A,FALSE,"CTrecon"}</definedName>
    <definedName name="n_3_1_1_2_3" hidden="1">{#N/A,#N/A,FALSE,"TMCOMP96";#N/A,#N/A,FALSE,"MAT96";#N/A,#N/A,FALSE,"FANDA96";#N/A,#N/A,FALSE,"INTRAN96";#N/A,#N/A,FALSE,"NAA9697";#N/A,#N/A,FALSE,"ECWEBB";#N/A,#N/A,FALSE,"MFT96";#N/A,#N/A,FALSE,"CTrecon"}</definedName>
    <definedName name="n_3_1_1_2_4" hidden="1">{#N/A,#N/A,FALSE,"TMCOMP96";#N/A,#N/A,FALSE,"MAT96";#N/A,#N/A,FALSE,"FANDA96";#N/A,#N/A,FALSE,"INTRAN96";#N/A,#N/A,FALSE,"NAA9697";#N/A,#N/A,FALSE,"ECWEBB";#N/A,#N/A,FALSE,"MFT96";#N/A,#N/A,FALSE,"CTrecon"}</definedName>
    <definedName name="n_3_1_1_2_5" hidden="1">{#N/A,#N/A,FALSE,"TMCOMP96";#N/A,#N/A,FALSE,"MAT96";#N/A,#N/A,FALSE,"FANDA96";#N/A,#N/A,FALSE,"INTRAN96";#N/A,#N/A,FALSE,"NAA9697";#N/A,#N/A,FALSE,"ECWEBB";#N/A,#N/A,FALSE,"MFT96";#N/A,#N/A,FALSE,"CTrecon"}</definedName>
    <definedName name="n_3_1_1_3" hidden="1">{#N/A,#N/A,FALSE,"TMCOMP96";#N/A,#N/A,FALSE,"MAT96";#N/A,#N/A,FALSE,"FANDA96";#N/A,#N/A,FALSE,"INTRAN96";#N/A,#N/A,FALSE,"NAA9697";#N/A,#N/A,FALSE,"ECWEBB";#N/A,#N/A,FALSE,"MFT96";#N/A,#N/A,FALSE,"CTrecon"}</definedName>
    <definedName name="n_3_1_1_4" hidden="1">{#N/A,#N/A,FALSE,"TMCOMP96";#N/A,#N/A,FALSE,"MAT96";#N/A,#N/A,FALSE,"FANDA96";#N/A,#N/A,FALSE,"INTRAN96";#N/A,#N/A,FALSE,"NAA9697";#N/A,#N/A,FALSE,"ECWEBB";#N/A,#N/A,FALSE,"MFT96";#N/A,#N/A,FALSE,"CTrecon"}</definedName>
    <definedName name="n_3_1_1_5" hidden="1">{#N/A,#N/A,FALSE,"TMCOMP96";#N/A,#N/A,FALSE,"MAT96";#N/A,#N/A,FALSE,"FANDA96";#N/A,#N/A,FALSE,"INTRAN96";#N/A,#N/A,FALSE,"NAA9697";#N/A,#N/A,FALSE,"ECWEBB";#N/A,#N/A,FALSE,"MFT96";#N/A,#N/A,FALSE,"CTrecon"}</definedName>
    <definedName name="n_3_1_2" hidden="1">{#N/A,#N/A,FALSE,"TMCOMP96";#N/A,#N/A,FALSE,"MAT96";#N/A,#N/A,FALSE,"FANDA96";#N/A,#N/A,FALSE,"INTRAN96";#N/A,#N/A,FALSE,"NAA9697";#N/A,#N/A,FALSE,"ECWEBB";#N/A,#N/A,FALSE,"MFT96";#N/A,#N/A,FALSE,"CTrecon"}</definedName>
    <definedName name="n_3_1_2_1" hidden="1">{#N/A,#N/A,FALSE,"TMCOMP96";#N/A,#N/A,FALSE,"MAT96";#N/A,#N/A,FALSE,"FANDA96";#N/A,#N/A,FALSE,"INTRAN96";#N/A,#N/A,FALSE,"NAA9697";#N/A,#N/A,FALSE,"ECWEBB";#N/A,#N/A,FALSE,"MFT96";#N/A,#N/A,FALSE,"CTrecon"}</definedName>
    <definedName name="n_3_1_2_2" hidden="1">{#N/A,#N/A,FALSE,"TMCOMP96";#N/A,#N/A,FALSE,"MAT96";#N/A,#N/A,FALSE,"FANDA96";#N/A,#N/A,FALSE,"INTRAN96";#N/A,#N/A,FALSE,"NAA9697";#N/A,#N/A,FALSE,"ECWEBB";#N/A,#N/A,FALSE,"MFT96";#N/A,#N/A,FALSE,"CTrecon"}</definedName>
    <definedName name="n_3_1_2_3" hidden="1">{#N/A,#N/A,FALSE,"TMCOMP96";#N/A,#N/A,FALSE,"MAT96";#N/A,#N/A,FALSE,"FANDA96";#N/A,#N/A,FALSE,"INTRAN96";#N/A,#N/A,FALSE,"NAA9697";#N/A,#N/A,FALSE,"ECWEBB";#N/A,#N/A,FALSE,"MFT96";#N/A,#N/A,FALSE,"CTrecon"}</definedName>
    <definedName name="n_3_1_2_4" hidden="1">{#N/A,#N/A,FALSE,"TMCOMP96";#N/A,#N/A,FALSE,"MAT96";#N/A,#N/A,FALSE,"FANDA96";#N/A,#N/A,FALSE,"INTRAN96";#N/A,#N/A,FALSE,"NAA9697";#N/A,#N/A,FALSE,"ECWEBB";#N/A,#N/A,FALSE,"MFT96";#N/A,#N/A,FALSE,"CTrecon"}</definedName>
    <definedName name="n_3_1_2_5" hidden="1">{#N/A,#N/A,FALSE,"TMCOMP96";#N/A,#N/A,FALSE,"MAT96";#N/A,#N/A,FALSE,"FANDA96";#N/A,#N/A,FALSE,"INTRAN96";#N/A,#N/A,FALSE,"NAA9697";#N/A,#N/A,FALSE,"ECWEBB";#N/A,#N/A,FALSE,"MFT96";#N/A,#N/A,FALSE,"CTrecon"}</definedName>
    <definedName name="n_3_1_3" hidden="1">{#N/A,#N/A,FALSE,"TMCOMP96";#N/A,#N/A,FALSE,"MAT96";#N/A,#N/A,FALSE,"FANDA96";#N/A,#N/A,FALSE,"INTRAN96";#N/A,#N/A,FALSE,"NAA9697";#N/A,#N/A,FALSE,"ECWEBB";#N/A,#N/A,FALSE,"MFT96";#N/A,#N/A,FALSE,"CTrecon"}</definedName>
    <definedName name="n_3_1_3_1" hidden="1">{#N/A,#N/A,FALSE,"TMCOMP96";#N/A,#N/A,FALSE,"MAT96";#N/A,#N/A,FALSE,"FANDA96";#N/A,#N/A,FALSE,"INTRAN96";#N/A,#N/A,FALSE,"NAA9697";#N/A,#N/A,FALSE,"ECWEBB";#N/A,#N/A,FALSE,"MFT96";#N/A,#N/A,FALSE,"CTrecon"}</definedName>
    <definedName name="n_3_1_3_2" hidden="1">{#N/A,#N/A,FALSE,"TMCOMP96";#N/A,#N/A,FALSE,"MAT96";#N/A,#N/A,FALSE,"FANDA96";#N/A,#N/A,FALSE,"INTRAN96";#N/A,#N/A,FALSE,"NAA9697";#N/A,#N/A,FALSE,"ECWEBB";#N/A,#N/A,FALSE,"MFT96";#N/A,#N/A,FALSE,"CTrecon"}</definedName>
    <definedName name="n_3_1_3_3" hidden="1">{#N/A,#N/A,FALSE,"TMCOMP96";#N/A,#N/A,FALSE,"MAT96";#N/A,#N/A,FALSE,"FANDA96";#N/A,#N/A,FALSE,"INTRAN96";#N/A,#N/A,FALSE,"NAA9697";#N/A,#N/A,FALSE,"ECWEBB";#N/A,#N/A,FALSE,"MFT96";#N/A,#N/A,FALSE,"CTrecon"}</definedName>
    <definedName name="n_3_1_3_4" hidden="1">{#N/A,#N/A,FALSE,"TMCOMP96";#N/A,#N/A,FALSE,"MAT96";#N/A,#N/A,FALSE,"FANDA96";#N/A,#N/A,FALSE,"INTRAN96";#N/A,#N/A,FALSE,"NAA9697";#N/A,#N/A,FALSE,"ECWEBB";#N/A,#N/A,FALSE,"MFT96";#N/A,#N/A,FALSE,"CTrecon"}</definedName>
    <definedName name="n_3_1_3_5" hidden="1">{#N/A,#N/A,FALSE,"TMCOMP96";#N/A,#N/A,FALSE,"MAT96";#N/A,#N/A,FALSE,"FANDA96";#N/A,#N/A,FALSE,"INTRAN96";#N/A,#N/A,FALSE,"NAA9697";#N/A,#N/A,FALSE,"ECWEBB";#N/A,#N/A,FALSE,"MFT96";#N/A,#N/A,FALSE,"CTrecon"}</definedName>
    <definedName name="n_3_1_4" hidden="1">{#N/A,#N/A,FALSE,"TMCOMP96";#N/A,#N/A,FALSE,"MAT96";#N/A,#N/A,FALSE,"FANDA96";#N/A,#N/A,FALSE,"INTRAN96";#N/A,#N/A,FALSE,"NAA9697";#N/A,#N/A,FALSE,"ECWEBB";#N/A,#N/A,FALSE,"MFT96";#N/A,#N/A,FALSE,"CTrecon"}</definedName>
    <definedName name="n_3_1_4_1" hidden="1">{#N/A,#N/A,FALSE,"TMCOMP96";#N/A,#N/A,FALSE,"MAT96";#N/A,#N/A,FALSE,"FANDA96";#N/A,#N/A,FALSE,"INTRAN96";#N/A,#N/A,FALSE,"NAA9697";#N/A,#N/A,FALSE,"ECWEBB";#N/A,#N/A,FALSE,"MFT96";#N/A,#N/A,FALSE,"CTrecon"}</definedName>
    <definedName name="n_3_1_4_2" hidden="1">{#N/A,#N/A,FALSE,"TMCOMP96";#N/A,#N/A,FALSE,"MAT96";#N/A,#N/A,FALSE,"FANDA96";#N/A,#N/A,FALSE,"INTRAN96";#N/A,#N/A,FALSE,"NAA9697";#N/A,#N/A,FALSE,"ECWEBB";#N/A,#N/A,FALSE,"MFT96";#N/A,#N/A,FALSE,"CTrecon"}</definedName>
    <definedName name="n_3_1_4_3" hidden="1">{#N/A,#N/A,FALSE,"TMCOMP96";#N/A,#N/A,FALSE,"MAT96";#N/A,#N/A,FALSE,"FANDA96";#N/A,#N/A,FALSE,"INTRAN96";#N/A,#N/A,FALSE,"NAA9697";#N/A,#N/A,FALSE,"ECWEBB";#N/A,#N/A,FALSE,"MFT96";#N/A,#N/A,FALSE,"CTrecon"}</definedName>
    <definedName name="n_3_1_4_4" hidden="1">{#N/A,#N/A,FALSE,"TMCOMP96";#N/A,#N/A,FALSE,"MAT96";#N/A,#N/A,FALSE,"FANDA96";#N/A,#N/A,FALSE,"INTRAN96";#N/A,#N/A,FALSE,"NAA9697";#N/A,#N/A,FALSE,"ECWEBB";#N/A,#N/A,FALSE,"MFT96";#N/A,#N/A,FALSE,"CTrecon"}</definedName>
    <definedName name="n_3_1_4_5" hidden="1">{#N/A,#N/A,FALSE,"TMCOMP96";#N/A,#N/A,FALSE,"MAT96";#N/A,#N/A,FALSE,"FANDA96";#N/A,#N/A,FALSE,"INTRAN96";#N/A,#N/A,FALSE,"NAA9697";#N/A,#N/A,FALSE,"ECWEBB";#N/A,#N/A,FALSE,"MFT96";#N/A,#N/A,FALSE,"CTrecon"}</definedName>
    <definedName name="n_3_1_5" hidden="1">{#N/A,#N/A,FALSE,"TMCOMP96";#N/A,#N/A,FALSE,"MAT96";#N/A,#N/A,FALSE,"FANDA96";#N/A,#N/A,FALSE,"INTRAN96";#N/A,#N/A,FALSE,"NAA9697";#N/A,#N/A,FALSE,"ECWEBB";#N/A,#N/A,FALSE,"MFT96";#N/A,#N/A,FALSE,"CTrecon"}</definedName>
    <definedName name="n_3_1_5_1" hidden="1">{#N/A,#N/A,FALSE,"TMCOMP96";#N/A,#N/A,FALSE,"MAT96";#N/A,#N/A,FALSE,"FANDA96";#N/A,#N/A,FALSE,"INTRAN96";#N/A,#N/A,FALSE,"NAA9697";#N/A,#N/A,FALSE,"ECWEBB";#N/A,#N/A,FALSE,"MFT96";#N/A,#N/A,FALSE,"CTrecon"}</definedName>
    <definedName name="n_3_1_5_2" hidden="1">{#N/A,#N/A,FALSE,"TMCOMP96";#N/A,#N/A,FALSE,"MAT96";#N/A,#N/A,FALSE,"FANDA96";#N/A,#N/A,FALSE,"INTRAN96";#N/A,#N/A,FALSE,"NAA9697";#N/A,#N/A,FALSE,"ECWEBB";#N/A,#N/A,FALSE,"MFT96";#N/A,#N/A,FALSE,"CTrecon"}</definedName>
    <definedName name="n_3_1_5_3" hidden="1">{#N/A,#N/A,FALSE,"TMCOMP96";#N/A,#N/A,FALSE,"MAT96";#N/A,#N/A,FALSE,"FANDA96";#N/A,#N/A,FALSE,"INTRAN96";#N/A,#N/A,FALSE,"NAA9697";#N/A,#N/A,FALSE,"ECWEBB";#N/A,#N/A,FALSE,"MFT96";#N/A,#N/A,FALSE,"CTrecon"}</definedName>
    <definedName name="n_3_1_5_4" hidden="1">{#N/A,#N/A,FALSE,"TMCOMP96";#N/A,#N/A,FALSE,"MAT96";#N/A,#N/A,FALSE,"FANDA96";#N/A,#N/A,FALSE,"INTRAN96";#N/A,#N/A,FALSE,"NAA9697";#N/A,#N/A,FALSE,"ECWEBB";#N/A,#N/A,FALSE,"MFT96";#N/A,#N/A,FALSE,"CTrecon"}</definedName>
    <definedName name="n_3_1_5_5" hidden="1">{#N/A,#N/A,FALSE,"TMCOMP96";#N/A,#N/A,FALSE,"MAT96";#N/A,#N/A,FALSE,"FANDA96";#N/A,#N/A,FALSE,"INTRAN96";#N/A,#N/A,FALSE,"NAA9697";#N/A,#N/A,FALSE,"ECWEBB";#N/A,#N/A,FALSE,"MFT96";#N/A,#N/A,FALSE,"CTrecon"}</definedName>
    <definedName name="n_3_2" hidden="1">{#N/A,#N/A,FALSE,"TMCOMP96";#N/A,#N/A,FALSE,"MAT96";#N/A,#N/A,FALSE,"FANDA96";#N/A,#N/A,FALSE,"INTRAN96";#N/A,#N/A,FALSE,"NAA9697";#N/A,#N/A,FALSE,"ECWEBB";#N/A,#N/A,FALSE,"MFT96";#N/A,#N/A,FALSE,"CTrecon"}</definedName>
    <definedName name="n_3_2_1" hidden="1">{#N/A,#N/A,FALSE,"TMCOMP96";#N/A,#N/A,FALSE,"MAT96";#N/A,#N/A,FALSE,"FANDA96";#N/A,#N/A,FALSE,"INTRAN96";#N/A,#N/A,FALSE,"NAA9697";#N/A,#N/A,FALSE,"ECWEBB";#N/A,#N/A,FALSE,"MFT96";#N/A,#N/A,FALSE,"CTrecon"}</definedName>
    <definedName name="n_3_2_2" hidden="1">{#N/A,#N/A,FALSE,"TMCOMP96";#N/A,#N/A,FALSE,"MAT96";#N/A,#N/A,FALSE,"FANDA96";#N/A,#N/A,FALSE,"INTRAN96";#N/A,#N/A,FALSE,"NAA9697";#N/A,#N/A,FALSE,"ECWEBB";#N/A,#N/A,FALSE,"MFT96";#N/A,#N/A,FALSE,"CTrecon"}</definedName>
    <definedName name="n_3_2_3" hidden="1">{#N/A,#N/A,FALSE,"TMCOMP96";#N/A,#N/A,FALSE,"MAT96";#N/A,#N/A,FALSE,"FANDA96";#N/A,#N/A,FALSE,"INTRAN96";#N/A,#N/A,FALSE,"NAA9697";#N/A,#N/A,FALSE,"ECWEBB";#N/A,#N/A,FALSE,"MFT96";#N/A,#N/A,FALSE,"CTrecon"}</definedName>
    <definedName name="n_3_2_4" hidden="1">{#N/A,#N/A,FALSE,"TMCOMP96";#N/A,#N/A,FALSE,"MAT96";#N/A,#N/A,FALSE,"FANDA96";#N/A,#N/A,FALSE,"INTRAN96";#N/A,#N/A,FALSE,"NAA9697";#N/A,#N/A,FALSE,"ECWEBB";#N/A,#N/A,FALSE,"MFT96";#N/A,#N/A,FALSE,"CTrecon"}</definedName>
    <definedName name="n_3_2_5" hidden="1">{#N/A,#N/A,FALSE,"TMCOMP96";#N/A,#N/A,FALSE,"MAT96";#N/A,#N/A,FALSE,"FANDA96";#N/A,#N/A,FALSE,"INTRAN96";#N/A,#N/A,FALSE,"NAA9697";#N/A,#N/A,FALSE,"ECWEBB";#N/A,#N/A,FALSE,"MFT96";#N/A,#N/A,FALSE,"CTrecon"}</definedName>
    <definedName name="n_3_3" hidden="1">{#N/A,#N/A,FALSE,"TMCOMP96";#N/A,#N/A,FALSE,"MAT96";#N/A,#N/A,FALSE,"FANDA96";#N/A,#N/A,FALSE,"INTRAN96";#N/A,#N/A,FALSE,"NAA9697";#N/A,#N/A,FALSE,"ECWEBB";#N/A,#N/A,FALSE,"MFT96";#N/A,#N/A,FALSE,"CTrecon"}</definedName>
    <definedName name="n_3_3_1" hidden="1">{#N/A,#N/A,FALSE,"TMCOMP96";#N/A,#N/A,FALSE,"MAT96";#N/A,#N/A,FALSE,"FANDA96";#N/A,#N/A,FALSE,"INTRAN96";#N/A,#N/A,FALSE,"NAA9697";#N/A,#N/A,FALSE,"ECWEBB";#N/A,#N/A,FALSE,"MFT96";#N/A,#N/A,FALSE,"CTrecon"}</definedName>
    <definedName name="n_3_3_2" hidden="1">{#N/A,#N/A,FALSE,"TMCOMP96";#N/A,#N/A,FALSE,"MAT96";#N/A,#N/A,FALSE,"FANDA96";#N/A,#N/A,FALSE,"INTRAN96";#N/A,#N/A,FALSE,"NAA9697";#N/A,#N/A,FALSE,"ECWEBB";#N/A,#N/A,FALSE,"MFT96";#N/A,#N/A,FALSE,"CTrecon"}</definedName>
    <definedName name="n_3_3_3" hidden="1">{#N/A,#N/A,FALSE,"TMCOMP96";#N/A,#N/A,FALSE,"MAT96";#N/A,#N/A,FALSE,"FANDA96";#N/A,#N/A,FALSE,"INTRAN96";#N/A,#N/A,FALSE,"NAA9697";#N/A,#N/A,FALSE,"ECWEBB";#N/A,#N/A,FALSE,"MFT96";#N/A,#N/A,FALSE,"CTrecon"}</definedName>
    <definedName name="n_3_3_4" hidden="1">{#N/A,#N/A,FALSE,"TMCOMP96";#N/A,#N/A,FALSE,"MAT96";#N/A,#N/A,FALSE,"FANDA96";#N/A,#N/A,FALSE,"INTRAN96";#N/A,#N/A,FALSE,"NAA9697";#N/A,#N/A,FALSE,"ECWEBB";#N/A,#N/A,FALSE,"MFT96";#N/A,#N/A,FALSE,"CTrecon"}</definedName>
    <definedName name="n_3_3_5" hidden="1">{#N/A,#N/A,FALSE,"TMCOMP96";#N/A,#N/A,FALSE,"MAT96";#N/A,#N/A,FALSE,"FANDA96";#N/A,#N/A,FALSE,"INTRAN96";#N/A,#N/A,FALSE,"NAA9697";#N/A,#N/A,FALSE,"ECWEBB";#N/A,#N/A,FALSE,"MFT96";#N/A,#N/A,FALSE,"CTrecon"}</definedName>
    <definedName name="n_3_4" hidden="1">{#N/A,#N/A,FALSE,"TMCOMP96";#N/A,#N/A,FALSE,"MAT96";#N/A,#N/A,FALSE,"FANDA96";#N/A,#N/A,FALSE,"INTRAN96";#N/A,#N/A,FALSE,"NAA9697";#N/A,#N/A,FALSE,"ECWEBB";#N/A,#N/A,FALSE,"MFT96";#N/A,#N/A,FALSE,"CTrecon"}</definedName>
    <definedName name="n_3_4_1" hidden="1">{#N/A,#N/A,FALSE,"TMCOMP96";#N/A,#N/A,FALSE,"MAT96";#N/A,#N/A,FALSE,"FANDA96";#N/A,#N/A,FALSE,"INTRAN96";#N/A,#N/A,FALSE,"NAA9697";#N/A,#N/A,FALSE,"ECWEBB";#N/A,#N/A,FALSE,"MFT96";#N/A,#N/A,FALSE,"CTrecon"}</definedName>
    <definedName name="n_3_4_2" hidden="1">{#N/A,#N/A,FALSE,"TMCOMP96";#N/A,#N/A,FALSE,"MAT96";#N/A,#N/A,FALSE,"FANDA96";#N/A,#N/A,FALSE,"INTRAN96";#N/A,#N/A,FALSE,"NAA9697";#N/A,#N/A,FALSE,"ECWEBB";#N/A,#N/A,FALSE,"MFT96";#N/A,#N/A,FALSE,"CTrecon"}</definedName>
    <definedName name="n_3_4_3" hidden="1">{#N/A,#N/A,FALSE,"TMCOMP96";#N/A,#N/A,FALSE,"MAT96";#N/A,#N/A,FALSE,"FANDA96";#N/A,#N/A,FALSE,"INTRAN96";#N/A,#N/A,FALSE,"NAA9697";#N/A,#N/A,FALSE,"ECWEBB";#N/A,#N/A,FALSE,"MFT96";#N/A,#N/A,FALSE,"CTrecon"}</definedName>
    <definedName name="n_3_4_4" hidden="1">{#N/A,#N/A,FALSE,"TMCOMP96";#N/A,#N/A,FALSE,"MAT96";#N/A,#N/A,FALSE,"FANDA96";#N/A,#N/A,FALSE,"INTRAN96";#N/A,#N/A,FALSE,"NAA9697";#N/A,#N/A,FALSE,"ECWEBB";#N/A,#N/A,FALSE,"MFT96";#N/A,#N/A,FALSE,"CTrecon"}</definedName>
    <definedName name="n_3_4_5" hidden="1">{#N/A,#N/A,FALSE,"TMCOMP96";#N/A,#N/A,FALSE,"MAT96";#N/A,#N/A,FALSE,"FANDA96";#N/A,#N/A,FALSE,"INTRAN96";#N/A,#N/A,FALSE,"NAA9697";#N/A,#N/A,FALSE,"ECWEBB";#N/A,#N/A,FALSE,"MFT96";#N/A,#N/A,FALSE,"CTrecon"}</definedName>
    <definedName name="n_3_5" hidden="1">{#N/A,#N/A,FALSE,"TMCOMP96";#N/A,#N/A,FALSE,"MAT96";#N/A,#N/A,FALSE,"FANDA96";#N/A,#N/A,FALSE,"INTRAN96";#N/A,#N/A,FALSE,"NAA9697";#N/A,#N/A,FALSE,"ECWEBB";#N/A,#N/A,FALSE,"MFT96";#N/A,#N/A,FALSE,"CTrecon"}</definedName>
    <definedName name="n_3_5_1" hidden="1">{#N/A,#N/A,FALSE,"TMCOMP96";#N/A,#N/A,FALSE,"MAT96";#N/A,#N/A,FALSE,"FANDA96";#N/A,#N/A,FALSE,"INTRAN96";#N/A,#N/A,FALSE,"NAA9697";#N/A,#N/A,FALSE,"ECWEBB";#N/A,#N/A,FALSE,"MFT96";#N/A,#N/A,FALSE,"CTrecon"}</definedName>
    <definedName name="n_3_5_2" hidden="1">{#N/A,#N/A,FALSE,"TMCOMP96";#N/A,#N/A,FALSE,"MAT96";#N/A,#N/A,FALSE,"FANDA96";#N/A,#N/A,FALSE,"INTRAN96";#N/A,#N/A,FALSE,"NAA9697";#N/A,#N/A,FALSE,"ECWEBB";#N/A,#N/A,FALSE,"MFT96";#N/A,#N/A,FALSE,"CTrecon"}</definedName>
    <definedName name="n_3_5_3" hidden="1">{#N/A,#N/A,FALSE,"TMCOMP96";#N/A,#N/A,FALSE,"MAT96";#N/A,#N/A,FALSE,"FANDA96";#N/A,#N/A,FALSE,"INTRAN96";#N/A,#N/A,FALSE,"NAA9697";#N/A,#N/A,FALSE,"ECWEBB";#N/A,#N/A,FALSE,"MFT96";#N/A,#N/A,FALSE,"CTrecon"}</definedName>
    <definedName name="n_3_5_4" hidden="1">{#N/A,#N/A,FALSE,"TMCOMP96";#N/A,#N/A,FALSE,"MAT96";#N/A,#N/A,FALSE,"FANDA96";#N/A,#N/A,FALSE,"INTRAN96";#N/A,#N/A,FALSE,"NAA9697";#N/A,#N/A,FALSE,"ECWEBB";#N/A,#N/A,FALSE,"MFT96";#N/A,#N/A,FALSE,"CTrecon"}</definedName>
    <definedName name="n_3_5_5" hidden="1">{#N/A,#N/A,FALSE,"TMCOMP96";#N/A,#N/A,FALSE,"MAT96";#N/A,#N/A,FALSE,"FANDA96";#N/A,#N/A,FALSE,"INTRAN96";#N/A,#N/A,FALSE,"NAA9697";#N/A,#N/A,FALSE,"ECWEBB";#N/A,#N/A,FALSE,"MFT96";#N/A,#N/A,FALSE,"CTrecon"}</definedName>
    <definedName name="n_4" hidden="1">{#N/A,#N/A,FALSE,"TMCOMP96";#N/A,#N/A,FALSE,"MAT96";#N/A,#N/A,FALSE,"FANDA96";#N/A,#N/A,FALSE,"INTRAN96";#N/A,#N/A,FALSE,"NAA9697";#N/A,#N/A,FALSE,"ECWEBB";#N/A,#N/A,FALSE,"MFT96";#N/A,#N/A,FALSE,"CTrecon"}</definedName>
    <definedName name="n_4_1" hidden="1">{#N/A,#N/A,FALSE,"TMCOMP96";#N/A,#N/A,FALSE,"MAT96";#N/A,#N/A,FALSE,"FANDA96";#N/A,#N/A,FALSE,"INTRAN96";#N/A,#N/A,FALSE,"NAA9697";#N/A,#N/A,FALSE,"ECWEBB";#N/A,#N/A,FALSE,"MFT96";#N/A,#N/A,FALSE,"CTrecon"}</definedName>
    <definedName name="n_4_1_1" hidden="1">{#N/A,#N/A,FALSE,"TMCOMP96";#N/A,#N/A,FALSE,"MAT96";#N/A,#N/A,FALSE,"FANDA96";#N/A,#N/A,FALSE,"INTRAN96";#N/A,#N/A,FALSE,"NAA9697";#N/A,#N/A,FALSE,"ECWEBB";#N/A,#N/A,FALSE,"MFT96";#N/A,#N/A,FALSE,"CTrecon"}</definedName>
    <definedName name="n_4_1_1_1" hidden="1">{#N/A,#N/A,FALSE,"TMCOMP96";#N/A,#N/A,FALSE,"MAT96";#N/A,#N/A,FALSE,"FANDA96";#N/A,#N/A,FALSE,"INTRAN96";#N/A,#N/A,FALSE,"NAA9697";#N/A,#N/A,FALSE,"ECWEBB";#N/A,#N/A,FALSE,"MFT96";#N/A,#N/A,FALSE,"CTrecon"}</definedName>
    <definedName name="n_4_1_1_1_1" hidden="1">{#N/A,#N/A,FALSE,"TMCOMP96";#N/A,#N/A,FALSE,"MAT96";#N/A,#N/A,FALSE,"FANDA96";#N/A,#N/A,FALSE,"INTRAN96";#N/A,#N/A,FALSE,"NAA9697";#N/A,#N/A,FALSE,"ECWEBB";#N/A,#N/A,FALSE,"MFT96";#N/A,#N/A,FALSE,"CTrecon"}</definedName>
    <definedName name="n_4_1_1_1_2" hidden="1">{#N/A,#N/A,FALSE,"TMCOMP96";#N/A,#N/A,FALSE,"MAT96";#N/A,#N/A,FALSE,"FANDA96";#N/A,#N/A,FALSE,"INTRAN96";#N/A,#N/A,FALSE,"NAA9697";#N/A,#N/A,FALSE,"ECWEBB";#N/A,#N/A,FALSE,"MFT96";#N/A,#N/A,FALSE,"CTrecon"}</definedName>
    <definedName name="n_4_1_1_1_3" hidden="1">{#N/A,#N/A,FALSE,"TMCOMP96";#N/A,#N/A,FALSE,"MAT96";#N/A,#N/A,FALSE,"FANDA96";#N/A,#N/A,FALSE,"INTRAN96";#N/A,#N/A,FALSE,"NAA9697";#N/A,#N/A,FALSE,"ECWEBB";#N/A,#N/A,FALSE,"MFT96";#N/A,#N/A,FALSE,"CTrecon"}</definedName>
    <definedName name="n_4_1_1_1_4" hidden="1">{#N/A,#N/A,FALSE,"TMCOMP96";#N/A,#N/A,FALSE,"MAT96";#N/A,#N/A,FALSE,"FANDA96";#N/A,#N/A,FALSE,"INTRAN96";#N/A,#N/A,FALSE,"NAA9697";#N/A,#N/A,FALSE,"ECWEBB";#N/A,#N/A,FALSE,"MFT96";#N/A,#N/A,FALSE,"CTrecon"}</definedName>
    <definedName name="n_4_1_1_1_5" hidden="1">{#N/A,#N/A,FALSE,"TMCOMP96";#N/A,#N/A,FALSE,"MAT96";#N/A,#N/A,FALSE,"FANDA96";#N/A,#N/A,FALSE,"INTRAN96";#N/A,#N/A,FALSE,"NAA9697";#N/A,#N/A,FALSE,"ECWEBB";#N/A,#N/A,FALSE,"MFT96";#N/A,#N/A,FALSE,"CTrecon"}</definedName>
    <definedName name="n_4_1_1_2" hidden="1">{#N/A,#N/A,FALSE,"TMCOMP96";#N/A,#N/A,FALSE,"MAT96";#N/A,#N/A,FALSE,"FANDA96";#N/A,#N/A,FALSE,"INTRAN96";#N/A,#N/A,FALSE,"NAA9697";#N/A,#N/A,FALSE,"ECWEBB";#N/A,#N/A,FALSE,"MFT96";#N/A,#N/A,FALSE,"CTrecon"}</definedName>
    <definedName name="n_4_1_1_2_1" hidden="1">{#N/A,#N/A,FALSE,"TMCOMP96";#N/A,#N/A,FALSE,"MAT96";#N/A,#N/A,FALSE,"FANDA96";#N/A,#N/A,FALSE,"INTRAN96";#N/A,#N/A,FALSE,"NAA9697";#N/A,#N/A,FALSE,"ECWEBB";#N/A,#N/A,FALSE,"MFT96";#N/A,#N/A,FALSE,"CTrecon"}</definedName>
    <definedName name="n_4_1_1_2_2" hidden="1">{#N/A,#N/A,FALSE,"TMCOMP96";#N/A,#N/A,FALSE,"MAT96";#N/A,#N/A,FALSE,"FANDA96";#N/A,#N/A,FALSE,"INTRAN96";#N/A,#N/A,FALSE,"NAA9697";#N/A,#N/A,FALSE,"ECWEBB";#N/A,#N/A,FALSE,"MFT96";#N/A,#N/A,FALSE,"CTrecon"}</definedName>
    <definedName name="n_4_1_1_2_3" hidden="1">{#N/A,#N/A,FALSE,"TMCOMP96";#N/A,#N/A,FALSE,"MAT96";#N/A,#N/A,FALSE,"FANDA96";#N/A,#N/A,FALSE,"INTRAN96";#N/A,#N/A,FALSE,"NAA9697";#N/A,#N/A,FALSE,"ECWEBB";#N/A,#N/A,FALSE,"MFT96";#N/A,#N/A,FALSE,"CTrecon"}</definedName>
    <definedName name="n_4_1_1_2_4" hidden="1">{#N/A,#N/A,FALSE,"TMCOMP96";#N/A,#N/A,FALSE,"MAT96";#N/A,#N/A,FALSE,"FANDA96";#N/A,#N/A,FALSE,"INTRAN96";#N/A,#N/A,FALSE,"NAA9697";#N/A,#N/A,FALSE,"ECWEBB";#N/A,#N/A,FALSE,"MFT96";#N/A,#N/A,FALSE,"CTrecon"}</definedName>
    <definedName name="n_4_1_1_2_5" hidden="1">{#N/A,#N/A,FALSE,"TMCOMP96";#N/A,#N/A,FALSE,"MAT96";#N/A,#N/A,FALSE,"FANDA96";#N/A,#N/A,FALSE,"INTRAN96";#N/A,#N/A,FALSE,"NAA9697";#N/A,#N/A,FALSE,"ECWEBB";#N/A,#N/A,FALSE,"MFT96";#N/A,#N/A,FALSE,"CTrecon"}</definedName>
    <definedName name="n_4_1_1_3" hidden="1">{#N/A,#N/A,FALSE,"TMCOMP96";#N/A,#N/A,FALSE,"MAT96";#N/A,#N/A,FALSE,"FANDA96";#N/A,#N/A,FALSE,"INTRAN96";#N/A,#N/A,FALSE,"NAA9697";#N/A,#N/A,FALSE,"ECWEBB";#N/A,#N/A,FALSE,"MFT96";#N/A,#N/A,FALSE,"CTrecon"}</definedName>
    <definedName name="n_4_1_1_4" hidden="1">{#N/A,#N/A,FALSE,"TMCOMP96";#N/A,#N/A,FALSE,"MAT96";#N/A,#N/A,FALSE,"FANDA96";#N/A,#N/A,FALSE,"INTRAN96";#N/A,#N/A,FALSE,"NAA9697";#N/A,#N/A,FALSE,"ECWEBB";#N/A,#N/A,FALSE,"MFT96";#N/A,#N/A,FALSE,"CTrecon"}</definedName>
    <definedName name="n_4_1_1_5" hidden="1">{#N/A,#N/A,FALSE,"TMCOMP96";#N/A,#N/A,FALSE,"MAT96";#N/A,#N/A,FALSE,"FANDA96";#N/A,#N/A,FALSE,"INTRAN96";#N/A,#N/A,FALSE,"NAA9697";#N/A,#N/A,FALSE,"ECWEBB";#N/A,#N/A,FALSE,"MFT96";#N/A,#N/A,FALSE,"CTrecon"}</definedName>
    <definedName name="n_4_1_2" hidden="1">{#N/A,#N/A,FALSE,"TMCOMP96";#N/A,#N/A,FALSE,"MAT96";#N/A,#N/A,FALSE,"FANDA96";#N/A,#N/A,FALSE,"INTRAN96";#N/A,#N/A,FALSE,"NAA9697";#N/A,#N/A,FALSE,"ECWEBB";#N/A,#N/A,FALSE,"MFT96";#N/A,#N/A,FALSE,"CTrecon"}</definedName>
    <definedName name="n_4_1_2_1" hidden="1">{#N/A,#N/A,FALSE,"TMCOMP96";#N/A,#N/A,FALSE,"MAT96";#N/A,#N/A,FALSE,"FANDA96";#N/A,#N/A,FALSE,"INTRAN96";#N/A,#N/A,FALSE,"NAA9697";#N/A,#N/A,FALSE,"ECWEBB";#N/A,#N/A,FALSE,"MFT96";#N/A,#N/A,FALSE,"CTrecon"}</definedName>
    <definedName name="n_4_1_2_2" hidden="1">{#N/A,#N/A,FALSE,"TMCOMP96";#N/A,#N/A,FALSE,"MAT96";#N/A,#N/A,FALSE,"FANDA96";#N/A,#N/A,FALSE,"INTRAN96";#N/A,#N/A,FALSE,"NAA9697";#N/A,#N/A,FALSE,"ECWEBB";#N/A,#N/A,FALSE,"MFT96";#N/A,#N/A,FALSE,"CTrecon"}</definedName>
    <definedName name="n_4_1_2_3" hidden="1">{#N/A,#N/A,FALSE,"TMCOMP96";#N/A,#N/A,FALSE,"MAT96";#N/A,#N/A,FALSE,"FANDA96";#N/A,#N/A,FALSE,"INTRAN96";#N/A,#N/A,FALSE,"NAA9697";#N/A,#N/A,FALSE,"ECWEBB";#N/A,#N/A,FALSE,"MFT96";#N/A,#N/A,FALSE,"CTrecon"}</definedName>
    <definedName name="n_4_1_2_4" hidden="1">{#N/A,#N/A,FALSE,"TMCOMP96";#N/A,#N/A,FALSE,"MAT96";#N/A,#N/A,FALSE,"FANDA96";#N/A,#N/A,FALSE,"INTRAN96";#N/A,#N/A,FALSE,"NAA9697";#N/A,#N/A,FALSE,"ECWEBB";#N/A,#N/A,FALSE,"MFT96";#N/A,#N/A,FALSE,"CTrecon"}</definedName>
    <definedName name="n_4_1_2_5" hidden="1">{#N/A,#N/A,FALSE,"TMCOMP96";#N/A,#N/A,FALSE,"MAT96";#N/A,#N/A,FALSE,"FANDA96";#N/A,#N/A,FALSE,"INTRAN96";#N/A,#N/A,FALSE,"NAA9697";#N/A,#N/A,FALSE,"ECWEBB";#N/A,#N/A,FALSE,"MFT96";#N/A,#N/A,FALSE,"CTrecon"}</definedName>
    <definedName name="n_4_1_3" hidden="1">{#N/A,#N/A,FALSE,"TMCOMP96";#N/A,#N/A,FALSE,"MAT96";#N/A,#N/A,FALSE,"FANDA96";#N/A,#N/A,FALSE,"INTRAN96";#N/A,#N/A,FALSE,"NAA9697";#N/A,#N/A,FALSE,"ECWEBB";#N/A,#N/A,FALSE,"MFT96";#N/A,#N/A,FALSE,"CTrecon"}</definedName>
    <definedName name="n_4_1_3_1" hidden="1">{#N/A,#N/A,FALSE,"TMCOMP96";#N/A,#N/A,FALSE,"MAT96";#N/A,#N/A,FALSE,"FANDA96";#N/A,#N/A,FALSE,"INTRAN96";#N/A,#N/A,FALSE,"NAA9697";#N/A,#N/A,FALSE,"ECWEBB";#N/A,#N/A,FALSE,"MFT96";#N/A,#N/A,FALSE,"CTrecon"}</definedName>
    <definedName name="n_4_1_3_2" hidden="1">{#N/A,#N/A,FALSE,"TMCOMP96";#N/A,#N/A,FALSE,"MAT96";#N/A,#N/A,FALSE,"FANDA96";#N/A,#N/A,FALSE,"INTRAN96";#N/A,#N/A,FALSE,"NAA9697";#N/A,#N/A,FALSE,"ECWEBB";#N/A,#N/A,FALSE,"MFT96";#N/A,#N/A,FALSE,"CTrecon"}</definedName>
    <definedName name="n_4_1_3_3" hidden="1">{#N/A,#N/A,FALSE,"TMCOMP96";#N/A,#N/A,FALSE,"MAT96";#N/A,#N/A,FALSE,"FANDA96";#N/A,#N/A,FALSE,"INTRAN96";#N/A,#N/A,FALSE,"NAA9697";#N/A,#N/A,FALSE,"ECWEBB";#N/A,#N/A,FALSE,"MFT96";#N/A,#N/A,FALSE,"CTrecon"}</definedName>
    <definedName name="n_4_1_3_4" hidden="1">{#N/A,#N/A,FALSE,"TMCOMP96";#N/A,#N/A,FALSE,"MAT96";#N/A,#N/A,FALSE,"FANDA96";#N/A,#N/A,FALSE,"INTRAN96";#N/A,#N/A,FALSE,"NAA9697";#N/A,#N/A,FALSE,"ECWEBB";#N/A,#N/A,FALSE,"MFT96";#N/A,#N/A,FALSE,"CTrecon"}</definedName>
    <definedName name="n_4_1_3_5" hidden="1">{#N/A,#N/A,FALSE,"TMCOMP96";#N/A,#N/A,FALSE,"MAT96";#N/A,#N/A,FALSE,"FANDA96";#N/A,#N/A,FALSE,"INTRAN96";#N/A,#N/A,FALSE,"NAA9697";#N/A,#N/A,FALSE,"ECWEBB";#N/A,#N/A,FALSE,"MFT96";#N/A,#N/A,FALSE,"CTrecon"}</definedName>
    <definedName name="n_4_1_4" hidden="1">{#N/A,#N/A,FALSE,"TMCOMP96";#N/A,#N/A,FALSE,"MAT96";#N/A,#N/A,FALSE,"FANDA96";#N/A,#N/A,FALSE,"INTRAN96";#N/A,#N/A,FALSE,"NAA9697";#N/A,#N/A,FALSE,"ECWEBB";#N/A,#N/A,FALSE,"MFT96";#N/A,#N/A,FALSE,"CTrecon"}</definedName>
    <definedName name="n_4_1_4_1" hidden="1">{#N/A,#N/A,FALSE,"TMCOMP96";#N/A,#N/A,FALSE,"MAT96";#N/A,#N/A,FALSE,"FANDA96";#N/A,#N/A,FALSE,"INTRAN96";#N/A,#N/A,FALSE,"NAA9697";#N/A,#N/A,FALSE,"ECWEBB";#N/A,#N/A,FALSE,"MFT96";#N/A,#N/A,FALSE,"CTrecon"}</definedName>
    <definedName name="n_4_1_4_2" hidden="1">{#N/A,#N/A,FALSE,"TMCOMP96";#N/A,#N/A,FALSE,"MAT96";#N/A,#N/A,FALSE,"FANDA96";#N/A,#N/A,FALSE,"INTRAN96";#N/A,#N/A,FALSE,"NAA9697";#N/A,#N/A,FALSE,"ECWEBB";#N/A,#N/A,FALSE,"MFT96";#N/A,#N/A,FALSE,"CTrecon"}</definedName>
    <definedName name="n_4_1_4_3" hidden="1">{#N/A,#N/A,FALSE,"TMCOMP96";#N/A,#N/A,FALSE,"MAT96";#N/A,#N/A,FALSE,"FANDA96";#N/A,#N/A,FALSE,"INTRAN96";#N/A,#N/A,FALSE,"NAA9697";#N/A,#N/A,FALSE,"ECWEBB";#N/A,#N/A,FALSE,"MFT96";#N/A,#N/A,FALSE,"CTrecon"}</definedName>
    <definedName name="n_4_1_4_4" hidden="1">{#N/A,#N/A,FALSE,"TMCOMP96";#N/A,#N/A,FALSE,"MAT96";#N/A,#N/A,FALSE,"FANDA96";#N/A,#N/A,FALSE,"INTRAN96";#N/A,#N/A,FALSE,"NAA9697";#N/A,#N/A,FALSE,"ECWEBB";#N/A,#N/A,FALSE,"MFT96";#N/A,#N/A,FALSE,"CTrecon"}</definedName>
    <definedName name="n_4_1_4_5" hidden="1">{#N/A,#N/A,FALSE,"TMCOMP96";#N/A,#N/A,FALSE,"MAT96";#N/A,#N/A,FALSE,"FANDA96";#N/A,#N/A,FALSE,"INTRAN96";#N/A,#N/A,FALSE,"NAA9697";#N/A,#N/A,FALSE,"ECWEBB";#N/A,#N/A,FALSE,"MFT96";#N/A,#N/A,FALSE,"CTrecon"}</definedName>
    <definedName name="n_4_1_5" hidden="1">{#N/A,#N/A,FALSE,"TMCOMP96";#N/A,#N/A,FALSE,"MAT96";#N/A,#N/A,FALSE,"FANDA96";#N/A,#N/A,FALSE,"INTRAN96";#N/A,#N/A,FALSE,"NAA9697";#N/A,#N/A,FALSE,"ECWEBB";#N/A,#N/A,FALSE,"MFT96";#N/A,#N/A,FALSE,"CTrecon"}</definedName>
    <definedName name="n_4_1_5_1" hidden="1">{#N/A,#N/A,FALSE,"TMCOMP96";#N/A,#N/A,FALSE,"MAT96";#N/A,#N/A,FALSE,"FANDA96";#N/A,#N/A,FALSE,"INTRAN96";#N/A,#N/A,FALSE,"NAA9697";#N/A,#N/A,FALSE,"ECWEBB";#N/A,#N/A,FALSE,"MFT96";#N/A,#N/A,FALSE,"CTrecon"}</definedName>
    <definedName name="n_4_1_5_2" hidden="1">{#N/A,#N/A,FALSE,"TMCOMP96";#N/A,#N/A,FALSE,"MAT96";#N/A,#N/A,FALSE,"FANDA96";#N/A,#N/A,FALSE,"INTRAN96";#N/A,#N/A,FALSE,"NAA9697";#N/A,#N/A,FALSE,"ECWEBB";#N/A,#N/A,FALSE,"MFT96";#N/A,#N/A,FALSE,"CTrecon"}</definedName>
    <definedName name="n_4_1_5_3" hidden="1">{#N/A,#N/A,FALSE,"TMCOMP96";#N/A,#N/A,FALSE,"MAT96";#N/A,#N/A,FALSE,"FANDA96";#N/A,#N/A,FALSE,"INTRAN96";#N/A,#N/A,FALSE,"NAA9697";#N/A,#N/A,FALSE,"ECWEBB";#N/A,#N/A,FALSE,"MFT96";#N/A,#N/A,FALSE,"CTrecon"}</definedName>
    <definedName name="n_4_1_5_4" hidden="1">{#N/A,#N/A,FALSE,"TMCOMP96";#N/A,#N/A,FALSE,"MAT96";#N/A,#N/A,FALSE,"FANDA96";#N/A,#N/A,FALSE,"INTRAN96";#N/A,#N/A,FALSE,"NAA9697";#N/A,#N/A,FALSE,"ECWEBB";#N/A,#N/A,FALSE,"MFT96";#N/A,#N/A,FALSE,"CTrecon"}</definedName>
    <definedName name="n_4_1_5_5" hidden="1">{#N/A,#N/A,FALSE,"TMCOMP96";#N/A,#N/A,FALSE,"MAT96";#N/A,#N/A,FALSE,"FANDA96";#N/A,#N/A,FALSE,"INTRAN96";#N/A,#N/A,FALSE,"NAA9697";#N/A,#N/A,FALSE,"ECWEBB";#N/A,#N/A,FALSE,"MFT96";#N/A,#N/A,FALSE,"CTrecon"}</definedName>
    <definedName name="n_4_2" hidden="1">{#N/A,#N/A,FALSE,"TMCOMP96";#N/A,#N/A,FALSE,"MAT96";#N/A,#N/A,FALSE,"FANDA96";#N/A,#N/A,FALSE,"INTRAN96";#N/A,#N/A,FALSE,"NAA9697";#N/A,#N/A,FALSE,"ECWEBB";#N/A,#N/A,FALSE,"MFT96";#N/A,#N/A,FALSE,"CTrecon"}</definedName>
    <definedName name="n_4_2_1" hidden="1">{#N/A,#N/A,FALSE,"TMCOMP96";#N/A,#N/A,FALSE,"MAT96";#N/A,#N/A,FALSE,"FANDA96";#N/A,#N/A,FALSE,"INTRAN96";#N/A,#N/A,FALSE,"NAA9697";#N/A,#N/A,FALSE,"ECWEBB";#N/A,#N/A,FALSE,"MFT96";#N/A,#N/A,FALSE,"CTrecon"}</definedName>
    <definedName name="n_4_2_2" hidden="1">{#N/A,#N/A,FALSE,"TMCOMP96";#N/A,#N/A,FALSE,"MAT96";#N/A,#N/A,FALSE,"FANDA96";#N/A,#N/A,FALSE,"INTRAN96";#N/A,#N/A,FALSE,"NAA9697";#N/A,#N/A,FALSE,"ECWEBB";#N/A,#N/A,FALSE,"MFT96";#N/A,#N/A,FALSE,"CTrecon"}</definedName>
    <definedName name="n_4_2_3" hidden="1">{#N/A,#N/A,FALSE,"TMCOMP96";#N/A,#N/A,FALSE,"MAT96";#N/A,#N/A,FALSE,"FANDA96";#N/A,#N/A,FALSE,"INTRAN96";#N/A,#N/A,FALSE,"NAA9697";#N/A,#N/A,FALSE,"ECWEBB";#N/A,#N/A,FALSE,"MFT96";#N/A,#N/A,FALSE,"CTrecon"}</definedName>
    <definedName name="n_4_2_4" hidden="1">{#N/A,#N/A,FALSE,"TMCOMP96";#N/A,#N/A,FALSE,"MAT96";#N/A,#N/A,FALSE,"FANDA96";#N/A,#N/A,FALSE,"INTRAN96";#N/A,#N/A,FALSE,"NAA9697";#N/A,#N/A,FALSE,"ECWEBB";#N/A,#N/A,FALSE,"MFT96";#N/A,#N/A,FALSE,"CTrecon"}</definedName>
    <definedName name="n_4_2_5" hidden="1">{#N/A,#N/A,FALSE,"TMCOMP96";#N/A,#N/A,FALSE,"MAT96";#N/A,#N/A,FALSE,"FANDA96";#N/A,#N/A,FALSE,"INTRAN96";#N/A,#N/A,FALSE,"NAA9697";#N/A,#N/A,FALSE,"ECWEBB";#N/A,#N/A,FALSE,"MFT96";#N/A,#N/A,FALSE,"CTrecon"}</definedName>
    <definedName name="n_4_3" hidden="1">{#N/A,#N/A,FALSE,"TMCOMP96";#N/A,#N/A,FALSE,"MAT96";#N/A,#N/A,FALSE,"FANDA96";#N/A,#N/A,FALSE,"INTRAN96";#N/A,#N/A,FALSE,"NAA9697";#N/A,#N/A,FALSE,"ECWEBB";#N/A,#N/A,FALSE,"MFT96";#N/A,#N/A,FALSE,"CTrecon"}</definedName>
    <definedName name="n_4_3_1" hidden="1">{#N/A,#N/A,FALSE,"TMCOMP96";#N/A,#N/A,FALSE,"MAT96";#N/A,#N/A,FALSE,"FANDA96";#N/A,#N/A,FALSE,"INTRAN96";#N/A,#N/A,FALSE,"NAA9697";#N/A,#N/A,FALSE,"ECWEBB";#N/A,#N/A,FALSE,"MFT96";#N/A,#N/A,FALSE,"CTrecon"}</definedName>
    <definedName name="n_4_3_2" hidden="1">{#N/A,#N/A,FALSE,"TMCOMP96";#N/A,#N/A,FALSE,"MAT96";#N/A,#N/A,FALSE,"FANDA96";#N/A,#N/A,FALSE,"INTRAN96";#N/A,#N/A,FALSE,"NAA9697";#N/A,#N/A,FALSE,"ECWEBB";#N/A,#N/A,FALSE,"MFT96";#N/A,#N/A,FALSE,"CTrecon"}</definedName>
    <definedName name="n_4_3_3" hidden="1">{#N/A,#N/A,FALSE,"TMCOMP96";#N/A,#N/A,FALSE,"MAT96";#N/A,#N/A,FALSE,"FANDA96";#N/A,#N/A,FALSE,"INTRAN96";#N/A,#N/A,FALSE,"NAA9697";#N/A,#N/A,FALSE,"ECWEBB";#N/A,#N/A,FALSE,"MFT96";#N/A,#N/A,FALSE,"CTrecon"}</definedName>
    <definedName name="n_4_3_4" hidden="1">{#N/A,#N/A,FALSE,"TMCOMP96";#N/A,#N/A,FALSE,"MAT96";#N/A,#N/A,FALSE,"FANDA96";#N/A,#N/A,FALSE,"INTRAN96";#N/A,#N/A,FALSE,"NAA9697";#N/A,#N/A,FALSE,"ECWEBB";#N/A,#N/A,FALSE,"MFT96";#N/A,#N/A,FALSE,"CTrecon"}</definedName>
    <definedName name="n_4_3_5" hidden="1">{#N/A,#N/A,FALSE,"TMCOMP96";#N/A,#N/A,FALSE,"MAT96";#N/A,#N/A,FALSE,"FANDA96";#N/A,#N/A,FALSE,"INTRAN96";#N/A,#N/A,FALSE,"NAA9697";#N/A,#N/A,FALSE,"ECWEBB";#N/A,#N/A,FALSE,"MFT96";#N/A,#N/A,FALSE,"CTrecon"}</definedName>
    <definedName name="n_4_4" hidden="1">{#N/A,#N/A,FALSE,"TMCOMP96";#N/A,#N/A,FALSE,"MAT96";#N/A,#N/A,FALSE,"FANDA96";#N/A,#N/A,FALSE,"INTRAN96";#N/A,#N/A,FALSE,"NAA9697";#N/A,#N/A,FALSE,"ECWEBB";#N/A,#N/A,FALSE,"MFT96";#N/A,#N/A,FALSE,"CTrecon"}</definedName>
    <definedName name="n_4_4_1" hidden="1">{#N/A,#N/A,FALSE,"TMCOMP96";#N/A,#N/A,FALSE,"MAT96";#N/A,#N/A,FALSE,"FANDA96";#N/A,#N/A,FALSE,"INTRAN96";#N/A,#N/A,FALSE,"NAA9697";#N/A,#N/A,FALSE,"ECWEBB";#N/A,#N/A,FALSE,"MFT96";#N/A,#N/A,FALSE,"CTrecon"}</definedName>
    <definedName name="n_4_4_2" hidden="1">{#N/A,#N/A,FALSE,"TMCOMP96";#N/A,#N/A,FALSE,"MAT96";#N/A,#N/A,FALSE,"FANDA96";#N/A,#N/A,FALSE,"INTRAN96";#N/A,#N/A,FALSE,"NAA9697";#N/A,#N/A,FALSE,"ECWEBB";#N/A,#N/A,FALSE,"MFT96";#N/A,#N/A,FALSE,"CTrecon"}</definedName>
    <definedName name="n_4_4_3" hidden="1">{#N/A,#N/A,FALSE,"TMCOMP96";#N/A,#N/A,FALSE,"MAT96";#N/A,#N/A,FALSE,"FANDA96";#N/A,#N/A,FALSE,"INTRAN96";#N/A,#N/A,FALSE,"NAA9697";#N/A,#N/A,FALSE,"ECWEBB";#N/A,#N/A,FALSE,"MFT96";#N/A,#N/A,FALSE,"CTrecon"}</definedName>
    <definedName name="n_4_4_4" hidden="1">{#N/A,#N/A,FALSE,"TMCOMP96";#N/A,#N/A,FALSE,"MAT96";#N/A,#N/A,FALSE,"FANDA96";#N/A,#N/A,FALSE,"INTRAN96";#N/A,#N/A,FALSE,"NAA9697";#N/A,#N/A,FALSE,"ECWEBB";#N/A,#N/A,FALSE,"MFT96";#N/A,#N/A,FALSE,"CTrecon"}</definedName>
    <definedName name="n_4_4_5" hidden="1">{#N/A,#N/A,FALSE,"TMCOMP96";#N/A,#N/A,FALSE,"MAT96";#N/A,#N/A,FALSE,"FANDA96";#N/A,#N/A,FALSE,"INTRAN96";#N/A,#N/A,FALSE,"NAA9697";#N/A,#N/A,FALSE,"ECWEBB";#N/A,#N/A,FALSE,"MFT96";#N/A,#N/A,FALSE,"CTrecon"}</definedName>
    <definedName name="n_4_5" hidden="1">{#N/A,#N/A,FALSE,"TMCOMP96";#N/A,#N/A,FALSE,"MAT96";#N/A,#N/A,FALSE,"FANDA96";#N/A,#N/A,FALSE,"INTRAN96";#N/A,#N/A,FALSE,"NAA9697";#N/A,#N/A,FALSE,"ECWEBB";#N/A,#N/A,FALSE,"MFT96";#N/A,#N/A,FALSE,"CTrecon"}</definedName>
    <definedName name="n_4_5_1" hidden="1">{#N/A,#N/A,FALSE,"TMCOMP96";#N/A,#N/A,FALSE,"MAT96";#N/A,#N/A,FALSE,"FANDA96";#N/A,#N/A,FALSE,"INTRAN96";#N/A,#N/A,FALSE,"NAA9697";#N/A,#N/A,FALSE,"ECWEBB";#N/A,#N/A,FALSE,"MFT96";#N/A,#N/A,FALSE,"CTrecon"}</definedName>
    <definedName name="n_4_5_2" hidden="1">{#N/A,#N/A,FALSE,"TMCOMP96";#N/A,#N/A,FALSE,"MAT96";#N/A,#N/A,FALSE,"FANDA96";#N/A,#N/A,FALSE,"INTRAN96";#N/A,#N/A,FALSE,"NAA9697";#N/A,#N/A,FALSE,"ECWEBB";#N/A,#N/A,FALSE,"MFT96";#N/A,#N/A,FALSE,"CTrecon"}</definedName>
    <definedName name="n_4_5_3" hidden="1">{#N/A,#N/A,FALSE,"TMCOMP96";#N/A,#N/A,FALSE,"MAT96";#N/A,#N/A,FALSE,"FANDA96";#N/A,#N/A,FALSE,"INTRAN96";#N/A,#N/A,FALSE,"NAA9697";#N/A,#N/A,FALSE,"ECWEBB";#N/A,#N/A,FALSE,"MFT96";#N/A,#N/A,FALSE,"CTrecon"}</definedName>
    <definedName name="n_4_5_4" hidden="1">{#N/A,#N/A,FALSE,"TMCOMP96";#N/A,#N/A,FALSE,"MAT96";#N/A,#N/A,FALSE,"FANDA96";#N/A,#N/A,FALSE,"INTRAN96";#N/A,#N/A,FALSE,"NAA9697";#N/A,#N/A,FALSE,"ECWEBB";#N/A,#N/A,FALSE,"MFT96";#N/A,#N/A,FALSE,"CTrecon"}</definedName>
    <definedName name="n_4_5_5" hidden="1">{#N/A,#N/A,FALSE,"TMCOMP96";#N/A,#N/A,FALSE,"MAT96";#N/A,#N/A,FALSE,"FANDA96";#N/A,#N/A,FALSE,"INTRAN96";#N/A,#N/A,FALSE,"NAA9697";#N/A,#N/A,FALSE,"ECWEBB";#N/A,#N/A,FALSE,"MFT96";#N/A,#N/A,FALSE,"CTrecon"}</definedName>
    <definedName name="n_5" hidden="1">{#N/A,#N/A,FALSE,"TMCOMP96";#N/A,#N/A,FALSE,"MAT96";#N/A,#N/A,FALSE,"FANDA96";#N/A,#N/A,FALSE,"INTRAN96";#N/A,#N/A,FALSE,"NAA9697";#N/A,#N/A,FALSE,"ECWEBB";#N/A,#N/A,FALSE,"MFT96";#N/A,#N/A,FALSE,"CTrecon"}</definedName>
    <definedName name="n_5_1" hidden="1">{#N/A,#N/A,FALSE,"TMCOMP96";#N/A,#N/A,FALSE,"MAT96";#N/A,#N/A,FALSE,"FANDA96";#N/A,#N/A,FALSE,"INTRAN96";#N/A,#N/A,FALSE,"NAA9697";#N/A,#N/A,FALSE,"ECWEBB";#N/A,#N/A,FALSE,"MFT96";#N/A,#N/A,FALSE,"CTrecon"}</definedName>
    <definedName name="n_5_1_1" hidden="1">{#N/A,#N/A,FALSE,"TMCOMP96";#N/A,#N/A,FALSE,"MAT96";#N/A,#N/A,FALSE,"FANDA96";#N/A,#N/A,FALSE,"INTRAN96";#N/A,#N/A,FALSE,"NAA9697";#N/A,#N/A,FALSE,"ECWEBB";#N/A,#N/A,FALSE,"MFT96";#N/A,#N/A,FALSE,"CTrecon"}</definedName>
    <definedName name="n_5_1_1_1" hidden="1">{#N/A,#N/A,FALSE,"TMCOMP96";#N/A,#N/A,FALSE,"MAT96";#N/A,#N/A,FALSE,"FANDA96";#N/A,#N/A,FALSE,"INTRAN96";#N/A,#N/A,FALSE,"NAA9697";#N/A,#N/A,FALSE,"ECWEBB";#N/A,#N/A,FALSE,"MFT96";#N/A,#N/A,FALSE,"CTrecon"}</definedName>
    <definedName name="n_5_1_1_1_1" hidden="1">{#N/A,#N/A,FALSE,"TMCOMP96";#N/A,#N/A,FALSE,"MAT96";#N/A,#N/A,FALSE,"FANDA96";#N/A,#N/A,FALSE,"INTRAN96";#N/A,#N/A,FALSE,"NAA9697";#N/A,#N/A,FALSE,"ECWEBB";#N/A,#N/A,FALSE,"MFT96";#N/A,#N/A,FALSE,"CTrecon"}</definedName>
    <definedName name="n_5_1_1_1_2" hidden="1">{#N/A,#N/A,FALSE,"TMCOMP96";#N/A,#N/A,FALSE,"MAT96";#N/A,#N/A,FALSE,"FANDA96";#N/A,#N/A,FALSE,"INTRAN96";#N/A,#N/A,FALSE,"NAA9697";#N/A,#N/A,FALSE,"ECWEBB";#N/A,#N/A,FALSE,"MFT96";#N/A,#N/A,FALSE,"CTrecon"}</definedName>
    <definedName name="n_5_1_1_1_3" hidden="1">{#N/A,#N/A,FALSE,"TMCOMP96";#N/A,#N/A,FALSE,"MAT96";#N/A,#N/A,FALSE,"FANDA96";#N/A,#N/A,FALSE,"INTRAN96";#N/A,#N/A,FALSE,"NAA9697";#N/A,#N/A,FALSE,"ECWEBB";#N/A,#N/A,FALSE,"MFT96";#N/A,#N/A,FALSE,"CTrecon"}</definedName>
    <definedName name="n_5_1_1_1_4" hidden="1">{#N/A,#N/A,FALSE,"TMCOMP96";#N/A,#N/A,FALSE,"MAT96";#N/A,#N/A,FALSE,"FANDA96";#N/A,#N/A,FALSE,"INTRAN96";#N/A,#N/A,FALSE,"NAA9697";#N/A,#N/A,FALSE,"ECWEBB";#N/A,#N/A,FALSE,"MFT96";#N/A,#N/A,FALSE,"CTrecon"}</definedName>
    <definedName name="n_5_1_1_1_5" hidden="1">{#N/A,#N/A,FALSE,"TMCOMP96";#N/A,#N/A,FALSE,"MAT96";#N/A,#N/A,FALSE,"FANDA96";#N/A,#N/A,FALSE,"INTRAN96";#N/A,#N/A,FALSE,"NAA9697";#N/A,#N/A,FALSE,"ECWEBB";#N/A,#N/A,FALSE,"MFT96";#N/A,#N/A,FALSE,"CTrecon"}</definedName>
    <definedName name="n_5_1_1_2" hidden="1">{#N/A,#N/A,FALSE,"TMCOMP96";#N/A,#N/A,FALSE,"MAT96";#N/A,#N/A,FALSE,"FANDA96";#N/A,#N/A,FALSE,"INTRAN96";#N/A,#N/A,FALSE,"NAA9697";#N/A,#N/A,FALSE,"ECWEBB";#N/A,#N/A,FALSE,"MFT96";#N/A,#N/A,FALSE,"CTrecon"}</definedName>
    <definedName name="n_5_1_1_2_1" hidden="1">{#N/A,#N/A,FALSE,"TMCOMP96";#N/A,#N/A,FALSE,"MAT96";#N/A,#N/A,FALSE,"FANDA96";#N/A,#N/A,FALSE,"INTRAN96";#N/A,#N/A,FALSE,"NAA9697";#N/A,#N/A,FALSE,"ECWEBB";#N/A,#N/A,FALSE,"MFT96";#N/A,#N/A,FALSE,"CTrecon"}</definedName>
    <definedName name="n_5_1_1_2_2" hidden="1">{#N/A,#N/A,FALSE,"TMCOMP96";#N/A,#N/A,FALSE,"MAT96";#N/A,#N/A,FALSE,"FANDA96";#N/A,#N/A,FALSE,"INTRAN96";#N/A,#N/A,FALSE,"NAA9697";#N/A,#N/A,FALSE,"ECWEBB";#N/A,#N/A,FALSE,"MFT96";#N/A,#N/A,FALSE,"CTrecon"}</definedName>
    <definedName name="n_5_1_1_2_3" hidden="1">{#N/A,#N/A,FALSE,"TMCOMP96";#N/A,#N/A,FALSE,"MAT96";#N/A,#N/A,FALSE,"FANDA96";#N/A,#N/A,FALSE,"INTRAN96";#N/A,#N/A,FALSE,"NAA9697";#N/A,#N/A,FALSE,"ECWEBB";#N/A,#N/A,FALSE,"MFT96";#N/A,#N/A,FALSE,"CTrecon"}</definedName>
    <definedName name="n_5_1_1_2_4" hidden="1">{#N/A,#N/A,FALSE,"TMCOMP96";#N/A,#N/A,FALSE,"MAT96";#N/A,#N/A,FALSE,"FANDA96";#N/A,#N/A,FALSE,"INTRAN96";#N/A,#N/A,FALSE,"NAA9697";#N/A,#N/A,FALSE,"ECWEBB";#N/A,#N/A,FALSE,"MFT96";#N/A,#N/A,FALSE,"CTrecon"}</definedName>
    <definedName name="n_5_1_1_2_5" hidden="1">{#N/A,#N/A,FALSE,"TMCOMP96";#N/A,#N/A,FALSE,"MAT96";#N/A,#N/A,FALSE,"FANDA96";#N/A,#N/A,FALSE,"INTRAN96";#N/A,#N/A,FALSE,"NAA9697";#N/A,#N/A,FALSE,"ECWEBB";#N/A,#N/A,FALSE,"MFT96";#N/A,#N/A,FALSE,"CTrecon"}</definedName>
    <definedName name="n_5_1_1_3" hidden="1">{#N/A,#N/A,FALSE,"TMCOMP96";#N/A,#N/A,FALSE,"MAT96";#N/A,#N/A,FALSE,"FANDA96";#N/A,#N/A,FALSE,"INTRAN96";#N/A,#N/A,FALSE,"NAA9697";#N/A,#N/A,FALSE,"ECWEBB";#N/A,#N/A,FALSE,"MFT96";#N/A,#N/A,FALSE,"CTrecon"}</definedName>
    <definedName name="n_5_1_1_4" hidden="1">{#N/A,#N/A,FALSE,"TMCOMP96";#N/A,#N/A,FALSE,"MAT96";#N/A,#N/A,FALSE,"FANDA96";#N/A,#N/A,FALSE,"INTRAN96";#N/A,#N/A,FALSE,"NAA9697";#N/A,#N/A,FALSE,"ECWEBB";#N/A,#N/A,FALSE,"MFT96";#N/A,#N/A,FALSE,"CTrecon"}</definedName>
    <definedName name="n_5_1_1_5" hidden="1">{#N/A,#N/A,FALSE,"TMCOMP96";#N/A,#N/A,FALSE,"MAT96";#N/A,#N/A,FALSE,"FANDA96";#N/A,#N/A,FALSE,"INTRAN96";#N/A,#N/A,FALSE,"NAA9697";#N/A,#N/A,FALSE,"ECWEBB";#N/A,#N/A,FALSE,"MFT96";#N/A,#N/A,FALSE,"CTrecon"}</definedName>
    <definedName name="n_5_1_2" hidden="1">{#N/A,#N/A,FALSE,"TMCOMP96";#N/A,#N/A,FALSE,"MAT96";#N/A,#N/A,FALSE,"FANDA96";#N/A,#N/A,FALSE,"INTRAN96";#N/A,#N/A,FALSE,"NAA9697";#N/A,#N/A,FALSE,"ECWEBB";#N/A,#N/A,FALSE,"MFT96";#N/A,#N/A,FALSE,"CTrecon"}</definedName>
    <definedName name="n_5_1_2_1" hidden="1">{#N/A,#N/A,FALSE,"TMCOMP96";#N/A,#N/A,FALSE,"MAT96";#N/A,#N/A,FALSE,"FANDA96";#N/A,#N/A,FALSE,"INTRAN96";#N/A,#N/A,FALSE,"NAA9697";#N/A,#N/A,FALSE,"ECWEBB";#N/A,#N/A,FALSE,"MFT96";#N/A,#N/A,FALSE,"CTrecon"}</definedName>
    <definedName name="n_5_1_2_2" hidden="1">{#N/A,#N/A,FALSE,"TMCOMP96";#N/A,#N/A,FALSE,"MAT96";#N/A,#N/A,FALSE,"FANDA96";#N/A,#N/A,FALSE,"INTRAN96";#N/A,#N/A,FALSE,"NAA9697";#N/A,#N/A,FALSE,"ECWEBB";#N/A,#N/A,FALSE,"MFT96";#N/A,#N/A,FALSE,"CTrecon"}</definedName>
    <definedName name="n_5_1_2_3" hidden="1">{#N/A,#N/A,FALSE,"TMCOMP96";#N/A,#N/A,FALSE,"MAT96";#N/A,#N/A,FALSE,"FANDA96";#N/A,#N/A,FALSE,"INTRAN96";#N/A,#N/A,FALSE,"NAA9697";#N/A,#N/A,FALSE,"ECWEBB";#N/A,#N/A,FALSE,"MFT96";#N/A,#N/A,FALSE,"CTrecon"}</definedName>
    <definedName name="n_5_1_2_4" hidden="1">{#N/A,#N/A,FALSE,"TMCOMP96";#N/A,#N/A,FALSE,"MAT96";#N/A,#N/A,FALSE,"FANDA96";#N/A,#N/A,FALSE,"INTRAN96";#N/A,#N/A,FALSE,"NAA9697";#N/A,#N/A,FALSE,"ECWEBB";#N/A,#N/A,FALSE,"MFT96";#N/A,#N/A,FALSE,"CTrecon"}</definedName>
    <definedName name="n_5_1_2_5" hidden="1">{#N/A,#N/A,FALSE,"TMCOMP96";#N/A,#N/A,FALSE,"MAT96";#N/A,#N/A,FALSE,"FANDA96";#N/A,#N/A,FALSE,"INTRAN96";#N/A,#N/A,FALSE,"NAA9697";#N/A,#N/A,FALSE,"ECWEBB";#N/A,#N/A,FALSE,"MFT96";#N/A,#N/A,FALSE,"CTrecon"}</definedName>
    <definedName name="n_5_1_3" hidden="1">{#N/A,#N/A,FALSE,"TMCOMP96";#N/A,#N/A,FALSE,"MAT96";#N/A,#N/A,FALSE,"FANDA96";#N/A,#N/A,FALSE,"INTRAN96";#N/A,#N/A,FALSE,"NAA9697";#N/A,#N/A,FALSE,"ECWEBB";#N/A,#N/A,FALSE,"MFT96";#N/A,#N/A,FALSE,"CTrecon"}</definedName>
    <definedName name="n_5_1_3_1" hidden="1">{#N/A,#N/A,FALSE,"TMCOMP96";#N/A,#N/A,FALSE,"MAT96";#N/A,#N/A,FALSE,"FANDA96";#N/A,#N/A,FALSE,"INTRAN96";#N/A,#N/A,FALSE,"NAA9697";#N/A,#N/A,FALSE,"ECWEBB";#N/A,#N/A,FALSE,"MFT96";#N/A,#N/A,FALSE,"CTrecon"}</definedName>
    <definedName name="n_5_1_3_2" hidden="1">{#N/A,#N/A,FALSE,"TMCOMP96";#N/A,#N/A,FALSE,"MAT96";#N/A,#N/A,FALSE,"FANDA96";#N/A,#N/A,FALSE,"INTRAN96";#N/A,#N/A,FALSE,"NAA9697";#N/A,#N/A,FALSE,"ECWEBB";#N/A,#N/A,FALSE,"MFT96";#N/A,#N/A,FALSE,"CTrecon"}</definedName>
    <definedName name="n_5_1_3_3" hidden="1">{#N/A,#N/A,FALSE,"TMCOMP96";#N/A,#N/A,FALSE,"MAT96";#N/A,#N/A,FALSE,"FANDA96";#N/A,#N/A,FALSE,"INTRAN96";#N/A,#N/A,FALSE,"NAA9697";#N/A,#N/A,FALSE,"ECWEBB";#N/A,#N/A,FALSE,"MFT96";#N/A,#N/A,FALSE,"CTrecon"}</definedName>
    <definedName name="n_5_1_3_4" hidden="1">{#N/A,#N/A,FALSE,"TMCOMP96";#N/A,#N/A,FALSE,"MAT96";#N/A,#N/A,FALSE,"FANDA96";#N/A,#N/A,FALSE,"INTRAN96";#N/A,#N/A,FALSE,"NAA9697";#N/A,#N/A,FALSE,"ECWEBB";#N/A,#N/A,FALSE,"MFT96";#N/A,#N/A,FALSE,"CTrecon"}</definedName>
    <definedName name="n_5_1_3_5" hidden="1">{#N/A,#N/A,FALSE,"TMCOMP96";#N/A,#N/A,FALSE,"MAT96";#N/A,#N/A,FALSE,"FANDA96";#N/A,#N/A,FALSE,"INTRAN96";#N/A,#N/A,FALSE,"NAA9697";#N/A,#N/A,FALSE,"ECWEBB";#N/A,#N/A,FALSE,"MFT96";#N/A,#N/A,FALSE,"CTrecon"}</definedName>
    <definedName name="n_5_1_4" hidden="1">{#N/A,#N/A,FALSE,"TMCOMP96";#N/A,#N/A,FALSE,"MAT96";#N/A,#N/A,FALSE,"FANDA96";#N/A,#N/A,FALSE,"INTRAN96";#N/A,#N/A,FALSE,"NAA9697";#N/A,#N/A,FALSE,"ECWEBB";#N/A,#N/A,FALSE,"MFT96";#N/A,#N/A,FALSE,"CTrecon"}</definedName>
    <definedName name="n_5_1_4_1" hidden="1">{#N/A,#N/A,FALSE,"TMCOMP96";#N/A,#N/A,FALSE,"MAT96";#N/A,#N/A,FALSE,"FANDA96";#N/A,#N/A,FALSE,"INTRAN96";#N/A,#N/A,FALSE,"NAA9697";#N/A,#N/A,FALSE,"ECWEBB";#N/A,#N/A,FALSE,"MFT96";#N/A,#N/A,FALSE,"CTrecon"}</definedName>
    <definedName name="n_5_1_4_2" hidden="1">{#N/A,#N/A,FALSE,"TMCOMP96";#N/A,#N/A,FALSE,"MAT96";#N/A,#N/A,FALSE,"FANDA96";#N/A,#N/A,FALSE,"INTRAN96";#N/A,#N/A,FALSE,"NAA9697";#N/A,#N/A,FALSE,"ECWEBB";#N/A,#N/A,FALSE,"MFT96";#N/A,#N/A,FALSE,"CTrecon"}</definedName>
    <definedName name="n_5_1_4_3" hidden="1">{#N/A,#N/A,FALSE,"TMCOMP96";#N/A,#N/A,FALSE,"MAT96";#N/A,#N/A,FALSE,"FANDA96";#N/A,#N/A,FALSE,"INTRAN96";#N/A,#N/A,FALSE,"NAA9697";#N/A,#N/A,FALSE,"ECWEBB";#N/A,#N/A,FALSE,"MFT96";#N/A,#N/A,FALSE,"CTrecon"}</definedName>
    <definedName name="n_5_1_4_4" hidden="1">{#N/A,#N/A,FALSE,"TMCOMP96";#N/A,#N/A,FALSE,"MAT96";#N/A,#N/A,FALSE,"FANDA96";#N/A,#N/A,FALSE,"INTRAN96";#N/A,#N/A,FALSE,"NAA9697";#N/A,#N/A,FALSE,"ECWEBB";#N/A,#N/A,FALSE,"MFT96";#N/A,#N/A,FALSE,"CTrecon"}</definedName>
    <definedName name="n_5_1_4_5" hidden="1">{#N/A,#N/A,FALSE,"TMCOMP96";#N/A,#N/A,FALSE,"MAT96";#N/A,#N/A,FALSE,"FANDA96";#N/A,#N/A,FALSE,"INTRAN96";#N/A,#N/A,FALSE,"NAA9697";#N/A,#N/A,FALSE,"ECWEBB";#N/A,#N/A,FALSE,"MFT96";#N/A,#N/A,FALSE,"CTrecon"}</definedName>
    <definedName name="n_5_1_5" hidden="1">{#N/A,#N/A,FALSE,"TMCOMP96";#N/A,#N/A,FALSE,"MAT96";#N/A,#N/A,FALSE,"FANDA96";#N/A,#N/A,FALSE,"INTRAN96";#N/A,#N/A,FALSE,"NAA9697";#N/A,#N/A,FALSE,"ECWEBB";#N/A,#N/A,FALSE,"MFT96";#N/A,#N/A,FALSE,"CTrecon"}</definedName>
    <definedName name="n_5_1_5_1" hidden="1">{#N/A,#N/A,FALSE,"TMCOMP96";#N/A,#N/A,FALSE,"MAT96";#N/A,#N/A,FALSE,"FANDA96";#N/A,#N/A,FALSE,"INTRAN96";#N/A,#N/A,FALSE,"NAA9697";#N/A,#N/A,FALSE,"ECWEBB";#N/A,#N/A,FALSE,"MFT96";#N/A,#N/A,FALSE,"CTrecon"}</definedName>
    <definedName name="n_5_1_5_2" hidden="1">{#N/A,#N/A,FALSE,"TMCOMP96";#N/A,#N/A,FALSE,"MAT96";#N/A,#N/A,FALSE,"FANDA96";#N/A,#N/A,FALSE,"INTRAN96";#N/A,#N/A,FALSE,"NAA9697";#N/A,#N/A,FALSE,"ECWEBB";#N/A,#N/A,FALSE,"MFT96";#N/A,#N/A,FALSE,"CTrecon"}</definedName>
    <definedName name="n_5_1_5_3" hidden="1">{#N/A,#N/A,FALSE,"TMCOMP96";#N/A,#N/A,FALSE,"MAT96";#N/A,#N/A,FALSE,"FANDA96";#N/A,#N/A,FALSE,"INTRAN96";#N/A,#N/A,FALSE,"NAA9697";#N/A,#N/A,FALSE,"ECWEBB";#N/A,#N/A,FALSE,"MFT96";#N/A,#N/A,FALSE,"CTrecon"}</definedName>
    <definedName name="n_5_1_5_4" hidden="1">{#N/A,#N/A,FALSE,"TMCOMP96";#N/A,#N/A,FALSE,"MAT96";#N/A,#N/A,FALSE,"FANDA96";#N/A,#N/A,FALSE,"INTRAN96";#N/A,#N/A,FALSE,"NAA9697";#N/A,#N/A,FALSE,"ECWEBB";#N/A,#N/A,FALSE,"MFT96";#N/A,#N/A,FALSE,"CTrecon"}</definedName>
    <definedName name="n_5_1_5_5" hidden="1">{#N/A,#N/A,FALSE,"TMCOMP96";#N/A,#N/A,FALSE,"MAT96";#N/A,#N/A,FALSE,"FANDA96";#N/A,#N/A,FALSE,"INTRAN96";#N/A,#N/A,FALSE,"NAA9697";#N/A,#N/A,FALSE,"ECWEBB";#N/A,#N/A,FALSE,"MFT96";#N/A,#N/A,FALSE,"CTrecon"}</definedName>
    <definedName name="n_5_2" hidden="1">{#N/A,#N/A,FALSE,"TMCOMP96";#N/A,#N/A,FALSE,"MAT96";#N/A,#N/A,FALSE,"FANDA96";#N/A,#N/A,FALSE,"INTRAN96";#N/A,#N/A,FALSE,"NAA9697";#N/A,#N/A,FALSE,"ECWEBB";#N/A,#N/A,FALSE,"MFT96";#N/A,#N/A,FALSE,"CTrecon"}</definedName>
    <definedName name="n_5_2_1" hidden="1">{#N/A,#N/A,FALSE,"TMCOMP96";#N/A,#N/A,FALSE,"MAT96";#N/A,#N/A,FALSE,"FANDA96";#N/A,#N/A,FALSE,"INTRAN96";#N/A,#N/A,FALSE,"NAA9697";#N/A,#N/A,FALSE,"ECWEBB";#N/A,#N/A,FALSE,"MFT96";#N/A,#N/A,FALSE,"CTrecon"}</definedName>
    <definedName name="n_5_2_2" hidden="1">{#N/A,#N/A,FALSE,"TMCOMP96";#N/A,#N/A,FALSE,"MAT96";#N/A,#N/A,FALSE,"FANDA96";#N/A,#N/A,FALSE,"INTRAN96";#N/A,#N/A,FALSE,"NAA9697";#N/A,#N/A,FALSE,"ECWEBB";#N/A,#N/A,FALSE,"MFT96";#N/A,#N/A,FALSE,"CTrecon"}</definedName>
    <definedName name="n_5_2_3" hidden="1">{#N/A,#N/A,FALSE,"TMCOMP96";#N/A,#N/A,FALSE,"MAT96";#N/A,#N/A,FALSE,"FANDA96";#N/A,#N/A,FALSE,"INTRAN96";#N/A,#N/A,FALSE,"NAA9697";#N/A,#N/A,FALSE,"ECWEBB";#N/A,#N/A,FALSE,"MFT96";#N/A,#N/A,FALSE,"CTrecon"}</definedName>
    <definedName name="n_5_2_4" hidden="1">{#N/A,#N/A,FALSE,"TMCOMP96";#N/A,#N/A,FALSE,"MAT96";#N/A,#N/A,FALSE,"FANDA96";#N/A,#N/A,FALSE,"INTRAN96";#N/A,#N/A,FALSE,"NAA9697";#N/A,#N/A,FALSE,"ECWEBB";#N/A,#N/A,FALSE,"MFT96";#N/A,#N/A,FALSE,"CTrecon"}</definedName>
    <definedName name="n_5_2_5" hidden="1">{#N/A,#N/A,FALSE,"TMCOMP96";#N/A,#N/A,FALSE,"MAT96";#N/A,#N/A,FALSE,"FANDA96";#N/A,#N/A,FALSE,"INTRAN96";#N/A,#N/A,FALSE,"NAA9697";#N/A,#N/A,FALSE,"ECWEBB";#N/A,#N/A,FALSE,"MFT96";#N/A,#N/A,FALSE,"CTrecon"}</definedName>
    <definedName name="n_5_3" hidden="1">{#N/A,#N/A,FALSE,"TMCOMP96";#N/A,#N/A,FALSE,"MAT96";#N/A,#N/A,FALSE,"FANDA96";#N/A,#N/A,FALSE,"INTRAN96";#N/A,#N/A,FALSE,"NAA9697";#N/A,#N/A,FALSE,"ECWEBB";#N/A,#N/A,FALSE,"MFT96";#N/A,#N/A,FALSE,"CTrecon"}</definedName>
    <definedName name="n_5_3_1" hidden="1">{#N/A,#N/A,FALSE,"TMCOMP96";#N/A,#N/A,FALSE,"MAT96";#N/A,#N/A,FALSE,"FANDA96";#N/A,#N/A,FALSE,"INTRAN96";#N/A,#N/A,FALSE,"NAA9697";#N/A,#N/A,FALSE,"ECWEBB";#N/A,#N/A,FALSE,"MFT96";#N/A,#N/A,FALSE,"CTrecon"}</definedName>
    <definedName name="n_5_3_2" hidden="1">{#N/A,#N/A,FALSE,"TMCOMP96";#N/A,#N/A,FALSE,"MAT96";#N/A,#N/A,FALSE,"FANDA96";#N/A,#N/A,FALSE,"INTRAN96";#N/A,#N/A,FALSE,"NAA9697";#N/A,#N/A,FALSE,"ECWEBB";#N/A,#N/A,FALSE,"MFT96";#N/A,#N/A,FALSE,"CTrecon"}</definedName>
    <definedName name="n_5_3_3" hidden="1">{#N/A,#N/A,FALSE,"TMCOMP96";#N/A,#N/A,FALSE,"MAT96";#N/A,#N/A,FALSE,"FANDA96";#N/A,#N/A,FALSE,"INTRAN96";#N/A,#N/A,FALSE,"NAA9697";#N/A,#N/A,FALSE,"ECWEBB";#N/A,#N/A,FALSE,"MFT96";#N/A,#N/A,FALSE,"CTrecon"}</definedName>
    <definedName name="n_5_3_4" hidden="1">{#N/A,#N/A,FALSE,"TMCOMP96";#N/A,#N/A,FALSE,"MAT96";#N/A,#N/A,FALSE,"FANDA96";#N/A,#N/A,FALSE,"INTRAN96";#N/A,#N/A,FALSE,"NAA9697";#N/A,#N/A,FALSE,"ECWEBB";#N/A,#N/A,FALSE,"MFT96";#N/A,#N/A,FALSE,"CTrecon"}</definedName>
    <definedName name="n_5_3_5" hidden="1">{#N/A,#N/A,FALSE,"TMCOMP96";#N/A,#N/A,FALSE,"MAT96";#N/A,#N/A,FALSE,"FANDA96";#N/A,#N/A,FALSE,"INTRAN96";#N/A,#N/A,FALSE,"NAA9697";#N/A,#N/A,FALSE,"ECWEBB";#N/A,#N/A,FALSE,"MFT96";#N/A,#N/A,FALSE,"CTrecon"}</definedName>
    <definedName name="n_5_4" hidden="1">{#N/A,#N/A,FALSE,"TMCOMP96";#N/A,#N/A,FALSE,"MAT96";#N/A,#N/A,FALSE,"FANDA96";#N/A,#N/A,FALSE,"INTRAN96";#N/A,#N/A,FALSE,"NAA9697";#N/A,#N/A,FALSE,"ECWEBB";#N/A,#N/A,FALSE,"MFT96";#N/A,#N/A,FALSE,"CTrecon"}</definedName>
    <definedName name="n_5_4_1" hidden="1">{#N/A,#N/A,FALSE,"TMCOMP96";#N/A,#N/A,FALSE,"MAT96";#N/A,#N/A,FALSE,"FANDA96";#N/A,#N/A,FALSE,"INTRAN96";#N/A,#N/A,FALSE,"NAA9697";#N/A,#N/A,FALSE,"ECWEBB";#N/A,#N/A,FALSE,"MFT96";#N/A,#N/A,FALSE,"CTrecon"}</definedName>
    <definedName name="n_5_4_2" hidden="1">{#N/A,#N/A,FALSE,"TMCOMP96";#N/A,#N/A,FALSE,"MAT96";#N/A,#N/A,FALSE,"FANDA96";#N/A,#N/A,FALSE,"INTRAN96";#N/A,#N/A,FALSE,"NAA9697";#N/A,#N/A,FALSE,"ECWEBB";#N/A,#N/A,FALSE,"MFT96";#N/A,#N/A,FALSE,"CTrecon"}</definedName>
    <definedName name="n_5_4_3" hidden="1">{#N/A,#N/A,FALSE,"TMCOMP96";#N/A,#N/A,FALSE,"MAT96";#N/A,#N/A,FALSE,"FANDA96";#N/A,#N/A,FALSE,"INTRAN96";#N/A,#N/A,FALSE,"NAA9697";#N/A,#N/A,FALSE,"ECWEBB";#N/A,#N/A,FALSE,"MFT96";#N/A,#N/A,FALSE,"CTrecon"}</definedName>
    <definedName name="n_5_4_4" hidden="1">{#N/A,#N/A,FALSE,"TMCOMP96";#N/A,#N/A,FALSE,"MAT96";#N/A,#N/A,FALSE,"FANDA96";#N/A,#N/A,FALSE,"INTRAN96";#N/A,#N/A,FALSE,"NAA9697";#N/A,#N/A,FALSE,"ECWEBB";#N/A,#N/A,FALSE,"MFT96";#N/A,#N/A,FALSE,"CTrecon"}</definedName>
    <definedName name="n_5_4_5" hidden="1">{#N/A,#N/A,FALSE,"TMCOMP96";#N/A,#N/A,FALSE,"MAT96";#N/A,#N/A,FALSE,"FANDA96";#N/A,#N/A,FALSE,"INTRAN96";#N/A,#N/A,FALSE,"NAA9697";#N/A,#N/A,FALSE,"ECWEBB";#N/A,#N/A,FALSE,"MFT96";#N/A,#N/A,FALSE,"CTrecon"}</definedName>
    <definedName name="n_5_5" hidden="1">{#N/A,#N/A,FALSE,"TMCOMP96";#N/A,#N/A,FALSE,"MAT96";#N/A,#N/A,FALSE,"FANDA96";#N/A,#N/A,FALSE,"INTRAN96";#N/A,#N/A,FALSE,"NAA9697";#N/A,#N/A,FALSE,"ECWEBB";#N/A,#N/A,FALSE,"MFT96";#N/A,#N/A,FALSE,"CTrecon"}</definedName>
    <definedName name="n_5_5_1" hidden="1">{#N/A,#N/A,FALSE,"TMCOMP96";#N/A,#N/A,FALSE,"MAT96";#N/A,#N/A,FALSE,"FANDA96";#N/A,#N/A,FALSE,"INTRAN96";#N/A,#N/A,FALSE,"NAA9697";#N/A,#N/A,FALSE,"ECWEBB";#N/A,#N/A,FALSE,"MFT96";#N/A,#N/A,FALSE,"CTrecon"}</definedName>
    <definedName name="n_5_5_2" hidden="1">{#N/A,#N/A,FALSE,"TMCOMP96";#N/A,#N/A,FALSE,"MAT96";#N/A,#N/A,FALSE,"FANDA96";#N/A,#N/A,FALSE,"INTRAN96";#N/A,#N/A,FALSE,"NAA9697";#N/A,#N/A,FALSE,"ECWEBB";#N/A,#N/A,FALSE,"MFT96";#N/A,#N/A,FALSE,"CTrecon"}</definedName>
    <definedName name="n_5_5_3" hidden="1">{#N/A,#N/A,FALSE,"TMCOMP96";#N/A,#N/A,FALSE,"MAT96";#N/A,#N/A,FALSE,"FANDA96";#N/A,#N/A,FALSE,"INTRAN96";#N/A,#N/A,FALSE,"NAA9697";#N/A,#N/A,FALSE,"ECWEBB";#N/A,#N/A,FALSE,"MFT96";#N/A,#N/A,FALSE,"CTrecon"}</definedName>
    <definedName name="n_5_5_4" hidden="1">{#N/A,#N/A,FALSE,"TMCOMP96";#N/A,#N/A,FALSE,"MAT96";#N/A,#N/A,FALSE,"FANDA96";#N/A,#N/A,FALSE,"INTRAN96";#N/A,#N/A,FALSE,"NAA9697";#N/A,#N/A,FALSE,"ECWEBB";#N/A,#N/A,FALSE,"MFT96";#N/A,#N/A,FALSE,"CTrecon"}</definedName>
    <definedName name="n_5_5_5" hidden="1">{#N/A,#N/A,FALSE,"TMCOMP96";#N/A,#N/A,FALSE,"MAT96";#N/A,#N/A,FALSE,"FANDA96";#N/A,#N/A,FALSE,"INTRAN96";#N/A,#N/A,FALSE,"NAA9697";#N/A,#N/A,FALSE,"ECWEBB";#N/A,#N/A,FALSE,"MFT96";#N/A,#N/A,FALSE,"CTrecon"}</definedName>
    <definedName name="name" hidden="1">{#N/A,#N/A,FALSE,"TMCOMP96";#N/A,#N/A,FALSE,"MAT96";#N/A,#N/A,FALSE,"FANDA96";#N/A,#N/A,FALSE,"INTRAN96";#N/A,#N/A,FALSE,"NAA9697";#N/A,#N/A,FALSE,"ECWEBB";#N/A,#N/A,FALSE,"MFT96";#N/A,#N/A,FALSE,"CTrecon"}</definedName>
    <definedName name="name_1" hidden="1">{#N/A,#N/A,FALSE,"TMCOMP96";#N/A,#N/A,FALSE,"MAT96";#N/A,#N/A,FALSE,"FANDA96";#N/A,#N/A,FALSE,"INTRAN96";#N/A,#N/A,FALSE,"NAA9697";#N/A,#N/A,FALSE,"ECWEBB";#N/A,#N/A,FALSE,"MFT96";#N/A,#N/A,FALSE,"CTrecon"}</definedName>
    <definedName name="name_1_1" hidden="1">{#N/A,#N/A,FALSE,"TMCOMP96";#N/A,#N/A,FALSE,"MAT96";#N/A,#N/A,FALSE,"FANDA96";#N/A,#N/A,FALSE,"INTRAN96";#N/A,#N/A,FALSE,"NAA9697";#N/A,#N/A,FALSE,"ECWEBB";#N/A,#N/A,FALSE,"MFT96";#N/A,#N/A,FALSE,"CTrecon"}</definedName>
    <definedName name="name_1_1_1" hidden="1">{#N/A,#N/A,FALSE,"TMCOMP96";#N/A,#N/A,FALSE,"MAT96";#N/A,#N/A,FALSE,"FANDA96";#N/A,#N/A,FALSE,"INTRAN96";#N/A,#N/A,FALSE,"NAA9697";#N/A,#N/A,FALSE,"ECWEBB";#N/A,#N/A,FALSE,"MFT96";#N/A,#N/A,FALSE,"CTrecon"}</definedName>
    <definedName name="name_1_1_1_1" hidden="1">{#N/A,#N/A,FALSE,"TMCOMP96";#N/A,#N/A,FALSE,"MAT96";#N/A,#N/A,FALSE,"FANDA96";#N/A,#N/A,FALSE,"INTRAN96";#N/A,#N/A,FALSE,"NAA9697";#N/A,#N/A,FALSE,"ECWEBB";#N/A,#N/A,FALSE,"MFT96";#N/A,#N/A,FALSE,"CTrecon"}</definedName>
    <definedName name="name_1_1_1_1_1" hidden="1">{#N/A,#N/A,FALSE,"TMCOMP96";#N/A,#N/A,FALSE,"MAT96";#N/A,#N/A,FALSE,"FANDA96";#N/A,#N/A,FALSE,"INTRAN96";#N/A,#N/A,FALSE,"NAA9697";#N/A,#N/A,FALSE,"ECWEBB";#N/A,#N/A,FALSE,"MFT96";#N/A,#N/A,FALSE,"CTrecon"}</definedName>
    <definedName name="name_1_1_1_1_1_1" hidden="1">{#N/A,#N/A,FALSE,"TMCOMP96";#N/A,#N/A,FALSE,"MAT96";#N/A,#N/A,FALSE,"FANDA96";#N/A,#N/A,FALSE,"INTRAN96";#N/A,#N/A,FALSE,"NAA9697";#N/A,#N/A,FALSE,"ECWEBB";#N/A,#N/A,FALSE,"MFT96";#N/A,#N/A,FALSE,"CTrecon"}</definedName>
    <definedName name="name_1_1_1_1_1_2" hidden="1">{#N/A,#N/A,FALSE,"TMCOMP96";#N/A,#N/A,FALSE,"MAT96";#N/A,#N/A,FALSE,"FANDA96";#N/A,#N/A,FALSE,"INTRAN96";#N/A,#N/A,FALSE,"NAA9697";#N/A,#N/A,FALSE,"ECWEBB";#N/A,#N/A,FALSE,"MFT96";#N/A,#N/A,FALSE,"CTrecon"}</definedName>
    <definedName name="name_1_1_1_1_1_3" hidden="1">{#N/A,#N/A,FALSE,"TMCOMP96";#N/A,#N/A,FALSE,"MAT96";#N/A,#N/A,FALSE,"FANDA96";#N/A,#N/A,FALSE,"INTRAN96";#N/A,#N/A,FALSE,"NAA9697";#N/A,#N/A,FALSE,"ECWEBB";#N/A,#N/A,FALSE,"MFT96";#N/A,#N/A,FALSE,"CTrecon"}</definedName>
    <definedName name="name_1_1_1_1_1_4" hidden="1">{#N/A,#N/A,FALSE,"TMCOMP96";#N/A,#N/A,FALSE,"MAT96";#N/A,#N/A,FALSE,"FANDA96";#N/A,#N/A,FALSE,"INTRAN96";#N/A,#N/A,FALSE,"NAA9697";#N/A,#N/A,FALSE,"ECWEBB";#N/A,#N/A,FALSE,"MFT96";#N/A,#N/A,FALSE,"CTrecon"}</definedName>
    <definedName name="name_1_1_1_1_1_5" hidden="1">{#N/A,#N/A,FALSE,"TMCOMP96";#N/A,#N/A,FALSE,"MAT96";#N/A,#N/A,FALSE,"FANDA96";#N/A,#N/A,FALSE,"INTRAN96";#N/A,#N/A,FALSE,"NAA9697";#N/A,#N/A,FALSE,"ECWEBB";#N/A,#N/A,FALSE,"MFT96";#N/A,#N/A,FALSE,"CTrecon"}</definedName>
    <definedName name="name_1_1_1_1_2" hidden="1">{#N/A,#N/A,FALSE,"TMCOMP96";#N/A,#N/A,FALSE,"MAT96";#N/A,#N/A,FALSE,"FANDA96";#N/A,#N/A,FALSE,"INTRAN96";#N/A,#N/A,FALSE,"NAA9697";#N/A,#N/A,FALSE,"ECWEBB";#N/A,#N/A,FALSE,"MFT96";#N/A,#N/A,FALSE,"CTrecon"}</definedName>
    <definedName name="name_1_1_1_1_2_1" hidden="1">{#N/A,#N/A,FALSE,"TMCOMP96";#N/A,#N/A,FALSE,"MAT96";#N/A,#N/A,FALSE,"FANDA96";#N/A,#N/A,FALSE,"INTRAN96";#N/A,#N/A,FALSE,"NAA9697";#N/A,#N/A,FALSE,"ECWEBB";#N/A,#N/A,FALSE,"MFT96";#N/A,#N/A,FALSE,"CTrecon"}</definedName>
    <definedName name="name_1_1_1_1_2_2" hidden="1">{#N/A,#N/A,FALSE,"TMCOMP96";#N/A,#N/A,FALSE,"MAT96";#N/A,#N/A,FALSE,"FANDA96";#N/A,#N/A,FALSE,"INTRAN96";#N/A,#N/A,FALSE,"NAA9697";#N/A,#N/A,FALSE,"ECWEBB";#N/A,#N/A,FALSE,"MFT96";#N/A,#N/A,FALSE,"CTrecon"}</definedName>
    <definedName name="name_1_1_1_1_2_3" hidden="1">{#N/A,#N/A,FALSE,"TMCOMP96";#N/A,#N/A,FALSE,"MAT96";#N/A,#N/A,FALSE,"FANDA96";#N/A,#N/A,FALSE,"INTRAN96";#N/A,#N/A,FALSE,"NAA9697";#N/A,#N/A,FALSE,"ECWEBB";#N/A,#N/A,FALSE,"MFT96";#N/A,#N/A,FALSE,"CTrecon"}</definedName>
    <definedName name="name_1_1_1_1_2_4" hidden="1">{#N/A,#N/A,FALSE,"TMCOMP96";#N/A,#N/A,FALSE,"MAT96";#N/A,#N/A,FALSE,"FANDA96";#N/A,#N/A,FALSE,"INTRAN96";#N/A,#N/A,FALSE,"NAA9697";#N/A,#N/A,FALSE,"ECWEBB";#N/A,#N/A,FALSE,"MFT96";#N/A,#N/A,FALSE,"CTrecon"}</definedName>
    <definedName name="name_1_1_1_1_2_5" hidden="1">{#N/A,#N/A,FALSE,"TMCOMP96";#N/A,#N/A,FALSE,"MAT96";#N/A,#N/A,FALSE,"FANDA96";#N/A,#N/A,FALSE,"INTRAN96";#N/A,#N/A,FALSE,"NAA9697";#N/A,#N/A,FALSE,"ECWEBB";#N/A,#N/A,FALSE,"MFT96";#N/A,#N/A,FALSE,"CTrecon"}</definedName>
    <definedName name="name_1_1_1_1_3" hidden="1">{#N/A,#N/A,FALSE,"TMCOMP96";#N/A,#N/A,FALSE,"MAT96";#N/A,#N/A,FALSE,"FANDA96";#N/A,#N/A,FALSE,"INTRAN96";#N/A,#N/A,FALSE,"NAA9697";#N/A,#N/A,FALSE,"ECWEBB";#N/A,#N/A,FALSE,"MFT96";#N/A,#N/A,FALSE,"CTrecon"}</definedName>
    <definedName name="name_1_1_1_1_4" hidden="1">{#N/A,#N/A,FALSE,"TMCOMP96";#N/A,#N/A,FALSE,"MAT96";#N/A,#N/A,FALSE,"FANDA96";#N/A,#N/A,FALSE,"INTRAN96";#N/A,#N/A,FALSE,"NAA9697";#N/A,#N/A,FALSE,"ECWEBB";#N/A,#N/A,FALSE,"MFT96";#N/A,#N/A,FALSE,"CTrecon"}</definedName>
    <definedName name="name_1_1_1_1_5" hidden="1">{#N/A,#N/A,FALSE,"TMCOMP96";#N/A,#N/A,FALSE,"MAT96";#N/A,#N/A,FALSE,"FANDA96";#N/A,#N/A,FALSE,"INTRAN96";#N/A,#N/A,FALSE,"NAA9697";#N/A,#N/A,FALSE,"ECWEBB";#N/A,#N/A,FALSE,"MFT96";#N/A,#N/A,FALSE,"CTrecon"}</definedName>
    <definedName name="name_1_1_1_2" hidden="1">{#N/A,#N/A,FALSE,"TMCOMP96";#N/A,#N/A,FALSE,"MAT96";#N/A,#N/A,FALSE,"FANDA96";#N/A,#N/A,FALSE,"INTRAN96";#N/A,#N/A,FALSE,"NAA9697";#N/A,#N/A,FALSE,"ECWEBB";#N/A,#N/A,FALSE,"MFT96";#N/A,#N/A,FALSE,"CTrecon"}</definedName>
    <definedName name="name_1_1_1_2_1" hidden="1">{#N/A,#N/A,FALSE,"TMCOMP96";#N/A,#N/A,FALSE,"MAT96";#N/A,#N/A,FALSE,"FANDA96";#N/A,#N/A,FALSE,"INTRAN96";#N/A,#N/A,FALSE,"NAA9697";#N/A,#N/A,FALSE,"ECWEBB";#N/A,#N/A,FALSE,"MFT96";#N/A,#N/A,FALSE,"CTrecon"}</definedName>
    <definedName name="name_1_1_1_2_2" hidden="1">{#N/A,#N/A,FALSE,"TMCOMP96";#N/A,#N/A,FALSE,"MAT96";#N/A,#N/A,FALSE,"FANDA96";#N/A,#N/A,FALSE,"INTRAN96";#N/A,#N/A,FALSE,"NAA9697";#N/A,#N/A,FALSE,"ECWEBB";#N/A,#N/A,FALSE,"MFT96";#N/A,#N/A,FALSE,"CTrecon"}</definedName>
    <definedName name="name_1_1_1_2_3" hidden="1">{#N/A,#N/A,FALSE,"TMCOMP96";#N/A,#N/A,FALSE,"MAT96";#N/A,#N/A,FALSE,"FANDA96";#N/A,#N/A,FALSE,"INTRAN96";#N/A,#N/A,FALSE,"NAA9697";#N/A,#N/A,FALSE,"ECWEBB";#N/A,#N/A,FALSE,"MFT96";#N/A,#N/A,FALSE,"CTrecon"}</definedName>
    <definedName name="name_1_1_1_2_4" hidden="1">{#N/A,#N/A,FALSE,"TMCOMP96";#N/A,#N/A,FALSE,"MAT96";#N/A,#N/A,FALSE,"FANDA96";#N/A,#N/A,FALSE,"INTRAN96";#N/A,#N/A,FALSE,"NAA9697";#N/A,#N/A,FALSE,"ECWEBB";#N/A,#N/A,FALSE,"MFT96";#N/A,#N/A,FALSE,"CTrecon"}</definedName>
    <definedName name="name_1_1_1_2_5" hidden="1">{#N/A,#N/A,FALSE,"TMCOMP96";#N/A,#N/A,FALSE,"MAT96";#N/A,#N/A,FALSE,"FANDA96";#N/A,#N/A,FALSE,"INTRAN96";#N/A,#N/A,FALSE,"NAA9697";#N/A,#N/A,FALSE,"ECWEBB";#N/A,#N/A,FALSE,"MFT96";#N/A,#N/A,FALSE,"CTrecon"}</definedName>
    <definedName name="name_1_1_1_3" hidden="1">{#N/A,#N/A,FALSE,"TMCOMP96";#N/A,#N/A,FALSE,"MAT96";#N/A,#N/A,FALSE,"FANDA96";#N/A,#N/A,FALSE,"INTRAN96";#N/A,#N/A,FALSE,"NAA9697";#N/A,#N/A,FALSE,"ECWEBB";#N/A,#N/A,FALSE,"MFT96";#N/A,#N/A,FALSE,"CTrecon"}</definedName>
    <definedName name="name_1_1_1_3_1" hidden="1">{#N/A,#N/A,FALSE,"TMCOMP96";#N/A,#N/A,FALSE,"MAT96";#N/A,#N/A,FALSE,"FANDA96";#N/A,#N/A,FALSE,"INTRAN96";#N/A,#N/A,FALSE,"NAA9697";#N/A,#N/A,FALSE,"ECWEBB";#N/A,#N/A,FALSE,"MFT96";#N/A,#N/A,FALSE,"CTrecon"}</definedName>
    <definedName name="name_1_1_1_3_2" hidden="1">{#N/A,#N/A,FALSE,"TMCOMP96";#N/A,#N/A,FALSE,"MAT96";#N/A,#N/A,FALSE,"FANDA96";#N/A,#N/A,FALSE,"INTRAN96";#N/A,#N/A,FALSE,"NAA9697";#N/A,#N/A,FALSE,"ECWEBB";#N/A,#N/A,FALSE,"MFT96";#N/A,#N/A,FALSE,"CTrecon"}</definedName>
    <definedName name="name_1_1_1_3_3" hidden="1">{#N/A,#N/A,FALSE,"TMCOMP96";#N/A,#N/A,FALSE,"MAT96";#N/A,#N/A,FALSE,"FANDA96";#N/A,#N/A,FALSE,"INTRAN96";#N/A,#N/A,FALSE,"NAA9697";#N/A,#N/A,FALSE,"ECWEBB";#N/A,#N/A,FALSE,"MFT96";#N/A,#N/A,FALSE,"CTrecon"}</definedName>
    <definedName name="name_1_1_1_3_4" hidden="1">{#N/A,#N/A,FALSE,"TMCOMP96";#N/A,#N/A,FALSE,"MAT96";#N/A,#N/A,FALSE,"FANDA96";#N/A,#N/A,FALSE,"INTRAN96";#N/A,#N/A,FALSE,"NAA9697";#N/A,#N/A,FALSE,"ECWEBB";#N/A,#N/A,FALSE,"MFT96";#N/A,#N/A,FALSE,"CTrecon"}</definedName>
    <definedName name="name_1_1_1_3_5" hidden="1">{#N/A,#N/A,FALSE,"TMCOMP96";#N/A,#N/A,FALSE,"MAT96";#N/A,#N/A,FALSE,"FANDA96";#N/A,#N/A,FALSE,"INTRAN96";#N/A,#N/A,FALSE,"NAA9697";#N/A,#N/A,FALSE,"ECWEBB";#N/A,#N/A,FALSE,"MFT96";#N/A,#N/A,FALSE,"CTrecon"}</definedName>
    <definedName name="name_1_1_1_4" hidden="1">{#N/A,#N/A,FALSE,"TMCOMP96";#N/A,#N/A,FALSE,"MAT96";#N/A,#N/A,FALSE,"FANDA96";#N/A,#N/A,FALSE,"INTRAN96";#N/A,#N/A,FALSE,"NAA9697";#N/A,#N/A,FALSE,"ECWEBB";#N/A,#N/A,FALSE,"MFT96";#N/A,#N/A,FALSE,"CTrecon"}</definedName>
    <definedName name="name_1_1_1_4_1" hidden="1">{#N/A,#N/A,FALSE,"TMCOMP96";#N/A,#N/A,FALSE,"MAT96";#N/A,#N/A,FALSE,"FANDA96";#N/A,#N/A,FALSE,"INTRAN96";#N/A,#N/A,FALSE,"NAA9697";#N/A,#N/A,FALSE,"ECWEBB";#N/A,#N/A,FALSE,"MFT96";#N/A,#N/A,FALSE,"CTrecon"}</definedName>
    <definedName name="name_1_1_1_4_2" hidden="1">{#N/A,#N/A,FALSE,"TMCOMP96";#N/A,#N/A,FALSE,"MAT96";#N/A,#N/A,FALSE,"FANDA96";#N/A,#N/A,FALSE,"INTRAN96";#N/A,#N/A,FALSE,"NAA9697";#N/A,#N/A,FALSE,"ECWEBB";#N/A,#N/A,FALSE,"MFT96";#N/A,#N/A,FALSE,"CTrecon"}</definedName>
    <definedName name="name_1_1_1_4_3" hidden="1">{#N/A,#N/A,FALSE,"TMCOMP96";#N/A,#N/A,FALSE,"MAT96";#N/A,#N/A,FALSE,"FANDA96";#N/A,#N/A,FALSE,"INTRAN96";#N/A,#N/A,FALSE,"NAA9697";#N/A,#N/A,FALSE,"ECWEBB";#N/A,#N/A,FALSE,"MFT96";#N/A,#N/A,FALSE,"CTrecon"}</definedName>
    <definedName name="name_1_1_1_4_4" hidden="1">{#N/A,#N/A,FALSE,"TMCOMP96";#N/A,#N/A,FALSE,"MAT96";#N/A,#N/A,FALSE,"FANDA96";#N/A,#N/A,FALSE,"INTRAN96";#N/A,#N/A,FALSE,"NAA9697";#N/A,#N/A,FALSE,"ECWEBB";#N/A,#N/A,FALSE,"MFT96";#N/A,#N/A,FALSE,"CTrecon"}</definedName>
    <definedName name="name_1_1_1_4_5" hidden="1">{#N/A,#N/A,FALSE,"TMCOMP96";#N/A,#N/A,FALSE,"MAT96";#N/A,#N/A,FALSE,"FANDA96";#N/A,#N/A,FALSE,"INTRAN96";#N/A,#N/A,FALSE,"NAA9697";#N/A,#N/A,FALSE,"ECWEBB";#N/A,#N/A,FALSE,"MFT96";#N/A,#N/A,FALSE,"CTrecon"}</definedName>
    <definedName name="name_1_1_1_5" hidden="1">{#N/A,#N/A,FALSE,"TMCOMP96";#N/A,#N/A,FALSE,"MAT96";#N/A,#N/A,FALSE,"FANDA96";#N/A,#N/A,FALSE,"INTRAN96";#N/A,#N/A,FALSE,"NAA9697";#N/A,#N/A,FALSE,"ECWEBB";#N/A,#N/A,FALSE,"MFT96";#N/A,#N/A,FALSE,"CTrecon"}</definedName>
    <definedName name="name_1_1_1_5_1" hidden="1">{#N/A,#N/A,FALSE,"TMCOMP96";#N/A,#N/A,FALSE,"MAT96";#N/A,#N/A,FALSE,"FANDA96";#N/A,#N/A,FALSE,"INTRAN96";#N/A,#N/A,FALSE,"NAA9697";#N/A,#N/A,FALSE,"ECWEBB";#N/A,#N/A,FALSE,"MFT96";#N/A,#N/A,FALSE,"CTrecon"}</definedName>
    <definedName name="name_1_1_1_5_2" hidden="1">{#N/A,#N/A,FALSE,"TMCOMP96";#N/A,#N/A,FALSE,"MAT96";#N/A,#N/A,FALSE,"FANDA96";#N/A,#N/A,FALSE,"INTRAN96";#N/A,#N/A,FALSE,"NAA9697";#N/A,#N/A,FALSE,"ECWEBB";#N/A,#N/A,FALSE,"MFT96";#N/A,#N/A,FALSE,"CTrecon"}</definedName>
    <definedName name="name_1_1_1_5_3" hidden="1">{#N/A,#N/A,FALSE,"TMCOMP96";#N/A,#N/A,FALSE,"MAT96";#N/A,#N/A,FALSE,"FANDA96";#N/A,#N/A,FALSE,"INTRAN96";#N/A,#N/A,FALSE,"NAA9697";#N/A,#N/A,FALSE,"ECWEBB";#N/A,#N/A,FALSE,"MFT96";#N/A,#N/A,FALSE,"CTrecon"}</definedName>
    <definedName name="name_1_1_1_5_4" hidden="1">{#N/A,#N/A,FALSE,"TMCOMP96";#N/A,#N/A,FALSE,"MAT96";#N/A,#N/A,FALSE,"FANDA96";#N/A,#N/A,FALSE,"INTRAN96";#N/A,#N/A,FALSE,"NAA9697";#N/A,#N/A,FALSE,"ECWEBB";#N/A,#N/A,FALSE,"MFT96";#N/A,#N/A,FALSE,"CTrecon"}</definedName>
    <definedName name="name_1_1_1_5_5" hidden="1">{#N/A,#N/A,FALSE,"TMCOMP96";#N/A,#N/A,FALSE,"MAT96";#N/A,#N/A,FALSE,"FANDA96";#N/A,#N/A,FALSE,"INTRAN96";#N/A,#N/A,FALSE,"NAA9697";#N/A,#N/A,FALSE,"ECWEBB";#N/A,#N/A,FALSE,"MFT96";#N/A,#N/A,FALSE,"CTrecon"}</definedName>
    <definedName name="name_1_1_2" hidden="1">{#N/A,#N/A,FALSE,"TMCOMP96";#N/A,#N/A,FALSE,"MAT96";#N/A,#N/A,FALSE,"FANDA96";#N/A,#N/A,FALSE,"INTRAN96";#N/A,#N/A,FALSE,"NAA9697";#N/A,#N/A,FALSE,"ECWEBB";#N/A,#N/A,FALSE,"MFT96";#N/A,#N/A,FALSE,"CTrecon"}</definedName>
    <definedName name="name_1_1_2_1" hidden="1">{#N/A,#N/A,FALSE,"TMCOMP96";#N/A,#N/A,FALSE,"MAT96";#N/A,#N/A,FALSE,"FANDA96";#N/A,#N/A,FALSE,"INTRAN96";#N/A,#N/A,FALSE,"NAA9697";#N/A,#N/A,FALSE,"ECWEBB";#N/A,#N/A,FALSE,"MFT96";#N/A,#N/A,FALSE,"CTrecon"}</definedName>
    <definedName name="name_1_1_2_2" hidden="1">{#N/A,#N/A,FALSE,"TMCOMP96";#N/A,#N/A,FALSE,"MAT96";#N/A,#N/A,FALSE,"FANDA96";#N/A,#N/A,FALSE,"INTRAN96";#N/A,#N/A,FALSE,"NAA9697";#N/A,#N/A,FALSE,"ECWEBB";#N/A,#N/A,FALSE,"MFT96";#N/A,#N/A,FALSE,"CTrecon"}</definedName>
    <definedName name="name_1_1_2_3" hidden="1">{#N/A,#N/A,FALSE,"TMCOMP96";#N/A,#N/A,FALSE,"MAT96";#N/A,#N/A,FALSE,"FANDA96";#N/A,#N/A,FALSE,"INTRAN96";#N/A,#N/A,FALSE,"NAA9697";#N/A,#N/A,FALSE,"ECWEBB";#N/A,#N/A,FALSE,"MFT96";#N/A,#N/A,FALSE,"CTrecon"}</definedName>
    <definedName name="name_1_1_2_4" hidden="1">{#N/A,#N/A,FALSE,"TMCOMP96";#N/A,#N/A,FALSE,"MAT96";#N/A,#N/A,FALSE,"FANDA96";#N/A,#N/A,FALSE,"INTRAN96";#N/A,#N/A,FALSE,"NAA9697";#N/A,#N/A,FALSE,"ECWEBB";#N/A,#N/A,FALSE,"MFT96";#N/A,#N/A,FALSE,"CTrecon"}</definedName>
    <definedName name="name_1_1_2_5" hidden="1">{#N/A,#N/A,FALSE,"TMCOMP96";#N/A,#N/A,FALSE,"MAT96";#N/A,#N/A,FALSE,"FANDA96";#N/A,#N/A,FALSE,"INTRAN96";#N/A,#N/A,FALSE,"NAA9697";#N/A,#N/A,FALSE,"ECWEBB";#N/A,#N/A,FALSE,"MFT96";#N/A,#N/A,FALSE,"CTrecon"}</definedName>
    <definedName name="name_1_1_3" hidden="1">{#N/A,#N/A,FALSE,"TMCOMP96";#N/A,#N/A,FALSE,"MAT96";#N/A,#N/A,FALSE,"FANDA96";#N/A,#N/A,FALSE,"INTRAN96";#N/A,#N/A,FALSE,"NAA9697";#N/A,#N/A,FALSE,"ECWEBB";#N/A,#N/A,FALSE,"MFT96";#N/A,#N/A,FALSE,"CTrecon"}</definedName>
    <definedName name="name_1_1_3_1" hidden="1">{#N/A,#N/A,FALSE,"TMCOMP96";#N/A,#N/A,FALSE,"MAT96";#N/A,#N/A,FALSE,"FANDA96";#N/A,#N/A,FALSE,"INTRAN96";#N/A,#N/A,FALSE,"NAA9697";#N/A,#N/A,FALSE,"ECWEBB";#N/A,#N/A,FALSE,"MFT96";#N/A,#N/A,FALSE,"CTrecon"}</definedName>
    <definedName name="name_1_1_3_2" hidden="1">{#N/A,#N/A,FALSE,"TMCOMP96";#N/A,#N/A,FALSE,"MAT96";#N/A,#N/A,FALSE,"FANDA96";#N/A,#N/A,FALSE,"INTRAN96";#N/A,#N/A,FALSE,"NAA9697";#N/A,#N/A,FALSE,"ECWEBB";#N/A,#N/A,FALSE,"MFT96";#N/A,#N/A,FALSE,"CTrecon"}</definedName>
    <definedName name="name_1_1_3_3" hidden="1">{#N/A,#N/A,FALSE,"TMCOMP96";#N/A,#N/A,FALSE,"MAT96";#N/A,#N/A,FALSE,"FANDA96";#N/A,#N/A,FALSE,"INTRAN96";#N/A,#N/A,FALSE,"NAA9697";#N/A,#N/A,FALSE,"ECWEBB";#N/A,#N/A,FALSE,"MFT96";#N/A,#N/A,FALSE,"CTrecon"}</definedName>
    <definedName name="name_1_1_3_4" hidden="1">{#N/A,#N/A,FALSE,"TMCOMP96";#N/A,#N/A,FALSE,"MAT96";#N/A,#N/A,FALSE,"FANDA96";#N/A,#N/A,FALSE,"INTRAN96";#N/A,#N/A,FALSE,"NAA9697";#N/A,#N/A,FALSE,"ECWEBB";#N/A,#N/A,FALSE,"MFT96";#N/A,#N/A,FALSE,"CTrecon"}</definedName>
    <definedName name="name_1_1_3_5" hidden="1">{#N/A,#N/A,FALSE,"TMCOMP96";#N/A,#N/A,FALSE,"MAT96";#N/A,#N/A,FALSE,"FANDA96";#N/A,#N/A,FALSE,"INTRAN96";#N/A,#N/A,FALSE,"NAA9697";#N/A,#N/A,FALSE,"ECWEBB";#N/A,#N/A,FALSE,"MFT96";#N/A,#N/A,FALSE,"CTrecon"}</definedName>
    <definedName name="name_1_1_4" hidden="1">{#N/A,#N/A,FALSE,"TMCOMP96";#N/A,#N/A,FALSE,"MAT96";#N/A,#N/A,FALSE,"FANDA96";#N/A,#N/A,FALSE,"INTRAN96";#N/A,#N/A,FALSE,"NAA9697";#N/A,#N/A,FALSE,"ECWEBB";#N/A,#N/A,FALSE,"MFT96";#N/A,#N/A,FALSE,"CTrecon"}</definedName>
    <definedName name="name_1_1_4_1" hidden="1">{#N/A,#N/A,FALSE,"TMCOMP96";#N/A,#N/A,FALSE,"MAT96";#N/A,#N/A,FALSE,"FANDA96";#N/A,#N/A,FALSE,"INTRAN96";#N/A,#N/A,FALSE,"NAA9697";#N/A,#N/A,FALSE,"ECWEBB";#N/A,#N/A,FALSE,"MFT96";#N/A,#N/A,FALSE,"CTrecon"}</definedName>
    <definedName name="name_1_1_4_2" hidden="1">{#N/A,#N/A,FALSE,"TMCOMP96";#N/A,#N/A,FALSE,"MAT96";#N/A,#N/A,FALSE,"FANDA96";#N/A,#N/A,FALSE,"INTRAN96";#N/A,#N/A,FALSE,"NAA9697";#N/A,#N/A,FALSE,"ECWEBB";#N/A,#N/A,FALSE,"MFT96";#N/A,#N/A,FALSE,"CTrecon"}</definedName>
    <definedName name="name_1_1_4_3" hidden="1">{#N/A,#N/A,FALSE,"TMCOMP96";#N/A,#N/A,FALSE,"MAT96";#N/A,#N/A,FALSE,"FANDA96";#N/A,#N/A,FALSE,"INTRAN96";#N/A,#N/A,FALSE,"NAA9697";#N/A,#N/A,FALSE,"ECWEBB";#N/A,#N/A,FALSE,"MFT96";#N/A,#N/A,FALSE,"CTrecon"}</definedName>
    <definedName name="name_1_1_4_4" hidden="1">{#N/A,#N/A,FALSE,"TMCOMP96";#N/A,#N/A,FALSE,"MAT96";#N/A,#N/A,FALSE,"FANDA96";#N/A,#N/A,FALSE,"INTRAN96";#N/A,#N/A,FALSE,"NAA9697";#N/A,#N/A,FALSE,"ECWEBB";#N/A,#N/A,FALSE,"MFT96";#N/A,#N/A,FALSE,"CTrecon"}</definedName>
    <definedName name="name_1_1_4_5" hidden="1">{#N/A,#N/A,FALSE,"TMCOMP96";#N/A,#N/A,FALSE,"MAT96";#N/A,#N/A,FALSE,"FANDA96";#N/A,#N/A,FALSE,"INTRAN96";#N/A,#N/A,FALSE,"NAA9697";#N/A,#N/A,FALSE,"ECWEBB";#N/A,#N/A,FALSE,"MFT96";#N/A,#N/A,FALSE,"CTrecon"}</definedName>
    <definedName name="name_1_1_5" hidden="1">{#N/A,#N/A,FALSE,"TMCOMP96";#N/A,#N/A,FALSE,"MAT96";#N/A,#N/A,FALSE,"FANDA96";#N/A,#N/A,FALSE,"INTRAN96";#N/A,#N/A,FALSE,"NAA9697";#N/A,#N/A,FALSE,"ECWEBB";#N/A,#N/A,FALSE,"MFT96";#N/A,#N/A,FALSE,"CTrecon"}</definedName>
    <definedName name="name_1_1_5_1" hidden="1">{#N/A,#N/A,FALSE,"TMCOMP96";#N/A,#N/A,FALSE,"MAT96";#N/A,#N/A,FALSE,"FANDA96";#N/A,#N/A,FALSE,"INTRAN96";#N/A,#N/A,FALSE,"NAA9697";#N/A,#N/A,FALSE,"ECWEBB";#N/A,#N/A,FALSE,"MFT96";#N/A,#N/A,FALSE,"CTrecon"}</definedName>
    <definedName name="name_1_1_5_2" hidden="1">{#N/A,#N/A,FALSE,"TMCOMP96";#N/A,#N/A,FALSE,"MAT96";#N/A,#N/A,FALSE,"FANDA96";#N/A,#N/A,FALSE,"INTRAN96";#N/A,#N/A,FALSE,"NAA9697";#N/A,#N/A,FALSE,"ECWEBB";#N/A,#N/A,FALSE,"MFT96";#N/A,#N/A,FALSE,"CTrecon"}</definedName>
    <definedName name="name_1_1_5_3" hidden="1">{#N/A,#N/A,FALSE,"TMCOMP96";#N/A,#N/A,FALSE,"MAT96";#N/A,#N/A,FALSE,"FANDA96";#N/A,#N/A,FALSE,"INTRAN96";#N/A,#N/A,FALSE,"NAA9697";#N/A,#N/A,FALSE,"ECWEBB";#N/A,#N/A,FALSE,"MFT96";#N/A,#N/A,FALSE,"CTrecon"}</definedName>
    <definedName name="name_1_1_5_4" hidden="1">{#N/A,#N/A,FALSE,"TMCOMP96";#N/A,#N/A,FALSE,"MAT96";#N/A,#N/A,FALSE,"FANDA96";#N/A,#N/A,FALSE,"INTRAN96";#N/A,#N/A,FALSE,"NAA9697";#N/A,#N/A,FALSE,"ECWEBB";#N/A,#N/A,FALSE,"MFT96";#N/A,#N/A,FALSE,"CTrecon"}</definedName>
    <definedName name="name_1_1_5_5" hidden="1">{#N/A,#N/A,FALSE,"TMCOMP96";#N/A,#N/A,FALSE,"MAT96";#N/A,#N/A,FALSE,"FANDA96";#N/A,#N/A,FALSE,"INTRAN96";#N/A,#N/A,FALSE,"NAA9697";#N/A,#N/A,FALSE,"ECWEBB";#N/A,#N/A,FALSE,"MFT96";#N/A,#N/A,FALSE,"CTrecon"}</definedName>
    <definedName name="name_1_2" hidden="1">{#N/A,#N/A,FALSE,"TMCOMP96";#N/A,#N/A,FALSE,"MAT96";#N/A,#N/A,FALSE,"FANDA96";#N/A,#N/A,FALSE,"INTRAN96";#N/A,#N/A,FALSE,"NAA9697";#N/A,#N/A,FALSE,"ECWEBB";#N/A,#N/A,FALSE,"MFT96";#N/A,#N/A,FALSE,"CTrecon"}</definedName>
    <definedName name="name_1_2_1" hidden="1">{#N/A,#N/A,FALSE,"TMCOMP96";#N/A,#N/A,FALSE,"MAT96";#N/A,#N/A,FALSE,"FANDA96";#N/A,#N/A,FALSE,"INTRAN96";#N/A,#N/A,FALSE,"NAA9697";#N/A,#N/A,FALSE,"ECWEBB";#N/A,#N/A,FALSE,"MFT96";#N/A,#N/A,FALSE,"CTrecon"}</definedName>
    <definedName name="name_1_2_1_1" hidden="1">{#N/A,#N/A,FALSE,"TMCOMP96";#N/A,#N/A,FALSE,"MAT96";#N/A,#N/A,FALSE,"FANDA96";#N/A,#N/A,FALSE,"INTRAN96";#N/A,#N/A,FALSE,"NAA9697";#N/A,#N/A,FALSE,"ECWEBB";#N/A,#N/A,FALSE,"MFT96";#N/A,#N/A,FALSE,"CTrecon"}</definedName>
    <definedName name="name_1_2_1_1_1" hidden="1">{#N/A,#N/A,FALSE,"TMCOMP96";#N/A,#N/A,FALSE,"MAT96";#N/A,#N/A,FALSE,"FANDA96";#N/A,#N/A,FALSE,"INTRAN96";#N/A,#N/A,FALSE,"NAA9697";#N/A,#N/A,FALSE,"ECWEBB";#N/A,#N/A,FALSE,"MFT96";#N/A,#N/A,FALSE,"CTrecon"}</definedName>
    <definedName name="name_1_2_1_1_1_1" hidden="1">{#N/A,#N/A,FALSE,"TMCOMP96";#N/A,#N/A,FALSE,"MAT96";#N/A,#N/A,FALSE,"FANDA96";#N/A,#N/A,FALSE,"INTRAN96";#N/A,#N/A,FALSE,"NAA9697";#N/A,#N/A,FALSE,"ECWEBB";#N/A,#N/A,FALSE,"MFT96";#N/A,#N/A,FALSE,"CTrecon"}</definedName>
    <definedName name="name_1_2_1_1_1_2" hidden="1">{#N/A,#N/A,FALSE,"TMCOMP96";#N/A,#N/A,FALSE,"MAT96";#N/A,#N/A,FALSE,"FANDA96";#N/A,#N/A,FALSE,"INTRAN96";#N/A,#N/A,FALSE,"NAA9697";#N/A,#N/A,FALSE,"ECWEBB";#N/A,#N/A,FALSE,"MFT96";#N/A,#N/A,FALSE,"CTrecon"}</definedName>
    <definedName name="name_1_2_1_1_1_3" hidden="1">{#N/A,#N/A,FALSE,"TMCOMP96";#N/A,#N/A,FALSE,"MAT96";#N/A,#N/A,FALSE,"FANDA96";#N/A,#N/A,FALSE,"INTRAN96";#N/A,#N/A,FALSE,"NAA9697";#N/A,#N/A,FALSE,"ECWEBB";#N/A,#N/A,FALSE,"MFT96";#N/A,#N/A,FALSE,"CTrecon"}</definedName>
    <definedName name="name_1_2_1_1_1_4" hidden="1">{#N/A,#N/A,FALSE,"TMCOMP96";#N/A,#N/A,FALSE,"MAT96";#N/A,#N/A,FALSE,"FANDA96";#N/A,#N/A,FALSE,"INTRAN96";#N/A,#N/A,FALSE,"NAA9697";#N/A,#N/A,FALSE,"ECWEBB";#N/A,#N/A,FALSE,"MFT96";#N/A,#N/A,FALSE,"CTrecon"}</definedName>
    <definedName name="name_1_2_1_1_1_5" hidden="1">{#N/A,#N/A,FALSE,"TMCOMP96";#N/A,#N/A,FALSE,"MAT96";#N/A,#N/A,FALSE,"FANDA96";#N/A,#N/A,FALSE,"INTRAN96";#N/A,#N/A,FALSE,"NAA9697";#N/A,#N/A,FALSE,"ECWEBB";#N/A,#N/A,FALSE,"MFT96";#N/A,#N/A,FALSE,"CTrecon"}</definedName>
    <definedName name="name_1_2_1_1_2" hidden="1">{#N/A,#N/A,FALSE,"TMCOMP96";#N/A,#N/A,FALSE,"MAT96";#N/A,#N/A,FALSE,"FANDA96";#N/A,#N/A,FALSE,"INTRAN96";#N/A,#N/A,FALSE,"NAA9697";#N/A,#N/A,FALSE,"ECWEBB";#N/A,#N/A,FALSE,"MFT96";#N/A,#N/A,FALSE,"CTrecon"}</definedName>
    <definedName name="name_1_2_1_1_2_1" hidden="1">{#N/A,#N/A,FALSE,"TMCOMP96";#N/A,#N/A,FALSE,"MAT96";#N/A,#N/A,FALSE,"FANDA96";#N/A,#N/A,FALSE,"INTRAN96";#N/A,#N/A,FALSE,"NAA9697";#N/A,#N/A,FALSE,"ECWEBB";#N/A,#N/A,FALSE,"MFT96";#N/A,#N/A,FALSE,"CTrecon"}</definedName>
    <definedName name="name_1_2_1_1_2_2" hidden="1">{#N/A,#N/A,FALSE,"TMCOMP96";#N/A,#N/A,FALSE,"MAT96";#N/A,#N/A,FALSE,"FANDA96";#N/A,#N/A,FALSE,"INTRAN96";#N/A,#N/A,FALSE,"NAA9697";#N/A,#N/A,FALSE,"ECWEBB";#N/A,#N/A,FALSE,"MFT96";#N/A,#N/A,FALSE,"CTrecon"}</definedName>
    <definedName name="name_1_2_1_1_2_3" hidden="1">{#N/A,#N/A,FALSE,"TMCOMP96";#N/A,#N/A,FALSE,"MAT96";#N/A,#N/A,FALSE,"FANDA96";#N/A,#N/A,FALSE,"INTRAN96";#N/A,#N/A,FALSE,"NAA9697";#N/A,#N/A,FALSE,"ECWEBB";#N/A,#N/A,FALSE,"MFT96";#N/A,#N/A,FALSE,"CTrecon"}</definedName>
    <definedName name="name_1_2_1_1_2_4" hidden="1">{#N/A,#N/A,FALSE,"TMCOMP96";#N/A,#N/A,FALSE,"MAT96";#N/A,#N/A,FALSE,"FANDA96";#N/A,#N/A,FALSE,"INTRAN96";#N/A,#N/A,FALSE,"NAA9697";#N/A,#N/A,FALSE,"ECWEBB";#N/A,#N/A,FALSE,"MFT96";#N/A,#N/A,FALSE,"CTrecon"}</definedName>
    <definedName name="name_1_2_1_1_2_5" hidden="1">{#N/A,#N/A,FALSE,"TMCOMP96";#N/A,#N/A,FALSE,"MAT96";#N/A,#N/A,FALSE,"FANDA96";#N/A,#N/A,FALSE,"INTRAN96";#N/A,#N/A,FALSE,"NAA9697";#N/A,#N/A,FALSE,"ECWEBB";#N/A,#N/A,FALSE,"MFT96";#N/A,#N/A,FALSE,"CTrecon"}</definedName>
    <definedName name="name_1_2_1_1_3" hidden="1">{#N/A,#N/A,FALSE,"TMCOMP96";#N/A,#N/A,FALSE,"MAT96";#N/A,#N/A,FALSE,"FANDA96";#N/A,#N/A,FALSE,"INTRAN96";#N/A,#N/A,FALSE,"NAA9697";#N/A,#N/A,FALSE,"ECWEBB";#N/A,#N/A,FALSE,"MFT96";#N/A,#N/A,FALSE,"CTrecon"}</definedName>
    <definedName name="name_1_2_1_1_4" hidden="1">{#N/A,#N/A,FALSE,"TMCOMP96";#N/A,#N/A,FALSE,"MAT96";#N/A,#N/A,FALSE,"FANDA96";#N/A,#N/A,FALSE,"INTRAN96";#N/A,#N/A,FALSE,"NAA9697";#N/A,#N/A,FALSE,"ECWEBB";#N/A,#N/A,FALSE,"MFT96";#N/A,#N/A,FALSE,"CTrecon"}</definedName>
    <definedName name="name_1_2_1_1_5" hidden="1">{#N/A,#N/A,FALSE,"TMCOMP96";#N/A,#N/A,FALSE,"MAT96";#N/A,#N/A,FALSE,"FANDA96";#N/A,#N/A,FALSE,"INTRAN96";#N/A,#N/A,FALSE,"NAA9697";#N/A,#N/A,FALSE,"ECWEBB";#N/A,#N/A,FALSE,"MFT96";#N/A,#N/A,FALSE,"CTrecon"}</definedName>
    <definedName name="name_1_2_1_2" hidden="1">{#N/A,#N/A,FALSE,"TMCOMP96";#N/A,#N/A,FALSE,"MAT96";#N/A,#N/A,FALSE,"FANDA96";#N/A,#N/A,FALSE,"INTRAN96";#N/A,#N/A,FALSE,"NAA9697";#N/A,#N/A,FALSE,"ECWEBB";#N/A,#N/A,FALSE,"MFT96";#N/A,#N/A,FALSE,"CTrecon"}</definedName>
    <definedName name="name_1_2_1_2_1" hidden="1">{#N/A,#N/A,FALSE,"TMCOMP96";#N/A,#N/A,FALSE,"MAT96";#N/A,#N/A,FALSE,"FANDA96";#N/A,#N/A,FALSE,"INTRAN96";#N/A,#N/A,FALSE,"NAA9697";#N/A,#N/A,FALSE,"ECWEBB";#N/A,#N/A,FALSE,"MFT96";#N/A,#N/A,FALSE,"CTrecon"}</definedName>
    <definedName name="name_1_2_1_2_2" hidden="1">{#N/A,#N/A,FALSE,"TMCOMP96";#N/A,#N/A,FALSE,"MAT96";#N/A,#N/A,FALSE,"FANDA96";#N/A,#N/A,FALSE,"INTRAN96";#N/A,#N/A,FALSE,"NAA9697";#N/A,#N/A,FALSE,"ECWEBB";#N/A,#N/A,FALSE,"MFT96";#N/A,#N/A,FALSE,"CTrecon"}</definedName>
    <definedName name="name_1_2_1_2_3" hidden="1">{#N/A,#N/A,FALSE,"TMCOMP96";#N/A,#N/A,FALSE,"MAT96";#N/A,#N/A,FALSE,"FANDA96";#N/A,#N/A,FALSE,"INTRAN96";#N/A,#N/A,FALSE,"NAA9697";#N/A,#N/A,FALSE,"ECWEBB";#N/A,#N/A,FALSE,"MFT96";#N/A,#N/A,FALSE,"CTrecon"}</definedName>
    <definedName name="name_1_2_1_2_4" hidden="1">{#N/A,#N/A,FALSE,"TMCOMP96";#N/A,#N/A,FALSE,"MAT96";#N/A,#N/A,FALSE,"FANDA96";#N/A,#N/A,FALSE,"INTRAN96";#N/A,#N/A,FALSE,"NAA9697";#N/A,#N/A,FALSE,"ECWEBB";#N/A,#N/A,FALSE,"MFT96";#N/A,#N/A,FALSE,"CTrecon"}</definedName>
    <definedName name="name_1_2_1_2_5" hidden="1">{#N/A,#N/A,FALSE,"TMCOMP96";#N/A,#N/A,FALSE,"MAT96";#N/A,#N/A,FALSE,"FANDA96";#N/A,#N/A,FALSE,"INTRAN96";#N/A,#N/A,FALSE,"NAA9697";#N/A,#N/A,FALSE,"ECWEBB";#N/A,#N/A,FALSE,"MFT96";#N/A,#N/A,FALSE,"CTrecon"}</definedName>
    <definedName name="name_1_2_1_3" hidden="1">{#N/A,#N/A,FALSE,"TMCOMP96";#N/A,#N/A,FALSE,"MAT96";#N/A,#N/A,FALSE,"FANDA96";#N/A,#N/A,FALSE,"INTRAN96";#N/A,#N/A,FALSE,"NAA9697";#N/A,#N/A,FALSE,"ECWEBB";#N/A,#N/A,FALSE,"MFT96";#N/A,#N/A,FALSE,"CTrecon"}</definedName>
    <definedName name="name_1_2_1_3_1" hidden="1">{#N/A,#N/A,FALSE,"TMCOMP96";#N/A,#N/A,FALSE,"MAT96";#N/A,#N/A,FALSE,"FANDA96";#N/A,#N/A,FALSE,"INTRAN96";#N/A,#N/A,FALSE,"NAA9697";#N/A,#N/A,FALSE,"ECWEBB";#N/A,#N/A,FALSE,"MFT96";#N/A,#N/A,FALSE,"CTrecon"}</definedName>
    <definedName name="name_1_2_1_3_2" hidden="1">{#N/A,#N/A,FALSE,"TMCOMP96";#N/A,#N/A,FALSE,"MAT96";#N/A,#N/A,FALSE,"FANDA96";#N/A,#N/A,FALSE,"INTRAN96";#N/A,#N/A,FALSE,"NAA9697";#N/A,#N/A,FALSE,"ECWEBB";#N/A,#N/A,FALSE,"MFT96";#N/A,#N/A,FALSE,"CTrecon"}</definedName>
    <definedName name="name_1_2_1_3_3" hidden="1">{#N/A,#N/A,FALSE,"TMCOMP96";#N/A,#N/A,FALSE,"MAT96";#N/A,#N/A,FALSE,"FANDA96";#N/A,#N/A,FALSE,"INTRAN96";#N/A,#N/A,FALSE,"NAA9697";#N/A,#N/A,FALSE,"ECWEBB";#N/A,#N/A,FALSE,"MFT96";#N/A,#N/A,FALSE,"CTrecon"}</definedName>
    <definedName name="name_1_2_1_3_4" hidden="1">{#N/A,#N/A,FALSE,"TMCOMP96";#N/A,#N/A,FALSE,"MAT96";#N/A,#N/A,FALSE,"FANDA96";#N/A,#N/A,FALSE,"INTRAN96";#N/A,#N/A,FALSE,"NAA9697";#N/A,#N/A,FALSE,"ECWEBB";#N/A,#N/A,FALSE,"MFT96";#N/A,#N/A,FALSE,"CTrecon"}</definedName>
    <definedName name="name_1_2_1_3_5" hidden="1">{#N/A,#N/A,FALSE,"TMCOMP96";#N/A,#N/A,FALSE,"MAT96";#N/A,#N/A,FALSE,"FANDA96";#N/A,#N/A,FALSE,"INTRAN96";#N/A,#N/A,FALSE,"NAA9697";#N/A,#N/A,FALSE,"ECWEBB";#N/A,#N/A,FALSE,"MFT96";#N/A,#N/A,FALSE,"CTrecon"}</definedName>
    <definedName name="name_1_2_1_4" hidden="1">{#N/A,#N/A,FALSE,"TMCOMP96";#N/A,#N/A,FALSE,"MAT96";#N/A,#N/A,FALSE,"FANDA96";#N/A,#N/A,FALSE,"INTRAN96";#N/A,#N/A,FALSE,"NAA9697";#N/A,#N/A,FALSE,"ECWEBB";#N/A,#N/A,FALSE,"MFT96";#N/A,#N/A,FALSE,"CTrecon"}</definedName>
    <definedName name="name_1_2_1_4_1" hidden="1">{#N/A,#N/A,FALSE,"TMCOMP96";#N/A,#N/A,FALSE,"MAT96";#N/A,#N/A,FALSE,"FANDA96";#N/A,#N/A,FALSE,"INTRAN96";#N/A,#N/A,FALSE,"NAA9697";#N/A,#N/A,FALSE,"ECWEBB";#N/A,#N/A,FALSE,"MFT96";#N/A,#N/A,FALSE,"CTrecon"}</definedName>
    <definedName name="name_1_2_1_4_2" hidden="1">{#N/A,#N/A,FALSE,"TMCOMP96";#N/A,#N/A,FALSE,"MAT96";#N/A,#N/A,FALSE,"FANDA96";#N/A,#N/A,FALSE,"INTRAN96";#N/A,#N/A,FALSE,"NAA9697";#N/A,#N/A,FALSE,"ECWEBB";#N/A,#N/A,FALSE,"MFT96";#N/A,#N/A,FALSE,"CTrecon"}</definedName>
    <definedName name="name_1_2_1_4_3" hidden="1">{#N/A,#N/A,FALSE,"TMCOMP96";#N/A,#N/A,FALSE,"MAT96";#N/A,#N/A,FALSE,"FANDA96";#N/A,#N/A,FALSE,"INTRAN96";#N/A,#N/A,FALSE,"NAA9697";#N/A,#N/A,FALSE,"ECWEBB";#N/A,#N/A,FALSE,"MFT96";#N/A,#N/A,FALSE,"CTrecon"}</definedName>
    <definedName name="name_1_2_1_4_4" hidden="1">{#N/A,#N/A,FALSE,"TMCOMP96";#N/A,#N/A,FALSE,"MAT96";#N/A,#N/A,FALSE,"FANDA96";#N/A,#N/A,FALSE,"INTRAN96";#N/A,#N/A,FALSE,"NAA9697";#N/A,#N/A,FALSE,"ECWEBB";#N/A,#N/A,FALSE,"MFT96";#N/A,#N/A,FALSE,"CTrecon"}</definedName>
    <definedName name="name_1_2_1_4_5" hidden="1">{#N/A,#N/A,FALSE,"TMCOMP96";#N/A,#N/A,FALSE,"MAT96";#N/A,#N/A,FALSE,"FANDA96";#N/A,#N/A,FALSE,"INTRAN96";#N/A,#N/A,FALSE,"NAA9697";#N/A,#N/A,FALSE,"ECWEBB";#N/A,#N/A,FALSE,"MFT96";#N/A,#N/A,FALSE,"CTrecon"}</definedName>
    <definedName name="name_1_2_1_5" hidden="1">{#N/A,#N/A,FALSE,"TMCOMP96";#N/A,#N/A,FALSE,"MAT96";#N/A,#N/A,FALSE,"FANDA96";#N/A,#N/A,FALSE,"INTRAN96";#N/A,#N/A,FALSE,"NAA9697";#N/A,#N/A,FALSE,"ECWEBB";#N/A,#N/A,FALSE,"MFT96";#N/A,#N/A,FALSE,"CTrecon"}</definedName>
    <definedName name="name_1_2_1_5_1" hidden="1">{#N/A,#N/A,FALSE,"TMCOMP96";#N/A,#N/A,FALSE,"MAT96";#N/A,#N/A,FALSE,"FANDA96";#N/A,#N/A,FALSE,"INTRAN96";#N/A,#N/A,FALSE,"NAA9697";#N/A,#N/A,FALSE,"ECWEBB";#N/A,#N/A,FALSE,"MFT96";#N/A,#N/A,FALSE,"CTrecon"}</definedName>
    <definedName name="name_1_2_1_5_2" hidden="1">{#N/A,#N/A,FALSE,"TMCOMP96";#N/A,#N/A,FALSE,"MAT96";#N/A,#N/A,FALSE,"FANDA96";#N/A,#N/A,FALSE,"INTRAN96";#N/A,#N/A,FALSE,"NAA9697";#N/A,#N/A,FALSE,"ECWEBB";#N/A,#N/A,FALSE,"MFT96";#N/A,#N/A,FALSE,"CTrecon"}</definedName>
    <definedName name="name_1_2_1_5_3" hidden="1">{#N/A,#N/A,FALSE,"TMCOMP96";#N/A,#N/A,FALSE,"MAT96";#N/A,#N/A,FALSE,"FANDA96";#N/A,#N/A,FALSE,"INTRAN96";#N/A,#N/A,FALSE,"NAA9697";#N/A,#N/A,FALSE,"ECWEBB";#N/A,#N/A,FALSE,"MFT96";#N/A,#N/A,FALSE,"CTrecon"}</definedName>
    <definedName name="name_1_2_1_5_4" hidden="1">{#N/A,#N/A,FALSE,"TMCOMP96";#N/A,#N/A,FALSE,"MAT96";#N/A,#N/A,FALSE,"FANDA96";#N/A,#N/A,FALSE,"INTRAN96";#N/A,#N/A,FALSE,"NAA9697";#N/A,#N/A,FALSE,"ECWEBB";#N/A,#N/A,FALSE,"MFT96";#N/A,#N/A,FALSE,"CTrecon"}</definedName>
    <definedName name="name_1_2_1_5_5" hidden="1">{#N/A,#N/A,FALSE,"TMCOMP96";#N/A,#N/A,FALSE,"MAT96";#N/A,#N/A,FALSE,"FANDA96";#N/A,#N/A,FALSE,"INTRAN96";#N/A,#N/A,FALSE,"NAA9697";#N/A,#N/A,FALSE,"ECWEBB";#N/A,#N/A,FALSE,"MFT96";#N/A,#N/A,FALSE,"CTrecon"}</definedName>
    <definedName name="name_1_2_2" hidden="1">{#N/A,#N/A,FALSE,"TMCOMP96";#N/A,#N/A,FALSE,"MAT96";#N/A,#N/A,FALSE,"FANDA96";#N/A,#N/A,FALSE,"INTRAN96";#N/A,#N/A,FALSE,"NAA9697";#N/A,#N/A,FALSE,"ECWEBB";#N/A,#N/A,FALSE,"MFT96";#N/A,#N/A,FALSE,"CTrecon"}</definedName>
    <definedName name="name_1_2_2_1" hidden="1">{#N/A,#N/A,FALSE,"TMCOMP96";#N/A,#N/A,FALSE,"MAT96";#N/A,#N/A,FALSE,"FANDA96";#N/A,#N/A,FALSE,"INTRAN96";#N/A,#N/A,FALSE,"NAA9697";#N/A,#N/A,FALSE,"ECWEBB";#N/A,#N/A,FALSE,"MFT96";#N/A,#N/A,FALSE,"CTrecon"}</definedName>
    <definedName name="name_1_2_2_2" hidden="1">{#N/A,#N/A,FALSE,"TMCOMP96";#N/A,#N/A,FALSE,"MAT96";#N/A,#N/A,FALSE,"FANDA96";#N/A,#N/A,FALSE,"INTRAN96";#N/A,#N/A,FALSE,"NAA9697";#N/A,#N/A,FALSE,"ECWEBB";#N/A,#N/A,FALSE,"MFT96";#N/A,#N/A,FALSE,"CTrecon"}</definedName>
    <definedName name="name_1_2_2_3" hidden="1">{#N/A,#N/A,FALSE,"TMCOMP96";#N/A,#N/A,FALSE,"MAT96";#N/A,#N/A,FALSE,"FANDA96";#N/A,#N/A,FALSE,"INTRAN96";#N/A,#N/A,FALSE,"NAA9697";#N/A,#N/A,FALSE,"ECWEBB";#N/A,#N/A,FALSE,"MFT96";#N/A,#N/A,FALSE,"CTrecon"}</definedName>
    <definedName name="name_1_2_2_4" hidden="1">{#N/A,#N/A,FALSE,"TMCOMP96";#N/A,#N/A,FALSE,"MAT96";#N/A,#N/A,FALSE,"FANDA96";#N/A,#N/A,FALSE,"INTRAN96";#N/A,#N/A,FALSE,"NAA9697";#N/A,#N/A,FALSE,"ECWEBB";#N/A,#N/A,FALSE,"MFT96";#N/A,#N/A,FALSE,"CTrecon"}</definedName>
    <definedName name="name_1_2_2_5" hidden="1">{#N/A,#N/A,FALSE,"TMCOMP96";#N/A,#N/A,FALSE,"MAT96";#N/A,#N/A,FALSE,"FANDA96";#N/A,#N/A,FALSE,"INTRAN96";#N/A,#N/A,FALSE,"NAA9697";#N/A,#N/A,FALSE,"ECWEBB";#N/A,#N/A,FALSE,"MFT96";#N/A,#N/A,FALSE,"CTrecon"}</definedName>
    <definedName name="name_1_2_3" hidden="1">{#N/A,#N/A,FALSE,"TMCOMP96";#N/A,#N/A,FALSE,"MAT96";#N/A,#N/A,FALSE,"FANDA96";#N/A,#N/A,FALSE,"INTRAN96";#N/A,#N/A,FALSE,"NAA9697";#N/A,#N/A,FALSE,"ECWEBB";#N/A,#N/A,FALSE,"MFT96";#N/A,#N/A,FALSE,"CTrecon"}</definedName>
    <definedName name="name_1_2_3_1" hidden="1">{#N/A,#N/A,FALSE,"TMCOMP96";#N/A,#N/A,FALSE,"MAT96";#N/A,#N/A,FALSE,"FANDA96";#N/A,#N/A,FALSE,"INTRAN96";#N/A,#N/A,FALSE,"NAA9697";#N/A,#N/A,FALSE,"ECWEBB";#N/A,#N/A,FALSE,"MFT96";#N/A,#N/A,FALSE,"CTrecon"}</definedName>
    <definedName name="name_1_2_3_2" hidden="1">{#N/A,#N/A,FALSE,"TMCOMP96";#N/A,#N/A,FALSE,"MAT96";#N/A,#N/A,FALSE,"FANDA96";#N/A,#N/A,FALSE,"INTRAN96";#N/A,#N/A,FALSE,"NAA9697";#N/A,#N/A,FALSE,"ECWEBB";#N/A,#N/A,FALSE,"MFT96";#N/A,#N/A,FALSE,"CTrecon"}</definedName>
    <definedName name="name_1_2_3_3" hidden="1">{#N/A,#N/A,FALSE,"TMCOMP96";#N/A,#N/A,FALSE,"MAT96";#N/A,#N/A,FALSE,"FANDA96";#N/A,#N/A,FALSE,"INTRAN96";#N/A,#N/A,FALSE,"NAA9697";#N/A,#N/A,FALSE,"ECWEBB";#N/A,#N/A,FALSE,"MFT96";#N/A,#N/A,FALSE,"CTrecon"}</definedName>
    <definedName name="name_1_2_3_4" hidden="1">{#N/A,#N/A,FALSE,"TMCOMP96";#N/A,#N/A,FALSE,"MAT96";#N/A,#N/A,FALSE,"FANDA96";#N/A,#N/A,FALSE,"INTRAN96";#N/A,#N/A,FALSE,"NAA9697";#N/A,#N/A,FALSE,"ECWEBB";#N/A,#N/A,FALSE,"MFT96";#N/A,#N/A,FALSE,"CTrecon"}</definedName>
    <definedName name="name_1_2_3_5" hidden="1">{#N/A,#N/A,FALSE,"TMCOMP96";#N/A,#N/A,FALSE,"MAT96";#N/A,#N/A,FALSE,"FANDA96";#N/A,#N/A,FALSE,"INTRAN96";#N/A,#N/A,FALSE,"NAA9697";#N/A,#N/A,FALSE,"ECWEBB";#N/A,#N/A,FALSE,"MFT96";#N/A,#N/A,FALSE,"CTrecon"}</definedName>
    <definedName name="name_1_2_4" hidden="1">{#N/A,#N/A,FALSE,"TMCOMP96";#N/A,#N/A,FALSE,"MAT96";#N/A,#N/A,FALSE,"FANDA96";#N/A,#N/A,FALSE,"INTRAN96";#N/A,#N/A,FALSE,"NAA9697";#N/A,#N/A,FALSE,"ECWEBB";#N/A,#N/A,FALSE,"MFT96";#N/A,#N/A,FALSE,"CTrecon"}</definedName>
    <definedName name="name_1_2_4_1" hidden="1">{#N/A,#N/A,FALSE,"TMCOMP96";#N/A,#N/A,FALSE,"MAT96";#N/A,#N/A,FALSE,"FANDA96";#N/A,#N/A,FALSE,"INTRAN96";#N/A,#N/A,FALSE,"NAA9697";#N/A,#N/A,FALSE,"ECWEBB";#N/A,#N/A,FALSE,"MFT96";#N/A,#N/A,FALSE,"CTrecon"}</definedName>
    <definedName name="name_1_2_4_2" hidden="1">{#N/A,#N/A,FALSE,"TMCOMP96";#N/A,#N/A,FALSE,"MAT96";#N/A,#N/A,FALSE,"FANDA96";#N/A,#N/A,FALSE,"INTRAN96";#N/A,#N/A,FALSE,"NAA9697";#N/A,#N/A,FALSE,"ECWEBB";#N/A,#N/A,FALSE,"MFT96";#N/A,#N/A,FALSE,"CTrecon"}</definedName>
    <definedName name="name_1_2_4_3" hidden="1">{#N/A,#N/A,FALSE,"TMCOMP96";#N/A,#N/A,FALSE,"MAT96";#N/A,#N/A,FALSE,"FANDA96";#N/A,#N/A,FALSE,"INTRAN96";#N/A,#N/A,FALSE,"NAA9697";#N/A,#N/A,FALSE,"ECWEBB";#N/A,#N/A,FALSE,"MFT96";#N/A,#N/A,FALSE,"CTrecon"}</definedName>
    <definedName name="name_1_2_4_4" hidden="1">{#N/A,#N/A,FALSE,"TMCOMP96";#N/A,#N/A,FALSE,"MAT96";#N/A,#N/A,FALSE,"FANDA96";#N/A,#N/A,FALSE,"INTRAN96";#N/A,#N/A,FALSE,"NAA9697";#N/A,#N/A,FALSE,"ECWEBB";#N/A,#N/A,FALSE,"MFT96";#N/A,#N/A,FALSE,"CTrecon"}</definedName>
    <definedName name="name_1_2_4_5" hidden="1">{#N/A,#N/A,FALSE,"TMCOMP96";#N/A,#N/A,FALSE,"MAT96";#N/A,#N/A,FALSE,"FANDA96";#N/A,#N/A,FALSE,"INTRAN96";#N/A,#N/A,FALSE,"NAA9697";#N/A,#N/A,FALSE,"ECWEBB";#N/A,#N/A,FALSE,"MFT96";#N/A,#N/A,FALSE,"CTrecon"}</definedName>
    <definedName name="name_1_2_5" hidden="1">{#N/A,#N/A,FALSE,"TMCOMP96";#N/A,#N/A,FALSE,"MAT96";#N/A,#N/A,FALSE,"FANDA96";#N/A,#N/A,FALSE,"INTRAN96";#N/A,#N/A,FALSE,"NAA9697";#N/A,#N/A,FALSE,"ECWEBB";#N/A,#N/A,FALSE,"MFT96";#N/A,#N/A,FALSE,"CTrecon"}</definedName>
    <definedName name="name_1_2_5_1" hidden="1">{#N/A,#N/A,FALSE,"TMCOMP96";#N/A,#N/A,FALSE,"MAT96";#N/A,#N/A,FALSE,"FANDA96";#N/A,#N/A,FALSE,"INTRAN96";#N/A,#N/A,FALSE,"NAA9697";#N/A,#N/A,FALSE,"ECWEBB";#N/A,#N/A,FALSE,"MFT96";#N/A,#N/A,FALSE,"CTrecon"}</definedName>
    <definedName name="name_1_2_5_2" hidden="1">{#N/A,#N/A,FALSE,"TMCOMP96";#N/A,#N/A,FALSE,"MAT96";#N/A,#N/A,FALSE,"FANDA96";#N/A,#N/A,FALSE,"INTRAN96";#N/A,#N/A,FALSE,"NAA9697";#N/A,#N/A,FALSE,"ECWEBB";#N/A,#N/A,FALSE,"MFT96";#N/A,#N/A,FALSE,"CTrecon"}</definedName>
    <definedName name="name_1_2_5_3" hidden="1">{#N/A,#N/A,FALSE,"TMCOMP96";#N/A,#N/A,FALSE,"MAT96";#N/A,#N/A,FALSE,"FANDA96";#N/A,#N/A,FALSE,"INTRAN96";#N/A,#N/A,FALSE,"NAA9697";#N/A,#N/A,FALSE,"ECWEBB";#N/A,#N/A,FALSE,"MFT96";#N/A,#N/A,FALSE,"CTrecon"}</definedName>
    <definedName name="name_1_2_5_4" hidden="1">{#N/A,#N/A,FALSE,"TMCOMP96";#N/A,#N/A,FALSE,"MAT96";#N/A,#N/A,FALSE,"FANDA96";#N/A,#N/A,FALSE,"INTRAN96";#N/A,#N/A,FALSE,"NAA9697";#N/A,#N/A,FALSE,"ECWEBB";#N/A,#N/A,FALSE,"MFT96";#N/A,#N/A,FALSE,"CTrecon"}</definedName>
    <definedName name="name_1_2_5_5" hidden="1">{#N/A,#N/A,FALSE,"TMCOMP96";#N/A,#N/A,FALSE,"MAT96";#N/A,#N/A,FALSE,"FANDA96";#N/A,#N/A,FALSE,"INTRAN96";#N/A,#N/A,FALSE,"NAA9697";#N/A,#N/A,FALSE,"ECWEBB";#N/A,#N/A,FALSE,"MFT96";#N/A,#N/A,FALSE,"CTrecon"}</definedName>
    <definedName name="name_1_3" hidden="1">{#N/A,#N/A,FALSE,"TMCOMP96";#N/A,#N/A,FALSE,"MAT96";#N/A,#N/A,FALSE,"FANDA96";#N/A,#N/A,FALSE,"INTRAN96";#N/A,#N/A,FALSE,"NAA9697";#N/A,#N/A,FALSE,"ECWEBB";#N/A,#N/A,FALSE,"MFT96";#N/A,#N/A,FALSE,"CTrecon"}</definedName>
    <definedName name="name_1_3_1" hidden="1">{#N/A,#N/A,FALSE,"TMCOMP96";#N/A,#N/A,FALSE,"MAT96";#N/A,#N/A,FALSE,"FANDA96";#N/A,#N/A,FALSE,"INTRAN96";#N/A,#N/A,FALSE,"NAA9697";#N/A,#N/A,FALSE,"ECWEBB";#N/A,#N/A,FALSE,"MFT96";#N/A,#N/A,FALSE,"CTrecon"}</definedName>
    <definedName name="name_1_3_1_1" hidden="1">{#N/A,#N/A,FALSE,"TMCOMP96";#N/A,#N/A,FALSE,"MAT96";#N/A,#N/A,FALSE,"FANDA96";#N/A,#N/A,FALSE,"INTRAN96";#N/A,#N/A,FALSE,"NAA9697";#N/A,#N/A,FALSE,"ECWEBB";#N/A,#N/A,FALSE,"MFT96";#N/A,#N/A,FALSE,"CTrecon"}</definedName>
    <definedName name="name_1_3_1_1_1" hidden="1">{#N/A,#N/A,FALSE,"TMCOMP96";#N/A,#N/A,FALSE,"MAT96";#N/A,#N/A,FALSE,"FANDA96";#N/A,#N/A,FALSE,"INTRAN96";#N/A,#N/A,FALSE,"NAA9697";#N/A,#N/A,FALSE,"ECWEBB";#N/A,#N/A,FALSE,"MFT96";#N/A,#N/A,FALSE,"CTrecon"}</definedName>
    <definedName name="name_1_3_1_1_1_1" hidden="1">{#N/A,#N/A,FALSE,"TMCOMP96";#N/A,#N/A,FALSE,"MAT96";#N/A,#N/A,FALSE,"FANDA96";#N/A,#N/A,FALSE,"INTRAN96";#N/A,#N/A,FALSE,"NAA9697";#N/A,#N/A,FALSE,"ECWEBB";#N/A,#N/A,FALSE,"MFT96";#N/A,#N/A,FALSE,"CTrecon"}</definedName>
    <definedName name="name_1_3_1_1_1_2" hidden="1">{#N/A,#N/A,FALSE,"TMCOMP96";#N/A,#N/A,FALSE,"MAT96";#N/A,#N/A,FALSE,"FANDA96";#N/A,#N/A,FALSE,"INTRAN96";#N/A,#N/A,FALSE,"NAA9697";#N/A,#N/A,FALSE,"ECWEBB";#N/A,#N/A,FALSE,"MFT96";#N/A,#N/A,FALSE,"CTrecon"}</definedName>
    <definedName name="name_1_3_1_1_1_3" hidden="1">{#N/A,#N/A,FALSE,"TMCOMP96";#N/A,#N/A,FALSE,"MAT96";#N/A,#N/A,FALSE,"FANDA96";#N/A,#N/A,FALSE,"INTRAN96";#N/A,#N/A,FALSE,"NAA9697";#N/A,#N/A,FALSE,"ECWEBB";#N/A,#N/A,FALSE,"MFT96";#N/A,#N/A,FALSE,"CTrecon"}</definedName>
    <definedName name="name_1_3_1_1_1_4" hidden="1">{#N/A,#N/A,FALSE,"TMCOMP96";#N/A,#N/A,FALSE,"MAT96";#N/A,#N/A,FALSE,"FANDA96";#N/A,#N/A,FALSE,"INTRAN96";#N/A,#N/A,FALSE,"NAA9697";#N/A,#N/A,FALSE,"ECWEBB";#N/A,#N/A,FALSE,"MFT96";#N/A,#N/A,FALSE,"CTrecon"}</definedName>
    <definedName name="name_1_3_1_1_1_5" hidden="1">{#N/A,#N/A,FALSE,"TMCOMP96";#N/A,#N/A,FALSE,"MAT96";#N/A,#N/A,FALSE,"FANDA96";#N/A,#N/A,FALSE,"INTRAN96";#N/A,#N/A,FALSE,"NAA9697";#N/A,#N/A,FALSE,"ECWEBB";#N/A,#N/A,FALSE,"MFT96";#N/A,#N/A,FALSE,"CTrecon"}</definedName>
    <definedName name="name_1_3_1_1_2" hidden="1">{#N/A,#N/A,FALSE,"TMCOMP96";#N/A,#N/A,FALSE,"MAT96";#N/A,#N/A,FALSE,"FANDA96";#N/A,#N/A,FALSE,"INTRAN96";#N/A,#N/A,FALSE,"NAA9697";#N/A,#N/A,FALSE,"ECWEBB";#N/A,#N/A,FALSE,"MFT96";#N/A,#N/A,FALSE,"CTrecon"}</definedName>
    <definedName name="name_1_3_1_1_2_1" hidden="1">{#N/A,#N/A,FALSE,"TMCOMP96";#N/A,#N/A,FALSE,"MAT96";#N/A,#N/A,FALSE,"FANDA96";#N/A,#N/A,FALSE,"INTRAN96";#N/A,#N/A,FALSE,"NAA9697";#N/A,#N/A,FALSE,"ECWEBB";#N/A,#N/A,FALSE,"MFT96";#N/A,#N/A,FALSE,"CTrecon"}</definedName>
    <definedName name="name_1_3_1_1_2_2" hidden="1">{#N/A,#N/A,FALSE,"TMCOMP96";#N/A,#N/A,FALSE,"MAT96";#N/A,#N/A,FALSE,"FANDA96";#N/A,#N/A,FALSE,"INTRAN96";#N/A,#N/A,FALSE,"NAA9697";#N/A,#N/A,FALSE,"ECWEBB";#N/A,#N/A,FALSE,"MFT96";#N/A,#N/A,FALSE,"CTrecon"}</definedName>
    <definedName name="name_1_3_1_1_2_3" hidden="1">{#N/A,#N/A,FALSE,"TMCOMP96";#N/A,#N/A,FALSE,"MAT96";#N/A,#N/A,FALSE,"FANDA96";#N/A,#N/A,FALSE,"INTRAN96";#N/A,#N/A,FALSE,"NAA9697";#N/A,#N/A,FALSE,"ECWEBB";#N/A,#N/A,FALSE,"MFT96";#N/A,#N/A,FALSE,"CTrecon"}</definedName>
    <definedName name="name_1_3_1_1_2_4" hidden="1">{#N/A,#N/A,FALSE,"TMCOMP96";#N/A,#N/A,FALSE,"MAT96";#N/A,#N/A,FALSE,"FANDA96";#N/A,#N/A,FALSE,"INTRAN96";#N/A,#N/A,FALSE,"NAA9697";#N/A,#N/A,FALSE,"ECWEBB";#N/A,#N/A,FALSE,"MFT96";#N/A,#N/A,FALSE,"CTrecon"}</definedName>
    <definedName name="name_1_3_1_1_2_5" hidden="1">{#N/A,#N/A,FALSE,"TMCOMP96";#N/A,#N/A,FALSE,"MAT96";#N/A,#N/A,FALSE,"FANDA96";#N/A,#N/A,FALSE,"INTRAN96";#N/A,#N/A,FALSE,"NAA9697";#N/A,#N/A,FALSE,"ECWEBB";#N/A,#N/A,FALSE,"MFT96";#N/A,#N/A,FALSE,"CTrecon"}</definedName>
    <definedName name="name_1_3_1_1_3" hidden="1">{#N/A,#N/A,FALSE,"TMCOMP96";#N/A,#N/A,FALSE,"MAT96";#N/A,#N/A,FALSE,"FANDA96";#N/A,#N/A,FALSE,"INTRAN96";#N/A,#N/A,FALSE,"NAA9697";#N/A,#N/A,FALSE,"ECWEBB";#N/A,#N/A,FALSE,"MFT96";#N/A,#N/A,FALSE,"CTrecon"}</definedName>
    <definedName name="name_1_3_1_1_4" hidden="1">{#N/A,#N/A,FALSE,"TMCOMP96";#N/A,#N/A,FALSE,"MAT96";#N/A,#N/A,FALSE,"FANDA96";#N/A,#N/A,FALSE,"INTRAN96";#N/A,#N/A,FALSE,"NAA9697";#N/A,#N/A,FALSE,"ECWEBB";#N/A,#N/A,FALSE,"MFT96";#N/A,#N/A,FALSE,"CTrecon"}</definedName>
    <definedName name="name_1_3_1_1_5" hidden="1">{#N/A,#N/A,FALSE,"TMCOMP96";#N/A,#N/A,FALSE,"MAT96";#N/A,#N/A,FALSE,"FANDA96";#N/A,#N/A,FALSE,"INTRAN96";#N/A,#N/A,FALSE,"NAA9697";#N/A,#N/A,FALSE,"ECWEBB";#N/A,#N/A,FALSE,"MFT96";#N/A,#N/A,FALSE,"CTrecon"}</definedName>
    <definedName name="name_1_3_1_2" hidden="1">{#N/A,#N/A,FALSE,"TMCOMP96";#N/A,#N/A,FALSE,"MAT96";#N/A,#N/A,FALSE,"FANDA96";#N/A,#N/A,FALSE,"INTRAN96";#N/A,#N/A,FALSE,"NAA9697";#N/A,#N/A,FALSE,"ECWEBB";#N/A,#N/A,FALSE,"MFT96";#N/A,#N/A,FALSE,"CTrecon"}</definedName>
    <definedName name="name_1_3_1_2_1" hidden="1">{#N/A,#N/A,FALSE,"TMCOMP96";#N/A,#N/A,FALSE,"MAT96";#N/A,#N/A,FALSE,"FANDA96";#N/A,#N/A,FALSE,"INTRAN96";#N/A,#N/A,FALSE,"NAA9697";#N/A,#N/A,FALSE,"ECWEBB";#N/A,#N/A,FALSE,"MFT96";#N/A,#N/A,FALSE,"CTrecon"}</definedName>
    <definedName name="name_1_3_1_2_2" hidden="1">{#N/A,#N/A,FALSE,"TMCOMP96";#N/A,#N/A,FALSE,"MAT96";#N/A,#N/A,FALSE,"FANDA96";#N/A,#N/A,FALSE,"INTRAN96";#N/A,#N/A,FALSE,"NAA9697";#N/A,#N/A,FALSE,"ECWEBB";#N/A,#N/A,FALSE,"MFT96";#N/A,#N/A,FALSE,"CTrecon"}</definedName>
    <definedName name="name_1_3_1_2_3" hidden="1">{#N/A,#N/A,FALSE,"TMCOMP96";#N/A,#N/A,FALSE,"MAT96";#N/A,#N/A,FALSE,"FANDA96";#N/A,#N/A,FALSE,"INTRAN96";#N/A,#N/A,FALSE,"NAA9697";#N/A,#N/A,FALSE,"ECWEBB";#N/A,#N/A,FALSE,"MFT96";#N/A,#N/A,FALSE,"CTrecon"}</definedName>
    <definedName name="name_1_3_1_2_4" hidden="1">{#N/A,#N/A,FALSE,"TMCOMP96";#N/A,#N/A,FALSE,"MAT96";#N/A,#N/A,FALSE,"FANDA96";#N/A,#N/A,FALSE,"INTRAN96";#N/A,#N/A,FALSE,"NAA9697";#N/A,#N/A,FALSE,"ECWEBB";#N/A,#N/A,FALSE,"MFT96";#N/A,#N/A,FALSE,"CTrecon"}</definedName>
    <definedName name="name_1_3_1_2_5" hidden="1">{#N/A,#N/A,FALSE,"TMCOMP96";#N/A,#N/A,FALSE,"MAT96";#N/A,#N/A,FALSE,"FANDA96";#N/A,#N/A,FALSE,"INTRAN96";#N/A,#N/A,FALSE,"NAA9697";#N/A,#N/A,FALSE,"ECWEBB";#N/A,#N/A,FALSE,"MFT96";#N/A,#N/A,FALSE,"CTrecon"}</definedName>
    <definedName name="name_1_3_1_3" hidden="1">{#N/A,#N/A,FALSE,"TMCOMP96";#N/A,#N/A,FALSE,"MAT96";#N/A,#N/A,FALSE,"FANDA96";#N/A,#N/A,FALSE,"INTRAN96";#N/A,#N/A,FALSE,"NAA9697";#N/A,#N/A,FALSE,"ECWEBB";#N/A,#N/A,FALSE,"MFT96";#N/A,#N/A,FALSE,"CTrecon"}</definedName>
    <definedName name="name_1_3_1_3_1" hidden="1">{#N/A,#N/A,FALSE,"TMCOMP96";#N/A,#N/A,FALSE,"MAT96";#N/A,#N/A,FALSE,"FANDA96";#N/A,#N/A,FALSE,"INTRAN96";#N/A,#N/A,FALSE,"NAA9697";#N/A,#N/A,FALSE,"ECWEBB";#N/A,#N/A,FALSE,"MFT96";#N/A,#N/A,FALSE,"CTrecon"}</definedName>
    <definedName name="name_1_3_1_3_2" hidden="1">{#N/A,#N/A,FALSE,"TMCOMP96";#N/A,#N/A,FALSE,"MAT96";#N/A,#N/A,FALSE,"FANDA96";#N/A,#N/A,FALSE,"INTRAN96";#N/A,#N/A,FALSE,"NAA9697";#N/A,#N/A,FALSE,"ECWEBB";#N/A,#N/A,FALSE,"MFT96";#N/A,#N/A,FALSE,"CTrecon"}</definedName>
    <definedName name="name_1_3_1_3_3" hidden="1">{#N/A,#N/A,FALSE,"TMCOMP96";#N/A,#N/A,FALSE,"MAT96";#N/A,#N/A,FALSE,"FANDA96";#N/A,#N/A,FALSE,"INTRAN96";#N/A,#N/A,FALSE,"NAA9697";#N/A,#N/A,FALSE,"ECWEBB";#N/A,#N/A,FALSE,"MFT96";#N/A,#N/A,FALSE,"CTrecon"}</definedName>
    <definedName name="name_1_3_1_3_4" hidden="1">{#N/A,#N/A,FALSE,"TMCOMP96";#N/A,#N/A,FALSE,"MAT96";#N/A,#N/A,FALSE,"FANDA96";#N/A,#N/A,FALSE,"INTRAN96";#N/A,#N/A,FALSE,"NAA9697";#N/A,#N/A,FALSE,"ECWEBB";#N/A,#N/A,FALSE,"MFT96";#N/A,#N/A,FALSE,"CTrecon"}</definedName>
    <definedName name="name_1_3_1_3_5" hidden="1">{#N/A,#N/A,FALSE,"TMCOMP96";#N/A,#N/A,FALSE,"MAT96";#N/A,#N/A,FALSE,"FANDA96";#N/A,#N/A,FALSE,"INTRAN96";#N/A,#N/A,FALSE,"NAA9697";#N/A,#N/A,FALSE,"ECWEBB";#N/A,#N/A,FALSE,"MFT96";#N/A,#N/A,FALSE,"CTrecon"}</definedName>
    <definedName name="name_1_3_1_4" hidden="1">{#N/A,#N/A,FALSE,"TMCOMP96";#N/A,#N/A,FALSE,"MAT96";#N/A,#N/A,FALSE,"FANDA96";#N/A,#N/A,FALSE,"INTRAN96";#N/A,#N/A,FALSE,"NAA9697";#N/A,#N/A,FALSE,"ECWEBB";#N/A,#N/A,FALSE,"MFT96";#N/A,#N/A,FALSE,"CTrecon"}</definedName>
    <definedName name="name_1_3_1_4_1" hidden="1">{#N/A,#N/A,FALSE,"TMCOMP96";#N/A,#N/A,FALSE,"MAT96";#N/A,#N/A,FALSE,"FANDA96";#N/A,#N/A,FALSE,"INTRAN96";#N/A,#N/A,FALSE,"NAA9697";#N/A,#N/A,FALSE,"ECWEBB";#N/A,#N/A,FALSE,"MFT96";#N/A,#N/A,FALSE,"CTrecon"}</definedName>
    <definedName name="name_1_3_1_4_2" hidden="1">{#N/A,#N/A,FALSE,"TMCOMP96";#N/A,#N/A,FALSE,"MAT96";#N/A,#N/A,FALSE,"FANDA96";#N/A,#N/A,FALSE,"INTRAN96";#N/A,#N/A,FALSE,"NAA9697";#N/A,#N/A,FALSE,"ECWEBB";#N/A,#N/A,FALSE,"MFT96";#N/A,#N/A,FALSE,"CTrecon"}</definedName>
    <definedName name="name_1_3_1_4_3" hidden="1">{#N/A,#N/A,FALSE,"TMCOMP96";#N/A,#N/A,FALSE,"MAT96";#N/A,#N/A,FALSE,"FANDA96";#N/A,#N/A,FALSE,"INTRAN96";#N/A,#N/A,FALSE,"NAA9697";#N/A,#N/A,FALSE,"ECWEBB";#N/A,#N/A,FALSE,"MFT96";#N/A,#N/A,FALSE,"CTrecon"}</definedName>
    <definedName name="name_1_3_1_4_4" hidden="1">{#N/A,#N/A,FALSE,"TMCOMP96";#N/A,#N/A,FALSE,"MAT96";#N/A,#N/A,FALSE,"FANDA96";#N/A,#N/A,FALSE,"INTRAN96";#N/A,#N/A,FALSE,"NAA9697";#N/A,#N/A,FALSE,"ECWEBB";#N/A,#N/A,FALSE,"MFT96";#N/A,#N/A,FALSE,"CTrecon"}</definedName>
    <definedName name="name_1_3_1_4_5" hidden="1">{#N/A,#N/A,FALSE,"TMCOMP96";#N/A,#N/A,FALSE,"MAT96";#N/A,#N/A,FALSE,"FANDA96";#N/A,#N/A,FALSE,"INTRAN96";#N/A,#N/A,FALSE,"NAA9697";#N/A,#N/A,FALSE,"ECWEBB";#N/A,#N/A,FALSE,"MFT96";#N/A,#N/A,FALSE,"CTrecon"}</definedName>
    <definedName name="name_1_3_1_5" hidden="1">{#N/A,#N/A,FALSE,"TMCOMP96";#N/A,#N/A,FALSE,"MAT96";#N/A,#N/A,FALSE,"FANDA96";#N/A,#N/A,FALSE,"INTRAN96";#N/A,#N/A,FALSE,"NAA9697";#N/A,#N/A,FALSE,"ECWEBB";#N/A,#N/A,FALSE,"MFT96";#N/A,#N/A,FALSE,"CTrecon"}</definedName>
    <definedName name="name_1_3_1_5_1" hidden="1">{#N/A,#N/A,FALSE,"TMCOMP96";#N/A,#N/A,FALSE,"MAT96";#N/A,#N/A,FALSE,"FANDA96";#N/A,#N/A,FALSE,"INTRAN96";#N/A,#N/A,FALSE,"NAA9697";#N/A,#N/A,FALSE,"ECWEBB";#N/A,#N/A,FALSE,"MFT96";#N/A,#N/A,FALSE,"CTrecon"}</definedName>
    <definedName name="name_1_3_1_5_2" hidden="1">{#N/A,#N/A,FALSE,"TMCOMP96";#N/A,#N/A,FALSE,"MAT96";#N/A,#N/A,FALSE,"FANDA96";#N/A,#N/A,FALSE,"INTRAN96";#N/A,#N/A,FALSE,"NAA9697";#N/A,#N/A,FALSE,"ECWEBB";#N/A,#N/A,FALSE,"MFT96";#N/A,#N/A,FALSE,"CTrecon"}</definedName>
    <definedName name="name_1_3_1_5_3" hidden="1">{#N/A,#N/A,FALSE,"TMCOMP96";#N/A,#N/A,FALSE,"MAT96";#N/A,#N/A,FALSE,"FANDA96";#N/A,#N/A,FALSE,"INTRAN96";#N/A,#N/A,FALSE,"NAA9697";#N/A,#N/A,FALSE,"ECWEBB";#N/A,#N/A,FALSE,"MFT96";#N/A,#N/A,FALSE,"CTrecon"}</definedName>
    <definedName name="name_1_3_1_5_4" hidden="1">{#N/A,#N/A,FALSE,"TMCOMP96";#N/A,#N/A,FALSE,"MAT96";#N/A,#N/A,FALSE,"FANDA96";#N/A,#N/A,FALSE,"INTRAN96";#N/A,#N/A,FALSE,"NAA9697";#N/A,#N/A,FALSE,"ECWEBB";#N/A,#N/A,FALSE,"MFT96";#N/A,#N/A,FALSE,"CTrecon"}</definedName>
    <definedName name="name_1_3_1_5_5" hidden="1">{#N/A,#N/A,FALSE,"TMCOMP96";#N/A,#N/A,FALSE,"MAT96";#N/A,#N/A,FALSE,"FANDA96";#N/A,#N/A,FALSE,"INTRAN96";#N/A,#N/A,FALSE,"NAA9697";#N/A,#N/A,FALSE,"ECWEBB";#N/A,#N/A,FALSE,"MFT96";#N/A,#N/A,FALSE,"CTrecon"}</definedName>
    <definedName name="name_1_3_2" hidden="1">{#N/A,#N/A,FALSE,"TMCOMP96";#N/A,#N/A,FALSE,"MAT96";#N/A,#N/A,FALSE,"FANDA96";#N/A,#N/A,FALSE,"INTRAN96";#N/A,#N/A,FALSE,"NAA9697";#N/A,#N/A,FALSE,"ECWEBB";#N/A,#N/A,FALSE,"MFT96";#N/A,#N/A,FALSE,"CTrecon"}</definedName>
    <definedName name="name_1_3_2_1" hidden="1">{#N/A,#N/A,FALSE,"TMCOMP96";#N/A,#N/A,FALSE,"MAT96";#N/A,#N/A,FALSE,"FANDA96";#N/A,#N/A,FALSE,"INTRAN96";#N/A,#N/A,FALSE,"NAA9697";#N/A,#N/A,FALSE,"ECWEBB";#N/A,#N/A,FALSE,"MFT96";#N/A,#N/A,FALSE,"CTrecon"}</definedName>
    <definedName name="name_1_3_2_2" hidden="1">{#N/A,#N/A,FALSE,"TMCOMP96";#N/A,#N/A,FALSE,"MAT96";#N/A,#N/A,FALSE,"FANDA96";#N/A,#N/A,FALSE,"INTRAN96";#N/A,#N/A,FALSE,"NAA9697";#N/A,#N/A,FALSE,"ECWEBB";#N/A,#N/A,FALSE,"MFT96";#N/A,#N/A,FALSE,"CTrecon"}</definedName>
    <definedName name="name_1_3_2_3" hidden="1">{#N/A,#N/A,FALSE,"TMCOMP96";#N/A,#N/A,FALSE,"MAT96";#N/A,#N/A,FALSE,"FANDA96";#N/A,#N/A,FALSE,"INTRAN96";#N/A,#N/A,FALSE,"NAA9697";#N/A,#N/A,FALSE,"ECWEBB";#N/A,#N/A,FALSE,"MFT96";#N/A,#N/A,FALSE,"CTrecon"}</definedName>
    <definedName name="name_1_3_2_4" hidden="1">{#N/A,#N/A,FALSE,"TMCOMP96";#N/A,#N/A,FALSE,"MAT96";#N/A,#N/A,FALSE,"FANDA96";#N/A,#N/A,FALSE,"INTRAN96";#N/A,#N/A,FALSE,"NAA9697";#N/A,#N/A,FALSE,"ECWEBB";#N/A,#N/A,FALSE,"MFT96";#N/A,#N/A,FALSE,"CTrecon"}</definedName>
    <definedName name="name_1_3_2_5" hidden="1">{#N/A,#N/A,FALSE,"TMCOMP96";#N/A,#N/A,FALSE,"MAT96";#N/A,#N/A,FALSE,"FANDA96";#N/A,#N/A,FALSE,"INTRAN96";#N/A,#N/A,FALSE,"NAA9697";#N/A,#N/A,FALSE,"ECWEBB";#N/A,#N/A,FALSE,"MFT96";#N/A,#N/A,FALSE,"CTrecon"}</definedName>
    <definedName name="name_1_3_3" hidden="1">{#N/A,#N/A,FALSE,"TMCOMP96";#N/A,#N/A,FALSE,"MAT96";#N/A,#N/A,FALSE,"FANDA96";#N/A,#N/A,FALSE,"INTRAN96";#N/A,#N/A,FALSE,"NAA9697";#N/A,#N/A,FALSE,"ECWEBB";#N/A,#N/A,FALSE,"MFT96";#N/A,#N/A,FALSE,"CTrecon"}</definedName>
    <definedName name="name_1_3_3_1" hidden="1">{#N/A,#N/A,FALSE,"TMCOMP96";#N/A,#N/A,FALSE,"MAT96";#N/A,#N/A,FALSE,"FANDA96";#N/A,#N/A,FALSE,"INTRAN96";#N/A,#N/A,FALSE,"NAA9697";#N/A,#N/A,FALSE,"ECWEBB";#N/A,#N/A,FALSE,"MFT96";#N/A,#N/A,FALSE,"CTrecon"}</definedName>
    <definedName name="name_1_3_3_2" hidden="1">{#N/A,#N/A,FALSE,"TMCOMP96";#N/A,#N/A,FALSE,"MAT96";#N/A,#N/A,FALSE,"FANDA96";#N/A,#N/A,FALSE,"INTRAN96";#N/A,#N/A,FALSE,"NAA9697";#N/A,#N/A,FALSE,"ECWEBB";#N/A,#N/A,FALSE,"MFT96";#N/A,#N/A,FALSE,"CTrecon"}</definedName>
    <definedName name="name_1_3_3_3" hidden="1">{#N/A,#N/A,FALSE,"TMCOMP96";#N/A,#N/A,FALSE,"MAT96";#N/A,#N/A,FALSE,"FANDA96";#N/A,#N/A,FALSE,"INTRAN96";#N/A,#N/A,FALSE,"NAA9697";#N/A,#N/A,FALSE,"ECWEBB";#N/A,#N/A,FALSE,"MFT96";#N/A,#N/A,FALSE,"CTrecon"}</definedName>
    <definedName name="name_1_3_3_4" hidden="1">{#N/A,#N/A,FALSE,"TMCOMP96";#N/A,#N/A,FALSE,"MAT96";#N/A,#N/A,FALSE,"FANDA96";#N/A,#N/A,FALSE,"INTRAN96";#N/A,#N/A,FALSE,"NAA9697";#N/A,#N/A,FALSE,"ECWEBB";#N/A,#N/A,FALSE,"MFT96";#N/A,#N/A,FALSE,"CTrecon"}</definedName>
    <definedName name="name_1_3_3_5" hidden="1">{#N/A,#N/A,FALSE,"TMCOMP96";#N/A,#N/A,FALSE,"MAT96";#N/A,#N/A,FALSE,"FANDA96";#N/A,#N/A,FALSE,"INTRAN96";#N/A,#N/A,FALSE,"NAA9697";#N/A,#N/A,FALSE,"ECWEBB";#N/A,#N/A,FALSE,"MFT96";#N/A,#N/A,FALSE,"CTrecon"}</definedName>
    <definedName name="name_1_3_4" hidden="1">{#N/A,#N/A,FALSE,"TMCOMP96";#N/A,#N/A,FALSE,"MAT96";#N/A,#N/A,FALSE,"FANDA96";#N/A,#N/A,FALSE,"INTRAN96";#N/A,#N/A,FALSE,"NAA9697";#N/A,#N/A,FALSE,"ECWEBB";#N/A,#N/A,FALSE,"MFT96";#N/A,#N/A,FALSE,"CTrecon"}</definedName>
    <definedName name="name_1_3_4_1" hidden="1">{#N/A,#N/A,FALSE,"TMCOMP96";#N/A,#N/A,FALSE,"MAT96";#N/A,#N/A,FALSE,"FANDA96";#N/A,#N/A,FALSE,"INTRAN96";#N/A,#N/A,FALSE,"NAA9697";#N/A,#N/A,FALSE,"ECWEBB";#N/A,#N/A,FALSE,"MFT96";#N/A,#N/A,FALSE,"CTrecon"}</definedName>
    <definedName name="name_1_3_4_2" hidden="1">{#N/A,#N/A,FALSE,"TMCOMP96";#N/A,#N/A,FALSE,"MAT96";#N/A,#N/A,FALSE,"FANDA96";#N/A,#N/A,FALSE,"INTRAN96";#N/A,#N/A,FALSE,"NAA9697";#N/A,#N/A,FALSE,"ECWEBB";#N/A,#N/A,FALSE,"MFT96";#N/A,#N/A,FALSE,"CTrecon"}</definedName>
    <definedName name="name_1_3_4_3" hidden="1">{#N/A,#N/A,FALSE,"TMCOMP96";#N/A,#N/A,FALSE,"MAT96";#N/A,#N/A,FALSE,"FANDA96";#N/A,#N/A,FALSE,"INTRAN96";#N/A,#N/A,FALSE,"NAA9697";#N/A,#N/A,FALSE,"ECWEBB";#N/A,#N/A,FALSE,"MFT96";#N/A,#N/A,FALSE,"CTrecon"}</definedName>
    <definedName name="name_1_3_4_4" hidden="1">{#N/A,#N/A,FALSE,"TMCOMP96";#N/A,#N/A,FALSE,"MAT96";#N/A,#N/A,FALSE,"FANDA96";#N/A,#N/A,FALSE,"INTRAN96";#N/A,#N/A,FALSE,"NAA9697";#N/A,#N/A,FALSE,"ECWEBB";#N/A,#N/A,FALSE,"MFT96";#N/A,#N/A,FALSE,"CTrecon"}</definedName>
    <definedName name="name_1_3_4_5" hidden="1">{#N/A,#N/A,FALSE,"TMCOMP96";#N/A,#N/A,FALSE,"MAT96";#N/A,#N/A,FALSE,"FANDA96";#N/A,#N/A,FALSE,"INTRAN96";#N/A,#N/A,FALSE,"NAA9697";#N/A,#N/A,FALSE,"ECWEBB";#N/A,#N/A,FALSE,"MFT96";#N/A,#N/A,FALSE,"CTrecon"}</definedName>
    <definedName name="name_1_3_5" hidden="1">{#N/A,#N/A,FALSE,"TMCOMP96";#N/A,#N/A,FALSE,"MAT96";#N/A,#N/A,FALSE,"FANDA96";#N/A,#N/A,FALSE,"INTRAN96";#N/A,#N/A,FALSE,"NAA9697";#N/A,#N/A,FALSE,"ECWEBB";#N/A,#N/A,FALSE,"MFT96";#N/A,#N/A,FALSE,"CTrecon"}</definedName>
    <definedName name="name_1_3_5_1" hidden="1">{#N/A,#N/A,FALSE,"TMCOMP96";#N/A,#N/A,FALSE,"MAT96";#N/A,#N/A,FALSE,"FANDA96";#N/A,#N/A,FALSE,"INTRAN96";#N/A,#N/A,FALSE,"NAA9697";#N/A,#N/A,FALSE,"ECWEBB";#N/A,#N/A,FALSE,"MFT96";#N/A,#N/A,FALSE,"CTrecon"}</definedName>
    <definedName name="name_1_3_5_2" hidden="1">{#N/A,#N/A,FALSE,"TMCOMP96";#N/A,#N/A,FALSE,"MAT96";#N/A,#N/A,FALSE,"FANDA96";#N/A,#N/A,FALSE,"INTRAN96";#N/A,#N/A,FALSE,"NAA9697";#N/A,#N/A,FALSE,"ECWEBB";#N/A,#N/A,FALSE,"MFT96";#N/A,#N/A,FALSE,"CTrecon"}</definedName>
    <definedName name="name_1_3_5_3" hidden="1">{#N/A,#N/A,FALSE,"TMCOMP96";#N/A,#N/A,FALSE,"MAT96";#N/A,#N/A,FALSE,"FANDA96";#N/A,#N/A,FALSE,"INTRAN96";#N/A,#N/A,FALSE,"NAA9697";#N/A,#N/A,FALSE,"ECWEBB";#N/A,#N/A,FALSE,"MFT96";#N/A,#N/A,FALSE,"CTrecon"}</definedName>
    <definedName name="name_1_3_5_4" hidden="1">{#N/A,#N/A,FALSE,"TMCOMP96";#N/A,#N/A,FALSE,"MAT96";#N/A,#N/A,FALSE,"FANDA96";#N/A,#N/A,FALSE,"INTRAN96";#N/A,#N/A,FALSE,"NAA9697";#N/A,#N/A,FALSE,"ECWEBB";#N/A,#N/A,FALSE,"MFT96";#N/A,#N/A,FALSE,"CTrecon"}</definedName>
    <definedName name="name_1_3_5_5" hidden="1">{#N/A,#N/A,FALSE,"TMCOMP96";#N/A,#N/A,FALSE,"MAT96";#N/A,#N/A,FALSE,"FANDA96";#N/A,#N/A,FALSE,"INTRAN96";#N/A,#N/A,FALSE,"NAA9697";#N/A,#N/A,FALSE,"ECWEBB";#N/A,#N/A,FALSE,"MFT96";#N/A,#N/A,FALSE,"CTrecon"}</definedName>
    <definedName name="name_1_4" hidden="1">{#N/A,#N/A,FALSE,"TMCOMP96";#N/A,#N/A,FALSE,"MAT96";#N/A,#N/A,FALSE,"FANDA96";#N/A,#N/A,FALSE,"INTRAN96";#N/A,#N/A,FALSE,"NAA9697";#N/A,#N/A,FALSE,"ECWEBB";#N/A,#N/A,FALSE,"MFT96";#N/A,#N/A,FALSE,"CTrecon"}</definedName>
    <definedName name="name_1_4_1" hidden="1">{#N/A,#N/A,FALSE,"TMCOMP96";#N/A,#N/A,FALSE,"MAT96";#N/A,#N/A,FALSE,"FANDA96";#N/A,#N/A,FALSE,"INTRAN96";#N/A,#N/A,FALSE,"NAA9697";#N/A,#N/A,FALSE,"ECWEBB";#N/A,#N/A,FALSE,"MFT96";#N/A,#N/A,FALSE,"CTrecon"}</definedName>
    <definedName name="name_1_4_1_1" hidden="1">{#N/A,#N/A,FALSE,"TMCOMP96";#N/A,#N/A,FALSE,"MAT96";#N/A,#N/A,FALSE,"FANDA96";#N/A,#N/A,FALSE,"INTRAN96";#N/A,#N/A,FALSE,"NAA9697";#N/A,#N/A,FALSE,"ECWEBB";#N/A,#N/A,FALSE,"MFT96";#N/A,#N/A,FALSE,"CTrecon"}</definedName>
    <definedName name="name_1_4_1_1_1" hidden="1">{#N/A,#N/A,FALSE,"TMCOMP96";#N/A,#N/A,FALSE,"MAT96";#N/A,#N/A,FALSE,"FANDA96";#N/A,#N/A,FALSE,"INTRAN96";#N/A,#N/A,FALSE,"NAA9697";#N/A,#N/A,FALSE,"ECWEBB";#N/A,#N/A,FALSE,"MFT96";#N/A,#N/A,FALSE,"CTrecon"}</definedName>
    <definedName name="name_1_4_1_1_2" hidden="1">{#N/A,#N/A,FALSE,"TMCOMP96";#N/A,#N/A,FALSE,"MAT96";#N/A,#N/A,FALSE,"FANDA96";#N/A,#N/A,FALSE,"INTRAN96";#N/A,#N/A,FALSE,"NAA9697";#N/A,#N/A,FALSE,"ECWEBB";#N/A,#N/A,FALSE,"MFT96";#N/A,#N/A,FALSE,"CTrecon"}</definedName>
    <definedName name="name_1_4_1_1_3" hidden="1">{#N/A,#N/A,FALSE,"TMCOMP96";#N/A,#N/A,FALSE,"MAT96";#N/A,#N/A,FALSE,"FANDA96";#N/A,#N/A,FALSE,"INTRAN96";#N/A,#N/A,FALSE,"NAA9697";#N/A,#N/A,FALSE,"ECWEBB";#N/A,#N/A,FALSE,"MFT96";#N/A,#N/A,FALSE,"CTrecon"}</definedName>
    <definedName name="name_1_4_1_1_4" hidden="1">{#N/A,#N/A,FALSE,"TMCOMP96";#N/A,#N/A,FALSE,"MAT96";#N/A,#N/A,FALSE,"FANDA96";#N/A,#N/A,FALSE,"INTRAN96";#N/A,#N/A,FALSE,"NAA9697";#N/A,#N/A,FALSE,"ECWEBB";#N/A,#N/A,FALSE,"MFT96";#N/A,#N/A,FALSE,"CTrecon"}</definedName>
    <definedName name="name_1_4_1_1_5" hidden="1">{#N/A,#N/A,FALSE,"TMCOMP96";#N/A,#N/A,FALSE,"MAT96";#N/A,#N/A,FALSE,"FANDA96";#N/A,#N/A,FALSE,"INTRAN96";#N/A,#N/A,FALSE,"NAA9697";#N/A,#N/A,FALSE,"ECWEBB";#N/A,#N/A,FALSE,"MFT96";#N/A,#N/A,FALSE,"CTrecon"}</definedName>
    <definedName name="name_1_4_1_2" hidden="1">{#N/A,#N/A,FALSE,"TMCOMP96";#N/A,#N/A,FALSE,"MAT96";#N/A,#N/A,FALSE,"FANDA96";#N/A,#N/A,FALSE,"INTRAN96";#N/A,#N/A,FALSE,"NAA9697";#N/A,#N/A,FALSE,"ECWEBB";#N/A,#N/A,FALSE,"MFT96";#N/A,#N/A,FALSE,"CTrecon"}</definedName>
    <definedName name="name_1_4_1_2_1" hidden="1">{#N/A,#N/A,FALSE,"TMCOMP96";#N/A,#N/A,FALSE,"MAT96";#N/A,#N/A,FALSE,"FANDA96";#N/A,#N/A,FALSE,"INTRAN96";#N/A,#N/A,FALSE,"NAA9697";#N/A,#N/A,FALSE,"ECWEBB";#N/A,#N/A,FALSE,"MFT96";#N/A,#N/A,FALSE,"CTrecon"}</definedName>
    <definedName name="name_1_4_1_2_2" hidden="1">{#N/A,#N/A,FALSE,"TMCOMP96";#N/A,#N/A,FALSE,"MAT96";#N/A,#N/A,FALSE,"FANDA96";#N/A,#N/A,FALSE,"INTRAN96";#N/A,#N/A,FALSE,"NAA9697";#N/A,#N/A,FALSE,"ECWEBB";#N/A,#N/A,FALSE,"MFT96";#N/A,#N/A,FALSE,"CTrecon"}</definedName>
    <definedName name="name_1_4_1_2_3" hidden="1">{#N/A,#N/A,FALSE,"TMCOMP96";#N/A,#N/A,FALSE,"MAT96";#N/A,#N/A,FALSE,"FANDA96";#N/A,#N/A,FALSE,"INTRAN96";#N/A,#N/A,FALSE,"NAA9697";#N/A,#N/A,FALSE,"ECWEBB";#N/A,#N/A,FALSE,"MFT96";#N/A,#N/A,FALSE,"CTrecon"}</definedName>
    <definedName name="name_1_4_1_2_4" hidden="1">{#N/A,#N/A,FALSE,"TMCOMP96";#N/A,#N/A,FALSE,"MAT96";#N/A,#N/A,FALSE,"FANDA96";#N/A,#N/A,FALSE,"INTRAN96";#N/A,#N/A,FALSE,"NAA9697";#N/A,#N/A,FALSE,"ECWEBB";#N/A,#N/A,FALSE,"MFT96";#N/A,#N/A,FALSE,"CTrecon"}</definedName>
    <definedName name="name_1_4_1_2_5" hidden="1">{#N/A,#N/A,FALSE,"TMCOMP96";#N/A,#N/A,FALSE,"MAT96";#N/A,#N/A,FALSE,"FANDA96";#N/A,#N/A,FALSE,"INTRAN96";#N/A,#N/A,FALSE,"NAA9697";#N/A,#N/A,FALSE,"ECWEBB";#N/A,#N/A,FALSE,"MFT96";#N/A,#N/A,FALSE,"CTrecon"}</definedName>
    <definedName name="name_1_4_1_3" hidden="1">{#N/A,#N/A,FALSE,"TMCOMP96";#N/A,#N/A,FALSE,"MAT96";#N/A,#N/A,FALSE,"FANDA96";#N/A,#N/A,FALSE,"INTRAN96";#N/A,#N/A,FALSE,"NAA9697";#N/A,#N/A,FALSE,"ECWEBB";#N/A,#N/A,FALSE,"MFT96";#N/A,#N/A,FALSE,"CTrecon"}</definedName>
    <definedName name="name_1_4_1_3_1" hidden="1">{#N/A,#N/A,FALSE,"TMCOMP96";#N/A,#N/A,FALSE,"MAT96";#N/A,#N/A,FALSE,"FANDA96";#N/A,#N/A,FALSE,"INTRAN96";#N/A,#N/A,FALSE,"NAA9697";#N/A,#N/A,FALSE,"ECWEBB";#N/A,#N/A,FALSE,"MFT96";#N/A,#N/A,FALSE,"CTrecon"}</definedName>
    <definedName name="name_1_4_1_3_2" hidden="1">{#N/A,#N/A,FALSE,"TMCOMP96";#N/A,#N/A,FALSE,"MAT96";#N/A,#N/A,FALSE,"FANDA96";#N/A,#N/A,FALSE,"INTRAN96";#N/A,#N/A,FALSE,"NAA9697";#N/A,#N/A,FALSE,"ECWEBB";#N/A,#N/A,FALSE,"MFT96";#N/A,#N/A,FALSE,"CTrecon"}</definedName>
    <definedName name="name_1_4_1_3_3" hidden="1">{#N/A,#N/A,FALSE,"TMCOMP96";#N/A,#N/A,FALSE,"MAT96";#N/A,#N/A,FALSE,"FANDA96";#N/A,#N/A,FALSE,"INTRAN96";#N/A,#N/A,FALSE,"NAA9697";#N/A,#N/A,FALSE,"ECWEBB";#N/A,#N/A,FALSE,"MFT96";#N/A,#N/A,FALSE,"CTrecon"}</definedName>
    <definedName name="name_1_4_1_3_4" hidden="1">{#N/A,#N/A,FALSE,"TMCOMP96";#N/A,#N/A,FALSE,"MAT96";#N/A,#N/A,FALSE,"FANDA96";#N/A,#N/A,FALSE,"INTRAN96";#N/A,#N/A,FALSE,"NAA9697";#N/A,#N/A,FALSE,"ECWEBB";#N/A,#N/A,FALSE,"MFT96";#N/A,#N/A,FALSE,"CTrecon"}</definedName>
    <definedName name="name_1_4_1_3_5" hidden="1">{#N/A,#N/A,FALSE,"TMCOMP96";#N/A,#N/A,FALSE,"MAT96";#N/A,#N/A,FALSE,"FANDA96";#N/A,#N/A,FALSE,"INTRAN96";#N/A,#N/A,FALSE,"NAA9697";#N/A,#N/A,FALSE,"ECWEBB";#N/A,#N/A,FALSE,"MFT96";#N/A,#N/A,FALSE,"CTrecon"}</definedName>
    <definedName name="name_1_4_1_4" hidden="1">{#N/A,#N/A,FALSE,"TMCOMP96";#N/A,#N/A,FALSE,"MAT96";#N/A,#N/A,FALSE,"FANDA96";#N/A,#N/A,FALSE,"INTRAN96";#N/A,#N/A,FALSE,"NAA9697";#N/A,#N/A,FALSE,"ECWEBB";#N/A,#N/A,FALSE,"MFT96";#N/A,#N/A,FALSE,"CTrecon"}</definedName>
    <definedName name="name_1_4_1_4_1" hidden="1">{#N/A,#N/A,FALSE,"TMCOMP96";#N/A,#N/A,FALSE,"MAT96";#N/A,#N/A,FALSE,"FANDA96";#N/A,#N/A,FALSE,"INTRAN96";#N/A,#N/A,FALSE,"NAA9697";#N/A,#N/A,FALSE,"ECWEBB";#N/A,#N/A,FALSE,"MFT96";#N/A,#N/A,FALSE,"CTrecon"}</definedName>
    <definedName name="name_1_4_1_4_2" hidden="1">{#N/A,#N/A,FALSE,"TMCOMP96";#N/A,#N/A,FALSE,"MAT96";#N/A,#N/A,FALSE,"FANDA96";#N/A,#N/A,FALSE,"INTRAN96";#N/A,#N/A,FALSE,"NAA9697";#N/A,#N/A,FALSE,"ECWEBB";#N/A,#N/A,FALSE,"MFT96";#N/A,#N/A,FALSE,"CTrecon"}</definedName>
    <definedName name="name_1_4_1_4_3" hidden="1">{#N/A,#N/A,FALSE,"TMCOMP96";#N/A,#N/A,FALSE,"MAT96";#N/A,#N/A,FALSE,"FANDA96";#N/A,#N/A,FALSE,"INTRAN96";#N/A,#N/A,FALSE,"NAA9697";#N/A,#N/A,FALSE,"ECWEBB";#N/A,#N/A,FALSE,"MFT96";#N/A,#N/A,FALSE,"CTrecon"}</definedName>
    <definedName name="name_1_4_1_4_4" hidden="1">{#N/A,#N/A,FALSE,"TMCOMP96";#N/A,#N/A,FALSE,"MAT96";#N/A,#N/A,FALSE,"FANDA96";#N/A,#N/A,FALSE,"INTRAN96";#N/A,#N/A,FALSE,"NAA9697";#N/A,#N/A,FALSE,"ECWEBB";#N/A,#N/A,FALSE,"MFT96";#N/A,#N/A,FALSE,"CTrecon"}</definedName>
    <definedName name="name_1_4_1_4_5" hidden="1">{#N/A,#N/A,FALSE,"TMCOMP96";#N/A,#N/A,FALSE,"MAT96";#N/A,#N/A,FALSE,"FANDA96";#N/A,#N/A,FALSE,"INTRAN96";#N/A,#N/A,FALSE,"NAA9697";#N/A,#N/A,FALSE,"ECWEBB";#N/A,#N/A,FALSE,"MFT96";#N/A,#N/A,FALSE,"CTrecon"}</definedName>
    <definedName name="name_1_4_1_5" hidden="1">{#N/A,#N/A,FALSE,"TMCOMP96";#N/A,#N/A,FALSE,"MAT96";#N/A,#N/A,FALSE,"FANDA96";#N/A,#N/A,FALSE,"INTRAN96";#N/A,#N/A,FALSE,"NAA9697";#N/A,#N/A,FALSE,"ECWEBB";#N/A,#N/A,FALSE,"MFT96";#N/A,#N/A,FALSE,"CTrecon"}</definedName>
    <definedName name="name_1_4_1_5_1" hidden="1">{#N/A,#N/A,FALSE,"TMCOMP96";#N/A,#N/A,FALSE,"MAT96";#N/A,#N/A,FALSE,"FANDA96";#N/A,#N/A,FALSE,"INTRAN96";#N/A,#N/A,FALSE,"NAA9697";#N/A,#N/A,FALSE,"ECWEBB";#N/A,#N/A,FALSE,"MFT96";#N/A,#N/A,FALSE,"CTrecon"}</definedName>
    <definedName name="name_1_4_1_5_2" hidden="1">{#N/A,#N/A,FALSE,"TMCOMP96";#N/A,#N/A,FALSE,"MAT96";#N/A,#N/A,FALSE,"FANDA96";#N/A,#N/A,FALSE,"INTRAN96";#N/A,#N/A,FALSE,"NAA9697";#N/A,#N/A,FALSE,"ECWEBB";#N/A,#N/A,FALSE,"MFT96";#N/A,#N/A,FALSE,"CTrecon"}</definedName>
    <definedName name="name_1_4_1_5_3" hidden="1">{#N/A,#N/A,FALSE,"TMCOMP96";#N/A,#N/A,FALSE,"MAT96";#N/A,#N/A,FALSE,"FANDA96";#N/A,#N/A,FALSE,"INTRAN96";#N/A,#N/A,FALSE,"NAA9697";#N/A,#N/A,FALSE,"ECWEBB";#N/A,#N/A,FALSE,"MFT96";#N/A,#N/A,FALSE,"CTrecon"}</definedName>
    <definedName name="name_1_4_1_5_4" hidden="1">{#N/A,#N/A,FALSE,"TMCOMP96";#N/A,#N/A,FALSE,"MAT96";#N/A,#N/A,FALSE,"FANDA96";#N/A,#N/A,FALSE,"INTRAN96";#N/A,#N/A,FALSE,"NAA9697";#N/A,#N/A,FALSE,"ECWEBB";#N/A,#N/A,FALSE,"MFT96";#N/A,#N/A,FALSE,"CTrecon"}</definedName>
    <definedName name="name_1_4_1_5_5" hidden="1">{#N/A,#N/A,FALSE,"TMCOMP96";#N/A,#N/A,FALSE,"MAT96";#N/A,#N/A,FALSE,"FANDA96";#N/A,#N/A,FALSE,"INTRAN96";#N/A,#N/A,FALSE,"NAA9697";#N/A,#N/A,FALSE,"ECWEBB";#N/A,#N/A,FALSE,"MFT96";#N/A,#N/A,FALSE,"CTrecon"}</definedName>
    <definedName name="name_1_4_2" hidden="1">{#N/A,#N/A,FALSE,"TMCOMP96";#N/A,#N/A,FALSE,"MAT96";#N/A,#N/A,FALSE,"FANDA96";#N/A,#N/A,FALSE,"INTRAN96";#N/A,#N/A,FALSE,"NAA9697";#N/A,#N/A,FALSE,"ECWEBB";#N/A,#N/A,FALSE,"MFT96";#N/A,#N/A,FALSE,"CTrecon"}</definedName>
    <definedName name="name_1_4_2_1" hidden="1">{#N/A,#N/A,FALSE,"TMCOMP96";#N/A,#N/A,FALSE,"MAT96";#N/A,#N/A,FALSE,"FANDA96";#N/A,#N/A,FALSE,"INTRAN96";#N/A,#N/A,FALSE,"NAA9697";#N/A,#N/A,FALSE,"ECWEBB";#N/A,#N/A,FALSE,"MFT96";#N/A,#N/A,FALSE,"CTrecon"}</definedName>
    <definedName name="name_1_4_2_2" hidden="1">{#N/A,#N/A,FALSE,"TMCOMP96";#N/A,#N/A,FALSE,"MAT96";#N/A,#N/A,FALSE,"FANDA96";#N/A,#N/A,FALSE,"INTRAN96";#N/A,#N/A,FALSE,"NAA9697";#N/A,#N/A,FALSE,"ECWEBB";#N/A,#N/A,FALSE,"MFT96";#N/A,#N/A,FALSE,"CTrecon"}</definedName>
    <definedName name="name_1_4_2_3" hidden="1">{#N/A,#N/A,FALSE,"TMCOMP96";#N/A,#N/A,FALSE,"MAT96";#N/A,#N/A,FALSE,"FANDA96";#N/A,#N/A,FALSE,"INTRAN96";#N/A,#N/A,FALSE,"NAA9697";#N/A,#N/A,FALSE,"ECWEBB";#N/A,#N/A,FALSE,"MFT96";#N/A,#N/A,FALSE,"CTrecon"}</definedName>
    <definedName name="name_1_4_2_4" hidden="1">{#N/A,#N/A,FALSE,"TMCOMP96";#N/A,#N/A,FALSE,"MAT96";#N/A,#N/A,FALSE,"FANDA96";#N/A,#N/A,FALSE,"INTRAN96";#N/A,#N/A,FALSE,"NAA9697";#N/A,#N/A,FALSE,"ECWEBB";#N/A,#N/A,FALSE,"MFT96";#N/A,#N/A,FALSE,"CTrecon"}</definedName>
    <definedName name="name_1_4_2_5" hidden="1">{#N/A,#N/A,FALSE,"TMCOMP96";#N/A,#N/A,FALSE,"MAT96";#N/A,#N/A,FALSE,"FANDA96";#N/A,#N/A,FALSE,"INTRAN96";#N/A,#N/A,FALSE,"NAA9697";#N/A,#N/A,FALSE,"ECWEBB";#N/A,#N/A,FALSE,"MFT96";#N/A,#N/A,FALSE,"CTrecon"}</definedName>
    <definedName name="name_1_4_3" hidden="1">{#N/A,#N/A,FALSE,"TMCOMP96";#N/A,#N/A,FALSE,"MAT96";#N/A,#N/A,FALSE,"FANDA96";#N/A,#N/A,FALSE,"INTRAN96";#N/A,#N/A,FALSE,"NAA9697";#N/A,#N/A,FALSE,"ECWEBB";#N/A,#N/A,FALSE,"MFT96";#N/A,#N/A,FALSE,"CTrecon"}</definedName>
    <definedName name="name_1_4_3_1" hidden="1">{#N/A,#N/A,FALSE,"TMCOMP96";#N/A,#N/A,FALSE,"MAT96";#N/A,#N/A,FALSE,"FANDA96";#N/A,#N/A,FALSE,"INTRAN96";#N/A,#N/A,FALSE,"NAA9697";#N/A,#N/A,FALSE,"ECWEBB";#N/A,#N/A,FALSE,"MFT96";#N/A,#N/A,FALSE,"CTrecon"}</definedName>
    <definedName name="name_1_4_3_2" hidden="1">{#N/A,#N/A,FALSE,"TMCOMP96";#N/A,#N/A,FALSE,"MAT96";#N/A,#N/A,FALSE,"FANDA96";#N/A,#N/A,FALSE,"INTRAN96";#N/A,#N/A,FALSE,"NAA9697";#N/A,#N/A,FALSE,"ECWEBB";#N/A,#N/A,FALSE,"MFT96";#N/A,#N/A,FALSE,"CTrecon"}</definedName>
    <definedName name="name_1_4_3_3" hidden="1">{#N/A,#N/A,FALSE,"TMCOMP96";#N/A,#N/A,FALSE,"MAT96";#N/A,#N/A,FALSE,"FANDA96";#N/A,#N/A,FALSE,"INTRAN96";#N/A,#N/A,FALSE,"NAA9697";#N/A,#N/A,FALSE,"ECWEBB";#N/A,#N/A,FALSE,"MFT96";#N/A,#N/A,FALSE,"CTrecon"}</definedName>
    <definedName name="name_1_4_3_4" hidden="1">{#N/A,#N/A,FALSE,"TMCOMP96";#N/A,#N/A,FALSE,"MAT96";#N/A,#N/A,FALSE,"FANDA96";#N/A,#N/A,FALSE,"INTRAN96";#N/A,#N/A,FALSE,"NAA9697";#N/A,#N/A,FALSE,"ECWEBB";#N/A,#N/A,FALSE,"MFT96";#N/A,#N/A,FALSE,"CTrecon"}</definedName>
    <definedName name="name_1_4_3_5" hidden="1">{#N/A,#N/A,FALSE,"TMCOMP96";#N/A,#N/A,FALSE,"MAT96";#N/A,#N/A,FALSE,"FANDA96";#N/A,#N/A,FALSE,"INTRAN96";#N/A,#N/A,FALSE,"NAA9697";#N/A,#N/A,FALSE,"ECWEBB";#N/A,#N/A,FALSE,"MFT96";#N/A,#N/A,FALSE,"CTrecon"}</definedName>
    <definedName name="name_1_4_4" hidden="1">{#N/A,#N/A,FALSE,"TMCOMP96";#N/A,#N/A,FALSE,"MAT96";#N/A,#N/A,FALSE,"FANDA96";#N/A,#N/A,FALSE,"INTRAN96";#N/A,#N/A,FALSE,"NAA9697";#N/A,#N/A,FALSE,"ECWEBB";#N/A,#N/A,FALSE,"MFT96";#N/A,#N/A,FALSE,"CTrecon"}</definedName>
    <definedName name="name_1_4_4_1" hidden="1">{#N/A,#N/A,FALSE,"TMCOMP96";#N/A,#N/A,FALSE,"MAT96";#N/A,#N/A,FALSE,"FANDA96";#N/A,#N/A,FALSE,"INTRAN96";#N/A,#N/A,FALSE,"NAA9697";#N/A,#N/A,FALSE,"ECWEBB";#N/A,#N/A,FALSE,"MFT96";#N/A,#N/A,FALSE,"CTrecon"}</definedName>
    <definedName name="name_1_4_4_2" hidden="1">{#N/A,#N/A,FALSE,"TMCOMP96";#N/A,#N/A,FALSE,"MAT96";#N/A,#N/A,FALSE,"FANDA96";#N/A,#N/A,FALSE,"INTRAN96";#N/A,#N/A,FALSE,"NAA9697";#N/A,#N/A,FALSE,"ECWEBB";#N/A,#N/A,FALSE,"MFT96";#N/A,#N/A,FALSE,"CTrecon"}</definedName>
    <definedName name="name_1_4_4_3" hidden="1">{#N/A,#N/A,FALSE,"TMCOMP96";#N/A,#N/A,FALSE,"MAT96";#N/A,#N/A,FALSE,"FANDA96";#N/A,#N/A,FALSE,"INTRAN96";#N/A,#N/A,FALSE,"NAA9697";#N/A,#N/A,FALSE,"ECWEBB";#N/A,#N/A,FALSE,"MFT96";#N/A,#N/A,FALSE,"CTrecon"}</definedName>
    <definedName name="name_1_4_4_4" hidden="1">{#N/A,#N/A,FALSE,"TMCOMP96";#N/A,#N/A,FALSE,"MAT96";#N/A,#N/A,FALSE,"FANDA96";#N/A,#N/A,FALSE,"INTRAN96";#N/A,#N/A,FALSE,"NAA9697";#N/A,#N/A,FALSE,"ECWEBB";#N/A,#N/A,FALSE,"MFT96";#N/A,#N/A,FALSE,"CTrecon"}</definedName>
    <definedName name="name_1_4_4_5" hidden="1">{#N/A,#N/A,FALSE,"TMCOMP96";#N/A,#N/A,FALSE,"MAT96";#N/A,#N/A,FALSE,"FANDA96";#N/A,#N/A,FALSE,"INTRAN96";#N/A,#N/A,FALSE,"NAA9697";#N/A,#N/A,FALSE,"ECWEBB";#N/A,#N/A,FALSE,"MFT96";#N/A,#N/A,FALSE,"CTrecon"}</definedName>
    <definedName name="name_1_4_5" hidden="1">{#N/A,#N/A,FALSE,"TMCOMP96";#N/A,#N/A,FALSE,"MAT96";#N/A,#N/A,FALSE,"FANDA96";#N/A,#N/A,FALSE,"INTRAN96";#N/A,#N/A,FALSE,"NAA9697";#N/A,#N/A,FALSE,"ECWEBB";#N/A,#N/A,FALSE,"MFT96";#N/A,#N/A,FALSE,"CTrecon"}</definedName>
    <definedName name="name_1_4_5_1" hidden="1">{#N/A,#N/A,FALSE,"TMCOMP96";#N/A,#N/A,FALSE,"MAT96";#N/A,#N/A,FALSE,"FANDA96";#N/A,#N/A,FALSE,"INTRAN96";#N/A,#N/A,FALSE,"NAA9697";#N/A,#N/A,FALSE,"ECWEBB";#N/A,#N/A,FALSE,"MFT96";#N/A,#N/A,FALSE,"CTrecon"}</definedName>
    <definedName name="name_1_4_5_2" hidden="1">{#N/A,#N/A,FALSE,"TMCOMP96";#N/A,#N/A,FALSE,"MAT96";#N/A,#N/A,FALSE,"FANDA96";#N/A,#N/A,FALSE,"INTRAN96";#N/A,#N/A,FALSE,"NAA9697";#N/A,#N/A,FALSE,"ECWEBB";#N/A,#N/A,FALSE,"MFT96";#N/A,#N/A,FALSE,"CTrecon"}</definedName>
    <definedName name="name_1_4_5_3" hidden="1">{#N/A,#N/A,FALSE,"TMCOMP96";#N/A,#N/A,FALSE,"MAT96";#N/A,#N/A,FALSE,"FANDA96";#N/A,#N/A,FALSE,"INTRAN96";#N/A,#N/A,FALSE,"NAA9697";#N/A,#N/A,FALSE,"ECWEBB";#N/A,#N/A,FALSE,"MFT96";#N/A,#N/A,FALSE,"CTrecon"}</definedName>
    <definedName name="name_1_4_5_4" hidden="1">{#N/A,#N/A,FALSE,"TMCOMP96";#N/A,#N/A,FALSE,"MAT96";#N/A,#N/A,FALSE,"FANDA96";#N/A,#N/A,FALSE,"INTRAN96";#N/A,#N/A,FALSE,"NAA9697";#N/A,#N/A,FALSE,"ECWEBB";#N/A,#N/A,FALSE,"MFT96";#N/A,#N/A,FALSE,"CTrecon"}</definedName>
    <definedName name="name_1_4_5_5" hidden="1">{#N/A,#N/A,FALSE,"TMCOMP96";#N/A,#N/A,FALSE,"MAT96";#N/A,#N/A,FALSE,"FANDA96";#N/A,#N/A,FALSE,"INTRAN96";#N/A,#N/A,FALSE,"NAA9697";#N/A,#N/A,FALSE,"ECWEBB";#N/A,#N/A,FALSE,"MFT96";#N/A,#N/A,FALSE,"CTrecon"}</definedName>
    <definedName name="name_1_5" hidden="1">{#N/A,#N/A,FALSE,"TMCOMP96";#N/A,#N/A,FALSE,"MAT96";#N/A,#N/A,FALSE,"FANDA96";#N/A,#N/A,FALSE,"INTRAN96";#N/A,#N/A,FALSE,"NAA9697";#N/A,#N/A,FALSE,"ECWEBB";#N/A,#N/A,FALSE,"MFT96";#N/A,#N/A,FALSE,"CTrecon"}</definedName>
    <definedName name="name_1_5_1" hidden="1">{#N/A,#N/A,FALSE,"TMCOMP96";#N/A,#N/A,FALSE,"MAT96";#N/A,#N/A,FALSE,"FANDA96";#N/A,#N/A,FALSE,"INTRAN96";#N/A,#N/A,FALSE,"NAA9697";#N/A,#N/A,FALSE,"ECWEBB";#N/A,#N/A,FALSE,"MFT96";#N/A,#N/A,FALSE,"CTrecon"}</definedName>
    <definedName name="name_1_5_1_1" hidden="1">{#N/A,#N/A,FALSE,"TMCOMP96";#N/A,#N/A,FALSE,"MAT96";#N/A,#N/A,FALSE,"FANDA96";#N/A,#N/A,FALSE,"INTRAN96";#N/A,#N/A,FALSE,"NAA9697";#N/A,#N/A,FALSE,"ECWEBB";#N/A,#N/A,FALSE,"MFT96";#N/A,#N/A,FALSE,"CTrecon"}</definedName>
    <definedName name="name_1_5_1_2" hidden="1">{#N/A,#N/A,FALSE,"TMCOMP96";#N/A,#N/A,FALSE,"MAT96";#N/A,#N/A,FALSE,"FANDA96";#N/A,#N/A,FALSE,"INTRAN96";#N/A,#N/A,FALSE,"NAA9697";#N/A,#N/A,FALSE,"ECWEBB";#N/A,#N/A,FALSE,"MFT96";#N/A,#N/A,FALSE,"CTrecon"}</definedName>
    <definedName name="name_1_5_1_3" hidden="1">{#N/A,#N/A,FALSE,"TMCOMP96";#N/A,#N/A,FALSE,"MAT96";#N/A,#N/A,FALSE,"FANDA96";#N/A,#N/A,FALSE,"INTRAN96";#N/A,#N/A,FALSE,"NAA9697";#N/A,#N/A,FALSE,"ECWEBB";#N/A,#N/A,FALSE,"MFT96";#N/A,#N/A,FALSE,"CTrecon"}</definedName>
    <definedName name="name_1_5_1_4" hidden="1">{#N/A,#N/A,FALSE,"TMCOMP96";#N/A,#N/A,FALSE,"MAT96";#N/A,#N/A,FALSE,"FANDA96";#N/A,#N/A,FALSE,"INTRAN96";#N/A,#N/A,FALSE,"NAA9697";#N/A,#N/A,FALSE,"ECWEBB";#N/A,#N/A,FALSE,"MFT96";#N/A,#N/A,FALSE,"CTrecon"}</definedName>
    <definedName name="name_1_5_1_5" hidden="1">{#N/A,#N/A,FALSE,"TMCOMP96";#N/A,#N/A,FALSE,"MAT96";#N/A,#N/A,FALSE,"FANDA96";#N/A,#N/A,FALSE,"INTRAN96";#N/A,#N/A,FALSE,"NAA9697";#N/A,#N/A,FALSE,"ECWEBB";#N/A,#N/A,FALSE,"MFT96";#N/A,#N/A,FALSE,"CTrecon"}</definedName>
    <definedName name="name_1_5_2" hidden="1">{#N/A,#N/A,FALSE,"TMCOMP96";#N/A,#N/A,FALSE,"MAT96";#N/A,#N/A,FALSE,"FANDA96";#N/A,#N/A,FALSE,"INTRAN96";#N/A,#N/A,FALSE,"NAA9697";#N/A,#N/A,FALSE,"ECWEBB";#N/A,#N/A,FALSE,"MFT96";#N/A,#N/A,FALSE,"CTrecon"}</definedName>
    <definedName name="name_1_5_2_1" hidden="1">{#N/A,#N/A,FALSE,"TMCOMP96";#N/A,#N/A,FALSE,"MAT96";#N/A,#N/A,FALSE,"FANDA96";#N/A,#N/A,FALSE,"INTRAN96";#N/A,#N/A,FALSE,"NAA9697";#N/A,#N/A,FALSE,"ECWEBB";#N/A,#N/A,FALSE,"MFT96";#N/A,#N/A,FALSE,"CTrecon"}</definedName>
    <definedName name="name_1_5_2_2" hidden="1">{#N/A,#N/A,FALSE,"TMCOMP96";#N/A,#N/A,FALSE,"MAT96";#N/A,#N/A,FALSE,"FANDA96";#N/A,#N/A,FALSE,"INTRAN96";#N/A,#N/A,FALSE,"NAA9697";#N/A,#N/A,FALSE,"ECWEBB";#N/A,#N/A,FALSE,"MFT96";#N/A,#N/A,FALSE,"CTrecon"}</definedName>
    <definedName name="name_1_5_2_3" hidden="1">{#N/A,#N/A,FALSE,"TMCOMP96";#N/A,#N/A,FALSE,"MAT96";#N/A,#N/A,FALSE,"FANDA96";#N/A,#N/A,FALSE,"INTRAN96";#N/A,#N/A,FALSE,"NAA9697";#N/A,#N/A,FALSE,"ECWEBB";#N/A,#N/A,FALSE,"MFT96";#N/A,#N/A,FALSE,"CTrecon"}</definedName>
    <definedName name="name_1_5_2_4" hidden="1">{#N/A,#N/A,FALSE,"TMCOMP96";#N/A,#N/A,FALSE,"MAT96";#N/A,#N/A,FALSE,"FANDA96";#N/A,#N/A,FALSE,"INTRAN96";#N/A,#N/A,FALSE,"NAA9697";#N/A,#N/A,FALSE,"ECWEBB";#N/A,#N/A,FALSE,"MFT96";#N/A,#N/A,FALSE,"CTrecon"}</definedName>
    <definedName name="name_1_5_2_5" hidden="1">{#N/A,#N/A,FALSE,"TMCOMP96";#N/A,#N/A,FALSE,"MAT96";#N/A,#N/A,FALSE,"FANDA96";#N/A,#N/A,FALSE,"INTRAN96";#N/A,#N/A,FALSE,"NAA9697";#N/A,#N/A,FALSE,"ECWEBB";#N/A,#N/A,FALSE,"MFT96";#N/A,#N/A,FALSE,"CTrecon"}</definedName>
    <definedName name="name_1_5_3" hidden="1">{#N/A,#N/A,FALSE,"TMCOMP96";#N/A,#N/A,FALSE,"MAT96";#N/A,#N/A,FALSE,"FANDA96";#N/A,#N/A,FALSE,"INTRAN96";#N/A,#N/A,FALSE,"NAA9697";#N/A,#N/A,FALSE,"ECWEBB";#N/A,#N/A,FALSE,"MFT96";#N/A,#N/A,FALSE,"CTrecon"}</definedName>
    <definedName name="name_1_5_3_1" hidden="1">{#N/A,#N/A,FALSE,"TMCOMP96";#N/A,#N/A,FALSE,"MAT96";#N/A,#N/A,FALSE,"FANDA96";#N/A,#N/A,FALSE,"INTRAN96";#N/A,#N/A,FALSE,"NAA9697";#N/A,#N/A,FALSE,"ECWEBB";#N/A,#N/A,FALSE,"MFT96";#N/A,#N/A,FALSE,"CTrecon"}</definedName>
    <definedName name="name_1_5_3_2" hidden="1">{#N/A,#N/A,FALSE,"TMCOMP96";#N/A,#N/A,FALSE,"MAT96";#N/A,#N/A,FALSE,"FANDA96";#N/A,#N/A,FALSE,"INTRAN96";#N/A,#N/A,FALSE,"NAA9697";#N/A,#N/A,FALSE,"ECWEBB";#N/A,#N/A,FALSE,"MFT96";#N/A,#N/A,FALSE,"CTrecon"}</definedName>
    <definedName name="name_1_5_3_3" hidden="1">{#N/A,#N/A,FALSE,"TMCOMP96";#N/A,#N/A,FALSE,"MAT96";#N/A,#N/A,FALSE,"FANDA96";#N/A,#N/A,FALSE,"INTRAN96";#N/A,#N/A,FALSE,"NAA9697";#N/A,#N/A,FALSE,"ECWEBB";#N/A,#N/A,FALSE,"MFT96";#N/A,#N/A,FALSE,"CTrecon"}</definedName>
    <definedName name="name_1_5_3_4" hidden="1">{#N/A,#N/A,FALSE,"TMCOMP96";#N/A,#N/A,FALSE,"MAT96";#N/A,#N/A,FALSE,"FANDA96";#N/A,#N/A,FALSE,"INTRAN96";#N/A,#N/A,FALSE,"NAA9697";#N/A,#N/A,FALSE,"ECWEBB";#N/A,#N/A,FALSE,"MFT96";#N/A,#N/A,FALSE,"CTrecon"}</definedName>
    <definedName name="name_1_5_3_5" hidden="1">{#N/A,#N/A,FALSE,"TMCOMP96";#N/A,#N/A,FALSE,"MAT96";#N/A,#N/A,FALSE,"FANDA96";#N/A,#N/A,FALSE,"INTRAN96";#N/A,#N/A,FALSE,"NAA9697";#N/A,#N/A,FALSE,"ECWEBB";#N/A,#N/A,FALSE,"MFT96";#N/A,#N/A,FALSE,"CTrecon"}</definedName>
    <definedName name="name_1_5_4" hidden="1">{#N/A,#N/A,FALSE,"TMCOMP96";#N/A,#N/A,FALSE,"MAT96";#N/A,#N/A,FALSE,"FANDA96";#N/A,#N/A,FALSE,"INTRAN96";#N/A,#N/A,FALSE,"NAA9697";#N/A,#N/A,FALSE,"ECWEBB";#N/A,#N/A,FALSE,"MFT96";#N/A,#N/A,FALSE,"CTrecon"}</definedName>
    <definedName name="name_1_5_4_1" hidden="1">{#N/A,#N/A,FALSE,"TMCOMP96";#N/A,#N/A,FALSE,"MAT96";#N/A,#N/A,FALSE,"FANDA96";#N/A,#N/A,FALSE,"INTRAN96";#N/A,#N/A,FALSE,"NAA9697";#N/A,#N/A,FALSE,"ECWEBB";#N/A,#N/A,FALSE,"MFT96";#N/A,#N/A,FALSE,"CTrecon"}</definedName>
    <definedName name="name_1_5_4_2" hidden="1">{#N/A,#N/A,FALSE,"TMCOMP96";#N/A,#N/A,FALSE,"MAT96";#N/A,#N/A,FALSE,"FANDA96";#N/A,#N/A,FALSE,"INTRAN96";#N/A,#N/A,FALSE,"NAA9697";#N/A,#N/A,FALSE,"ECWEBB";#N/A,#N/A,FALSE,"MFT96";#N/A,#N/A,FALSE,"CTrecon"}</definedName>
    <definedName name="name_1_5_4_3" hidden="1">{#N/A,#N/A,FALSE,"TMCOMP96";#N/A,#N/A,FALSE,"MAT96";#N/A,#N/A,FALSE,"FANDA96";#N/A,#N/A,FALSE,"INTRAN96";#N/A,#N/A,FALSE,"NAA9697";#N/A,#N/A,FALSE,"ECWEBB";#N/A,#N/A,FALSE,"MFT96";#N/A,#N/A,FALSE,"CTrecon"}</definedName>
    <definedName name="name_1_5_4_4" hidden="1">{#N/A,#N/A,FALSE,"TMCOMP96";#N/A,#N/A,FALSE,"MAT96";#N/A,#N/A,FALSE,"FANDA96";#N/A,#N/A,FALSE,"INTRAN96";#N/A,#N/A,FALSE,"NAA9697";#N/A,#N/A,FALSE,"ECWEBB";#N/A,#N/A,FALSE,"MFT96";#N/A,#N/A,FALSE,"CTrecon"}</definedName>
    <definedName name="name_1_5_4_5" hidden="1">{#N/A,#N/A,FALSE,"TMCOMP96";#N/A,#N/A,FALSE,"MAT96";#N/A,#N/A,FALSE,"FANDA96";#N/A,#N/A,FALSE,"INTRAN96";#N/A,#N/A,FALSE,"NAA9697";#N/A,#N/A,FALSE,"ECWEBB";#N/A,#N/A,FALSE,"MFT96";#N/A,#N/A,FALSE,"CTrecon"}</definedName>
    <definedName name="name_1_5_5" hidden="1">{#N/A,#N/A,FALSE,"TMCOMP96";#N/A,#N/A,FALSE,"MAT96";#N/A,#N/A,FALSE,"FANDA96";#N/A,#N/A,FALSE,"INTRAN96";#N/A,#N/A,FALSE,"NAA9697";#N/A,#N/A,FALSE,"ECWEBB";#N/A,#N/A,FALSE,"MFT96";#N/A,#N/A,FALSE,"CTrecon"}</definedName>
    <definedName name="name_1_5_5_1" hidden="1">{#N/A,#N/A,FALSE,"TMCOMP96";#N/A,#N/A,FALSE,"MAT96";#N/A,#N/A,FALSE,"FANDA96";#N/A,#N/A,FALSE,"INTRAN96";#N/A,#N/A,FALSE,"NAA9697";#N/A,#N/A,FALSE,"ECWEBB";#N/A,#N/A,FALSE,"MFT96";#N/A,#N/A,FALSE,"CTrecon"}</definedName>
    <definedName name="name_1_5_5_2" hidden="1">{#N/A,#N/A,FALSE,"TMCOMP96";#N/A,#N/A,FALSE,"MAT96";#N/A,#N/A,FALSE,"FANDA96";#N/A,#N/A,FALSE,"INTRAN96";#N/A,#N/A,FALSE,"NAA9697";#N/A,#N/A,FALSE,"ECWEBB";#N/A,#N/A,FALSE,"MFT96";#N/A,#N/A,FALSE,"CTrecon"}</definedName>
    <definedName name="name_1_5_5_3" hidden="1">{#N/A,#N/A,FALSE,"TMCOMP96";#N/A,#N/A,FALSE,"MAT96";#N/A,#N/A,FALSE,"FANDA96";#N/A,#N/A,FALSE,"INTRAN96";#N/A,#N/A,FALSE,"NAA9697";#N/A,#N/A,FALSE,"ECWEBB";#N/A,#N/A,FALSE,"MFT96";#N/A,#N/A,FALSE,"CTrecon"}</definedName>
    <definedName name="name_1_5_5_4" hidden="1">{#N/A,#N/A,FALSE,"TMCOMP96";#N/A,#N/A,FALSE,"MAT96";#N/A,#N/A,FALSE,"FANDA96";#N/A,#N/A,FALSE,"INTRAN96";#N/A,#N/A,FALSE,"NAA9697";#N/A,#N/A,FALSE,"ECWEBB";#N/A,#N/A,FALSE,"MFT96";#N/A,#N/A,FALSE,"CTrecon"}</definedName>
    <definedName name="name_1_5_5_5" hidden="1">{#N/A,#N/A,FALSE,"TMCOMP96";#N/A,#N/A,FALSE,"MAT96";#N/A,#N/A,FALSE,"FANDA96";#N/A,#N/A,FALSE,"INTRAN96";#N/A,#N/A,FALSE,"NAA9697";#N/A,#N/A,FALSE,"ECWEBB";#N/A,#N/A,FALSE,"MFT96";#N/A,#N/A,FALSE,"CTrecon"}</definedName>
    <definedName name="name_2" hidden="1">{#N/A,#N/A,FALSE,"TMCOMP96";#N/A,#N/A,FALSE,"MAT96";#N/A,#N/A,FALSE,"FANDA96";#N/A,#N/A,FALSE,"INTRAN96";#N/A,#N/A,FALSE,"NAA9697";#N/A,#N/A,FALSE,"ECWEBB";#N/A,#N/A,FALSE,"MFT96";#N/A,#N/A,FALSE,"CTrecon"}</definedName>
    <definedName name="name_2_1" hidden="1">{#N/A,#N/A,FALSE,"TMCOMP96";#N/A,#N/A,FALSE,"MAT96";#N/A,#N/A,FALSE,"FANDA96";#N/A,#N/A,FALSE,"INTRAN96";#N/A,#N/A,FALSE,"NAA9697";#N/A,#N/A,FALSE,"ECWEBB";#N/A,#N/A,FALSE,"MFT96";#N/A,#N/A,FALSE,"CTrecon"}</definedName>
    <definedName name="name_2_1_1" hidden="1">{#N/A,#N/A,FALSE,"TMCOMP96";#N/A,#N/A,FALSE,"MAT96";#N/A,#N/A,FALSE,"FANDA96";#N/A,#N/A,FALSE,"INTRAN96";#N/A,#N/A,FALSE,"NAA9697";#N/A,#N/A,FALSE,"ECWEBB";#N/A,#N/A,FALSE,"MFT96";#N/A,#N/A,FALSE,"CTrecon"}</definedName>
    <definedName name="name_2_1_1_1" hidden="1">{#N/A,#N/A,FALSE,"TMCOMP96";#N/A,#N/A,FALSE,"MAT96";#N/A,#N/A,FALSE,"FANDA96";#N/A,#N/A,FALSE,"INTRAN96";#N/A,#N/A,FALSE,"NAA9697";#N/A,#N/A,FALSE,"ECWEBB";#N/A,#N/A,FALSE,"MFT96";#N/A,#N/A,FALSE,"CTrecon"}</definedName>
    <definedName name="name_2_1_1_1_1" hidden="1">{#N/A,#N/A,FALSE,"TMCOMP96";#N/A,#N/A,FALSE,"MAT96";#N/A,#N/A,FALSE,"FANDA96";#N/A,#N/A,FALSE,"INTRAN96";#N/A,#N/A,FALSE,"NAA9697";#N/A,#N/A,FALSE,"ECWEBB";#N/A,#N/A,FALSE,"MFT96";#N/A,#N/A,FALSE,"CTrecon"}</definedName>
    <definedName name="name_2_1_1_1_2" hidden="1">{#N/A,#N/A,FALSE,"TMCOMP96";#N/A,#N/A,FALSE,"MAT96";#N/A,#N/A,FALSE,"FANDA96";#N/A,#N/A,FALSE,"INTRAN96";#N/A,#N/A,FALSE,"NAA9697";#N/A,#N/A,FALSE,"ECWEBB";#N/A,#N/A,FALSE,"MFT96";#N/A,#N/A,FALSE,"CTrecon"}</definedName>
    <definedName name="name_2_1_1_1_3" hidden="1">{#N/A,#N/A,FALSE,"TMCOMP96";#N/A,#N/A,FALSE,"MAT96";#N/A,#N/A,FALSE,"FANDA96";#N/A,#N/A,FALSE,"INTRAN96";#N/A,#N/A,FALSE,"NAA9697";#N/A,#N/A,FALSE,"ECWEBB";#N/A,#N/A,FALSE,"MFT96";#N/A,#N/A,FALSE,"CTrecon"}</definedName>
    <definedName name="name_2_1_1_1_4" hidden="1">{#N/A,#N/A,FALSE,"TMCOMP96";#N/A,#N/A,FALSE,"MAT96";#N/A,#N/A,FALSE,"FANDA96";#N/A,#N/A,FALSE,"INTRAN96";#N/A,#N/A,FALSE,"NAA9697";#N/A,#N/A,FALSE,"ECWEBB";#N/A,#N/A,FALSE,"MFT96";#N/A,#N/A,FALSE,"CTrecon"}</definedName>
    <definedName name="name_2_1_1_1_5" hidden="1">{#N/A,#N/A,FALSE,"TMCOMP96";#N/A,#N/A,FALSE,"MAT96";#N/A,#N/A,FALSE,"FANDA96";#N/A,#N/A,FALSE,"INTRAN96";#N/A,#N/A,FALSE,"NAA9697";#N/A,#N/A,FALSE,"ECWEBB";#N/A,#N/A,FALSE,"MFT96";#N/A,#N/A,FALSE,"CTrecon"}</definedName>
    <definedName name="name_2_1_1_2" hidden="1">{#N/A,#N/A,FALSE,"TMCOMP96";#N/A,#N/A,FALSE,"MAT96";#N/A,#N/A,FALSE,"FANDA96";#N/A,#N/A,FALSE,"INTRAN96";#N/A,#N/A,FALSE,"NAA9697";#N/A,#N/A,FALSE,"ECWEBB";#N/A,#N/A,FALSE,"MFT96";#N/A,#N/A,FALSE,"CTrecon"}</definedName>
    <definedName name="name_2_1_1_2_1" hidden="1">{#N/A,#N/A,FALSE,"TMCOMP96";#N/A,#N/A,FALSE,"MAT96";#N/A,#N/A,FALSE,"FANDA96";#N/A,#N/A,FALSE,"INTRAN96";#N/A,#N/A,FALSE,"NAA9697";#N/A,#N/A,FALSE,"ECWEBB";#N/A,#N/A,FALSE,"MFT96";#N/A,#N/A,FALSE,"CTrecon"}</definedName>
    <definedName name="name_2_1_1_2_2" hidden="1">{#N/A,#N/A,FALSE,"TMCOMP96";#N/A,#N/A,FALSE,"MAT96";#N/A,#N/A,FALSE,"FANDA96";#N/A,#N/A,FALSE,"INTRAN96";#N/A,#N/A,FALSE,"NAA9697";#N/A,#N/A,FALSE,"ECWEBB";#N/A,#N/A,FALSE,"MFT96";#N/A,#N/A,FALSE,"CTrecon"}</definedName>
    <definedName name="name_2_1_1_2_3" hidden="1">{#N/A,#N/A,FALSE,"TMCOMP96";#N/A,#N/A,FALSE,"MAT96";#N/A,#N/A,FALSE,"FANDA96";#N/A,#N/A,FALSE,"INTRAN96";#N/A,#N/A,FALSE,"NAA9697";#N/A,#N/A,FALSE,"ECWEBB";#N/A,#N/A,FALSE,"MFT96";#N/A,#N/A,FALSE,"CTrecon"}</definedName>
    <definedName name="name_2_1_1_2_4" hidden="1">{#N/A,#N/A,FALSE,"TMCOMP96";#N/A,#N/A,FALSE,"MAT96";#N/A,#N/A,FALSE,"FANDA96";#N/A,#N/A,FALSE,"INTRAN96";#N/A,#N/A,FALSE,"NAA9697";#N/A,#N/A,FALSE,"ECWEBB";#N/A,#N/A,FALSE,"MFT96";#N/A,#N/A,FALSE,"CTrecon"}</definedName>
    <definedName name="name_2_1_1_2_5" hidden="1">{#N/A,#N/A,FALSE,"TMCOMP96";#N/A,#N/A,FALSE,"MAT96";#N/A,#N/A,FALSE,"FANDA96";#N/A,#N/A,FALSE,"INTRAN96";#N/A,#N/A,FALSE,"NAA9697";#N/A,#N/A,FALSE,"ECWEBB";#N/A,#N/A,FALSE,"MFT96";#N/A,#N/A,FALSE,"CTrecon"}</definedName>
    <definedName name="name_2_1_1_3" hidden="1">{#N/A,#N/A,FALSE,"TMCOMP96";#N/A,#N/A,FALSE,"MAT96";#N/A,#N/A,FALSE,"FANDA96";#N/A,#N/A,FALSE,"INTRAN96";#N/A,#N/A,FALSE,"NAA9697";#N/A,#N/A,FALSE,"ECWEBB";#N/A,#N/A,FALSE,"MFT96";#N/A,#N/A,FALSE,"CTrecon"}</definedName>
    <definedName name="name_2_1_1_4" hidden="1">{#N/A,#N/A,FALSE,"TMCOMP96";#N/A,#N/A,FALSE,"MAT96";#N/A,#N/A,FALSE,"FANDA96";#N/A,#N/A,FALSE,"INTRAN96";#N/A,#N/A,FALSE,"NAA9697";#N/A,#N/A,FALSE,"ECWEBB";#N/A,#N/A,FALSE,"MFT96";#N/A,#N/A,FALSE,"CTrecon"}</definedName>
    <definedName name="name_2_1_1_5" hidden="1">{#N/A,#N/A,FALSE,"TMCOMP96";#N/A,#N/A,FALSE,"MAT96";#N/A,#N/A,FALSE,"FANDA96";#N/A,#N/A,FALSE,"INTRAN96";#N/A,#N/A,FALSE,"NAA9697";#N/A,#N/A,FALSE,"ECWEBB";#N/A,#N/A,FALSE,"MFT96";#N/A,#N/A,FALSE,"CTrecon"}</definedName>
    <definedName name="name_2_1_2" hidden="1">{#N/A,#N/A,FALSE,"TMCOMP96";#N/A,#N/A,FALSE,"MAT96";#N/A,#N/A,FALSE,"FANDA96";#N/A,#N/A,FALSE,"INTRAN96";#N/A,#N/A,FALSE,"NAA9697";#N/A,#N/A,FALSE,"ECWEBB";#N/A,#N/A,FALSE,"MFT96";#N/A,#N/A,FALSE,"CTrecon"}</definedName>
    <definedName name="name_2_1_2_1" hidden="1">{#N/A,#N/A,FALSE,"TMCOMP96";#N/A,#N/A,FALSE,"MAT96";#N/A,#N/A,FALSE,"FANDA96";#N/A,#N/A,FALSE,"INTRAN96";#N/A,#N/A,FALSE,"NAA9697";#N/A,#N/A,FALSE,"ECWEBB";#N/A,#N/A,FALSE,"MFT96";#N/A,#N/A,FALSE,"CTrecon"}</definedName>
    <definedName name="name_2_1_2_2" hidden="1">{#N/A,#N/A,FALSE,"TMCOMP96";#N/A,#N/A,FALSE,"MAT96";#N/A,#N/A,FALSE,"FANDA96";#N/A,#N/A,FALSE,"INTRAN96";#N/A,#N/A,FALSE,"NAA9697";#N/A,#N/A,FALSE,"ECWEBB";#N/A,#N/A,FALSE,"MFT96";#N/A,#N/A,FALSE,"CTrecon"}</definedName>
    <definedName name="name_2_1_2_3" hidden="1">{#N/A,#N/A,FALSE,"TMCOMP96";#N/A,#N/A,FALSE,"MAT96";#N/A,#N/A,FALSE,"FANDA96";#N/A,#N/A,FALSE,"INTRAN96";#N/A,#N/A,FALSE,"NAA9697";#N/A,#N/A,FALSE,"ECWEBB";#N/A,#N/A,FALSE,"MFT96";#N/A,#N/A,FALSE,"CTrecon"}</definedName>
    <definedName name="name_2_1_2_4" hidden="1">{#N/A,#N/A,FALSE,"TMCOMP96";#N/A,#N/A,FALSE,"MAT96";#N/A,#N/A,FALSE,"FANDA96";#N/A,#N/A,FALSE,"INTRAN96";#N/A,#N/A,FALSE,"NAA9697";#N/A,#N/A,FALSE,"ECWEBB";#N/A,#N/A,FALSE,"MFT96";#N/A,#N/A,FALSE,"CTrecon"}</definedName>
    <definedName name="name_2_1_2_5" hidden="1">{#N/A,#N/A,FALSE,"TMCOMP96";#N/A,#N/A,FALSE,"MAT96";#N/A,#N/A,FALSE,"FANDA96";#N/A,#N/A,FALSE,"INTRAN96";#N/A,#N/A,FALSE,"NAA9697";#N/A,#N/A,FALSE,"ECWEBB";#N/A,#N/A,FALSE,"MFT96";#N/A,#N/A,FALSE,"CTrecon"}</definedName>
    <definedName name="name_2_1_3" hidden="1">{#N/A,#N/A,FALSE,"TMCOMP96";#N/A,#N/A,FALSE,"MAT96";#N/A,#N/A,FALSE,"FANDA96";#N/A,#N/A,FALSE,"INTRAN96";#N/A,#N/A,FALSE,"NAA9697";#N/A,#N/A,FALSE,"ECWEBB";#N/A,#N/A,FALSE,"MFT96";#N/A,#N/A,FALSE,"CTrecon"}</definedName>
    <definedName name="name_2_1_3_1" hidden="1">{#N/A,#N/A,FALSE,"TMCOMP96";#N/A,#N/A,FALSE,"MAT96";#N/A,#N/A,FALSE,"FANDA96";#N/A,#N/A,FALSE,"INTRAN96";#N/A,#N/A,FALSE,"NAA9697";#N/A,#N/A,FALSE,"ECWEBB";#N/A,#N/A,FALSE,"MFT96";#N/A,#N/A,FALSE,"CTrecon"}</definedName>
    <definedName name="name_2_1_3_2" hidden="1">{#N/A,#N/A,FALSE,"TMCOMP96";#N/A,#N/A,FALSE,"MAT96";#N/A,#N/A,FALSE,"FANDA96";#N/A,#N/A,FALSE,"INTRAN96";#N/A,#N/A,FALSE,"NAA9697";#N/A,#N/A,FALSE,"ECWEBB";#N/A,#N/A,FALSE,"MFT96";#N/A,#N/A,FALSE,"CTrecon"}</definedName>
    <definedName name="name_2_1_3_3" hidden="1">{#N/A,#N/A,FALSE,"TMCOMP96";#N/A,#N/A,FALSE,"MAT96";#N/A,#N/A,FALSE,"FANDA96";#N/A,#N/A,FALSE,"INTRAN96";#N/A,#N/A,FALSE,"NAA9697";#N/A,#N/A,FALSE,"ECWEBB";#N/A,#N/A,FALSE,"MFT96";#N/A,#N/A,FALSE,"CTrecon"}</definedName>
    <definedName name="name_2_1_3_4" hidden="1">{#N/A,#N/A,FALSE,"TMCOMP96";#N/A,#N/A,FALSE,"MAT96";#N/A,#N/A,FALSE,"FANDA96";#N/A,#N/A,FALSE,"INTRAN96";#N/A,#N/A,FALSE,"NAA9697";#N/A,#N/A,FALSE,"ECWEBB";#N/A,#N/A,FALSE,"MFT96";#N/A,#N/A,FALSE,"CTrecon"}</definedName>
    <definedName name="name_2_1_3_5" hidden="1">{#N/A,#N/A,FALSE,"TMCOMP96";#N/A,#N/A,FALSE,"MAT96";#N/A,#N/A,FALSE,"FANDA96";#N/A,#N/A,FALSE,"INTRAN96";#N/A,#N/A,FALSE,"NAA9697";#N/A,#N/A,FALSE,"ECWEBB";#N/A,#N/A,FALSE,"MFT96";#N/A,#N/A,FALSE,"CTrecon"}</definedName>
    <definedName name="name_2_1_4" hidden="1">{#N/A,#N/A,FALSE,"TMCOMP96";#N/A,#N/A,FALSE,"MAT96";#N/A,#N/A,FALSE,"FANDA96";#N/A,#N/A,FALSE,"INTRAN96";#N/A,#N/A,FALSE,"NAA9697";#N/A,#N/A,FALSE,"ECWEBB";#N/A,#N/A,FALSE,"MFT96";#N/A,#N/A,FALSE,"CTrecon"}</definedName>
    <definedName name="name_2_1_4_1" hidden="1">{#N/A,#N/A,FALSE,"TMCOMP96";#N/A,#N/A,FALSE,"MAT96";#N/A,#N/A,FALSE,"FANDA96";#N/A,#N/A,FALSE,"INTRAN96";#N/A,#N/A,FALSE,"NAA9697";#N/A,#N/A,FALSE,"ECWEBB";#N/A,#N/A,FALSE,"MFT96";#N/A,#N/A,FALSE,"CTrecon"}</definedName>
    <definedName name="name_2_1_4_2" hidden="1">{#N/A,#N/A,FALSE,"TMCOMP96";#N/A,#N/A,FALSE,"MAT96";#N/A,#N/A,FALSE,"FANDA96";#N/A,#N/A,FALSE,"INTRAN96";#N/A,#N/A,FALSE,"NAA9697";#N/A,#N/A,FALSE,"ECWEBB";#N/A,#N/A,FALSE,"MFT96";#N/A,#N/A,FALSE,"CTrecon"}</definedName>
    <definedName name="name_2_1_4_3" hidden="1">{#N/A,#N/A,FALSE,"TMCOMP96";#N/A,#N/A,FALSE,"MAT96";#N/A,#N/A,FALSE,"FANDA96";#N/A,#N/A,FALSE,"INTRAN96";#N/A,#N/A,FALSE,"NAA9697";#N/A,#N/A,FALSE,"ECWEBB";#N/A,#N/A,FALSE,"MFT96";#N/A,#N/A,FALSE,"CTrecon"}</definedName>
    <definedName name="name_2_1_4_4" hidden="1">{#N/A,#N/A,FALSE,"TMCOMP96";#N/A,#N/A,FALSE,"MAT96";#N/A,#N/A,FALSE,"FANDA96";#N/A,#N/A,FALSE,"INTRAN96";#N/A,#N/A,FALSE,"NAA9697";#N/A,#N/A,FALSE,"ECWEBB";#N/A,#N/A,FALSE,"MFT96";#N/A,#N/A,FALSE,"CTrecon"}</definedName>
    <definedName name="name_2_1_4_5" hidden="1">{#N/A,#N/A,FALSE,"TMCOMP96";#N/A,#N/A,FALSE,"MAT96";#N/A,#N/A,FALSE,"FANDA96";#N/A,#N/A,FALSE,"INTRAN96";#N/A,#N/A,FALSE,"NAA9697";#N/A,#N/A,FALSE,"ECWEBB";#N/A,#N/A,FALSE,"MFT96";#N/A,#N/A,FALSE,"CTrecon"}</definedName>
    <definedName name="name_2_1_5" hidden="1">{#N/A,#N/A,FALSE,"TMCOMP96";#N/A,#N/A,FALSE,"MAT96";#N/A,#N/A,FALSE,"FANDA96";#N/A,#N/A,FALSE,"INTRAN96";#N/A,#N/A,FALSE,"NAA9697";#N/A,#N/A,FALSE,"ECWEBB";#N/A,#N/A,FALSE,"MFT96";#N/A,#N/A,FALSE,"CTrecon"}</definedName>
    <definedName name="name_2_1_5_1" hidden="1">{#N/A,#N/A,FALSE,"TMCOMP96";#N/A,#N/A,FALSE,"MAT96";#N/A,#N/A,FALSE,"FANDA96";#N/A,#N/A,FALSE,"INTRAN96";#N/A,#N/A,FALSE,"NAA9697";#N/A,#N/A,FALSE,"ECWEBB";#N/A,#N/A,FALSE,"MFT96";#N/A,#N/A,FALSE,"CTrecon"}</definedName>
    <definedName name="name_2_1_5_2" hidden="1">{#N/A,#N/A,FALSE,"TMCOMP96";#N/A,#N/A,FALSE,"MAT96";#N/A,#N/A,FALSE,"FANDA96";#N/A,#N/A,FALSE,"INTRAN96";#N/A,#N/A,FALSE,"NAA9697";#N/A,#N/A,FALSE,"ECWEBB";#N/A,#N/A,FALSE,"MFT96";#N/A,#N/A,FALSE,"CTrecon"}</definedName>
    <definedName name="name_2_1_5_3" hidden="1">{#N/A,#N/A,FALSE,"TMCOMP96";#N/A,#N/A,FALSE,"MAT96";#N/A,#N/A,FALSE,"FANDA96";#N/A,#N/A,FALSE,"INTRAN96";#N/A,#N/A,FALSE,"NAA9697";#N/A,#N/A,FALSE,"ECWEBB";#N/A,#N/A,FALSE,"MFT96";#N/A,#N/A,FALSE,"CTrecon"}</definedName>
    <definedName name="name_2_1_5_4" hidden="1">{#N/A,#N/A,FALSE,"TMCOMP96";#N/A,#N/A,FALSE,"MAT96";#N/A,#N/A,FALSE,"FANDA96";#N/A,#N/A,FALSE,"INTRAN96";#N/A,#N/A,FALSE,"NAA9697";#N/A,#N/A,FALSE,"ECWEBB";#N/A,#N/A,FALSE,"MFT96";#N/A,#N/A,FALSE,"CTrecon"}</definedName>
    <definedName name="name_2_1_5_5" hidden="1">{#N/A,#N/A,FALSE,"TMCOMP96";#N/A,#N/A,FALSE,"MAT96";#N/A,#N/A,FALSE,"FANDA96";#N/A,#N/A,FALSE,"INTRAN96";#N/A,#N/A,FALSE,"NAA9697";#N/A,#N/A,FALSE,"ECWEBB";#N/A,#N/A,FALSE,"MFT96";#N/A,#N/A,FALSE,"CTrecon"}</definedName>
    <definedName name="name_2_2" hidden="1">{#N/A,#N/A,FALSE,"TMCOMP96";#N/A,#N/A,FALSE,"MAT96";#N/A,#N/A,FALSE,"FANDA96";#N/A,#N/A,FALSE,"INTRAN96";#N/A,#N/A,FALSE,"NAA9697";#N/A,#N/A,FALSE,"ECWEBB";#N/A,#N/A,FALSE,"MFT96";#N/A,#N/A,FALSE,"CTrecon"}</definedName>
    <definedName name="name_2_2_1" hidden="1">{#N/A,#N/A,FALSE,"TMCOMP96";#N/A,#N/A,FALSE,"MAT96";#N/A,#N/A,FALSE,"FANDA96";#N/A,#N/A,FALSE,"INTRAN96";#N/A,#N/A,FALSE,"NAA9697";#N/A,#N/A,FALSE,"ECWEBB";#N/A,#N/A,FALSE,"MFT96";#N/A,#N/A,FALSE,"CTrecon"}</definedName>
    <definedName name="name_2_2_2" hidden="1">{#N/A,#N/A,FALSE,"TMCOMP96";#N/A,#N/A,FALSE,"MAT96";#N/A,#N/A,FALSE,"FANDA96";#N/A,#N/A,FALSE,"INTRAN96";#N/A,#N/A,FALSE,"NAA9697";#N/A,#N/A,FALSE,"ECWEBB";#N/A,#N/A,FALSE,"MFT96";#N/A,#N/A,FALSE,"CTrecon"}</definedName>
    <definedName name="name_2_2_3" hidden="1">{#N/A,#N/A,FALSE,"TMCOMP96";#N/A,#N/A,FALSE,"MAT96";#N/A,#N/A,FALSE,"FANDA96";#N/A,#N/A,FALSE,"INTRAN96";#N/A,#N/A,FALSE,"NAA9697";#N/A,#N/A,FALSE,"ECWEBB";#N/A,#N/A,FALSE,"MFT96";#N/A,#N/A,FALSE,"CTrecon"}</definedName>
    <definedName name="name_2_2_4" hidden="1">{#N/A,#N/A,FALSE,"TMCOMP96";#N/A,#N/A,FALSE,"MAT96";#N/A,#N/A,FALSE,"FANDA96";#N/A,#N/A,FALSE,"INTRAN96";#N/A,#N/A,FALSE,"NAA9697";#N/A,#N/A,FALSE,"ECWEBB";#N/A,#N/A,FALSE,"MFT96";#N/A,#N/A,FALSE,"CTrecon"}</definedName>
    <definedName name="name_2_2_5" hidden="1">{#N/A,#N/A,FALSE,"TMCOMP96";#N/A,#N/A,FALSE,"MAT96";#N/A,#N/A,FALSE,"FANDA96";#N/A,#N/A,FALSE,"INTRAN96";#N/A,#N/A,FALSE,"NAA9697";#N/A,#N/A,FALSE,"ECWEBB";#N/A,#N/A,FALSE,"MFT96";#N/A,#N/A,FALSE,"CTrecon"}</definedName>
    <definedName name="name_2_3" hidden="1">{#N/A,#N/A,FALSE,"TMCOMP96";#N/A,#N/A,FALSE,"MAT96";#N/A,#N/A,FALSE,"FANDA96";#N/A,#N/A,FALSE,"INTRAN96";#N/A,#N/A,FALSE,"NAA9697";#N/A,#N/A,FALSE,"ECWEBB";#N/A,#N/A,FALSE,"MFT96";#N/A,#N/A,FALSE,"CTrecon"}</definedName>
    <definedName name="name_2_3_1" hidden="1">{#N/A,#N/A,FALSE,"TMCOMP96";#N/A,#N/A,FALSE,"MAT96";#N/A,#N/A,FALSE,"FANDA96";#N/A,#N/A,FALSE,"INTRAN96";#N/A,#N/A,FALSE,"NAA9697";#N/A,#N/A,FALSE,"ECWEBB";#N/A,#N/A,FALSE,"MFT96";#N/A,#N/A,FALSE,"CTrecon"}</definedName>
    <definedName name="name_2_3_2" hidden="1">{#N/A,#N/A,FALSE,"TMCOMP96";#N/A,#N/A,FALSE,"MAT96";#N/A,#N/A,FALSE,"FANDA96";#N/A,#N/A,FALSE,"INTRAN96";#N/A,#N/A,FALSE,"NAA9697";#N/A,#N/A,FALSE,"ECWEBB";#N/A,#N/A,FALSE,"MFT96";#N/A,#N/A,FALSE,"CTrecon"}</definedName>
    <definedName name="name_2_3_3" hidden="1">{#N/A,#N/A,FALSE,"TMCOMP96";#N/A,#N/A,FALSE,"MAT96";#N/A,#N/A,FALSE,"FANDA96";#N/A,#N/A,FALSE,"INTRAN96";#N/A,#N/A,FALSE,"NAA9697";#N/A,#N/A,FALSE,"ECWEBB";#N/A,#N/A,FALSE,"MFT96";#N/A,#N/A,FALSE,"CTrecon"}</definedName>
    <definedName name="name_2_3_4" hidden="1">{#N/A,#N/A,FALSE,"TMCOMP96";#N/A,#N/A,FALSE,"MAT96";#N/A,#N/A,FALSE,"FANDA96";#N/A,#N/A,FALSE,"INTRAN96";#N/A,#N/A,FALSE,"NAA9697";#N/A,#N/A,FALSE,"ECWEBB";#N/A,#N/A,FALSE,"MFT96";#N/A,#N/A,FALSE,"CTrecon"}</definedName>
    <definedName name="name_2_3_5" hidden="1">{#N/A,#N/A,FALSE,"TMCOMP96";#N/A,#N/A,FALSE,"MAT96";#N/A,#N/A,FALSE,"FANDA96";#N/A,#N/A,FALSE,"INTRAN96";#N/A,#N/A,FALSE,"NAA9697";#N/A,#N/A,FALSE,"ECWEBB";#N/A,#N/A,FALSE,"MFT96";#N/A,#N/A,FALSE,"CTrecon"}</definedName>
    <definedName name="name_2_4" hidden="1">{#N/A,#N/A,FALSE,"TMCOMP96";#N/A,#N/A,FALSE,"MAT96";#N/A,#N/A,FALSE,"FANDA96";#N/A,#N/A,FALSE,"INTRAN96";#N/A,#N/A,FALSE,"NAA9697";#N/A,#N/A,FALSE,"ECWEBB";#N/A,#N/A,FALSE,"MFT96";#N/A,#N/A,FALSE,"CTrecon"}</definedName>
    <definedName name="name_2_4_1" hidden="1">{#N/A,#N/A,FALSE,"TMCOMP96";#N/A,#N/A,FALSE,"MAT96";#N/A,#N/A,FALSE,"FANDA96";#N/A,#N/A,FALSE,"INTRAN96";#N/A,#N/A,FALSE,"NAA9697";#N/A,#N/A,FALSE,"ECWEBB";#N/A,#N/A,FALSE,"MFT96";#N/A,#N/A,FALSE,"CTrecon"}</definedName>
    <definedName name="name_2_4_2" hidden="1">{#N/A,#N/A,FALSE,"TMCOMP96";#N/A,#N/A,FALSE,"MAT96";#N/A,#N/A,FALSE,"FANDA96";#N/A,#N/A,FALSE,"INTRAN96";#N/A,#N/A,FALSE,"NAA9697";#N/A,#N/A,FALSE,"ECWEBB";#N/A,#N/A,FALSE,"MFT96";#N/A,#N/A,FALSE,"CTrecon"}</definedName>
    <definedName name="name_2_4_3" hidden="1">{#N/A,#N/A,FALSE,"TMCOMP96";#N/A,#N/A,FALSE,"MAT96";#N/A,#N/A,FALSE,"FANDA96";#N/A,#N/A,FALSE,"INTRAN96";#N/A,#N/A,FALSE,"NAA9697";#N/A,#N/A,FALSE,"ECWEBB";#N/A,#N/A,FALSE,"MFT96";#N/A,#N/A,FALSE,"CTrecon"}</definedName>
    <definedName name="name_2_4_4" hidden="1">{#N/A,#N/A,FALSE,"TMCOMP96";#N/A,#N/A,FALSE,"MAT96";#N/A,#N/A,FALSE,"FANDA96";#N/A,#N/A,FALSE,"INTRAN96";#N/A,#N/A,FALSE,"NAA9697";#N/A,#N/A,FALSE,"ECWEBB";#N/A,#N/A,FALSE,"MFT96";#N/A,#N/A,FALSE,"CTrecon"}</definedName>
    <definedName name="name_2_4_5" hidden="1">{#N/A,#N/A,FALSE,"TMCOMP96";#N/A,#N/A,FALSE,"MAT96";#N/A,#N/A,FALSE,"FANDA96";#N/A,#N/A,FALSE,"INTRAN96";#N/A,#N/A,FALSE,"NAA9697";#N/A,#N/A,FALSE,"ECWEBB";#N/A,#N/A,FALSE,"MFT96";#N/A,#N/A,FALSE,"CTrecon"}</definedName>
    <definedName name="name_2_5" hidden="1">{#N/A,#N/A,FALSE,"TMCOMP96";#N/A,#N/A,FALSE,"MAT96";#N/A,#N/A,FALSE,"FANDA96";#N/A,#N/A,FALSE,"INTRAN96";#N/A,#N/A,FALSE,"NAA9697";#N/A,#N/A,FALSE,"ECWEBB";#N/A,#N/A,FALSE,"MFT96";#N/A,#N/A,FALSE,"CTrecon"}</definedName>
    <definedName name="name_2_5_1" hidden="1">{#N/A,#N/A,FALSE,"TMCOMP96";#N/A,#N/A,FALSE,"MAT96";#N/A,#N/A,FALSE,"FANDA96";#N/A,#N/A,FALSE,"INTRAN96";#N/A,#N/A,FALSE,"NAA9697";#N/A,#N/A,FALSE,"ECWEBB";#N/A,#N/A,FALSE,"MFT96";#N/A,#N/A,FALSE,"CTrecon"}</definedName>
    <definedName name="name_2_5_2" hidden="1">{#N/A,#N/A,FALSE,"TMCOMP96";#N/A,#N/A,FALSE,"MAT96";#N/A,#N/A,FALSE,"FANDA96";#N/A,#N/A,FALSE,"INTRAN96";#N/A,#N/A,FALSE,"NAA9697";#N/A,#N/A,FALSE,"ECWEBB";#N/A,#N/A,FALSE,"MFT96";#N/A,#N/A,FALSE,"CTrecon"}</definedName>
    <definedName name="name_2_5_3" hidden="1">{#N/A,#N/A,FALSE,"TMCOMP96";#N/A,#N/A,FALSE,"MAT96";#N/A,#N/A,FALSE,"FANDA96";#N/A,#N/A,FALSE,"INTRAN96";#N/A,#N/A,FALSE,"NAA9697";#N/A,#N/A,FALSE,"ECWEBB";#N/A,#N/A,FALSE,"MFT96";#N/A,#N/A,FALSE,"CTrecon"}</definedName>
    <definedName name="name_2_5_4" hidden="1">{#N/A,#N/A,FALSE,"TMCOMP96";#N/A,#N/A,FALSE,"MAT96";#N/A,#N/A,FALSE,"FANDA96";#N/A,#N/A,FALSE,"INTRAN96";#N/A,#N/A,FALSE,"NAA9697";#N/A,#N/A,FALSE,"ECWEBB";#N/A,#N/A,FALSE,"MFT96";#N/A,#N/A,FALSE,"CTrecon"}</definedName>
    <definedName name="name_2_5_5" hidden="1">{#N/A,#N/A,FALSE,"TMCOMP96";#N/A,#N/A,FALSE,"MAT96";#N/A,#N/A,FALSE,"FANDA96";#N/A,#N/A,FALSE,"INTRAN96";#N/A,#N/A,FALSE,"NAA9697";#N/A,#N/A,FALSE,"ECWEBB";#N/A,#N/A,FALSE,"MFT96";#N/A,#N/A,FALSE,"CTrecon"}</definedName>
    <definedName name="name_3" hidden="1">{#N/A,#N/A,FALSE,"TMCOMP96";#N/A,#N/A,FALSE,"MAT96";#N/A,#N/A,FALSE,"FANDA96";#N/A,#N/A,FALSE,"INTRAN96";#N/A,#N/A,FALSE,"NAA9697";#N/A,#N/A,FALSE,"ECWEBB";#N/A,#N/A,FALSE,"MFT96";#N/A,#N/A,FALSE,"CTrecon"}</definedName>
    <definedName name="name_3_1" hidden="1">{#N/A,#N/A,FALSE,"TMCOMP96";#N/A,#N/A,FALSE,"MAT96";#N/A,#N/A,FALSE,"FANDA96";#N/A,#N/A,FALSE,"INTRAN96";#N/A,#N/A,FALSE,"NAA9697";#N/A,#N/A,FALSE,"ECWEBB";#N/A,#N/A,FALSE,"MFT96";#N/A,#N/A,FALSE,"CTrecon"}</definedName>
    <definedName name="name_3_1_1" hidden="1">{#N/A,#N/A,FALSE,"TMCOMP96";#N/A,#N/A,FALSE,"MAT96";#N/A,#N/A,FALSE,"FANDA96";#N/A,#N/A,FALSE,"INTRAN96";#N/A,#N/A,FALSE,"NAA9697";#N/A,#N/A,FALSE,"ECWEBB";#N/A,#N/A,FALSE,"MFT96";#N/A,#N/A,FALSE,"CTrecon"}</definedName>
    <definedName name="name_3_1_1_1" hidden="1">{#N/A,#N/A,FALSE,"TMCOMP96";#N/A,#N/A,FALSE,"MAT96";#N/A,#N/A,FALSE,"FANDA96";#N/A,#N/A,FALSE,"INTRAN96";#N/A,#N/A,FALSE,"NAA9697";#N/A,#N/A,FALSE,"ECWEBB";#N/A,#N/A,FALSE,"MFT96";#N/A,#N/A,FALSE,"CTrecon"}</definedName>
    <definedName name="name_3_1_1_1_1" hidden="1">{#N/A,#N/A,FALSE,"TMCOMP96";#N/A,#N/A,FALSE,"MAT96";#N/A,#N/A,FALSE,"FANDA96";#N/A,#N/A,FALSE,"INTRAN96";#N/A,#N/A,FALSE,"NAA9697";#N/A,#N/A,FALSE,"ECWEBB";#N/A,#N/A,FALSE,"MFT96";#N/A,#N/A,FALSE,"CTrecon"}</definedName>
    <definedName name="name_3_1_1_1_2" hidden="1">{#N/A,#N/A,FALSE,"TMCOMP96";#N/A,#N/A,FALSE,"MAT96";#N/A,#N/A,FALSE,"FANDA96";#N/A,#N/A,FALSE,"INTRAN96";#N/A,#N/A,FALSE,"NAA9697";#N/A,#N/A,FALSE,"ECWEBB";#N/A,#N/A,FALSE,"MFT96";#N/A,#N/A,FALSE,"CTrecon"}</definedName>
    <definedName name="name_3_1_1_1_3" hidden="1">{#N/A,#N/A,FALSE,"TMCOMP96";#N/A,#N/A,FALSE,"MAT96";#N/A,#N/A,FALSE,"FANDA96";#N/A,#N/A,FALSE,"INTRAN96";#N/A,#N/A,FALSE,"NAA9697";#N/A,#N/A,FALSE,"ECWEBB";#N/A,#N/A,FALSE,"MFT96";#N/A,#N/A,FALSE,"CTrecon"}</definedName>
    <definedName name="name_3_1_1_1_4" hidden="1">{#N/A,#N/A,FALSE,"TMCOMP96";#N/A,#N/A,FALSE,"MAT96";#N/A,#N/A,FALSE,"FANDA96";#N/A,#N/A,FALSE,"INTRAN96";#N/A,#N/A,FALSE,"NAA9697";#N/A,#N/A,FALSE,"ECWEBB";#N/A,#N/A,FALSE,"MFT96";#N/A,#N/A,FALSE,"CTrecon"}</definedName>
    <definedName name="name_3_1_1_1_5" hidden="1">{#N/A,#N/A,FALSE,"TMCOMP96";#N/A,#N/A,FALSE,"MAT96";#N/A,#N/A,FALSE,"FANDA96";#N/A,#N/A,FALSE,"INTRAN96";#N/A,#N/A,FALSE,"NAA9697";#N/A,#N/A,FALSE,"ECWEBB";#N/A,#N/A,FALSE,"MFT96";#N/A,#N/A,FALSE,"CTrecon"}</definedName>
    <definedName name="name_3_1_1_2" hidden="1">{#N/A,#N/A,FALSE,"TMCOMP96";#N/A,#N/A,FALSE,"MAT96";#N/A,#N/A,FALSE,"FANDA96";#N/A,#N/A,FALSE,"INTRAN96";#N/A,#N/A,FALSE,"NAA9697";#N/A,#N/A,FALSE,"ECWEBB";#N/A,#N/A,FALSE,"MFT96";#N/A,#N/A,FALSE,"CTrecon"}</definedName>
    <definedName name="name_3_1_1_2_1" hidden="1">{#N/A,#N/A,FALSE,"TMCOMP96";#N/A,#N/A,FALSE,"MAT96";#N/A,#N/A,FALSE,"FANDA96";#N/A,#N/A,FALSE,"INTRAN96";#N/A,#N/A,FALSE,"NAA9697";#N/A,#N/A,FALSE,"ECWEBB";#N/A,#N/A,FALSE,"MFT96";#N/A,#N/A,FALSE,"CTrecon"}</definedName>
    <definedName name="name_3_1_1_2_2" hidden="1">{#N/A,#N/A,FALSE,"TMCOMP96";#N/A,#N/A,FALSE,"MAT96";#N/A,#N/A,FALSE,"FANDA96";#N/A,#N/A,FALSE,"INTRAN96";#N/A,#N/A,FALSE,"NAA9697";#N/A,#N/A,FALSE,"ECWEBB";#N/A,#N/A,FALSE,"MFT96";#N/A,#N/A,FALSE,"CTrecon"}</definedName>
    <definedName name="name_3_1_1_2_3" hidden="1">{#N/A,#N/A,FALSE,"TMCOMP96";#N/A,#N/A,FALSE,"MAT96";#N/A,#N/A,FALSE,"FANDA96";#N/A,#N/A,FALSE,"INTRAN96";#N/A,#N/A,FALSE,"NAA9697";#N/A,#N/A,FALSE,"ECWEBB";#N/A,#N/A,FALSE,"MFT96";#N/A,#N/A,FALSE,"CTrecon"}</definedName>
    <definedName name="name_3_1_1_2_4" hidden="1">{#N/A,#N/A,FALSE,"TMCOMP96";#N/A,#N/A,FALSE,"MAT96";#N/A,#N/A,FALSE,"FANDA96";#N/A,#N/A,FALSE,"INTRAN96";#N/A,#N/A,FALSE,"NAA9697";#N/A,#N/A,FALSE,"ECWEBB";#N/A,#N/A,FALSE,"MFT96";#N/A,#N/A,FALSE,"CTrecon"}</definedName>
    <definedName name="name_3_1_1_2_5" hidden="1">{#N/A,#N/A,FALSE,"TMCOMP96";#N/A,#N/A,FALSE,"MAT96";#N/A,#N/A,FALSE,"FANDA96";#N/A,#N/A,FALSE,"INTRAN96";#N/A,#N/A,FALSE,"NAA9697";#N/A,#N/A,FALSE,"ECWEBB";#N/A,#N/A,FALSE,"MFT96";#N/A,#N/A,FALSE,"CTrecon"}</definedName>
    <definedName name="name_3_1_1_3" hidden="1">{#N/A,#N/A,FALSE,"TMCOMP96";#N/A,#N/A,FALSE,"MAT96";#N/A,#N/A,FALSE,"FANDA96";#N/A,#N/A,FALSE,"INTRAN96";#N/A,#N/A,FALSE,"NAA9697";#N/A,#N/A,FALSE,"ECWEBB";#N/A,#N/A,FALSE,"MFT96";#N/A,#N/A,FALSE,"CTrecon"}</definedName>
    <definedName name="name_3_1_1_4" hidden="1">{#N/A,#N/A,FALSE,"TMCOMP96";#N/A,#N/A,FALSE,"MAT96";#N/A,#N/A,FALSE,"FANDA96";#N/A,#N/A,FALSE,"INTRAN96";#N/A,#N/A,FALSE,"NAA9697";#N/A,#N/A,FALSE,"ECWEBB";#N/A,#N/A,FALSE,"MFT96";#N/A,#N/A,FALSE,"CTrecon"}</definedName>
    <definedName name="name_3_1_1_5" hidden="1">{#N/A,#N/A,FALSE,"TMCOMP96";#N/A,#N/A,FALSE,"MAT96";#N/A,#N/A,FALSE,"FANDA96";#N/A,#N/A,FALSE,"INTRAN96";#N/A,#N/A,FALSE,"NAA9697";#N/A,#N/A,FALSE,"ECWEBB";#N/A,#N/A,FALSE,"MFT96";#N/A,#N/A,FALSE,"CTrecon"}</definedName>
    <definedName name="name_3_1_2" hidden="1">{#N/A,#N/A,FALSE,"TMCOMP96";#N/A,#N/A,FALSE,"MAT96";#N/A,#N/A,FALSE,"FANDA96";#N/A,#N/A,FALSE,"INTRAN96";#N/A,#N/A,FALSE,"NAA9697";#N/A,#N/A,FALSE,"ECWEBB";#N/A,#N/A,FALSE,"MFT96";#N/A,#N/A,FALSE,"CTrecon"}</definedName>
    <definedName name="name_3_1_2_1" hidden="1">{#N/A,#N/A,FALSE,"TMCOMP96";#N/A,#N/A,FALSE,"MAT96";#N/A,#N/A,FALSE,"FANDA96";#N/A,#N/A,FALSE,"INTRAN96";#N/A,#N/A,FALSE,"NAA9697";#N/A,#N/A,FALSE,"ECWEBB";#N/A,#N/A,FALSE,"MFT96";#N/A,#N/A,FALSE,"CTrecon"}</definedName>
    <definedName name="name_3_1_2_2" hidden="1">{#N/A,#N/A,FALSE,"TMCOMP96";#N/A,#N/A,FALSE,"MAT96";#N/A,#N/A,FALSE,"FANDA96";#N/A,#N/A,FALSE,"INTRAN96";#N/A,#N/A,FALSE,"NAA9697";#N/A,#N/A,FALSE,"ECWEBB";#N/A,#N/A,FALSE,"MFT96";#N/A,#N/A,FALSE,"CTrecon"}</definedName>
    <definedName name="name_3_1_2_3" hidden="1">{#N/A,#N/A,FALSE,"TMCOMP96";#N/A,#N/A,FALSE,"MAT96";#N/A,#N/A,FALSE,"FANDA96";#N/A,#N/A,FALSE,"INTRAN96";#N/A,#N/A,FALSE,"NAA9697";#N/A,#N/A,FALSE,"ECWEBB";#N/A,#N/A,FALSE,"MFT96";#N/A,#N/A,FALSE,"CTrecon"}</definedName>
    <definedName name="name_3_1_2_4" hidden="1">{#N/A,#N/A,FALSE,"TMCOMP96";#N/A,#N/A,FALSE,"MAT96";#N/A,#N/A,FALSE,"FANDA96";#N/A,#N/A,FALSE,"INTRAN96";#N/A,#N/A,FALSE,"NAA9697";#N/A,#N/A,FALSE,"ECWEBB";#N/A,#N/A,FALSE,"MFT96";#N/A,#N/A,FALSE,"CTrecon"}</definedName>
    <definedName name="name_3_1_2_5" hidden="1">{#N/A,#N/A,FALSE,"TMCOMP96";#N/A,#N/A,FALSE,"MAT96";#N/A,#N/A,FALSE,"FANDA96";#N/A,#N/A,FALSE,"INTRAN96";#N/A,#N/A,FALSE,"NAA9697";#N/A,#N/A,FALSE,"ECWEBB";#N/A,#N/A,FALSE,"MFT96";#N/A,#N/A,FALSE,"CTrecon"}</definedName>
    <definedName name="name_3_1_3" hidden="1">{#N/A,#N/A,FALSE,"TMCOMP96";#N/A,#N/A,FALSE,"MAT96";#N/A,#N/A,FALSE,"FANDA96";#N/A,#N/A,FALSE,"INTRAN96";#N/A,#N/A,FALSE,"NAA9697";#N/A,#N/A,FALSE,"ECWEBB";#N/A,#N/A,FALSE,"MFT96";#N/A,#N/A,FALSE,"CTrecon"}</definedName>
    <definedName name="name_3_1_3_1" hidden="1">{#N/A,#N/A,FALSE,"TMCOMP96";#N/A,#N/A,FALSE,"MAT96";#N/A,#N/A,FALSE,"FANDA96";#N/A,#N/A,FALSE,"INTRAN96";#N/A,#N/A,FALSE,"NAA9697";#N/A,#N/A,FALSE,"ECWEBB";#N/A,#N/A,FALSE,"MFT96";#N/A,#N/A,FALSE,"CTrecon"}</definedName>
    <definedName name="name_3_1_3_2" hidden="1">{#N/A,#N/A,FALSE,"TMCOMP96";#N/A,#N/A,FALSE,"MAT96";#N/A,#N/A,FALSE,"FANDA96";#N/A,#N/A,FALSE,"INTRAN96";#N/A,#N/A,FALSE,"NAA9697";#N/A,#N/A,FALSE,"ECWEBB";#N/A,#N/A,FALSE,"MFT96";#N/A,#N/A,FALSE,"CTrecon"}</definedName>
    <definedName name="name_3_1_3_3" hidden="1">{#N/A,#N/A,FALSE,"TMCOMP96";#N/A,#N/A,FALSE,"MAT96";#N/A,#N/A,FALSE,"FANDA96";#N/A,#N/A,FALSE,"INTRAN96";#N/A,#N/A,FALSE,"NAA9697";#N/A,#N/A,FALSE,"ECWEBB";#N/A,#N/A,FALSE,"MFT96";#N/A,#N/A,FALSE,"CTrecon"}</definedName>
    <definedName name="name_3_1_3_4" hidden="1">{#N/A,#N/A,FALSE,"TMCOMP96";#N/A,#N/A,FALSE,"MAT96";#N/A,#N/A,FALSE,"FANDA96";#N/A,#N/A,FALSE,"INTRAN96";#N/A,#N/A,FALSE,"NAA9697";#N/A,#N/A,FALSE,"ECWEBB";#N/A,#N/A,FALSE,"MFT96";#N/A,#N/A,FALSE,"CTrecon"}</definedName>
    <definedName name="name_3_1_3_5" hidden="1">{#N/A,#N/A,FALSE,"TMCOMP96";#N/A,#N/A,FALSE,"MAT96";#N/A,#N/A,FALSE,"FANDA96";#N/A,#N/A,FALSE,"INTRAN96";#N/A,#N/A,FALSE,"NAA9697";#N/A,#N/A,FALSE,"ECWEBB";#N/A,#N/A,FALSE,"MFT96";#N/A,#N/A,FALSE,"CTrecon"}</definedName>
    <definedName name="name_3_1_4" hidden="1">{#N/A,#N/A,FALSE,"TMCOMP96";#N/A,#N/A,FALSE,"MAT96";#N/A,#N/A,FALSE,"FANDA96";#N/A,#N/A,FALSE,"INTRAN96";#N/A,#N/A,FALSE,"NAA9697";#N/A,#N/A,FALSE,"ECWEBB";#N/A,#N/A,FALSE,"MFT96";#N/A,#N/A,FALSE,"CTrecon"}</definedName>
    <definedName name="name_3_1_4_1" hidden="1">{#N/A,#N/A,FALSE,"TMCOMP96";#N/A,#N/A,FALSE,"MAT96";#N/A,#N/A,FALSE,"FANDA96";#N/A,#N/A,FALSE,"INTRAN96";#N/A,#N/A,FALSE,"NAA9697";#N/A,#N/A,FALSE,"ECWEBB";#N/A,#N/A,FALSE,"MFT96";#N/A,#N/A,FALSE,"CTrecon"}</definedName>
    <definedName name="name_3_1_4_2" hidden="1">{#N/A,#N/A,FALSE,"TMCOMP96";#N/A,#N/A,FALSE,"MAT96";#N/A,#N/A,FALSE,"FANDA96";#N/A,#N/A,FALSE,"INTRAN96";#N/A,#N/A,FALSE,"NAA9697";#N/A,#N/A,FALSE,"ECWEBB";#N/A,#N/A,FALSE,"MFT96";#N/A,#N/A,FALSE,"CTrecon"}</definedName>
    <definedName name="name_3_1_4_3" hidden="1">{#N/A,#N/A,FALSE,"TMCOMP96";#N/A,#N/A,FALSE,"MAT96";#N/A,#N/A,FALSE,"FANDA96";#N/A,#N/A,FALSE,"INTRAN96";#N/A,#N/A,FALSE,"NAA9697";#N/A,#N/A,FALSE,"ECWEBB";#N/A,#N/A,FALSE,"MFT96";#N/A,#N/A,FALSE,"CTrecon"}</definedName>
    <definedName name="name_3_1_4_4" hidden="1">{#N/A,#N/A,FALSE,"TMCOMP96";#N/A,#N/A,FALSE,"MAT96";#N/A,#N/A,FALSE,"FANDA96";#N/A,#N/A,FALSE,"INTRAN96";#N/A,#N/A,FALSE,"NAA9697";#N/A,#N/A,FALSE,"ECWEBB";#N/A,#N/A,FALSE,"MFT96";#N/A,#N/A,FALSE,"CTrecon"}</definedName>
    <definedName name="name_3_1_4_5" hidden="1">{#N/A,#N/A,FALSE,"TMCOMP96";#N/A,#N/A,FALSE,"MAT96";#N/A,#N/A,FALSE,"FANDA96";#N/A,#N/A,FALSE,"INTRAN96";#N/A,#N/A,FALSE,"NAA9697";#N/A,#N/A,FALSE,"ECWEBB";#N/A,#N/A,FALSE,"MFT96";#N/A,#N/A,FALSE,"CTrecon"}</definedName>
    <definedName name="name_3_1_5" hidden="1">{#N/A,#N/A,FALSE,"TMCOMP96";#N/A,#N/A,FALSE,"MAT96";#N/A,#N/A,FALSE,"FANDA96";#N/A,#N/A,FALSE,"INTRAN96";#N/A,#N/A,FALSE,"NAA9697";#N/A,#N/A,FALSE,"ECWEBB";#N/A,#N/A,FALSE,"MFT96";#N/A,#N/A,FALSE,"CTrecon"}</definedName>
    <definedName name="name_3_1_5_1" hidden="1">{#N/A,#N/A,FALSE,"TMCOMP96";#N/A,#N/A,FALSE,"MAT96";#N/A,#N/A,FALSE,"FANDA96";#N/A,#N/A,FALSE,"INTRAN96";#N/A,#N/A,FALSE,"NAA9697";#N/A,#N/A,FALSE,"ECWEBB";#N/A,#N/A,FALSE,"MFT96";#N/A,#N/A,FALSE,"CTrecon"}</definedName>
    <definedName name="name_3_1_5_2" hidden="1">{#N/A,#N/A,FALSE,"TMCOMP96";#N/A,#N/A,FALSE,"MAT96";#N/A,#N/A,FALSE,"FANDA96";#N/A,#N/A,FALSE,"INTRAN96";#N/A,#N/A,FALSE,"NAA9697";#N/A,#N/A,FALSE,"ECWEBB";#N/A,#N/A,FALSE,"MFT96";#N/A,#N/A,FALSE,"CTrecon"}</definedName>
    <definedName name="name_3_1_5_3" hidden="1">{#N/A,#N/A,FALSE,"TMCOMP96";#N/A,#N/A,FALSE,"MAT96";#N/A,#N/A,FALSE,"FANDA96";#N/A,#N/A,FALSE,"INTRAN96";#N/A,#N/A,FALSE,"NAA9697";#N/A,#N/A,FALSE,"ECWEBB";#N/A,#N/A,FALSE,"MFT96";#N/A,#N/A,FALSE,"CTrecon"}</definedName>
    <definedName name="name_3_1_5_4" hidden="1">{#N/A,#N/A,FALSE,"TMCOMP96";#N/A,#N/A,FALSE,"MAT96";#N/A,#N/A,FALSE,"FANDA96";#N/A,#N/A,FALSE,"INTRAN96";#N/A,#N/A,FALSE,"NAA9697";#N/A,#N/A,FALSE,"ECWEBB";#N/A,#N/A,FALSE,"MFT96";#N/A,#N/A,FALSE,"CTrecon"}</definedName>
    <definedName name="name_3_1_5_5" hidden="1">{#N/A,#N/A,FALSE,"TMCOMP96";#N/A,#N/A,FALSE,"MAT96";#N/A,#N/A,FALSE,"FANDA96";#N/A,#N/A,FALSE,"INTRAN96";#N/A,#N/A,FALSE,"NAA9697";#N/A,#N/A,FALSE,"ECWEBB";#N/A,#N/A,FALSE,"MFT96";#N/A,#N/A,FALSE,"CTrecon"}</definedName>
    <definedName name="name_3_2" hidden="1">{#N/A,#N/A,FALSE,"TMCOMP96";#N/A,#N/A,FALSE,"MAT96";#N/A,#N/A,FALSE,"FANDA96";#N/A,#N/A,FALSE,"INTRAN96";#N/A,#N/A,FALSE,"NAA9697";#N/A,#N/A,FALSE,"ECWEBB";#N/A,#N/A,FALSE,"MFT96";#N/A,#N/A,FALSE,"CTrecon"}</definedName>
    <definedName name="name_3_2_1" hidden="1">{#N/A,#N/A,FALSE,"TMCOMP96";#N/A,#N/A,FALSE,"MAT96";#N/A,#N/A,FALSE,"FANDA96";#N/A,#N/A,FALSE,"INTRAN96";#N/A,#N/A,FALSE,"NAA9697";#N/A,#N/A,FALSE,"ECWEBB";#N/A,#N/A,FALSE,"MFT96";#N/A,#N/A,FALSE,"CTrecon"}</definedName>
    <definedName name="name_3_2_2" hidden="1">{#N/A,#N/A,FALSE,"TMCOMP96";#N/A,#N/A,FALSE,"MAT96";#N/A,#N/A,FALSE,"FANDA96";#N/A,#N/A,FALSE,"INTRAN96";#N/A,#N/A,FALSE,"NAA9697";#N/A,#N/A,FALSE,"ECWEBB";#N/A,#N/A,FALSE,"MFT96";#N/A,#N/A,FALSE,"CTrecon"}</definedName>
    <definedName name="name_3_2_3" hidden="1">{#N/A,#N/A,FALSE,"TMCOMP96";#N/A,#N/A,FALSE,"MAT96";#N/A,#N/A,FALSE,"FANDA96";#N/A,#N/A,FALSE,"INTRAN96";#N/A,#N/A,FALSE,"NAA9697";#N/A,#N/A,FALSE,"ECWEBB";#N/A,#N/A,FALSE,"MFT96";#N/A,#N/A,FALSE,"CTrecon"}</definedName>
    <definedName name="name_3_2_4" hidden="1">{#N/A,#N/A,FALSE,"TMCOMP96";#N/A,#N/A,FALSE,"MAT96";#N/A,#N/A,FALSE,"FANDA96";#N/A,#N/A,FALSE,"INTRAN96";#N/A,#N/A,FALSE,"NAA9697";#N/A,#N/A,FALSE,"ECWEBB";#N/A,#N/A,FALSE,"MFT96";#N/A,#N/A,FALSE,"CTrecon"}</definedName>
    <definedName name="name_3_2_5" hidden="1">{#N/A,#N/A,FALSE,"TMCOMP96";#N/A,#N/A,FALSE,"MAT96";#N/A,#N/A,FALSE,"FANDA96";#N/A,#N/A,FALSE,"INTRAN96";#N/A,#N/A,FALSE,"NAA9697";#N/A,#N/A,FALSE,"ECWEBB";#N/A,#N/A,FALSE,"MFT96";#N/A,#N/A,FALSE,"CTrecon"}</definedName>
    <definedName name="name_3_3" hidden="1">{#N/A,#N/A,FALSE,"TMCOMP96";#N/A,#N/A,FALSE,"MAT96";#N/A,#N/A,FALSE,"FANDA96";#N/A,#N/A,FALSE,"INTRAN96";#N/A,#N/A,FALSE,"NAA9697";#N/A,#N/A,FALSE,"ECWEBB";#N/A,#N/A,FALSE,"MFT96";#N/A,#N/A,FALSE,"CTrecon"}</definedName>
    <definedName name="name_3_3_1" hidden="1">{#N/A,#N/A,FALSE,"TMCOMP96";#N/A,#N/A,FALSE,"MAT96";#N/A,#N/A,FALSE,"FANDA96";#N/A,#N/A,FALSE,"INTRAN96";#N/A,#N/A,FALSE,"NAA9697";#N/A,#N/A,FALSE,"ECWEBB";#N/A,#N/A,FALSE,"MFT96";#N/A,#N/A,FALSE,"CTrecon"}</definedName>
    <definedName name="name_3_3_2" hidden="1">{#N/A,#N/A,FALSE,"TMCOMP96";#N/A,#N/A,FALSE,"MAT96";#N/A,#N/A,FALSE,"FANDA96";#N/A,#N/A,FALSE,"INTRAN96";#N/A,#N/A,FALSE,"NAA9697";#N/A,#N/A,FALSE,"ECWEBB";#N/A,#N/A,FALSE,"MFT96";#N/A,#N/A,FALSE,"CTrecon"}</definedName>
    <definedName name="name_3_3_3" hidden="1">{#N/A,#N/A,FALSE,"TMCOMP96";#N/A,#N/A,FALSE,"MAT96";#N/A,#N/A,FALSE,"FANDA96";#N/A,#N/A,FALSE,"INTRAN96";#N/A,#N/A,FALSE,"NAA9697";#N/A,#N/A,FALSE,"ECWEBB";#N/A,#N/A,FALSE,"MFT96";#N/A,#N/A,FALSE,"CTrecon"}</definedName>
    <definedName name="name_3_3_4" hidden="1">{#N/A,#N/A,FALSE,"TMCOMP96";#N/A,#N/A,FALSE,"MAT96";#N/A,#N/A,FALSE,"FANDA96";#N/A,#N/A,FALSE,"INTRAN96";#N/A,#N/A,FALSE,"NAA9697";#N/A,#N/A,FALSE,"ECWEBB";#N/A,#N/A,FALSE,"MFT96";#N/A,#N/A,FALSE,"CTrecon"}</definedName>
    <definedName name="name_3_3_5" hidden="1">{#N/A,#N/A,FALSE,"TMCOMP96";#N/A,#N/A,FALSE,"MAT96";#N/A,#N/A,FALSE,"FANDA96";#N/A,#N/A,FALSE,"INTRAN96";#N/A,#N/A,FALSE,"NAA9697";#N/A,#N/A,FALSE,"ECWEBB";#N/A,#N/A,FALSE,"MFT96";#N/A,#N/A,FALSE,"CTrecon"}</definedName>
    <definedName name="name_3_4" hidden="1">{#N/A,#N/A,FALSE,"TMCOMP96";#N/A,#N/A,FALSE,"MAT96";#N/A,#N/A,FALSE,"FANDA96";#N/A,#N/A,FALSE,"INTRAN96";#N/A,#N/A,FALSE,"NAA9697";#N/A,#N/A,FALSE,"ECWEBB";#N/A,#N/A,FALSE,"MFT96";#N/A,#N/A,FALSE,"CTrecon"}</definedName>
    <definedName name="name_3_4_1" hidden="1">{#N/A,#N/A,FALSE,"TMCOMP96";#N/A,#N/A,FALSE,"MAT96";#N/A,#N/A,FALSE,"FANDA96";#N/A,#N/A,FALSE,"INTRAN96";#N/A,#N/A,FALSE,"NAA9697";#N/A,#N/A,FALSE,"ECWEBB";#N/A,#N/A,FALSE,"MFT96";#N/A,#N/A,FALSE,"CTrecon"}</definedName>
    <definedName name="name_3_4_2" hidden="1">{#N/A,#N/A,FALSE,"TMCOMP96";#N/A,#N/A,FALSE,"MAT96";#N/A,#N/A,FALSE,"FANDA96";#N/A,#N/A,FALSE,"INTRAN96";#N/A,#N/A,FALSE,"NAA9697";#N/A,#N/A,FALSE,"ECWEBB";#N/A,#N/A,FALSE,"MFT96";#N/A,#N/A,FALSE,"CTrecon"}</definedName>
    <definedName name="name_3_4_3" hidden="1">{#N/A,#N/A,FALSE,"TMCOMP96";#N/A,#N/A,FALSE,"MAT96";#N/A,#N/A,FALSE,"FANDA96";#N/A,#N/A,FALSE,"INTRAN96";#N/A,#N/A,FALSE,"NAA9697";#N/A,#N/A,FALSE,"ECWEBB";#N/A,#N/A,FALSE,"MFT96";#N/A,#N/A,FALSE,"CTrecon"}</definedName>
    <definedName name="name_3_4_4" hidden="1">{#N/A,#N/A,FALSE,"TMCOMP96";#N/A,#N/A,FALSE,"MAT96";#N/A,#N/A,FALSE,"FANDA96";#N/A,#N/A,FALSE,"INTRAN96";#N/A,#N/A,FALSE,"NAA9697";#N/A,#N/A,FALSE,"ECWEBB";#N/A,#N/A,FALSE,"MFT96";#N/A,#N/A,FALSE,"CTrecon"}</definedName>
    <definedName name="name_3_4_5" hidden="1">{#N/A,#N/A,FALSE,"TMCOMP96";#N/A,#N/A,FALSE,"MAT96";#N/A,#N/A,FALSE,"FANDA96";#N/A,#N/A,FALSE,"INTRAN96";#N/A,#N/A,FALSE,"NAA9697";#N/A,#N/A,FALSE,"ECWEBB";#N/A,#N/A,FALSE,"MFT96";#N/A,#N/A,FALSE,"CTrecon"}</definedName>
    <definedName name="name_3_5" hidden="1">{#N/A,#N/A,FALSE,"TMCOMP96";#N/A,#N/A,FALSE,"MAT96";#N/A,#N/A,FALSE,"FANDA96";#N/A,#N/A,FALSE,"INTRAN96";#N/A,#N/A,FALSE,"NAA9697";#N/A,#N/A,FALSE,"ECWEBB";#N/A,#N/A,FALSE,"MFT96";#N/A,#N/A,FALSE,"CTrecon"}</definedName>
    <definedName name="name_3_5_1" hidden="1">{#N/A,#N/A,FALSE,"TMCOMP96";#N/A,#N/A,FALSE,"MAT96";#N/A,#N/A,FALSE,"FANDA96";#N/A,#N/A,FALSE,"INTRAN96";#N/A,#N/A,FALSE,"NAA9697";#N/A,#N/A,FALSE,"ECWEBB";#N/A,#N/A,FALSE,"MFT96";#N/A,#N/A,FALSE,"CTrecon"}</definedName>
    <definedName name="name_3_5_2" hidden="1">{#N/A,#N/A,FALSE,"TMCOMP96";#N/A,#N/A,FALSE,"MAT96";#N/A,#N/A,FALSE,"FANDA96";#N/A,#N/A,FALSE,"INTRAN96";#N/A,#N/A,FALSE,"NAA9697";#N/A,#N/A,FALSE,"ECWEBB";#N/A,#N/A,FALSE,"MFT96";#N/A,#N/A,FALSE,"CTrecon"}</definedName>
    <definedName name="name_3_5_3" hidden="1">{#N/A,#N/A,FALSE,"TMCOMP96";#N/A,#N/A,FALSE,"MAT96";#N/A,#N/A,FALSE,"FANDA96";#N/A,#N/A,FALSE,"INTRAN96";#N/A,#N/A,FALSE,"NAA9697";#N/A,#N/A,FALSE,"ECWEBB";#N/A,#N/A,FALSE,"MFT96";#N/A,#N/A,FALSE,"CTrecon"}</definedName>
    <definedName name="name_3_5_4" hidden="1">{#N/A,#N/A,FALSE,"TMCOMP96";#N/A,#N/A,FALSE,"MAT96";#N/A,#N/A,FALSE,"FANDA96";#N/A,#N/A,FALSE,"INTRAN96";#N/A,#N/A,FALSE,"NAA9697";#N/A,#N/A,FALSE,"ECWEBB";#N/A,#N/A,FALSE,"MFT96";#N/A,#N/A,FALSE,"CTrecon"}</definedName>
    <definedName name="name_3_5_5" hidden="1">{#N/A,#N/A,FALSE,"TMCOMP96";#N/A,#N/A,FALSE,"MAT96";#N/A,#N/A,FALSE,"FANDA96";#N/A,#N/A,FALSE,"INTRAN96";#N/A,#N/A,FALSE,"NAA9697";#N/A,#N/A,FALSE,"ECWEBB";#N/A,#N/A,FALSE,"MFT96";#N/A,#N/A,FALSE,"CTrecon"}</definedName>
    <definedName name="name_4" hidden="1">{#N/A,#N/A,FALSE,"TMCOMP96";#N/A,#N/A,FALSE,"MAT96";#N/A,#N/A,FALSE,"FANDA96";#N/A,#N/A,FALSE,"INTRAN96";#N/A,#N/A,FALSE,"NAA9697";#N/A,#N/A,FALSE,"ECWEBB";#N/A,#N/A,FALSE,"MFT96";#N/A,#N/A,FALSE,"CTrecon"}</definedName>
    <definedName name="name_4_1" hidden="1">{#N/A,#N/A,FALSE,"TMCOMP96";#N/A,#N/A,FALSE,"MAT96";#N/A,#N/A,FALSE,"FANDA96";#N/A,#N/A,FALSE,"INTRAN96";#N/A,#N/A,FALSE,"NAA9697";#N/A,#N/A,FALSE,"ECWEBB";#N/A,#N/A,FALSE,"MFT96";#N/A,#N/A,FALSE,"CTrecon"}</definedName>
    <definedName name="name_4_1_1" hidden="1">{#N/A,#N/A,FALSE,"TMCOMP96";#N/A,#N/A,FALSE,"MAT96";#N/A,#N/A,FALSE,"FANDA96";#N/A,#N/A,FALSE,"INTRAN96";#N/A,#N/A,FALSE,"NAA9697";#N/A,#N/A,FALSE,"ECWEBB";#N/A,#N/A,FALSE,"MFT96";#N/A,#N/A,FALSE,"CTrecon"}</definedName>
    <definedName name="name_4_1_1_1" hidden="1">{#N/A,#N/A,FALSE,"TMCOMP96";#N/A,#N/A,FALSE,"MAT96";#N/A,#N/A,FALSE,"FANDA96";#N/A,#N/A,FALSE,"INTRAN96";#N/A,#N/A,FALSE,"NAA9697";#N/A,#N/A,FALSE,"ECWEBB";#N/A,#N/A,FALSE,"MFT96";#N/A,#N/A,FALSE,"CTrecon"}</definedName>
    <definedName name="name_4_1_1_1_1" hidden="1">{#N/A,#N/A,FALSE,"TMCOMP96";#N/A,#N/A,FALSE,"MAT96";#N/A,#N/A,FALSE,"FANDA96";#N/A,#N/A,FALSE,"INTRAN96";#N/A,#N/A,FALSE,"NAA9697";#N/A,#N/A,FALSE,"ECWEBB";#N/A,#N/A,FALSE,"MFT96";#N/A,#N/A,FALSE,"CTrecon"}</definedName>
    <definedName name="name_4_1_1_1_2" hidden="1">{#N/A,#N/A,FALSE,"TMCOMP96";#N/A,#N/A,FALSE,"MAT96";#N/A,#N/A,FALSE,"FANDA96";#N/A,#N/A,FALSE,"INTRAN96";#N/A,#N/A,FALSE,"NAA9697";#N/A,#N/A,FALSE,"ECWEBB";#N/A,#N/A,FALSE,"MFT96";#N/A,#N/A,FALSE,"CTrecon"}</definedName>
    <definedName name="name_4_1_1_1_3" hidden="1">{#N/A,#N/A,FALSE,"TMCOMP96";#N/A,#N/A,FALSE,"MAT96";#N/A,#N/A,FALSE,"FANDA96";#N/A,#N/A,FALSE,"INTRAN96";#N/A,#N/A,FALSE,"NAA9697";#N/A,#N/A,FALSE,"ECWEBB";#N/A,#N/A,FALSE,"MFT96";#N/A,#N/A,FALSE,"CTrecon"}</definedName>
    <definedName name="name_4_1_1_1_4" hidden="1">{#N/A,#N/A,FALSE,"TMCOMP96";#N/A,#N/A,FALSE,"MAT96";#N/A,#N/A,FALSE,"FANDA96";#N/A,#N/A,FALSE,"INTRAN96";#N/A,#N/A,FALSE,"NAA9697";#N/A,#N/A,FALSE,"ECWEBB";#N/A,#N/A,FALSE,"MFT96";#N/A,#N/A,FALSE,"CTrecon"}</definedName>
    <definedName name="name_4_1_1_1_5" hidden="1">{#N/A,#N/A,FALSE,"TMCOMP96";#N/A,#N/A,FALSE,"MAT96";#N/A,#N/A,FALSE,"FANDA96";#N/A,#N/A,FALSE,"INTRAN96";#N/A,#N/A,FALSE,"NAA9697";#N/A,#N/A,FALSE,"ECWEBB";#N/A,#N/A,FALSE,"MFT96";#N/A,#N/A,FALSE,"CTrecon"}</definedName>
    <definedName name="name_4_1_1_2" hidden="1">{#N/A,#N/A,FALSE,"TMCOMP96";#N/A,#N/A,FALSE,"MAT96";#N/A,#N/A,FALSE,"FANDA96";#N/A,#N/A,FALSE,"INTRAN96";#N/A,#N/A,FALSE,"NAA9697";#N/A,#N/A,FALSE,"ECWEBB";#N/A,#N/A,FALSE,"MFT96";#N/A,#N/A,FALSE,"CTrecon"}</definedName>
    <definedName name="name_4_1_1_2_1" hidden="1">{#N/A,#N/A,FALSE,"TMCOMP96";#N/A,#N/A,FALSE,"MAT96";#N/A,#N/A,FALSE,"FANDA96";#N/A,#N/A,FALSE,"INTRAN96";#N/A,#N/A,FALSE,"NAA9697";#N/A,#N/A,FALSE,"ECWEBB";#N/A,#N/A,FALSE,"MFT96";#N/A,#N/A,FALSE,"CTrecon"}</definedName>
    <definedName name="name_4_1_1_2_2" hidden="1">{#N/A,#N/A,FALSE,"TMCOMP96";#N/A,#N/A,FALSE,"MAT96";#N/A,#N/A,FALSE,"FANDA96";#N/A,#N/A,FALSE,"INTRAN96";#N/A,#N/A,FALSE,"NAA9697";#N/A,#N/A,FALSE,"ECWEBB";#N/A,#N/A,FALSE,"MFT96";#N/A,#N/A,FALSE,"CTrecon"}</definedName>
    <definedName name="name_4_1_1_2_3" hidden="1">{#N/A,#N/A,FALSE,"TMCOMP96";#N/A,#N/A,FALSE,"MAT96";#N/A,#N/A,FALSE,"FANDA96";#N/A,#N/A,FALSE,"INTRAN96";#N/A,#N/A,FALSE,"NAA9697";#N/A,#N/A,FALSE,"ECWEBB";#N/A,#N/A,FALSE,"MFT96";#N/A,#N/A,FALSE,"CTrecon"}</definedName>
    <definedName name="name_4_1_1_2_4" hidden="1">{#N/A,#N/A,FALSE,"TMCOMP96";#N/A,#N/A,FALSE,"MAT96";#N/A,#N/A,FALSE,"FANDA96";#N/A,#N/A,FALSE,"INTRAN96";#N/A,#N/A,FALSE,"NAA9697";#N/A,#N/A,FALSE,"ECWEBB";#N/A,#N/A,FALSE,"MFT96";#N/A,#N/A,FALSE,"CTrecon"}</definedName>
    <definedName name="name_4_1_1_2_5" hidden="1">{#N/A,#N/A,FALSE,"TMCOMP96";#N/A,#N/A,FALSE,"MAT96";#N/A,#N/A,FALSE,"FANDA96";#N/A,#N/A,FALSE,"INTRAN96";#N/A,#N/A,FALSE,"NAA9697";#N/A,#N/A,FALSE,"ECWEBB";#N/A,#N/A,FALSE,"MFT96";#N/A,#N/A,FALSE,"CTrecon"}</definedName>
    <definedName name="name_4_1_1_3" hidden="1">{#N/A,#N/A,FALSE,"TMCOMP96";#N/A,#N/A,FALSE,"MAT96";#N/A,#N/A,FALSE,"FANDA96";#N/A,#N/A,FALSE,"INTRAN96";#N/A,#N/A,FALSE,"NAA9697";#N/A,#N/A,FALSE,"ECWEBB";#N/A,#N/A,FALSE,"MFT96";#N/A,#N/A,FALSE,"CTrecon"}</definedName>
    <definedName name="name_4_1_1_4" hidden="1">{#N/A,#N/A,FALSE,"TMCOMP96";#N/A,#N/A,FALSE,"MAT96";#N/A,#N/A,FALSE,"FANDA96";#N/A,#N/A,FALSE,"INTRAN96";#N/A,#N/A,FALSE,"NAA9697";#N/A,#N/A,FALSE,"ECWEBB";#N/A,#N/A,FALSE,"MFT96";#N/A,#N/A,FALSE,"CTrecon"}</definedName>
    <definedName name="name_4_1_1_5" hidden="1">{#N/A,#N/A,FALSE,"TMCOMP96";#N/A,#N/A,FALSE,"MAT96";#N/A,#N/A,FALSE,"FANDA96";#N/A,#N/A,FALSE,"INTRAN96";#N/A,#N/A,FALSE,"NAA9697";#N/A,#N/A,FALSE,"ECWEBB";#N/A,#N/A,FALSE,"MFT96";#N/A,#N/A,FALSE,"CTrecon"}</definedName>
    <definedName name="name_4_1_2" hidden="1">{#N/A,#N/A,FALSE,"TMCOMP96";#N/A,#N/A,FALSE,"MAT96";#N/A,#N/A,FALSE,"FANDA96";#N/A,#N/A,FALSE,"INTRAN96";#N/A,#N/A,FALSE,"NAA9697";#N/A,#N/A,FALSE,"ECWEBB";#N/A,#N/A,FALSE,"MFT96";#N/A,#N/A,FALSE,"CTrecon"}</definedName>
    <definedName name="name_4_1_2_1" hidden="1">{#N/A,#N/A,FALSE,"TMCOMP96";#N/A,#N/A,FALSE,"MAT96";#N/A,#N/A,FALSE,"FANDA96";#N/A,#N/A,FALSE,"INTRAN96";#N/A,#N/A,FALSE,"NAA9697";#N/A,#N/A,FALSE,"ECWEBB";#N/A,#N/A,FALSE,"MFT96";#N/A,#N/A,FALSE,"CTrecon"}</definedName>
    <definedName name="name_4_1_2_2" hidden="1">{#N/A,#N/A,FALSE,"TMCOMP96";#N/A,#N/A,FALSE,"MAT96";#N/A,#N/A,FALSE,"FANDA96";#N/A,#N/A,FALSE,"INTRAN96";#N/A,#N/A,FALSE,"NAA9697";#N/A,#N/A,FALSE,"ECWEBB";#N/A,#N/A,FALSE,"MFT96";#N/A,#N/A,FALSE,"CTrecon"}</definedName>
    <definedName name="name_4_1_2_3" hidden="1">{#N/A,#N/A,FALSE,"TMCOMP96";#N/A,#N/A,FALSE,"MAT96";#N/A,#N/A,FALSE,"FANDA96";#N/A,#N/A,FALSE,"INTRAN96";#N/A,#N/A,FALSE,"NAA9697";#N/A,#N/A,FALSE,"ECWEBB";#N/A,#N/A,FALSE,"MFT96";#N/A,#N/A,FALSE,"CTrecon"}</definedName>
    <definedName name="name_4_1_2_4" hidden="1">{#N/A,#N/A,FALSE,"TMCOMP96";#N/A,#N/A,FALSE,"MAT96";#N/A,#N/A,FALSE,"FANDA96";#N/A,#N/A,FALSE,"INTRAN96";#N/A,#N/A,FALSE,"NAA9697";#N/A,#N/A,FALSE,"ECWEBB";#N/A,#N/A,FALSE,"MFT96";#N/A,#N/A,FALSE,"CTrecon"}</definedName>
    <definedName name="name_4_1_2_5" hidden="1">{#N/A,#N/A,FALSE,"TMCOMP96";#N/A,#N/A,FALSE,"MAT96";#N/A,#N/A,FALSE,"FANDA96";#N/A,#N/A,FALSE,"INTRAN96";#N/A,#N/A,FALSE,"NAA9697";#N/A,#N/A,FALSE,"ECWEBB";#N/A,#N/A,FALSE,"MFT96";#N/A,#N/A,FALSE,"CTrecon"}</definedName>
    <definedName name="name_4_1_3" hidden="1">{#N/A,#N/A,FALSE,"TMCOMP96";#N/A,#N/A,FALSE,"MAT96";#N/A,#N/A,FALSE,"FANDA96";#N/A,#N/A,FALSE,"INTRAN96";#N/A,#N/A,FALSE,"NAA9697";#N/A,#N/A,FALSE,"ECWEBB";#N/A,#N/A,FALSE,"MFT96";#N/A,#N/A,FALSE,"CTrecon"}</definedName>
    <definedName name="name_4_1_3_1" hidden="1">{#N/A,#N/A,FALSE,"TMCOMP96";#N/A,#N/A,FALSE,"MAT96";#N/A,#N/A,FALSE,"FANDA96";#N/A,#N/A,FALSE,"INTRAN96";#N/A,#N/A,FALSE,"NAA9697";#N/A,#N/A,FALSE,"ECWEBB";#N/A,#N/A,FALSE,"MFT96";#N/A,#N/A,FALSE,"CTrecon"}</definedName>
    <definedName name="name_4_1_3_2" hidden="1">{#N/A,#N/A,FALSE,"TMCOMP96";#N/A,#N/A,FALSE,"MAT96";#N/A,#N/A,FALSE,"FANDA96";#N/A,#N/A,FALSE,"INTRAN96";#N/A,#N/A,FALSE,"NAA9697";#N/A,#N/A,FALSE,"ECWEBB";#N/A,#N/A,FALSE,"MFT96";#N/A,#N/A,FALSE,"CTrecon"}</definedName>
    <definedName name="name_4_1_3_3" hidden="1">{#N/A,#N/A,FALSE,"TMCOMP96";#N/A,#N/A,FALSE,"MAT96";#N/A,#N/A,FALSE,"FANDA96";#N/A,#N/A,FALSE,"INTRAN96";#N/A,#N/A,FALSE,"NAA9697";#N/A,#N/A,FALSE,"ECWEBB";#N/A,#N/A,FALSE,"MFT96";#N/A,#N/A,FALSE,"CTrecon"}</definedName>
    <definedName name="name_4_1_3_4" hidden="1">{#N/A,#N/A,FALSE,"TMCOMP96";#N/A,#N/A,FALSE,"MAT96";#N/A,#N/A,FALSE,"FANDA96";#N/A,#N/A,FALSE,"INTRAN96";#N/A,#N/A,FALSE,"NAA9697";#N/A,#N/A,FALSE,"ECWEBB";#N/A,#N/A,FALSE,"MFT96";#N/A,#N/A,FALSE,"CTrecon"}</definedName>
    <definedName name="name_4_1_3_5" hidden="1">{#N/A,#N/A,FALSE,"TMCOMP96";#N/A,#N/A,FALSE,"MAT96";#N/A,#N/A,FALSE,"FANDA96";#N/A,#N/A,FALSE,"INTRAN96";#N/A,#N/A,FALSE,"NAA9697";#N/A,#N/A,FALSE,"ECWEBB";#N/A,#N/A,FALSE,"MFT96";#N/A,#N/A,FALSE,"CTrecon"}</definedName>
    <definedName name="name_4_1_4" hidden="1">{#N/A,#N/A,FALSE,"TMCOMP96";#N/A,#N/A,FALSE,"MAT96";#N/A,#N/A,FALSE,"FANDA96";#N/A,#N/A,FALSE,"INTRAN96";#N/A,#N/A,FALSE,"NAA9697";#N/A,#N/A,FALSE,"ECWEBB";#N/A,#N/A,FALSE,"MFT96";#N/A,#N/A,FALSE,"CTrecon"}</definedName>
    <definedName name="name_4_1_4_1" hidden="1">{#N/A,#N/A,FALSE,"TMCOMP96";#N/A,#N/A,FALSE,"MAT96";#N/A,#N/A,FALSE,"FANDA96";#N/A,#N/A,FALSE,"INTRAN96";#N/A,#N/A,FALSE,"NAA9697";#N/A,#N/A,FALSE,"ECWEBB";#N/A,#N/A,FALSE,"MFT96";#N/A,#N/A,FALSE,"CTrecon"}</definedName>
    <definedName name="name_4_1_4_2" hidden="1">{#N/A,#N/A,FALSE,"TMCOMP96";#N/A,#N/A,FALSE,"MAT96";#N/A,#N/A,FALSE,"FANDA96";#N/A,#N/A,FALSE,"INTRAN96";#N/A,#N/A,FALSE,"NAA9697";#N/A,#N/A,FALSE,"ECWEBB";#N/A,#N/A,FALSE,"MFT96";#N/A,#N/A,FALSE,"CTrecon"}</definedName>
    <definedName name="name_4_1_4_3" hidden="1">{#N/A,#N/A,FALSE,"TMCOMP96";#N/A,#N/A,FALSE,"MAT96";#N/A,#N/A,FALSE,"FANDA96";#N/A,#N/A,FALSE,"INTRAN96";#N/A,#N/A,FALSE,"NAA9697";#N/A,#N/A,FALSE,"ECWEBB";#N/A,#N/A,FALSE,"MFT96";#N/A,#N/A,FALSE,"CTrecon"}</definedName>
    <definedName name="name_4_1_4_4" hidden="1">{#N/A,#N/A,FALSE,"TMCOMP96";#N/A,#N/A,FALSE,"MAT96";#N/A,#N/A,FALSE,"FANDA96";#N/A,#N/A,FALSE,"INTRAN96";#N/A,#N/A,FALSE,"NAA9697";#N/A,#N/A,FALSE,"ECWEBB";#N/A,#N/A,FALSE,"MFT96";#N/A,#N/A,FALSE,"CTrecon"}</definedName>
    <definedName name="name_4_1_4_5" hidden="1">{#N/A,#N/A,FALSE,"TMCOMP96";#N/A,#N/A,FALSE,"MAT96";#N/A,#N/A,FALSE,"FANDA96";#N/A,#N/A,FALSE,"INTRAN96";#N/A,#N/A,FALSE,"NAA9697";#N/A,#N/A,FALSE,"ECWEBB";#N/A,#N/A,FALSE,"MFT96";#N/A,#N/A,FALSE,"CTrecon"}</definedName>
    <definedName name="name_4_1_5" hidden="1">{#N/A,#N/A,FALSE,"TMCOMP96";#N/A,#N/A,FALSE,"MAT96";#N/A,#N/A,FALSE,"FANDA96";#N/A,#N/A,FALSE,"INTRAN96";#N/A,#N/A,FALSE,"NAA9697";#N/A,#N/A,FALSE,"ECWEBB";#N/A,#N/A,FALSE,"MFT96";#N/A,#N/A,FALSE,"CTrecon"}</definedName>
    <definedName name="name_4_1_5_1" hidden="1">{#N/A,#N/A,FALSE,"TMCOMP96";#N/A,#N/A,FALSE,"MAT96";#N/A,#N/A,FALSE,"FANDA96";#N/A,#N/A,FALSE,"INTRAN96";#N/A,#N/A,FALSE,"NAA9697";#N/A,#N/A,FALSE,"ECWEBB";#N/A,#N/A,FALSE,"MFT96";#N/A,#N/A,FALSE,"CTrecon"}</definedName>
    <definedName name="name_4_1_5_2" hidden="1">{#N/A,#N/A,FALSE,"TMCOMP96";#N/A,#N/A,FALSE,"MAT96";#N/A,#N/A,FALSE,"FANDA96";#N/A,#N/A,FALSE,"INTRAN96";#N/A,#N/A,FALSE,"NAA9697";#N/A,#N/A,FALSE,"ECWEBB";#N/A,#N/A,FALSE,"MFT96";#N/A,#N/A,FALSE,"CTrecon"}</definedName>
    <definedName name="name_4_1_5_3" hidden="1">{#N/A,#N/A,FALSE,"TMCOMP96";#N/A,#N/A,FALSE,"MAT96";#N/A,#N/A,FALSE,"FANDA96";#N/A,#N/A,FALSE,"INTRAN96";#N/A,#N/A,FALSE,"NAA9697";#N/A,#N/A,FALSE,"ECWEBB";#N/A,#N/A,FALSE,"MFT96";#N/A,#N/A,FALSE,"CTrecon"}</definedName>
    <definedName name="name_4_1_5_4" hidden="1">{#N/A,#N/A,FALSE,"TMCOMP96";#N/A,#N/A,FALSE,"MAT96";#N/A,#N/A,FALSE,"FANDA96";#N/A,#N/A,FALSE,"INTRAN96";#N/A,#N/A,FALSE,"NAA9697";#N/A,#N/A,FALSE,"ECWEBB";#N/A,#N/A,FALSE,"MFT96";#N/A,#N/A,FALSE,"CTrecon"}</definedName>
    <definedName name="name_4_1_5_5" hidden="1">{#N/A,#N/A,FALSE,"TMCOMP96";#N/A,#N/A,FALSE,"MAT96";#N/A,#N/A,FALSE,"FANDA96";#N/A,#N/A,FALSE,"INTRAN96";#N/A,#N/A,FALSE,"NAA9697";#N/A,#N/A,FALSE,"ECWEBB";#N/A,#N/A,FALSE,"MFT96";#N/A,#N/A,FALSE,"CTrecon"}</definedName>
    <definedName name="name_4_2" hidden="1">{#N/A,#N/A,FALSE,"TMCOMP96";#N/A,#N/A,FALSE,"MAT96";#N/A,#N/A,FALSE,"FANDA96";#N/A,#N/A,FALSE,"INTRAN96";#N/A,#N/A,FALSE,"NAA9697";#N/A,#N/A,FALSE,"ECWEBB";#N/A,#N/A,FALSE,"MFT96";#N/A,#N/A,FALSE,"CTrecon"}</definedName>
    <definedName name="name_4_2_1" hidden="1">{#N/A,#N/A,FALSE,"TMCOMP96";#N/A,#N/A,FALSE,"MAT96";#N/A,#N/A,FALSE,"FANDA96";#N/A,#N/A,FALSE,"INTRAN96";#N/A,#N/A,FALSE,"NAA9697";#N/A,#N/A,FALSE,"ECWEBB";#N/A,#N/A,FALSE,"MFT96";#N/A,#N/A,FALSE,"CTrecon"}</definedName>
    <definedName name="name_4_2_2" hidden="1">{#N/A,#N/A,FALSE,"TMCOMP96";#N/A,#N/A,FALSE,"MAT96";#N/A,#N/A,FALSE,"FANDA96";#N/A,#N/A,FALSE,"INTRAN96";#N/A,#N/A,FALSE,"NAA9697";#N/A,#N/A,FALSE,"ECWEBB";#N/A,#N/A,FALSE,"MFT96";#N/A,#N/A,FALSE,"CTrecon"}</definedName>
    <definedName name="name_4_2_3" hidden="1">{#N/A,#N/A,FALSE,"TMCOMP96";#N/A,#N/A,FALSE,"MAT96";#N/A,#N/A,FALSE,"FANDA96";#N/A,#N/A,FALSE,"INTRAN96";#N/A,#N/A,FALSE,"NAA9697";#N/A,#N/A,FALSE,"ECWEBB";#N/A,#N/A,FALSE,"MFT96";#N/A,#N/A,FALSE,"CTrecon"}</definedName>
    <definedName name="name_4_2_4" hidden="1">{#N/A,#N/A,FALSE,"TMCOMP96";#N/A,#N/A,FALSE,"MAT96";#N/A,#N/A,FALSE,"FANDA96";#N/A,#N/A,FALSE,"INTRAN96";#N/A,#N/A,FALSE,"NAA9697";#N/A,#N/A,FALSE,"ECWEBB";#N/A,#N/A,FALSE,"MFT96";#N/A,#N/A,FALSE,"CTrecon"}</definedName>
    <definedName name="name_4_2_5" hidden="1">{#N/A,#N/A,FALSE,"TMCOMP96";#N/A,#N/A,FALSE,"MAT96";#N/A,#N/A,FALSE,"FANDA96";#N/A,#N/A,FALSE,"INTRAN96";#N/A,#N/A,FALSE,"NAA9697";#N/A,#N/A,FALSE,"ECWEBB";#N/A,#N/A,FALSE,"MFT96";#N/A,#N/A,FALSE,"CTrecon"}</definedName>
    <definedName name="name_4_3" hidden="1">{#N/A,#N/A,FALSE,"TMCOMP96";#N/A,#N/A,FALSE,"MAT96";#N/A,#N/A,FALSE,"FANDA96";#N/A,#N/A,FALSE,"INTRAN96";#N/A,#N/A,FALSE,"NAA9697";#N/A,#N/A,FALSE,"ECWEBB";#N/A,#N/A,FALSE,"MFT96";#N/A,#N/A,FALSE,"CTrecon"}</definedName>
    <definedName name="name_4_3_1" hidden="1">{#N/A,#N/A,FALSE,"TMCOMP96";#N/A,#N/A,FALSE,"MAT96";#N/A,#N/A,FALSE,"FANDA96";#N/A,#N/A,FALSE,"INTRAN96";#N/A,#N/A,FALSE,"NAA9697";#N/A,#N/A,FALSE,"ECWEBB";#N/A,#N/A,FALSE,"MFT96";#N/A,#N/A,FALSE,"CTrecon"}</definedName>
    <definedName name="name_4_3_2" hidden="1">{#N/A,#N/A,FALSE,"TMCOMP96";#N/A,#N/A,FALSE,"MAT96";#N/A,#N/A,FALSE,"FANDA96";#N/A,#N/A,FALSE,"INTRAN96";#N/A,#N/A,FALSE,"NAA9697";#N/A,#N/A,FALSE,"ECWEBB";#N/A,#N/A,FALSE,"MFT96";#N/A,#N/A,FALSE,"CTrecon"}</definedName>
    <definedName name="name_4_3_3" hidden="1">{#N/A,#N/A,FALSE,"TMCOMP96";#N/A,#N/A,FALSE,"MAT96";#N/A,#N/A,FALSE,"FANDA96";#N/A,#N/A,FALSE,"INTRAN96";#N/A,#N/A,FALSE,"NAA9697";#N/A,#N/A,FALSE,"ECWEBB";#N/A,#N/A,FALSE,"MFT96";#N/A,#N/A,FALSE,"CTrecon"}</definedName>
    <definedName name="name_4_3_4" hidden="1">{#N/A,#N/A,FALSE,"TMCOMP96";#N/A,#N/A,FALSE,"MAT96";#N/A,#N/A,FALSE,"FANDA96";#N/A,#N/A,FALSE,"INTRAN96";#N/A,#N/A,FALSE,"NAA9697";#N/A,#N/A,FALSE,"ECWEBB";#N/A,#N/A,FALSE,"MFT96";#N/A,#N/A,FALSE,"CTrecon"}</definedName>
    <definedName name="name_4_3_5" hidden="1">{#N/A,#N/A,FALSE,"TMCOMP96";#N/A,#N/A,FALSE,"MAT96";#N/A,#N/A,FALSE,"FANDA96";#N/A,#N/A,FALSE,"INTRAN96";#N/A,#N/A,FALSE,"NAA9697";#N/A,#N/A,FALSE,"ECWEBB";#N/A,#N/A,FALSE,"MFT96";#N/A,#N/A,FALSE,"CTrecon"}</definedName>
    <definedName name="name_4_4" hidden="1">{#N/A,#N/A,FALSE,"TMCOMP96";#N/A,#N/A,FALSE,"MAT96";#N/A,#N/A,FALSE,"FANDA96";#N/A,#N/A,FALSE,"INTRAN96";#N/A,#N/A,FALSE,"NAA9697";#N/A,#N/A,FALSE,"ECWEBB";#N/A,#N/A,FALSE,"MFT96";#N/A,#N/A,FALSE,"CTrecon"}</definedName>
    <definedName name="name_4_4_1" hidden="1">{#N/A,#N/A,FALSE,"TMCOMP96";#N/A,#N/A,FALSE,"MAT96";#N/A,#N/A,FALSE,"FANDA96";#N/A,#N/A,FALSE,"INTRAN96";#N/A,#N/A,FALSE,"NAA9697";#N/A,#N/A,FALSE,"ECWEBB";#N/A,#N/A,FALSE,"MFT96";#N/A,#N/A,FALSE,"CTrecon"}</definedName>
    <definedName name="name_4_4_2" hidden="1">{#N/A,#N/A,FALSE,"TMCOMP96";#N/A,#N/A,FALSE,"MAT96";#N/A,#N/A,FALSE,"FANDA96";#N/A,#N/A,FALSE,"INTRAN96";#N/A,#N/A,FALSE,"NAA9697";#N/A,#N/A,FALSE,"ECWEBB";#N/A,#N/A,FALSE,"MFT96";#N/A,#N/A,FALSE,"CTrecon"}</definedName>
    <definedName name="name_4_4_3" hidden="1">{#N/A,#N/A,FALSE,"TMCOMP96";#N/A,#N/A,FALSE,"MAT96";#N/A,#N/A,FALSE,"FANDA96";#N/A,#N/A,FALSE,"INTRAN96";#N/A,#N/A,FALSE,"NAA9697";#N/A,#N/A,FALSE,"ECWEBB";#N/A,#N/A,FALSE,"MFT96";#N/A,#N/A,FALSE,"CTrecon"}</definedName>
    <definedName name="name_4_4_4" hidden="1">{#N/A,#N/A,FALSE,"TMCOMP96";#N/A,#N/A,FALSE,"MAT96";#N/A,#N/A,FALSE,"FANDA96";#N/A,#N/A,FALSE,"INTRAN96";#N/A,#N/A,FALSE,"NAA9697";#N/A,#N/A,FALSE,"ECWEBB";#N/A,#N/A,FALSE,"MFT96";#N/A,#N/A,FALSE,"CTrecon"}</definedName>
    <definedName name="name_4_4_5" hidden="1">{#N/A,#N/A,FALSE,"TMCOMP96";#N/A,#N/A,FALSE,"MAT96";#N/A,#N/A,FALSE,"FANDA96";#N/A,#N/A,FALSE,"INTRAN96";#N/A,#N/A,FALSE,"NAA9697";#N/A,#N/A,FALSE,"ECWEBB";#N/A,#N/A,FALSE,"MFT96";#N/A,#N/A,FALSE,"CTrecon"}</definedName>
    <definedName name="name_4_5" hidden="1">{#N/A,#N/A,FALSE,"TMCOMP96";#N/A,#N/A,FALSE,"MAT96";#N/A,#N/A,FALSE,"FANDA96";#N/A,#N/A,FALSE,"INTRAN96";#N/A,#N/A,FALSE,"NAA9697";#N/A,#N/A,FALSE,"ECWEBB";#N/A,#N/A,FALSE,"MFT96";#N/A,#N/A,FALSE,"CTrecon"}</definedName>
    <definedName name="name_4_5_1" hidden="1">{#N/A,#N/A,FALSE,"TMCOMP96";#N/A,#N/A,FALSE,"MAT96";#N/A,#N/A,FALSE,"FANDA96";#N/A,#N/A,FALSE,"INTRAN96";#N/A,#N/A,FALSE,"NAA9697";#N/A,#N/A,FALSE,"ECWEBB";#N/A,#N/A,FALSE,"MFT96";#N/A,#N/A,FALSE,"CTrecon"}</definedName>
    <definedName name="name_4_5_2" hidden="1">{#N/A,#N/A,FALSE,"TMCOMP96";#N/A,#N/A,FALSE,"MAT96";#N/A,#N/A,FALSE,"FANDA96";#N/A,#N/A,FALSE,"INTRAN96";#N/A,#N/A,FALSE,"NAA9697";#N/A,#N/A,FALSE,"ECWEBB";#N/A,#N/A,FALSE,"MFT96";#N/A,#N/A,FALSE,"CTrecon"}</definedName>
    <definedName name="name_4_5_3" hidden="1">{#N/A,#N/A,FALSE,"TMCOMP96";#N/A,#N/A,FALSE,"MAT96";#N/A,#N/A,FALSE,"FANDA96";#N/A,#N/A,FALSE,"INTRAN96";#N/A,#N/A,FALSE,"NAA9697";#N/A,#N/A,FALSE,"ECWEBB";#N/A,#N/A,FALSE,"MFT96";#N/A,#N/A,FALSE,"CTrecon"}</definedName>
    <definedName name="name_4_5_4" hidden="1">{#N/A,#N/A,FALSE,"TMCOMP96";#N/A,#N/A,FALSE,"MAT96";#N/A,#N/A,FALSE,"FANDA96";#N/A,#N/A,FALSE,"INTRAN96";#N/A,#N/A,FALSE,"NAA9697";#N/A,#N/A,FALSE,"ECWEBB";#N/A,#N/A,FALSE,"MFT96";#N/A,#N/A,FALSE,"CTrecon"}</definedName>
    <definedName name="name_4_5_5" hidden="1">{#N/A,#N/A,FALSE,"TMCOMP96";#N/A,#N/A,FALSE,"MAT96";#N/A,#N/A,FALSE,"FANDA96";#N/A,#N/A,FALSE,"INTRAN96";#N/A,#N/A,FALSE,"NAA9697";#N/A,#N/A,FALSE,"ECWEBB";#N/A,#N/A,FALSE,"MFT96";#N/A,#N/A,FALSE,"CTrecon"}</definedName>
    <definedName name="name_5" hidden="1">{#N/A,#N/A,FALSE,"TMCOMP96";#N/A,#N/A,FALSE,"MAT96";#N/A,#N/A,FALSE,"FANDA96";#N/A,#N/A,FALSE,"INTRAN96";#N/A,#N/A,FALSE,"NAA9697";#N/A,#N/A,FALSE,"ECWEBB";#N/A,#N/A,FALSE,"MFT96";#N/A,#N/A,FALSE,"CTrecon"}</definedName>
    <definedName name="name_5_1" hidden="1">{#N/A,#N/A,FALSE,"TMCOMP96";#N/A,#N/A,FALSE,"MAT96";#N/A,#N/A,FALSE,"FANDA96";#N/A,#N/A,FALSE,"INTRAN96";#N/A,#N/A,FALSE,"NAA9697";#N/A,#N/A,FALSE,"ECWEBB";#N/A,#N/A,FALSE,"MFT96";#N/A,#N/A,FALSE,"CTrecon"}</definedName>
    <definedName name="name_5_1_1" hidden="1">{#N/A,#N/A,FALSE,"TMCOMP96";#N/A,#N/A,FALSE,"MAT96";#N/A,#N/A,FALSE,"FANDA96";#N/A,#N/A,FALSE,"INTRAN96";#N/A,#N/A,FALSE,"NAA9697";#N/A,#N/A,FALSE,"ECWEBB";#N/A,#N/A,FALSE,"MFT96";#N/A,#N/A,FALSE,"CTrecon"}</definedName>
    <definedName name="name_5_1_1_1" hidden="1">{#N/A,#N/A,FALSE,"TMCOMP96";#N/A,#N/A,FALSE,"MAT96";#N/A,#N/A,FALSE,"FANDA96";#N/A,#N/A,FALSE,"INTRAN96";#N/A,#N/A,FALSE,"NAA9697";#N/A,#N/A,FALSE,"ECWEBB";#N/A,#N/A,FALSE,"MFT96";#N/A,#N/A,FALSE,"CTrecon"}</definedName>
    <definedName name="name_5_1_1_1_1" hidden="1">{#N/A,#N/A,FALSE,"TMCOMP96";#N/A,#N/A,FALSE,"MAT96";#N/A,#N/A,FALSE,"FANDA96";#N/A,#N/A,FALSE,"INTRAN96";#N/A,#N/A,FALSE,"NAA9697";#N/A,#N/A,FALSE,"ECWEBB";#N/A,#N/A,FALSE,"MFT96";#N/A,#N/A,FALSE,"CTrecon"}</definedName>
    <definedName name="name_5_1_1_1_2" hidden="1">{#N/A,#N/A,FALSE,"TMCOMP96";#N/A,#N/A,FALSE,"MAT96";#N/A,#N/A,FALSE,"FANDA96";#N/A,#N/A,FALSE,"INTRAN96";#N/A,#N/A,FALSE,"NAA9697";#N/A,#N/A,FALSE,"ECWEBB";#N/A,#N/A,FALSE,"MFT96";#N/A,#N/A,FALSE,"CTrecon"}</definedName>
    <definedName name="name_5_1_1_1_3" hidden="1">{#N/A,#N/A,FALSE,"TMCOMP96";#N/A,#N/A,FALSE,"MAT96";#N/A,#N/A,FALSE,"FANDA96";#N/A,#N/A,FALSE,"INTRAN96";#N/A,#N/A,FALSE,"NAA9697";#N/A,#N/A,FALSE,"ECWEBB";#N/A,#N/A,FALSE,"MFT96";#N/A,#N/A,FALSE,"CTrecon"}</definedName>
    <definedName name="name_5_1_1_1_4" hidden="1">{#N/A,#N/A,FALSE,"TMCOMP96";#N/A,#N/A,FALSE,"MAT96";#N/A,#N/A,FALSE,"FANDA96";#N/A,#N/A,FALSE,"INTRAN96";#N/A,#N/A,FALSE,"NAA9697";#N/A,#N/A,FALSE,"ECWEBB";#N/A,#N/A,FALSE,"MFT96";#N/A,#N/A,FALSE,"CTrecon"}</definedName>
    <definedName name="name_5_1_1_1_5" hidden="1">{#N/A,#N/A,FALSE,"TMCOMP96";#N/A,#N/A,FALSE,"MAT96";#N/A,#N/A,FALSE,"FANDA96";#N/A,#N/A,FALSE,"INTRAN96";#N/A,#N/A,FALSE,"NAA9697";#N/A,#N/A,FALSE,"ECWEBB";#N/A,#N/A,FALSE,"MFT96";#N/A,#N/A,FALSE,"CTrecon"}</definedName>
    <definedName name="name_5_1_1_2" hidden="1">{#N/A,#N/A,FALSE,"TMCOMP96";#N/A,#N/A,FALSE,"MAT96";#N/A,#N/A,FALSE,"FANDA96";#N/A,#N/A,FALSE,"INTRAN96";#N/A,#N/A,FALSE,"NAA9697";#N/A,#N/A,FALSE,"ECWEBB";#N/A,#N/A,FALSE,"MFT96";#N/A,#N/A,FALSE,"CTrecon"}</definedName>
    <definedName name="name_5_1_1_2_1" hidden="1">{#N/A,#N/A,FALSE,"TMCOMP96";#N/A,#N/A,FALSE,"MAT96";#N/A,#N/A,FALSE,"FANDA96";#N/A,#N/A,FALSE,"INTRAN96";#N/A,#N/A,FALSE,"NAA9697";#N/A,#N/A,FALSE,"ECWEBB";#N/A,#N/A,FALSE,"MFT96";#N/A,#N/A,FALSE,"CTrecon"}</definedName>
    <definedName name="name_5_1_1_2_2" hidden="1">{#N/A,#N/A,FALSE,"TMCOMP96";#N/A,#N/A,FALSE,"MAT96";#N/A,#N/A,FALSE,"FANDA96";#N/A,#N/A,FALSE,"INTRAN96";#N/A,#N/A,FALSE,"NAA9697";#N/A,#N/A,FALSE,"ECWEBB";#N/A,#N/A,FALSE,"MFT96";#N/A,#N/A,FALSE,"CTrecon"}</definedName>
    <definedName name="name_5_1_1_2_3" hidden="1">{#N/A,#N/A,FALSE,"TMCOMP96";#N/A,#N/A,FALSE,"MAT96";#N/A,#N/A,FALSE,"FANDA96";#N/A,#N/A,FALSE,"INTRAN96";#N/A,#N/A,FALSE,"NAA9697";#N/A,#N/A,FALSE,"ECWEBB";#N/A,#N/A,FALSE,"MFT96";#N/A,#N/A,FALSE,"CTrecon"}</definedName>
    <definedName name="name_5_1_1_2_4" hidden="1">{#N/A,#N/A,FALSE,"TMCOMP96";#N/A,#N/A,FALSE,"MAT96";#N/A,#N/A,FALSE,"FANDA96";#N/A,#N/A,FALSE,"INTRAN96";#N/A,#N/A,FALSE,"NAA9697";#N/A,#N/A,FALSE,"ECWEBB";#N/A,#N/A,FALSE,"MFT96";#N/A,#N/A,FALSE,"CTrecon"}</definedName>
    <definedName name="name_5_1_1_2_5" hidden="1">{#N/A,#N/A,FALSE,"TMCOMP96";#N/A,#N/A,FALSE,"MAT96";#N/A,#N/A,FALSE,"FANDA96";#N/A,#N/A,FALSE,"INTRAN96";#N/A,#N/A,FALSE,"NAA9697";#N/A,#N/A,FALSE,"ECWEBB";#N/A,#N/A,FALSE,"MFT96";#N/A,#N/A,FALSE,"CTrecon"}</definedName>
    <definedName name="name_5_1_1_3" hidden="1">{#N/A,#N/A,FALSE,"TMCOMP96";#N/A,#N/A,FALSE,"MAT96";#N/A,#N/A,FALSE,"FANDA96";#N/A,#N/A,FALSE,"INTRAN96";#N/A,#N/A,FALSE,"NAA9697";#N/A,#N/A,FALSE,"ECWEBB";#N/A,#N/A,FALSE,"MFT96";#N/A,#N/A,FALSE,"CTrecon"}</definedName>
    <definedName name="name_5_1_1_4" hidden="1">{#N/A,#N/A,FALSE,"TMCOMP96";#N/A,#N/A,FALSE,"MAT96";#N/A,#N/A,FALSE,"FANDA96";#N/A,#N/A,FALSE,"INTRAN96";#N/A,#N/A,FALSE,"NAA9697";#N/A,#N/A,FALSE,"ECWEBB";#N/A,#N/A,FALSE,"MFT96";#N/A,#N/A,FALSE,"CTrecon"}</definedName>
    <definedName name="name_5_1_1_5" hidden="1">{#N/A,#N/A,FALSE,"TMCOMP96";#N/A,#N/A,FALSE,"MAT96";#N/A,#N/A,FALSE,"FANDA96";#N/A,#N/A,FALSE,"INTRAN96";#N/A,#N/A,FALSE,"NAA9697";#N/A,#N/A,FALSE,"ECWEBB";#N/A,#N/A,FALSE,"MFT96";#N/A,#N/A,FALSE,"CTrecon"}</definedName>
    <definedName name="name_5_1_2" hidden="1">{#N/A,#N/A,FALSE,"TMCOMP96";#N/A,#N/A,FALSE,"MAT96";#N/A,#N/A,FALSE,"FANDA96";#N/A,#N/A,FALSE,"INTRAN96";#N/A,#N/A,FALSE,"NAA9697";#N/A,#N/A,FALSE,"ECWEBB";#N/A,#N/A,FALSE,"MFT96";#N/A,#N/A,FALSE,"CTrecon"}</definedName>
    <definedName name="name_5_1_2_1" hidden="1">{#N/A,#N/A,FALSE,"TMCOMP96";#N/A,#N/A,FALSE,"MAT96";#N/A,#N/A,FALSE,"FANDA96";#N/A,#N/A,FALSE,"INTRAN96";#N/A,#N/A,FALSE,"NAA9697";#N/A,#N/A,FALSE,"ECWEBB";#N/A,#N/A,FALSE,"MFT96";#N/A,#N/A,FALSE,"CTrecon"}</definedName>
    <definedName name="name_5_1_2_2" hidden="1">{#N/A,#N/A,FALSE,"TMCOMP96";#N/A,#N/A,FALSE,"MAT96";#N/A,#N/A,FALSE,"FANDA96";#N/A,#N/A,FALSE,"INTRAN96";#N/A,#N/A,FALSE,"NAA9697";#N/A,#N/A,FALSE,"ECWEBB";#N/A,#N/A,FALSE,"MFT96";#N/A,#N/A,FALSE,"CTrecon"}</definedName>
    <definedName name="name_5_1_2_3" hidden="1">{#N/A,#N/A,FALSE,"TMCOMP96";#N/A,#N/A,FALSE,"MAT96";#N/A,#N/A,FALSE,"FANDA96";#N/A,#N/A,FALSE,"INTRAN96";#N/A,#N/A,FALSE,"NAA9697";#N/A,#N/A,FALSE,"ECWEBB";#N/A,#N/A,FALSE,"MFT96";#N/A,#N/A,FALSE,"CTrecon"}</definedName>
    <definedName name="name_5_1_2_4" hidden="1">{#N/A,#N/A,FALSE,"TMCOMP96";#N/A,#N/A,FALSE,"MAT96";#N/A,#N/A,FALSE,"FANDA96";#N/A,#N/A,FALSE,"INTRAN96";#N/A,#N/A,FALSE,"NAA9697";#N/A,#N/A,FALSE,"ECWEBB";#N/A,#N/A,FALSE,"MFT96";#N/A,#N/A,FALSE,"CTrecon"}</definedName>
    <definedName name="name_5_1_2_5" hidden="1">{#N/A,#N/A,FALSE,"TMCOMP96";#N/A,#N/A,FALSE,"MAT96";#N/A,#N/A,FALSE,"FANDA96";#N/A,#N/A,FALSE,"INTRAN96";#N/A,#N/A,FALSE,"NAA9697";#N/A,#N/A,FALSE,"ECWEBB";#N/A,#N/A,FALSE,"MFT96";#N/A,#N/A,FALSE,"CTrecon"}</definedName>
    <definedName name="name_5_1_3" hidden="1">{#N/A,#N/A,FALSE,"TMCOMP96";#N/A,#N/A,FALSE,"MAT96";#N/A,#N/A,FALSE,"FANDA96";#N/A,#N/A,FALSE,"INTRAN96";#N/A,#N/A,FALSE,"NAA9697";#N/A,#N/A,FALSE,"ECWEBB";#N/A,#N/A,FALSE,"MFT96";#N/A,#N/A,FALSE,"CTrecon"}</definedName>
    <definedName name="name_5_1_3_1" hidden="1">{#N/A,#N/A,FALSE,"TMCOMP96";#N/A,#N/A,FALSE,"MAT96";#N/A,#N/A,FALSE,"FANDA96";#N/A,#N/A,FALSE,"INTRAN96";#N/A,#N/A,FALSE,"NAA9697";#N/A,#N/A,FALSE,"ECWEBB";#N/A,#N/A,FALSE,"MFT96";#N/A,#N/A,FALSE,"CTrecon"}</definedName>
    <definedName name="name_5_1_3_2" hidden="1">{#N/A,#N/A,FALSE,"TMCOMP96";#N/A,#N/A,FALSE,"MAT96";#N/A,#N/A,FALSE,"FANDA96";#N/A,#N/A,FALSE,"INTRAN96";#N/A,#N/A,FALSE,"NAA9697";#N/A,#N/A,FALSE,"ECWEBB";#N/A,#N/A,FALSE,"MFT96";#N/A,#N/A,FALSE,"CTrecon"}</definedName>
    <definedName name="name_5_1_3_3" hidden="1">{#N/A,#N/A,FALSE,"TMCOMP96";#N/A,#N/A,FALSE,"MAT96";#N/A,#N/A,FALSE,"FANDA96";#N/A,#N/A,FALSE,"INTRAN96";#N/A,#N/A,FALSE,"NAA9697";#N/A,#N/A,FALSE,"ECWEBB";#N/A,#N/A,FALSE,"MFT96";#N/A,#N/A,FALSE,"CTrecon"}</definedName>
    <definedName name="name_5_1_3_4" hidden="1">{#N/A,#N/A,FALSE,"TMCOMP96";#N/A,#N/A,FALSE,"MAT96";#N/A,#N/A,FALSE,"FANDA96";#N/A,#N/A,FALSE,"INTRAN96";#N/A,#N/A,FALSE,"NAA9697";#N/A,#N/A,FALSE,"ECWEBB";#N/A,#N/A,FALSE,"MFT96";#N/A,#N/A,FALSE,"CTrecon"}</definedName>
    <definedName name="name_5_1_3_5" hidden="1">{#N/A,#N/A,FALSE,"TMCOMP96";#N/A,#N/A,FALSE,"MAT96";#N/A,#N/A,FALSE,"FANDA96";#N/A,#N/A,FALSE,"INTRAN96";#N/A,#N/A,FALSE,"NAA9697";#N/A,#N/A,FALSE,"ECWEBB";#N/A,#N/A,FALSE,"MFT96";#N/A,#N/A,FALSE,"CTrecon"}</definedName>
    <definedName name="name_5_1_4" hidden="1">{#N/A,#N/A,FALSE,"TMCOMP96";#N/A,#N/A,FALSE,"MAT96";#N/A,#N/A,FALSE,"FANDA96";#N/A,#N/A,FALSE,"INTRAN96";#N/A,#N/A,FALSE,"NAA9697";#N/A,#N/A,FALSE,"ECWEBB";#N/A,#N/A,FALSE,"MFT96";#N/A,#N/A,FALSE,"CTrecon"}</definedName>
    <definedName name="name_5_1_4_1" hidden="1">{#N/A,#N/A,FALSE,"TMCOMP96";#N/A,#N/A,FALSE,"MAT96";#N/A,#N/A,FALSE,"FANDA96";#N/A,#N/A,FALSE,"INTRAN96";#N/A,#N/A,FALSE,"NAA9697";#N/A,#N/A,FALSE,"ECWEBB";#N/A,#N/A,FALSE,"MFT96";#N/A,#N/A,FALSE,"CTrecon"}</definedName>
    <definedName name="name_5_1_4_2" hidden="1">{#N/A,#N/A,FALSE,"TMCOMP96";#N/A,#N/A,FALSE,"MAT96";#N/A,#N/A,FALSE,"FANDA96";#N/A,#N/A,FALSE,"INTRAN96";#N/A,#N/A,FALSE,"NAA9697";#N/A,#N/A,FALSE,"ECWEBB";#N/A,#N/A,FALSE,"MFT96";#N/A,#N/A,FALSE,"CTrecon"}</definedName>
    <definedName name="name_5_1_4_3" hidden="1">{#N/A,#N/A,FALSE,"TMCOMP96";#N/A,#N/A,FALSE,"MAT96";#N/A,#N/A,FALSE,"FANDA96";#N/A,#N/A,FALSE,"INTRAN96";#N/A,#N/A,FALSE,"NAA9697";#N/A,#N/A,FALSE,"ECWEBB";#N/A,#N/A,FALSE,"MFT96";#N/A,#N/A,FALSE,"CTrecon"}</definedName>
    <definedName name="name_5_1_4_4" hidden="1">{#N/A,#N/A,FALSE,"TMCOMP96";#N/A,#N/A,FALSE,"MAT96";#N/A,#N/A,FALSE,"FANDA96";#N/A,#N/A,FALSE,"INTRAN96";#N/A,#N/A,FALSE,"NAA9697";#N/A,#N/A,FALSE,"ECWEBB";#N/A,#N/A,FALSE,"MFT96";#N/A,#N/A,FALSE,"CTrecon"}</definedName>
    <definedName name="name_5_1_4_5" hidden="1">{#N/A,#N/A,FALSE,"TMCOMP96";#N/A,#N/A,FALSE,"MAT96";#N/A,#N/A,FALSE,"FANDA96";#N/A,#N/A,FALSE,"INTRAN96";#N/A,#N/A,FALSE,"NAA9697";#N/A,#N/A,FALSE,"ECWEBB";#N/A,#N/A,FALSE,"MFT96";#N/A,#N/A,FALSE,"CTrecon"}</definedName>
    <definedName name="name_5_1_5" hidden="1">{#N/A,#N/A,FALSE,"TMCOMP96";#N/A,#N/A,FALSE,"MAT96";#N/A,#N/A,FALSE,"FANDA96";#N/A,#N/A,FALSE,"INTRAN96";#N/A,#N/A,FALSE,"NAA9697";#N/A,#N/A,FALSE,"ECWEBB";#N/A,#N/A,FALSE,"MFT96";#N/A,#N/A,FALSE,"CTrecon"}</definedName>
    <definedName name="name_5_1_5_1" hidden="1">{#N/A,#N/A,FALSE,"TMCOMP96";#N/A,#N/A,FALSE,"MAT96";#N/A,#N/A,FALSE,"FANDA96";#N/A,#N/A,FALSE,"INTRAN96";#N/A,#N/A,FALSE,"NAA9697";#N/A,#N/A,FALSE,"ECWEBB";#N/A,#N/A,FALSE,"MFT96";#N/A,#N/A,FALSE,"CTrecon"}</definedName>
    <definedName name="name_5_1_5_2" hidden="1">{#N/A,#N/A,FALSE,"TMCOMP96";#N/A,#N/A,FALSE,"MAT96";#N/A,#N/A,FALSE,"FANDA96";#N/A,#N/A,FALSE,"INTRAN96";#N/A,#N/A,FALSE,"NAA9697";#N/A,#N/A,FALSE,"ECWEBB";#N/A,#N/A,FALSE,"MFT96";#N/A,#N/A,FALSE,"CTrecon"}</definedName>
    <definedName name="name_5_1_5_3" hidden="1">{#N/A,#N/A,FALSE,"TMCOMP96";#N/A,#N/A,FALSE,"MAT96";#N/A,#N/A,FALSE,"FANDA96";#N/A,#N/A,FALSE,"INTRAN96";#N/A,#N/A,FALSE,"NAA9697";#N/A,#N/A,FALSE,"ECWEBB";#N/A,#N/A,FALSE,"MFT96";#N/A,#N/A,FALSE,"CTrecon"}</definedName>
    <definedName name="name_5_1_5_4" hidden="1">{#N/A,#N/A,FALSE,"TMCOMP96";#N/A,#N/A,FALSE,"MAT96";#N/A,#N/A,FALSE,"FANDA96";#N/A,#N/A,FALSE,"INTRAN96";#N/A,#N/A,FALSE,"NAA9697";#N/A,#N/A,FALSE,"ECWEBB";#N/A,#N/A,FALSE,"MFT96";#N/A,#N/A,FALSE,"CTrecon"}</definedName>
    <definedName name="name_5_1_5_5" hidden="1">{#N/A,#N/A,FALSE,"TMCOMP96";#N/A,#N/A,FALSE,"MAT96";#N/A,#N/A,FALSE,"FANDA96";#N/A,#N/A,FALSE,"INTRAN96";#N/A,#N/A,FALSE,"NAA9697";#N/A,#N/A,FALSE,"ECWEBB";#N/A,#N/A,FALSE,"MFT96";#N/A,#N/A,FALSE,"CTrecon"}</definedName>
    <definedName name="name_5_2" hidden="1">{#N/A,#N/A,FALSE,"TMCOMP96";#N/A,#N/A,FALSE,"MAT96";#N/A,#N/A,FALSE,"FANDA96";#N/A,#N/A,FALSE,"INTRAN96";#N/A,#N/A,FALSE,"NAA9697";#N/A,#N/A,FALSE,"ECWEBB";#N/A,#N/A,FALSE,"MFT96";#N/A,#N/A,FALSE,"CTrecon"}</definedName>
    <definedName name="name_5_2_1" hidden="1">{#N/A,#N/A,FALSE,"TMCOMP96";#N/A,#N/A,FALSE,"MAT96";#N/A,#N/A,FALSE,"FANDA96";#N/A,#N/A,FALSE,"INTRAN96";#N/A,#N/A,FALSE,"NAA9697";#N/A,#N/A,FALSE,"ECWEBB";#N/A,#N/A,FALSE,"MFT96";#N/A,#N/A,FALSE,"CTrecon"}</definedName>
    <definedName name="name_5_2_2" hidden="1">{#N/A,#N/A,FALSE,"TMCOMP96";#N/A,#N/A,FALSE,"MAT96";#N/A,#N/A,FALSE,"FANDA96";#N/A,#N/A,FALSE,"INTRAN96";#N/A,#N/A,FALSE,"NAA9697";#N/A,#N/A,FALSE,"ECWEBB";#N/A,#N/A,FALSE,"MFT96";#N/A,#N/A,FALSE,"CTrecon"}</definedName>
    <definedName name="name_5_2_3" hidden="1">{#N/A,#N/A,FALSE,"TMCOMP96";#N/A,#N/A,FALSE,"MAT96";#N/A,#N/A,FALSE,"FANDA96";#N/A,#N/A,FALSE,"INTRAN96";#N/A,#N/A,FALSE,"NAA9697";#N/A,#N/A,FALSE,"ECWEBB";#N/A,#N/A,FALSE,"MFT96";#N/A,#N/A,FALSE,"CTrecon"}</definedName>
    <definedName name="name_5_2_4" hidden="1">{#N/A,#N/A,FALSE,"TMCOMP96";#N/A,#N/A,FALSE,"MAT96";#N/A,#N/A,FALSE,"FANDA96";#N/A,#N/A,FALSE,"INTRAN96";#N/A,#N/A,FALSE,"NAA9697";#N/A,#N/A,FALSE,"ECWEBB";#N/A,#N/A,FALSE,"MFT96";#N/A,#N/A,FALSE,"CTrecon"}</definedName>
    <definedName name="name_5_2_5" hidden="1">{#N/A,#N/A,FALSE,"TMCOMP96";#N/A,#N/A,FALSE,"MAT96";#N/A,#N/A,FALSE,"FANDA96";#N/A,#N/A,FALSE,"INTRAN96";#N/A,#N/A,FALSE,"NAA9697";#N/A,#N/A,FALSE,"ECWEBB";#N/A,#N/A,FALSE,"MFT96";#N/A,#N/A,FALSE,"CTrecon"}</definedName>
    <definedName name="name_5_3" hidden="1">{#N/A,#N/A,FALSE,"TMCOMP96";#N/A,#N/A,FALSE,"MAT96";#N/A,#N/A,FALSE,"FANDA96";#N/A,#N/A,FALSE,"INTRAN96";#N/A,#N/A,FALSE,"NAA9697";#N/A,#N/A,FALSE,"ECWEBB";#N/A,#N/A,FALSE,"MFT96";#N/A,#N/A,FALSE,"CTrecon"}</definedName>
    <definedName name="name_5_3_1" hidden="1">{#N/A,#N/A,FALSE,"TMCOMP96";#N/A,#N/A,FALSE,"MAT96";#N/A,#N/A,FALSE,"FANDA96";#N/A,#N/A,FALSE,"INTRAN96";#N/A,#N/A,FALSE,"NAA9697";#N/A,#N/A,FALSE,"ECWEBB";#N/A,#N/A,FALSE,"MFT96";#N/A,#N/A,FALSE,"CTrecon"}</definedName>
    <definedName name="name_5_3_2" hidden="1">{#N/A,#N/A,FALSE,"TMCOMP96";#N/A,#N/A,FALSE,"MAT96";#N/A,#N/A,FALSE,"FANDA96";#N/A,#N/A,FALSE,"INTRAN96";#N/A,#N/A,FALSE,"NAA9697";#N/A,#N/A,FALSE,"ECWEBB";#N/A,#N/A,FALSE,"MFT96";#N/A,#N/A,FALSE,"CTrecon"}</definedName>
    <definedName name="name_5_3_3" hidden="1">{#N/A,#N/A,FALSE,"TMCOMP96";#N/A,#N/A,FALSE,"MAT96";#N/A,#N/A,FALSE,"FANDA96";#N/A,#N/A,FALSE,"INTRAN96";#N/A,#N/A,FALSE,"NAA9697";#N/A,#N/A,FALSE,"ECWEBB";#N/A,#N/A,FALSE,"MFT96";#N/A,#N/A,FALSE,"CTrecon"}</definedName>
    <definedName name="name_5_3_4" hidden="1">{#N/A,#N/A,FALSE,"TMCOMP96";#N/A,#N/A,FALSE,"MAT96";#N/A,#N/A,FALSE,"FANDA96";#N/A,#N/A,FALSE,"INTRAN96";#N/A,#N/A,FALSE,"NAA9697";#N/A,#N/A,FALSE,"ECWEBB";#N/A,#N/A,FALSE,"MFT96";#N/A,#N/A,FALSE,"CTrecon"}</definedName>
    <definedName name="name_5_3_5" hidden="1">{#N/A,#N/A,FALSE,"TMCOMP96";#N/A,#N/A,FALSE,"MAT96";#N/A,#N/A,FALSE,"FANDA96";#N/A,#N/A,FALSE,"INTRAN96";#N/A,#N/A,FALSE,"NAA9697";#N/A,#N/A,FALSE,"ECWEBB";#N/A,#N/A,FALSE,"MFT96";#N/A,#N/A,FALSE,"CTrecon"}</definedName>
    <definedName name="name_5_4" hidden="1">{#N/A,#N/A,FALSE,"TMCOMP96";#N/A,#N/A,FALSE,"MAT96";#N/A,#N/A,FALSE,"FANDA96";#N/A,#N/A,FALSE,"INTRAN96";#N/A,#N/A,FALSE,"NAA9697";#N/A,#N/A,FALSE,"ECWEBB";#N/A,#N/A,FALSE,"MFT96";#N/A,#N/A,FALSE,"CTrecon"}</definedName>
    <definedName name="name_5_4_1" hidden="1">{#N/A,#N/A,FALSE,"TMCOMP96";#N/A,#N/A,FALSE,"MAT96";#N/A,#N/A,FALSE,"FANDA96";#N/A,#N/A,FALSE,"INTRAN96";#N/A,#N/A,FALSE,"NAA9697";#N/A,#N/A,FALSE,"ECWEBB";#N/A,#N/A,FALSE,"MFT96";#N/A,#N/A,FALSE,"CTrecon"}</definedName>
    <definedName name="name_5_4_2" hidden="1">{#N/A,#N/A,FALSE,"TMCOMP96";#N/A,#N/A,FALSE,"MAT96";#N/A,#N/A,FALSE,"FANDA96";#N/A,#N/A,FALSE,"INTRAN96";#N/A,#N/A,FALSE,"NAA9697";#N/A,#N/A,FALSE,"ECWEBB";#N/A,#N/A,FALSE,"MFT96";#N/A,#N/A,FALSE,"CTrecon"}</definedName>
    <definedName name="name_5_4_3" hidden="1">{#N/A,#N/A,FALSE,"TMCOMP96";#N/A,#N/A,FALSE,"MAT96";#N/A,#N/A,FALSE,"FANDA96";#N/A,#N/A,FALSE,"INTRAN96";#N/A,#N/A,FALSE,"NAA9697";#N/A,#N/A,FALSE,"ECWEBB";#N/A,#N/A,FALSE,"MFT96";#N/A,#N/A,FALSE,"CTrecon"}</definedName>
    <definedName name="name_5_4_4" hidden="1">{#N/A,#N/A,FALSE,"TMCOMP96";#N/A,#N/A,FALSE,"MAT96";#N/A,#N/A,FALSE,"FANDA96";#N/A,#N/A,FALSE,"INTRAN96";#N/A,#N/A,FALSE,"NAA9697";#N/A,#N/A,FALSE,"ECWEBB";#N/A,#N/A,FALSE,"MFT96";#N/A,#N/A,FALSE,"CTrecon"}</definedName>
    <definedName name="name_5_4_5" hidden="1">{#N/A,#N/A,FALSE,"TMCOMP96";#N/A,#N/A,FALSE,"MAT96";#N/A,#N/A,FALSE,"FANDA96";#N/A,#N/A,FALSE,"INTRAN96";#N/A,#N/A,FALSE,"NAA9697";#N/A,#N/A,FALSE,"ECWEBB";#N/A,#N/A,FALSE,"MFT96";#N/A,#N/A,FALSE,"CTrecon"}</definedName>
    <definedName name="name_5_5" hidden="1">{#N/A,#N/A,FALSE,"TMCOMP96";#N/A,#N/A,FALSE,"MAT96";#N/A,#N/A,FALSE,"FANDA96";#N/A,#N/A,FALSE,"INTRAN96";#N/A,#N/A,FALSE,"NAA9697";#N/A,#N/A,FALSE,"ECWEBB";#N/A,#N/A,FALSE,"MFT96";#N/A,#N/A,FALSE,"CTrecon"}</definedName>
    <definedName name="name_5_5_1" hidden="1">{#N/A,#N/A,FALSE,"TMCOMP96";#N/A,#N/A,FALSE,"MAT96";#N/A,#N/A,FALSE,"FANDA96";#N/A,#N/A,FALSE,"INTRAN96";#N/A,#N/A,FALSE,"NAA9697";#N/A,#N/A,FALSE,"ECWEBB";#N/A,#N/A,FALSE,"MFT96";#N/A,#N/A,FALSE,"CTrecon"}</definedName>
    <definedName name="name_5_5_2" hidden="1">{#N/A,#N/A,FALSE,"TMCOMP96";#N/A,#N/A,FALSE,"MAT96";#N/A,#N/A,FALSE,"FANDA96";#N/A,#N/A,FALSE,"INTRAN96";#N/A,#N/A,FALSE,"NAA9697";#N/A,#N/A,FALSE,"ECWEBB";#N/A,#N/A,FALSE,"MFT96";#N/A,#N/A,FALSE,"CTrecon"}</definedName>
    <definedName name="name_5_5_3" hidden="1">{#N/A,#N/A,FALSE,"TMCOMP96";#N/A,#N/A,FALSE,"MAT96";#N/A,#N/A,FALSE,"FANDA96";#N/A,#N/A,FALSE,"INTRAN96";#N/A,#N/A,FALSE,"NAA9697";#N/A,#N/A,FALSE,"ECWEBB";#N/A,#N/A,FALSE,"MFT96";#N/A,#N/A,FALSE,"CTrecon"}</definedName>
    <definedName name="name_5_5_4" hidden="1">{#N/A,#N/A,FALSE,"TMCOMP96";#N/A,#N/A,FALSE,"MAT96";#N/A,#N/A,FALSE,"FANDA96";#N/A,#N/A,FALSE,"INTRAN96";#N/A,#N/A,FALSE,"NAA9697";#N/A,#N/A,FALSE,"ECWEBB";#N/A,#N/A,FALSE,"MFT96";#N/A,#N/A,FALSE,"CTrecon"}</definedName>
    <definedName name="name_5_5_5"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NOCONFLICT_1" hidden="1">{#N/A,#N/A,FALSE,"TMCOMP96";#N/A,#N/A,FALSE,"MAT96";#N/A,#N/A,FALSE,"FANDA96";#N/A,#N/A,FALSE,"INTRAN96";#N/A,#N/A,FALSE,"NAA9697";#N/A,#N/A,FALSE,"ECWEBB";#N/A,#N/A,FALSE,"MFT96";#N/A,#N/A,FALSE,"CTrecon"}</definedName>
    <definedName name="NOCONFLICT_1_1" hidden="1">{#N/A,#N/A,FALSE,"TMCOMP96";#N/A,#N/A,FALSE,"MAT96";#N/A,#N/A,FALSE,"FANDA96";#N/A,#N/A,FALSE,"INTRAN96";#N/A,#N/A,FALSE,"NAA9697";#N/A,#N/A,FALSE,"ECWEBB";#N/A,#N/A,FALSE,"MFT96";#N/A,#N/A,FALSE,"CTrecon"}</definedName>
    <definedName name="NOCONFLICT_1_1_1" hidden="1">{#N/A,#N/A,FALSE,"TMCOMP96";#N/A,#N/A,FALSE,"MAT96";#N/A,#N/A,FALSE,"FANDA96";#N/A,#N/A,FALSE,"INTRAN96";#N/A,#N/A,FALSE,"NAA9697";#N/A,#N/A,FALSE,"ECWEBB";#N/A,#N/A,FALSE,"MFT96";#N/A,#N/A,FALSE,"CTrecon"}</definedName>
    <definedName name="NOCONFLICT_1_1_1_1" hidden="1">{#N/A,#N/A,FALSE,"TMCOMP96";#N/A,#N/A,FALSE,"MAT96";#N/A,#N/A,FALSE,"FANDA96";#N/A,#N/A,FALSE,"INTRAN96";#N/A,#N/A,FALSE,"NAA9697";#N/A,#N/A,FALSE,"ECWEBB";#N/A,#N/A,FALSE,"MFT96";#N/A,#N/A,FALSE,"CTrecon"}</definedName>
    <definedName name="NOCONFLICT_1_1_1_1_1" hidden="1">{#N/A,#N/A,FALSE,"TMCOMP96";#N/A,#N/A,FALSE,"MAT96";#N/A,#N/A,FALSE,"FANDA96";#N/A,#N/A,FALSE,"INTRAN96";#N/A,#N/A,FALSE,"NAA9697";#N/A,#N/A,FALSE,"ECWEBB";#N/A,#N/A,FALSE,"MFT96";#N/A,#N/A,FALSE,"CTrecon"}</definedName>
    <definedName name="NOCONFLICT_1_1_1_1_1_1" hidden="1">{#N/A,#N/A,FALSE,"TMCOMP96";#N/A,#N/A,FALSE,"MAT96";#N/A,#N/A,FALSE,"FANDA96";#N/A,#N/A,FALSE,"INTRAN96";#N/A,#N/A,FALSE,"NAA9697";#N/A,#N/A,FALSE,"ECWEBB";#N/A,#N/A,FALSE,"MFT96";#N/A,#N/A,FALSE,"CTrecon"}</definedName>
    <definedName name="NOCONFLICT_1_1_1_1_1_2" hidden="1">{#N/A,#N/A,FALSE,"TMCOMP96";#N/A,#N/A,FALSE,"MAT96";#N/A,#N/A,FALSE,"FANDA96";#N/A,#N/A,FALSE,"INTRAN96";#N/A,#N/A,FALSE,"NAA9697";#N/A,#N/A,FALSE,"ECWEBB";#N/A,#N/A,FALSE,"MFT96";#N/A,#N/A,FALSE,"CTrecon"}</definedName>
    <definedName name="NOCONFLICT_1_1_1_1_1_3" hidden="1">{#N/A,#N/A,FALSE,"TMCOMP96";#N/A,#N/A,FALSE,"MAT96";#N/A,#N/A,FALSE,"FANDA96";#N/A,#N/A,FALSE,"INTRAN96";#N/A,#N/A,FALSE,"NAA9697";#N/A,#N/A,FALSE,"ECWEBB";#N/A,#N/A,FALSE,"MFT96";#N/A,#N/A,FALSE,"CTrecon"}</definedName>
    <definedName name="NOCONFLICT_1_1_1_1_1_4" hidden="1">{#N/A,#N/A,FALSE,"TMCOMP96";#N/A,#N/A,FALSE,"MAT96";#N/A,#N/A,FALSE,"FANDA96";#N/A,#N/A,FALSE,"INTRAN96";#N/A,#N/A,FALSE,"NAA9697";#N/A,#N/A,FALSE,"ECWEBB";#N/A,#N/A,FALSE,"MFT96";#N/A,#N/A,FALSE,"CTrecon"}</definedName>
    <definedName name="NOCONFLICT_1_1_1_1_1_5" hidden="1">{#N/A,#N/A,FALSE,"TMCOMP96";#N/A,#N/A,FALSE,"MAT96";#N/A,#N/A,FALSE,"FANDA96";#N/A,#N/A,FALSE,"INTRAN96";#N/A,#N/A,FALSE,"NAA9697";#N/A,#N/A,FALSE,"ECWEBB";#N/A,#N/A,FALSE,"MFT96";#N/A,#N/A,FALSE,"CTrecon"}</definedName>
    <definedName name="NOCONFLICT_1_1_1_1_2" hidden="1">{#N/A,#N/A,FALSE,"TMCOMP96";#N/A,#N/A,FALSE,"MAT96";#N/A,#N/A,FALSE,"FANDA96";#N/A,#N/A,FALSE,"INTRAN96";#N/A,#N/A,FALSE,"NAA9697";#N/A,#N/A,FALSE,"ECWEBB";#N/A,#N/A,FALSE,"MFT96";#N/A,#N/A,FALSE,"CTrecon"}</definedName>
    <definedName name="NOCONFLICT_1_1_1_1_2_1" hidden="1">{#N/A,#N/A,FALSE,"TMCOMP96";#N/A,#N/A,FALSE,"MAT96";#N/A,#N/A,FALSE,"FANDA96";#N/A,#N/A,FALSE,"INTRAN96";#N/A,#N/A,FALSE,"NAA9697";#N/A,#N/A,FALSE,"ECWEBB";#N/A,#N/A,FALSE,"MFT96";#N/A,#N/A,FALSE,"CTrecon"}</definedName>
    <definedName name="NOCONFLICT_1_1_1_1_2_2" hidden="1">{#N/A,#N/A,FALSE,"TMCOMP96";#N/A,#N/A,FALSE,"MAT96";#N/A,#N/A,FALSE,"FANDA96";#N/A,#N/A,FALSE,"INTRAN96";#N/A,#N/A,FALSE,"NAA9697";#N/A,#N/A,FALSE,"ECWEBB";#N/A,#N/A,FALSE,"MFT96";#N/A,#N/A,FALSE,"CTrecon"}</definedName>
    <definedName name="NOCONFLICT_1_1_1_1_2_3" hidden="1">{#N/A,#N/A,FALSE,"TMCOMP96";#N/A,#N/A,FALSE,"MAT96";#N/A,#N/A,FALSE,"FANDA96";#N/A,#N/A,FALSE,"INTRAN96";#N/A,#N/A,FALSE,"NAA9697";#N/A,#N/A,FALSE,"ECWEBB";#N/A,#N/A,FALSE,"MFT96";#N/A,#N/A,FALSE,"CTrecon"}</definedName>
    <definedName name="NOCONFLICT_1_1_1_1_2_4" hidden="1">{#N/A,#N/A,FALSE,"TMCOMP96";#N/A,#N/A,FALSE,"MAT96";#N/A,#N/A,FALSE,"FANDA96";#N/A,#N/A,FALSE,"INTRAN96";#N/A,#N/A,FALSE,"NAA9697";#N/A,#N/A,FALSE,"ECWEBB";#N/A,#N/A,FALSE,"MFT96";#N/A,#N/A,FALSE,"CTrecon"}</definedName>
    <definedName name="NOCONFLICT_1_1_1_1_2_5" hidden="1">{#N/A,#N/A,FALSE,"TMCOMP96";#N/A,#N/A,FALSE,"MAT96";#N/A,#N/A,FALSE,"FANDA96";#N/A,#N/A,FALSE,"INTRAN96";#N/A,#N/A,FALSE,"NAA9697";#N/A,#N/A,FALSE,"ECWEBB";#N/A,#N/A,FALSE,"MFT96";#N/A,#N/A,FALSE,"CTrecon"}</definedName>
    <definedName name="NOCONFLICT_1_1_1_1_3" hidden="1">{#N/A,#N/A,FALSE,"TMCOMP96";#N/A,#N/A,FALSE,"MAT96";#N/A,#N/A,FALSE,"FANDA96";#N/A,#N/A,FALSE,"INTRAN96";#N/A,#N/A,FALSE,"NAA9697";#N/A,#N/A,FALSE,"ECWEBB";#N/A,#N/A,FALSE,"MFT96";#N/A,#N/A,FALSE,"CTrecon"}</definedName>
    <definedName name="NOCONFLICT_1_1_1_1_4" hidden="1">{#N/A,#N/A,FALSE,"TMCOMP96";#N/A,#N/A,FALSE,"MAT96";#N/A,#N/A,FALSE,"FANDA96";#N/A,#N/A,FALSE,"INTRAN96";#N/A,#N/A,FALSE,"NAA9697";#N/A,#N/A,FALSE,"ECWEBB";#N/A,#N/A,FALSE,"MFT96";#N/A,#N/A,FALSE,"CTrecon"}</definedName>
    <definedName name="NOCONFLICT_1_1_1_1_5" hidden="1">{#N/A,#N/A,FALSE,"TMCOMP96";#N/A,#N/A,FALSE,"MAT96";#N/A,#N/A,FALSE,"FANDA96";#N/A,#N/A,FALSE,"INTRAN96";#N/A,#N/A,FALSE,"NAA9697";#N/A,#N/A,FALSE,"ECWEBB";#N/A,#N/A,FALSE,"MFT96";#N/A,#N/A,FALSE,"CTrecon"}</definedName>
    <definedName name="NOCONFLICT_1_1_1_2" hidden="1">{#N/A,#N/A,FALSE,"TMCOMP96";#N/A,#N/A,FALSE,"MAT96";#N/A,#N/A,FALSE,"FANDA96";#N/A,#N/A,FALSE,"INTRAN96";#N/A,#N/A,FALSE,"NAA9697";#N/A,#N/A,FALSE,"ECWEBB";#N/A,#N/A,FALSE,"MFT96";#N/A,#N/A,FALSE,"CTrecon"}</definedName>
    <definedName name="NOCONFLICT_1_1_1_2_1" hidden="1">{#N/A,#N/A,FALSE,"TMCOMP96";#N/A,#N/A,FALSE,"MAT96";#N/A,#N/A,FALSE,"FANDA96";#N/A,#N/A,FALSE,"INTRAN96";#N/A,#N/A,FALSE,"NAA9697";#N/A,#N/A,FALSE,"ECWEBB";#N/A,#N/A,FALSE,"MFT96";#N/A,#N/A,FALSE,"CTrecon"}</definedName>
    <definedName name="NOCONFLICT_1_1_1_2_2" hidden="1">{#N/A,#N/A,FALSE,"TMCOMP96";#N/A,#N/A,FALSE,"MAT96";#N/A,#N/A,FALSE,"FANDA96";#N/A,#N/A,FALSE,"INTRAN96";#N/A,#N/A,FALSE,"NAA9697";#N/A,#N/A,FALSE,"ECWEBB";#N/A,#N/A,FALSE,"MFT96";#N/A,#N/A,FALSE,"CTrecon"}</definedName>
    <definedName name="NOCONFLICT_1_1_1_2_3" hidden="1">{#N/A,#N/A,FALSE,"TMCOMP96";#N/A,#N/A,FALSE,"MAT96";#N/A,#N/A,FALSE,"FANDA96";#N/A,#N/A,FALSE,"INTRAN96";#N/A,#N/A,FALSE,"NAA9697";#N/A,#N/A,FALSE,"ECWEBB";#N/A,#N/A,FALSE,"MFT96";#N/A,#N/A,FALSE,"CTrecon"}</definedName>
    <definedName name="NOCONFLICT_1_1_1_2_4" hidden="1">{#N/A,#N/A,FALSE,"TMCOMP96";#N/A,#N/A,FALSE,"MAT96";#N/A,#N/A,FALSE,"FANDA96";#N/A,#N/A,FALSE,"INTRAN96";#N/A,#N/A,FALSE,"NAA9697";#N/A,#N/A,FALSE,"ECWEBB";#N/A,#N/A,FALSE,"MFT96";#N/A,#N/A,FALSE,"CTrecon"}</definedName>
    <definedName name="NOCONFLICT_1_1_1_2_5" hidden="1">{#N/A,#N/A,FALSE,"TMCOMP96";#N/A,#N/A,FALSE,"MAT96";#N/A,#N/A,FALSE,"FANDA96";#N/A,#N/A,FALSE,"INTRAN96";#N/A,#N/A,FALSE,"NAA9697";#N/A,#N/A,FALSE,"ECWEBB";#N/A,#N/A,FALSE,"MFT96";#N/A,#N/A,FALSE,"CTrecon"}</definedName>
    <definedName name="NOCONFLICT_1_1_1_3" hidden="1">{#N/A,#N/A,FALSE,"TMCOMP96";#N/A,#N/A,FALSE,"MAT96";#N/A,#N/A,FALSE,"FANDA96";#N/A,#N/A,FALSE,"INTRAN96";#N/A,#N/A,FALSE,"NAA9697";#N/A,#N/A,FALSE,"ECWEBB";#N/A,#N/A,FALSE,"MFT96";#N/A,#N/A,FALSE,"CTrecon"}</definedName>
    <definedName name="NOCONFLICT_1_1_1_3_1" hidden="1">{#N/A,#N/A,FALSE,"TMCOMP96";#N/A,#N/A,FALSE,"MAT96";#N/A,#N/A,FALSE,"FANDA96";#N/A,#N/A,FALSE,"INTRAN96";#N/A,#N/A,FALSE,"NAA9697";#N/A,#N/A,FALSE,"ECWEBB";#N/A,#N/A,FALSE,"MFT96";#N/A,#N/A,FALSE,"CTrecon"}</definedName>
    <definedName name="NOCONFLICT_1_1_1_3_2" hidden="1">{#N/A,#N/A,FALSE,"TMCOMP96";#N/A,#N/A,FALSE,"MAT96";#N/A,#N/A,FALSE,"FANDA96";#N/A,#N/A,FALSE,"INTRAN96";#N/A,#N/A,FALSE,"NAA9697";#N/A,#N/A,FALSE,"ECWEBB";#N/A,#N/A,FALSE,"MFT96";#N/A,#N/A,FALSE,"CTrecon"}</definedName>
    <definedName name="NOCONFLICT_1_1_1_3_3" hidden="1">{#N/A,#N/A,FALSE,"TMCOMP96";#N/A,#N/A,FALSE,"MAT96";#N/A,#N/A,FALSE,"FANDA96";#N/A,#N/A,FALSE,"INTRAN96";#N/A,#N/A,FALSE,"NAA9697";#N/A,#N/A,FALSE,"ECWEBB";#N/A,#N/A,FALSE,"MFT96";#N/A,#N/A,FALSE,"CTrecon"}</definedName>
    <definedName name="NOCONFLICT_1_1_1_3_4" hidden="1">{#N/A,#N/A,FALSE,"TMCOMP96";#N/A,#N/A,FALSE,"MAT96";#N/A,#N/A,FALSE,"FANDA96";#N/A,#N/A,FALSE,"INTRAN96";#N/A,#N/A,FALSE,"NAA9697";#N/A,#N/A,FALSE,"ECWEBB";#N/A,#N/A,FALSE,"MFT96";#N/A,#N/A,FALSE,"CTrecon"}</definedName>
    <definedName name="NOCONFLICT_1_1_1_3_5" hidden="1">{#N/A,#N/A,FALSE,"TMCOMP96";#N/A,#N/A,FALSE,"MAT96";#N/A,#N/A,FALSE,"FANDA96";#N/A,#N/A,FALSE,"INTRAN96";#N/A,#N/A,FALSE,"NAA9697";#N/A,#N/A,FALSE,"ECWEBB";#N/A,#N/A,FALSE,"MFT96";#N/A,#N/A,FALSE,"CTrecon"}</definedName>
    <definedName name="NOCONFLICT_1_1_1_4" hidden="1">{#N/A,#N/A,FALSE,"TMCOMP96";#N/A,#N/A,FALSE,"MAT96";#N/A,#N/A,FALSE,"FANDA96";#N/A,#N/A,FALSE,"INTRAN96";#N/A,#N/A,FALSE,"NAA9697";#N/A,#N/A,FALSE,"ECWEBB";#N/A,#N/A,FALSE,"MFT96";#N/A,#N/A,FALSE,"CTrecon"}</definedName>
    <definedName name="NOCONFLICT_1_1_1_4_1" hidden="1">{#N/A,#N/A,FALSE,"TMCOMP96";#N/A,#N/A,FALSE,"MAT96";#N/A,#N/A,FALSE,"FANDA96";#N/A,#N/A,FALSE,"INTRAN96";#N/A,#N/A,FALSE,"NAA9697";#N/A,#N/A,FALSE,"ECWEBB";#N/A,#N/A,FALSE,"MFT96";#N/A,#N/A,FALSE,"CTrecon"}</definedName>
    <definedName name="NOCONFLICT_1_1_1_4_2" hidden="1">{#N/A,#N/A,FALSE,"TMCOMP96";#N/A,#N/A,FALSE,"MAT96";#N/A,#N/A,FALSE,"FANDA96";#N/A,#N/A,FALSE,"INTRAN96";#N/A,#N/A,FALSE,"NAA9697";#N/A,#N/A,FALSE,"ECWEBB";#N/A,#N/A,FALSE,"MFT96";#N/A,#N/A,FALSE,"CTrecon"}</definedName>
    <definedName name="NOCONFLICT_1_1_1_4_3" hidden="1">{#N/A,#N/A,FALSE,"TMCOMP96";#N/A,#N/A,FALSE,"MAT96";#N/A,#N/A,FALSE,"FANDA96";#N/A,#N/A,FALSE,"INTRAN96";#N/A,#N/A,FALSE,"NAA9697";#N/A,#N/A,FALSE,"ECWEBB";#N/A,#N/A,FALSE,"MFT96";#N/A,#N/A,FALSE,"CTrecon"}</definedName>
    <definedName name="NOCONFLICT_1_1_1_4_4" hidden="1">{#N/A,#N/A,FALSE,"TMCOMP96";#N/A,#N/A,FALSE,"MAT96";#N/A,#N/A,FALSE,"FANDA96";#N/A,#N/A,FALSE,"INTRAN96";#N/A,#N/A,FALSE,"NAA9697";#N/A,#N/A,FALSE,"ECWEBB";#N/A,#N/A,FALSE,"MFT96";#N/A,#N/A,FALSE,"CTrecon"}</definedName>
    <definedName name="NOCONFLICT_1_1_1_4_5" hidden="1">{#N/A,#N/A,FALSE,"TMCOMP96";#N/A,#N/A,FALSE,"MAT96";#N/A,#N/A,FALSE,"FANDA96";#N/A,#N/A,FALSE,"INTRAN96";#N/A,#N/A,FALSE,"NAA9697";#N/A,#N/A,FALSE,"ECWEBB";#N/A,#N/A,FALSE,"MFT96";#N/A,#N/A,FALSE,"CTrecon"}</definedName>
    <definedName name="NOCONFLICT_1_1_1_5" hidden="1">{#N/A,#N/A,FALSE,"TMCOMP96";#N/A,#N/A,FALSE,"MAT96";#N/A,#N/A,FALSE,"FANDA96";#N/A,#N/A,FALSE,"INTRAN96";#N/A,#N/A,FALSE,"NAA9697";#N/A,#N/A,FALSE,"ECWEBB";#N/A,#N/A,FALSE,"MFT96";#N/A,#N/A,FALSE,"CTrecon"}</definedName>
    <definedName name="NOCONFLICT_1_1_1_5_1" hidden="1">{#N/A,#N/A,FALSE,"TMCOMP96";#N/A,#N/A,FALSE,"MAT96";#N/A,#N/A,FALSE,"FANDA96";#N/A,#N/A,FALSE,"INTRAN96";#N/A,#N/A,FALSE,"NAA9697";#N/A,#N/A,FALSE,"ECWEBB";#N/A,#N/A,FALSE,"MFT96";#N/A,#N/A,FALSE,"CTrecon"}</definedName>
    <definedName name="NOCONFLICT_1_1_1_5_2" hidden="1">{#N/A,#N/A,FALSE,"TMCOMP96";#N/A,#N/A,FALSE,"MAT96";#N/A,#N/A,FALSE,"FANDA96";#N/A,#N/A,FALSE,"INTRAN96";#N/A,#N/A,FALSE,"NAA9697";#N/A,#N/A,FALSE,"ECWEBB";#N/A,#N/A,FALSE,"MFT96";#N/A,#N/A,FALSE,"CTrecon"}</definedName>
    <definedName name="NOCONFLICT_1_1_1_5_3" hidden="1">{#N/A,#N/A,FALSE,"TMCOMP96";#N/A,#N/A,FALSE,"MAT96";#N/A,#N/A,FALSE,"FANDA96";#N/A,#N/A,FALSE,"INTRAN96";#N/A,#N/A,FALSE,"NAA9697";#N/A,#N/A,FALSE,"ECWEBB";#N/A,#N/A,FALSE,"MFT96";#N/A,#N/A,FALSE,"CTrecon"}</definedName>
    <definedName name="NOCONFLICT_1_1_1_5_4" hidden="1">{#N/A,#N/A,FALSE,"TMCOMP96";#N/A,#N/A,FALSE,"MAT96";#N/A,#N/A,FALSE,"FANDA96";#N/A,#N/A,FALSE,"INTRAN96";#N/A,#N/A,FALSE,"NAA9697";#N/A,#N/A,FALSE,"ECWEBB";#N/A,#N/A,FALSE,"MFT96";#N/A,#N/A,FALSE,"CTrecon"}</definedName>
    <definedName name="NOCONFLICT_1_1_1_5_5" hidden="1">{#N/A,#N/A,FALSE,"TMCOMP96";#N/A,#N/A,FALSE,"MAT96";#N/A,#N/A,FALSE,"FANDA96";#N/A,#N/A,FALSE,"INTRAN96";#N/A,#N/A,FALSE,"NAA9697";#N/A,#N/A,FALSE,"ECWEBB";#N/A,#N/A,FALSE,"MFT96";#N/A,#N/A,FALSE,"CTrecon"}</definedName>
    <definedName name="NOCONFLICT_1_1_2" hidden="1">{#N/A,#N/A,FALSE,"TMCOMP96";#N/A,#N/A,FALSE,"MAT96";#N/A,#N/A,FALSE,"FANDA96";#N/A,#N/A,FALSE,"INTRAN96";#N/A,#N/A,FALSE,"NAA9697";#N/A,#N/A,FALSE,"ECWEBB";#N/A,#N/A,FALSE,"MFT96";#N/A,#N/A,FALSE,"CTrecon"}</definedName>
    <definedName name="NOCONFLICT_1_1_2_1" hidden="1">{#N/A,#N/A,FALSE,"TMCOMP96";#N/A,#N/A,FALSE,"MAT96";#N/A,#N/A,FALSE,"FANDA96";#N/A,#N/A,FALSE,"INTRAN96";#N/A,#N/A,FALSE,"NAA9697";#N/A,#N/A,FALSE,"ECWEBB";#N/A,#N/A,FALSE,"MFT96";#N/A,#N/A,FALSE,"CTrecon"}</definedName>
    <definedName name="NOCONFLICT_1_1_2_2" hidden="1">{#N/A,#N/A,FALSE,"TMCOMP96";#N/A,#N/A,FALSE,"MAT96";#N/A,#N/A,FALSE,"FANDA96";#N/A,#N/A,FALSE,"INTRAN96";#N/A,#N/A,FALSE,"NAA9697";#N/A,#N/A,FALSE,"ECWEBB";#N/A,#N/A,FALSE,"MFT96";#N/A,#N/A,FALSE,"CTrecon"}</definedName>
    <definedName name="NOCONFLICT_1_1_2_3" hidden="1">{#N/A,#N/A,FALSE,"TMCOMP96";#N/A,#N/A,FALSE,"MAT96";#N/A,#N/A,FALSE,"FANDA96";#N/A,#N/A,FALSE,"INTRAN96";#N/A,#N/A,FALSE,"NAA9697";#N/A,#N/A,FALSE,"ECWEBB";#N/A,#N/A,FALSE,"MFT96";#N/A,#N/A,FALSE,"CTrecon"}</definedName>
    <definedName name="NOCONFLICT_1_1_2_4" hidden="1">{#N/A,#N/A,FALSE,"TMCOMP96";#N/A,#N/A,FALSE,"MAT96";#N/A,#N/A,FALSE,"FANDA96";#N/A,#N/A,FALSE,"INTRAN96";#N/A,#N/A,FALSE,"NAA9697";#N/A,#N/A,FALSE,"ECWEBB";#N/A,#N/A,FALSE,"MFT96";#N/A,#N/A,FALSE,"CTrecon"}</definedName>
    <definedName name="NOCONFLICT_1_1_2_5" hidden="1">{#N/A,#N/A,FALSE,"TMCOMP96";#N/A,#N/A,FALSE,"MAT96";#N/A,#N/A,FALSE,"FANDA96";#N/A,#N/A,FALSE,"INTRAN96";#N/A,#N/A,FALSE,"NAA9697";#N/A,#N/A,FALSE,"ECWEBB";#N/A,#N/A,FALSE,"MFT96";#N/A,#N/A,FALSE,"CTrecon"}</definedName>
    <definedName name="NOCONFLICT_1_1_3" hidden="1">{#N/A,#N/A,FALSE,"TMCOMP96";#N/A,#N/A,FALSE,"MAT96";#N/A,#N/A,FALSE,"FANDA96";#N/A,#N/A,FALSE,"INTRAN96";#N/A,#N/A,FALSE,"NAA9697";#N/A,#N/A,FALSE,"ECWEBB";#N/A,#N/A,FALSE,"MFT96";#N/A,#N/A,FALSE,"CTrecon"}</definedName>
    <definedName name="NOCONFLICT_1_1_3_1" hidden="1">{#N/A,#N/A,FALSE,"TMCOMP96";#N/A,#N/A,FALSE,"MAT96";#N/A,#N/A,FALSE,"FANDA96";#N/A,#N/A,FALSE,"INTRAN96";#N/A,#N/A,FALSE,"NAA9697";#N/A,#N/A,FALSE,"ECWEBB";#N/A,#N/A,FALSE,"MFT96";#N/A,#N/A,FALSE,"CTrecon"}</definedName>
    <definedName name="NOCONFLICT_1_1_3_2" hidden="1">{#N/A,#N/A,FALSE,"TMCOMP96";#N/A,#N/A,FALSE,"MAT96";#N/A,#N/A,FALSE,"FANDA96";#N/A,#N/A,FALSE,"INTRAN96";#N/A,#N/A,FALSE,"NAA9697";#N/A,#N/A,FALSE,"ECWEBB";#N/A,#N/A,FALSE,"MFT96";#N/A,#N/A,FALSE,"CTrecon"}</definedName>
    <definedName name="NOCONFLICT_1_1_3_3" hidden="1">{#N/A,#N/A,FALSE,"TMCOMP96";#N/A,#N/A,FALSE,"MAT96";#N/A,#N/A,FALSE,"FANDA96";#N/A,#N/A,FALSE,"INTRAN96";#N/A,#N/A,FALSE,"NAA9697";#N/A,#N/A,FALSE,"ECWEBB";#N/A,#N/A,FALSE,"MFT96";#N/A,#N/A,FALSE,"CTrecon"}</definedName>
    <definedName name="NOCONFLICT_1_1_3_4" hidden="1">{#N/A,#N/A,FALSE,"TMCOMP96";#N/A,#N/A,FALSE,"MAT96";#N/A,#N/A,FALSE,"FANDA96";#N/A,#N/A,FALSE,"INTRAN96";#N/A,#N/A,FALSE,"NAA9697";#N/A,#N/A,FALSE,"ECWEBB";#N/A,#N/A,FALSE,"MFT96";#N/A,#N/A,FALSE,"CTrecon"}</definedName>
    <definedName name="NOCONFLICT_1_1_3_5" hidden="1">{#N/A,#N/A,FALSE,"TMCOMP96";#N/A,#N/A,FALSE,"MAT96";#N/A,#N/A,FALSE,"FANDA96";#N/A,#N/A,FALSE,"INTRAN96";#N/A,#N/A,FALSE,"NAA9697";#N/A,#N/A,FALSE,"ECWEBB";#N/A,#N/A,FALSE,"MFT96";#N/A,#N/A,FALSE,"CTrecon"}</definedName>
    <definedName name="NOCONFLICT_1_1_4" hidden="1">{#N/A,#N/A,FALSE,"TMCOMP96";#N/A,#N/A,FALSE,"MAT96";#N/A,#N/A,FALSE,"FANDA96";#N/A,#N/A,FALSE,"INTRAN96";#N/A,#N/A,FALSE,"NAA9697";#N/A,#N/A,FALSE,"ECWEBB";#N/A,#N/A,FALSE,"MFT96";#N/A,#N/A,FALSE,"CTrecon"}</definedName>
    <definedName name="NOCONFLICT_1_1_4_1" hidden="1">{#N/A,#N/A,FALSE,"TMCOMP96";#N/A,#N/A,FALSE,"MAT96";#N/A,#N/A,FALSE,"FANDA96";#N/A,#N/A,FALSE,"INTRAN96";#N/A,#N/A,FALSE,"NAA9697";#N/A,#N/A,FALSE,"ECWEBB";#N/A,#N/A,FALSE,"MFT96";#N/A,#N/A,FALSE,"CTrecon"}</definedName>
    <definedName name="NOCONFLICT_1_1_4_2" hidden="1">{#N/A,#N/A,FALSE,"TMCOMP96";#N/A,#N/A,FALSE,"MAT96";#N/A,#N/A,FALSE,"FANDA96";#N/A,#N/A,FALSE,"INTRAN96";#N/A,#N/A,FALSE,"NAA9697";#N/A,#N/A,FALSE,"ECWEBB";#N/A,#N/A,FALSE,"MFT96";#N/A,#N/A,FALSE,"CTrecon"}</definedName>
    <definedName name="NOCONFLICT_1_1_4_3" hidden="1">{#N/A,#N/A,FALSE,"TMCOMP96";#N/A,#N/A,FALSE,"MAT96";#N/A,#N/A,FALSE,"FANDA96";#N/A,#N/A,FALSE,"INTRAN96";#N/A,#N/A,FALSE,"NAA9697";#N/A,#N/A,FALSE,"ECWEBB";#N/A,#N/A,FALSE,"MFT96";#N/A,#N/A,FALSE,"CTrecon"}</definedName>
    <definedName name="NOCONFLICT_1_1_4_4" hidden="1">{#N/A,#N/A,FALSE,"TMCOMP96";#N/A,#N/A,FALSE,"MAT96";#N/A,#N/A,FALSE,"FANDA96";#N/A,#N/A,FALSE,"INTRAN96";#N/A,#N/A,FALSE,"NAA9697";#N/A,#N/A,FALSE,"ECWEBB";#N/A,#N/A,FALSE,"MFT96";#N/A,#N/A,FALSE,"CTrecon"}</definedName>
    <definedName name="NOCONFLICT_1_1_4_5" hidden="1">{#N/A,#N/A,FALSE,"TMCOMP96";#N/A,#N/A,FALSE,"MAT96";#N/A,#N/A,FALSE,"FANDA96";#N/A,#N/A,FALSE,"INTRAN96";#N/A,#N/A,FALSE,"NAA9697";#N/A,#N/A,FALSE,"ECWEBB";#N/A,#N/A,FALSE,"MFT96";#N/A,#N/A,FALSE,"CTrecon"}</definedName>
    <definedName name="NOCONFLICT_1_1_5" hidden="1">{#N/A,#N/A,FALSE,"TMCOMP96";#N/A,#N/A,FALSE,"MAT96";#N/A,#N/A,FALSE,"FANDA96";#N/A,#N/A,FALSE,"INTRAN96";#N/A,#N/A,FALSE,"NAA9697";#N/A,#N/A,FALSE,"ECWEBB";#N/A,#N/A,FALSE,"MFT96";#N/A,#N/A,FALSE,"CTrecon"}</definedName>
    <definedName name="NOCONFLICT_1_1_5_1" hidden="1">{#N/A,#N/A,FALSE,"TMCOMP96";#N/A,#N/A,FALSE,"MAT96";#N/A,#N/A,FALSE,"FANDA96";#N/A,#N/A,FALSE,"INTRAN96";#N/A,#N/A,FALSE,"NAA9697";#N/A,#N/A,FALSE,"ECWEBB";#N/A,#N/A,FALSE,"MFT96";#N/A,#N/A,FALSE,"CTrecon"}</definedName>
    <definedName name="NOCONFLICT_1_1_5_2" hidden="1">{#N/A,#N/A,FALSE,"TMCOMP96";#N/A,#N/A,FALSE,"MAT96";#N/A,#N/A,FALSE,"FANDA96";#N/A,#N/A,FALSE,"INTRAN96";#N/A,#N/A,FALSE,"NAA9697";#N/A,#N/A,FALSE,"ECWEBB";#N/A,#N/A,FALSE,"MFT96";#N/A,#N/A,FALSE,"CTrecon"}</definedName>
    <definedName name="NOCONFLICT_1_1_5_3" hidden="1">{#N/A,#N/A,FALSE,"TMCOMP96";#N/A,#N/A,FALSE,"MAT96";#N/A,#N/A,FALSE,"FANDA96";#N/A,#N/A,FALSE,"INTRAN96";#N/A,#N/A,FALSE,"NAA9697";#N/A,#N/A,FALSE,"ECWEBB";#N/A,#N/A,FALSE,"MFT96";#N/A,#N/A,FALSE,"CTrecon"}</definedName>
    <definedName name="NOCONFLICT_1_1_5_4" hidden="1">{#N/A,#N/A,FALSE,"TMCOMP96";#N/A,#N/A,FALSE,"MAT96";#N/A,#N/A,FALSE,"FANDA96";#N/A,#N/A,FALSE,"INTRAN96";#N/A,#N/A,FALSE,"NAA9697";#N/A,#N/A,FALSE,"ECWEBB";#N/A,#N/A,FALSE,"MFT96";#N/A,#N/A,FALSE,"CTrecon"}</definedName>
    <definedName name="NOCONFLICT_1_1_5_5" hidden="1">{#N/A,#N/A,FALSE,"TMCOMP96";#N/A,#N/A,FALSE,"MAT96";#N/A,#N/A,FALSE,"FANDA96";#N/A,#N/A,FALSE,"INTRAN96";#N/A,#N/A,FALSE,"NAA9697";#N/A,#N/A,FALSE,"ECWEBB";#N/A,#N/A,FALSE,"MFT96";#N/A,#N/A,FALSE,"CTrecon"}</definedName>
    <definedName name="NOCONFLICT_1_2" hidden="1">{#N/A,#N/A,FALSE,"TMCOMP96";#N/A,#N/A,FALSE,"MAT96";#N/A,#N/A,FALSE,"FANDA96";#N/A,#N/A,FALSE,"INTRAN96";#N/A,#N/A,FALSE,"NAA9697";#N/A,#N/A,FALSE,"ECWEBB";#N/A,#N/A,FALSE,"MFT96";#N/A,#N/A,FALSE,"CTrecon"}</definedName>
    <definedName name="NOCONFLICT_1_2_1" hidden="1">{#N/A,#N/A,FALSE,"TMCOMP96";#N/A,#N/A,FALSE,"MAT96";#N/A,#N/A,FALSE,"FANDA96";#N/A,#N/A,FALSE,"INTRAN96";#N/A,#N/A,FALSE,"NAA9697";#N/A,#N/A,FALSE,"ECWEBB";#N/A,#N/A,FALSE,"MFT96";#N/A,#N/A,FALSE,"CTrecon"}</definedName>
    <definedName name="NOCONFLICT_1_2_1_1" hidden="1">{#N/A,#N/A,FALSE,"TMCOMP96";#N/A,#N/A,FALSE,"MAT96";#N/A,#N/A,FALSE,"FANDA96";#N/A,#N/A,FALSE,"INTRAN96";#N/A,#N/A,FALSE,"NAA9697";#N/A,#N/A,FALSE,"ECWEBB";#N/A,#N/A,FALSE,"MFT96";#N/A,#N/A,FALSE,"CTrecon"}</definedName>
    <definedName name="NOCONFLICT_1_2_1_1_1" hidden="1">{#N/A,#N/A,FALSE,"TMCOMP96";#N/A,#N/A,FALSE,"MAT96";#N/A,#N/A,FALSE,"FANDA96";#N/A,#N/A,FALSE,"INTRAN96";#N/A,#N/A,FALSE,"NAA9697";#N/A,#N/A,FALSE,"ECWEBB";#N/A,#N/A,FALSE,"MFT96";#N/A,#N/A,FALSE,"CTrecon"}</definedName>
    <definedName name="NOCONFLICT_1_2_1_1_1_1" hidden="1">{#N/A,#N/A,FALSE,"TMCOMP96";#N/A,#N/A,FALSE,"MAT96";#N/A,#N/A,FALSE,"FANDA96";#N/A,#N/A,FALSE,"INTRAN96";#N/A,#N/A,FALSE,"NAA9697";#N/A,#N/A,FALSE,"ECWEBB";#N/A,#N/A,FALSE,"MFT96";#N/A,#N/A,FALSE,"CTrecon"}</definedName>
    <definedName name="NOCONFLICT_1_2_1_1_1_2" hidden="1">{#N/A,#N/A,FALSE,"TMCOMP96";#N/A,#N/A,FALSE,"MAT96";#N/A,#N/A,FALSE,"FANDA96";#N/A,#N/A,FALSE,"INTRAN96";#N/A,#N/A,FALSE,"NAA9697";#N/A,#N/A,FALSE,"ECWEBB";#N/A,#N/A,FALSE,"MFT96";#N/A,#N/A,FALSE,"CTrecon"}</definedName>
    <definedName name="NOCONFLICT_1_2_1_1_1_3" hidden="1">{#N/A,#N/A,FALSE,"TMCOMP96";#N/A,#N/A,FALSE,"MAT96";#N/A,#N/A,FALSE,"FANDA96";#N/A,#N/A,FALSE,"INTRAN96";#N/A,#N/A,FALSE,"NAA9697";#N/A,#N/A,FALSE,"ECWEBB";#N/A,#N/A,FALSE,"MFT96";#N/A,#N/A,FALSE,"CTrecon"}</definedName>
    <definedName name="NOCONFLICT_1_2_1_1_1_4" hidden="1">{#N/A,#N/A,FALSE,"TMCOMP96";#N/A,#N/A,FALSE,"MAT96";#N/A,#N/A,FALSE,"FANDA96";#N/A,#N/A,FALSE,"INTRAN96";#N/A,#N/A,FALSE,"NAA9697";#N/A,#N/A,FALSE,"ECWEBB";#N/A,#N/A,FALSE,"MFT96";#N/A,#N/A,FALSE,"CTrecon"}</definedName>
    <definedName name="NOCONFLICT_1_2_1_1_1_5" hidden="1">{#N/A,#N/A,FALSE,"TMCOMP96";#N/A,#N/A,FALSE,"MAT96";#N/A,#N/A,FALSE,"FANDA96";#N/A,#N/A,FALSE,"INTRAN96";#N/A,#N/A,FALSE,"NAA9697";#N/A,#N/A,FALSE,"ECWEBB";#N/A,#N/A,FALSE,"MFT96";#N/A,#N/A,FALSE,"CTrecon"}</definedName>
    <definedName name="NOCONFLICT_1_2_1_1_2" hidden="1">{#N/A,#N/A,FALSE,"TMCOMP96";#N/A,#N/A,FALSE,"MAT96";#N/A,#N/A,FALSE,"FANDA96";#N/A,#N/A,FALSE,"INTRAN96";#N/A,#N/A,FALSE,"NAA9697";#N/A,#N/A,FALSE,"ECWEBB";#N/A,#N/A,FALSE,"MFT96";#N/A,#N/A,FALSE,"CTrecon"}</definedName>
    <definedName name="NOCONFLICT_1_2_1_1_2_1" hidden="1">{#N/A,#N/A,FALSE,"TMCOMP96";#N/A,#N/A,FALSE,"MAT96";#N/A,#N/A,FALSE,"FANDA96";#N/A,#N/A,FALSE,"INTRAN96";#N/A,#N/A,FALSE,"NAA9697";#N/A,#N/A,FALSE,"ECWEBB";#N/A,#N/A,FALSE,"MFT96";#N/A,#N/A,FALSE,"CTrecon"}</definedName>
    <definedName name="NOCONFLICT_1_2_1_1_2_2" hidden="1">{#N/A,#N/A,FALSE,"TMCOMP96";#N/A,#N/A,FALSE,"MAT96";#N/A,#N/A,FALSE,"FANDA96";#N/A,#N/A,FALSE,"INTRAN96";#N/A,#N/A,FALSE,"NAA9697";#N/A,#N/A,FALSE,"ECWEBB";#N/A,#N/A,FALSE,"MFT96";#N/A,#N/A,FALSE,"CTrecon"}</definedName>
    <definedName name="NOCONFLICT_1_2_1_1_2_3" hidden="1">{#N/A,#N/A,FALSE,"TMCOMP96";#N/A,#N/A,FALSE,"MAT96";#N/A,#N/A,FALSE,"FANDA96";#N/A,#N/A,FALSE,"INTRAN96";#N/A,#N/A,FALSE,"NAA9697";#N/A,#N/A,FALSE,"ECWEBB";#N/A,#N/A,FALSE,"MFT96";#N/A,#N/A,FALSE,"CTrecon"}</definedName>
    <definedName name="NOCONFLICT_1_2_1_1_2_4" hidden="1">{#N/A,#N/A,FALSE,"TMCOMP96";#N/A,#N/A,FALSE,"MAT96";#N/A,#N/A,FALSE,"FANDA96";#N/A,#N/A,FALSE,"INTRAN96";#N/A,#N/A,FALSE,"NAA9697";#N/A,#N/A,FALSE,"ECWEBB";#N/A,#N/A,FALSE,"MFT96";#N/A,#N/A,FALSE,"CTrecon"}</definedName>
    <definedName name="NOCONFLICT_1_2_1_1_2_5" hidden="1">{#N/A,#N/A,FALSE,"TMCOMP96";#N/A,#N/A,FALSE,"MAT96";#N/A,#N/A,FALSE,"FANDA96";#N/A,#N/A,FALSE,"INTRAN96";#N/A,#N/A,FALSE,"NAA9697";#N/A,#N/A,FALSE,"ECWEBB";#N/A,#N/A,FALSE,"MFT96";#N/A,#N/A,FALSE,"CTrecon"}</definedName>
    <definedName name="NOCONFLICT_1_2_1_1_3" hidden="1">{#N/A,#N/A,FALSE,"TMCOMP96";#N/A,#N/A,FALSE,"MAT96";#N/A,#N/A,FALSE,"FANDA96";#N/A,#N/A,FALSE,"INTRAN96";#N/A,#N/A,FALSE,"NAA9697";#N/A,#N/A,FALSE,"ECWEBB";#N/A,#N/A,FALSE,"MFT96";#N/A,#N/A,FALSE,"CTrecon"}</definedName>
    <definedName name="NOCONFLICT_1_2_1_1_4" hidden="1">{#N/A,#N/A,FALSE,"TMCOMP96";#N/A,#N/A,FALSE,"MAT96";#N/A,#N/A,FALSE,"FANDA96";#N/A,#N/A,FALSE,"INTRAN96";#N/A,#N/A,FALSE,"NAA9697";#N/A,#N/A,FALSE,"ECWEBB";#N/A,#N/A,FALSE,"MFT96";#N/A,#N/A,FALSE,"CTrecon"}</definedName>
    <definedName name="NOCONFLICT_1_2_1_1_5" hidden="1">{#N/A,#N/A,FALSE,"TMCOMP96";#N/A,#N/A,FALSE,"MAT96";#N/A,#N/A,FALSE,"FANDA96";#N/A,#N/A,FALSE,"INTRAN96";#N/A,#N/A,FALSE,"NAA9697";#N/A,#N/A,FALSE,"ECWEBB";#N/A,#N/A,FALSE,"MFT96";#N/A,#N/A,FALSE,"CTrecon"}</definedName>
    <definedName name="NOCONFLICT_1_2_1_2" hidden="1">{#N/A,#N/A,FALSE,"TMCOMP96";#N/A,#N/A,FALSE,"MAT96";#N/A,#N/A,FALSE,"FANDA96";#N/A,#N/A,FALSE,"INTRAN96";#N/A,#N/A,FALSE,"NAA9697";#N/A,#N/A,FALSE,"ECWEBB";#N/A,#N/A,FALSE,"MFT96";#N/A,#N/A,FALSE,"CTrecon"}</definedName>
    <definedName name="NOCONFLICT_1_2_1_2_1" hidden="1">{#N/A,#N/A,FALSE,"TMCOMP96";#N/A,#N/A,FALSE,"MAT96";#N/A,#N/A,FALSE,"FANDA96";#N/A,#N/A,FALSE,"INTRAN96";#N/A,#N/A,FALSE,"NAA9697";#N/A,#N/A,FALSE,"ECWEBB";#N/A,#N/A,FALSE,"MFT96";#N/A,#N/A,FALSE,"CTrecon"}</definedName>
    <definedName name="NOCONFLICT_1_2_1_2_2" hidden="1">{#N/A,#N/A,FALSE,"TMCOMP96";#N/A,#N/A,FALSE,"MAT96";#N/A,#N/A,FALSE,"FANDA96";#N/A,#N/A,FALSE,"INTRAN96";#N/A,#N/A,FALSE,"NAA9697";#N/A,#N/A,FALSE,"ECWEBB";#N/A,#N/A,FALSE,"MFT96";#N/A,#N/A,FALSE,"CTrecon"}</definedName>
    <definedName name="NOCONFLICT_1_2_1_2_3" hidden="1">{#N/A,#N/A,FALSE,"TMCOMP96";#N/A,#N/A,FALSE,"MAT96";#N/A,#N/A,FALSE,"FANDA96";#N/A,#N/A,FALSE,"INTRAN96";#N/A,#N/A,FALSE,"NAA9697";#N/A,#N/A,FALSE,"ECWEBB";#N/A,#N/A,FALSE,"MFT96";#N/A,#N/A,FALSE,"CTrecon"}</definedName>
    <definedName name="NOCONFLICT_1_2_1_2_4" hidden="1">{#N/A,#N/A,FALSE,"TMCOMP96";#N/A,#N/A,FALSE,"MAT96";#N/A,#N/A,FALSE,"FANDA96";#N/A,#N/A,FALSE,"INTRAN96";#N/A,#N/A,FALSE,"NAA9697";#N/A,#N/A,FALSE,"ECWEBB";#N/A,#N/A,FALSE,"MFT96";#N/A,#N/A,FALSE,"CTrecon"}</definedName>
    <definedName name="NOCONFLICT_1_2_1_2_5" hidden="1">{#N/A,#N/A,FALSE,"TMCOMP96";#N/A,#N/A,FALSE,"MAT96";#N/A,#N/A,FALSE,"FANDA96";#N/A,#N/A,FALSE,"INTRAN96";#N/A,#N/A,FALSE,"NAA9697";#N/A,#N/A,FALSE,"ECWEBB";#N/A,#N/A,FALSE,"MFT96";#N/A,#N/A,FALSE,"CTrecon"}</definedName>
    <definedName name="NOCONFLICT_1_2_1_3" hidden="1">{#N/A,#N/A,FALSE,"TMCOMP96";#N/A,#N/A,FALSE,"MAT96";#N/A,#N/A,FALSE,"FANDA96";#N/A,#N/A,FALSE,"INTRAN96";#N/A,#N/A,FALSE,"NAA9697";#N/A,#N/A,FALSE,"ECWEBB";#N/A,#N/A,FALSE,"MFT96";#N/A,#N/A,FALSE,"CTrecon"}</definedName>
    <definedName name="NOCONFLICT_1_2_1_3_1" hidden="1">{#N/A,#N/A,FALSE,"TMCOMP96";#N/A,#N/A,FALSE,"MAT96";#N/A,#N/A,FALSE,"FANDA96";#N/A,#N/A,FALSE,"INTRAN96";#N/A,#N/A,FALSE,"NAA9697";#N/A,#N/A,FALSE,"ECWEBB";#N/A,#N/A,FALSE,"MFT96";#N/A,#N/A,FALSE,"CTrecon"}</definedName>
    <definedName name="NOCONFLICT_1_2_1_3_2" hidden="1">{#N/A,#N/A,FALSE,"TMCOMP96";#N/A,#N/A,FALSE,"MAT96";#N/A,#N/A,FALSE,"FANDA96";#N/A,#N/A,FALSE,"INTRAN96";#N/A,#N/A,FALSE,"NAA9697";#N/A,#N/A,FALSE,"ECWEBB";#N/A,#N/A,FALSE,"MFT96";#N/A,#N/A,FALSE,"CTrecon"}</definedName>
    <definedName name="NOCONFLICT_1_2_1_3_3" hidden="1">{#N/A,#N/A,FALSE,"TMCOMP96";#N/A,#N/A,FALSE,"MAT96";#N/A,#N/A,FALSE,"FANDA96";#N/A,#N/A,FALSE,"INTRAN96";#N/A,#N/A,FALSE,"NAA9697";#N/A,#N/A,FALSE,"ECWEBB";#N/A,#N/A,FALSE,"MFT96";#N/A,#N/A,FALSE,"CTrecon"}</definedName>
    <definedName name="NOCONFLICT_1_2_1_3_4" hidden="1">{#N/A,#N/A,FALSE,"TMCOMP96";#N/A,#N/A,FALSE,"MAT96";#N/A,#N/A,FALSE,"FANDA96";#N/A,#N/A,FALSE,"INTRAN96";#N/A,#N/A,FALSE,"NAA9697";#N/A,#N/A,FALSE,"ECWEBB";#N/A,#N/A,FALSE,"MFT96";#N/A,#N/A,FALSE,"CTrecon"}</definedName>
    <definedName name="NOCONFLICT_1_2_1_3_5" hidden="1">{#N/A,#N/A,FALSE,"TMCOMP96";#N/A,#N/A,FALSE,"MAT96";#N/A,#N/A,FALSE,"FANDA96";#N/A,#N/A,FALSE,"INTRAN96";#N/A,#N/A,FALSE,"NAA9697";#N/A,#N/A,FALSE,"ECWEBB";#N/A,#N/A,FALSE,"MFT96";#N/A,#N/A,FALSE,"CTrecon"}</definedName>
    <definedName name="NOCONFLICT_1_2_1_4" hidden="1">{#N/A,#N/A,FALSE,"TMCOMP96";#N/A,#N/A,FALSE,"MAT96";#N/A,#N/A,FALSE,"FANDA96";#N/A,#N/A,FALSE,"INTRAN96";#N/A,#N/A,FALSE,"NAA9697";#N/A,#N/A,FALSE,"ECWEBB";#N/A,#N/A,FALSE,"MFT96";#N/A,#N/A,FALSE,"CTrecon"}</definedName>
    <definedName name="NOCONFLICT_1_2_1_4_1" hidden="1">{#N/A,#N/A,FALSE,"TMCOMP96";#N/A,#N/A,FALSE,"MAT96";#N/A,#N/A,FALSE,"FANDA96";#N/A,#N/A,FALSE,"INTRAN96";#N/A,#N/A,FALSE,"NAA9697";#N/A,#N/A,FALSE,"ECWEBB";#N/A,#N/A,FALSE,"MFT96";#N/A,#N/A,FALSE,"CTrecon"}</definedName>
    <definedName name="NOCONFLICT_1_2_1_4_2" hidden="1">{#N/A,#N/A,FALSE,"TMCOMP96";#N/A,#N/A,FALSE,"MAT96";#N/A,#N/A,FALSE,"FANDA96";#N/A,#N/A,FALSE,"INTRAN96";#N/A,#N/A,FALSE,"NAA9697";#N/A,#N/A,FALSE,"ECWEBB";#N/A,#N/A,FALSE,"MFT96";#N/A,#N/A,FALSE,"CTrecon"}</definedName>
    <definedName name="NOCONFLICT_1_2_1_4_3" hidden="1">{#N/A,#N/A,FALSE,"TMCOMP96";#N/A,#N/A,FALSE,"MAT96";#N/A,#N/A,FALSE,"FANDA96";#N/A,#N/A,FALSE,"INTRAN96";#N/A,#N/A,FALSE,"NAA9697";#N/A,#N/A,FALSE,"ECWEBB";#N/A,#N/A,FALSE,"MFT96";#N/A,#N/A,FALSE,"CTrecon"}</definedName>
    <definedName name="NOCONFLICT_1_2_1_4_4" hidden="1">{#N/A,#N/A,FALSE,"TMCOMP96";#N/A,#N/A,FALSE,"MAT96";#N/A,#N/A,FALSE,"FANDA96";#N/A,#N/A,FALSE,"INTRAN96";#N/A,#N/A,FALSE,"NAA9697";#N/A,#N/A,FALSE,"ECWEBB";#N/A,#N/A,FALSE,"MFT96";#N/A,#N/A,FALSE,"CTrecon"}</definedName>
    <definedName name="NOCONFLICT_1_2_1_4_5" hidden="1">{#N/A,#N/A,FALSE,"TMCOMP96";#N/A,#N/A,FALSE,"MAT96";#N/A,#N/A,FALSE,"FANDA96";#N/A,#N/A,FALSE,"INTRAN96";#N/A,#N/A,FALSE,"NAA9697";#N/A,#N/A,FALSE,"ECWEBB";#N/A,#N/A,FALSE,"MFT96";#N/A,#N/A,FALSE,"CTrecon"}</definedName>
    <definedName name="NOCONFLICT_1_2_1_5" hidden="1">{#N/A,#N/A,FALSE,"TMCOMP96";#N/A,#N/A,FALSE,"MAT96";#N/A,#N/A,FALSE,"FANDA96";#N/A,#N/A,FALSE,"INTRAN96";#N/A,#N/A,FALSE,"NAA9697";#N/A,#N/A,FALSE,"ECWEBB";#N/A,#N/A,FALSE,"MFT96";#N/A,#N/A,FALSE,"CTrecon"}</definedName>
    <definedName name="NOCONFLICT_1_2_1_5_1" hidden="1">{#N/A,#N/A,FALSE,"TMCOMP96";#N/A,#N/A,FALSE,"MAT96";#N/A,#N/A,FALSE,"FANDA96";#N/A,#N/A,FALSE,"INTRAN96";#N/A,#N/A,FALSE,"NAA9697";#N/A,#N/A,FALSE,"ECWEBB";#N/A,#N/A,FALSE,"MFT96";#N/A,#N/A,FALSE,"CTrecon"}</definedName>
    <definedName name="NOCONFLICT_1_2_1_5_2" hidden="1">{#N/A,#N/A,FALSE,"TMCOMP96";#N/A,#N/A,FALSE,"MAT96";#N/A,#N/A,FALSE,"FANDA96";#N/A,#N/A,FALSE,"INTRAN96";#N/A,#N/A,FALSE,"NAA9697";#N/A,#N/A,FALSE,"ECWEBB";#N/A,#N/A,FALSE,"MFT96";#N/A,#N/A,FALSE,"CTrecon"}</definedName>
    <definedName name="NOCONFLICT_1_2_1_5_3" hidden="1">{#N/A,#N/A,FALSE,"TMCOMP96";#N/A,#N/A,FALSE,"MAT96";#N/A,#N/A,FALSE,"FANDA96";#N/A,#N/A,FALSE,"INTRAN96";#N/A,#N/A,FALSE,"NAA9697";#N/A,#N/A,FALSE,"ECWEBB";#N/A,#N/A,FALSE,"MFT96";#N/A,#N/A,FALSE,"CTrecon"}</definedName>
    <definedName name="NOCONFLICT_1_2_1_5_4" hidden="1">{#N/A,#N/A,FALSE,"TMCOMP96";#N/A,#N/A,FALSE,"MAT96";#N/A,#N/A,FALSE,"FANDA96";#N/A,#N/A,FALSE,"INTRAN96";#N/A,#N/A,FALSE,"NAA9697";#N/A,#N/A,FALSE,"ECWEBB";#N/A,#N/A,FALSE,"MFT96";#N/A,#N/A,FALSE,"CTrecon"}</definedName>
    <definedName name="NOCONFLICT_1_2_1_5_5" hidden="1">{#N/A,#N/A,FALSE,"TMCOMP96";#N/A,#N/A,FALSE,"MAT96";#N/A,#N/A,FALSE,"FANDA96";#N/A,#N/A,FALSE,"INTRAN96";#N/A,#N/A,FALSE,"NAA9697";#N/A,#N/A,FALSE,"ECWEBB";#N/A,#N/A,FALSE,"MFT96";#N/A,#N/A,FALSE,"CTrecon"}</definedName>
    <definedName name="NOCONFLICT_1_2_2" hidden="1">{#N/A,#N/A,FALSE,"TMCOMP96";#N/A,#N/A,FALSE,"MAT96";#N/A,#N/A,FALSE,"FANDA96";#N/A,#N/A,FALSE,"INTRAN96";#N/A,#N/A,FALSE,"NAA9697";#N/A,#N/A,FALSE,"ECWEBB";#N/A,#N/A,FALSE,"MFT96";#N/A,#N/A,FALSE,"CTrecon"}</definedName>
    <definedName name="NOCONFLICT_1_2_2_1" hidden="1">{#N/A,#N/A,FALSE,"TMCOMP96";#N/A,#N/A,FALSE,"MAT96";#N/A,#N/A,FALSE,"FANDA96";#N/A,#N/A,FALSE,"INTRAN96";#N/A,#N/A,FALSE,"NAA9697";#N/A,#N/A,FALSE,"ECWEBB";#N/A,#N/A,FALSE,"MFT96";#N/A,#N/A,FALSE,"CTrecon"}</definedName>
    <definedName name="NOCONFLICT_1_2_2_2" hidden="1">{#N/A,#N/A,FALSE,"TMCOMP96";#N/A,#N/A,FALSE,"MAT96";#N/A,#N/A,FALSE,"FANDA96";#N/A,#N/A,FALSE,"INTRAN96";#N/A,#N/A,FALSE,"NAA9697";#N/A,#N/A,FALSE,"ECWEBB";#N/A,#N/A,FALSE,"MFT96";#N/A,#N/A,FALSE,"CTrecon"}</definedName>
    <definedName name="NOCONFLICT_1_2_2_3" hidden="1">{#N/A,#N/A,FALSE,"TMCOMP96";#N/A,#N/A,FALSE,"MAT96";#N/A,#N/A,FALSE,"FANDA96";#N/A,#N/A,FALSE,"INTRAN96";#N/A,#N/A,FALSE,"NAA9697";#N/A,#N/A,FALSE,"ECWEBB";#N/A,#N/A,FALSE,"MFT96";#N/A,#N/A,FALSE,"CTrecon"}</definedName>
    <definedName name="NOCONFLICT_1_2_2_4" hidden="1">{#N/A,#N/A,FALSE,"TMCOMP96";#N/A,#N/A,FALSE,"MAT96";#N/A,#N/A,FALSE,"FANDA96";#N/A,#N/A,FALSE,"INTRAN96";#N/A,#N/A,FALSE,"NAA9697";#N/A,#N/A,FALSE,"ECWEBB";#N/A,#N/A,FALSE,"MFT96";#N/A,#N/A,FALSE,"CTrecon"}</definedName>
    <definedName name="NOCONFLICT_1_2_2_5" hidden="1">{#N/A,#N/A,FALSE,"TMCOMP96";#N/A,#N/A,FALSE,"MAT96";#N/A,#N/A,FALSE,"FANDA96";#N/A,#N/A,FALSE,"INTRAN96";#N/A,#N/A,FALSE,"NAA9697";#N/A,#N/A,FALSE,"ECWEBB";#N/A,#N/A,FALSE,"MFT96";#N/A,#N/A,FALSE,"CTrecon"}</definedName>
    <definedName name="NOCONFLICT_1_2_3" hidden="1">{#N/A,#N/A,FALSE,"TMCOMP96";#N/A,#N/A,FALSE,"MAT96";#N/A,#N/A,FALSE,"FANDA96";#N/A,#N/A,FALSE,"INTRAN96";#N/A,#N/A,FALSE,"NAA9697";#N/A,#N/A,FALSE,"ECWEBB";#N/A,#N/A,FALSE,"MFT96";#N/A,#N/A,FALSE,"CTrecon"}</definedName>
    <definedName name="NOCONFLICT_1_2_3_1" hidden="1">{#N/A,#N/A,FALSE,"TMCOMP96";#N/A,#N/A,FALSE,"MAT96";#N/A,#N/A,FALSE,"FANDA96";#N/A,#N/A,FALSE,"INTRAN96";#N/A,#N/A,FALSE,"NAA9697";#N/A,#N/A,FALSE,"ECWEBB";#N/A,#N/A,FALSE,"MFT96";#N/A,#N/A,FALSE,"CTrecon"}</definedName>
    <definedName name="NOCONFLICT_1_2_3_2" hidden="1">{#N/A,#N/A,FALSE,"TMCOMP96";#N/A,#N/A,FALSE,"MAT96";#N/A,#N/A,FALSE,"FANDA96";#N/A,#N/A,FALSE,"INTRAN96";#N/A,#N/A,FALSE,"NAA9697";#N/A,#N/A,FALSE,"ECWEBB";#N/A,#N/A,FALSE,"MFT96";#N/A,#N/A,FALSE,"CTrecon"}</definedName>
    <definedName name="NOCONFLICT_1_2_3_3" hidden="1">{#N/A,#N/A,FALSE,"TMCOMP96";#N/A,#N/A,FALSE,"MAT96";#N/A,#N/A,FALSE,"FANDA96";#N/A,#N/A,FALSE,"INTRAN96";#N/A,#N/A,FALSE,"NAA9697";#N/A,#N/A,FALSE,"ECWEBB";#N/A,#N/A,FALSE,"MFT96";#N/A,#N/A,FALSE,"CTrecon"}</definedName>
    <definedName name="NOCONFLICT_1_2_3_4" hidden="1">{#N/A,#N/A,FALSE,"TMCOMP96";#N/A,#N/A,FALSE,"MAT96";#N/A,#N/A,FALSE,"FANDA96";#N/A,#N/A,FALSE,"INTRAN96";#N/A,#N/A,FALSE,"NAA9697";#N/A,#N/A,FALSE,"ECWEBB";#N/A,#N/A,FALSE,"MFT96";#N/A,#N/A,FALSE,"CTrecon"}</definedName>
    <definedName name="NOCONFLICT_1_2_3_5" hidden="1">{#N/A,#N/A,FALSE,"TMCOMP96";#N/A,#N/A,FALSE,"MAT96";#N/A,#N/A,FALSE,"FANDA96";#N/A,#N/A,FALSE,"INTRAN96";#N/A,#N/A,FALSE,"NAA9697";#N/A,#N/A,FALSE,"ECWEBB";#N/A,#N/A,FALSE,"MFT96";#N/A,#N/A,FALSE,"CTrecon"}</definedName>
    <definedName name="NOCONFLICT_1_2_4" hidden="1">{#N/A,#N/A,FALSE,"TMCOMP96";#N/A,#N/A,FALSE,"MAT96";#N/A,#N/A,FALSE,"FANDA96";#N/A,#N/A,FALSE,"INTRAN96";#N/A,#N/A,FALSE,"NAA9697";#N/A,#N/A,FALSE,"ECWEBB";#N/A,#N/A,FALSE,"MFT96";#N/A,#N/A,FALSE,"CTrecon"}</definedName>
    <definedName name="NOCONFLICT_1_2_4_1" hidden="1">{#N/A,#N/A,FALSE,"TMCOMP96";#N/A,#N/A,FALSE,"MAT96";#N/A,#N/A,FALSE,"FANDA96";#N/A,#N/A,FALSE,"INTRAN96";#N/A,#N/A,FALSE,"NAA9697";#N/A,#N/A,FALSE,"ECWEBB";#N/A,#N/A,FALSE,"MFT96";#N/A,#N/A,FALSE,"CTrecon"}</definedName>
    <definedName name="NOCONFLICT_1_2_4_2" hidden="1">{#N/A,#N/A,FALSE,"TMCOMP96";#N/A,#N/A,FALSE,"MAT96";#N/A,#N/A,FALSE,"FANDA96";#N/A,#N/A,FALSE,"INTRAN96";#N/A,#N/A,FALSE,"NAA9697";#N/A,#N/A,FALSE,"ECWEBB";#N/A,#N/A,FALSE,"MFT96";#N/A,#N/A,FALSE,"CTrecon"}</definedName>
    <definedName name="NOCONFLICT_1_2_4_3" hidden="1">{#N/A,#N/A,FALSE,"TMCOMP96";#N/A,#N/A,FALSE,"MAT96";#N/A,#N/A,FALSE,"FANDA96";#N/A,#N/A,FALSE,"INTRAN96";#N/A,#N/A,FALSE,"NAA9697";#N/A,#N/A,FALSE,"ECWEBB";#N/A,#N/A,FALSE,"MFT96";#N/A,#N/A,FALSE,"CTrecon"}</definedName>
    <definedName name="NOCONFLICT_1_2_4_4" hidden="1">{#N/A,#N/A,FALSE,"TMCOMP96";#N/A,#N/A,FALSE,"MAT96";#N/A,#N/A,FALSE,"FANDA96";#N/A,#N/A,FALSE,"INTRAN96";#N/A,#N/A,FALSE,"NAA9697";#N/A,#N/A,FALSE,"ECWEBB";#N/A,#N/A,FALSE,"MFT96";#N/A,#N/A,FALSE,"CTrecon"}</definedName>
    <definedName name="NOCONFLICT_1_2_4_5" hidden="1">{#N/A,#N/A,FALSE,"TMCOMP96";#N/A,#N/A,FALSE,"MAT96";#N/A,#N/A,FALSE,"FANDA96";#N/A,#N/A,FALSE,"INTRAN96";#N/A,#N/A,FALSE,"NAA9697";#N/A,#N/A,FALSE,"ECWEBB";#N/A,#N/A,FALSE,"MFT96";#N/A,#N/A,FALSE,"CTrecon"}</definedName>
    <definedName name="NOCONFLICT_1_2_5" hidden="1">{#N/A,#N/A,FALSE,"TMCOMP96";#N/A,#N/A,FALSE,"MAT96";#N/A,#N/A,FALSE,"FANDA96";#N/A,#N/A,FALSE,"INTRAN96";#N/A,#N/A,FALSE,"NAA9697";#N/A,#N/A,FALSE,"ECWEBB";#N/A,#N/A,FALSE,"MFT96";#N/A,#N/A,FALSE,"CTrecon"}</definedName>
    <definedName name="NOCONFLICT_1_2_5_1" hidden="1">{#N/A,#N/A,FALSE,"TMCOMP96";#N/A,#N/A,FALSE,"MAT96";#N/A,#N/A,FALSE,"FANDA96";#N/A,#N/A,FALSE,"INTRAN96";#N/A,#N/A,FALSE,"NAA9697";#N/A,#N/A,FALSE,"ECWEBB";#N/A,#N/A,FALSE,"MFT96";#N/A,#N/A,FALSE,"CTrecon"}</definedName>
    <definedName name="NOCONFLICT_1_2_5_2" hidden="1">{#N/A,#N/A,FALSE,"TMCOMP96";#N/A,#N/A,FALSE,"MAT96";#N/A,#N/A,FALSE,"FANDA96";#N/A,#N/A,FALSE,"INTRAN96";#N/A,#N/A,FALSE,"NAA9697";#N/A,#N/A,FALSE,"ECWEBB";#N/A,#N/A,FALSE,"MFT96";#N/A,#N/A,FALSE,"CTrecon"}</definedName>
    <definedName name="NOCONFLICT_1_2_5_3" hidden="1">{#N/A,#N/A,FALSE,"TMCOMP96";#N/A,#N/A,FALSE,"MAT96";#N/A,#N/A,FALSE,"FANDA96";#N/A,#N/A,FALSE,"INTRAN96";#N/A,#N/A,FALSE,"NAA9697";#N/A,#N/A,FALSE,"ECWEBB";#N/A,#N/A,FALSE,"MFT96";#N/A,#N/A,FALSE,"CTrecon"}</definedName>
    <definedName name="NOCONFLICT_1_2_5_4" hidden="1">{#N/A,#N/A,FALSE,"TMCOMP96";#N/A,#N/A,FALSE,"MAT96";#N/A,#N/A,FALSE,"FANDA96";#N/A,#N/A,FALSE,"INTRAN96";#N/A,#N/A,FALSE,"NAA9697";#N/A,#N/A,FALSE,"ECWEBB";#N/A,#N/A,FALSE,"MFT96";#N/A,#N/A,FALSE,"CTrecon"}</definedName>
    <definedName name="NOCONFLICT_1_2_5_5" hidden="1">{#N/A,#N/A,FALSE,"TMCOMP96";#N/A,#N/A,FALSE,"MAT96";#N/A,#N/A,FALSE,"FANDA96";#N/A,#N/A,FALSE,"INTRAN96";#N/A,#N/A,FALSE,"NAA9697";#N/A,#N/A,FALSE,"ECWEBB";#N/A,#N/A,FALSE,"MFT96";#N/A,#N/A,FALSE,"CTrecon"}</definedName>
    <definedName name="NOCONFLICT_1_3" hidden="1">{#N/A,#N/A,FALSE,"TMCOMP96";#N/A,#N/A,FALSE,"MAT96";#N/A,#N/A,FALSE,"FANDA96";#N/A,#N/A,FALSE,"INTRAN96";#N/A,#N/A,FALSE,"NAA9697";#N/A,#N/A,FALSE,"ECWEBB";#N/A,#N/A,FALSE,"MFT96";#N/A,#N/A,FALSE,"CTrecon"}</definedName>
    <definedName name="NOCONFLICT_1_3_1" hidden="1">{#N/A,#N/A,FALSE,"TMCOMP96";#N/A,#N/A,FALSE,"MAT96";#N/A,#N/A,FALSE,"FANDA96";#N/A,#N/A,FALSE,"INTRAN96";#N/A,#N/A,FALSE,"NAA9697";#N/A,#N/A,FALSE,"ECWEBB";#N/A,#N/A,FALSE,"MFT96";#N/A,#N/A,FALSE,"CTrecon"}</definedName>
    <definedName name="NOCONFLICT_1_3_1_1" hidden="1">{#N/A,#N/A,FALSE,"TMCOMP96";#N/A,#N/A,FALSE,"MAT96";#N/A,#N/A,FALSE,"FANDA96";#N/A,#N/A,FALSE,"INTRAN96";#N/A,#N/A,FALSE,"NAA9697";#N/A,#N/A,FALSE,"ECWEBB";#N/A,#N/A,FALSE,"MFT96";#N/A,#N/A,FALSE,"CTrecon"}</definedName>
    <definedName name="NOCONFLICT_1_3_1_1_1" hidden="1">{#N/A,#N/A,FALSE,"TMCOMP96";#N/A,#N/A,FALSE,"MAT96";#N/A,#N/A,FALSE,"FANDA96";#N/A,#N/A,FALSE,"INTRAN96";#N/A,#N/A,FALSE,"NAA9697";#N/A,#N/A,FALSE,"ECWEBB";#N/A,#N/A,FALSE,"MFT96";#N/A,#N/A,FALSE,"CTrecon"}</definedName>
    <definedName name="NOCONFLICT_1_3_1_1_1_1" hidden="1">{#N/A,#N/A,FALSE,"TMCOMP96";#N/A,#N/A,FALSE,"MAT96";#N/A,#N/A,FALSE,"FANDA96";#N/A,#N/A,FALSE,"INTRAN96";#N/A,#N/A,FALSE,"NAA9697";#N/A,#N/A,FALSE,"ECWEBB";#N/A,#N/A,FALSE,"MFT96";#N/A,#N/A,FALSE,"CTrecon"}</definedName>
    <definedName name="NOCONFLICT_1_3_1_1_1_2" hidden="1">{#N/A,#N/A,FALSE,"TMCOMP96";#N/A,#N/A,FALSE,"MAT96";#N/A,#N/A,FALSE,"FANDA96";#N/A,#N/A,FALSE,"INTRAN96";#N/A,#N/A,FALSE,"NAA9697";#N/A,#N/A,FALSE,"ECWEBB";#N/A,#N/A,FALSE,"MFT96";#N/A,#N/A,FALSE,"CTrecon"}</definedName>
    <definedName name="NOCONFLICT_1_3_1_1_1_3" hidden="1">{#N/A,#N/A,FALSE,"TMCOMP96";#N/A,#N/A,FALSE,"MAT96";#N/A,#N/A,FALSE,"FANDA96";#N/A,#N/A,FALSE,"INTRAN96";#N/A,#N/A,FALSE,"NAA9697";#N/A,#N/A,FALSE,"ECWEBB";#N/A,#N/A,FALSE,"MFT96";#N/A,#N/A,FALSE,"CTrecon"}</definedName>
    <definedName name="NOCONFLICT_1_3_1_1_1_4" hidden="1">{#N/A,#N/A,FALSE,"TMCOMP96";#N/A,#N/A,FALSE,"MAT96";#N/A,#N/A,FALSE,"FANDA96";#N/A,#N/A,FALSE,"INTRAN96";#N/A,#N/A,FALSE,"NAA9697";#N/A,#N/A,FALSE,"ECWEBB";#N/A,#N/A,FALSE,"MFT96";#N/A,#N/A,FALSE,"CTrecon"}</definedName>
    <definedName name="NOCONFLICT_1_3_1_1_1_5" hidden="1">{#N/A,#N/A,FALSE,"TMCOMP96";#N/A,#N/A,FALSE,"MAT96";#N/A,#N/A,FALSE,"FANDA96";#N/A,#N/A,FALSE,"INTRAN96";#N/A,#N/A,FALSE,"NAA9697";#N/A,#N/A,FALSE,"ECWEBB";#N/A,#N/A,FALSE,"MFT96";#N/A,#N/A,FALSE,"CTrecon"}</definedName>
    <definedName name="NOCONFLICT_1_3_1_1_2" hidden="1">{#N/A,#N/A,FALSE,"TMCOMP96";#N/A,#N/A,FALSE,"MAT96";#N/A,#N/A,FALSE,"FANDA96";#N/A,#N/A,FALSE,"INTRAN96";#N/A,#N/A,FALSE,"NAA9697";#N/A,#N/A,FALSE,"ECWEBB";#N/A,#N/A,FALSE,"MFT96";#N/A,#N/A,FALSE,"CTrecon"}</definedName>
    <definedName name="NOCONFLICT_1_3_1_1_2_1" hidden="1">{#N/A,#N/A,FALSE,"TMCOMP96";#N/A,#N/A,FALSE,"MAT96";#N/A,#N/A,FALSE,"FANDA96";#N/A,#N/A,FALSE,"INTRAN96";#N/A,#N/A,FALSE,"NAA9697";#N/A,#N/A,FALSE,"ECWEBB";#N/A,#N/A,FALSE,"MFT96";#N/A,#N/A,FALSE,"CTrecon"}</definedName>
    <definedName name="NOCONFLICT_1_3_1_1_2_2" hidden="1">{#N/A,#N/A,FALSE,"TMCOMP96";#N/A,#N/A,FALSE,"MAT96";#N/A,#N/A,FALSE,"FANDA96";#N/A,#N/A,FALSE,"INTRAN96";#N/A,#N/A,FALSE,"NAA9697";#N/A,#N/A,FALSE,"ECWEBB";#N/A,#N/A,FALSE,"MFT96";#N/A,#N/A,FALSE,"CTrecon"}</definedName>
    <definedName name="NOCONFLICT_1_3_1_1_2_3" hidden="1">{#N/A,#N/A,FALSE,"TMCOMP96";#N/A,#N/A,FALSE,"MAT96";#N/A,#N/A,FALSE,"FANDA96";#N/A,#N/A,FALSE,"INTRAN96";#N/A,#N/A,FALSE,"NAA9697";#N/A,#N/A,FALSE,"ECWEBB";#N/A,#N/A,FALSE,"MFT96";#N/A,#N/A,FALSE,"CTrecon"}</definedName>
    <definedName name="NOCONFLICT_1_3_1_1_2_4" hidden="1">{#N/A,#N/A,FALSE,"TMCOMP96";#N/A,#N/A,FALSE,"MAT96";#N/A,#N/A,FALSE,"FANDA96";#N/A,#N/A,FALSE,"INTRAN96";#N/A,#N/A,FALSE,"NAA9697";#N/A,#N/A,FALSE,"ECWEBB";#N/A,#N/A,FALSE,"MFT96";#N/A,#N/A,FALSE,"CTrecon"}</definedName>
    <definedName name="NOCONFLICT_1_3_1_1_2_5" hidden="1">{#N/A,#N/A,FALSE,"TMCOMP96";#N/A,#N/A,FALSE,"MAT96";#N/A,#N/A,FALSE,"FANDA96";#N/A,#N/A,FALSE,"INTRAN96";#N/A,#N/A,FALSE,"NAA9697";#N/A,#N/A,FALSE,"ECWEBB";#N/A,#N/A,FALSE,"MFT96";#N/A,#N/A,FALSE,"CTrecon"}</definedName>
    <definedName name="NOCONFLICT_1_3_1_1_3" hidden="1">{#N/A,#N/A,FALSE,"TMCOMP96";#N/A,#N/A,FALSE,"MAT96";#N/A,#N/A,FALSE,"FANDA96";#N/A,#N/A,FALSE,"INTRAN96";#N/A,#N/A,FALSE,"NAA9697";#N/A,#N/A,FALSE,"ECWEBB";#N/A,#N/A,FALSE,"MFT96";#N/A,#N/A,FALSE,"CTrecon"}</definedName>
    <definedName name="NOCONFLICT_1_3_1_1_4" hidden="1">{#N/A,#N/A,FALSE,"TMCOMP96";#N/A,#N/A,FALSE,"MAT96";#N/A,#N/A,FALSE,"FANDA96";#N/A,#N/A,FALSE,"INTRAN96";#N/A,#N/A,FALSE,"NAA9697";#N/A,#N/A,FALSE,"ECWEBB";#N/A,#N/A,FALSE,"MFT96";#N/A,#N/A,FALSE,"CTrecon"}</definedName>
    <definedName name="NOCONFLICT_1_3_1_1_5" hidden="1">{#N/A,#N/A,FALSE,"TMCOMP96";#N/A,#N/A,FALSE,"MAT96";#N/A,#N/A,FALSE,"FANDA96";#N/A,#N/A,FALSE,"INTRAN96";#N/A,#N/A,FALSE,"NAA9697";#N/A,#N/A,FALSE,"ECWEBB";#N/A,#N/A,FALSE,"MFT96";#N/A,#N/A,FALSE,"CTrecon"}</definedName>
    <definedName name="NOCONFLICT_1_3_1_2" hidden="1">{#N/A,#N/A,FALSE,"TMCOMP96";#N/A,#N/A,FALSE,"MAT96";#N/A,#N/A,FALSE,"FANDA96";#N/A,#N/A,FALSE,"INTRAN96";#N/A,#N/A,FALSE,"NAA9697";#N/A,#N/A,FALSE,"ECWEBB";#N/A,#N/A,FALSE,"MFT96";#N/A,#N/A,FALSE,"CTrecon"}</definedName>
    <definedName name="NOCONFLICT_1_3_1_2_1" hidden="1">{#N/A,#N/A,FALSE,"TMCOMP96";#N/A,#N/A,FALSE,"MAT96";#N/A,#N/A,FALSE,"FANDA96";#N/A,#N/A,FALSE,"INTRAN96";#N/A,#N/A,FALSE,"NAA9697";#N/A,#N/A,FALSE,"ECWEBB";#N/A,#N/A,FALSE,"MFT96";#N/A,#N/A,FALSE,"CTrecon"}</definedName>
    <definedName name="NOCONFLICT_1_3_1_2_2" hidden="1">{#N/A,#N/A,FALSE,"TMCOMP96";#N/A,#N/A,FALSE,"MAT96";#N/A,#N/A,FALSE,"FANDA96";#N/A,#N/A,FALSE,"INTRAN96";#N/A,#N/A,FALSE,"NAA9697";#N/A,#N/A,FALSE,"ECWEBB";#N/A,#N/A,FALSE,"MFT96";#N/A,#N/A,FALSE,"CTrecon"}</definedName>
    <definedName name="NOCONFLICT_1_3_1_2_3" hidden="1">{#N/A,#N/A,FALSE,"TMCOMP96";#N/A,#N/A,FALSE,"MAT96";#N/A,#N/A,FALSE,"FANDA96";#N/A,#N/A,FALSE,"INTRAN96";#N/A,#N/A,FALSE,"NAA9697";#N/A,#N/A,FALSE,"ECWEBB";#N/A,#N/A,FALSE,"MFT96";#N/A,#N/A,FALSE,"CTrecon"}</definedName>
    <definedName name="NOCONFLICT_1_3_1_2_4" hidden="1">{#N/A,#N/A,FALSE,"TMCOMP96";#N/A,#N/A,FALSE,"MAT96";#N/A,#N/A,FALSE,"FANDA96";#N/A,#N/A,FALSE,"INTRAN96";#N/A,#N/A,FALSE,"NAA9697";#N/A,#N/A,FALSE,"ECWEBB";#N/A,#N/A,FALSE,"MFT96";#N/A,#N/A,FALSE,"CTrecon"}</definedName>
    <definedName name="NOCONFLICT_1_3_1_2_5" hidden="1">{#N/A,#N/A,FALSE,"TMCOMP96";#N/A,#N/A,FALSE,"MAT96";#N/A,#N/A,FALSE,"FANDA96";#N/A,#N/A,FALSE,"INTRAN96";#N/A,#N/A,FALSE,"NAA9697";#N/A,#N/A,FALSE,"ECWEBB";#N/A,#N/A,FALSE,"MFT96";#N/A,#N/A,FALSE,"CTrecon"}</definedName>
    <definedName name="NOCONFLICT_1_3_1_3" hidden="1">{#N/A,#N/A,FALSE,"TMCOMP96";#N/A,#N/A,FALSE,"MAT96";#N/A,#N/A,FALSE,"FANDA96";#N/A,#N/A,FALSE,"INTRAN96";#N/A,#N/A,FALSE,"NAA9697";#N/A,#N/A,FALSE,"ECWEBB";#N/A,#N/A,FALSE,"MFT96";#N/A,#N/A,FALSE,"CTrecon"}</definedName>
    <definedName name="NOCONFLICT_1_3_1_3_1" hidden="1">{#N/A,#N/A,FALSE,"TMCOMP96";#N/A,#N/A,FALSE,"MAT96";#N/A,#N/A,FALSE,"FANDA96";#N/A,#N/A,FALSE,"INTRAN96";#N/A,#N/A,FALSE,"NAA9697";#N/A,#N/A,FALSE,"ECWEBB";#N/A,#N/A,FALSE,"MFT96";#N/A,#N/A,FALSE,"CTrecon"}</definedName>
    <definedName name="NOCONFLICT_1_3_1_3_2" hidden="1">{#N/A,#N/A,FALSE,"TMCOMP96";#N/A,#N/A,FALSE,"MAT96";#N/A,#N/A,FALSE,"FANDA96";#N/A,#N/A,FALSE,"INTRAN96";#N/A,#N/A,FALSE,"NAA9697";#N/A,#N/A,FALSE,"ECWEBB";#N/A,#N/A,FALSE,"MFT96";#N/A,#N/A,FALSE,"CTrecon"}</definedName>
    <definedName name="NOCONFLICT_1_3_1_3_3" hidden="1">{#N/A,#N/A,FALSE,"TMCOMP96";#N/A,#N/A,FALSE,"MAT96";#N/A,#N/A,FALSE,"FANDA96";#N/A,#N/A,FALSE,"INTRAN96";#N/A,#N/A,FALSE,"NAA9697";#N/A,#N/A,FALSE,"ECWEBB";#N/A,#N/A,FALSE,"MFT96";#N/A,#N/A,FALSE,"CTrecon"}</definedName>
    <definedName name="NOCONFLICT_1_3_1_3_4" hidden="1">{#N/A,#N/A,FALSE,"TMCOMP96";#N/A,#N/A,FALSE,"MAT96";#N/A,#N/A,FALSE,"FANDA96";#N/A,#N/A,FALSE,"INTRAN96";#N/A,#N/A,FALSE,"NAA9697";#N/A,#N/A,FALSE,"ECWEBB";#N/A,#N/A,FALSE,"MFT96";#N/A,#N/A,FALSE,"CTrecon"}</definedName>
    <definedName name="NOCONFLICT_1_3_1_3_5" hidden="1">{#N/A,#N/A,FALSE,"TMCOMP96";#N/A,#N/A,FALSE,"MAT96";#N/A,#N/A,FALSE,"FANDA96";#N/A,#N/A,FALSE,"INTRAN96";#N/A,#N/A,FALSE,"NAA9697";#N/A,#N/A,FALSE,"ECWEBB";#N/A,#N/A,FALSE,"MFT96";#N/A,#N/A,FALSE,"CTrecon"}</definedName>
    <definedName name="NOCONFLICT_1_3_1_4" hidden="1">{#N/A,#N/A,FALSE,"TMCOMP96";#N/A,#N/A,FALSE,"MAT96";#N/A,#N/A,FALSE,"FANDA96";#N/A,#N/A,FALSE,"INTRAN96";#N/A,#N/A,FALSE,"NAA9697";#N/A,#N/A,FALSE,"ECWEBB";#N/A,#N/A,FALSE,"MFT96";#N/A,#N/A,FALSE,"CTrecon"}</definedName>
    <definedName name="NOCONFLICT_1_3_1_4_1" hidden="1">{#N/A,#N/A,FALSE,"TMCOMP96";#N/A,#N/A,FALSE,"MAT96";#N/A,#N/A,FALSE,"FANDA96";#N/A,#N/A,FALSE,"INTRAN96";#N/A,#N/A,FALSE,"NAA9697";#N/A,#N/A,FALSE,"ECWEBB";#N/A,#N/A,FALSE,"MFT96";#N/A,#N/A,FALSE,"CTrecon"}</definedName>
    <definedName name="NOCONFLICT_1_3_1_4_2" hidden="1">{#N/A,#N/A,FALSE,"TMCOMP96";#N/A,#N/A,FALSE,"MAT96";#N/A,#N/A,FALSE,"FANDA96";#N/A,#N/A,FALSE,"INTRAN96";#N/A,#N/A,FALSE,"NAA9697";#N/A,#N/A,FALSE,"ECWEBB";#N/A,#N/A,FALSE,"MFT96";#N/A,#N/A,FALSE,"CTrecon"}</definedName>
    <definedName name="NOCONFLICT_1_3_1_4_3" hidden="1">{#N/A,#N/A,FALSE,"TMCOMP96";#N/A,#N/A,FALSE,"MAT96";#N/A,#N/A,FALSE,"FANDA96";#N/A,#N/A,FALSE,"INTRAN96";#N/A,#N/A,FALSE,"NAA9697";#N/A,#N/A,FALSE,"ECWEBB";#N/A,#N/A,FALSE,"MFT96";#N/A,#N/A,FALSE,"CTrecon"}</definedName>
    <definedName name="NOCONFLICT_1_3_1_4_4" hidden="1">{#N/A,#N/A,FALSE,"TMCOMP96";#N/A,#N/A,FALSE,"MAT96";#N/A,#N/A,FALSE,"FANDA96";#N/A,#N/A,FALSE,"INTRAN96";#N/A,#N/A,FALSE,"NAA9697";#N/A,#N/A,FALSE,"ECWEBB";#N/A,#N/A,FALSE,"MFT96";#N/A,#N/A,FALSE,"CTrecon"}</definedName>
    <definedName name="NOCONFLICT_1_3_1_4_5" hidden="1">{#N/A,#N/A,FALSE,"TMCOMP96";#N/A,#N/A,FALSE,"MAT96";#N/A,#N/A,FALSE,"FANDA96";#N/A,#N/A,FALSE,"INTRAN96";#N/A,#N/A,FALSE,"NAA9697";#N/A,#N/A,FALSE,"ECWEBB";#N/A,#N/A,FALSE,"MFT96";#N/A,#N/A,FALSE,"CTrecon"}</definedName>
    <definedName name="NOCONFLICT_1_3_1_5" hidden="1">{#N/A,#N/A,FALSE,"TMCOMP96";#N/A,#N/A,FALSE,"MAT96";#N/A,#N/A,FALSE,"FANDA96";#N/A,#N/A,FALSE,"INTRAN96";#N/A,#N/A,FALSE,"NAA9697";#N/A,#N/A,FALSE,"ECWEBB";#N/A,#N/A,FALSE,"MFT96";#N/A,#N/A,FALSE,"CTrecon"}</definedName>
    <definedName name="NOCONFLICT_1_3_1_5_1" hidden="1">{#N/A,#N/A,FALSE,"TMCOMP96";#N/A,#N/A,FALSE,"MAT96";#N/A,#N/A,FALSE,"FANDA96";#N/A,#N/A,FALSE,"INTRAN96";#N/A,#N/A,FALSE,"NAA9697";#N/A,#N/A,FALSE,"ECWEBB";#N/A,#N/A,FALSE,"MFT96";#N/A,#N/A,FALSE,"CTrecon"}</definedName>
    <definedName name="NOCONFLICT_1_3_1_5_2" hidden="1">{#N/A,#N/A,FALSE,"TMCOMP96";#N/A,#N/A,FALSE,"MAT96";#N/A,#N/A,FALSE,"FANDA96";#N/A,#N/A,FALSE,"INTRAN96";#N/A,#N/A,FALSE,"NAA9697";#N/A,#N/A,FALSE,"ECWEBB";#N/A,#N/A,FALSE,"MFT96";#N/A,#N/A,FALSE,"CTrecon"}</definedName>
    <definedName name="NOCONFLICT_1_3_1_5_3" hidden="1">{#N/A,#N/A,FALSE,"TMCOMP96";#N/A,#N/A,FALSE,"MAT96";#N/A,#N/A,FALSE,"FANDA96";#N/A,#N/A,FALSE,"INTRAN96";#N/A,#N/A,FALSE,"NAA9697";#N/A,#N/A,FALSE,"ECWEBB";#N/A,#N/A,FALSE,"MFT96";#N/A,#N/A,FALSE,"CTrecon"}</definedName>
    <definedName name="NOCONFLICT_1_3_1_5_4" hidden="1">{#N/A,#N/A,FALSE,"TMCOMP96";#N/A,#N/A,FALSE,"MAT96";#N/A,#N/A,FALSE,"FANDA96";#N/A,#N/A,FALSE,"INTRAN96";#N/A,#N/A,FALSE,"NAA9697";#N/A,#N/A,FALSE,"ECWEBB";#N/A,#N/A,FALSE,"MFT96";#N/A,#N/A,FALSE,"CTrecon"}</definedName>
    <definedName name="NOCONFLICT_1_3_1_5_5" hidden="1">{#N/A,#N/A,FALSE,"TMCOMP96";#N/A,#N/A,FALSE,"MAT96";#N/A,#N/A,FALSE,"FANDA96";#N/A,#N/A,FALSE,"INTRAN96";#N/A,#N/A,FALSE,"NAA9697";#N/A,#N/A,FALSE,"ECWEBB";#N/A,#N/A,FALSE,"MFT96";#N/A,#N/A,FALSE,"CTrecon"}</definedName>
    <definedName name="NOCONFLICT_1_3_2" hidden="1">{#N/A,#N/A,FALSE,"TMCOMP96";#N/A,#N/A,FALSE,"MAT96";#N/A,#N/A,FALSE,"FANDA96";#N/A,#N/A,FALSE,"INTRAN96";#N/A,#N/A,FALSE,"NAA9697";#N/A,#N/A,FALSE,"ECWEBB";#N/A,#N/A,FALSE,"MFT96";#N/A,#N/A,FALSE,"CTrecon"}</definedName>
    <definedName name="NOCONFLICT_1_3_2_1" hidden="1">{#N/A,#N/A,FALSE,"TMCOMP96";#N/A,#N/A,FALSE,"MAT96";#N/A,#N/A,FALSE,"FANDA96";#N/A,#N/A,FALSE,"INTRAN96";#N/A,#N/A,FALSE,"NAA9697";#N/A,#N/A,FALSE,"ECWEBB";#N/A,#N/A,FALSE,"MFT96";#N/A,#N/A,FALSE,"CTrecon"}</definedName>
    <definedName name="NOCONFLICT_1_3_2_2" hidden="1">{#N/A,#N/A,FALSE,"TMCOMP96";#N/A,#N/A,FALSE,"MAT96";#N/A,#N/A,FALSE,"FANDA96";#N/A,#N/A,FALSE,"INTRAN96";#N/A,#N/A,FALSE,"NAA9697";#N/A,#N/A,FALSE,"ECWEBB";#N/A,#N/A,FALSE,"MFT96";#N/A,#N/A,FALSE,"CTrecon"}</definedName>
    <definedName name="NOCONFLICT_1_3_2_3" hidden="1">{#N/A,#N/A,FALSE,"TMCOMP96";#N/A,#N/A,FALSE,"MAT96";#N/A,#N/A,FALSE,"FANDA96";#N/A,#N/A,FALSE,"INTRAN96";#N/A,#N/A,FALSE,"NAA9697";#N/A,#N/A,FALSE,"ECWEBB";#N/A,#N/A,FALSE,"MFT96";#N/A,#N/A,FALSE,"CTrecon"}</definedName>
    <definedName name="NOCONFLICT_1_3_2_4" hidden="1">{#N/A,#N/A,FALSE,"TMCOMP96";#N/A,#N/A,FALSE,"MAT96";#N/A,#N/A,FALSE,"FANDA96";#N/A,#N/A,FALSE,"INTRAN96";#N/A,#N/A,FALSE,"NAA9697";#N/A,#N/A,FALSE,"ECWEBB";#N/A,#N/A,FALSE,"MFT96";#N/A,#N/A,FALSE,"CTrecon"}</definedName>
    <definedName name="NOCONFLICT_1_3_2_5" hidden="1">{#N/A,#N/A,FALSE,"TMCOMP96";#N/A,#N/A,FALSE,"MAT96";#N/A,#N/A,FALSE,"FANDA96";#N/A,#N/A,FALSE,"INTRAN96";#N/A,#N/A,FALSE,"NAA9697";#N/A,#N/A,FALSE,"ECWEBB";#N/A,#N/A,FALSE,"MFT96";#N/A,#N/A,FALSE,"CTrecon"}</definedName>
    <definedName name="NOCONFLICT_1_3_3" hidden="1">{#N/A,#N/A,FALSE,"TMCOMP96";#N/A,#N/A,FALSE,"MAT96";#N/A,#N/A,FALSE,"FANDA96";#N/A,#N/A,FALSE,"INTRAN96";#N/A,#N/A,FALSE,"NAA9697";#N/A,#N/A,FALSE,"ECWEBB";#N/A,#N/A,FALSE,"MFT96";#N/A,#N/A,FALSE,"CTrecon"}</definedName>
    <definedName name="NOCONFLICT_1_3_3_1" hidden="1">{#N/A,#N/A,FALSE,"TMCOMP96";#N/A,#N/A,FALSE,"MAT96";#N/A,#N/A,FALSE,"FANDA96";#N/A,#N/A,FALSE,"INTRAN96";#N/A,#N/A,FALSE,"NAA9697";#N/A,#N/A,FALSE,"ECWEBB";#N/A,#N/A,FALSE,"MFT96";#N/A,#N/A,FALSE,"CTrecon"}</definedName>
    <definedName name="NOCONFLICT_1_3_3_2" hidden="1">{#N/A,#N/A,FALSE,"TMCOMP96";#N/A,#N/A,FALSE,"MAT96";#N/A,#N/A,FALSE,"FANDA96";#N/A,#N/A,FALSE,"INTRAN96";#N/A,#N/A,FALSE,"NAA9697";#N/A,#N/A,FALSE,"ECWEBB";#N/A,#N/A,FALSE,"MFT96";#N/A,#N/A,FALSE,"CTrecon"}</definedName>
    <definedName name="NOCONFLICT_1_3_3_3" hidden="1">{#N/A,#N/A,FALSE,"TMCOMP96";#N/A,#N/A,FALSE,"MAT96";#N/A,#N/A,FALSE,"FANDA96";#N/A,#N/A,FALSE,"INTRAN96";#N/A,#N/A,FALSE,"NAA9697";#N/A,#N/A,FALSE,"ECWEBB";#N/A,#N/A,FALSE,"MFT96";#N/A,#N/A,FALSE,"CTrecon"}</definedName>
    <definedName name="NOCONFLICT_1_3_3_4" hidden="1">{#N/A,#N/A,FALSE,"TMCOMP96";#N/A,#N/A,FALSE,"MAT96";#N/A,#N/A,FALSE,"FANDA96";#N/A,#N/A,FALSE,"INTRAN96";#N/A,#N/A,FALSE,"NAA9697";#N/A,#N/A,FALSE,"ECWEBB";#N/A,#N/A,FALSE,"MFT96";#N/A,#N/A,FALSE,"CTrecon"}</definedName>
    <definedName name="NOCONFLICT_1_3_3_5" hidden="1">{#N/A,#N/A,FALSE,"TMCOMP96";#N/A,#N/A,FALSE,"MAT96";#N/A,#N/A,FALSE,"FANDA96";#N/A,#N/A,FALSE,"INTRAN96";#N/A,#N/A,FALSE,"NAA9697";#N/A,#N/A,FALSE,"ECWEBB";#N/A,#N/A,FALSE,"MFT96";#N/A,#N/A,FALSE,"CTrecon"}</definedName>
    <definedName name="NOCONFLICT_1_3_4" hidden="1">{#N/A,#N/A,FALSE,"TMCOMP96";#N/A,#N/A,FALSE,"MAT96";#N/A,#N/A,FALSE,"FANDA96";#N/A,#N/A,FALSE,"INTRAN96";#N/A,#N/A,FALSE,"NAA9697";#N/A,#N/A,FALSE,"ECWEBB";#N/A,#N/A,FALSE,"MFT96";#N/A,#N/A,FALSE,"CTrecon"}</definedName>
    <definedName name="NOCONFLICT_1_3_4_1" hidden="1">{#N/A,#N/A,FALSE,"TMCOMP96";#N/A,#N/A,FALSE,"MAT96";#N/A,#N/A,FALSE,"FANDA96";#N/A,#N/A,FALSE,"INTRAN96";#N/A,#N/A,FALSE,"NAA9697";#N/A,#N/A,FALSE,"ECWEBB";#N/A,#N/A,FALSE,"MFT96";#N/A,#N/A,FALSE,"CTrecon"}</definedName>
    <definedName name="NOCONFLICT_1_3_4_2" hidden="1">{#N/A,#N/A,FALSE,"TMCOMP96";#N/A,#N/A,FALSE,"MAT96";#N/A,#N/A,FALSE,"FANDA96";#N/A,#N/A,FALSE,"INTRAN96";#N/A,#N/A,FALSE,"NAA9697";#N/A,#N/A,FALSE,"ECWEBB";#N/A,#N/A,FALSE,"MFT96";#N/A,#N/A,FALSE,"CTrecon"}</definedName>
    <definedName name="NOCONFLICT_1_3_4_3" hidden="1">{#N/A,#N/A,FALSE,"TMCOMP96";#N/A,#N/A,FALSE,"MAT96";#N/A,#N/A,FALSE,"FANDA96";#N/A,#N/A,FALSE,"INTRAN96";#N/A,#N/A,FALSE,"NAA9697";#N/A,#N/A,FALSE,"ECWEBB";#N/A,#N/A,FALSE,"MFT96";#N/A,#N/A,FALSE,"CTrecon"}</definedName>
    <definedName name="NOCONFLICT_1_3_4_4" hidden="1">{#N/A,#N/A,FALSE,"TMCOMP96";#N/A,#N/A,FALSE,"MAT96";#N/A,#N/A,FALSE,"FANDA96";#N/A,#N/A,FALSE,"INTRAN96";#N/A,#N/A,FALSE,"NAA9697";#N/A,#N/A,FALSE,"ECWEBB";#N/A,#N/A,FALSE,"MFT96";#N/A,#N/A,FALSE,"CTrecon"}</definedName>
    <definedName name="NOCONFLICT_1_3_4_5" hidden="1">{#N/A,#N/A,FALSE,"TMCOMP96";#N/A,#N/A,FALSE,"MAT96";#N/A,#N/A,FALSE,"FANDA96";#N/A,#N/A,FALSE,"INTRAN96";#N/A,#N/A,FALSE,"NAA9697";#N/A,#N/A,FALSE,"ECWEBB";#N/A,#N/A,FALSE,"MFT96";#N/A,#N/A,FALSE,"CTrecon"}</definedName>
    <definedName name="NOCONFLICT_1_3_5" hidden="1">{#N/A,#N/A,FALSE,"TMCOMP96";#N/A,#N/A,FALSE,"MAT96";#N/A,#N/A,FALSE,"FANDA96";#N/A,#N/A,FALSE,"INTRAN96";#N/A,#N/A,FALSE,"NAA9697";#N/A,#N/A,FALSE,"ECWEBB";#N/A,#N/A,FALSE,"MFT96";#N/A,#N/A,FALSE,"CTrecon"}</definedName>
    <definedName name="NOCONFLICT_1_3_5_1" hidden="1">{#N/A,#N/A,FALSE,"TMCOMP96";#N/A,#N/A,FALSE,"MAT96";#N/A,#N/A,FALSE,"FANDA96";#N/A,#N/A,FALSE,"INTRAN96";#N/A,#N/A,FALSE,"NAA9697";#N/A,#N/A,FALSE,"ECWEBB";#N/A,#N/A,FALSE,"MFT96";#N/A,#N/A,FALSE,"CTrecon"}</definedName>
    <definedName name="NOCONFLICT_1_3_5_2" hidden="1">{#N/A,#N/A,FALSE,"TMCOMP96";#N/A,#N/A,FALSE,"MAT96";#N/A,#N/A,FALSE,"FANDA96";#N/A,#N/A,FALSE,"INTRAN96";#N/A,#N/A,FALSE,"NAA9697";#N/A,#N/A,FALSE,"ECWEBB";#N/A,#N/A,FALSE,"MFT96";#N/A,#N/A,FALSE,"CTrecon"}</definedName>
    <definedName name="NOCONFLICT_1_3_5_3" hidden="1">{#N/A,#N/A,FALSE,"TMCOMP96";#N/A,#N/A,FALSE,"MAT96";#N/A,#N/A,FALSE,"FANDA96";#N/A,#N/A,FALSE,"INTRAN96";#N/A,#N/A,FALSE,"NAA9697";#N/A,#N/A,FALSE,"ECWEBB";#N/A,#N/A,FALSE,"MFT96";#N/A,#N/A,FALSE,"CTrecon"}</definedName>
    <definedName name="NOCONFLICT_1_3_5_4" hidden="1">{#N/A,#N/A,FALSE,"TMCOMP96";#N/A,#N/A,FALSE,"MAT96";#N/A,#N/A,FALSE,"FANDA96";#N/A,#N/A,FALSE,"INTRAN96";#N/A,#N/A,FALSE,"NAA9697";#N/A,#N/A,FALSE,"ECWEBB";#N/A,#N/A,FALSE,"MFT96";#N/A,#N/A,FALSE,"CTrecon"}</definedName>
    <definedName name="NOCONFLICT_1_3_5_5" hidden="1">{#N/A,#N/A,FALSE,"TMCOMP96";#N/A,#N/A,FALSE,"MAT96";#N/A,#N/A,FALSE,"FANDA96";#N/A,#N/A,FALSE,"INTRAN96";#N/A,#N/A,FALSE,"NAA9697";#N/A,#N/A,FALSE,"ECWEBB";#N/A,#N/A,FALSE,"MFT96";#N/A,#N/A,FALSE,"CTrecon"}</definedName>
    <definedName name="NOCONFLICT_1_4" hidden="1">{#N/A,#N/A,FALSE,"TMCOMP96";#N/A,#N/A,FALSE,"MAT96";#N/A,#N/A,FALSE,"FANDA96";#N/A,#N/A,FALSE,"INTRAN96";#N/A,#N/A,FALSE,"NAA9697";#N/A,#N/A,FALSE,"ECWEBB";#N/A,#N/A,FALSE,"MFT96";#N/A,#N/A,FALSE,"CTrecon"}</definedName>
    <definedName name="NOCONFLICT_1_4_1" hidden="1">{#N/A,#N/A,FALSE,"TMCOMP96";#N/A,#N/A,FALSE,"MAT96";#N/A,#N/A,FALSE,"FANDA96";#N/A,#N/A,FALSE,"INTRAN96";#N/A,#N/A,FALSE,"NAA9697";#N/A,#N/A,FALSE,"ECWEBB";#N/A,#N/A,FALSE,"MFT96";#N/A,#N/A,FALSE,"CTrecon"}</definedName>
    <definedName name="NOCONFLICT_1_4_1_1" hidden="1">{#N/A,#N/A,FALSE,"TMCOMP96";#N/A,#N/A,FALSE,"MAT96";#N/A,#N/A,FALSE,"FANDA96";#N/A,#N/A,FALSE,"INTRAN96";#N/A,#N/A,FALSE,"NAA9697";#N/A,#N/A,FALSE,"ECWEBB";#N/A,#N/A,FALSE,"MFT96";#N/A,#N/A,FALSE,"CTrecon"}</definedName>
    <definedName name="NOCONFLICT_1_4_1_1_1" hidden="1">{#N/A,#N/A,FALSE,"TMCOMP96";#N/A,#N/A,FALSE,"MAT96";#N/A,#N/A,FALSE,"FANDA96";#N/A,#N/A,FALSE,"INTRAN96";#N/A,#N/A,FALSE,"NAA9697";#N/A,#N/A,FALSE,"ECWEBB";#N/A,#N/A,FALSE,"MFT96";#N/A,#N/A,FALSE,"CTrecon"}</definedName>
    <definedName name="NOCONFLICT_1_4_1_1_2" hidden="1">{#N/A,#N/A,FALSE,"TMCOMP96";#N/A,#N/A,FALSE,"MAT96";#N/A,#N/A,FALSE,"FANDA96";#N/A,#N/A,FALSE,"INTRAN96";#N/A,#N/A,FALSE,"NAA9697";#N/A,#N/A,FALSE,"ECWEBB";#N/A,#N/A,FALSE,"MFT96";#N/A,#N/A,FALSE,"CTrecon"}</definedName>
    <definedName name="NOCONFLICT_1_4_1_1_3" hidden="1">{#N/A,#N/A,FALSE,"TMCOMP96";#N/A,#N/A,FALSE,"MAT96";#N/A,#N/A,FALSE,"FANDA96";#N/A,#N/A,FALSE,"INTRAN96";#N/A,#N/A,FALSE,"NAA9697";#N/A,#N/A,FALSE,"ECWEBB";#N/A,#N/A,FALSE,"MFT96";#N/A,#N/A,FALSE,"CTrecon"}</definedName>
    <definedName name="NOCONFLICT_1_4_1_1_4" hidden="1">{#N/A,#N/A,FALSE,"TMCOMP96";#N/A,#N/A,FALSE,"MAT96";#N/A,#N/A,FALSE,"FANDA96";#N/A,#N/A,FALSE,"INTRAN96";#N/A,#N/A,FALSE,"NAA9697";#N/A,#N/A,FALSE,"ECWEBB";#N/A,#N/A,FALSE,"MFT96";#N/A,#N/A,FALSE,"CTrecon"}</definedName>
    <definedName name="NOCONFLICT_1_4_1_1_5" hidden="1">{#N/A,#N/A,FALSE,"TMCOMP96";#N/A,#N/A,FALSE,"MAT96";#N/A,#N/A,FALSE,"FANDA96";#N/A,#N/A,FALSE,"INTRAN96";#N/A,#N/A,FALSE,"NAA9697";#N/A,#N/A,FALSE,"ECWEBB";#N/A,#N/A,FALSE,"MFT96";#N/A,#N/A,FALSE,"CTrecon"}</definedName>
    <definedName name="NOCONFLICT_1_4_1_2" hidden="1">{#N/A,#N/A,FALSE,"TMCOMP96";#N/A,#N/A,FALSE,"MAT96";#N/A,#N/A,FALSE,"FANDA96";#N/A,#N/A,FALSE,"INTRAN96";#N/A,#N/A,FALSE,"NAA9697";#N/A,#N/A,FALSE,"ECWEBB";#N/A,#N/A,FALSE,"MFT96";#N/A,#N/A,FALSE,"CTrecon"}</definedName>
    <definedName name="NOCONFLICT_1_4_1_2_1" hidden="1">{#N/A,#N/A,FALSE,"TMCOMP96";#N/A,#N/A,FALSE,"MAT96";#N/A,#N/A,FALSE,"FANDA96";#N/A,#N/A,FALSE,"INTRAN96";#N/A,#N/A,FALSE,"NAA9697";#N/A,#N/A,FALSE,"ECWEBB";#N/A,#N/A,FALSE,"MFT96";#N/A,#N/A,FALSE,"CTrecon"}</definedName>
    <definedName name="NOCONFLICT_1_4_1_2_2" hidden="1">{#N/A,#N/A,FALSE,"TMCOMP96";#N/A,#N/A,FALSE,"MAT96";#N/A,#N/A,FALSE,"FANDA96";#N/A,#N/A,FALSE,"INTRAN96";#N/A,#N/A,FALSE,"NAA9697";#N/A,#N/A,FALSE,"ECWEBB";#N/A,#N/A,FALSE,"MFT96";#N/A,#N/A,FALSE,"CTrecon"}</definedName>
    <definedName name="NOCONFLICT_1_4_1_2_3" hidden="1">{#N/A,#N/A,FALSE,"TMCOMP96";#N/A,#N/A,FALSE,"MAT96";#N/A,#N/A,FALSE,"FANDA96";#N/A,#N/A,FALSE,"INTRAN96";#N/A,#N/A,FALSE,"NAA9697";#N/A,#N/A,FALSE,"ECWEBB";#N/A,#N/A,FALSE,"MFT96";#N/A,#N/A,FALSE,"CTrecon"}</definedName>
    <definedName name="NOCONFLICT_1_4_1_2_4" hidden="1">{#N/A,#N/A,FALSE,"TMCOMP96";#N/A,#N/A,FALSE,"MAT96";#N/A,#N/A,FALSE,"FANDA96";#N/A,#N/A,FALSE,"INTRAN96";#N/A,#N/A,FALSE,"NAA9697";#N/A,#N/A,FALSE,"ECWEBB";#N/A,#N/A,FALSE,"MFT96";#N/A,#N/A,FALSE,"CTrecon"}</definedName>
    <definedName name="NOCONFLICT_1_4_1_2_5" hidden="1">{#N/A,#N/A,FALSE,"TMCOMP96";#N/A,#N/A,FALSE,"MAT96";#N/A,#N/A,FALSE,"FANDA96";#N/A,#N/A,FALSE,"INTRAN96";#N/A,#N/A,FALSE,"NAA9697";#N/A,#N/A,FALSE,"ECWEBB";#N/A,#N/A,FALSE,"MFT96";#N/A,#N/A,FALSE,"CTrecon"}</definedName>
    <definedName name="NOCONFLICT_1_4_1_3" hidden="1">{#N/A,#N/A,FALSE,"TMCOMP96";#N/A,#N/A,FALSE,"MAT96";#N/A,#N/A,FALSE,"FANDA96";#N/A,#N/A,FALSE,"INTRAN96";#N/A,#N/A,FALSE,"NAA9697";#N/A,#N/A,FALSE,"ECWEBB";#N/A,#N/A,FALSE,"MFT96";#N/A,#N/A,FALSE,"CTrecon"}</definedName>
    <definedName name="NOCONFLICT_1_4_1_3_1" hidden="1">{#N/A,#N/A,FALSE,"TMCOMP96";#N/A,#N/A,FALSE,"MAT96";#N/A,#N/A,FALSE,"FANDA96";#N/A,#N/A,FALSE,"INTRAN96";#N/A,#N/A,FALSE,"NAA9697";#N/A,#N/A,FALSE,"ECWEBB";#N/A,#N/A,FALSE,"MFT96";#N/A,#N/A,FALSE,"CTrecon"}</definedName>
    <definedName name="NOCONFLICT_1_4_1_3_2" hidden="1">{#N/A,#N/A,FALSE,"TMCOMP96";#N/A,#N/A,FALSE,"MAT96";#N/A,#N/A,FALSE,"FANDA96";#N/A,#N/A,FALSE,"INTRAN96";#N/A,#N/A,FALSE,"NAA9697";#N/A,#N/A,FALSE,"ECWEBB";#N/A,#N/A,FALSE,"MFT96";#N/A,#N/A,FALSE,"CTrecon"}</definedName>
    <definedName name="NOCONFLICT_1_4_1_3_3" hidden="1">{#N/A,#N/A,FALSE,"TMCOMP96";#N/A,#N/A,FALSE,"MAT96";#N/A,#N/A,FALSE,"FANDA96";#N/A,#N/A,FALSE,"INTRAN96";#N/A,#N/A,FALSE,"NAA9697";#N/A,#N/A,FALSE,"ECWEBB";#N/A,#N/A,FALSE,"MFT96";#N/A,#N/A,FALSE,"CTrecon"}</definedName>
    <definedName name="NOCONFLICT_1_4_1_3_4" hidden="1">{#N/A,#N/A,FALSE,"TMCOMP96";#N/A,#N/A,FALSE,"MAT96";#N/A,#N/A,FALSE,"FANDA96";#N/A,#N/A,FALSE,"INTRAN96";#N/A,#N/A,FALSE,"NAA9697";#N/A,#N/A,FALSE,"ECWEBB";#N/A,#N/A,FALSE,"MFT96";#N/A,#N/A,FALSE,"CTrecon"}</definedName>
    <definedName name="NOCONFLICT_1_4_1_3_5" hidden="1">{#N/A,#N/A,FALSE,"TMCOMP96";#N/A,#N/A,FALSE,"MAT96";#N/A,#N/A,FALSE,"FANDA96";#N/A,#N/A,FALSE,"INTRAN96";#N/A,#N/A,FALSE,"NAA9697";#N/A,#N/A,FALSE,"ECWEBB";#N/A,#N/A,FALSE,"MFT96";#N/A,#N/A,FALSE,"CTrecon"}</definedName>
    <definedName name="NOCONFLICT_1_4_1_4" hidden="1">{#N/A,#N/A,FALSE,"TMCOMP96";#N/A,#N/A,FALSE,"MAT96";#N/A,#N/A,FALSE,"FANDA96";#N/A,#N/A,FALSE,"INTRAN96";#N/A,#N/A,FALSE,"NAA9697";#N/A,#N/A,FALSE,"ECWEBB";#N/A,#N/A,FALSE,"MFT96";#N/A,#N/A,FALSE,"CTrecon"}</definedName>
    <definedName name="NOCONFLICT_1_4_1_4_1" hidden="1">{#N/A,#N/A,FALSE,"TMCOMP96";#N/A,#N/A,FALSE,"MAT96";#N/A,#N/A,FALSE,"FANDA96";#N/A,#N/A,FALSE,"INTRAN96";#N/A,#N/A,FALSE,"NAA9697";#N/A,#N/A,FALSE,"ECWEBB";#N/A,#N/A,FALSE,"MFT96";#N/A,#N/A,FALSE,"CTrecon"}</definedName>
    <definedName name="NOCONFLICT_1_4_1_4_2" hidden="1">{#N/A,#N/A,FALSE,"TMCOMP96";#N/A,#N/A,FALSE,"MAT96";#N/A,#N/A,FALSE,"FANDA96";#N/A,#N/A,FALSE,"INTRAN96";#N/A,#N/A,FALSE,"NAA9697";#N/A,#N/A,FALSE,"ECWEBB";#N/A,#N/A,FALSE,"MFT96";#N/A,#N/A,FALSE,"CTrecon"}</definedName>
    <definedName name="NOCONFLICT_1_4_1_4_3" hidden="1">{#N/A,#N/A,FALSE,"TMCOMP96";#N/A,#N/A,FALSE,"MAT96";#N/A,#N/A,FALSE,"FANDA96";#N/A,#N/A,FALSE,"INTRAN96";#N/A,#N/A,FALSE,"NAA9697";#N/A,#N/A,FALSE,"ECWEBB";#N/A,#N/A,FALSE,"MFT96";#N/A,#N/A,FALSE,"CTrecon"}</definedName>
    <definedName name="NOCONFLICT_1_4_1_4_4" hidden="1">{#N/A,#N/A,FALSE,"TMCOMP96";#N/A,#N/A,FALSE,"MAT96";#N/A,#N/A,FALSE,"FANDA96";#N/A,#N/A,FALSE,"INTRAN96";#N/A,#N/A,FALSE,"NAA9697";#N/A,#N/A,FALSE,"ECWEBB";#N/A,#N/A,FALSE,"MFT96";#N/A,#N/A,FALSE,"CTrecon"}</definedName>
    <definedName name="NOCONFLICT_1_4_1_4_5" hidden="1">{#N/A,#N/A,FALSE,"TMCOMP96";#N/A,#N/A,FALSE,"MAT96";#N/A,#N/A,FALSE,"FANDA96";#N/A,#N/A,FALSE,"INTRAN96";#N/A,#N/A,FALSE,"NAA9697";#N/A,#N/A,FALSE,"ECWEBB";#N/A,#N/A,FALSE,"MFT96";#N/A,#N/A,FALSE,"CTrecon"}</definedName>
    <definedName name="NOCONFLICT_1_4_1_5" hidden="1">{#N/A,#N/A,FALSE,"TMCOMP96";#N/A,#N/A,FALSE,"MAT96";#N/A,#N/A,FALSE,"FANDA96";#N/A,#N/A,FALSE,"INTRAN96";#N/A,#N/A,FALSE,"NAA9697";#N/A,#N/A,FALSE,"ECWEBB";#N/A,#N/A,FALSE,"MFT96";#N/A,#N/A,FALSE,"CTrecon"}</definedName>
    <definedName name="NOCONFLICT_1_4_1_5_1" hidden="1">{#N/A,#N/A,FALSE,"TMCOMP96";#N/A,#N/A,FALSE,"MAT96";#N/A,#N/A,FALSE,"FANDA96";#N/A,#N/A,FALSE,"INTRAN96";#N/A,#N/A,FALSE,"NAA9697";#N/A,#N/A,FALSE,"ECWEBB";#N/A,#N/A,FALSE,"MFT96";#N/A,#N/A,FALSE,"CTrecon"}</definedName>
    <definedName name="NOCONFLICT_1_4_1_5_2" hidden="1">{#N/A,#N/A,FALSE,"TMCOMP96";#N/A,#N/A,FALSE,"MAT96";#N/A,#N/A,FALSE,"FANDA96";#N/A,#N/A,FALSE,"INTRAN96";#N/A,#N/A,FALSE,"NAA9697";#N/A,#N/A,FALSE,"ECWEBB";#N/A,#N/A,FALSE,"MFT96";#N/A,#N/A,FALSE,"CTrecon"}</definedName>
    <definedName name="NOCONFLICT_1_4_1_5_3" hidden="1">{#N/A,#N/A,FALSE,"TMCOMP96";#N/A,#N/A,FALSE,"MAT96";#N/A,#N/A,FALSE,"FANDA96";#N/A,#N/A,FALSE,"INTRAN96";#N/A,#N/A,FALSE,"NAA9697";#N/A,#N/A,FALSE,"ECWEBB";#N/A,#N/A,FALSE,"MFT96";#N/A,#N/A,FALSE,"CTrecon"}</definedName>
    <definedName name="NOCONFLICT_1_4_1_5_4" hidden="1">{#N/A,#N/A,FALSE,"TMCOMP96";#N/A,#N/A,FALSE,"MAT96";#N/A,#N/A,FALSE,"FANDA96";#N/A,#N/A,FALSE,"INTRAN96";#N/A,#N/A,FALSE,"NAA9697";#N/A,#N/A,FALSE,"ECWEBB";#N/A,#N/A,FALSE,"MFT96";#N/A,#N/A,FALSE,"CTrecon"}</definedName>
    <definedName name="NOCONFLICT_1_4_1_5_5" hidden="1">{#N/A,#N/A,FALSE,"TMCOMP96";#N/A,#N/A,FALSE,"MAT96";#N/A,#N/A,FALSE,"FANDA96";#N/A,#N/A,FALSE,"INTRAN96";#N/A,#N/A,FALSE,"NAA9697";#N/A,#N/A,FALSE,"ECWEBB";#N/A,#N/A,FALSE,"MFT96";#N/A,#N/A,FALSE,"CTrecon"}</definedName>
    <definedName name="NOCONFLICT_1_4_2" hidden="1">{#N/A,#N/A,FALSE,"TMCOMP96";#N/A,#N/A,FALSE,"MAT96";#N/A,#N/A,FALSE,"FANDA96";#N/A,#N/A,FALSE,"INTRAN96";#N/A,#N/A,FALSE,"NAA9697";#N/A,#N/A,FALSE,"ECWEBB";#N/A,#N/A,FALSE,"MFT96";#N/A,#N/A,FALSE,"CTrecon"}</definedName>
    <definedName name="NOCONFLICT_1_4_2_1" hidden="1">{#N/A,#N/A,FALSE,"TMCOMP96";#N/A,#N/A,FALSE,"MAT96";#N/A,#N/A,FALSE,"FANDA96";#N/A,#N/A,FALSE,"INTRAN96";#N/A,#N/A,FALSE,"NAA9697";#N/A,#N/A,FALSE,"ECWEBB";#N/A,#N/A,FALSE,"MFT96";#N/A,#N/A,FALSE,"CTrecon"}</definedName>
    <definedName name="NOCONFLICT_1_4_2_2" hidden="1">{#N/A,#N/A,FALSE,"TMCOMP96";#N/A,#N/A,FALSE,"MAT96";#N/A,#N/A,FALSE,"FANDA96";#N/A,#N/A,FALSE,"INTRAN96";#N/A,#N/A,FALSE,"NAA9697";#N/A,#N/A,FALSE,"ECWEBB";#N/A,#N/A,FALSE,"MFT96";#N/A,#N/A,FALSE,"CTrecon"}</definedName>
    <definedName name="NOCONFLICT_1_4_2_3" hidden="1">{#N/A,#N/A,FALSE,"TMCOMP96";#N/A,#N/A,FALSE,"MAT96";#N/A,#N/A,FALSE,"FANDA96";#N/A,#N/A,FALSE,"INTRAN96";#N/A,#N/A,FALSE,"NAA9697";#N/A,#N/A,FALSE,"ECWEBB";#N/A,#N/A,FALSE,"MFT96";#N/A,#N/A,FALSE,"CTrecon"}</definedName>
    <definedName name="NOCONFLICT_1_4_2_4" hidden="1">{#N/A,#N/A,FALSE,"TMCOMP96";#N/A,#N/A,FALSE,"MAT96";#N/A,#N/A,FALSE,"FANDA96";#N/A,#N/A,FALSE,"INTRAN96";#N/A,#N/A,FALSE,"NAA9697";#N/A,#N/A,FALSE,"ECWEBB";#N/A,#N/A,FALSE,"MFT96";#N/A,#N/A,FALSE,"CTrecon"}</definedName>
    <definedName name="NOCONFLICT_1_4_2_5" hidden="1">{#N/A,#N/A,FALSE,"TMCOMP96";#N/A,#N/A,FALSE,"MAT96";#N/A,#N/A,FALSE,"FANDA96";#N/A,#N/A,FALSE,"INTRAN96";#N/A,#N/A,FALSE,"NAA9697";#N/A,#N/A,FALSE,"ECWEBB";#N/A,#N/A,FALSE,"MFT96";#N/A,#N/A,FALSE,"CTrecon"}</definedName>
    <definedName name="NOCONFLICT_1_4_3" hidden="1">{#N/A,#N/A,FALSE,"TMCOMP96";#N/A,#N/A,FALSE,"MAT96";#N/A,#N/A,FALSE,"FANDA96";#N/A,#N/A,FALSE,"INTRAN96";#N/A,#N/A,FALSE,"NAA9697";#N/A,#N/A,FALSE,"ECWEBB";#N/A,#N/A,FALSE,"MFT96";#N/A,#N/A,FALSE,"CTrecon"}</definedName>
    <definedName name="NOCONFLICT_1_4_3_1" hidden="1">{#N/A,#N/A,FALSE,"TMCOMP96";#N/A,#N/A,FALSE,"MAT96";#N/A,#N/A,FALSE,"FANDA96";#N/A,#N/A,FALSE,"INTRAN96";#N/A,#N/A,FALSE,"NAA9697";#N/A,#N/A,FALSE,"ECWEBB";#N/A,#N/A,FALSE,"MFT96";#N/A,#N/A,FALSE,"CTrecon"}</definedName>
    <definedName name="NOCONFLICT_1_4_3_2" hidden="1">{#N/A,#N/A,FALSE,"TMCOMP96";#N/A,#N/A,FALSE,"MAT96";#N/A,#N/A,FALSE,"FANDA96";#N/A,#N/A,FALSE,"INTRAN96";#N/A,#N/A,FALSE,"NAA9697";#N/A,#N/A,FALSE,"ECWEBB";#N/A,#N/A,FALSE,"MFT96";#N/A,#N/A,FALSE,"CTrecon"}</definedName>
    <definedName name="NOCONFLICT_1_4_3_3" hidden="1">{#N/A,#N/A,FALSE,"TMCOMP96";#N/A,#N/A,FALSE,"MAT96";#N/A,#N/A,FALSE,"FANDA96";#N/A,#N/A,FALSE,"INTRAN96";#N/A,#N/A,FALSE,"NAA9697";#N/A,#N/A,FALSE,"ECWEBB";#N/A,#N/A,FALSE,"MFT96";#N/A,#N/A,FALSE,"CTrecon"}</definedName>
    <definedName name="NOCONFLICT_1_4_3_4" hidden="1">{#N/A,#N/A,FALSE,"TMCOMP96";#N/A,#N/A,FALSE,"MAT96";#N/A,#N/A,FALSE,"FANDA96";#N/A,#N/A,FALSE,"INTRAN96";#N/A,#N/A,FALSE,"NAA9697";#N/A,#N/A,FALSE,"ECWEBB";#N/A,#N/A,FALSE,"MFT96";#N/A,#N/A,FALSE,"CTrecon"}</definedName>
    <definedName name="NOCONFLICT_1_4_3_5" hidden="1">{#N/A,#N/A,FALSE,"TMCOMP96";#N/A,#N/A,FALSE,"MAT96";#N/A,#N/A,FALSE,"FANDA96";#N/A,#N/A,FALSE,"INTRAN96";#N/A,#N/A,FALSE,"NAA9697";#N/A,#N/A,FALSE,"ECWEBB";#N/A,#N/A,FALSE,"MFT96";#N/A,#N/A,FALSE,"CTrecon"}</definedName>
    <definedName name="NOCONFLICT_1_4_4" hidden="1">{#N/A,#N/A,FALSE,"TMCOMP96";#N/A,#N/A,FALSE,"MAT96";#N/A,#N/A,FALSE,"FANDA96";#N/A,#N/A,FALSE,"INTRAN96";#N/A,#N/A,FALSE,"NAA9697";#N/A,#N/A,FALSE,"ECWEBB";#N/A,#N/A,FALSE,"MFT96";#N/A,#N/A,FALSE,"CTrecon"}</definedName>
    <definedName name="NOCONFLICT_1_4_4_1" hidden="1">{#N/A,#N/A,FALSE,"TMCOMP96";#N/A,#N/A,FALSE,"MAT96";#N/A,#N/A,FALSE,"FANDA96";#N/A,#N/A,FALSE,"INTRAN96";#N/A,#N/A,FALSE,"NAA9697";#N/A,#N/A,FALSE,"ECWEBB";#N/A,#N/A,FALSE,"MFT96";#N/A,#N/A,FALSE,"CTrecon"}</definedName>
    <definedName name="NOCONFLICT_1_4_4_2" hidden="1">{#N/A,#N/A,FALSE,"TMCOMP96";#N/A,#N/A,FALSE,"MAT96";#N/A,#N/A,FALSE,"FANDA96";#N/A,#N/A,FALSE,"INTRAN96";#N/A,#N/A,FALSE,"NAA9697";#N/A,#N/A,FALSE,"ECWEBB";#N/A,#N/A,FALSE,"MFT96";#N/A,#N/A,FALSE,"CTrecon"}</definedName>
    <definedName name="NOCONFLICT_1_4_4_3" hidden="1">{#N/A,#N/A,FALSE,"TMCOMP96";#N/A,#N/A,FALSE,"MAT96";#N/A,#N/A,FALSE,"FANDA96";#N/A,#N/A,FALSE,"INTRAN96";#N/A,#N/A,FALSE,"NAA9697";#N/A,#N/A,FALSE,"ECWEBB";#N/A,#N/A,FALSE,"MFT96";#N/A,#N/A,FALSE,"CTrecon"}</definedName>
    <definedName name="NOCONFLICT_1_4_4_4" hidden="1">{#N/A,#N/A,FALSE,"TMCOMP96";#N/A,#N/A,FALSE,"MAT96";#N/A,#N/A,FALSE,"FANDA96";#N/A,#N/A,FALSE,"INTRAN96";#N/A,#N/A,FALSE,"NAA9697";#N/A,#N/A,FALSE,"ECWEBB";#N/A,#N/A,FALSE,"MFT96";#N/A,#N/A,FALSE,"CTrecon"}</definedName>
    <definedName name="NOCONFLICT_1_4_4_5" hidden="1">{#N/A,#N/A,FALSE,"TMCOMP96";#N/A,#N/A,FALSE,"MAT96";#N/A,#N/A,FALSE,"FANDA96";#N/A,#N/A,FALSE,"INTRAN96";#N/A,#N/A,FALSE,"NAA9697";#N/A,#N/A,FALSE,"ECWEBB";#N/A,#N/A,FALSE,"MFT96";#N/A,#N/A,FALSE,"CTrecon"}</definedName>
    <definedName name="NOCONFLICT_1_4_5" hidden="1">{#N/A,#N/A,FALSE,"TMCOMP96";#N/A,#N/A,FALSE,"MAT96";#N/A,#N/A,FALSE,"FANDA96";#N/A,#N/A,FALSE,"INTRAN96";#N/A,#N/A,FALSE,"NAA9697";#N/A,#N/A,FALSE,"ECWEBB";#N/A,#N/A,FALSE,"MFT96";#N/A,#N/A,FALSE,"CTrecon"}</definedName>
    <definedName name="NOCONFLICT_1_4_5_1" hidden="1">{#N/A,#N/A,FALSE,"TMCOMP96";#N/A,#N/A,FALSE,"MAT96";#N/A,#N/A,FALSE,"FANDA96";#N/A,#N/A,FALSE,"INTRAN96";#N/A,#N/A,FALSE,"NAA9697";#N/A,#N/A,FALSE,"ECWEBB";#N/A,#N/A,FALSE,"MFT96";#N/A,#N/A,FALSE,"CTrecon"}</definedName>
    <definedName name="NOCONFLICT_1_4_5_2" hidden="1">{#N/A,#N/A,FALSE,"TMCOMP96";#N/A,#N/A,FALSE,"MAT96";#N/A,#N/A,FALSE,"FANDA96";#N/A,#N/A,FALSE,"INTRAN96";#N/A,#N/A,FALSE,"NAA9697";#N/A,#N/A,FALSE,"ECWEBB";#N/A,#N/A,FALSE,"MFT96";#N/A,#N/A,FALSE,"CTrecon"}</definedName>
    <definedName name="NOCONFLICT_1_4_5_3" hidden="1">{#N/A,#N/A,FALSE,"TMCOMP96";#N/A,#N/A,FALSE,"MAT96";#N/A,#N/A,FALSE,"FANDA96";#N/A,#N/A,FALSE,"INTRAN96";#N/A,#N/A,FALSE,"NAA9697";#N/A,#N/A,FALSE,"ECWEBB";#N/A,#N/A,FALSE,"MFT96";#N/A,#N/A,FALSE,"CTrecon"}</definedName>
    <definedName name="NOCONFLICT_1_4_5_4" hidden="1">{#N/A,#N/A,FALSE,"TMCOMP96";#N/A,#N/A,FALSE,"MAT96";#N/A,#N/A,FALSE,"FANDA96";#N/A,#N/A,FALSE,"INTRAN96";#N/A,#N/A,FALSE,"NAA9697";#N/A,#N/A,FALSE,"ECWEBB";#N/A,#N/A,FALSE,"MFT96";#N/A,#N/A,FALSE,"CTrecon"}</definedName>
    <definedName name="NOCONFLICT_1_4_5_5" hidden="1">{#N/A,#N/A,FALSE,"TMCOMP96";#N/A,#N/A,FALSE,"MAT96";#N/A,#N/A,FALSE,"FANDA96";#N/A,#N/A,FALSE,"INTRAN96";#N/A,#N/A,FALSE,"NAA9697";#N/A,#N/A,FALSE,"ECWEBB";#N/A,#N/A,FALSE,"MFT96";#N/A,#N/A,FALSE,"CTrecon"}</definedName>
    <definedName name="NOCONFLICT_1_5" hidden="1">{#N/A,#N/A,FALSE,"TMCOMP96";#N/A,#N/A,FALSE,"MAT96";#N/A,#N/A,FALSE,"FANDA96";#N/A,#N/A,FALSE,"INTRAN96";#N/A,#N/A,FALSE,"NAA9697";#N/A,#N/A,FALSE,"ECWEBB";#N/A,#N/A,FALSE,"MFT96";#N/A,#N/A,FALSE,"CTrecon"}</definedName>
    <definedName name="NOCONFLICT_1_5_1" hidden="1">{#N/A,#N/A,FALSE,"TMCOMP96";#N/A,#N/A,FALSE,"MAT96";#N/A,#N/A,FALSE,"FANDA96";#N/A,#N/A,FALSE,"INTRAN96";#N/A,#N/A,FALSE,"NAA9697";#N/A,#N/A,FALSE,"ECWEBB";#N/A,#N/A,FALSE,"MFT96";#N/A,#N/A,FALSE,"CTrecon"}</definedName>
    <definedName name="NOCONFLICT_1_5_1_1" hidden="1">{#N/A,#N/A,FALSE,"TMCOMP96";#N/A,#N/A,FALSE,"MAT96";#N/A,#N/A,FALSE,"FANDA96";#N/A,#N/A,FALSE,"INTRAN96";#N/A,#N/A,FALSE,"NAA9697";#N/A,#N/A,FALSE,"ECWEBB";#N/A,#N/A,FALSE,"MFT96";#N/A,#N/A,FALSE,"CTrecon"}</definedName>
    <definedName name="NOCONFLICT_1_5_1_2" hidden="1">{#N/A,#N/A,FALSE,"TMCOMP96";#N/A,#N/A,FALSE,"MAT96";#N/A,#N/A,FALSE,"FANDA96";#N/A,#N/A,FALSE,"INTRAN96";#N/A,#N/A,FALSE,"NAA9697";#N/A,#N/A,FALSE,"ECWEBB";#N/A,#N/A,FALSE,"MFT96";#N/A,#N/A,FALSE,"CTrecon"}</definedName>
    <definedName name="NOCONFLICT_1_5_1_3" hidden="1">{#N/A,#N/A,FALSE,"TMCOMP96";#N/A,#N/A,FALSE,"MAT96";#N/A,#N/A,FALSE,"FANDA96";#N/A,#N/A,FALSE,"INTRAN96";#N/A,#N/A,FALSE,"NAA9697";#N/A,#N/A,FALSE,"ECWEBB";#N/A,#N/A,FALSE,"MFT96";#N/A,#N/A,FALSE,"CTrecon"}</definedName>
    <definedName name="NOCONFLICT_1_5_1_4" hidden="1">{#N/A,#N/A,FALSE,"TMCOMP96";#N/A,#N/A,FALSE,"MAT96";#N/A,#N/A,FALSE,"FANDA96";#N/A,#N/A,FALSE,"INTRAN96";#N/A,#N/A,FALSE,"NAA9697";#N/A,#N/A,FALSE,"ECWEBB";#N/A,#N/A,FALSE,"MFT96";#N/A,#N/A,FALSE,"CTrecon"}</definedName>
    <definedName name="NOCONFLICT_1_5_1_5" hidden="1">{#N/A,#N/A,FALSE,"TMCOMP96";#N/A,#N/A,FALSE,"MAT96";#N/A,#N/A,FALSE,"FANDA96";#N/A,#N/A,FALSE,"INTRAN96";#N/A,#N/A,FALSE,"NAA9697";#N/A,#N/A,FALSE,"ECWEBB";#N/A,#N/A,FALSE,"MFT96";#N/A,#N/A,FALSE,"CTrecon"}</definedName>
    <definedName name="NOCONFLICT_1_5_2" hidden="1">{#N/A,#N/A,FALSE,"TMCOMP96";#N/A,#N/A,FALSE,"MAT96";#N/A,#N/A,FALSE,"FANDA96";#N/A,#N/A,FALSE,"INTRAN96";#N/A,#N/A,FALSE,"NAA9697";#N/A,#N/A,FALSE,"ECWEBB";#N/A,#N/A,FALSE,"MFT96";#N/A,#N/A,FALSE,"CTrecon"}</definedName>
    <definedName name="NOCONFLICT_1_5_2_1" hidden="1">{#N/A,#N/A,FALSE,"TMCOMP96";#N/A,#N/A,FALSE,"MAT96";#N/A,#N/A,FALSE,"FANDA96";#N/A,#N/A,FALSE,"INTRAN96";#N/A,#N/A,FALSE,"NAA9697";#N/A,#N/A,FALSE,"ECWEBB";#N/A,#N/A,FALSE,"MFT96";#N/A,#N/A,FALSE,"CTrecon"}</definedName>
    <definedName name="NOCONFLICT_1_5_2_2" hidden="1">{#N/A,#N/A,FALSE,"TMCOMP96";#N/A,#N/A,FALSE,"MAT96";#N/A,#N/A,FALSE,"FANDA96";#N/A,#N/A,FALSE,"INTRAN96";#N/A,#N/A,FALSE,"NAA9697";#N/A,#N/A,FALSE,"ECWEBB";#N/A,#N/A,FALSE,"MFT96";#N/A,#N/A,FALSE,"CTrecon"}</definedName>
    <definedName name="NOCONFLICT_1_5_2_3" hidden="1">{#N/A,#N/A,FALSE,"TMCOMP96";#N/A,#N/A,FALSE,"MAT96";#N/A,#N/A,FALSE,"FANDA96";#N/A,#N/A,FALSE,"INTRAN96";#N/A,#N/A,FALSE,"NAA9697";#N/A,#N/A,FALSE,"ECWEBB";#N/A,#N/A,FALSE,"MFT96";#N/A,#N/A,FALSE,"CTrecon"}</definedName>
    <definedName name="NOCONFLICT_1_5_2_4" hidden="1">{#N/A,#N/A,FALSE,"TMCOMP96";#N/A,#N/A,FALSE,"MAT96";#N/A,#N/A,FALSE,"FANDA96";#N/A,#N/A,FALSE,"INTRAN96";#N/A,#N/A,FALSE,"NAA9697";#N/A,#N/A,FALSE,"ECWEBB";#N/A,#N/A,FALSE,"MFT96";#N/A,#N/A,FALSE,"CTrecon"}</definedName>
    <definedName name="NOCONFLICT_1_5_2_5" hidden="1">{#N/A,#N/A,FALSE,"TMCOMP96";#N/A,#N/A,FALSE,"MAT96";#N/A,#N/A,FALSE,"FANDA96";#N/A,#N/A,FALSE,"INTRAN96";#N/A,#N/A,FALSE,"NAA9697";#N/A,#N/A,FALSE,"ECWEBB";#N/A,#N/A,FALSE,"MFT96";#N/A,#N/A,FALSE,"CTrecon"}</definedName>
    <definedName name="NOCONFLICT_1_5_3" hidden="1">{#N/A,#N/A,FALSE,"TMCOMP96";#N/A,#N/A,FALSE,"MAT96";#N/A,#N/A,FALSE,"FANDA96";#N/A,#N/A,FALSE,"INTRAN96";#N/A,#N/A,FALSE,"NAA9697";#N/A,#N/A,FALSE,"ECWEBB";#N/A,#N/A,FALSE,"MFT96";#N/A,#N/A,FALSE,"CTrecon"}</definedName>
    <definedName name="NOCONFLICT_1_5_3_1" hidden="1">{#N/A,#N/A,FALSE,"TMCOMP96";#N/A,#N/A,FALSE,"MAT96";#N/A,#N/A,FALSE,"FANDA96";#N/A,#N/A,FALSE,"INTRAN96";#N/A,#N/A,FALSE,"NAA9697";#N/A,#N/A,FALSE,"ECWEBB";#N/A,#N/A,FALSE,"MFT96";#N/A,#N/A,FALSE,"CTrecon"}</definedName>
    <definedName name="NOCONFLICT_1_5_3_2" hidden="1">{#N/A,#N/A,FALSE,"TMCOMP96";#N/A,#N/A,FALSE,"MAT96";#N/A,#N/A,FALSE,"FANDA96";#N/A,#N/A,FALSE,"INTRAN96";#N/A,#N/A,FALSE,"NAA9697";#N/A,#N/A,FALSE,"ECWEBB";#N/A,#N/A,FALSE,"MFT96";#N/A,#N/A,FALSE,"CTrecon"}</definedName>
    <definedName name="NOCONFLICT_1_5_3_3" hidden="1">{#N/A,#N/A,FALSE,"TMCOMP96";#N/A,#N/A,FALSE,"MAT96";#N/A,#N/A,FALSE,"FANDA96";#N/A,#N/A,FALSE,"INTRAN96";#N/A,#N/A,FALSE,"NAA9697";#N/A,#N/A,FALSE,"ECWEBB";#N/A,#N/A,FALSE,"MFT96";#N/A,#N/A,FALSE,"CTrecon"}</definedName>
    <definedName name="NOCONFLICT_1_5_3_4" hidden="1">{#N/A,#N/A,FALSE,"TMCOMP96";#N/A,#N/A,FALSE,"MAT96";#N/A,#N/A,FALSE,"FANDA96";#N/A,#N/A,FALSE,"INTRAN96";#N/A,#N/A,FALSE,"NAA9697";#N/A,#N/A,FALSE,"ECWEBB";#N/A,#N/A,FALSE,"MFT96";#N/A,#N/A,FALSE,"CTrecon"}</definedName>
    <definedName name="NOCONFLICT_1_5_3_5" hidden="1">{#N/A,#N/A,FALSE,"TMCOMP96";#N/A,#N/A,FALSE,"MAT96";#N/A,#N/A,FALSE,"FANDA96";#N/A,#N/A,FALSE,"INTRAN96";#N/A,#N/A,FALSE,"NAA9697";#N/A,#N/A,FALSE,"ECWEBB";#N/A,#N/A,FALSE,"MFT96";#N/A,#N/A,FALSE,"CTrecon"}</definedName>
    <definedName name="NOCONFLICT_1_5_4" hidden="1">{#N/A,#N/A,FALSE,"TMCOMP96";#N/A,#N/A,FALSE,"MAT96";#N/A,#N/A,FALSE,"FANDA96";#N/A,#N/A,FALSE,"INTRAN96";#N/A,#N/A,FALSE,"NAA9697";#N/A,#N/A,FALSE,"ECWEBB";#N/A,#N/A,FALSE,"MFT96";#N/A,#N/A,FALSE,"CTrecon"}</definedName>
    <definedName name="NOCONFLICT_1_5_4_1" hidden="1">{#N/A,#N/A,FALSE,"TMCOMP96";#N/A,#N/A,FALSE,"MAT96";#N/A,#N/A,FALSE,"FANDA96";#N/A,#N/A,FALSE,"INTRAN96";#N/A,#N/A,FALSE,"NAA9697";#N/A,#N/A,FALSE,"ECWEBB";#N/A,#N/A,FALSE,"MFT96";#N/A,#N/A,FALSE,"CTrecon"}</definedName>
    <definedName name="NOCONFLICT_1_5_4_2" hidden="1">{#N/A,#N/A,FALSE,"TMCOMP96";#N/A,#N/A,FALSE,"MAT96";#N/A,#N/A,FALSE,"FANDA96";#N/A,#N/A,FALSE,"INTRAN96";#N/A,#N/A,FALSE,"NAA9697";#N/A,#N/A,FALSE,"ECWEBB";#N/A,#N/A,FALSE,"MFT96";#N/A,#N/A,FALSE,"CTrecon"}</definedName>
    <definedName name="NOCONFLICT_1_5_4_3" hidden="1">{#N/A,#N/A,FALSE,"TMCOMP96";#N/A,#N/A,FALSE,"MAT96";#N/A,#N/A,FALSE,"FANDA96";#N/A,#N/A,FALSE,"INTRAN96";#N/A,#N/A,FALSE,"NAA9697";#N/A,#N/A,FALSE,"ECWEBB";#N/A,#N/A,FALSE,"MFT96";#N/A,#N/A,FALSE,"CTrecon"}</definedName>
    <definedName name="NOCONFLICT_1_5_4_4" hidden="1">{#N/A,#N/A,FALSE,"TMCOMP96";#N/A,#N/A,FALSE,"MAT96";#N/A,#N/A,FALSE,"FANDA96";#N/A,#N/A,FALSE,"INTRAN96";#N/A,#N/A,FALSE,"NAA9697";#N/A,#N/A,FALSE,"ECWEBB";#N/A,#N/A,FALSE,"MFT96";#N/A,#N/A,FALSE,"CTrecon"}</definedName>
    <definedName name="NOCONFLICT_1_5_4_5" hidden="1">{#N/A,#N/A,FALSE,"TMCOMP96";#N/A,#N/A,FALSE,"MAT96";#N/A,#N/A,FALSE,"FANDA96";#N/A,#N/A,FALSE,"INTRAN96";#N/A,#N/A,FALSE,"NAA9697";#N/A,#N/A,FALSE,"ECWEBB";#N/A,#N/A,FALSE,"MFT96";#N/A,#N/A,FALSE,"CTrecon"}</definedName>
    <definedName name="NOCONFLICT_1_5_5" hidden="1">{#N/A,#N/A,FALSE,"TMCOMP96";#N/A,#N/A,FALSE,"MAT96";#N/A,#N/A,FALSE,"FANDA96";#N/A,#N/A,FALSE,"INTRAN96";#N/A,#N/A,FALSE,"NAA9697";#N/A,#N/A,FALSE,"ECWEBB";#N/A,#N/A,FALSE,"MFT96";#N/A,#N/A,FALSE,"CTrecon"}</definedName>
    <definedName name="NOCONFLICT_1_5_5_1" hidden="1">{#N/A,#N/A,FALSE,"TMCOMP96";#N/A,#N/A,FALSE,"MAT96";#N/A,#N/A,FALSE,"FANDA96";#N/A,#N/A,FALSE,"INTRAN96";#N/A,#N/A,FALSE,"NAA9697";#N/A,#N/A,FALSE,"ECWEBB";#N/A,#N/A,FALSE,"MFT96";#N/A,#N/A,FALSE,"CTrecon"}</definedName>
    <definedName name="NOCONFLICT_1_5_5_2" hidden="1">{#N/A,#N/A,FALSE,"TMCOMP96";#N/A,#N/A,FALSE,"MAT96";#N/A,#N/A,FALSE,"FANDA96";#N/A,#N/A,FALSE,"INTRAN96";#N/A,#N/A,FALSE,"NAA9697";#N/A,#N/A,FALSE,"ECWEBB";#N/A,#N/A,FALSE,"MFT96";#N/A,#N/A,FALSE,"CTrecon"}</definedName>
    <definedName name="NOCONFLICT_1_5_5_3" hidden="1">{#N/A,#N/A,FALSE,"TMCOMP96";#N/A,#N/A,FALSE,"MAT96";#N/A,#N/A,FALSE,"FANDA96";#N/A,#N/A,FALSE,"INTRAN96";#N/A,#N/A,FALSE,"NAA9697";#N/A,#N/A,FALSE,"ECWEBB";#N/A,#N/A,FALSE,"MFT96";#N/A,#N/A,FALSE,"CTrecon"}</definedName>
    <definedName name="NOCONFLICT_1_5_5_4" hidden="1">{#N/A,#N/A,FALSE,"TMCOMP96";#N/A,#N/A,FALSE,"MAT96";#N/A,#N/A,FALSE,"FANDA96";#N/A,#N/A,FALSE,"INTRAN96";#N/A,#N/A,FALSE,"NAA9697";#N/A,#N/A,FALSE,"ECWEBB";#N/A,#N/A,FALSE,"MFT96";#N/A,#N/A,FALSE,"CTrecon"}</definedName>
    <definedName name="NOCONFLICT_1_5_5_5" hidden="1">{#N/A,#N/A,FALSE,"TMCOMP96";#N/A,#N/A,FALSE,"MAT96";#N/A,#N/A,FALSE,"FANDA96";#N/A,#N/A,FALSE,"INTRAN96";#N/A,#N/A,FALSE,"NAA9697";#N/A,#N/A,FALSE,"ECWEBB";#N/A,#N/A,FALSE,"MFT96";#N/A,#N/A,FALSE,"CTrecon"}</definedName>
    <definedName name="NOCONFLICT_2" hidden="1">{#N/A,#N/A,FALSE,"TMCOMP96";#N/A,#N/A,FALSE,"MAT96";#N/A,#N/A,FALSE,"FANDA96";#N/A,#N/A,FALSE,"INTRAN96";#N/A,#N/A,FALSE,"NAA9697";#N/A,#N/A,FALSE,"ECWEBB";#N/A,#N/A,FALSE,"MFT96";#N/A,#N/A,FALSE,"CTrecon"}</definedName>
    <definedName name="NOCONFLICT_2_1" hidden="1">{#N/A,#N/A,FALSE,"TMCOMP96";#N/A,#N/A,FALSE,"MAT96";#N/A,#N/A,FALSE,"FANDA96";#N/A,#N/A,FALSE,"INTRAN96";#N/A,#N/A,FALSE,"NAA9697";#N/A,#N/A,FALSE,"ECWEBB";#N/A,#N/A,FALSE,"MFT96";#N/A,#N/A,FALSE,"CTrecon"}</definedName>
    <definedName name="NOCONFLICT_2_1_1" hidden="1">{#N/A,#N/A,FALSE,"TMCOMP96";#N/A,#N/A,FALSE,"MAT96";#N/A,#N/A,FALSE,"FANDA96";#N/A,#N/A,FALSE,"INTRAN96";#N/A,#N/A,FALSE,"NAA9697";#N/A,#N/A,FALSE,"ECWEBB";#N/A,#N/A,FALSE,"MFT96";#N/A,#N/A,FALSE,"CTrecon"}</definedName>
    <definedName name="NOCONFLICT_2_1_1_1" hidden="1">{#N/A,#N/A,FALSE,"TMCOMP96";#N/A,#N/A,FALSE,"MAT96";#N/A,#N/A,FALSE,"FANDA96";#N/A,#N/A,FALSE,"INTRAN96";#N/A,#N/A,FALSE,"NAA9697";#N/A,#N/A,FALSE,"ECWEBB";#N/A,#N/A,FALSE,"MFT96";#N/A,#N/A,FALSE,"CTrecon"}</definedName>
    <definedName name="NOCONFLICT_2_1_1_1_1" hidden="1">{#N/A,#N/A,FALSE,"TMCOMP96";#N/A,#N/A,FALSE,"MAT96";#N/A,#N/A,FALSE,"FANDA96";#N/A,#N/A,FALSE,"INTRAN96";#N/A,#N/A,FALSE,"NAA9697";#N/A,#N/A,FALSE,"ECWEBB";#N/A,#N/A,FALSE,"MFT96";#N/A,#N/A,FALSE,"CTrecon"}</definedName>
    <definedName name="NOCONFLICT_2_1_1_1_2" hidden="1">{#N/A,#N/A,FALSE,"TMCOMP96";#N/A,#N/A,FALSE,"MAT96";#N/A,#N/A,FALSE,"FANDA96";#N/A,#N/A,FALSE,"INTRAN96";#N/A,#N/A,FALSE,"NAA9697";#N/A,#N/A,FALSE,"ECWEBB";#N/A,#N/A,FALSE,"MFT96";#N/A,#N/A,FALSE,"CTrecon"}</definedName>
    <definedName name="NOCONFLICT_2_1_1_1_3" hidden="1">{#N/A,#N/A,FALSE,"TMCOMP96";#N/A,#N/A,FALSE,"MAT96";#N/A,#N/A,FALSE,"FANDA96";#N/A,#N/A,FALSE,"INTRAN96";#N/A,#N/A,FALSE,"NAA9697";#N/A,#N/A,FALSE,"ECWEBB";#N/A,#N/A,FALSE,"MFT96";#N/A,#N/A,FALSE,"CTrecon"}</definedName>
    <definedName name="NOCONFLICT_2_1_1_1_4" hidden="1">{#N/A,#N/A,FALSE,"TMCOMP96";#N/A,#N/A,FALSE,"MAT96";#N/A,#N/A,FALSE,"FANDA96";#N/A,#N/A,FALSE,"INTRAN96";#N/A,#N/A,FALSE,"NAA9697";#N/A,#N/A,FALSE,"ECWEBB";#N/A,#N/A,FALSE,"MFT96";#N/A,#N/A,FALSE,"CTrecon"}</definedName>
    <definedName name="NOCONFLICT_2_1_1_1_5" hidden="1">{#N/A,#N/A,FALSE,"TMCOMP96";#N/A,#N/A,FALSE,"MAT96";#N/A,#N/A,FALSE,"FANDA96";#N/A,#N/A,FALSE,"INTRAN96";#N/A,#N/A,FALSE,"NAA9697";#N/A,#N/A,FALSE,"ECWEBB";#N/A,#N/A,FALSE,"MFT96";#N/A,#N/A,FALSE,"CTrecon"}</definedName>
    <definedName name="NOCONFLICT_2_1_1_2" hidden="1">{#N/A,#N/A,FALSE,"TMCOMP96";#N/A,#N/A,FALSE,"MAT96";#N/A,#N/A,FALSE,"FANDA96";#N/A,#N/A,FALSE,"INTRAN96";#N/A,#N/A,FALSE,"NAA9697";#N/A,#N/A,FALSE,"ECWEBB";#N/A,#N/A,FALSE,"MFT96";#N/A,#N/A,FALSE,"CTrecon"}</definedName>
    <definedName name="NOCONFLICT_2_1_1_2_1" hidden="1">{#N/A,#N/A,FALSE,"TMCOMP96";#N/A,#N/A,FALSE,"MAT96";#N/A,#N/A,FALSE,"FANDA96";#N/A,#N/A,FALSE,"INTRAN96";#N/A,#N/A,FALSE,"NAA9697";#N/A,#N/A,FALSE,"ECWEBB";#N/A,#N/A,FALSE,"MFT96";#N/A,#N/A,FALSE,"CTrecon"}</definedName>
    <definedName name="NOCONFLICT_2_1_1_2_2" hidden="1">{#N/A,#N/A,FALSE,"TMCOMP96";#N/A,#N/A,FALSE,"MAT96";#N/A,#N/A,FALSE,"FANDA96";#N/A,#N/A,FALSE,"INTRAN96";#N/A,#N/A,FALSE,"NAA9697";#N/A,#N/A,FALSE,"ECWEBB";#N/A,#N/A,FALSE,"MFT96";#N/A,#N/A,FALSE,"CTrecon"}</definedName>
    <definedName name="NOCONFLICT_2_1_1_2_3" hidden="1">{#N/A,#N/A,FALSE,"TMCOMP96";#N/A,#N/A,FALSE,"MAT96";#N/A,#N/A,FALSE,"FANDA96";#N/A,#N/A,FALSE,"INTRAN96";#N/A,#N/A,FALSE,"NAA9697";#N/A,#N/A,FALSE,"ECWEBB";#N/A,#N/A,FALSE,"MFT96";#N/A,#N/A,FALSE,"CTrecon"}</definedName>
    <definedName name="NOCONFLICT_2_1_1_2_4" hidden="1">{#N/A,#N/A,FALSE,"TMCOMP96";#N/A,#N/A,FALSE,"MAT96";#N/A,#N/A,FALSE,"FANDA96";#N/A,#N/A,FALSE,"INTRAN96";#N/A,#N/A,FALSE,"NAA9697";#N/A,#N/A,FALSE,"ECWEBB";#N/A,#N/A,FALSE,"MFT96";#N/A,#N/A,FALSE,"CTrecon"}</definedName>
    <definedName name="NOCONFLICT_2_1_1_2_5" hidden="1">{#N/A,#N/A,FALSE,"TMCOMP96";#N/A,#N/A,FALSE,"MAT96";#N/A,#N/A,FALSE,"FANDA96";#N/A,#N/A,FALSE,"INTRAN96";#N/A,#N/A,FALSE,"NAA9697";#N/A,#N/A,FALSE,"ECWEBB";#N/A,#N/A,FALSE,"MFT96";#N/A,#N/A,FALSE,"CTrecon"}</definedName>
    <definedName name="NOCONFLICT_2_1_1_3" hidden="1">{#N/A,#N/A,FALSE,"TMCOMP96";#N/A,#N/A,FALSE,"MAT96";#N/A,#N/A,FALSE,"FANDA96";#N/A,#N/A,FALSE,"INTRAN96";#N/A,#N/A,FALSE,"NAA9697";#N/A,#N/A,FALSE,"ECWEBB";#N/A,#N/A,FALSE,"MFT96";#N/A,#N/A,FALSE,"CTrecon"}</definedName>
    <definedName name="NOCONFLICT_2_1_1_4" hidden="1">{#N/A,#N/A,FALSE,"TMCOMP96";#N/A,#N/A,FALSE,"MAT96";#N/A,#N/A,FALSE,"FANDA96";#N/A,#N/A,FALSE,"INTRAN96";#N/A,#N/A,FALSE,"NAA9697";#N/A,#N/A,FALSE,"ECWEBB";#N/A,#N/A,FALSE,"MFT96";#N/A,#N/A,FALSE,"CTrecon"}</definedName>
    <definedName name="NOCONFLICT_2_1_1_5" hidden="1">{#N/A,#N/A,FALSE,"TMCOMP96";#N/A,#N/A,FALSE,"MAT96";#N/A,#N/A,FALSE,"FANDA96";#N/A,#N/A,FALSE,"INTRAN96";#N/A,#N/A,FALSE,"NAA9697";#N/A,#N/A,FALSE,"ECWEBB";#N/A,#N/A,FALSE,"MFT96";#N/A,#N/A,FALSE,"CTrecon"}</definedName>
    <definedName name="NOCONFLICT_2_1_2" hidden="1">{#N/A,#N/A,FALSE,"TMCOMP96";#N/A,#N/A,FALSE,"MAT96";#N/A,#N/A,FALSE,"FANDA96";#N/A,#N/A,FALSE,"INTRAN96";#N/A,#N/A,FALSE,"NAA9697";#N/A,#N/A,FALSE,"ECWEBB";#N/A,#N/A,FALSE,"MFT96";#N/A,#N/A,FALSE,"CTrecon"}</definedName>
    <definedName name="NOCONFLICT_2_1_2_1" hidden="1">{#N/A,#N/A,FALSE,"TMCOMP96";#N/A,#N/A,FALSE,"MAT96";#N/A,#N/A,FALSE,"FANDA96";#N/A,#N/A,FALSE,"INTRAN96";#N/A,#N/A,FALSE,"NAA9697";#N/A,#N/A,FALSE,"ECWEBB";#N/A,#N/A,FALSE,"MFT96";#N/A,#N/A,FALSE,"CTrecon"}</definedName>
    <definedName name="NOCONFLICT_2_1_2_2" hidden="1">{#N/A,#N/A,FALSE,"TMCOMP96";#N/A,#N/A,FALSE,"MAT96";#N/A,#N/A,FALSE,"FANDA96";#N/A,#N/A,FALSE,"INTRAN96";#N/A,#N/A,FALSE,"NAA9697";#N/A,#N/A,FALSE,"ECWEBB";#N/A,#N/A,FALSE,"MFT96";#N/A,#N/A,FALSE,"CTrecon"}</definedName>
    <definedName name="NOCONFLICT_2_1_2_3" hidden="1">{#N/A,#N/A,FALSE,"TMCOMP96";#N/A,#N/A,FALSE,"MAT96";#N/A,#N/A,FALSE,"FANDA96";#N/A,#N/A,FALSE,"INTRAN96";#N/A,#N/A,FALSE,"NAA9697";#N/A,#N/A,FALSE,"ECWEBB";#N/A,#N/A,FALSE,"MFT96";#N/A,#N/A,FALSE,"CTrecon"}</definedName>
    <definedName name="NOCONFLICT_2_1_2_4" hidden="1">{#N/A,#N/A,FALSE,"TMCOMP96";#N/A,#N/A,FALSE,"MAT96";#N/A,#N/A,FALSE,"FANDA96";#N/A,#N/A,FALSE,"INTRAN96";#N/A,#N/A,FALSE,"NAA9697";#N/A,#N/A,FALSE,"ECWEBB";#N/A,#N/A,FALSE,"MFT96";#N/A,#N/A,FALSE,"CTrecon"}</definedName>
    <definedName name="NOCONFLICT_2_1_2_5" hidden="1">{#N/A,#N/A,FALSE,"TMCOMP96";#N/A,#N/A,FALSE,"MAT96";#N/A,#N/A,FALSE,"FANDA96";#N/A,#N/A,FALSE,"INTRAN96";#N/A,#N/A,FALSE,"NAA9697";#N/A,#N/A,FALSE,"ECWEBB";#N/A,#N/A,FALSE,"MFT96";#N/A,#N/A,FALSE,"CTrecon"}</definedName>
    <definedName name="NOCONFLICT_2_1_3" hidden="1">{#N/A,#N/A,FALSE,"TMCOMP96";#N/A,#N/A,FALSE,"MAT96";#N/A,#N/A,FALSE,"FANDA96";#N/A,#N/A,FALSE,"INTRAN96";#N/A,#N/A,FALSE,"NAA9697";#N/A,#N/A,FALSE,"ECWEBB";#N/A,#N/A,FALSE,"MFT96";#N/A,#N/A,FALSE,"CTrecon"}</definedName>
    <definedName name="NOCONFLICT_2_1_3_1" hidden="1">{#N/A,#N/A,FALSE,"TMCOMP96";#N/A,#N/A,FALSE,"MAT96";#N/A,#N/A,FALSE,"FANDA96";#N/A,#N/A,FALSE,"INTRAN96";#N/A,#N/A,FALSE,"NAA9697";#N/A,#N/A,FALSE,"ECWEBB";#N/A,#N/A,FALSE,"MFT96";#N/A,#N/A,FALSE,"CTrecon"}</definedName>
    <definedName name="NOCONFLICT_2_1_3_2" hidden="1">{#N/A,#N/A,FALSE,"TMCOMP96";#N/A,#N/A,FALSE,"MAT96";#N/A,#N/A,FALSE,"FANDA96";#N/A,#N/A,FALSE,"INTRAN96";#N/A,#N/A,FALSE,"NAA9697";#N/A,#N/A,FALSE,"ECWEBB";#N/A,#N/A,FALSE,"MFT96";#N/A,#N/A,FALSE,"CTrecon"}</definedName>
    <definedName name="NOCONFLICT_2_1_3_3" hidden="1">{#N/A,#N/A,FALSE,"TMCOMP96";#N/A,#N/A,FALSE,"MAT96";#N/A,#N/A,FALSE,"FANDA96";#N/A,#N/A,FALSE,"INTRAN96";#N/A,#N/A,FALSE,"NAA9697";#N/A,#N/A,FALSE,"ECWEBB";#N/A,#N/A,FALSE,"MFT96";#N/A,#N/A,FALSE,"CTrecon"}</definedName>
    <definedName name="NOCONFLICT_2_1_3_4" hidden="1">{#N/A,#N/A,FALSE,"TMCOMP96";#N/A,#N/A,FALSE,"MAT96";#N/A,#N/A,FALSE,"FANDA96";#N/A,#N/A,FALSE,"INTRAN96";#N/A,#N/A,FALSE,"NAA9697";#N/A,#N/A,FALSE,"ECWEBB";#N/A,#N/A,FALSE,"MFT96";#N/A,#N/A,FALSE,"CTrecon"}</definedName>
    <definedName name="NOCONFLICT_2_1_3_5" hidden="1">{#N/A,#N/A,FALSE,"TMCOMP96";#N/A,#N/A,FALSE,"MAT96";#N/A,#N/A,FALSE,"FANDA96";#N/A,#N/A,FALSE,"INTRAN96";#N/A,#N/A,FALSE,"NAA9697";#N/A,#N/A,FALSE,"ECWEBB";#N/A,#N/A,FALSE,"MFT96";#N/A,#N/A,FALSE,"CTrecon"}</definedName>
    <definedName name="NOCONFLICT_2_1_4" hidden="1">{#N/A,#N/A,FALSE,"TMCOMP96";#N/A,#N/A,FALSE,"MAT96";#N/A,#N/A,FALSE,"FANDA96";#N/A,#N/A,FALSE,"INTRAN96";#N/A,#N/A,FALSE,"NAA9697";#N/A,#N/A,FALSE,"ECWEBB";#N/A,#N/A,FALSE,"MFT96";#N/A,#N/A,FALSE,"CTrecon"}</definedName>
    <definedName name="NOCONFLICT_2_1_4_1" hidden="1">{#N/A,#N/A,FALSE,"TMCOMP96";#N/A,#N/A,FALSE,"MAT96";#N/A,#N/A,FALSE,"FANDA96";#N/A,#N/A,FALSE,"INTRAN96";#N/A,#N/A,FALSE,"NAA9697";#N/A,#N/A,FALSE,"ECWEBB";#N/A,#N/A,FALSE,"MFT96";#N/A,#N/A,FALSE,"CTrecon"}</definedName>
    <definedName name="NOCONFLICT_2_1_4_2" hidden="1">{#N/A,#N/A,FALSE,"TMCOMP96";#N/A,#N/A,FALSE,"MAT96";#N/A,#N/A,FALSE,"FANDA96";#N/A,#N/A,FALSE,"INTRAN96";#N/A,#N/A,FALSE,"NAA9697";#N/A,#N/A,FALSE,"ECWEBB";#N/A,#N/A,FALSE,"MFT96";#N/A,#N/A,FALSE,"CTrecon"}</definedName>
    <definedName name="NOCONFLICT_2_1_4_3" hidden="1">{#N/A,#N/A,FALSE,"TMCOMP96";#N/A,#N/A,FALSE,"MAT96";#N/A,#N/A,FALSE,"FANDA96";#N/A,#N/A,FALSE,"INTRAN96";#N/A,#N/A,FALSE,"NAA9697";#N/A,#N/A,FALSE,"ECWEBB";#N/A,#N/A,FALSE,"MFT96";#N/A,#N/A,FALSE,"CTrecon"}</definedName>
    <definedName name="NOCONFLICT_2_1_4_4" hidden="1">{#N/A,#N/A,FALSE,"TMCOMP96";#N/A,#N/A,FALSE,"MAT96";#N/A,#N/A,FALSE,"FANDA96";#N/A,#N/A,FALSE,"INTRAN96";#N/A,#N/A,FALSE,"NAA9697";#N/A,#N/A,FALSE,"ECWEBB";#N/A,#N/A,FALSE,"MFT96";#N/A,#N/A,FALSE,"CTrecon"}</definedName>
    <definedName name="NOCONFLICT_2_1_4_5" hidden="1">{#N/A,#N/A,FALSE,"TMCOMP96";#N/A,#N/A,FALSE,"MAT96";#N/A,#N/A,FALSE,"FANDA96";#N/A,#N/A,FALSE,"INTRAN96";#N/A,#N/A,FALSE,"NAA9697";#N/A,#N/A,FALSE,"ECWEBB";#N/A,#N/A,FALSE,"MFT96";#N/A,#N/A,FALSE,"CTrecon"}</definedName>
    <definedName name="NOCONFLICT_2_1_5" hidden="1">{#N/A,#N/A,FALSE,"TMCOMP96";#N/A,#N/A,FALSE,"MAT96";#N/A,#N/A,FALSE,"FANDA96";#N/A,#N/A,FALSE,"INTRAN96";#N/A,#N/A,FALSE,"NAA9697";#N/A,#N/A,FALSE,"ECWEBB";#N/A,#N/A,FALSE,"MFT96";#N/A,#N/A,FALSE,"CTrecon"}</definedName>
    <definedName name="NOCONFLICT_2_1_5_1" hidden="1">{#N/A,#N/A,FALSE,"TMCOMP96";#N/A,#N/A,FALSE,"MAT96";#N/A,#N/A,FALSE,"FANDA96";#N/A,#N/A,FALSE,"INTRAN96";#N/A,#N/A,FALSE,"NAA9697";#N/A,#N/A,FALSE,"ECWEBB";#N/A,#N/A,FALSE,"MFT96";#N/A,#N/A,FALSE,"CTrecon"}</definedName>
    <definedName name="NOCONFLICT_2_1_5_2" hidden="1">{#N/A,#N/A,FALSE,"TMCOMP96";#N/A,#N/A,FALSE,"MAT96";#N/A,#N/A,FALSE,"FANDA96";#N/A,#N/A,FALSE,"INTRAN96";#N/A,#N/A,FALSE,"NAA9697";#N/A,#N/A,FALSE,"ECWEBB";#N/A,#N/A,FALSE,"MFT96";#N/A,#N/A,FALSE,"CTrecon"}</definedName>
    <definedName name="NOCONFLICT_2_1_5_3" hidden="1">{#N/A,#N/A,FALSE,"TMCOMP96";#N/A,#N/A,FALSE,"MAT96";#N/A,#N/A,FALSE,"FANDA96";#N/A,#N/A,FALSE,"INTRAN96";#N/A,#N/A,FALSE,"NAA9697";#N/A,#N/A,FALSE,"ECWEBB";#N/A,#N/A,FALSE,"MFT96";#N/A,#N/A,FALSE,"CTrecon"}</definedName>
    <definedName name="NOCONFLICT_2_1_5_4" hidden="1">{#N/A,#N/A,FALSE,"TMCOMP96";#N/A,#N/A,FALSE,"MAT96";#N/A,#N/A,FALSE,"FANDA96";#N/A,#N/A,FALSE,"INTRAN96";#N/A,#N/A,FALSE,"NAA9697";#N/A,#N/A,FALSE,"ECWEBB";#N/A,#N/A,FALSE,"MFT96";#N/A,#N/A,FALSE,"CTrecon"}</definedName>
    <definedName name="NOCONFLICT_2_1_5_5" hidden="1">{#N/A,#N/A,FALSE,"TMCOMP96";#N/A,#N/A,FALSE,"MAT96";#N/A,#N/A,FALSE,"FANDA96";#N/A,#N/A,FALSE,"INTRAN96";#N/A,#N/A,FALSE,"NAA9697";#N/A,#N/A,FALSE,"ECWEBB";#N/A,#N/A,FALSE,"MFT96";#N/A,#N/A,FALSE,"CTrecon"}</definedName>
    <definedName name="NOCONFLICT_2_2" hidden="1">{#N/A,#N/A,FALSE,"TMCOMP96";#N/A,#N/A,FALSE,"MAT96";#N/A,#N/A,FALSE,"FANDA96";#N/A,#N/A,FALSE,"INTRAN96";#N/A,#N/A,FALSE,"NAA9697";#N/A,#N/A,FALSE,"ECWEBB";#N/A,#N/A,FALSE,"MFT96";#N/A,#N/A,FALSE,"CTrecon"}</definedName>
    <definedName name="NOCONFLICT_2_2_1" hidden="1">{#N/A,#N/A,FALSE,"TMCOMP96";#N/A,#N/A,FALSE,"MAT96";#N/A,#N/A,FALSE,"FANDA96";#N/A,#N/A,FALSE,"INTRAN96";#N/A,#N/A,FALSE,"NAA9697";#N/A,#N/A,FALSE,"ECWEBB";#N/A,#N/A,FALSE,"MFT96";#N/A,#N/A,FALSE,"CTrecon"}</definedName>
    <definedName name="NOCONFLICT_2_2_2" hidden="1">{#N/A,#N/A,FALSE,"TMCOMP96";#N/A,#N/A,FALSE,"MAT96";#N/A,#N/A,FALSE,"FANDA96";#N/A,#N/A,FALSE,"INTRAN96";#N/A,#N/A,FALSE,"NAA9697";#N/A,#N/A,FALSE,"ECWEBB";#N/A,#N/A,FALSE,"MFT96";#N/A,#N/A,FALSE,"CTrecon"}</definedName>
    <definedName name="NOCONFLICT_2_2_3" hidden="1">{#N/A,#N/A,FALSE,"TMCOMP96";#N/A,#N/A,FALSE,"MAT96";#N/A,#N/A,FALSE,"FANDA96";#N/A,#N/A,FALSE,"INTRAN96";#N/A,#N/A,FALSE,"NAA9697";#N/A,#N/A,FALSE,"ECWEBB";#N/A,#N/A,FALSE,"MFT96";#N/A,#N/A,FALSE,"CTrecon"}</definedName>
    <definedName name="NOCONFLICT_2_2_4" hidden="1">{#N/A,#N/A,FALSE,"TMCOMP96";#N/A,#N/A,FALSE,"MAT96";#N/A,#N/A,FALSE,"FANDA96";#N/A,#N/A,FALSE,"INTRAN96";#N/A,#N/A,FALSE,"NAA9697";#N/A,#N/A,FALSE,"ECWEBB";#N/A,#N/A,FALSE,"MFT96";#N/A,#N/A,FALSE,"CTrecon"}</definedName>
    <definedName name="NOCONFLICT_2_2_5" hidden="1">{#N/A,#N/A,FALSE,"TMCOMP96";#N/A,#N/A,FALSE,"MAT96";#N/A,#N/A,FALSE,"FANDA96";#N/A,#N/A,FALSE,"INTRAN96";#N/A,#N/A,FALSE,"NAA9697";#N/A,#N/A,FALSE,"ECWEBB";#N/A,#N/A,FALSE,"MFT96";#N/A,#N/A,FALSE,"CTrecon"}</definedName>
    <definedName name="NOCONFLICT_2_3" hidden="1">{#N/A,#N/A,FALSE,"TMCOMP96";#N/A,#N/A,FALSE,"MAT96";#N/A,#N/A,FALSE,"FANDA96";#N/A,#N/A,FALSE,"INTRAN96";#N/A,#N/A,FALSE,"NAA9697";#N/A,#N/A,FALSE,"ECWEBB";#N/A,#N/A,FALSE,"MFT96";#N/A,#N/A,FALSE,"CTrecon"}</definedName>
    <definedName name="NOCONFLICT_2_3_1" hidden="1">{#N/A,#N/A,FALSE,"TMCOMP96";#N/A,#N/A,FALSE,"MAT96";#N/A,#N/A,FALSE,"FANDA96";#N/A,#N/A,FALSE,"INTRAN96";#N/A,#N/A,FALSE,"NAA9697";#N/A,#N/A,FALSE,"ECWEBB";#N/A,#N/A,FALSE,"MFT96";#N/A,#N/A,FALSE,"CTrecon"}</definedName>
    <definedName name="NOCONFLICT_2_3_2" hidden="1">{#N/A,#N/A,FALSE,"TMCOMP96";#N/A,#N/A,FALSE,"MAT96";#N/A,#N/A,FALSE,"FANDA96";#N/A,#N/A,FALSE,"INTRAN96";#N/A,#N/A,FALSE,"NAA9697";#N/A,#N/A,FALSE,"ECWEBB";#N/A,#N/A,FALSE,"MFT96";#N/A,#N/A,FALSE,"CTrecon"}</definedName>
    <definedName name="NOCONFLICT_2_3_3" hidden="1">{#N/A,#N/A,FALSE,"TMCOMP96";#N/A,#N/A,FALSE,"MAT96";#N/A,#N/A,FALSE,"FANDA96";#N/A,#N/A,FALSE,"INTRAN96";#N/A,#N/A,FALSE,"NAA9697";#N/A,#N/A,FALSE,"ECWEBB";#N/A,#N/A,FALSE,"MFT96";#N/A,#N/A,FALSE,"CTrecon"}</definedName>
    <definedName name="NOCONFLICT_2_3_4" hidden="1">{#N/A,#N/A,FALSE,"TMCOMP96";#N/A,#N/A,FALSE,"MAT96";#N/A,#N/A,FALSE,"FANDA96";#N/A,#N/A,FALSE,"INTRAN96";#N/A,#N/A,FALSE,"NAA9697";#N/A,#N/A,FALSE,"ECWEBB";#N/A,#N/A,FALSE,"MFT96";#N/A,#N/A,FALSE,"CTrecon"}</definedName>
    <definedName name="NOCONFLICT_2_3_5" hidden="1">{#N/A,#N/A,FALSE,"TMCOMP96";#N/A,#N/A,FALSE,"MAT96";#N/A,#N/A,FALSE,"FANDA96";#N/A,#N/A,FALSE,"INTRAN96";#N/A,#N/A,FALSE,"NAA9697";#N/A,#N/A,FALSE,"ECWEBB";#N/A,#N/A,FALSE,"MFT96";#N/A,#N/A,FALSE,"CTrecon"}</definedName>
    <definedName name="NOCONFLICT_2_4" hidden="1">{#N/A,#N/A,FALSE,"TMCOMP96";#N/A,#N/A,FALSE,"MAT96";#N/A,#N/A,FALSE,"FANDA96";#N/A,#N/A,FALSE,"INTRAN96";#N/A,#N/A,FALSE,"NAA9697";#N/A,#N/A,FALSE,"ECWEBB";#N/A,#N/A,FALSE,"MFT96";#N/A,#N/A,FALSE,"CTrecon"}</definedName>
    <definedName name="NOCONFLICT_2_4_1" hidden="1">{#N/A,#N/A,FALSE,"TMCOMP96";#N/A,#N/A,FALSE,"MAT96";#N/A,#N/A,FALSE,"FANDA96";#N/A,#N/A,FALSE,"INTRAN96";#N/A,#N/A,FALSE,"NAA9697";#N/A,#N/A,FALSE,"ECWEBB";#N/A,#N/A,FALSE,"MFT96";#N/A,#N/A,FALSE,"CTrecon"}</definedName>
    <definedName name="NOCONFLICT_2_4_2" hidden="1">{#N/A,#N/A,FALSE,"TMCOMP96";#N/A,#N/A,FALSE,"MAT96";#N/A,#N/A,FALSE,"FANDA96";#N/A,#N/A,FALSE,"INTRAN96";#N/A,#N/A,FALSE,"NAA9697";#N/A,#N/A,FALSE,"ECWEBB";#N/A,#N/A,FALSE,"MFT96";#N/A,#N/A,FALSE,"CTrecon"}</definedName>
    <definedName name="NOCONFLICT_2_4_3" hidden="1">{#N/A,#N/A,FALSE,"TMCOMP96";#N/A,#N/A,FALSE,"MAT96";#N/A,#N/A,FALSE,"FANDA96";#N/A,#N/A,FALSE,"INTRAN96";#N/A,#N/A,FALSE,"NAA9697";#N/A,#N/A,FALSE,"ECWEBB";#N/A,#N/A,FALSE,"MFT96";#N/A,#N/A,FALSE,"CTrecon"}</definedName>
    <definedName name="NOCONFLICT_2_4_4" hidden="1">{#N/A,#N/A,FALSE,"TMCOMP96";#N/A,#N/A,FALSE,"MAT96";#N/A,#N/A,FALSE,"FANDA96";#N/A,#N/A,FALSE,"INTRAN96";#N/A,#N/A,FALSE,"NAA9697";#N/A,#N/A,FALSE,"ECWEBB";#N/A,#N/A,FALSE,"MFT96";#N/A,#N/A,FALSE,"CTrecon"}</definedName>
    <definedName name="NOCONFLICT_2_4_5" hidden="1">{#N/A,#N/A,FALSE,"TMCOMP96";#N/A,#N/A,FALSE,"MAT96";#N/A,#N/A,FALSE,"FANDA96";#N/A,#N/A,FALSE,"INTRAN96";#N/A,#N/A,FALSE,"NAA9697";#N/A,#N/A,FALSE,"ECWEBB";#N/A,#N/A,FALSE,"MFT96";#N/A,#N/A,FALSE,"CTrecon"}</definedName>
    <definedName name="NOCONFLICT_2_5" hidden="1">{#N/A,#N/A,FALSE,"TMCOMP96";#N/A,#N/A,FALSE,"MAT96";#N/A,#N/A,FALSE,"FANDA96";#N/A,#N/A,FALSE,"INTRAN96";#N/A,#N/A,FALSE,"NAA9697";#N/A,#N/A,FALSE,"ECWEBB";#N/A,#N/A,FALSE,"MFT96";#N/A,#N/A,FALSE,"CTrecon"}</definedName>
    <definedName name="NOCONFLICT_2_5_1" hidden="1">{#N/A,#N/A,FALSE,"TMCOMP96";#N/A,#N/A,FALSE,"MAT96";#N/A,#N/A,FALSE,"FANDA96";#N/A,#N/A,FALSE,"INTRAN96";#N/A,#N/A,FALSE,"NAA9697";#N/A,#N/A,FALSE,"ECWEBB";#N/A,#N/A,FALSE,"MFT96";#N/A,#N/A,FALSE,"CTrecon"}</definedName>
    <definedName name="NOCONFLICT_2_5_2" hidden="1">{#N/A,#N/A,FALSE,"TMCOMP96";#N/A,#N/A,FALSE,"MAT96";#N/A,#N/A,FALSE,"FANDA96";#N/A,#N/A,FALSE,"INTRAN96";#N/A,#N/A,FALSE,"NAA9697";#N/A,#N/A,FALSE,"ECWEBB";#N/A,#N/A,FALSE,"MFT96";#N/A,#N/A,FALSE,"CTrecon"}</definedName>
    <definedName name="NOCONFLICT_2_5_3" hidden="1">{#N/A,#N/A,FALSE,"TMCOMP96";#N/A,#N/A,FALSE,"MAT96";#N/A,#N/A,FALSE,"FANDA96";#N/A,#N/A,FALSE,"INTRAN96";#N/A,#N/A,FALSE,"NAA9697";#N/A,#N/A,FALSE,"ECWEBB";#N/A,#N/A,FALSE,"MFT96";#N/A,#N/A,FALSE,"CTrecon"}</definedName>
    <definedName name="NOCONFLICT_2_5_4" hidden="1">{#N/A,#N/A,FALSE,"TMCOMP96";#N/A,#N/A,FALSE,"MAT96";#N/A,#N/A,FALSE,"FANDA96";#N/A,#N/A,FALSE,"INTRAN96";#N/A,#N/A,FALSE,"NAA9697";#N/A,#N/A,FALSE,"ECWEBB";#N/A,#N/A,FALSE,"MFT96";#N/A,#N/A,FALSE,"CTrecon"}</definedName>
    <definedName name="NOCONFLICT_2_5_5" hidden="1">{#N/A,#N/A,FALSE,"TMCOMP96";#N/A,#N/A,FALSE,"MAT96";#N/A,#N/A,FALSE,"FANDA96";#N/A,#N/A,FALSE,"INTRAN96";#N/A,#N/A,FALSE,"NAA9697";#N/A,#N/A,FALSE,"ECWEBB";#N/A,#N/A,FALSE,"MFT96";#N/A,#N/A,FALSE,"CTrecon"}</definedName>
    <definedName name="NOCONFLICT_3" hidden="1">{#N/A,#N/A,FALSE,"TMCOMP96";#N/A,#N/A,FALSE,"MAT96";#N/A,#N/A,FALSE,"FANDA96";#N/A,#N/A,FALSE,"INTRAN96";#N/A,#N/A,FALSE,"NAA9697";#N/A,#N/A,FALSE,"ECWEBB";#N/A,#N/A,FALSE,"MFT96";#N/A,#N/A,FALSE,"CTrecon"}</definedName>
    <definedName name="NOCONFLICT_3_1" hidden="1">{#N/A,#N/A,FALSE,"TMCOMP96";#N/A,#N/A,FALSE,"MAT96";#N/A,#N/A,FALSE,"FANDA96";#N/A,#N/A,FALSE,"INTRAN96";#N/A,#N/A,FALSE,"NAA9697";#N/A,#N/A,FALSE,"ECWEBB";#N/A,#N/A,FALSE,"MFT96";#N/A,#N/A,FALSE,"CTrecon"}</definedName>
    <definedName name="NOCONFLICT_3_1_1" hidden="1">{#N/A,#N/A,FALSE,"TMCOMP96";#N/A,#N/A,FALSE,"MAT96";#N/A,#N/A,FALSE,"FANDA96";#N/A,#N/A,FALSE,"INTRAN96";#N/A,#N/A,FALSE,"NAA9697";#N/A,#N/A,FALSE,"ECWEBB";#N/A,#N/A,FALSE,"MFT96";#N/A,#N/A,FALSE,"CTrecon"}</definedName>
    <definedName name="NOCONFLICT_3_1_1_1" hidden="1">{#N/A,#N/A,FALSE,"TMCOMP96";#N/A,#N/A,FALSE,"MAT96";#N/A,#N/A,FALSE,"FANDA96";#N/A,#N/A,FALSE,"INTRAN96";#N/A,#N/A,FALSE,"NAA9697";#N/A,#N/A,FALSE,"ECWEBB";#N/A,#N/A,FALSE,"MFT96";#N/A,#N/A,FALSE,"CTrecon"}</definedName>
    <definedName name="NOCONFLICT_3_1_1_1_1" hidden="1">{#N/A,#N/A,FALSE,"TMCOMP96";#N/A,#N/A,FALSE,"MAT96";#N/A,#N/A,FALSE,"FANDA96";#N/A,#N/A,FALSE,"INTRAN96";#N/A,#N/A,FALSE,"NAA9697";#N/A,#N/A,FALSE,"ECWEBB";#N/A,#N/A,FALSE,"MFT96";#N/A,#N/A,FALSE,"CTrecon"}</definedName>
    <definedName name="NOCONFLICT_3_1_1_1_2" hidden="1">{#N/A,#N/A,FALSE,"TMCOMP96";#N/A,#N/A,FALSE,"MAT96";#N/A,#N/A,FALSE,"FANDA96";#N/A,#N/A,FALSE,"INTRAN96";#N/A,#N/A,FALSE,"NAA9697";#N/A,#N/A,FALSE,"ECWEBB";#N/A,#N/A,FALSE,"MFT96";#N/A,#N/A,FALSE,"CTrecon"}</definedName>
    <definedName name="NOCONFLICT_3_1_1_1_3" hidden="1">{#N/A,#N/A,FALSE,"TMCOMP96";#N/A,#N/A,FALSE,"MAT96";#N/A,#N/A,FALSE,"FANDA96";#N/A,#N/A,FALSE,"INTRAN96";#N/A,#N/A,FALSE,"NAA9697";#N/A,#N/A,FALSE,"ECWEBB";#N/A,#N/A,FALSE,"MFT96";#N/A,#N/A,FALSE,"CTrecon"}</definedName>
    <definedName name="NOCONFLICT_3_1_1_1_4" hidden="1">{#N/A,#N/A,FALSE,"TMCOMP96";#N/A,#N/A,FALSE,"MAT96";#N/A,#N/A,FALSE,"FANDA96";#N/A,#N/A,FALSE,"INTRAN96";#N/A,#N/A,FALSE,"NAA9697";#N/A,#N/A,FALSE,"ECWEBB";#N/A,#N/A,FALSE,"MFT96";#N/A,#N/A,FALSE,"CTrecon"}</definedName>
    <definedName name="NOCONFLICT_3_1_1_1_5" hidden="1">{#N/A,#N/A,FALSE,"TMCOMP96";#N/A,#N/A,FALSE,"MAT96";#N/A,#N/A,FALSE,"FANDA96";#N/A,#N/A,FALSE,"INTRAN96";#N/A,#N/A,FALSE,"NAA9697";#N/A,#N/A,FALSE,"ECWEBB";#N/A,#N/A,FALSE,"MFT96";#N/A,#N/A,FALSE,"CTrecon"}</definedName>
    <definedName name="NOCONFLICT_3_1_1_2" hidden="1">{#N/A,#N/A,FALSE,"TMCOMP96";#N/A,#N/A,FALSE,"MAT96";#N/A,#N/A,FALSE,"FANDA96";#N/A,#N/A,FALSE,"INTRAN96";#N/A,#N/A,FALSE,"NAA9697";#N/A,#N/A,FALSE,"ECWEBB";#N/A,#N/A,FALSE,"MFT96";#N/A,#N/A,FALSE,"CTrecon"}</definedName>
    <definedName name="NOCONFLICT_3_1_1_2_1" hidden="1">{#N/A,#N/A,FALSE,"TMCOMP96";#N/A,#N/A,FALSE,"MAT96";#N/A,#N/A,FALSE,"FANDA96";#N/A,#N/A,FALSE,"INTRAN96";#N/A,#N/A,FALSE,"NAA9697";#N/A,#N/A,FALSE,"ECWEBB";#N/A,#N/A,FALSE,"MFT96";#N/A,#N/A,FALSE,"CTrecon"}</definedName>
    <definedName name="NOCONFLICT_3_1_1_2_2" hidden="1">{#N/A,#N/A,FALSE,"TMCOMP96";#N/A,#N/A,FALSE,"MAT96";#N/A,#N/A,FALSE,"FANDA96";#N/A,#N/A,FALSE,"INTRAN96";#N/A,#N/A,FALSE,"NAA9697";#N/A,#N/A,FALSE,"ECWEBB";#N/A,#N/A,FALSE,"MFT96";#N/A,#N/A,FALSE,"CTrecon"}</definedName>
    <definedName name="NOCONFLICT_3_1_1_2_3" hidden="1">{#N/A,#N/A,FALSE,"TMCOMP96";#N/A,#N/A,FALSE,"MAT96";#N/A,#N/A,FALSE,"FANDA96";#N/A,#N/A,FALSE,"INTRAN96";#N/A,#N/A,FALSE,"NAA9697";#N/A,#N/A,FALSE,"ECWEBB";#N/A,#N/A,FALSE,"MFT96";#N/A,#N/A,FALSE,"CTrecon"}</definedName>
    <definedName name="NOCONFLICT_3_1_1_2_4" hidden="1">{#N/A,#N/A,FALSE,"TMCOMP96";#N/A,#N/A,FALSE,"MAT96";#N/A,#N/A,FALSE,"FANDA96";#N/A,#N/A,FALSE,"INTRAN96";#N/A,#N/A,FALSE,"NAA9697";#N/A,#N/A,FALSE,"ECWEBB";#N/A,#N/A,FALSE,"MFT96";#N/A,#N/A,FALSE,"CTrecon"}</definedName>
    <definedName name="NOCONFLICT_3_1_1_2_5" hidden="1">{#N/A,#N/A,FALSE,"TMCOMP96";#N/A,#N/A,FALSE,"MAT96";#N/A,#N/A,FALSE,"FANDA96";#N/A,#N/A,FALSE,"INTRAN96";#N/A,#N/A,FALSE,"NAA9697";#N/A,#N/A,FALSE,"ECWEBB";#N/A,#N/A,FALSE,"MFT96";#N/A,#N/A,FALSE,"CTrecon"}</definedName>
    <definedName name="NOCONFLICT_3_1_1_3" hidden="1">{#N/A,#N/A,FALSE,"TMCOMP96";#N/A,#N/A,FALSE,"MAT96";#N/A,#N/A,FALSE,"FANDA96";#N/A,#N/A,FALSE,"INTRAN96";#N/A,#N/A,FALSE,"NAA9697";#N/A,#N/A,FALSE,"ECWEBB";#N/A,#N/A,FALSE,"MFT96";#N/A,#N/A,FALSE,"CTrecon"}</definedName>
    <definedName name="NOCONFLICT_3_1_1_4" hidden="1">{#N/A,#N/A,FALSE,"TMCOMP96";#N/A,#N/A,FALSE,"MAT96";#N/A,#N/A,FALSE,"FANDA96";#N/A,#N/A,FALSE,"INTRAN96";#N/A,#N/A,FALSE,"NAA9697";#N/A,#N/A,FALSE,"ECWEBB";#N/A,#N/A,FALSE,"MFT96";#N/A,#N/A,FALSE,"CTrecon"}</definedName>
    <definedName name="NOCONFLICT_3_1_1_5" hidden="1">{#N/A,#N/A,FALSE,"TMCOMP96";#N/A,#N/A,FALSE,"MAT96";#N/A,#N/A,FALSE,"FANDA96";#N/A,#N/A,FALSE,"INTRAN96";#N/A,#N/A,FALSE,"NAA9697";#N/A,#N/A,FALSE,"ECWEBB";#N/A,#N/A,FALSE,"MFT96";#N/A,#N/A,FALSE,"CTrecon"}</definedName>
    <definedName name="NOCONFLICT_3_1_2" hidden="1">{#N/A,#N/A,FALSE,"TMCOMP96";#N/A,#N/A,FALSE,"MAT96";#N/A,#N/A,FALSE,"FANDA96";#N/A,#N/A,FALSE,"INTRAN96";#N/A,#N/A,FALSE,"NAA9697";#N/A,#N/A,FALSE,"ECWEBB";#N/A,#N/A,FALSE,"MFT96";#N/A,#N/A,FALSE,"CTrecon"}</definedName>
    <definedName name="NOCONFLICT_3_1_2_1" hidden="1">{#N/A,#N/A,FALSE,"TMCOMP96";#N/A,#N/A,FALSE,"MAT96";#N/A,#N/A,FALSE,"FANDA96";#N/A,#N/A,FALSE,"INTRAN96";#N/A,#N/A,FALSE,"NAA9697";#N/A,#N/A,FALSE,"ECWEBB";#N/A,#N/A,FALSE,"MFT96";#N/A,#N/A,FALSE,"CTrecon"}</definedName>
    <definedName name="NOCONFLICT_3_1_2_2" hidden="1">{#N/A,#N/A,FALSE,"TMCOMP96";#N/A,#N/A,FALSE,"MAT96";#N/A,#N/A,FALSE,"FANDA96";#N/A,#N/A,FALSE,"INTRAN96";#N/A,#N/A,FALSE,"NAA9697";#N/A,#N/A,FALSE,"ECWEBB";#N/A,#N/A,FALSE,"MFT96";#N/A,#N/A,FALSE,"CTrecon"}</definedName>
    <definedName name="NOCONFLICT_3_1_2_3" hidden="1">{#N/A,#N/A,FALSE,"TMCOMP96";#N/A,#N/A,FALSE,"MAT96";#N/A,#N/A,FALSE,"FANDA96";#N/A,#N/A,FALSE,"INTRAN96";#N/A,#N/A,FALSE,"NAA9697";#N/A,#N/A,FALSE,"ECWEBB";#N/A,#N/A,FALSE,"MFT96";#N/A,#N/A,FALSE,"CTrecon"}</definedName>
    <definedName name="NOCONFLICT_3_1_2_4" hidden="1">{#N/A,#N/A,FALSE,"TMCOMP96";#N/A,#N/A,FALSE,"MAT96";#N/A,#N/A,FALSE,"FANDA96";#N/A,#N/A,FALSE,"INTRAN96";#N/A,#N/A,FALSE,"NAA9697";#N/A,#N/A,FALSE,"ECWEBB";#N/A,#N/A,FALSE,"MFT96";#N/A,#N/A,FALSE,"CTrecon"}</definedName>
    <definedName name="NOCONFLICT_3_1_2_5" hidden="1">{#N/A,#N/A,FALSE,"TMCOMP96";#N/A,#N/A,FALSE,"MAT96";#N/A,#N/A,FALSE,"FANDA96";#N/A,#N/A,FALSE,"INTRAN96";#N/A,#N/A,FALSE,"NAA9697";#N/A,#N/A,FALSE,"ECWEBB";#N/A,#N/A,FALSE,"MFT96";#N/A,#N/A,FALSE,"CTrecon"}</definedName>
    <definedName name="NOCONFLICT_3_1_3" hidden="1">{#N/A,#N/A,FALSE,"TMCOMP96";#N/A,#N/A,FALSE,"MAT96";#N/A,#N/A,FALSE,"FANDA96";#N/A,#N/A,FALSE,"INTRAN96";#N/A,#N/A,FALSE,"NAA9697";#N/A,#N/A,FALSE,"ECWEBB";#N/A,#N/A,FALSE,"MFT96";#N/A,#N/A,FALSE,"CTrecon"}</definedName>
    <definedName name="NOCONFLICT_3_1_3_1" hidden="1">{#N/A,#N/A,FALSE,"TMCOMP96";#N/A,#N/A,FALSE,"MAT96";#N/A,#N/A,FALSE,"FANDA96";#N/A,#N/A,FALSE,"INTRAN96";#N/A,#N/A,FALSE,"NAA9697";#N/A,#N/A,FALSE,"ECWEBB";#N/A,#N/A,FALSE,"MFT96";#N/A,#N/A,FALSE,"CTrecon"}</definedName>
    <definedName name="NOCONFLICT_3_1_3_2" hidden="1">{#N/A,#N/A,FALSE,"TMCOMP96";#N/A,#N/A,FALSE,"MAT96";#N/A,#N/A,FALSE,"FANDA96";#N/A,#N/A,FALSE,"INTRAN96";#N/A,#N/A,FALSE,"NAA9697";#N/A,#N/A,FALSE,"ECWEBB";#N/A,#N/A,FALSE,"MFT96";#N/A,#N/A,FALSE,"CTrecon"}</definedName>
    <definedName name="NOCONFLICT_3_1_3_3" hidden="1">{#N/A,#N/A,FALSE,"TMCOMP96";#N/A,#N/A,FALSE,"MAT96";#N/A,#N/A,FALSE,"FANDA96";#N/A,#N/A,FALSE,"INTRAN96";#N/A,#N/A,FALSE,"NAA9697";#N/A,#N/A,FALSE,"ECWEBB";#N/A,#N/A,FALSE,"MFT96";#N/A,#N/A,FALSE,"CTrecon"}</definedName>
    <definedName name="NOCONFLICT_3_1_3_4" hidden="1">{#N/A,#N/A,FALSE,"TMCOMP96";#N/A,#N/A,FALSE,"MAT96";#N/A,#N/A,FALSE,"FANDA96";#N/A,#N/A,FALSE,"INTRAN96";#N/A,#N/A,FALSE,"NAA9697";#N/A,#N/A,FALSE,"ECWEBB";#N/A,#N/A,FALSE,"MFT96";#N/A,#N/A,FALSE,"CTrecon"}</definedName>
    <definedName name="NOCONFLICT_3_1_3_5" hidden="1">{#N/A,#N/A,FALSE,"TMCOMP96";#N/A,#N/A,FALSE,"MAT96";#N/A,#N/A,FALSE,"FANDA96";#N/A,#N/A,FALSE,"INTRAN96";#N/A,#N/A,FALSE,"NAA9697";#N/A,#N/A,FALSE,"ECWEBB";#N/A,#N/A,FALSE,"MFT96";#N/A,#N/A,FALSE,"CTrecon"}</definedName>
    <definedName name="NOCONFLICT_3_1_4" hidden="1">{#N/A,#N/A,FALSE,"TMCOMP96";#N/A,#N/A,FALSE,"MAT96";#N/A,#N/A,FALSE,"FANDA96";#N/A,#N/A,FALSE,"INTRAN96";#N/A,#N/A,FALSE,"NAA9697";#N/A,#N/A,FALSE,"ECWEBB";#N/A,#N/A,FALSE,"MFT96";#N/A,#N/A,FALSE,"CTrecon"}</definedName>
    <definedName name="NOCONFLICT_3_1_4_1" hidden="1">{#N/A,#N/A,FALSE,"TMCOMP96";#N/A,#N/A,FALSE,"MAT96";#N/A,#N/A,FALSE,"FANDA96";#N/A,#N/A,FALSE,"INTRAN96";#N/A,#N/A,FALSE,"NAA9697";#N/A,#N/A,FALSE,"ECWEBB";#N/A,#N/A,FALSE,"MFT96";#N/A,#N/A,FALSE,"CTrecon"}</definedName>
    <definedName name="NOCONFLICT_3_1_4_2" hidden="1">{#N/A,#N/A,FALSE,"TMCOMP96";#N/A,#N/A,FALSE,"MAT96";#N/A,#N/A,FALSE,"FANDA96";#N/A,#N/A,FALSE,"INTRAN96";#N/A,#N/A,FALSE,"NAA9697";#N/A,#N/A,FALSE,"ECWEBB";#N/A,#N/A,FALSE,"MFT96";#N/A,#N/A,FALSE,"CTrecon"}</definedName>
    <definedName name="NOCONFLICT_3_1_4_3" hidden="1">{#N/A,#N/A,FALSE,"TMCOMP96";#N/A,#N/A,FALSE,"MAT96";#N/A,#N/A,FALSE,"FANDA96";#N/A,#N/A,FALSE,"INTRAN96";#N/A,#N/A,FALSE,"NAA9697";#N/A,#N/A,FALSE,"ECWEBB";#N/A,#N/A,FALSE,"MFT96";#N/A,#N/A,FALSE,"CTrecon"}</definedName>
    <definedName name="NOCONFLICT_3_1_4_4" hidden="1">{#N/A,#N/A,FALSE,"TMCOMP96";#N/A,#N/A,FALSE,"MAT96";#N/A,#N/A,FALSE,"FANDA96";#N/A,#N/A,FALSE,"INTRAN96";#N/A,#N/A,FALSE,"NAA9697";#N/A,#N/A,FALSE,"ECWEBB";#N/A,#N/A,FALSE,"MFT96";#N/A,#N/A,FALSE,"CTrecon"}</definedName>
    <definedName name="NOCONFLICT_3_1_4_5" hidden="1">{#N/A,#N/A,FALSE,"TMCOMP96";#N/A,#N/A,FALSE,"MAT96";#N/A,#N/A,FALSE,"FANDA96";#N/A,#N/A,FALSE,"INTRAN96";#N/A,#N/A,FALSE,"NAA9697";#N/A,#N/A,FALSE,"ECWEBB";#N/A,#N/A,FALSE,"MFT96";#N/A,#N/A,FALSE,"CTrecon"}</definedName>
    <definedName name="NOCONFLICT_3_1_5" hidden="1">{#N/A,#N/A,FALSE,"TMCOMP96";#N/A,#N/A,FALSE,"MAT96";#N/A,#N/A,FALSE,"FANDA96";#N/A,#N/A,FALSE,"INTRAN96";#N/A,#N/A,FALSE,"NAA9697";#N/A,#N/A,FALSE,"ECWEBB";#N/A,#N/A,FALSE,"MFT96";#N/A,#N/A,FALSE,"CTrecon"}</definedName>
    <definedName name="NOCONFLICT_3_1_5_1" hidden="1">{#N/A,#N/A,FALSE,"TMCOMP96";#N/A,#N/A,FALSE,"MAT96";#N/A,#N/A,FALSE,"FANDA96";#N/A,#N/A,FALSE,"INTRAN96";#N/A,#N/A,FALSE,"NAA9697";#N/A,#N/A,FALSE,"ECWEBB";#N/A,#N/A,FALSE,"MFT96";#N/A,#N/A,FALSE,"CTrecon"}</definedName>
    <definedName name="NOCONFLICT_3_1_5_2" hidden="1">{#N/A,#N/A,FALSE,"TMCOMP96";#N/A,#N/A,FALSE,"MAT96";#N/A,#N/A,FALSE,"FANDA96";#N/A,#N/A,FALSE,"INTRAN96";#N/A,#N/A,FALSE,"NAA9697";#N/A,#N/A,FALSE,"ECWEBB";#N/A,#N/A,FALSE,"MFT96";#N/A,#N/A,FALSE,"CTrecon"}</definedName>
    <definedName name="NOCONFLICT_3_1_5_3" hidden="1">{#N/A,#N/A,FALSE,"TMCOMP96";#N/A,#N/A,FALSE,"MAT96";#N/A,#N/A,FALSE,"FANDA96";#N/A,#N/A,FALSE,"INTRAN96";#N/A,#N/A,FALSE,"NAA9697";#N/A,#N/A,FALSE,"ECWEBB";#N/A,#N/A,FALSE,"MFT96";#N/A,#N/A,FALSE,"CTrecon"}</definedName>
    <definedName name="NOCONFLICT_3_1_5_4" hidden="1">{#N/A,#N/A,FALSE,"TMCOMP96";#N/A,#N/A,FALSE,"MAT96";#N/A,#N/A,FALSE,"FANDA96";#N/A,#N/A,FALSE,"INTRAN96";#N/A,#N/A,FALSE,"NAA9697";#N/A,#N/A,FALSE,"ECWEBB";#N/A,#N/A,FALSE,"MFT96";#N/A,#N/A,FALSE,"CTrecon"}</definedName>
    <definedName name="NOCONFLICT_3_1_5_5" hidden="1">{#N/A,#N/A,FALSE,"TMCOMP96";#N/A,#N/A,FALSE,"MAT96";#N/A,#N/A,FALSE,"FANDA96";#N/A,#N/A,FALSE,"INTRAN96";#N/A,#N/A,FALSE,"NAA9697";#N/A,#N/A,FALSE,"ECWEBB";#N/A,#N/A,FALSE,"MFT96";#N/A,#N/A,FALSE,"CTrecon"}</definedName>
    <definedName name="NOCONFLICT_3_2" hidden="1">{#N/A,#N/A,FALSE,"TMCOMP96";#N/A,#N/A,FALSE,"MAT96";#N/A,#N/A,FALSE,"FANDA96";#N/A,#N/A,FALSE,"INTRAN96";#N/A,#N/A,FALSE,"NAA9697";#N/A,#N/A,FALSE,"ECWEBB";#N/A,#N/A,FALSE,"MFT96";#N/A,#N/A,FALSE,"CTrecon"}</definedName>
    <definedName name="NOCONFLICT_3_2_1" hidden="1">{#N/A,#N/A,FALSE,"TMCOMP96";#N/A,#N/A,FALSE,"MAT96";#N/A,#N/A,FALSE,"FANDA96";#N/A,#N/A,FALSE,"INTRAN96";#N/A,#N/A,FALSE,"NAA9697";#N/A,#N/A,FALSE,"ECWEBB";#N/A,#N/A,FALSE,"MFT96";#N/A,#N/A,FALSE,"CTrecon"}</definedName>
    <definedName name="NOCONFLICT_3_2_2" hidden="1">{#N/A,#N/A,FALSE,"TMCOMP96";#N/A,#N/A,FALSE,"MAT96";#N/A,#N/A,FALSE,"FANDA96";#N/A,#N/A,FALSE,"INTRAN96";#N/A,#N/A,FALSE,"NAA9697";#N/A,#N/A,FALSE,"ECWEBB";#N/A,#N/A,FALSE,"MFT96";#N/A,#N/A,FALSE,"CTrecon"}</definedName>
    <definedName name="NOCONFLICT_3_2_3" hidden="1">{#N/A,#N/A,FALSE,"TMCOMP96";#N/A,#N/A,FALSE,"MAT96";#N/A,#N/A,FALSE,"FANDA96";#N/A,#N/A,FALSE,"INTRAN96";#N/A,#N/A,FALSE,"NAA9697";#N/A,#N/A,FALSE,"ECWEBB";#N/A,#N/A,FALSE,"MFT96";#N/A,#N/A,FALSE,"CTrecon"}</definedName>
    <definedName name="NOCONFLICT_3_2_4" hidden="1">{#N/A,#N/A,FALSE,"TMCOMP96";#N/A,#N/A,FALSE,"MAT96";#N/A,#N/A,FALSE,"FANDA96";#N/A,#N/A,FALSE,"INTRAN96";#N/A,#N/A,FALSE,"NAA9697";#N/A,#N/A,FALSE,"ECWEBB";#N/A,#N/A,FALSE,"MFT96";#N/A,#N/A,FALSE,"CTrecon"}</definedName>
    <definedName name="NOCONFLICT_3_2_5" hidden="1">{#N/A,#N/A,FALSE,"TMCOMP96";#N/A,#N/A,FALSE,"MAT96";#N/A,#N/A,FALSE,"FANDA96";#N/A,#N/A,FALSE,"INTRAN96";#N/A,#N/A,FALSE,"NAA9697";#N/A,#N/A,FALSE,"ECWEBB";#N/A,#N/A,FALSE,"MFT96";#N/A,#N/A,FALSE,"CTrecon"}</definedName>
    <definedName name="NOCONFLICT_3_3" hidden="1">{#N/A,#N/A,FALSE,"TMCOMP96";#N/A,#N/A,FALSE,"MAT96";#N/A,#N/A,FALSE,"FANDA96";#N/A,#N/A,FALSE,"INTRAN96";#N/A,#N/A,FALSE,"NAA9697";#N/A,#N/A,FALSE,"ECWEBB";#N/A,#N/A,FALSE,"MFT96";#N/A,#N/A,FALSE,"CTrecon"}</definedName>
    <definedName name="NOCONFLICT_3_3_1" hidden="1">{#N/A,#N/A,FALSE,"TMCOMP96";#N/A,#N/A,FALSE,"MAT96";#N/A,#N/A,FALSE,"FANDA96";#N/A,#N/A,FALSE,"INTRAN96";#N/A,#N/A,FALSE,"NAA9697";#N/A,#N/A,FALSE,"ECWEBB";#N/A,#N/A,FALSE,"MFT96";#N/A,#N/A,FALSE,"CTrecon"}</definedName>
    <definedName name="NOCONFLICT_3_3_2" hidden="1">{#N/A,#N/A,FALSE,"TMCOMP96";#N/A,#N/A,FALSE,"MAT96";#N/A,#N/A,FALSE,"FANDA96";#N/A,#N/A,FALSE,"INTRAN96";#N/A,#N/A,FALSE,"NAA9697";#N/A,#N/A,FALSE,"ECWEBB";#N/A,#N/A,FALSE,"MFT96";#N/A,#N/A,FALSE,"CTrecon"}</definedName>
    <definedName name="NOCONFLICT_3_3_3" hidden="1">{#N/A,#N/A,FALSE,"TMCOMP96";#N/A,#N/A,FALSE,"MAT96";#N/A,#N/A,FALSE,"FANDA96";#N/A,#N/A,FALSE,"INTRAN96";#N/A,#N/A,FALSE,"NAA9697";#N/A,#N/A,FALSE,"ECWEBB";#N/A,#N/A,FALSE,"MFT96";#N/A,#N/A,FALSE,"CTrecon"}</definedName>
    <definedName name="NOCONFLICT_3_3_4" hidden="1">{#N/A,#N/A,FALSE,"TMCOMP96";#N/A,#N/A,FALSE,"MAT96";#N/A,#N/A,FALSE,"FANDA96";#N/A,#N/A,FALSE,"INTRAN96";#N/A,#N/A,FALSE,"NAA9697";#N/A,#N/A,FALSE,"ECWEBB";#N/A,#N/A,FALSE,"MFT96";#N/A,#N/A,FALSE,"CTrecon"}</definedName>
    <definedName name="NOCONFLICT_3_3_5" hidden="1">{#N/A,#N/A,FALSE,"TMCOMP96";#N/A,#N/A,FALSE,"MAT96";#N/A,#N/A,FALSE,"FANDA96";#N/A,#N/A,FALSE,"INTRAN96";#N/A,#N/A,FALSE,"NAA9697";#N/A,#N/A,FALSE,"ECWEBB";#N/A,#N/A,FALSE,"MFT96";#N/A,#N/A,FALSE,"CTrecon"}</definedName>
    <definedName name="NOCONFLICT_3_4" hidden="1">{#N/A,#N/A,FALSE,"TMCOMP96";#N/A,#N/A,FALSE,"MAT96";#N/A,#N/A,FALSE,"FANDA96";#N/A,#N/A,FALSE,"INTRAN96";#N/A,#N/A,FALSE,"NAA9697";#N/A,#N/A,FALSE,"ECWEBB";#N/A,#N/A,FALSE,"MFT96";#N/A,#N/A,FALSE,"CTrecon"}</definedName>
    <definedName name="NOCONFLICT_3_4_1" hidden="1">{#N/A,#N/A,FALSE,"TMCOMP96";#N/A,#N/A,FALSE,"MAT96";#N/A,#N/A,FALSE,"FANDA96";#N/A,#N/A,FALSE,"INTRAN96";#N/A,#N/A,FALSE,"NAA9697";#N/A,#N/A,FALSE,"ECWEBB";#N/A,#N/A,FALSE,"MFT96";#N/A,#N/A,FALSE,"CTrecon"}</definedName>
    <definedName name="NOCONFLICT_3_4_2" hidden="1">{#N/A,#N/A,FALSE,"TMCOMP96";#N/A,#N/A,FALSE,"MAT96";#N/A,#N/A,FALSE,"FANDA96";#N/A,#N/A,FALSE,"INTRAN96";#N/A,#N/A,FALSE,"NAA9697";#N/A,#N/A,FALSE,"ECWEBB";#N/A,#N/A,FALSE,"MFT96";#N/A,#N/A,FALSE,"CTrecon"}</definedName>
    <definedName name="NOCONFLICT_3_4_3" hidden="1">{#N/A,#N/A,FALSE,"TMCOMP96";#N/A,#N/A,FALSE,"MAT96";#N/A,#N/A,FALSE,"FANDA96";#N/A,#N/A,FALSE,"INTRAN96";#N/A,#N/A,FALSE,"NAA9697";#N/A,#N/A,FALSE,"ECWEBB";#N/A,#N/A,FALSE,"MFT96";#N/A,#N/A,FALSE,"CTrecon"}</definedName>
    <definedName name="NOCONFLICT_3_4_4" hidden="1">{#N/A,#N/A,FALSE,"TMCOMP96";#N/A,#N/A,FALSE,"MAT96";#N/A,#N/A,FALSE,"FANDA96";#N/A,#N/A,FALSE,"INTRAN96";#N/A,#N/A,FALSE,"NAA9697";#N/A,#N/A,FALSE,"ECWEBB";#N/A,#N/A,FALSE,"MFT96";#N/A,#N/A,FALSE,"CTrecon"}</definedName>
    <definedName name="NOCONFLICT_3_4_5" hidden="1">{#N/A,#N/A,FALSE,"TMCOMP96";#N/A,#N/A,FALSE,"MAT96";#N/A,#N/A,FALSE,"FANDA96";#N/A,#N/A,FALSE,"INTRAN96";#N/A,#N/A,FALSE,"NAA9697";#N/A,#N/A,FALSE,"ECWEBB";#N/A,#N/A,FALSE,"MFT96";#N/A,#N/A,FALSE,"CTrecon"}</definedName>
    <definedName name="NOCONFLICT_3_5" hidden="1">{#N/A,#N/A,FALSE,"TMCOMP96";#N/A,#N/A,FALSE,"MAT96";#N/A,#N/A,FALSE,"FANDA96";#N/A,#N/A,FALSE,"INTRAN96";#N/A,#N/A,FALSE,"NAA9697";#N/A,#N/A,FALSE,"ECWEBB";#N/A,#N/A,FALSE,"MFT96";#N/A,#N/A,FALSE,"CTrecon"}</definedName>
    <definedName name="NOCONFLICT_3_5_1" hidden="1">{#N/A,#N/A,FALSE,"TMCOMP96";#N/A,#N/A,FALSE,"MAT96";#N/A,#N/A,FALSE,"FANDA96";#N/A,#N/A,FALSE,"INTRAN96";#N/A,#N/A,FALSE,"NAA9697";#N/A,#N/A,FALSE,"ECWEBB";#N/A,#N/A,FALSE,"MFT96";#N/A,#N/A,FALSE,"CTrecon"}</definedName>
    <definedName name="NOCONFLICT_3_5_2" hidden="1">{#N/A,#N/A,FALSE,"TMCOMP96";#N/A,#N/A,FALSE,"MAT96";#N/A,#N/A,FALSE,"FANDA96";#N/A,#N/A,FALSE,"INTRAN96";#N/A,#N/A,FALSE,"NAA9697";#N/A,#N/A,FALSE,"ECWEBB";#N/A,#N/A,FALSE,"MFT96";#N/A,#N/A,FALSE,"CTrecon"}</definedName>
    <definedName name="NOCONFLICT_3_5_3" hidden="1">{#N/A,#N/A,FALSE,"TMCOMP96";#N/A,#N/A,FALSE,"MAT96";#N/A,#N/A,FALSE,"FANDA96";#N/A,#N/A,FALSE,"INTRAN96";#N/A,#N/A,FALSE,"NAA9697";#N/A,#N/A,FALSE,"ECWEBB";#N/A,#N/A,FALSE,"MFT96";#N/A,#N/A,FALSE,"CTrecon"}</definedName>
    <definedName name="NOCONFLICT_3_5_4" hidden="1">{#N/A,#N/A,FALSE,"TMCOMP96";#N/A,#N/A,FALSE,"MAT96";#N/A,#N/A,FALSE,"FANDA96";#N/A,#N/A,FALSE,"INTRAN96";#N/A,#N/A,FALSE,"NAA9697";#N/A,#N/A,FALSE,"ECWEBB";#N/A,#N/A,FALSE,"MFT96";#N/A,#N/A,FALSE,"CTrecon"}</definedName>
    <definedName name="NOCONFLICT_3_5_5" hidden="1">{#N/A,#N/A,FALSE,"TMCOMP96";#N/A,#N/A,FALSE,"MAT96";#N/A,#N/A,FALSE,"FANDA96";#N/A,#N/A,FALSE,"INTRAN96";#N/A,#N/A,FALSE,"NAA9697";#N/A,#N/A,FALSE,"ECWEBB";#N/A,#N/A,FALSE,"MFT96";#N/A,#N/A,FALSE,"CTrecon"}</definedName>
    <definedName name="NOCONFLICT_4" hidden="1">{#N/A,#N/A,FALSE,"TMCOMP96";#N/A,#N/A,FALSE,"MAT96";#N/A,#N/A,FALSE,"FANDA96";#N/A,#N/A,FALSE,"INTRAN96";#N/A,#N/A,FALSE,"NAA9697";#N/A,#N/A,FALSE,"ECWEBB";#N/A,#N/A,FALSE,"MFT96";#N/A,#N/A,FALSE,"CTrecon"}</definedName>
    <definedName name="NOCONFLICT_4_1" hidden="1">{#N/A,#N/A,FALSE,"TMCOMP96";#N/A,#N/A,FALSE,"MAT96";#N/A,#N/A,FALSE,"FANDA96";#N/A,#N/A,FALSE,"INTRAN96";#N/A,#N/A,FALSE,"NAA9697";#N/A,#N/A,FALSE,"ECWEBB";#N/A,#N/A,FALSE,"MFT96";#N/A,#N/A,FALSE,"CTrecon"}</definedName>
    <definedName name="NOCONFLICT_4_1_1" hidden="1">{#N/A,#N/A,FALSE,"TMCOMP96";#N/A,#N/A,FALSE,"MAT96";#N/A,#N/A,FALSE,"FANDA96";#N/A,#N/A,FALSE,"INTRAN96";#N/A,#N/A,FALSE,"NAA9697";#N/A,#N/A,FALSE,"ECWEBB";#N/A,#N/A,FALSE,"MFT96";#N/A,#N/A,FALSE,"CTrecon"}</definedName>
    <definedName name="NOCONFLICT_4_1_1_1" hidden="1">{#N/A,#N/A,FALSE,"TMCOMP96";#N/A,#N/A,FALSE,"MAT96";#N/A,#N/A,FALSE,"FANDA96";#N/A,#N/A,FALSE,"INTRAN96";#N/A,#N/A,FALSE,"NAA9697";#N/A,#N/A,FALSE,"ECWEBB";#N/A,#N/A,FALSE,"MFT96";#N/A,#N/A,FALSE,"CTrecon"}</definedName>
    <definedName name="NOCONFLICT_4_1_1_1_1" hidden="1">{#N/A,#N/A,FALSE,"TMCOMP96";#N/A,#N/A,FALSE,"MAT96";#N/A,#N/A,FALSE,"FANDA96";#N/A,#N/A,FALSE,"INTRAN96";#N/A,#N/A,FALSE,"NAA9697";#N/A,#N/A,FALSE,"ECWEBB";#N/A,#N/A,FALSE,"MFT96";#N/A,#N/A,FALSE,"CTrecon"}</definedName>
    <definedName name="NOCONFLICT_4_1_1_1_2" hidden="1">{#N/A,#N/A,FALSE,"TMCOMP96";#N/A,#N/A,FALSE,"MAT96";#N/A,#N/A,FALSE,"FANDA96";#N/A,#N/A,FALSE,"INTRAN96";#N/A,#N/A,FALSE,"NAA9697";#N/A,#N/A,FALSE,"ECWEBB";#N/A,#N/A,FALSE,"MFT96";#N/A,#N/A,FALSE,"CTrecon"}</definedName>
    <definedName name="NOCONFLICT_4_1_1_1_3" hidden="1">{#N/A,#N/A,FALSE,"TMCOMP96";#N/A,#N/A,FALSE,"MAT96";#N/A,#N/A,FALSE,"FANDA96";#N/A,#N/A,FALSE,"INTRAN96";#N/A,#N/A,FALSE,"NAA9697";#N/A,#N/A,FALSE,"ECWEBB";#N/A,#N/A,FALSE,"MFT96";#N/A,#N/A,FALSE,"CTrecon"}</definedName>
    <definedName name="NOCONFLICT_4_1_1_1_4" hidden="1">{#N/A,#N/A,FALSE,"TMCOMP96";#N/A,#N/A,FALSE,"MAT96";#N/A,#N/A,FALSE,"FANDA96";#N/A,#N/A,FALSE,"INTRAN96";#N/A,#N/A,FALSE,"NAA9697";#N/A,#N/A,FALSE,"ECWEBB";#N/A,#N/A,FALSE,"MFT96";#N/A,#N/A,FALSE,"CTrecon"}</definedName>
    <definedName name="NOCONFLICT_4_1_1_1_5" hidden="1">{#N/A,#N/A,FALSE,"TMCOMP96";#N/A,#N/A,FALSE,"MAT96";#N/A,#N/A,FALSE,"FANDA96";#N/A,#N/A,FALSE,"INTRAN96";#N/A,#N/A,FALSE,"NAA9697";#N/A,#N/A,FALSE,"ECWEBB";#N/A,#N/A,FALSE,"MFT96";#N/A,#N/A,FALSE,"CTrecon"}</definedName>
    <definedName name="NOCONFLICT_4_1_1_2" hidden="1">{#N/A,#N/A,FALSE,"TMCOMP96";#N/A,#N/A,FALSE,"MAT96";#N/A,#N/A,FALSE,"FANDA96";#N/A,#N/A,FALSE,"INTRAN96";#N/A,#N/A,FALSE,"NAA9697";#N/A,#N/A,FALSE,"ECWEBB";#N/A,#N/A,FALSE,"MFT96";#N/A,#N/A,FALSE,"CTrecon"}</definedName>
    <definedName name="NOCONFLICT_4_1_1_2_1" hidden="1">{#N/A,#N/A,FALSE,"TMCOMP96";#N/A,#N/A,FALSE,"MAT96";#N/A,#N/A,FALSE,"FANDA96";#N/A,#N/A,FALSE,"INTRAN96";#N/A,#N/A,FALSE,"NAA9697";#N/A,#N/A,FALSE,"ECWEBB";#N/A,#N/A,FALSE,"MFT96";#N/A,#N/A,FALSE,"CTrecon"}</definedName>
    <definedName name="NOCONFLICT_4_1_1_2_2" hidden="1">{#N/A,#N/A,FALSE,"TMCOMP96";#N/A,#N/A,FALSE,"MAT96";#N/A,#N/A,FALSE,"FANDA96";#N/A,#N/A,FALSE,"INTRAN96";#N/A,#N/A,FALSE,"NAA9697";#N/A,#N/A,FALSE,"ECWEBB";#N/A,#N/A,FALSE,"MFT96";#N/A,#N/A,FALSE,"CTrecon"}</definedName>
    <definedName name="NOCONFLICT_4_1_1_2_3" hidden="1">{#N/A,#N/A,FALSE,"TMCOMP96";#N/A,#N/A,FALSE,"MAT96";#N/A,#N/A,FALSE,"FANDA96";#N/A,#N/A,FALSE,"INTRAN96";#N/A,#N/A,FALSE,"NAA9697";#N/A,#N/A,FALSE,"ECWEBB";#N/A,#N/A,FALSE,"MFT96";#N/A,#N/A,FALSE,"CTrecon"}</definedName>
    <definedName name="NOCONFLICT_4_1_1_2_4" hidden="1">{#N/A,#N/A,FALSE,"TMCOMP96";#N/A,#N/A,FALSE,"MAT96";#N/A,#N/A,FALSE,"FANDA96";#N/A,#N/A,FALSE,"INTRAN96";#N/A,#N/A,FALSE,"NAA9697";#N/A,#N/A,FALSE,"ECWEBB";#N/A,#N/A,FALSE,"MFT96";#N/A,#N/A,FALSE,"CTrecon"}</definedName>
    <definedName name="NOCONFLICT_4_1_1_2_5" hidden="1">{#N/A,#N/A,FALSE,"TMCOMP96";#N/A,#N/A,FALSE,"MAT96";#N/A,#N/A,FALSE,"FANDA96";#N/A,#N/A,FALSE,"INTRAN96";#N/A,#N/A,FALSE,"NAA9697";#N/A,#N/A,FALSE,"ECWEBB";#N/A,#N/A,FALSE,"MFT96";#N/A,#N/A,FALSE,"CTrecon"}</definedName>
    <definedName name="NOCONFLICT_4_1_1_3" hidden="1">{#N/A,#N/A,FALSE,"TMCOMP96";#N/A,#N/A,FALSE,"MAT96";#N/A,#N/A,FALSE,"FANDA96";#N/A,#N/A,FALSE,"INTRAN96";#N/A,#N/A,FALSE,"NAA9697";#N/A,#N/A,FALSE,"ECWEBB";#N/A,#N/A,FALSE,"MFT96";#N/A,#N/A,FALSE,"CTrecon"}</definedName>
    <definedName name="NOCONFLICT_4_1_1_4" hidden="1">{#N/A,#N/A,FALSE,"TMCOMP96";#N/A,#N/A,FALSE,"MAT96";#N/A,#N/A,FALSE,"FANDA96";#N/A,#N/A,FALSE,"INTRAN96";#N/A,#N/A,FALSE,"NAA9697";#N/A,#N/A,FALSE,"ECWEBB";#N/A,#N/A,FALSE,"MFT96";#N/A,#N/A,FALSE,"CTrecon"}</definedName>
    <definedName name="NOCONFLICT_4_1_1_5" hidden="1">{#N/A,#N/A,FALSE,"TMCOMP96";#N/A,#N/A,FALSE,"MAT96";#N/A,#N/A,FALSE,"FANDA96";#N/A,#N/A,FALSE,"INTRAN96";#N/A,#N/A,FALSE,"NAA9697";#N/A,#N/A,FALSE,"ECWEBB";#N/A,#N/A,FALSE,"MFT96";#N/A,#N/A,FALSE,"CTrecon"}</definedName>
    <definedName name="NOCONFLICT_4_1_2" hidden="1">{#N/A,#N/A,FALSE,"TMCOMP96";#N/A,#N/A,FALSE,"MAT96";#N/A,#N/A,FALSE,"FANDA96";#N/A,#N/A,FALSE,"INTRAN96";#N/A,#N/A,FALSE,"NAA9697";#N/A,#N/A,FALSE,"ECWEBB";#N/A,#N/A,FALSE,"MFT96";#N/A,#N/A,FALSE,"CTrecon"}</definedName>
    <definedName name="NOCONFLICT_4_1_2_1" hidden="1">{#N/A,#N/A,FALSE,"TMCOMP96";#N/A,#N/A,FALSE,"MAT96";#N/A,#N/A,FALSE,"FANDA96";#N/A,#N/A,FALSE,"INTRAN96";#N/A,#N/A,FALSE,"NAA9697";#N/A,#N/A,FALSE,"ECWEBB";#N/A,#N/A,FALSE,"MFT96";#N/A,#N/A,FALSE,"CTrecon"}</definedName>
    <definedName name="NOCONFLICT_4_1_2_2" hidden="1">{#N/A,#N/A,FALSE,"TMCOMP96";#N/A,#N/A,FALSE,"MAT96";#N/A,#N/A,FALSE,"FANDA96";#N/A,#N/A,FALSE,"INTRAN96";#N/A,#N/A,FALSE,"NAA9697";#N/A,#N/A,FALSE,"ECWEBB";#N/A,#N/A,FALSE,"MFT96";#N/A,#N/A,FALSE,"CTrecon"}</definedName>
    <definedName name="NOCONFLICT_4_1_2_3" hidden="1">{#N/A,#N/A,FALSE,"TMCOMP96";#N/A,#N/A,FALSE,"MAT96";#N/A,#N/A,FALSE,"FANDA96";#N/A,#N/A,FALSE,"INTRAN96";#N/A,#N/A,FALSE,"NAA9697";#N/A,#N/A,FALSE,"ECWEBB";#N/A,#N/A,FALSE,"MFT96";#N/A,#N/A,FALSE,"CTrecon"}</definedName>
    <definedName name="NOCONFLICT_4_1_2_4" hidden="1">{#N/A,#N/A,FALSE,"TMCOMP96";#N/A,#N/A,FALSE,"MAT96";#N/A,#N/A,FALSE,"FANDA96";#N/A,#N/A,FALSE,"INTRAN96";#N/A,#N/A,FALSE,"NAA9697";#N/A,#N/A,FALSE,"ECWEBB";#N/A,#N/A,FALSE,"MFT96";#N/A,#N/A,FALSE,"CTrecon"}</definedName>
    <definedName name="NOCONFLICT_4_1_2_5" hidden="1">{#N/A,#N/A,FALSE,"TMCOMP96";#N/A,#N/A,FALSE,"MAT96";#N/A,#N/A,FALSE,"FANDA96";#N/A,#N/A,FALSE,"INTRAN96";#N/A,#N/A,FALSE,"NAA9697";#N/A,#N/A,FALSE,"ECWEBB";#N/A,#N/A,FALSE,"MFT96";#N/A,#N/A,FALSE,"CTrecon"}</definedName>
    <definedName name="NOCONFLICT_4_1_3" hidden="1">{#N/A,#N/A,FALSE,"TMCOMP96";#N/A,#N/A,FALSE,"MAT96";#N/A,#N/A,FALSE,"FANDA96";#N/A,#N/A,FALSE,"INTRAN96";#N/A,#N/A,FALSE,"NAA9697";#N/A,#N/A,FALSE,"ECWEBB";#N/A,#N/A,FALSE,"MFT96";#N/A,#N/A,FALSE,"CTrecon"}</definedName>
    <definedName name="NOCONFLICT_4_1_3_1" hidden="1">{#N/A,#N/A,FALSE,"TMCOMP96";#N/A,#N/A,FALSE,"MAT96";#N/A,#N/A,FALSE,"FANDA96";#N/A,#N/A,FALSE,"INTRAN96";#N/A,#N/A,FALSE,"NAA9697";#N/A,#N/A,FALSE,"ECWEBB";#N/A,#N/A,FALSE,"MFT96";#N/A,#N/A,FALSE,"CTrecon"}</definedName>
    <definedName name="NOCONFLICT_4_1_3_2" hidden="1">{#N/A,#N/A,FALSE,"TMCOMP96";#N/A,#N/A,FALSE,"MAT96";#N/A,#N/A,FALSE,"FANDA96";#N/A,#N/A,FALSE,"INTRAN96";#N/A,#N/A,FALSE,"NAA9697";#N/A,#N/A,FALSE,"ECWEBB";#N/A,#N/A,FALSE,"MFT96";#N/A,#N/A,FALSE,"CTrecon"}</definedName>
    <definedName name="NOCONFLICT_4_1_3_3" hidden="1">{#N/A,#N/A,FALSE,"TMCOMP96";#N/A,#N/A,FALSE,"MAT96";#N/A,#N/A,FALSE,"FANDA96";#N/A,#N/A,FALSE,"INTRAN96";#N/A,#N/A,FALSE,"NAA9697";#N/A,#N/A,FALSE,"ECWEBB";#N/A,#N/A,FALSE,"MFT96";#N/A,#N/A,FALSE,"CTrecon"}</definedName>
    <definedName name="NOCONFLICT_4_1_3_4" hidden="1">{#N/A,#N/A,FALSE,"TMCOMP96";#N/A,#N/A,FALSE,"MAT96";#N/A,#N/A,FALSE,"FANDA96";#N/A,#N/A,FALSE,"INTRAN96";#N/A,#N/A,FALSE,"NAA9697";#N/A,#N/A,FALSE,"ECWEBB";#N/A,#N/A,FALSE,"MFT96";#N/A,#N/A,FALSE,"CTrecon"}</definedName>
    <definedName name="NOCONFLICT_4_1_3_5" hidden="1">{#N/A,#N/A,FALSE,"TMCOMP96";#N/A,#N/A,FALSE,"MAT96";#N/A,#N/A,FALSE,"FANDA96";#N/A,#N/A,FALSE,"INTRAN96";#N/A,#N/A,FALSE,"NAA9697";#N/A,#N/A,FALSE,"ECWEBB";#N/A,#N/A,FALSE,"MFT96";#N/A,#N/A,FALSE,"CTrecon"}</definedName>
    <definedName name="NOCONFLICT_4_1_4" hidden="1">{#N/A,#N/A,FALSE,"TMCOMP96";#N/A,#N/A,FALSE,"MAT96";#N/A,#N/A,FALSE,"FANDA96";#N/A,#N/A,FALSE,"INTRAN96";#N/A,#N/A,FALSE,"NAA9697";#N/A,#N/A,FALSE,"ECWEBB";#N/A,#N/A,FALSE,"MFT96";#N/A,#N/A,FALSE,"CTrecon"}</definedName>
    <definedName name="NOCONFLICT_4_1_4_1" hidden="1">{#N/A,#N/A,FALSE,"TMCOMP96";#N/A,#N/A,FALSE,"MAT96";#N/A,#N/A,FALSE,"FANDA96";#N/A,#N/A,FALSE,"INTRAN96";#N/A,#N/A,FALSE,"NAA9697";#N/A,#N/A,FALSE,"ECWEBB";#N/A,#N/A,FALSE,"MFT96";#N/A,#N/A,FALSE,"CTrecon"}</definedName>
    <definedName name="NOCONFLICT_4_1_4_2" hidden="1">{#N/A,#N/A,FALSE,"TMCOMP96";#N/A,#N/A,FALSE,"MAT96";#N/A,#N/A,FALSE,"FANDA96";#N/A,#N/A,FALSE,"INTRAN96";#N/A,#N/A,FALSE,"NAA9697";#N/A,#N/A,FALSE,"ECWEBB";#N/A,#N/A,FALSE,"MFT96";#N/A,#N/A,FALSE,"CTrecon"}</definedName>
    <definedName name="NOCONFLICT_4_1_4_3" hidden="1">{#N/A,#N/A,FALSE,"TMCOMP96";#N/A,#N/A,FALSE,"MAT96";#N/A,#N/A,FALSE,"FANDA96";#N/A,#N/A,FALSE,"INTRAN96";#N/A,#N/A,FALSE,"NAA9697";#N/A,#N/A,FALSE,"ECWEBB";#N/A,#N/A,FALSE,"MFT96";#N/A,#N/A,FALSE,"CTrecon"}</definedName>
    <definedName name="NOCONFLICT_4_1_4_4" hidden="1">{#N/A,#N/A,FALSE,"TMCOMP96";#N/A,#N/A,FALSE,"MAT96";#N/A,#N/A,FALSE,"FANDA96";#N/A,#N/A,FALSE,"INTRAN96";#N/A,#N/A,FALSE,"NAA9697";#N/A,#N/A,FALSE,"ECWEBB";#N/A,#N/A,FALSE,"MFT96";#N/A,#N/A,FALSE,"CTrecon"}</definedName>
    <definedName name="NOCONFLICT_4_1_4_5" hidden="1">{#N/A,#N/A,FALSE,"TMCOMP96";#N/A,#N/A,FALSE,"MAT96";#N/A,#N/A,FALSE,"FANDA96";#N/A,#N/A,FALSE,"INTRAN96";#N/A,#N/A,FALSE,"NAA9697";#N/A,#N/A,FALSE,"ECWEBB";#N/A,#N/A,FALSE,"MFT96";#N/A,#N/A,FALSE,"CTrecon"}</definedName>
    <definedName name="NOCONFLICT_4_1_5" hidden="1">{#N/A,#N/A,FALSE,"TMCOMP96";#N/A,#N/A,FALSE,"MAT96";#N/A,#N/A,FALSE,"FANDA96";#N/A,#N/A,FALSE,"INTRAN96";#N/A,#N/A,FALSE,"NAA9697";#N/A,#N/A,FALSE,"ECWEBB";#N/A,#N/A,FALSE,"MFT96";#N/A,#N/A,FALSE,"CTrecon"}</definedName>
    <definedName name="NOCONFLICT_4_1_5_1" hidden="1">{#N/A,#N/A,FALSE,"TMCOMP96";#N/A,#N/A,FALSE,"MAT96";#N/A,#N/A,FALSE,"FANDA96";#N/A,#N/A,FALSE,"INTRAN96";#N/A,#N/A,FALSE,"NAA9697";#N/A,#N/A,FALSE,"ECWEBB";#N/A,#N/A,FALSE,"MFT96";#N/A,#N/A,FALSE,"CTrecon"}</definedName>
    <definedName name="NOCONFLICT_4_1_5_2" hidden="1">{#N/A,#N/A,FALSE,"TMCOMP96";#N/A,#N/A,FALSE,"MAT96";#N/A,#N/A,FALSE,"FANDA96";#N/A,#N/A,FALSE,"INTRAN96";#N/A,#N/A,FALSE,"NAA9697";#N/A,#N/A,FALSE,"ECWEBB";#N/A,#N/A,FALSE,"MFT96";#N/A,#N/A,FALSE,"CTrecon"}</definedName>
    <definedName name="NOCONFLICT_4_1_5_3" hidden="1">{#N/A,#N/A,FALSE,"TMCOMP96";#N/A,#N/A,FALSE,"MAT96";#N/A,#N/A,FALSE,"FANDA96";#N/A,#N/A,FALSE,"INTRAN96";#N/A,#N/A,FALSE,"NAA9697";#N/A,#N/A,FALSE,"ECWEBB";#N/A,#N/A,FALSE,"MFT96";#N/A,#N/A,FALSE,"CTrecon"}</definedName>
    <definedName name="NOCONFLICT_4_1_5_4" hidden="1">{#N/A,#N/A,FALSE,"TMCOMP96";#N/A,#N/A,FALSE,"MAT96";#N/A,#N/A,FALSE,"FANDA96";#N/A,#N/A,FALSE,"INTRAN96";#N/A,#N/A,FALSE,"NAA9697";#N/A,#N/A,FALSE,"ECWEBB";#N/A,#N/A,FALSE,"MFT96";#N/A,#N/A,FALSE,"CTrecon"}</definedName>
    <definedName name="NOCONFLICT_4_1_5_5" hidden="1">{#N/A,#N/A,FALSE,"TMCOMP96";#N/A,#N/A,FALSE,"MAT96";#N/A,#N/A,FALSE,"FANDA96";#N/A,#N/A,FALSE,"INTRAN96";#N/A,#N/A,FALSE,"NAA9697";#N/A,#N/A,FALSE,"ECWEBB";#N/A,#N/A,FALSE,"MFT96";#N/A,#N/A,FALSE,"CTrecon"}</definedName>
    <definedName name="NOCONFLICT_4_2" hidden="1">{#N/A,#N/A,FALSE,"TMCOMP96";#N/A,#N/A,FALSE,"MAT96";#N/A,#N/A,FALSE,"FANDA96";#N/A,#N/A,FALSE,"INTRAN96";#N/A,#N/A,FALSE,"NAA9697";#N/A,#N/A,FALSE,"ECWEBB";#N/A,#N/A,FALSE,"MFT96";#N/A,#N/A,FALSE,"CTrecon"}</definedName>
    <definedName name="NOCONFLICT_4_2_1" hidden="1">{#N/A,#N/A,FALSE,"TMCOMP96";#N/A,#N/A,FALSE,"MAT96";#N/A,#N/A,FALSE,"FANDA96";#N/A,#N/A,FALSE,"INTRAN96";#N/A,#N/A,FALSE,"NAA9697";#N/A,#N/A,FALSE,"ECWEBB";#N/A,#N/A,FALSE,"MFT96";#N/A,#N/A,FALSE,"CTrecon"}</definedName>
    <definedName name="NOCONFLICT_4_2_2" hidden="1">{#N/A,#N/A,FALSE,"TMCOMP96";#N/A,#N/A,FALSE,"MAT96";#N/A,#N/A,FALSE,"FANDA96";#N/A,#N/A,FALSE,"INTRAN96";#N/A,#N/A,FALSE,"NAA9697";#N/A,#N/A,FALSE,"ECWEBB";#N/A,#N/A,FALSE,"MFT96";#N/A,#N/A,FALSE,"CTrecon"}</definedName>
    <definedName name="NOCONFLICT_4_2_3" hidden="1">{#N/A,#N/A,FALSE,"TMCOMP96";#N/A,#N/A,FALSE,"MAT96";#N/A,#N/A,FALSE,"FANDA96";#N/A,#N/A,FALSE,"INTRAN96";#N/A,#N/A,FALSE,"NAA9697";#N/A,#N/A,FALSE,"ECWEBB";#N/A,#N/A,FALSE,"MFT96";#N/A,#N/A,FALSE,"CTrecon"}</definedName>
    <definedName name="NOCONFLICT_4_2_4" hidden="1">{#N/A,#N/A,FALSE,"TMCOMP96";#N/A,#N/A,FALSE,"MAT96";#N/A,#N/A,FALSE,"FANDA96";#N/A,#N/A,FALSE,"INTRAN96";#N/A,#N/A,FALSE,"NAA9697";#N/A,#N/A,FALSE,"ECWEBB";#N/A,#N/A,FALSE,"MFT96";#N/A,#N/A,FALSE,"CTrecon"}</definedName>
    <definedName name="NOCONFLICT_4_2_5" hidden="1">{#N/A,#N/A,FALSE,"TMCOMP96";#N/A,#N/A,FALSE,"MAT96";#N/A,#N/A,FALSE,"FANDA96";#N/A,#N/A,FALSE,"INTRAN96";#N/A,#N/A,FALSE,"NAA9697";#N/A,#N/A,FALSE,"ECWEBB";#N/A,#N/A,FALSE,"MFT96";#N/A,#N/A,FALSE,"CTrecon"}</definedName>
    <definedName name="NOCONFLICT_4_3" hidden="1">{#N/A,#N/A,FALSE,"TMCOMP96";#N/A,#N/A,FALSE,"MAT96";#N/A,#N/A,FALSE,"FANDA96";#N/A,#N/A,FALSE,"INTRAN96";#N/A,#N/A,FALSE,"NAA9697";#N/A,#N/A,FALSE,"ECWEBB";#N/A,#N/A,FALSE,"MFT96";#N/A,#N/A,FALSE,"CTrecon"}</definedName>
    <definedName name="NOCONFLICT_4_3_1" hidden="1">{#N/A,#N/A,FALSE,"TMCOMP96";#N/A,#N/A,FALSE,"MAT96";#N/A,#N/A,FALSE,"FANDA96";#N/A,#N/A,FALSE,"INTRAN96";#N/A,#N/A,FALSE,"NAA9697";#N/A,#N/A,FALSE,"ECWEBB";#N/A,#N/A,FALSE,"MFT96";#N/A,#N/A,FALSE,"CTrecon"}</definedName>
    <definedName name="NOCONFLICT_4_3_2" hidden="1">{#N/A,#N/A,FALSE,"TMCOMP96";#N/A,#N/A,FALSE,"MAT96";#N/A,#N/A,FALSE,"FANDA96";#N/A,#N/A,FALSE,"INTRAN96";#N/A,#N/A,FALSE,"NAA9697";#N/A,#N/A,FALSE,"ECWEBB";#N/A,#N/A,FALSE,"MFT96";#N/A,#N/A,FALSE,"CTrecon"}</definedName>
    <definedName name="NOCONFLICT_4_3_3" hidden="1">{#N/A,#N/A,FALSE,"TMCOMP96";#N/A,#N/A,FALSE,"MAT96";#N/A,#N/A,FALSE,"FANDA96";#N/A,#N/A,FALSE,"INTRAN96";#N/A,#N/A,FALSE,"NAA9697";#N/A,#N/A,FALSE,"ECWEBB";#N/A,#N/A,FALSE,"MFT96";#N/A,#N/A,FALSE,"CTrecon"}</definedName>
    <definedName name="NOCONFLICT_4_3_4" hidden="1">{#N/A,#N/A,FALSE,"TMCOMP96";#N/A,#N/A,FALSE,"MAT96";#N/A,#N/A,FALSE,"FANDA96";#N/A,#N/A,FALSE,"INTRAN96";#N/A,#N/A,FALSE,"NAA9697";#N/A,#N/A,FALSE,"ECWEBB";#N/A,#N/A,FALSE,"MFT96";#N/A,#N/A,FALSE,"CTrecon"}</definedName>
    <definedName name="NOCONFLICT_4_3_5" hidden="1">{#N/A,#N/A,FALSE,"TMCOMP96";#N/A,#N/A,FALSE,"MAT96";#N/A,#N/A,FALSE,"FANDA96";#N/A,#N/A,FALSE,"INTRAN96";#N/A,#N/A,FALSE,"NAA9697";#N/A,#N/A,FALSE,"ECWEBB";#N/A,#N/A,FALSE,"MFT96";#N/A,#N/A,FALSE,"CTrecon"}</definedName>
    <definedName name="NOCONFLICT_4_4" hidden="1">{#N/A,#N/A,FALSE,"TMCOMP96";#N/A,#N/A,FALSE,"MAT96";#N/A,#N/A,FALSE,"FANDA96";#N/A,#N/A,FALSE,"INTRAN96";#N/A,#N/A,FALSE,"NAA9697";#N/A,#N/A,FALSE,"ECWEBB";#N/A,#N/A,FALSE,"MFT96";#N/A,#N/A,FALSE,"CTrecon"}</definedName>
    <definedName name="NOCONFLICT_4_4_1" hidden="1">{#N/A,#N/A,FALSE,"TMCOMP96";#N/A,#N/A,FALSE,"MAT96";#N/A,#N/A,FALSE,"FANDA96";#N/A,#N/A,FALSE,"INTRAN96";#N/A,#N/A,FALSE,"NAA9697";#N/A,#N/A,FALSE,"ECWEBB";#N/A,#N/A,FALSE,"MFT96";#N/A,#N/A,FALSE,"CTrecon"}</definedName>
    <definedName name="NOCONFLICT_4_4_2" hidden="1">{#N/A,#N/A,FALSE,"TMCOMP96";#N/A,#N/A,FALSE,"MAT96";#N/A,#N/A,FALSE,"FANDA96";#N/A,#N/A,FALSE,"INTRAN96";#N/A,#N/A,FALSE,"NAA9697";#N/A,#N/A,FALSE,"ECWEBB";#N/A,#N/A,FALSE,"MFT96";#N/A,#N/A,FALSE,"CTrecon"}</definedName>
    <definedName name="NOCONFLICT_4_4_3" hidden="1">{#N/A,#N/A,FALSE,"TMCOMP96";#N/A,#N/A,FALSE,"MAT96";#N/A,#N/A,FALSE,"FANDA96";#N/A,#N/A,FALSE,"INTRAN96";#N/A,#N/A,FALSE,"NAA9697";#N/A,#N/A,FALSE,"ECWEBB";#N/A,#N/A,FALSE,"MFT96";#N/A,#N/A,FALSE,"CTrecon"}</definedName>
    <definedName name="NOCONFLICT_4_4_4" hidden="1">{#N/A,#N/A,FALSE,"TMCOMP96";#N/A,#N/A,FALSE,"MAT96";#N/A,#N/A,FALSE,"FANDA96";#N/A,#N/A,FALSE,"INTRAN96";#N/A,#N/A,FALSE,"NAA9697";#N/A,#N/A,FALSE,"ECWEBB";#N/A,#N/A,FALSE,"MFT96";#N/A,#N/A,FALSE,"CTrecon"}</definedName>
    <definedName name="NOCONFLICT_4_4_5" hidden="1">{#N/A,#N/A,FALSE,"TMCOMP96";#N/A,#N/A,FALSE,"MAT96";#N/A,#N/A,FALSE,"FANDA96";#N/A,#N/A,FALSE,"INTRAN96";#N/A,#N/A,FALSE,"NAA9697";#N/A,#N/A,FALSE,"ECWEBB";#N/A,#N/A,FALSE,"MFT96";#N/A,#N/A,FALSE,"CTrecon"}</definedName>
    <definedName name="NOCONFLICT_4_5" hidden="1">{#N/A,#N/A,FALSE,"TMCOMP96";#N/A,#N/A,FALSE,"MAT96";#N/A,#N/A,FALSE,"FANDA96";#N/A,#N/A,FALSE,"INTRAN96";#N/A,#N/A,FALSE,"NAA9697";#N/A,#N/A,FALSE,"ECWEBB";#N/A,#N/A,FALSE,"MFT96";#N/A,#N/A,FALSE,"CTrecon"}</definedName>
    <definedName name="NOCONFLICT_4_5_1" hidden="1">{#N/A,#N/A,FALSE,"TMCOMP96";#N/A,#N/A,FALSE,"MAT96";#N/A,#N/A,FALSE,"FANDA96";#N/A,#N/A,FALSE,"INTRAN96";#N/A,#N/A,FALSE,"NAA9697";#N/A,#N/A,FALSE,"ECWEBB";#N/A,#N/A,FALSE,"MFT96";#N/A,#N/A,FALSE,"CTrecon"}</definedName>
    <definedName name="NOCONFLICT_4_5_2" hidden="1">{#N/A,#N/A,FALSE,"TMCOMP96";#N/A,#N/A,FALSE,"MAT96";#N/A,#N/A,FALSE,"FANDA96";#N/A,#N/A,FALSE,"INTRAN96";#N/A,#N/A,FALSE,"NAA9697";#N/A,#N/A,FALSE,"ECWEBB";#N/A,#N/A,FALSE,"MFT96";#N/A,#N/A,FALSE,"CTrecon"}</definedName>
    <definedName name="NOCONFLICT_4_5_3" hidden="1">{#N/A,#N/A,FALSE,"TMCOMP96";#N/A,#N/A,FALSE,"MAT96";#N/A,#N/A,FALSE,"FANDA96";#N/A,#N/A,FALSE,"INTRAN96";#N/A,#N/A,FALSE,"NAA9697";#N/A,#N/A,FALSE,"ECWEBB";#N/A,#N/A,FALSE,"MFT96";#N/A,#N/A,FALSE,"CTrecon"}</definedName>
    <definedName name="NOCONFLICT_4_5_4" hidden="1">{#N/A,#N/A,FALSE,"TMCOMP96";#N/A,#N/A,FALSE,"MAT96";#N/A,#N/A,FALSE,"FANDA96";#N/A,#N/A,FALSE,"INTRAN96";#N/A,#N/A,FALSE,"NAA9697";#N/A,#N/A,FALSE,"ECWEBB";#N/A,#N/A,FALSE,"MFT96";#N/A,#N/A,FALSE,"CTrecon"}</definedName>
    <definedName name="NOCONFLICT_4_5_5" hidden="1">{#N/A,#N/A,FALSE,"TMCOMP96";#N/A,#N/A,FALSE,"MAT96";#N/A,#N/A,FALSE,"FANDA96";#N/A,#N/A,FALSE,"INTRAN96";#N/A,#N/A,FALSE,"NAA9697";#N/A,#N/A,FALSE,"ECWEBB";#N/A,#N/A,FALSE,"MFT96";#N/A,#N/A,FALSE,"CTrecon"}</definedName>
    <definedName name="NOCONFLICT_5" hidden="1">{#N/A,#N/A,FALSE,"TMCOMP96";#N/A,#N/A,FALSE,"MAT96";#N/A,#N/A,FALSE,"FANDA96";#N/A,#N/A,FALSE,"INTRAN96";#N/A,#N/A,FALSE,"NAA9697";#N/A,#N/A,FALSE,"ECWEBB";#N/A,#N/A,FALSE,"MFT96";#N/A,#N/A,FALSE,"CTrecon"}</definedName>
    <definedName name="NOCONFLICT_5_1" hidden="1">{#N/A,#N/A,FALSE,"TMCOMP96";#N/A,#N/A,FALSE,"MAT96";#N/A,#N/A,FALSE,"FANDA96";#N/A,#N/A,FALSE,"INTRAN96";#N/A,#N/A,FALSE,"NAA9697";#N/A,#N/A,FALSE,"ECWEBB";#N/A,#N/A,FALSE,"MFT96";#N/A,#N/A,FALSE,"CTrecon"}</definedName>
    <definedName name="NOCONFLICT_5_1_1" hidden="1">{#N/A,#N/A,FALSE,"TMCOMP96";#N/A,#N/A,FALSE,"MAT96";#N/A,#N/A,FALSE,"FANDA96";#N/A,#N/A,FALSE,"INTRAN96";#N/A,#N/A,FALSE,"NAA9697";#N/A,#N/A,FALSE,"ECWEBB";#N/A,#N/A,FALSE,"MFT96";#N/A,#N/A,FALSE,"CTrecon"}</definedName>
    <definedName name="NOCONFLICT_5_1_1_1" hidden="1">{#N/A,#N/A,FALSE,"TMCOMP96";#N/A,#N/A,FALSE,"MAT96";#N/A,#N/A,FALSE,"FANDA96";#N/A,#N/A,FALSE,"INTRAN96";#N/A,#N/A,FALSE,"NAA9697";#N/A,#N/A,FALSE,"ECWEBB";#N/A,#N/A,FALSE,"MFT96";#N/A,#N/A,FALSE,"CTrecon"}</definedName>
    <definedName name="NOCONFLICT_5_1_1_1_1" hidden="1">{#N/A,#N/A,FALSE,"TMCOMP96";#N/A,#N/A,FALSE,"MAT96";#N/A,#N/A,FALSE,"FANDA96";#N/A,#N/A,FALSE,"INTRAN96";#N/A,#N/A,FALSE,"NAA9697";#N/A,#N/A,FALSE,"ECWEBB";#N/A,#N/A,FALSE,"MFT96";#N/A,#N/A,FALSE,"CTrecon"}</definedName>
    <definedName name="NOCONFLICT_5_1_1_1_2" hidden="1">{#N/A,#N/A,FALSE,"TMCOMP96";#N/A,#N/A,FALSE,"MAT96";#N/A,#N/A,FALSE,"FANDA96";#N/A,#N/A,FALSE,"INTRAN96";#N/A,#N/A,FALSE,"NAA9697";#N/A,#N/A,FALSE,"ECWEBB";#N/A,#N/A,FALSE,"MFT96";#N/A,#N/A,FALSE,"CTrecon"}</definedName>
    <definedName name="NOCONFLICT_5_1_1_1_3" hidden="1">{#N/A,#N/A,FALSE,"TMCOMP96";#N/A,#N/A,FALSE,"MAT96";#N/A,#N/A,FALSE,"FANDA96";#N/A,#N/A,FALSE,"INTRAN96";#N/A,#N/A,FALSE,"NAA9697";#N/A,#N/A,FALSE,"ECWEBB";#N/A,#N/A,FALSE,"MFT96";#N/A,#N/A,FALSE,"CTrecon"}</definedName>
    <definedName name="NOCONFLICT_5_1_1_1_4" hidden="1">{#N/A,#N/A,FALSE,"TMCOMP96";#N/A,#N/A,FALSE,"MAT96";#N/A,#N/A,FALSE,"FANDA96";#N/A,#N/A,FALSE,"INTRAN96";#N/A,#N/A,FALSE,"NAA9697";#N/A,#N/A,FALSE,"ECWEBB";#N/A,#N/A,FALSE,"MFT96";#N/A,#N/A,FALSE,"CTrecon"}</definedName>
    <definedName name="NOCONFLICT_5_1_1_1_5" hidden="1">{#N/A,#N/A,FALSE,"TMCOMP96";#N/A,#N/A,FALSE,"MAT96";#N/A,#N/A,FALSE,"FANDA96";#N/A,#N/A,FALSE,"INTRAN96";#N/A,#N/A,FALSE,"NAA9697";#N/A,#N/A,FALSE,"ECWEBB";#N/A,#N/A,FALSE,"MFT96";#N/A,#N/A,FALSE,"CTrecon"}</definedName>
    <definedName name="NOCONFLICT_5_1_1_2" hidden="1">{#N/A,#N/A,FALSE,"TMCOMP96";#N/A,#N/A,FALSE,"MAT96";#N/A,#N/A,FALSE,"FANDA96";#N/A,#N/A,FALSE,"INTRAN96";#N/A,#N/A,FALSE,"NAA9697";#N/A,#N/A,FALSE,"ECWEBB";#N/A,#N/A,FALSE,"MFT96";#N/A,#N/A,FALSE,"CTrecon"}</definedName>
    <definedName name="NOCONFLICT_5_1_1_2_1" hidden="1">{#N/A,#N/A,FALSE,"TMCOMP96";#N/A,#N/A,FALSE,"MAT96";#N/A,#N/A,FALSE,"FANDA96";#N/A,#N/A,FALSE,"INTRAN96";#N/A,#N/A,FALSE,"NAA9697";#N/A,#N/A,FALSE,"ECWEBB";#N/A,#N/A,FALSE,"MFT96";#N/A,#N/A,FALSE,"CTrecon"}</definedName>
    <definedName name="NOCONFLICT_5_1_1_2_2" hidden="1">{#N/A,#N/A,FALSE,"TMCOMP96";#N/A,#N/A,FALSE,"MAT96";#N/A,#N/A,FALSE,"FANDA96";#N/A,#N/A,FALSE,"INTRAN96";#N/A,#N/A,FALSE,"NAA9697";#N/A,#N/A,FALSE,"ECWEBB";#N/A,#N/A,FALSE,"MFT96";#N/A,#N/A,FALSE,"CTrecon"}</definedName>
    <definedName name="NOCONFLICT_5_1_1_2_3" hidden="1">{#N/A,#N/A,FALSE,"TMCOMP96";#N/A,#N/A,FALSE,"MAT96";#N/A,#N/A,FALSE,"FANDA96";#N/A,#N/A,FALSE,"INTRAN96";#N/A,#N/A,FALSE,"NAA9697";#N/A,#N/A,FALSE,"ECWEBB";#N/A,#N/A,FALSE,"MFT96";#N/A,#N/A,FALSE,"CTrecon"}</definedName>
    <definedName name="NOCONFLICT_5_1_1_2_4" hidden="1">{#N/A,#N/A,FALSE,"TMCOMP96";#N/A,#N/A,FALSE,"MAT96";#N/A,#N/A,FALSE,"FANDA96";#N/A,#N/A,FALSE,"INTRAN96";#N/A,#N/A,FALSE,"NAA9697";#N/A,#N/A,FALSE,"ECWEBB";#N/A,#N/A,FALSE,"MFT96";#N/A,#N/A,FALSE,"CTrecon"}</definedName>
    <definedName name="NOCONFLICT_5_1_1_2_5" hidden="1">{#N/A,#N/A,FALSE,"TMCOMP96";#N/A,#N/A,FALSE,"MAT96";#N/A,#N/A,FALSE,"FANDA96";#N/A,#N/A,FALSE,"INTRAN96";#N/A,#N/A,FALSE,"NAA9697";#N/A,#N/A,FALSE,"ECWEBB";#N/A,#N/A,FALSE,"MFT96";#N/A,#N/A,FALSE,"CTrecon"}</definedName>
    <definedName name="NOCONFLICT_5_1_1_3" hidden="1">{#N/A,#N/A,FALSE,"TMCOMP96";#N/A,#N/A,FALSE,"MAT96";#N/A,#N/A,FALSE,"FANDA96";#N/A,#N/A,FALSE,"INTRAN96";#N/A,#N/A,FALSE,"NAA9697";#N/A,#N/A,FALSE,"ECWEBB";#N/A,#N/A,FALSE,"MFT96";#N/A,#N/A,FALSE,"CTrecon"}</definedName>
    <definedName name="NOCONFLICT_5_1_1_4" hidden="1">{#N/A,#N/A,FALSE,"TMCOMP96";#N/A,#N/A,FALSE,"MAT96";#N/A,#N/A,FALSE,"FANDA96";#N/A,#N/A,FALSE,"INTRAN96";#N/A,#N/A,FALSE,"NAA9697";#N/A,#N/A,FALSE,"ECWEBB";#N/A,#N/A,FALSE,"MFT96";#N/A,#N/A,FALSE,"CTrecon"}</definedName>
    <definedName name="NOCONFLICT_5_1_1_5" hidden="1">{#N/A,#N/A,FALSE,"TMCOMP96";#N/A,#N/A,FALSE,"MAT96";#N/A,#N/A,FALSE,"FANDA96";#N/A,#N/A,FALSE,"INTRAN96";#N/A,#N/A,FALSE,"NAA9697";#N/A,#N/A,FALSE,"ECWEBB";#N/A,#N/A,FALSE,"MFT96";#N/A,#N/A,FALSE,"CTrecon"}</definedName>
    <definedName name="NOCONFLICT_5_1_2" hidden="1">{#N/A,#N/A,FALSE,"TMCOMP96";#N/A,#N/A,FALSE,"MAT96";#N/A,#N/A,FALSE,"FANDA96";#N/A,#N/A,FALSE,"INTRAN96";#N/A,#N/A,FALSE,"NAA9697";#N/A,#N/A,FALSE,"ECWEBB";#N/A,#N/A,FALSE,"MFT96";#N/A,#N/A,FALSE,"CTrecon"}</definedName>
    <definedName name="NOCONFLICT_5_1_2_1" hidden="1">{#N/A,#N/A,FALSE,"TMCOMP96";#N/A,#N/A,FALSE,"MAT96";#N/A,#N/A,FALSE,"FANDA96";#N/A,#N/A,FALSE,"INTRAN96";#N/A,#N/A,FALSE,"NAA9697";#N/A,#N/A,FALSE,"ECWEBB";#N/A,#N/A,FALSE,"MFT96";#N/A,#N/A,FALSE,"CTrecon"}</definedName>
    <definedName name="NOCONFLICT_5_1_2_2" hidden="1">{#N/A,#N/A,FALSE,"TMCOMP96";#N/A,#N/A,FALSE,"MAT96";#N/A,#N/A,FALSE,"FANDA96";#N/A,#N/A,FALSE,"INTRAN96";#N/A,#N/A,FALSE,"NAA9697";#N/A,#N/A,FALSE,"ECWEBB";#N/A,#N/A,FALSE,"MFT96";#N/A,#N/A,FALSE,"CTrecon"}</definedName>
    <definedName name="NOCONFLICT_5_1_2_3" hidden="1">{#N/A,#N/A,FALSE,"TMCOMP96";#N/A,#N/A,FALSE,"MAT96";#N/A,#N/A,FALSE,"FANDA96";#N/A,#N/A,FALSE,"INTRAN96";#N/A,#N/A,FALSE,"NAA9697";#N/A,#N/A,FALSE,"ECWEBB";#N/A,#N/A,FALSE,"MFT96";#N/A,#N/A,FALSE,"CTrecon"}</definedName>
    <definedName name="NOCONFLICT_5_1_2_4" hidden="1">{#N/A,#N/A,FALSE,"TMCOMP96";#N/A,#N/A,FALSE,"MAT96";#N/A,#N/A,FALSE,"FANDA96";#N/A,#N/A,FALSE,"INTRAN96";#N/A,#N/A,FALSE,"NAA9697";#N/A,#N/A,FALSE,"ECWEBB";#N/A,#N/A,FALSE,"MFT96";#N/A,#N/A,FALSE,"CTrecon"}</definedName>
    <definedName name="NOCONFLICT_5_1_2_5" hidden="1">{#N/A,#N/A,FALSE,"TMCOMP96";#N/A,#N/A,FALSE,"MAT96";#N/A,#N/A,FALSE,"FANDA96";#N/A,#N/A,FALSE,"INTRAN96";#N/A,#N/A,FALSE,"NAA9697";#N/A,#N/A,FALSE,"ECWEBB";#N/A,#N/A,FALSE,"MFT96";#N/A,#N/A,FALSE,"CTrecon"}</definedName>
    <definedName name="NOCONFLICT_5_1_3" hidden="1">{#N/A,#N/A,FALSE,"TMCOMP96";#N/A,#N/A,FALSE,"MAT96";#N/A,#N/A,FALSE,"FANDA96";#N/A,#N/A,FALSE,"INTRAN96";#N/A,#N/A,FALSE,"NAA9697";#N/A,#N/A,FALSE,"ECWEBB";#N/A,#N/A,FALSE,"MFT96";#N/A,#N/A,FALSE,"CTrecon"}</definedName>
    <definedName name="NOCONFLICT_5_1_3_1" hidden="1">{#N/A,#N/A,FALSE,"TMCOMP96";#N/A,#N/A,FALSE,"MAT96";#N/A,#N/A,FALSE,"FANDA96";#N/A,#N/A,FALSE,"INTRAN96";#N/A,#N/A,FALSE,"NAA9697";#N/A,#N/A,FALSE,"ECWEBB";#N/A,#N/A,FALSE,"MFT96";#N/A,#N/A,FALSE,"CTrecon"}</definedName>
    <definedName name="NOCONFLICT_5_1_3_2" hidden="1">{#N/A,#N/A,FALSE,"TMCOMP96";#N/A,#N/A,FALSE,"MAT96";#N/A,#N/A,FALSE,"FANDA96";#N/A,#N/A,FALSE,"INTRAN96";#N/A,#N/A,FALSE,"NAA9697";#N/A,#N/A,FALSE,"ECWEBB";#N/A,#N/A,FALSE,"MFT96";#N/A,#N/A,FALSE,"CTrecon"}</definedName>
    <definedName name="NOCONFLICT_5_1_3_3" hidden="1">{#N/A,#N/A,FALSE,"TMCOMP96";#N/A,#N/A,FALSE,"MAT96";#N/A,#N/A,FALSE,"FANDA96";#N/A,#N/A,FALSE,"INTRAN96";#N/A,#N/A,FALSE,"NAA9697";#N/A,#N/A,FALSE,"ECWEBB";#N/A,#N/A,FALSE,"MFT96";#N/A,#N/A,FALSE,"CTrecon"}</definedName>
    <definedName name="NOCONFLICT_5_1_3_4" hidden="1">{#N/A,#N/A,FALSE,"TMCOMP96";#N/A,#N/A,FALSE,"MAT96";#N/A,#N/A,FALSE,"FANDA96";#N/A,#N/A,FALSE,"INTRAN96";#N/A,#N/A,FALSE,"NAA9697";#N/A,#N/A,FALSE,"ECWEBB";#N/A,#N/A,FALSE,"MFT96";#N/A,#N/A,FALSE,"CTrecon"}</definedName>
    <definedName name="NOCONFLICT_5_1_3_5" hidden="1">{#N/A,#N/A,FALSE,"TMCOMP96";#N/A,#N/A,FALSE,"MAT96";#N/A,#N/A,FALSE,"FANDA96";#N/A,#N/A,FALSE,"INTRAN96";#N/A,#N/A,FALSE,"NAA9697";#N/A,#N/A,FALSE,"ECWEBB";#N/A,#N/A,FALSE,"MFT96";#N/A,#N/A,FALSE,"CTrecon"}</definedName>
    <definedName name="NOCONFLICT_5_1_4" hidden="1">{#N/A,#N/A,FALSE,"TMCOMP96";#N/A,#N/A,FALSE,"MAT96";#N/A,#N/A,FALSE,"FANDA96";#N/A,#N/A,FALSE,"INTRAN96";#N/A,#N/A,FALSE,"NAA9697";#N/A,#N/A,FALSE,"ECWEBB";#N/A,#N/A,FALSE,"MFT96";#N/A,#N/A,FALSE,"CTrecon"}</definedName>
    <definedName name="NOCONFLICT_5_1_4_1" hidden="1">{#N/A,#N/A,FALSE,"TMCOMP96";#N/A,#N/A,FALSE,"MAT96";#N/A,#N/A,FALSE,"FANDA96";#N/A,#N/A,FALSE,"INTRAN96";#N/A,#N/A,FALSE,"NAA9697";#N/A,#N/A,FALSE,"ECWEBB";#N/A,#N/A,FALSE,"MFT96";#N/A,#N/A,FALSE,"CTrecon"}</definedName>
    <definedName name="NOCONFLICT_5_1_4_2" hidden="1">{#N/A,#N/A,FALSE,"TMCOMP96";#N/A,#N/A,FALSE,"MAT96";#N/A,#N/A,FALSE,"FANDA96";#N/A,#N/A,FALSE,"INTRAN96";#N/A,#N/A,FALSE,"NAA9697";#N/A,#N/A,FALSE,"ECWEBB";#N/A,#N/A,FALSE,"MFT96";#N/A,#N/A,FALSE,"CTrecon"}</definedName>
    <definedName name="NOCONFLICT_5_1_4_3" hidden="1">{#N/A,#N/A,FALSE,"TMCOMP96";#N/A,#N/A,FALSE,"MAT96";#N/A,#N/A,FALSE,"FANDA96";#N/A,#N/A,FALSE,"INTRAN96";#N/A,#N/A,FALSE,"NAA9697";#N/A,#N/A,FALSE,"ECWEBB";#N/A,#N/A,FALSE,"MFT96";#N/A,#N/A,FALSE,"CTrecon"}</definedName>
    <definedName name="NOCONFLICT_5_1_4_4" hidden="1">{#N/A,#N/A,FALSE,"TMCOMP96";#N/A,#N/A,FALSE,"MAT96";#N/A,#N/A,FALSE,"FANDA96";#N/A,#N/A,FALSE,"INTRAN96";#N/A,#N/A,FALSE,"NAA9697";#N/A,#N/A,FALSE,"ECWEBB";#N/A,#N/A,FALSE,"MFT96";#N/A,#N/A,FALSE,"CTrecon"}</definedName>
    <definedName name="NOCONFLICT_5_1_4_5" hidden="1">{#N/A,#N/A,FALSE,"TMCOMP96";#N/A,#N/A,FALSE,"MAT96";#N/A,#N/A,FALSE,"FANDA96";#N/A,#N/A,FALSE,"INTRAN96";#N/A,#N/A,FALSE,"NAA9697";#N/A,#N/A,FALSE,"ECWEBB";#N/A,#N/A,FALSE,"MFT96";#N/A,#N/A,FALSE,"CTrecon"}</definedName>
    <definedName name="NOCONFLICT_5_1_5" hidden="1">{#N/A,#N/A,FALSE,"TMCOMP96";#N/A,#N/A,FALSE,"MAT96";#N/A,#N/A,FALSE,"FANDA96";#N/A,#N/A,FALSE,"INTRAN96";#N/A,#N/A,FALSE,"NAA9697";#N/A,#N/A,FALSE,"ECWEBB";#N/A,#N/A,FALSE,"MFT96";#N/A,#N/A,FALSE,"CTrecon"}</definedName>
    <definedName name="NOCONFLICT_5_1_5_1" hidden="1">{#N/A,#N/A,FALSE,"TMCOMP96";#N/A,#N/A,FALSE,"MAT96";#N/A,#N/A,FALSE,"FANDA96";#N/A,#N/A,FALSE,"INTRAN96";#N/A,#N/A,FALSE,"NAA9697";#N/A,#N/A,FALSE,"ECWEBB";#N/A,#N/A,FALSE,"MFT96";#N/A,#N/A,FALSE,"CTrecon"}</definedName>
    <definedName name="NOCONFLICT_5_1_5_2" hidden="1">{#N/A,#N/A,FALSE,"TMCOMP96";#N/A,#N/A,FALSE,"MAT96";#N/A,#N/A,FALSE,"FANDA96";#N/A,#N/A,FALSE,"INTRAN96";#N/A,#N/A,FALSE,"NAA9697";#N/A,#N/A,FALSE,"ECWEBB";#N/A,#N/A,FALSE,"MFT96";#N/A,#N/A,FALSE,"CTrecon"}</definedName>
    <definedName name="NOCONFLICT_5_1_5_3" hidden="1">{#N/A,#N/A,FALSE,"TMCOMP96";#N/A,#N/A,FALSE,"MAT96";#N/A,#N/A,FALSE,"FANDA96";#N/A,#N/A,FALSE,"INTRAN96";#N/A,#N/A,FALSE,"NAA9697";#N/A,#N/A,FALSE,"ECWEBB";#N/A,#N/A,FALSE,"MFT96";#N/A,#N/A,FALSE,"CTrecon"}</definedName>
    <definedName name="NOCONFLICT_5_1_5_4" hidden="1">{#N/A,#N/A,FALSE,"TMCOMP96";#N/A,#N/A,FALSE,"MAT96";#N/A,#N/A,FALSE,"FANDA96";#N/A,#N/A,FALSE,"INTRAN96";#N/A,#N/A,FALSE,"NAA9697";#N/A,#N/A,FALSE,"ECWEBB";#N/A,#N/A,FALSE,"MFT96";#N/A,#N/A,FALSE,"CTrecon"}</definedName>
    <definedName name="NOCONFLICT_5_1_5_5" hidden="1">{#N/A,#N/A,FALSE,"TMCOMP96";#N/A,#N/A,FALSE,"MAT96";#N/A,#N/A,FALSE,"FANDA96";#N/A,#N/A,FALSE,"INTRAN96";#N/A,#N/A,FALSE,"NAA9697";#N/A,#N/A,FALSE,"ECWEBB";#N/A,#N/A,FALSE,"MFT96";#N/A,#N/A,FALSE,"CTrecon"}</definedName>
    <definedName name="NOCONFLICT_5_2" hidden="1">{#N/A,#N/A,FALSE,"TMCOMP96";#N/A,#N/A,FALSE,"MAT96";#N/A,#N/A,FALSE,"FANDA96";#N/A,#N/A,FALSE,"INTRAN96";#N/A,#N/A,FALSE,"NAA9697";#N/A,#N/A,FALSE,"ECWEBB";#N/A,#N/A,FALSE,"MFT96";#N/A,#N/A,FALSE,"CTrecon"}</definedName>
    <definedName name="NOCONFLICT_5_2_1" hidden="1">{#N/A,#N/A,FALSE,"TMCOMP96";#N/A,#N/A,FALSE,"MAT96";#N/A,#N/A,FALSE,"FANDA96";#N/A,#N/A,FALSE,"INTRAN96";#N/A,#N/A,FALSE,"NAA9697";#N/A,#N/A,FALSE,"ECWEBB";#N/A,#N/A,FALSE,"MFT96";#N/A,#N/A,FALSE,"CTrecon"}</definedName>
    <definedName name="NOCONFLICT_5_2_2" hidden="1">{#N/A,#N/A,FALSE,"TMCOMP96";#N/A,#N/A,FALSE,"MAT96";#N/A,#N/A,FALSE,"FANDA96";#N/A,#N/A,FALSE,"INTRAN96";#N/A,#N/A,FALSE,"NAA9697";#N/A,#N/A,FALSE,"ECWEBB";#N/A,#N/A,FALSE,"MFT96";#N/A,#N/A,FALSE,"CTrecon"}</definedName>
    <definedName name="NOCONFLICT_5_2_3" hidden="1">{#N/A,#N/A,FALSE,"TMCOMP96";#N/A,#N/A,FALSE,"MAT96";#N/A,#N/A,FALSE,"FANDA96";#N/A,#N/A,FALSE,"INTRAN96";#N/A,#N/A,FALSE,"NAA9697";#N/A,#N/A,FALSE,"ECWEBB";#N/A,#N/A,FALSE,"MFT96";#N/A,#N/A,FALSE,"CTrecon"}</definedName>
    <definedName name="NOCONFLICT_5_2_4" hidden="1">{#N/A,#N/A,FALSE,"TMCOMP96";#N/A,#N/A,FALSE,"MAT96";#N/A,#N/A,FALSE,"FANDA96";#N/A,#N/A,FALSE,"INTRAN96";#N/A,#N/A,FALSE,"NAA9697";#N/A,#N/A,FALSE,"ECWEBB";#N/A,#N/A,FALSE,"MFT96";#N/A,#N/A,FALSE,"CTrecon"}</definedName>
    <definedName name="NOCONFLICT_5_2_5" hidden="1">{#N/A,#N/A,FALSE,"TMCOMP96";#N/A,#N/A,FALSE,"MAT96";#N/A,#N/A,FALSE,"FANDA96";#N/A,#N/A,FALSE,"INTRAN96";#N/A,#N/A,FALSE,"NAA9697";#N/A,#N/A,FALSE,"ECWEBB";#N/A,#N/A,FALSE,"MFT96";#N/A,#N/A,FALSE,"CTrecon"}</definedName>
    <definedName name="NOCONFLICT_5_3" hidden="1">{#N/A,#N/A,FALSE,"TMCOMP96";#N/A,#N/A,FALSE,"MAT96";#N/A,#N/A,FALSE,"FANDA96";#N/A,#N/A,FALSE,"INTRAN96";#N/A,#N/A,FALSE,"NAA9697";#N/A,#N/A,FALSE,"ECWEBB";#N/A,#N/A,FALSE,"MFT96";#N/A,#N/A,FALSE,"CTrecon"}</definedName>
    <definedName name="NOCONFLICT_5_3_1" hidden="1">{#N/A,#N/A,FALSE,"TMCOMP96";#N/A,#N/A,FALSE,"MAT96";#N/A,#N/A,FALSE,"FANDA96";#N/A,#N/A,FALSE,"INTRAN96";#N/A,#N/A,FALSE,"NAA9697";#N/A,#N/A,FALSE,"ECWEBB";#N/A,#N/A,FALSE,"MFT96";#N/A,#N/A,FALSE,"CTrecon"}</definedName>
    <definedName name="NOCONFLICT_5_3_2" hidden="1">{#N/A,#N/A,FALSE,"TMCOMP96";#N/A,#N/A,FALSE,"MAT96";#N/A,#N/A,FALSE,"FANDA96";#N/A,#N/A,FALSE,"INTRAN96";#N/A,#N/A,FALSE,"NAA9697";#N/A,#N/A,FALSE,"ECWEBB";#N/A,#N/A,FALSE,"MFT96";#N/A,#N/A,FALSE,"CTrecon"}</definedName>
    <definedName name="NOCONFLICT_5_3_3" hidden="1">{#N/A,#N/A,FALSE,"TMCOMP96";#N/A,#N/A,FALSE,"MAT96";#N/A,#N/A,FALSE,"FANDA96";#N/A,#N/A,FALSE,"INTRAN96";#N/A,#N/A,FALSE,"NAA9697";#N/A,#N/A,FALSE,"ECWEBB";#N/A,#N/A,FALSE,"MFT96";#N/A,#N/A,FALSE,"CTrecon"}</definedName>
    <definedName name="NOCONFLICT_5_3_4" hidden="1">{#N/A,#N/A,FALSE,"TMCOMP96";#N/A,#N/A,FALSE,"MAT96";#N/A,#N/A,FALSE,"FANDA96";#N/A,#N/A,FALSE,"INTRAN96";#N/A,#N/A,FALSE,"NAA9697";#N/A,#N/A,FALSE,"ECWEBB";#N/A,#N/A,FALSE,"MFT96";#N/A,#N/A,FALSE,"CTrecon"}</definedName>
    <definedName name="NOCONFLICT_5_3_5" hidden="1">{#N/A,#N/A,FALSE,"TMCOMP96";#N/A,#N/A,FALSE,"MAT96";#N/A,#N/A,FALSE,"FANDA96";#N/A,#N/A,FALSE,"INTRAN96";#N/A,#N/A,FALSE,"NAA9697";#N/A,#N/A,FALSE,"ECWEBB";#N/A,#N/A,FALSE,"MFT96";#N/A,#N/A,FALSE,"CTrecon"}</definedName>
    <definedName name="NOCONFLICT_5_4" hidden="1">{#N/A,#N/A,FALSE,"TMCOMP96";#N/A,#N/A,FALSE,"MAT96";#N/A,#N/A,FALSE,"FANDA96";#N/A,#N/A,FALSE,"INTRAN96";#N/A,#N/A,FALSE,"NAA9697";#N/A,#N/A,FALSE,"ECWEBB";#N/A,#N/A,FALSE,"MFT96";#N/A,#N/A,FALSE,"CTrecon"}</definedName>
    <definedName name="NOCONFLICT_5_4_1" hidden="1">{#N/A,#N/A,FALSE,"TMCOMP96";#N/A,#N/A,FALSE,"MAT96";#N/A,#N/A,FALSE,"FANDA96";#N/A,#N/A,FALSE,"INTRAN96";#N/A,#N/A,FALSE,"NAA9697";#N/A,#N/A,FALSE,"ECWEBB";#N/A,#N/A,FALSE,"MFT96";#N/A,#N/A,FALSE,"CTrecon"}</definedName>
    <definedName name="NOCONFLICT_5_4_2" hidden="1">{#N/A,#N/A,FALSE,"TMCOMP96";#N/A,#N/A,FALSE,"MAT96";#N/A,#N/A,FALSE,"FANDA96";#N/A,#N/A,FALSE,"INTRAN96";#N/A,#N/A,FALSE,"NAA9697";#N/A,#N/A,FALSE,"ECWEBB";#N/A,#N/A,FALSE,"MFT96";#N/A,#N/A,FALSE,"CTrecon"}</definedName>
    <definedName name="NOCONFLICT_5_4_3" hidden="1">{#N/A,#N/A,FALSE,"TMCOMP96";#N/A,#N/A,FALSE,"MAT96";#N/A,#N/A,FALSE,"FANDA96";#N/A,#N/A,FALSE,"INTRAN96";#N/A,#N/A,FALSE,"NAA9697";#N/A,#N/A,FALSE,"ECWEBB";#N/A,#N/A,FALSE,"MFT96";#N/A,#N/A,FALSE,"CTrecon"}</definedName>
    <definedName name="NOCONFLICT_5_4_4" hidden="1">{#N/A,#N/A,FALSE,"TMCOMP96";#N/A,#N/A,FALSE,"MAT96";#N/A,#N/A,FALSE,"FANDA96";#N/A,#N/A,FALSE,"INTRAN96";#N/A,#N/A,FALSE,"NAA9697";#N/A,#N/A,FALSE,"ECWEBB";#N/A,#N/A,FALSE,"MFT96";#N/A,#N/A,FALSE,"CTrecon"}</definedName>
    <definedName name="NOCONFLICT_5_4_5" hidden="1">{#N/A,#N/A,FALSE,"TMCOMP96";#N/A,#N/A,FALSE,"MAT96";#N/A,#N/A,FALSE,"FANDA96";#N/A,#N/A,FALSE,"INTRAN96";#N/A,#N/A,FALSE,"NAA9697";#N/A,#N/A,FALSE,"ECWEBB";#N/A,#N/A,FALSE,"MFT96";#N/A,#N/A,FALSE,"CTrecon"}</definedName>
    <definedName name="NOCONFLICT_5_5" hidden="1">{#N/A,#N/A,FALSE,"TMCOMP96";#N/A,#N/A,FALSE,"MAT96";#N/A,#N/A,FALSE,"FANDA96";#N/A,#N/A,FALSE,"INTRAN96";#N/A,#N/A,FALSE,"NAA9697";#N/A,#N/A,FALSE,"ECWEBB";#N/A,#N/A,FALSE,"MFT96";#N/A,#N/A,FALSE,"CTrecon"}</definedName>
    <definedName name="NOCONFLICT_5_5_1" hidden="1">{#N/A,#N/A,FALSE,"TMCOMP96";#N/A,#N/A,FALSE,"MAT96";#N/A,#N/A,FALSE,"FANDA96";#N/A,#N/A,FALSE,"INTRAN96";#N/A,#N/A,FALSE,"NAA9697";#N/A,#N/A,FALSE,"ECWEBB";#N/A,#N/A,FALSE,"MFT96";#N/A,#N/A,FALSE,"CTrecon"}</definedName>
    <definedName name="NOCONFLICT_5_5_2" hidden="1">{#N/A,#N/A,FALSE,"TMCOMP96";#N/A,#N/A,FALSE,"MAT96";#N/A,#N/A,FALSE,"FANDA96";#N/A,#N/A,FALSE,"INTRAN96";#N/A,#N/A,FALSE,"NAA9697";#N/A,#N/A,FALSE,"ECWEBB";#N/A,#N/A,FALSE,"MFT96";#N/A,#N/A,FALSE,"CTrecon"}</definedName>
    <definedName name="NOCONFLICT_5_5_3" hidden="1">{#N/A,#N/A,FALSE,"TMCOMP96";#N/A,#N/A,FALSE,"MAT96";#N/A,#N/A,FALSE,"FANDA96";#N/A,#N/A,FALSE,"INTRAN96";#N/A,#N/A,FALSE,"NAA9697";#N/A,#N/A,FALSE,"ECWEBB";#N/A,#N/A,FALSE,"MFT96";#N/A,#N/A,FALSE,"CTrecon"}</definedName>
    <definedName name="NOCONFLICT_5_5_4" hidden="1">{#N/A,#N/A,FALSE,"TMCOMP96";#N/A,#N/A,FALSE,"MAT96";#N/A,#N/A,FALSE,"FANDA96";#N/A,#N/A,FALSE,"INTRAN96";#N/A,#N/A,FALSE,"NAA9697";#N/A,#N/A,FALSE,"ECWEBB";#N/A,#N/A,FALSE,"MFT96";#N/A,#N/A,FALSE,"CTrecon"}</definedName>
    <definedName name="NOCONFLICT_5_5_5"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ption2_1" hidden="1">{#N/A,#N/A,FALSE,"TMCOMP96";#N/A,#N/A,FALSE,"MAT96";#N/A,#N/A,FALSE,"FANDA96";#N/A,#N/A,FALSE,"INTRAN96";#N/A,#N/A,FALSE,"NAA9697";#N/A,#N/A,FALSE,"ECWEBB";#N/A,#N/A,FALSE,"MFT96";#N/A,#N/A,FALSE,"CTrecon"}</definedName>
    <definedName name="Option2_1_1" hidden="1">{#N/A,#N/A,FALSE,"TMCOMP96";#N/A,#N/A,FALSE,"MAT96";#N/A,#N/A,FALSE,"FANDA96";#N/A,#N/A,FALSE,"INTRAN96";#N/A,#N/A,FALSE,"NAA9697";#N/A,#N/A,FALSE,"ECWEBB";#N/A,#N/A,FALSE,"MFT96";#N/A,#N/A,FALSE,"CTrecon"}</definedName>
    <definedName name="Option2_1_1_1" hidden="1">{#N/A,#N/A,FALSE,"TMCOMP96";#N/A,#N/A,FALSE,"MAT96";#N/A,#N/A,FALSE,"FANDA96";#N/A,#N/A,FALSE,"INTRAN96";#N/A,#N/A,FALSE,"NAA9697";#N/A,#N/A,FALSE,"ECWEBB";#N/A,#N/A,FALSE,"MFT96";#N/A,#N/A,FALSE,"CTrecon"}</definedName>
    <definedName name="Option2_1_1_1_1" hidden="1">{#N/A,#N/A,FALSE,"TMCOMP96";#N/A,#N/A,FALSE,"MAT96";#N/A,#N/A,FALSE,"FANDA96";#N/A,#N/A,FALSE,"INTRAN96";#N/A,#N/A,FALSE,"NAA9697";#N/A,#N/A,FALSE,"ECWEBB";#N/A,#N/A,FALSE,"MFT96";#N/A,#N/A,FALSE,"CTrecon"}</definedName>
    <definedName name="Option2_1_1_1_1_1" hidden="1">{#N/A,#N/A,FALSE,"TMCOMP96";#N/A,#N/A,FALSE,"MAT96";#N/A,#N/A,FALSE,"FANDA96";#N/A,#N/A,FALSE,"INTRAN96";#N/A,#N/A,FALSE,"NAA9697";#N/A,#N/A,FALSE,"ECWEBB";#N/A,#N/A,FALSE,"MFT96";#N/A,#N/A,FALSE,"CTrecon"}</definedName>
    <definedName name="Option2_1_1_1_1_1_1" hidden="1">{#N/A,#N/A,FALSE,"TMCOMP96";#N/A,#N/A,FALSE,"MAT96";#N/A,#N/A,FALSE,"FANDA96";#N/A,#N/A,FALSE,"INTRAN96";#N/A,#N/A,FALSE,"NAA9697";#N/A,#N/A,FALSE,"ECWEBB";#N/A,#N/A,FALSE,"MFT96";#N/A,#N/A,FALSE,"CTrecon"}</definedName>
    <definedName name="Option2_1_1_1_1_1_2" hidden="1">{#N/A,#N/A,FALSE,"TMCOMP96";#N/A,#N/A,FALSE,"MAT96";#N/A,#N/A,FALSE,"FANDA96";#N/A,#N/A,FALSE,"INTRAN96";#N/A,#N/A,FALSE,"NAA9697";#N/A,#N/A,FALSE,"ECWEBB";#N/A,#N/A,FALSE,"MFT96";#N/A,#N/A,FALSE,"CTrecon"}</definedName>
    <definedName name="Option2_1_1_1_1_1_3" hidden="1">{#N/A,#N/A,FALSE,"TMCOMP96";#N/A,#N/A,FALSE,"MAT96";#N/A,#N/A,FALSE,"FANDA96";#N/A,#N/A,FALSE,"INTRAN96";#N/A,#N/A,FALSE,"NAA9697";#N/A,#N/A,FALSE,"ECWEBB";#N/A,#N/A,FALSE,"MFT96";#N/A,#N/A,FALSE,"CTrecon"}</definedName>
    <definedName name="Option2_1_1_1_1_1_4" hidden="1">{#N/A,#N/A,FALSE,"TMCOMP96";#N/A,#N/A,FALSE,"MAT96";#N/A,#N/A,FALSE,"FANDA96";#N/A,#N/A,FALSE,"INTRAN96";#N/A,#N/A,FALSE,"NAA9697";#N/A,#N/A,FALSE,"ECWEBB";#N/A,#N/A,FALSE,"MFT96";#N/A,#N/A,FALSE,"CTrecon"}</definedName>
    <definedName name="Option2_1_1_1_1_1_5" hidden="1">{#N/A,#N/A,FALSE,"TMCOMP96";#N/A,#N/A,FALSE,"MAT96";#N/A,#N/A,FALSE,"FANDA96";#N/A,#N/A,FALSE,"INTRAN96";#N/A,#N/A,FALSE,"NAA9697";#N/A,#N/A,FALSE,"ECWEBB";#N/A,#N/A,FALSE,"MFT96";#N/A,#N/A,FALSE,"CTrecon"}</definedName>
    <definedName name="Option2_1_1_1_1_2" hidden="1">{#N/A,#N/A,FALSE,"TMCOMP96";#N/A,#N/A,FALSE,"MAT96";#N/A,#N/A,FALSE,"FANDA96";#N/A,#N/A,FALSE,"INTRAN96";#N/A,#N/A,FALSE,"NAA9697";#N/A,#N/A,FALSE,"ECWEBB";#N/A,#N/A,FALSE,"MFT96";#N/A,#N/A,FALSE,"CTrecon"}</definedName>
    <definedName name="Option2_1_1_1_1_2_1" hidden="1">{#N/A,#N/A,FALSE,"TMCOMP96";#N/A,#N/A,FALSE,"MAT96";#N/A,#N/A,FALSE,"FANDA96";#N/A,#N/A,FALSE,"INTRAN96";#N/A,#N/A,FALSE,"NAA9697";#N/A,#N/A,FALSE,"ECWEBB";#N/A,#N/A,FALSE,"MFT96";#N/A,#N/A,FALSE,"CTrecon"}</definedName>
    <definedName name="Option2_1_1_1_1_2_2" hidden="1">{#N/A,#N/A,FALSE,"TMCOMP96";#N/A,#N/A,FALSE,"MAT96";#N/A,#N/A,FALSE,"FANDA96";#N/A,#N/A,FALSE,"INTRAN96";#N/A,#N/A,FALSE,"NAA9697";#N/A,#N/A,FALSE,"ECWEBB";#N/A,#N/A,FALSE,"MFT96";#N/A,#N/A,FALSE,"CTrecon"}</definedName>
    <definedName name="Option2_1_1_1_1_2_3" hidden="1">{#N/A,#N/A,FALSE,"TMCOMP96";#N/A,#N/A,FALSE,"MAT96";#N/A,#N/A,FALSE,"FANDA96";#N/A,#N/A,FALSE,"INTRAN96";#N/A,#N/A,FALSE,"NAA9697";#N/A,#N/A,FALSE,"ECWEBB";#N/A,#N/A,FALSE,"MFT96";#N/A,#N/A,FALSE,"CTrecon"}</definedName>
    <definedName name="Option2_1_1_1_1_2_4" hidden="1">{#N/A,#N/A,FALSE,"TMCOMP96";#N/A,#N/A,FALSE,"MAT96";#N/A,#N/A,FALSE,"FANDA96";#N/A,#N/A,FALSE,"INTRAN96";#N/A,#N/A,FALSE,"NAA9697";#N/A,#N/A,FALSE,"ECWEBB";#N/A,#N/A,FALSE,"MFT96";#N/A,#N/A,FALSE,"CTrecon"}</definedName>
    <definedName name="Option2_1_1_1_1_2_5" hidden="1">{#N/A,#N/A,FALSE,"TMCOMP96";#N/A,#N/A,FALSE,"MAT96";#N/A,#N/A,FALSE,"FANDA96";#N/A,#N/A,FALSE,"INTRAN96";#N/A,#N/A,FALSE,"NAA9697";#N/A,#N/A,FALSE,"ECWEBB";#N/A,#N/A,FALSE,"MFT96";#N/A,#N/A,FALSE,"CTrecon"}</definedName>
    <definedName name="Option2_1_1_1_1_3" hidden="1">{#N/A,#N/A,FALSE,"TMCOMP96";#N/A,#N/A,FALSE,"MAT96";#N/A,#N/A,FALSE,"FANDA96";#N/A,#N/A,FALSE,"INTRAN96";#N/A,#N/A,FALSE,"NAA9697";#N/A,#N/A,FALSE,"ECWEBB";#N/A,#N/A,FALSE,"MFT96";#N/A,#N/A,FALSE,"CTrecon"}</definedName>
    <definedName name="Option2_1_1_1_1_4" hidden="1">{#N/A,#N/A,FALSE,"TMCOMP96";#N/A,#N/A,FALSE,"MAT96";#N/A,#N/A,FALSE,"FANDA96";#N/A,#N/A,FALSE,"INTRAN96";#N/A,#N/A,FALSE,"NAA9697";#N/A,#N/A,FALSE,"ECWEBB";#N/A,#N/A,FALSE,"MFT96";#N/A,#N/A,FALSE,"CTrecon"}</definedName>
    <definedName name="Option2_1_1_1_1_5" hidden="1">{#N/A,#N/A,FALSE,"TMCOMP96";#N/A,#N/A,FALSE,"MAT96";#N/A,#N/A,FALSE,"FANDA96";#N/A,#N/A,FALSE,"INTRAN96";#N/A,#N/A,FALSE,"NAA9697";#N/A,#N/A,FALSE,"ECWEBB";#N/A,#N/A,FALSE,"MFT96";#N/A,#N/A,FALSE,"CTrecon"}</definedName>
    <definedName name="Option2_1_1_1_2" hidden="1">{#N/A,#N/A,FALSE,"TMCOMP96";#N/A,#N/A,FALSE,"MAT96";#N/A,#N/A,FALSE,"FANDA96";#N/A,#N/A,FALSE,"INTRAN96";#N/A,#N/A,FALSE,"NAA9697";#N/A,#N/A,FALSE,"ECWEBB";#N/A,#N/A,FALSE,"MFT96";#N/A,#N/A,FALSE,"CTrecon"}</definedName>
    <definedName name="Option2_1_1_1_2_1" hidden="1">{#N/A,#N/A,FALSE,"TMCOMP96";#N/A,#N/A,FALSE,"MAT96";#N/A,#N/A,FALSE,"FANDA96";#N/A,#N/A,FALSE,"INTRAN96";#N/A,#N/A,FALSE,"NAA9697";#N/A,#N/A,FALSE,"ECWEBB";#N/A,#N/A,FALSE,"MFT96";#N/A,#N/A,FALSE,"CTrecon"}</definedName>
    <definedName name="Option2_1_1_1_2_2" hidden="1">{#N/A,#N/A,FALSE,"TMCOMP96";#N/A,#N/A,FALSE,"MAT96";#N/A,#N/A,FALSE,"FANDA96";#N/A,#N/A,FALSE,"INTRAN96";#N/A,#N/A,FALSE,"NAA9697";#N/A,#N/A,FALSE,"ECWEBB";#N/A,#N/A,FALSE,"MFT96";#N/A,#N/A,FALSE,"CTrecon"}</definedName>
    <definedName name="Option2_1_1_1_2_3" hidden="1">{#N/A,#N/A,FALSE,"TMCOMP96";#N/A,#N/A,FALSE,"MAT96";#N/A,#N/A,FALSE,"FANDA96";#N/A,#N/A,FALSE,"INTRAN96";#N/A,#N/A,FALSE,"NAA9697";#N/A,#N/A,FALSE,"ECWEBB";#N/A,#N/A,FALSE,"MFT96";#N/A,#N/A,FALSE,"CTrecon"}</definedName>
    <definedName name="Option2_1_1_1_2_4" hidden="1">{#N/A,#N/A,FALSE,"TMCOMP96";#N/A,#N/A,FALSE,"MAT96";#N/A,#N/A,FALSE,"FANDA96";#N/A,#N/A,FALSE,"INTRAN96";#N/A,#N/A,FALSE,"NAA9697";#N/A,#N/A,FALSE,"ECWEBB";#N/A,#N/A,FALSE,"MFT96";#N/A,#N/A,FALSE,"CTrecon"}</definedName>
    <definedName name="Option2_1_1_1_2_5" hidden="1">{#N/A,#N/A,FALSE,"TMCOMP96";#N/A,#N/A,FALSE,"MAT96";#N/A,#N/A,FALSE,"FANDA96";#N/A,#N/A,FALSE,"INTRAN96";#N/A,#N/A,FALSE,"NAA9697";#N/A,#N/A,FALSE,"ECWEBB";#N/A,#N/A,FALSE,"MFT96";#N/A,#N/A,FALSE,"CTrecon"}</definedName>
    <definedName name="Option2_1_1_1_3" hidden="1">{#N/A,#N/A,FALSE,"TMCOMP96";#N/A,#N/A,FALSE,"MAT96";#N/A,#N/A,FALSE,"FANDA96";#N/A,#N/A,FALSE,"INTRAN96";#N/A,#N/A,FALSE,"NAA9697";#N/A,#N/A,FALSE,"ECWEBB";#N/A,#N/A,FALSE,"MFT96";#N/A,#N/A,FALSE,"CTrecon"}</definedName>
    <definedName name="Option2_1_1_1_3_1" hidden="1">{#N/A,#N/A,FALSE,"TMCOMP96";#N/A,#N/A,FALSE,"MAT96";#N/A,#N/A,FALSE,"FANDA96";#N/A,#N/A,FALSE,"INTRAN96";#N/A,#N/A,FALSE,"NAA9697";#N/A,#N/A,FALSE,"ECWEBB";#N/A,#N/A,FALSE,"MFT96";#N/A,#N/A,FALSE,"CTrecon"}</definedName>
    <definedName name="Option2_1_1_1_3_2" hidden="1">{#N/A,#N/A,FALSE,"TMCOMP96";#N/A,#N/A,FALSE,"MAT96";#N/A,#N/A,FALSE,"FANDA96";#N/A,#N/A,FALSE,"INTRAN96";#N/A,#N/A,FALSE,"NAA9697";#N/A,#N/A,FALSE,"ECWEBB";#N/A,#N/A,FALSE,"MFT96";#N/A,#N/A,FALSE,"CTrecon"}</definedName>
    <definedName name="Option2_1_1_1_3_3" hidden="1">{#N/A,#N/A,FALSE,"TMCOMP96";#N/A,#N/A,FALSE,"MAT96";#N/A,#N/A,FALSE,"FANDA96";#N/A,#N/A,FALSE,"INTRAN96";#N/A,#N/A,FALSE,"NAA9697";#N/A,#N/A,FALSE,"ECWEBB";#N/A,#N/A,FALSE,"MFT96";#N/A,#N/A,FALSE,"CTrecon"}</definedName>
    <definedName name="Option2_1_1_1_3_4" hidden="1">{#N/A,#N/A,FALSE,"TMCOMP96";#N/A,#N/A,FALSE,"MAT96";#N/A,#N/A,FALSE,"FANDA96";#N/A,#N/A,FALSE,"INTRAN96";#N/A,#N/A,FALSE,"NAA9697";#N/A,#N/A,FALSE,"ECWEBB";#N/A,#N/A,FALSE,"MFT96";#N/A,#N/A,FALSE,"CTrecon"}</definedName>
    <definedName name="Option2_1_1_1_3_5" hidden="1">{#N/A,#N/A,FALSE,"TMCOMP96";#N/A,#N/A,FALSE,"MAT96";#N/A,#N/A,FALSE,"FANDA96";#N/A,#N/A,FALSE,"INTRAN96";#N/A,#N/A,FALSE,"NAA9697";#N/A,#N/A,FALSE,"ECWEBB";#N/A,#N/A,FALSE,"MFT96";#N/A,#N/A,FALSE,"CTrecon"}</definedName>
    <definedName name="Option2_1_1_1_4" hidden="1">{#N/A,#N/A,FALSE,"TMCOMP96";#N/A,#N/A,FALSE,"MAT96";#N/A,#N/A,FALSE,"FANDA96";#N/A,#N/A,FALSE,"INTRAN96";#N/A,#N/A,FALSE,"NAA9697";#N/A,#N/A,FALSE,"ECWEBB";#N/A,#N/A,FALSE,"MFT96";#N/A,#N/A,FALSE,"CTrecon"}</definedName>
    <definedName name="Option2_1_1_1_4_1" hidden="1">{#N/A,#N/A,FALSE,"TMCOMP96";#N/A,#N/A,FALSE,"MAT96";#N/A,#N/A,FALSE,"FANDA96";#N/A,#N/A,FALSE,"INTRAN96";#N/A,#N/A,FALSE,"NAA9697";#N/A,#N/A,FALSE,"ECWEBB";#N/A,#N/A,FALSE,"MFT96";#N/A,#N/A,FALSE,"CTrecon"}</definedName>
    <definedName name="Option2_1_1_1_4_2" hidden="1">{#N/A,#N/A,FALSE,"TMCOMP96";#N/A,#N/A,FALSE,"MAT96";#N/A,#N/A,FALSE,"FANDA96";#N/A,#N/A,FALSE,"INTRAN96";#N/A,#N/A,FALSE,"NAA9697";#N/A,#N/A,FALSE,"ECWEBB";#N/A,#N/A,FALSE,"MFT96";#N/A,#N/A,FALSE,"CTrecon"}</definedName>
    <definedName name="Option2_1_1_1_4_3" hidden="1">{#N/A,#N/A,FALSE,"TMCOMP96";#N/A,#N/A,FALSE,"MAT96";#N/A,#N/A,FALSE,"FANDA96";#N/A,#N/A,FALSE,"INTRAN96";#N/A,#N/A,FALSE,"NAA9697";#N/A,#N/A,FALSE,"ECWEBB";#N/A,#N/A,FALSE,"MFT96";#N/A,#N/A,FALSE,"CTrecon"}</definedName>
    <definedName name="Option2_1_1_1_4_4" hidden="1">{#N/A,#N/A,FALSE,"TMCOMP96";#N/A,#N/A,FALSE,"MAT96";#N/A,#N/A,FALSE,"FANDA96";#N/A,#N/A,FALSE,"INTRAN96";#N/A,#N/A,FALSE,"NAA9697";#N/A,#N/A,FALSE,"ECWEBB";#N/A,#N/A,FALSE,"MFT96";#N/A,#N/A,FALSE,"CTrecon"}</definedName>
    <definedName name="Option2_1_1_1_4_5" hidden="1">{#N/A,#N/A,FALSE,"TMCOMP96";#N/A,#N/A,FALSE,"MAT96";#N/A,#N/A,FALSE,"FANDA96";#N/A,#N/A,FALSE,"INTRAN96";#N/A,#N/A,FALSE,"NAA9697";#N/A,#N/A,FALSE,"ECWEBB";#N/A,#N/A,FALSE,"MFT96";#N/A,#N/A,FALSE,"CTrecon"}</definedName>
    <definedName name="Option2_1_1_1_5" hidden="1">{#N/A,#N/A,FALSE,"TMCOMP96";#N/A,#N/A,FALSE,"MAT96";#N/A,#N/A,FALSE,"FANDA96";#N/A,#N/A,FALSE,"INTRAN96";#N/A,#N/A,FALSE,"NAA9697";#N/A,#N/A,FALSE,"ECWEBB";#N/A,#N/A,FALSE,"MFT96";#N/A,#N/A,FALSE,"CTrecon"}</definedName>
    <definedName name="Option2_1_1_1_5_1" hidden="1">{#N/A,#N/A,FALSE,"TMCOMP96";#N/A,#N/A,FALSE,"MAT96";#N/A,#N/A,FALSE,"FANDA96";#N/A,#N/A,FALSE,"INTRAN96";#N/A,#N/A,FALSE,"NAA9697";#N/A,#N/A,FALSE,"ECWEBB";#N/A,#N/A,FALSE,"MFT96";#N/A,#N/A,FALSE,"CTrecon"}</definedName>
    <definedName name="Option2_1_1_1_5_2" hidden="1">{#N/A,#N/A,FALSE,"TMCOMP96";#N/A,#N/A,FALSE,"MAT96";#N/A,#N/A,FALSE,"FANDA96";#N/A,#N/A,FALSE,"INTRAN96";#N/A,#N/A,FALSE,"NAA9697";#N/A,#N/A,FALSE,"ECWEBB";#N/A,#N/A,FALSE,"MFT96";#N/A,#N/A,FALSE,"CTrecon"}</definedName>
    <definedName name="Option2_1_1_1_5_3" hidden="1">{#N/A,#N/A,FALSE,"TMCOMP96";#N/A,#N/A,FALSE,"MAT96";#N/A,#N/A,FALSE,"FANDA96";#N/A,#N/A,FALSE,"INTRAN96";#N/A,#N/A,FALSE,"NAA9697";#N/A,#N/A,FALSE,"ECWEBB";#N/A,#N/A,FALSE,"MFT96";#N/A,#N/A,FALSE,"CTrecon"}</definedName>
    <definedName name="Option2_1_1_1_5_4" hidden="1">{#N/A,#N/A,FALSE,"TMCOMP96";#N/A,#N/A,FALSE,"MAT96";#N/A,#N/A,FALSE,"FANDA96";#N/A,#N/A,FALSE,"INTRAN96";#N/A,#N/A,FALSE,"NAA9697";#N/A,#N/A,FALSE,"ECWEBB";#N/A,#N/A,FALSE,"MFT96";#N/A,#N/A,FALSE,"CTrecon"}</definedName>
    <definedName name="Option2_1_1_1_5_5" hidden="1">{#N/A,#N/A,FALSE,"TMCOMP96";#N/A,#N/A,FALSE,"MAT96";#N/A,#N/A,FALSE,"FANDA96";#N/A,#N/A,FALSE,"INTRAN96";#N/A,#N/A,FALSE,"NAA9697";#N/A,#N/A,FALSE,"ECWEBB";#N/A,#N/A,FALSE,"MFT96";#N/A,#N/A,FALSE,"CTrecon"}</definedName>
    <definedName name="Option2_1_1_2" hidden="1">{#N/A,#N/A,FALSE,"TMCOMP96";#N/A,#N/A,FALSE,"MAT96";#N/A,#N/A,FALSE,"FANDA96";#N/A,#N/A,FALSE,"INTRAN96";#N/A,#N/A,FALSE,"NAA9697";#N/A,#N/A,FALSE,"ECWEBB";#N/A,#N/A,FALSE,"MFT96";#N/A,#N/A,FALSE,"CTrecon"}</definedName>
    <definedName name="Option2_1_1_2_1" hidden="1">{#N/A,#N/A,FALSE,"TMCOMP96";#N/A,#N/A,FALSE,"MAT96";#N/A,#N/A,FALSE,"FANDA96";#N/A,#N/A,FALSE,"INTRAN96";#N/A,#N/A,FALSE,"NAA9697";#N/A,#N/A,FALSE,"ECWEBB";#N/A,#N/A,FALSE,"MFT96";#N/A,#N/A,FALSE,"CTrecon"}</definedName>
    <definedName name="Option2_1_1_2_2" hidden="1">{#N/A,#N/A,FALSE,"TMCOMP96";#N/A,#N/A,FALSE,"MAT96";#N/A,#N/A,FALSE,"FANDA96";#N/A,#N/A,FALSE,"INTRAN96";#N/A,#N/A,FALSE,"NAA9697";#N/A,#N/A,FALSE,"ECWEBB";#N/A,#N/A,FALSE,"MFT96";#N/A,#N/A,FALSE,"CTrecon"}</definedName>
    <definedName name="Option2_1_1_2_3" hidden="1">{#N/A,#N/A,FALSE,"TMCOMP96";#N/A,#N/A,FALSE,"MAT96";#N/A,#N/A,FALSE,"FANDA96";#N/A,#N/A,FALSE,"INTRAN96";#N/A,#N/A,FALSE,"NAA9697";#N/A,#N/A,FALSE,"ECWEBB";#N/A,#N/A,FALSE,"MFT96";#N/A,#N/A,FALSE,"CTrecon"}</definedName>
    <definedName name="Option2_1_1_2_4" hidden="1">{#N/A,#N/A,FALSE,"TMCOMP96";#N/A,#N/A,FALSE,"MAT96";#N/A,#N/A,FALSE,"FANDA96";#N/A,#N/A,FALSE,"INTRAN96";#N/A,#N/A,FALSE,"NAA9697";#N/A,#N/A,FALSE,"ECWEBB";#N/A,#N/A,FALSE,"MFT96";#N/A,#N/A,FALSE,"CTrecon"}</definedName>
    <definedName name="Option2_1_1_2_5" hidden="1">{#N/A,#N/A,FALSE,"TMCOMP96";#N/A,#N/A,FALSE,"MAT96";#N/A,#N/A,FALSE,"FANDA96";#N/A,#N/A,FALSE,"INTRAN96";#N/A,#N/A,FALSE,"NAA9697";#N/A,#N/A,FALSE,"ECWEBB";#N/A,#N/A,FALSE,"MFT96";#N/A,#N/A,FALSE,"CTrecon"}</definedName>
    <definedName name="Option2_1_1_3" hidden="1">{#N/A,#N/A,FALSE,"TMCOMP96";#N/A,#N/A,FALSE,"MAT96";#N/A,#N/A,FALSE,"FANDA96";#N/A,#N/A,FALSE,"INTRAN96";#N/A,#N/A,FALSE,"NAA9697";#N/A,#N/A,FALSE,"ECWEBB";#N/A,#N/A,FALSE,"MFT96";#N/A,#N/A,FALSE,"CTrecon"}</definedName>
    <definedName name="Option2_1_1_3_1" hidden="1">{#N/A,#N/A,FALSE,"TMCOMP96";#N/A,#N/A,FALSE,"MAT96";#N/A,#N/A,FALSE,"FANDA96";#N/A,#N/A,FALSE,"INTRAN96";#N/A,#N/A,FALSE,"NAA9697";#N/A,#N/A,FALSE,"ECWEBB";#N/A,#N/A,FALSE,"MFT96";#N/A,#N/A,FALSE,"CTrecon"}</definedName>
    <definedName name="Option2_1_1_3_2" hidden="1">{#N/A,#N/A,FALSE,"TMCOMP96";#N/A,#N/A,FALSE,"MAT96";#N/A,#N/A,FALSE,"FANDA96";#N/A,#N/A,FALSE,"INTRAN96";#N/A,#N/A,FALSE,"NAA9697";#N/A,#N/A,FALSE,"ECWEBB";#N/A,#N/A,FALSE,"MFT96";#N/A,#N/A,FALSE,"CTrecon"}</definedName>
    <definedName name="Option2_1_1_3_3" hidden="1">{#N/A,#N/A,FALSE,"TMCOMP96";#N/A,#N/A,FALSE,"MAT96";#N/A,#N/A,FALSE,"FANDA96";#N/A,#N/A,FALSE,"INTRAN96";#N/A,#N/A,FALSE,"NAA9697";#N/A,#N/A,FALSE,"ECWEBB";#N/A,#N/A,FALSE,"MFT96";#N/A,#N/A,FALSE,"CTrecon"}</definedName>
    <definedName name="Option2_1_1_3_4" hidden="1">{#N/A,#N/A,FALSE,"TMCOMP96";#N/A,#N/A,FALSE,"MAT96";#N/A,#N/A,FALSE,"FANDA96";#N/A,#N/A,FALSE,"INTRAN96";#N/A,#N/A,FALSE,"NAA9697";#N/A,#N/A,FALSE,"ECWEBB";#N/A,#N/A,FALSE,"MFT96";#N/A,#N/A,FALSE,"CTrecon"}</definedName>
    <definedName name="Option2_1_1_3_5" hidden="1">{#N/A,#N/A,FALSE,"TMCOMP96";#N/A,#N/A,FALSE,"MAT96";#N/A,#N/A,FALSE,"FANDA96";#N/A,#N/A,FALSE,"INTRAN96";#N/A,#N/A,FALSE,"NAA9697";#N/A,#N/A,FALSE,"ECWEBB";#N/A,#N/A,FALSE,"MFT96";#N/A,#N/A,FALSE,"CTrecon"}</definedName>
    <definedName name="Option2_1_1_4" hidden="1">{#N/A,#N/A,FALSE,"TMCOMP96";#N/A,#N/A,FALSE,"MAT96";#N/A,#N/A,FALSE,"FANDA96";#N/A,#N/A,FALSE,"INTRAN96";#N/A,#N/A,FALSE,"NAA9697";#N/A,#N/A,FALSE,"ECWEBB";#N/A,#N/A,FALSE,"MFT96";#N/A,#N/A,FALSE,"CTrecon"}</definedName>
    <definedName name="Option2_1_1_4_1" hidden="1">{#N/A,#N/A,FALSE,"TMCOMP96";#N/A,#N/A,FALSE,"MAT96";#N/A,#N/A,FALSE,"FANDA96";#N/A,#N/A,FALSE,"INTRAN96";#N/A,#N/A,FALSE,"NAA9697";#N/A,#N/A,FALSE,"ECWEBB";#N/A,#N/A,FALSE,"MFT96";#N/A,#N/A,FALSE,"CTrecon"}</definedName>
    <definedName name="Option2_1_1_4_2" hidden="1">{#N/A,#N/A,FALSE,"TMCOMP96";#N/A,#N/A,FALSE,"MAT96";#N/A,#N/A,FALSE,"FANDA96";#N/A,#N/A,FALSE,"INTRAN96";#N/A,#N/A,FALSE,"NAA9697";#N/A,#N/A,FALSE,"ECWEBB";#N/A,#N/A,FALSE,"MFT96";#N/A,#N/A,FALSE,"CTrecon"}</definedName>
    <definedName name="Option2_1_1_4_3" hidden="1">{#N/A,#N/A,FALSE,"TMCOMP96";#N/A,#N/A,FALSE,"MAT96";#N/A,#N/A,FALSE,"FANDA96";#N/A,#N/A,FALSE,"INTRAN96";#N/A,#N/A,FALSE,"NAA9697";#N/A,#N/A,FALSE,"ECWEBB";#N/A,#N/A,FALSE,"MFT96";#N/A,#N/A,FALSE,"CTrecon"}</definedName>
    <definedName name="Option2_1_1_4_4" hidden="1">{#N/A,#N/A,FALSE,"TMCOMP96";#N/A,#N/A,FALSE,"MAT96";#N/A,#N/A,FALSE,"FANDA96";#N/A,#N/A,FALSE,"INTRAN96";#N/A,#N/A,FALSE,"NAA9697";#N/A,#N/A,FALSE,"ECWEBB";#N/A,#N/A,FALSE,"MFT96";#N/A,#N/A,FALSE,"CTrecon"}</definedName>
    <definedName name="Option2_1_1_4_5" hidden="1">{#N/A,#N/A,FALSE,"TMCOMP96";#N/A,#N/A,FALSE,"MAT96";#N/A,#N/A,FALSE,"FANDA96";#N/A,#N/A,FALSE,"INTRAN96";#N/A,#N/A,FALSE,"NAA9697";#N/A,#N/A,FALSE,"ECWEBB";#N/A,#N/A,FALSE,"MFT96";#N/A,#N/A,FALSE,"CTrecon"}</definedName>
    <definedName name="Option2_1_1_5" hidden="1">{#N/A,#N/A,FALSE,"TMCOMP96";#N/A,#N/A,FALSE,"MAT96";#N/A,#N/A,FALSE,"FANDA96";#N/A,#N/A,FALSE,"INTRAN96";#N/A,#N/A,FALSE,"NAA9697";#N/A,#N/A,FALSE,"ECWEBB";#N/A,#N/A,FALSE,"MFT96";#N/A,#N/A,FALSE,"CTrecon"}</definedName>
    <definedName name="Option2_1_1_5_1" hidden="1">{#N/A,#N/A,FALSE,"TMCOMP96";#N/A,#N/A,FALSE,"MAT96";#N/A,#N/A,FALSE,"FANDA96";#N/A,#N/A,FALSE,"INTRAN96";#N/A,#N/A,FALSE,"NAA9697";#N/A,#N/A,FALSE,"ECWEBB";#N/A,#N/A,FALSE,"MFT96";#N/A,#N/A,FALSE,"CTrecon"}</definedName>
    <definedName name="Option2_1_1_5_2" hidden="1">{#N/A,#N/A,FALSE,"TMCOMP96";#N/A,#N/A,FALSE,"MAT96";#N/A,#N/A,FALSE,"FANDA96";#N/A,#N/A,FALSE,"INTRAN96";#N/A,#N/A,FALSE,"NAA9697";#N/A,#N/A,FALSE,"ECWEBB";#N/A,#N/A,FALSE,"MFT96";#N/A,#N/A,FALSE,"CTrecon"}</definedName>
    <definedName name="Option2_1_1_5_3" hidden="1">{#N/A,#N/A,FALSE,"TMCOMP96";#N/A,#N/A,FALSE,"MAT96";#N/A,#N/A,FALSE,"FANDA96";#N/A,#N/A,FALSE,"INTRAN96";#N/A,#N/A,FALSE,"NAA9697";#N/A,#N/A,FALSE,"ECWEBB";#N/A,#N/A,FALSE,"MFT96";#N/A,#N/A,FALSE,"CTrecon"}</definedName>
    <definedName name="Option2_1_1_5_4" hidden="1">{#N/A,#N/A,FALSE,"TMCOMP96";#N/A,#N/A,FALSE,"MAT96";#N/A,#N/A,FALSE,"FANDA96";#N/A,#N/A,FALSE,"INTRAN96";#N/A,#N/A,FALSE,"NAA9697";#N/A,#N/A,FALSE,"ECWEBB";#N/A,#N/A,FALSE,"MFT96";#N/A,#N/A,FALSE,"CTrecon"}</definedName>
    <definedName name="Option2_1_1_5_5" hidden="1">{#N/A,#N/A,FALSE,"TMCOMP96";#N/A,#N/A,FALSE,"MAT96";#N/A,#N/A,FALSE,"FANDA96";#N/A,#N/A,FALSE,"INTRAN96";#N/A,#N/A,FALSE,"NAA9697";#N/A,#N/A,FALSE,"ECWEBB";#N/A,#N/A,FALSE,"MFT96";#N/A,#N/A,FALSE,"CTrecon"}</definedName>
    <definedName name="Option2_1_2" hidden="1">{#N/A,#N/A,FALSE,"TMCOMP96";#N/A,#N/A,FALSE,"MAT96";#N/A,#N/A,FALSE,"FANDA96";#N/A,#N/A,FALSE,"INTRAN96";#N/A,#N/A,FALSE,"NAA9697";#N/A,#N/A,FALSE,"ECWEBB";#N/A,#N/A,FALSE,"MFT96";#N/A,#N/A,FALSE,"CTrecon"}</definedName>
    <definedName name="Option2_1_2_1" hidden="1">{#N/A,#N/A,FALSE,"TMCOMP96";#N/A,#N/A,FALSE,"MAT96";#N/A,#N/A,FALSE,"FANDA96";#N/A,#N/A,FALSE,"INTRAN96";#N/A,#N/A,FALSE,"NAA9697";#N/A,#N/A,FALSE,"ECWEBB";#N/A,#N/A,FALSE,"MFT96";#N/A,#N/A,FALSE,"CTrecon"}</definedName>
    <definedName name="Option2_1_2_1_1" hidden="1">{#N/A,#N/A,FALSE,"TMCOMP96";#N/A,#N/A,FALSE,"MAT96";#N/A,#N/A,FALSE,"FANDA96";#N/A,#N/A,FALSE,"INTRAN96";#N/A,#N/A,FALSE,"NAA9697";#N/A,#N/A,FALSE,"ECWEBB";#N/A,#N/A,FALSE,"MFT96";#N/A,#N/A,FALSE,"CTrecon"}</definedName>
    <definedName name="Option2_1_2_1_1_1" hidden="1">{#N/A,#N/A,FALSE,"TMCOMP96";#N/A,#N/A,FALSE,"MAT96";#N/A,#N/A,FALSE,"FANDA96";#N/A,#N/A,FALSE,"INTRAN96";#N/A,#N/A,FALSE,"NAA9697";#N/A,#N/A,FALSE,"ECWEBB";#N/A,#N/A,FALSE,"MFT96";#N/A,#N/A,FALSE,"CTrecon"}</definedName>
    <definedName name="Option2_1_2_1_1_1_1" hidden="1">{#N/A,#N/A,FALSE,"TMCOMP96";#N/A,#N/A,FALSE,"MAT96";#N/A,#N/A,FALSE,"FANDA96";#N/A,#N/A,FALSE,"INTRAN96";#N/A,#N/A,FALSE,"NAA9697";#N/A,#N/A,FALSE,"ECWEBB";#N/A,#N/A,FALSE,"MFT96";#N/A,#N/A,FALSE,"CTrecon"}</definedName>
    <definedName name="Option2_1_2_1_1_1_2" hidden="1">{#N/A,#N/A,FALSE,"TMCOMP96";#N/A,#N/A,FALSE,"MAT96";#N/A,#N/A,FALSE,"FANDA96";#N/A,#N/A,FALSE,"INTRAN96";#N/A,#N/A,FALSE,"NAA9697";#N/A,#N/A,FALSE,"ECWEBB";#N/A,#N/A,FALSE,"MFT96";#N/A,#N/A,FALSE,"CTrecon"}</definedName>
    <definedName name="Option2_1_2_1_1_1_3" hidden="1">{#N/A,#N/A,FALSE,"TMCOMP96";#N/A,#N/A,FALSE,"MAT96";#N/A,#N/A,FALSE,"FANDA96";#N/A,#N/A,FALSE,"INTRAN96";#N/A,#N/A,FALSE,"NAA9697";#N/A,#N/A,FALSE,"ECWEBB";#N/A,#N/A,FALSE,"MFT96";#N/A,#N/A,FALSE,"CTrecon"}</definedName>
    <definedName name="Option2_1_2_1_1_1_4" hidden="1">{#N/A,#N/A,FALSE,"TMCOMP96";#N/A,#N/A,FALSE,"MAT96";#N/A,#N/A,FALSE,"FANDA96";#N/A,#N/A,FALSE,"INTRAN96";#N/A,#N/A,FALSE,"NAA9697";#N/A,#N/A,FALSE,"ECWEBB";#N/A,#N/A,FALSE,"MFT96";#N/A,#N/A,FALSE,"CTrecon"}</definedName>
    <definedName name="Option2_1_2_1_1_1_5" hidden="1">{#N/A,#N/A,FALSE,"TMCOMP96";#N/A,#N/A,FALSE,"MAT96";#N/A,#N/A,FALSE,"FANDA96";#N/A,#N/A,FALSE,"INTRAN96";#N/A,#N/A,FALSE,"NAA9697";#N/A,#N/A,FALSE,"ECWEBB";#N/A,#N/A,FALSE,"MFT96";#N/A,#N/A,FALSE,"CTrecon"}</definedName>
    <definedName name="Option2_1_2_1_1_2" hidden="1">{#N/A,#N/A,FALSE,"TMCOMP96";#N/A,#N/A,FALSE,"MAT96";#N/A,#N/A,FALSE,"FANDA96";#N/A,#N/A,FALSE,"INTRAN96";#N/A,#N/A,FALSE,"NAA9697";#N/A,#N/A,FALSE,"ECWEBB";#N/A,#N/A,FALSE,"MFT96";#N/A,#N/A,FALSE,"CTrecon"}</definedName>
    <definedName name="Option2_1_2_1_1_2_1" hidden="1">{#N/A,#N/A,FALSE,"TMCOMP96";#N/A,#N/A,FALSE,"MAT96";#N/A,#N/A,FALSE,"FANDA96";#N/A,#N/A,FALSE,"INTRAN96";#N/A,#N/A,FALSE,"NAA9697";#N/A,#N/A,FALSE,"ECWEBB";#N/A,#N/A,FALSE,"MFT96";#N/A,#N/A,FALSE,"CTrecon"}</definedName>
    <definedName name="Option2_1_2_1_1_2_2" hidden="1">{#N/A,#N/A,FALSE,"TMCOMP96";#N/A,#N/A,FALSE,"MAT96";#N/A,#N/A,FALSE,"FANDA96";#N/A,#N/A,FALSE,"INTRAN96";#N/A,#N/A,FALSE,"NAA9697";#N/A,#N/A,FALSE,"ECWEBB";#N/A,#N/A,FALSE,"MFT96";#N/A,#N/A,FALSE,"CTrecon"}</definedName>
    <definedName name="Option2_1_2_1_1_2_3" hidden="1">{#N/A,#N/A,FALSE,"TMCOMP96";#N/A,#N/A,FALSE,"MAT96";#N/A,#N/A,FALSE,"FANDA96";#N/A,#N/A,FALSE,"INTRAN96";#N/A,#N/A,FALSE,"NAA9697";#N/A,#N/A,FALSE,"ECWEBB";#N/A,#N/A,FALSE,"MFT96";#N/A,#N/A,FALSE,"CTrecon"}</definedName>
    <definedName name="Option2_1_2_1_1_2_4" hidden="1">{#N/A,#N/A,FALSE,"TMCOMP96";#N/A,#N/A,FALSE,"MAT96";#N/A,#N/A,FALSE,"FANDA96";#N/A,#N/A,FALSE,"INTRAN96";#N/A,#N/A,FALSE,"NAA9697";#N/A,#N/A,FALSE,"ECWEBB";#N/A,#N/A,FALSE,"MFT96";#N/A,#N/A,FALSE,"CTrecon"}</definedName>
    <definedName name="Option2_1_2_1_1_2_5" hidden="1">{#N/A,#N/A,FALSE,"TMCOMP96";#N/A,#N/A,FALSE,"MAT96";#N/A,#N/A,FALSE,"FANDA96";#N/A,#N/A,FALSE,"INTRAN96";#N/A,#N/A,FALSE,"NAA9697";#N/A,#N/A,FALSE,"ECWEBB";#N/A,#N/A,FALSE,"MFT96";#N/A,#N/A,FALSE,"CTrecon"}</definedName>
    <definedName name="Option2_1_2_1_1_3" hidden="1">{#N/A,#N/A,FALSE,"TMCOMP96";#N/A,#N/A,FALSE,"MAT96";#N/A,#N/A,FALSE,"FANDA96";#N/A,#N/A,FALSE,"INTRAN96";#N/A,#N/A,FALSE,"NAA9697";#N/A,#N/A,FALSE,"ECWEBB";#N/A,#N/A,FALSE,"MFT96";#N/A,#N/A,FALSE,"CTrecon"}</definedName>
    <definedName name="Option2_1_2_1_1_4" hidden="1">{#N/A,#N/A,FALSE,"TMCOMP96";#N/A,#N/A,FALSE,"MAT96";#N/A,#N/A,FALSE,"FANDA96";#N/A,#N/A,FALSE,"INTRAN96";#N/A,#N/A,FALSE,"NAA9697";#N/A,#N/A,FALSE,"ECWEBB";#N/A,#N/A,FALSE,"MFT96";#N/A,#N/A,FALSE,"CTrecon"}</definedName>
    <definedName name="Option2_1_2_1_1_5" hidden="1">{#N/A,#N/A,FALSE,"TMCOMP96";#N/A,#N/A,FALSE,"MAT96";#N/A,#N/A,FALSE,"FANDA96";#N/A,#N/A,FALSE,"INTRAN96";#N/A,#N/A,FALSE,"NAA9697";#N/A,#N/A,FALSE,"ECWEBB";#N/A,#N/A,FALSE,"MFT96";#N/A,#N/A,FALSE,"CTrecon"}</definedName>
    <definedName name="Option2_1_2_1_2" hidden="1">{#N/A,#N/A,FALSE,"TMCOMP96";#N/A,#N/A,FALSE,"MAT96";#N/A,#N/A,FALSE,"FANDA96";#N/A,#N/A,FALSE,"INTRAN96";#N/A,#N/A,FALSE,"NAA9697";#N/A,#N/A,FALSE,"ECWEBB";#N/A,#N/A,FALSE,"MFT96";#N/A,#N/A,FALSE,"CTrecon"}</definedName>
    <definedName name="Option2_1_2_1_2_1" hidden="1">{#N/A,#N/A,FALSE,"TMCOMP96";#N/A,#N/A,FALSE,"MAT96";#N/A,#N/A,FALSE,"FANDA96";#N/A,#N/A,FALSE,"INTRAN96";#N/A,#N/A,FALSE,"NAA9697";#N/A,#N/A,FALSE,"ECWEBB";#N/A,#N/A,FALSE,"MFT96";#N/A,#N/A,FALSE,"CTrecon"}</definedName>
    <definedName name="Option2_1_2_1_2_2" hidden="1">{#N/A,#N/A,FALSE,"TMCOMP96";#N/A,#N/A,FALSE,"MAT96";#N/A,#N/A,FALSE,"FANDA96";#N/A,#N/A,FALSE,"INTRAN96";#N/A,#N/A,FALSE,"NAA9697";#N/A,#N/A,FALSE,"ECWEBB";#N/A,#N/A,FALSE,"MFT96";#N/A,#N/A,FALSE,"CTrecon"}</definedName>
    <definedName name="Option2_1_2_1_2_3" hidden="1">{#N/A,#N/A,FALSE,"TMCOMP96";#N/A,#N/A,FALSE,"MAT96";#N/A,#N/A,FALSE,"FANDA96";#N/A,#N/A,FALSE,"INTRAN96";#N/A,#N/A,FALSE,"NAA9697";#N/A,#N/A,FALSE,"ECWEBB";#N/A,#N/A,FALSE,"MFT96";#N/A,#N/A,FALSE,"CTrecon"}</definedName>
    <definedName name="Option2_1_2_1_2_4" hidden="1">{#N/A,#N/A,FALSE,"TMCOMP96";#N/A,#N/A,FALSE,"MAT96";#N/A,#N/A,FALSE,"FANDA96";#N/A,#N/A,FALSE,"INTRAN96";#N/A,#N/A,FALSE,"NAA9697";#N/A,#N/A,FALSE,"ECWEBB";#N/A,#N/A,FALSE,"MFT96";#N/A,#N/A,FALSE,"CTrecon"}</definedName>
    <definedName name="Option2_1_2_1_2_5" hidden="1">{#N/A,#N/A,FALSE,"TMCOMP96";#N/A,#N/A,FALSE,"MAT96";#N/A,#N/A,FALSE,"FANDA96";#N/A,#N/A,FALSE,"INTRAN96";#N/A,#N/A,FALSE,"NAA9697";#N/A,#N/A,FALSE,"ECWEBB";#N/A,#N/A,FALSE,"MFT96";#N/A,#N/A,FALSE,"CTrecon"}</definedName>
    <definedName name="Option2_1_2_1_3" hidden="1">{#N/A,#N/A,FALSE,"TMCOMP96";#N/A,#N/A,FALSE,"MAT96";#N/A,#N/A,FALSE,"FANDA96";#N/A,#N/A,FALSE,"INTRAN96";#N/A,#N/A,FALSE,"NAA9697";#N/A,#N/A,FALSE,"ECWEBB";#N/A,#N/A,FALSE,"MFT96";#N/A,#N/A,FALSE,"CTrecon"}</definedName>
    <definedName name="Option2_1_2_1_3_1" hidden="1">{#N/A,#N/A,FALSE,"TMCOMP96";#N/A,#N/A,FALSE,"MAT96";#N/A,#N/A,FALSE,"FANDA96";#N/A,#N/A,FALSE,"INTRAN96";#N/A,#N/A,FALSE,"NAA9697";#N/A,#N/A,FALSE,"ECWEBB";#N/A,#N/A,FALSE,"MFT96";#N/A,#N/A,FALSE,"CTrecon"}</definedName>
    <definedName name="Option2_1_2_1_3_2" hidden="1">{#N/A,#N/A,FALSE,"TMCOMP96";#N/A,#N/A,FALSE,"MAT96";#N/A,#N/A,FALSE,"FANDA96";#N/A,#N/A,FALSE,"INTRAN96";#N/A,#N/A,FALSE,"NAA9697";#N/A,#N/A,FALSE,"ECWEBB";#N/A,#N/A,FALSE,"MFT96";#N/A,#N/A,FALSE,"CTrecon"}</definedName>
    <definedName name="Option2_1_2_1_3_3" hidden="1">{#N/A,#N/A,FALSE,"TMCOMP96";#N/A,#N/A,FALSE,"MAT96";#N/A,#N/A,FALSE,"FANDA96";#N/A,#N/A,FALSE,"INTRAN96";#N/A,#N/A,FALSE,"NAA9697";#N/A,#N/A,FALSE,"ECWEBB";#N/A,#N/A,FALSE,"MFT96";#N/A,#N/A,FALSE,"CTrecon"}</definedName>
    <definedName name="Option2_1_2_1_3_4" hidden="1">{#N/A,#N/A,FALSE,"TMCOMP96";#N/A,#N/A,FALSE,"MAT96";#N/A,#N/A,FALSE,"FANDA96";#N/A,#N/A,FALSE,"INTRAN96";#N/A,#N/A,FALSE,"NAA9697";#N/A,#N/A,FALSE,"ECWEBB";#N/A,#N/A,FALSE,"MFT96";#N/A,#N/A,FALSE,"CTrecon"}</definedName>
    <definedName name="Option2_1_2_1_3_5" hidden="1">{#N/A,#N/A,FALSE,"TMCOMP96";#N/A,#N/A,FALSE,"MAT96";#N/A,#N/A,FALSE,"FANDA96";#N/A,#N/A,FALSE,"INTRAN96";#N/A,#N/A,FALSE,"NAA9697";#N/A,#N/A,FALSE,"ECWEBB";#N/A,#N/A,FALSE,"MFT96";#N/A,#N/A,FALSE,"CTrecon"}</definedName>
    <definedName name="Option2_1_2_1_4" hidden="1">{#N/A,#N/A,FALSE,"TMCOMP96";#N/A,#N/A,FALSE,"MAT96";#N/A,#N/A,FALSE,"FANDA96";#N/A,#N/A,FALSE,"INTRAN96";#N/A,#N/A,FALSE,"NAA9697";#N/A,#N/A,FALSE,"ECWEBB";#N/A,#N/A,FALSE,"MFT96";#N/A,#N/A,FALSE,"CTrecon"}</definedName>
    <definedName name="Option2_1_2_1_4_1" hidden="1">{#N/A,#N/A,FALSE,"TMCOMP96";#N/A,#N/A,FALSE,"MAT96";#N/A,#N/A,FALSE,"FANDA96";#N/A,#N/A,FALSE,"INTRAN96";#N/A,#N/A,FALSE,"NAA9697";#N/A,#N/A,FALSE,"ECWEBB";#N/A,#N/A,FALSE,"MFT96";#N/A,#N/A,FALSE,"CTrecon"}</definedName>
    <definedName name="Option2_1_2_1_4_2" hidden="1">{#N/A,#N/A,FALSE,"TMCOMP96";#N/A,#N/A,FALSE,"MAT96";#N/A,#N/A,FALSE,"FANDA96";#N/A,#N/A,FALSE,"INTRAN96";#N/A,#N/A,FALSE,"NAA9697";#N/A,#N/A,FALSE,"ECWEBB";#N/A,#N/A,FALSE,"MFT96";#N/A,#N/A,FALSE,"CTrecon"}</definedName>
    <definedName name="Option2_1_2_1_4_3" hidden="1">{#N/A,#N/A,FALSE,"TMCOMP96";#N/A,#N/A,FALSE,"MAT96";#N/A,#N/A,FALSE,"FANDA96";#N/A,#N/A,FALSE,"INTRAN96";#N/A,#N/A,FALSE,"NAA9697";#N/A,#N/A,FALSE,"ECWEBB";#N/A,#N/A,FALSE,"MFT96";#N/A,#N/A,FALSE,"CTrecon"}</definedName>
    <definedName name="Option2_1_2_1_4_4" hidden="1">{#N/A,#N/A,FALSE,"TMCOMP96";#N/A,#N/A,FALSE,"MAT96";#N/A,#N/A,FALSE,"FANDA96";#N/A,#N/A,FALSE,"INTRAN96";#N/A,#N/A,FALSE,"NAA9697";#N/A,#N/A,FALSE,"ECWEBB";#N/A,#N/A,FALSE,"MFT96";#N/A,#N/A,FALSE,"CTrecon"}</definedName>
    <definedName name="Option2_1_2_1_4_5" hidden="1">{#N/A,#N/A,FALSE,"TMCOMP96";#N/A,#N/A,FALSE,"MAT96";#N/A,#N/A,FALSE,"FANDA96";#N/A,#N/A,FALSE,"INTRAN96";#N/A,#N/A,FALSE,"NAA9697";#N/A,#N/A,FALSE,"ECWEBB";#N/A,#N/A,FALSE,"MFT96";#N/A,#N/A,FALSE,"CTrecon"}</definedName>
    <definedName name="Option2_1_2_1_5" hidden="1">{#N/A,#N/A,FALSE,"TMCOMP96";#N/A,#N/A,FALSE,"MAT96";#N/A,#N/A,FALSE,"FANDA96";#N/A,#N/A,FALSE,"INTRAN96";#N/A,#N/A,FALSE,"NAA9697";#N/A,#N/A,FALSE,"ECWEBB";#N/A,#N/A,FALSE,"MFT96";#N/A,#N/A,FALSE,"CTrecon"}</definedName>
    <definedName name="Option2_1_2_1_5_1" hidden="1">{#N/A,#N/A,FALSE,"TMCOMP96";#N/A,#N/A,FALSE,"MAT96";#N/A,#N/A,FALSE,"FANDA96";#N/A,#N/A,FALSE,"INTRAN96";#N/A,#N/A,FALSE,"NAA9697";#N/A,#N/A,FALSE,"ECWEBB";#N/A,#N/A,FALSE,"MFT96";#N/A,#N/A,FALSE,"CTrecon"}</definedName>
    <definedName name="Option2_1_2_1_5_2" hidden="1">{#N/A,#N/A,FALSE,"TMCOMP96";#N/A,#N/A,FALSE,"MAT96";#N/A,#N/A,FALSE,"FANDA96";#N/A,#N/A,FALSE,"INTRAN96";#N/A,#N/A,FALSE,"NAA9697";#N/A,#N/A,FALSE,"ECWEBB";#N/A,#N/A,FALSE,"MFT96";#N/A,#N/A,FALSE,"CTrecon"}</definedName>
    <definedName name="Option2_1_2_1_5_3" hidden="1">{#N/A,#N/A,FALSE,"TMCOMP96";#N/A,#N/A,FALSE,"MAT96";#N/A,#N/A,FALSE,"FANDA96";#N/A,#N/A,FALSE,"INTRAN96";#N/A,#N/A,FALSE,"NAA9697";#N/A,#N/A,FALSE,"ECWEBB";#N/A,#N/A,FALSE,"MFT96";#N/A,#N/A,FALSE,"CTrecon"}</definedName>
    <definedName name="Option2_1_2_1_5_4" hidden="1">{#N/A,#N/A,FALSE,"TMCOMP96";#N/A,#N/A,FALSE,"MAT96";#N/A,#N/A,FALSE,"FANDA96";#N/A,#N/A,FALSE,"INTRAN96";#N/A,#N/A,FALSE,"NAA9697";#N/A,#N/A,FALSE,"ECWEBB";#N/A,#N/A,FALSE,"MFT96";#N/A,#N/A,FALSE,"CTrecon"}</definedName>
    <definedName name="Option2_1_2_1_5_5" hidden="1">{#N/A,#N/A,FALSE,"TMCOMP96";#N/A,#N/A,FALSE,"MAT96";#N/A,#N/A,FALSE,"FANDA96";#N/A,#N/A,FALSE,"INTRAN96";#N/A,#N/A,FALSE,"NAA9697";#N/A,#N/A,FALSE,"ECWEBB";#N/A,#N/A,FALSE,"MFT96";#N/A,#N/A,FALSE,"CTrecon"}</definedName>
    <definedName name="Option2_1_2_2" hidden="1">{#N/A,#N/A,FALSE,"TMCOMP96";#N/A,#N/A,FALSE,"MAT96";#N/A,#N/A,FALSE,"FANDA96";#N/A,#N/A,FALSE,"INTRAN96";#N/A,#N/A,FALSE,"NAA9697";#N/A,#N/A,FALSE,"ECWEBB";#N/A,#N/A,FALSE,"MFT96";#N/A,#N/A,FALSE,"CTrecon"}</definedName>
    <definedName name="Option2_1_2_2_1" hidden="1">{#N/A,#N/A,FALSE,"TMCOMP96";#N/A,#N/A,FALSE,"MAT96";#N/A,#N/A,FALSE,"FANDA96";#N/A,#N/A,FALSE,"INTRAN96";#N/A,#N/A,FALSE,"NAA9697";#N/A,#N/A,FALSE,"ECWEBB";#N/A,#N/A,FALSE,"MFT96";#N/A,#N/A,FALSE,"CTrecon"}</definedName>
    <definedName name="Option2_1_2_2_2" hidden="1">{#N/A,#N/A,FALSE,"TMCOMP96";#N/A,#N/A,FALSE,"MAT96";#N/A,#N/A,FALSE,"FANDA96";#N/A,#N/A,FALSE,"INTRAN96";#N/A,#N/A,FALSE,"NAA9697";#N/A,#N/A,FALSE,"ECWEBB";#N/A,#N/A,FALSE,"MFT96";#N/A,#N/A,FALSE,"CTrecon"}</definedName>
    <definedName name="Option2_1_2_2_3" hidden="1">{#N/A,#N/A,FALSE,"TMCOMP96";#N/A,#N/A,FALSE,"MAT96";#N/A,#N/A,FALSE,"FANDA96";#N/A,#N/A,FALSE,"INTRAN96";#N/A,#N/A,FALSE,"NAA9697";#N/A,#N/A,FALSE,"ECWEBB";#N/A,#N/A,FALSE,"MFT96";#N/A,#N/A,FALSE,"CTrecon"}</definedName>
    <definedName name="Option2_1_2_2_4" hidden="1">{#N/A,#N/A,FALSE,"TMCOMP96";#N/A,#N/A,FALSE,"MAT96";#N/A,#N/A,FALSE,"FANDA96";#N/A,#N/A,FALSE,"INTRAN96";#N/A,#N/A,FALSE,"NAA9697";#N/A,#N/A,FALSE,"ECWEBB";#N/A,#N/A,FALSE,"MFT96";#N/A,#N/A,FALSE,"CTrecon"}</definedName>
    <definedName name="Option2_1_2_2_5" hidden="1">{#N/A,#N/A,FALSE,"TMCOMP96";#N/A,#N/A,FALSE,"MAT96";#N/A,#N/A,FALSE,"FANDA96";#N/A,#N/A,FALSE,"INTRAN96";#N/A,#N/A,FALSE,"NAA9697";#N/A,#N/A,FALSE,"ECWEBB";#N/A,#N/A,FALSE,"MFT96";#N/A,#N/A,FALSE,"CTrecon"}</definedName>
    <definedName name="Option2_1_2_3" hidden="1">{#N/A,#N/A,FALSE,"TMCOMP96";#N/A,#N/A,FALSE,"MAT96";#N/A,#N/A,FALSE,"FANDA96";#N/A,#N/A,FALSE,"INTRAN96";#N/A,#N/A,FALSE,"NAA9697";#N/A,#N/A,FALSE,"ECWEBB";#N/A,#N/A,FALSE,"MFT96";#N/A,#N/A,FALSE,"CTrecon"}</definedName>
    <definedName name="Option2_1_2_3_1" hidden="1">{#N/A,#N/A,FALSE,"TMCOMP96";#N/A,#N/A,FALSE,"MAT96";#N/A,#N/A,FALSE,"FANDA96";#N/A,#N/A,FALSE,"INTRAN96";#N/A,#N/A,FALSE,"NAA9697";#N/A,#N/A,FALSE,"ECWEBB";#N/A,#N/A,FALSE,"MFT96";#N/A,#N/A,FALSE,"CTrecon"}</definedName>
    <definedName name="Option2_1_2_3_2" hidden="1">{#N/A,#N/A,FALSE,"TMCOMP96";#N/A,#N/A,FALSE,"MAT96";#N/A,#N/A,FALSE,"FANDA96";#N/A,#N/A,FALSE,"INTRAN96";#N/A,#N/A,FALSE,"NAA9697";#N/A,#N/A,FALSE,"ECWEBB";#N/A,#N/A,FALSE,"MFT96";#N/A,#N/A,FALSE,"CTrecon"}</definedName>
    <definedName name="Option2_1_2_3_3" hidden="1">{#N/A,#N/A,FALSE,"TMCOMP96";#N/A,#N/A,FALSE,"MAT96";#N/A,#N/A,FALSE,"FANDA96";#N/A,#N/A,FALSE,"INTRAN96";#N/A,#N/A,FALSE,"NAA9697";#N/A,#N/A,FALSE,"ECWEBB";#N/A,#N/A,FALSE,"MFT96";#N/A,#N/A,FALSE,"CTrecon"}</definedName>
    <definedName name="Option2_1_2_3_4" hidden="1">{#N/A,#N/A,FALSE,"TMCOMP96";#N/A,#N/A,FALSE,"MAT96";#N/A,#N/A,FALSE,"FANDA96";#N/A,#N/A,FALSE,"INTRAN96";#N/A,#N/A,FALSE,"NAA9697";#N/A,#N/A,FALSE,"ECWEBB";#N/A,#N/A,FALSE,"MFT96";#N/A,#N/A,FALSE,"CTrecon"}</definedName>
    <definedName name="Option2_1_2_3_5" hidden="1">{#N/A,#N/A,FALSE,"TMCOMP96";#N/A,#N/A,FALSE,"MAT96";#N/A,#N/A,FALSE,"FANDA96";#N/A,#N/A,FALSE,"INTRAN96";#N/A,#N/A,FALSE,"NAA9697";#N/A,#N/A,FALSE,"ECWEBB";#N/A,#N/A,FALSE,"MFT96";#N/A,#N/A,FALSE,"CTrecon"}</definedName>
    <definedName name="Option2_1_2_4" hidden="1">{#N/A,#N/A,FALSE,"TMCOMP96";#N/A,#N/A,FALSE,"MAT96";#N/A,#N/A,FALSE,"FANDA96";#N/A,#N/A,FALSE,"INTRAN96";#N/A,#N/A,FALSE,"NAA9697";#N/A,#N/A,FALSE,"ECWEBB";#N/A,#N/A,FALSE,"MFT96";#N/A,#N/A,FALSE,"CTrecon"}</definedName>
    <definedName name="Option2_1_2_4_1" hidden="1">{#N/A,#N/A,FALSE,"TMCOMP96";#N/A,#N/A,FALSE,"MAT96";#N/A,#N/A,FALSE,"FANDA96";#N/A,#N/A,FALSE,"INTRAN96";#N/A,#N/A,FALSE,"NAA9697";#N/A,#N/A,FALSE,"ECWEBB";#N/A,#N/A,FALSE,"MFT96";#N/A,#N/A,FALSE,"CTrecon"}</definedName>
    <definedName name="Option2_1_2_4_2" hidden="1">{#N/A,#N/A,FALSE,"TMCOMP96";#N/A,#N/A,FALSE,"MAT96";#N/A,#N/A,FALSE,"FANDA96";#N/A,#N/A,FALSE,"INTRAN96";#N/A,#N/A,FALSE,"NAA9697";#N/A,#N/A,FALSE,"ECWEBB";#N/A,#N/A,FALSE,"MFT96";#N/A,#N/A,FALSE,"CTrecon"}</definedName>
    <definedName name="Option2_1_2_4_3" hidden="1">{#N/A,#N/A,FALSE,"TMCOMP96";#N/A,#N/A,FALSE,"MAT96";#N/A,#N/A,FALSE,"FANDA96";#N/A,#N/A,FALSE,"INTRAN96";#N/A,#N/A,FALSE,"NAA9697";#N/A,#N/A,FALSE,"ECWEBB";#N/A,#N/A,FALSE,"MFT96";#N/A,#N/A,FALSE,"CTrecon"}</definedName>
    <definedName name="Option2_1_2_4_4" hidden="1">{#N/A,#N/A,FALSE,"TMCOMP96";#N/A,#N/A,FALSE,"MAT96";#N/A,#N/A,FALSE,"FANDA96";#N/A,#N/A,FALSE,"INTRAN96";#N/A,#N/A,FALSE,"NAA9697";#N/A,#N/A,FALSE,"ECWEBB";#N/A,#N/A,FALSE,"MFT96";#N/A,#N/A,FALSE,"CTrecon"}</definedName>
    <definedName name="Option2_1_2_4_5" hidden="1">{#N/A,#N/A,FALSE,"TMCOMP96";#N/A,#N/A,FALSE,"MAT96";#N/A,#N/A,FALSE,"FANDA96";#N/A,#N/A,FALSE,"INTRAN96";#N/A,#N/A,FALSE,"NAA9697";#N/A,#N/A,FALSE,"ECWEBB";#N/A,#N/A,FALSE,"MFT96";#N/A,#N/A,FALSE,"CTrecon"}</definedName>
    <definedName name="Option2_1_2_5" hidden="1">{#N/A,#N/A,FALSE,"TMCOMP96";#N/A,#N/A,FALSE,"MAT96";#N/A,#N/A,FALSE,"FANDA96";#N/A,#N/A,FALSE,"INTRAN96";#N/A,#N/A,FALSE,"NAA9697";#N/A,#N/A,FALSE,"ECWEBB";#N/A,#N/A,FALSE,"MFT96";#N/A,#N/A,FALSE,"CTrecon"}</definedName>
    <definedName name="Option2_1_2_5_1" hidden="1">{#N/A,#N/A,FALSE,"TMCOMP96";#N/A,#N/A,FALSE,"MAT96";#N/A,#N/A,FALSE,"FANDA96";#N/A,#N/A,FALSE,"INTRAN96";#N/A,#N/A,FALSE,"NAA9697";#N/A,#N/A,FALSE,"ECWEBB";#N/A,#N/A,FALSE,"MFT96";#N/A,#N/A,FALSE,"CTrecon"}</definedName>
    <definedName name="Option2_1_2_5_2" hidden="1">{#N/A,#N/A,FALSE,"TMCOMP96";#N/A,#N/A,FALSE,"MAT96";#N/A,#N/A,FALSE,"FANDA96";#N/A,#N/A,FALSE,"INTRAN96";#N/A,#N/A,FALSE,"NAA9697";#N/A,#N/A,FALSE,"ECWEBB";#N/A,#N/A,FALSE,"MFT96";#N/A,#N/A,FALSE,"CTrecon"}</definedName>
    <definedName name="Option2_1_2_5_3" hidden="1">{#N/A,#N/A,FALSE,"TMCOMP96";#N/A,#N/A,FALSE,"MAT96";#N/A,#N/A,FALSE,"FANDA96";#N/A,#N/A,FALSE,"INTRAN96";#N/A,#N/A,FALSE,"NAA9697";#N/A,#N/A,FALSE,"ECWEBB";#N/A,#N/A,FALSE,"MFT96";#N/A,#N/A,FALSE,"CTrecon"}</definedName>
    <definedName name="Option2_1_2_5_4" hidden="1">{#N/A,#N/A,FALSE,"TMCOMP96";#N/A,#N/A,FALSE,"MAT96";#N/A,#N/A,FALSE,"FANDA96";#N/A,#N/A,FALSE,"INTRAN96";#N/A,#N/A,FALSE,"NAA9697";#N/A,#N/A,FALSE,"ECWEBB";#N/A,#N/A,FALSE,"MFT96";#N/A,#N/A,FALSE,"CTrecon"}</definedName>
    <definedName name="Option2_1_2_5_5" hidden="1">{#N/A,#N/A,FALSE,"TMCOMP96";#N/A,#N/A,FALSE,"MAT96";#N/A,#N/A,FALSE,"FANDA96";#N/A,#N/A,FALSE,"INTRAN96";#N/A,#N/A,FALSE,"NAA9697";#N/A,#N/A,FALSE,"ECWEBB";#N/A,#N/A,FALSE,"MFT96";#N/A,#N/A,FALSE,"CTrecon"}</definedName>
    <definedName name="Option2_1_3" hidden="1">{#N/A,#N/A,FALSE,"TMCOMP96";#N/A,#N/A,FALSE,"MAT96";#N/A,#N/A,FALSE,"FANDA96";#N/A,#N/A,FALSE,"INTRAN96";#N/A,#N/A,FALSE,"NAA9697";#N/A,#N/A,FALSE,"ECWEBB";#N/A,#N/A,FALSE,"MFT96";#N/A,#N/A,FALSE,"CTrecon"}</definedName>
    <definedName name="Option2_1_3_1" hidden="1">{#N/A,#N/A,FALSE,"TMCOMP96";#N/A,#N/A,FALSE,"MAT96";#N/A,#N/A,FALSE,"FANDA96";#N/A,#N/A,FALSE,"INTRAN96";#N/A,#N/A,FALSE,"NAA9697";#N/A,#N/A,FALSE,"ECWEBB";#N/A,#N/A,FALSE,"MFT96";#N/A,#N/A,FALSE,"CTrecon"}</definedName>
    <definedName name="Option2_1_3_1_1" hidden="1">{#N/A,#N/A,FALSE,"TMCOMP96";#N/A,#N/A,FALSE,"MAT96";#N/A,#N/A,FALSE,"FANDA96";#N/A,#N/A,FALSE,"INTRAN96";#N/A,#N/A,FALSE,"NAA9697";#N/A,#N/A,FALSE,"ECWEBB";#N/A,#N/A,FALSE,"MFT96";#N/A,#N/A,FALSE,"CTrecon"}</definedName>
    <definedName name="Option2_1_3_1_1_1" hidden="1">{#N/A,#N/A,FALSE,"TMCOMP96";#N/A,#N/A,FALSE,"MAT96";#N/A,#N/A,FALSE,"FANDA96";#N/A,#N/A,FALSE,"INTRAN96";#N/A,#N/A,FALSE,"NAA9697";#N/A,#N/A,FALSE,"ECWEBB";#N/A,#N/A,FALSE,"MFT96";#N/A,#N/A,FALSE,"CTrecon"}</definedName>
    <definedName name="Option2_1_3_1_1_1_1" hidden="1">{#N/A,#N/A,FALSE,"TMCOMP96";#N/A,#N/A,FALSE,"MAT96";#N/A,#N/A,FALSE,"FANDA96";#N/A,#N/A,FALSE,"INTRAN96";#N/A,#N/A,FALSE,"NAA9697";#N/A,#N/A,FALSE,"ECWEBB";#N/A,#N/A,FALSE,"MFT96";#N/A,#N/A,FALSE,"CTrecon"}</definedName>
    <definedName name="Option2_1_3_1_1_1_2" hidden="1">{#N/A,#N/A,FALSE,"TMCOMP96";#N/A,#N/A,FALSE,"MAT96";#N/A,#N/A,FALSE,"FANDA96";#N/A,#N/A,FALSE,"INTRAN96";#N/A,#N/A,FALSE,"NAA9697";#N/A,#N/A,FALSE,"ECWEBB";#N/A,#N/A,FALSE,"MFT96";#N/A,#N/A,FALSE,"CTrecon"}</definedName>
    <definedName name="Option2_1_3_1_1_1_3" hidden="1">{#N/A,#N/A,FALSE,"TMCOMP96";#N/A,#N/A,FALSE,"MAT96";#N/A,#N/A,FALSE,"FANDA96";#N/A,#N/A,FALSE,"INTRAN96";#N/A,#N/A,FALSE,"NAA9697";#N/A,#N/A,FALSE,"ECWEBB";#N/A,#N/A,FALSE,"MFT96";#N/A,#N/A,FALSE,"CTrecon"}</definedName>
    <definedName name="Option2_1_3_1_1_1_4" hidden="1">{#N/A,#N/A,FALSE,"TMCOMP96";#N/A,#N/A,FALSE,"MAT96";#N/A,#N/A,FALSE,"FANDA96";#N/A,#N/A,FALSE,"INTRAN96";#N/A,#N/A,FALSE,"NAA9697";#N/A,#N/A,FALSE,"ECWEBB";#N/A,#N/A,FALSE,"MFT96";#N/A,#N/A,FALSE,"CTrecon"}</definedName>
    <definedName name="Option2_1_3_1_1_1_5" hidden="1">{#N/A,#N/A,FALSE,"TMCOMP96";#N/A,#N/A,FALSE,"MAT96";#N/A,#N/A,FALSE,"FANDA96";#N/A,#N/A,FALSE,"INTRAN96";#N/A,#N/A,FALSE,"NAA9697";#N/A,#N/A,FALSE,"ECWEBB";#N/A,#N/A,FALSE,"MFT96";#N/A,#N/A,FALSE,"CTrecon"}</definedName>
    <definedName name="Option2_1_3_1_1_2" hidden="1">{#N/A,#N/A,FALSE,"TMCOMP96";#N/A,#N/A,FALSE,"MAT96";#N/A,#N/A,FALSE,"FANDA96";#N/A,#N/A,FALSE,"INTRAN96";#N/A,#N/A,FALSE,"NAA9697";#N/A,#N/A,FALSE,"ECWEBB";#N/A,#N/A,FALSE,"MFT96";#N/A,#N/A,FALSE,"CTrecon"}</definedName>
    <definedName name="Option2_1_3_1_1_2_1" hidden="1">{#N/A,#N/A,FALSE,"TMCOMP96";#N/A,#N/A,FALSE,"MAT96";#N/A,#N/A,FALSE,"FANDA96";#N/A,#N/A,FALSE,"INTRAN96";#N/A,#N/A,FALSE,"NAA9697";#N/A,#N/A,FALSE,"ECWEBB";#N/A,#N/A,FALSE,"MFT96";#N/A,#N/A,FALSE,"CTrecon"}</definedName>
    <definedName name="Option2_1_3_1_1_2_2" hidden="1">{#N/A,#N/A,FALSE,"TMCOMP96";#N/A,#N/A,FALSE,"MAT96";#N/A,#N/A,FALSE,"FANDA96";#N/A,#N/A,FALSE,"INTRAN96";#N/A,#N/A,FALSE,"NAA9697";#N/A,#N/A,FALSE,"ECWEBB";#N/A,#N/A,FALSE,"MFT96";#N/A,#N/A,FALSE,"CTrecon"}</definedName>
    <definedName name="Option2_1_3_1_1_2_3" hidden="1">{#N/A,#N/A,FALSE,"TMCOMP96";#N/A,#N/A,FALSE,"MAT96";#N/A,#N/A,FALSE,"FANDA96";#N/A,#N/A,FALSE,"INTRAN96";#N/A,#N/A,FALSE,"NAA9697";#N/A,#N/A,FALSE,"ECWEBB";#N/A,#N/A,FALSE,"MFT96";#N/A,#N/A,FALSE,"CTrecon"}</definedName>
    <definedName name="Option2_1_3_1_1_2_4" hidden="1">{#N/A,#N/A,FALSE,"TMCOMP96";#N/A,#N/A,FALSE,"MAT96";#N/A,#N/A,FALSE,"FANDA96";#N/A,#N/A,FALSE,"INTRAN96";#N/A,#N/A,FALSE,"NAA9697";#N/A,#N/A,FALSE,"ECWEBB";#N/A,#N/A,FALSE,"MFT96";#N/A,#N/A,FALSE,"CTrecon"}</definedName>
    <definedName name="Option2_1_3_1_1_2_5" hidden="1">{#N/A,#N/A,FALSE,"TMCOMP96";#N/A,#N/A,FALSE,"MAT96";#N/A,#N/A,FALSE,"FANDA96";#N/A,#N/A,FALSE,"INTRAN96";#N/A,#N/A,FALSE,"NAA9697";#N/A,#N/A,FALSE,"ECWEBB";#N/A,#N/A,FALSE,"MFT96";#N/A,#N/A,FALSE,"CTrecon"}</definedName>
    <definedName name="Option2_1_3_1_1_3" hidden="1">{#N/A,#N/A,FALSE,"TMCOMP96";#N/A,#N/A,FALSE,"MAT96";#N/A,#N/A,FALSE,"FANDA96";#N/A,#N/A,FALSE,"INTRAN96";#N/A,#N/A,FALSE,"NAA9697";#N/A,#N/A,FALSE,"ECWEBB";#N/A,#N/A,FALSE,"MFT96";#N/A,#N/A,FALSE,"CTrecon"}</definedName>
    <definedName name="Option2_1_3_1_1_4" hidden="1">{#N/A,#N/A,FALSE,"TMCOMP96";#N/A,#N/A,FALSE,"MAT96";#N/A,#N/A,FALSE,"FANDA96";#N/A,#N/A,FALSE,"INTRAN96";#N/A,#N/A,FALSE,"NAA9697";#N/A,#N/A,FALSE,"ECWEBB";#N/A,#N/A,FALSE,"MFT96";#N/A,#N/A,FALSE,"CTrecon"}</definedName>
    <definedName name="Option2_1_3_1_1_5" hidden="1">{#N/A,#N/A,FALSE,"TMCOMP96";#N/A,#N/A,FALSE,"MAT96";#N/A,#N/A,FALSE,"FANDA96";#N/A,#N/A,FALSE,"INTRAN96";#N/A,#N/A,FALSE,"NAA9697";#N/A,#N/A,FALSE,"ECWEBB";#N/A,#N/A,FALSE,"MFT96";#N/A,#N/A,FALSE,"CTrecon"}</definedName>
    <definedName name="Option2_1_3_1_2" hidden="1">{#N/A,#N/A,FALSE,"TMCOMP96";#N/A,#N/A,FALSE,"MAT96";#N/A,#N/A,FALSE,"FANDA96";#N/A,#N/A,FALSE,"INTRAN96";#N/A,#N/A,FALSE,"NAA9697";#N/A,#N/A,FALSE,"ECWEBB";#N/A,#N/A,FALSE,"MFT96";#N/A,#N/A,FALSE,"CTrecon"}</definedName>
    <definedName name="Option2_1_3_1_2_1" hidden="1">{#N/A,#N/A,FALSE,"TMCOMP96";#N/A,#N/A,FALSE,"MAT96";#N/A,#N/A,FALSE,"FANDA96";#N/A,#N/A,FALSE,"INTRAN96";#N/A,#N/A,FALSE,"NAA9697";#N/A,#N/A,FALSE,"ECWEBB";#N/A,#N/A,FALSE,"MFT96";#N/A,#N/A,FALSE,"CTrecon"}</definedName>
    <definedName name="Option2_1_3_1_2_2" hidden="1">{#N/A,#N/A,FALSE,"TMCOMP96";#N/A,#N/A,FALSE,"MAT96";#N/A,#N/A,FALSE,"FANDA96";#N/A,#N/A,FALSE,"INTRAN96";#N/A,#N/A,FALSE,"NAA9697";#N/A,#N/A,FALSE,"ECWEBB";#N/A,#N/A,FALSE,"MFT96";#N/A,#N/A,FALSE,"CTrecon"}</definedName>
    <definedName name="Option2_1_3_1_2_3" hidden="1">{#N/A,#N/A,FALSE,"TMCOMP96";#N/A,#N/A,FALSE,"MAT96";#N/A,#N/A,FALSE,"FANDA96";#N/A,#N/A,FALSE,"INTRAN96";#N/A,#N/A,FALSE,"NAA9697";#N/A,#N/A,FALSE,"ECWEBB";#N/A,#N/A,FALSE,"MFT96";#N/A,#N/A,FALSE,"CTrecon"}</definedName>
    <definedName name="Option2_1_3_1_2_4" hidden="1">{#N/A,#N/A,FALSE,"TMCOMP96";#N/A,#N/A,FALSE,"MAT96";#N/A,#N/A,FALSE,"FANDA96";#N/A,#N/A,FALSE,"INTRAN96";#N/A,#N/A,FALSE,"NAA9697";#N/A,#N/A,FALSE,"ECWEBB";#N/A,#N/A,FALSE,"MFT96";#N/A,#N/A,FALSE,"CTrecon"}</definedName>
    <definedName name="Option2_1_3_1_2_5" hidden="1">{#N/A,#N/A,FALSE,"TMCOMP96";#N/A,#N/A,FALSE,"MAT96";#N/A,#N/A,FALSE,"FANDA96";#N/A,#N/A,FALSE,"INTRAN96";#N/A,#N/A,FALSE,"NAA9697";#N/A,#N/A,FALSE,"ECWEBB";#N/A,#N/A,FALSE,"MFT96";#N/A,#N/A,FALSE,"CTrecon"}</definedName>
    <definedName name="Option2_1_3_1_3" hidden="1">{#N/A,#N/A,FALSE,"TMCOMP96";#N/A,#N/A,FALSE,"MAT96";#N/A,#N/A,FALSE,"FANDA96";#N/A,#N/A,FALSE,"INTRAN96";#N/A,#N/A,FALSE,"NAA9697";#N/A,#N/A,FALSE,"ECWEBB";#N/A,#N/A,FALSE,"MFT96";#N/A,#N/A,FALSE,"CTrecon"}</definedName>
    <definedName name="Option2_1_3_1_3_1" hidden="1">{#N/A,#N/A,FALSE,"TMCOMP96";#N/A,#N/A,FALSE,"MAT96";#N/A,#N/A,FALSE,"FANDA96";#N/A,#N/A,FALSE,"INTRAN96";#N/A,#N/A,FALSE,"NAA9697";#N/A,#N/A,FALSE,"ECWEBB";#N/A,#N/A,FALSE,"MFT96";#N/A,#N/A,FALSE,"CTrecon"}</definedName>
    <definedName name="Option2_1_3_1_3_2" hidden="1">{#N/A,#N/A,FALSE,"TMCOMP96";#N/A,#N/A,FALSE,"MAT96";#N/A,#N/A,FALSE,"FANDA96";#N/A,#N/A,FALSE,"INTRAN96";#N/A,#N/A,FALSE,"NAA9697";#N/A,#N/A,FALSE,"ECWEBB";#N/A,#N/A,FALSE,"MFT96";#N/A,#N/A,FALSE,"CTrecon"}</definedName>
    <definedName name="Option2_1_3_1_3_3" hidden="1">{#N/A,#N/A,FALSE,"TMCOMP96";#N/A,#N/A,FALSE,"MAT96";#N/A,#N/A,FALSE,"FANDA96";#N/A,#N/A,FALSE,"INTRAN96";#N/A,#N/A,FALSE,"NAA9697";#N/A,#N/A,FALSE,"ECWEBB";#N/A,#N/A,FALSE,"MFT96";#N/A,#N/A,FALSE,"CTrecon"}</definedName>
    <definedName name="Option2_1_3_1_3_4" hidden="1">{#N/A,#N/A,FALSE,"TMCOMP96";#N/A,#N/A,FALSE,"MAT96";#N/A,#N/A,FALSE,"FANDA96";#N/A,#N/A,FALSE,"INTRAN96";#N/A,#N/A,FALSE,"NAA9697";#N/A,#N/A,FALSE,"ECWEBB";#N/A,#N/A,FALSE,"MFT96";#N/A,#N/A,FALSE,"CTrecon"}</definedName>
    <definedName name="Option2_1_3_1_3_5" hidden="1">{#N/A,#N/A,FALSE,"TMCOMP96";#N/A,#N/A,FALSE,"MAT96";#N/A,#N/A,FALSE,"FANDA96";#N/A,#N/A,FALSE,"INTRAN96";#N/A,#N/A,FALSE,"NAA9697";#N/A,#N/A,FALSE,"ECWEBB";#N/A,#N/A,FALSE,"MFT96";#N/A,#N/A,FALSE,"CTrecon"}</definedName>
    <definedName name="Option2_1_3_1_4" hidden="1">{#N/A,#N/A,FALSE,"TMCOMP96";#N/A,#N/A,FALSE,"MAT96";#N/A,#N/A,FALSE,"FANDA96";#N/A,#N/A,FALSE,"INTRAN96";#N/A,#N/A,FALSE,"NAA9697";#N/A,#N/A,FALSE,"ECWEBB";#N/A,#N/A,FALSE,"MFT96";#N/A,#N/A,FALSE,"CTrecon"}</definedName>
    <definedName name="Option2_1_3_1_4_1" hidden="1">{#N/A,#N/A,FALSE,"TMCOMP96";#N/A,#N/A,FALSE,"MAT96";#N/A,#N/A,FALSE,"FANDA96";#N/A,#N/A,FALSE,"INTRAN96";#N/A,#N/A,FALSE,"NAA9697";#N/A,#N/A,FALSE,"ECWEBB";#N/A,#N/A,FALSE,"MFT96";#N/A,#N/A,FALSE,"CTrecon"}</definedName>
    <definedName name="Option2_1_3_1_4_2" hidden="1">{#N/A,#N/A,FALSE,"TMCOMP96";#N/A,#N/A,FALSE,"MAT96";#N/A,#N/A,FALSE,"FANDA96";#N/A,#N/A,FALSE,"INTRAN96";#N/A,#N/A,FALSE,"NAA9697";#N/A,#N/A,FALSE,"ECWEBB";#N/A,#N/A,FALSE,"MFT96";#N/A,#N/A,FALSE,"CTrecon"}</definedName>
    <definedName name="Option2_1_3_1_4_3" hidden="1">{#N/A,#N/A,FALSE,"TMCOMP96";#N/A,#N/A,FALSE,"MAT96";#N/A,#N/A,FALSE,"FANDA96";#N/A,#N/A,FALSE,"INTRAN96";#N/A,#N/A,FALSE,"NAA9697";#N/A,#N/A,FALSE,"ECWEBB";#N/A,#N/A,FALSE,"MFT96";#N/A,#N/A,FALSE,"CTrecon"}</definedName>
    <definedName name="Option2_1_3_1_4_4" hidden="1">{#N/A,#N/A,FALSE,"TMCOMP96";#N/A,#N/A,FALSE,"MAT96";#N/A,#N/A,FALSE,"FANDA96";#N/A,#N/A,FALSE,"INTRAN96";#N/A,#N/A,FALSE,"NAA9697";#N/A,#N/A,FALSE,"ECWEBB";#N/A,#N/A,FALSE,"MFT96";#N/A,#N/A,FALSE,"CTrecon"}</definedName>
    <definedName name="Option2_1_3_1_4_5" hidden="1">{#N/A,#N/A,FALSE,"TMCOMP96";#N/A,#N/A,FALSE,"MAT96";#N/A,#N/A,FALSE,"FANDA96";#N/A,#N/A,FALSE,"INTRAN96";#N/A,#N/A,FALSE,"NAA9697";#N/A,#N/A,FALSE,"ECWEBB";#N/A,#N/A,FALSE,"MFT96";#N/A,#N/A,FALSE,"CTrecon"}</definedName>
    <definedName name="Option2_1_3_1_5" hidden="1">{#N/A,#N/A,FALSE,"TMCOMP96";#N/A,#N/A,FALSE,"MAT96";#N/A,#N/A,FALSE,"FANDA96";#N/A,#N/A,FALSE,"INTRAN96";#N/A,#N/A,FALSE,"NAA9697";#N/A,#N/A,FALSE,"ECWEBB";#N/A,#N/A,FALSE,"MFT96";#N/A,#N/A,FALSE,"CTrecon"}</definedName>
    <definedName name="Option2_1_3_1_5_1" hidden="1">{#N/A,#N/A,FALSE,"TMCOMP96";#N/A,#N/A,FALSE,"MAT96";#N/A,#N/A,FALSE,"FANDA96";#N/A,#N/A,FALSE,"INTRAN96";#N/A,#N/A,FALSE,"NAA9697";#N/A,#N/A,FALSE,"ECWEBB";#N/A,#N/A,FALSE,"MFT96";#N/A,#N/A,FALSE,"CTrecon"}</definedName>
    <definedName name="Option2_1_3_1_5_2" hidden="1">{#N/A,#N/A,FALSE,"TMCOMP96";#N/A,#N/A,FALSE,"MAT96";#N/A,#N/A,FALSE,"FANDA96";#N/A,#N/A,FALSE,"INTRAN96";#N/A,#N/A,FALSE,"NAA9697";#N/A,#N/A,FALSE,"ECWEBB";#N/A,#N/A,FALSE,"MFT96";#N/A,#N/A,FALSE,"CTrecon"}</definedName>
    <definedName name="Option2_1_3_1_5_3" hidden="1">{#N/A,#N/A,FALSE,"TMCOMP96";#N/A,#N/A,FALSE,"MAT96";#N/A,#N/A,FALSE,"FANDA96";#N/A,#N/A,FALSE,"INTRAN96";#N/A,#N/A,FALSE,"NAA9697";#N/A,#N/A,FALSE,"ECWEBB";#N/A,#N/A,FALSE,"MFT96";#N/A,#N/A,FALSE,"CTrecon"}</definedName>
    <definedName name="Option2_1_3_1_5_4" hidden="1">{#N/A,#N/A,FALSE,"TMCOMP96";#N/A,#N/A,FALSE,"MAT96";#N/A,#N/A,FALSE,"FANDA96";#N/A,#N/A,FALSE,"INTRAN96";#N/A,#N/A,FALSE,"NAA9697";#N/A,#N/A,FALSE,"ECWEBB";#N/A,#N/A,FALSE,"MFT96";#N/A,#N/A,FALSE,"CTrecon"}</definedName>
    <definedName name="Option2_1_3_1_5_5" hidden="1">{#N/A,#N/A,FALSE,"TMCOMP96";#N/A,#N/A,FALSE,"MAT96";#N/A,#N/A,FALSE,"FANDA96";#N/A,#N/A,FALSE,"INTRAN96";#N/A,#N/A,FALSE,"NAA9697";#N/A,#N/A,FALSE,"ECWEBB";#N/A,#N/A,FALSE,"MFT96";#N/A,#N/A,FALSE,"CTrecon"}</definedName>
    <definedName name="Option2_1_3_2" hidden="1">{#N/A,#N/A,FALSE,"TMCOMP96";#N/A,#N/A,FALSE,"MAT96";#N/A,#N/A,FALSE,"FANDA96";#N/A,#N/A,FALSE,"INTRAN96";#N/A,#N/A,FALSE,"NAA9697";#N/A,#N/A,FALSE,"ECWEBB";#N/A,#N/A,FALSE,"MFT96";#N/A,#N/A,FALSE,"CTrecon"}</definedName>
    <definedName name="Option2_1_3_2_1" hidden="1">{#N/A,#N/A,FALSE,"TMCOMP96";#N/A,#N/A,FALSE,"MAT96";#N/A,#N/A,FALSE,"FANDA96";#N/A,#N/A,FALSE,"INTRAN96";#N/A,#N/A,FALSE,"NAA9697";#N/A,#N/A,FALSE,"ECWEBB";#N/A,#N/A,FALSE,"MFT96";#N/A,#N/A,FALSE,"CTrecon"}</definedName>
    <definedName name="Option2_1_3_2_2" hidden="1">{#N/A,#N/A,FALSE,"TMCOMP96";#N/A,#N/A,FALSE,"MAT96";#N/A,#N/A,FALSE,"FANDA96";#N/A,#N/A,FALSE,"INTRAN96";#N/A,#N/A,FALSE,"NAA9697";#N/A,#N/A,FALSE,"ECWEBB";#N/A,#N/A,FALSE,"MFT96";#N/A,#N/A,FALSE,"CTrecon"}</definedName>
    <definedName name="Option2_1_3_2_3" hidden="1">{#N/A,#N/A,FALSE,"TMCOMP96";#N/A,#N/A,FALSE,"MAT96";#N/A,#N/A,FALSE,"FANDA96";#N/A,#N/A,FALSE,"INTRAN96";#N/A,#N/A,FALSE,"NAA9697";#N/A,#N/A,FALSE,"ECWEBB";#N/A,#N/A,FALSE,"MFT96";#N/A,#N/A,FALSE,"CTrecon"}</definedName>
    <definedName name="Option2_1_3_2_4" hidden="1">{#N/A,#N/A,FALSE,"TMCOMP96";#N/A,#N/A,FALSE,"MAT96";#N/A,#N/A,FALSE,"FANDA96";#N/A,#N/A,FALSE,"INTRAN96";#N/A,#N/A,FALSE,"NAA9697";#N/A,#N/A,FALSE,"ECWEBB";#N/A,#N/A,FALSE,"MFT96";#N/A,#N/A,FALSE,"CTrecon"}</definedName>
    <definedName name="Option2_1_3_2_5" hidden="1">{#N/A,#N/A,FALSE,"TMCOMP96";#N/A,#N/A,FALSE,"MAT96";#N/A,#N/A,FALSE,"FANDA96";#N/A,#N/A,FALSE,"INTRAN96";#N/A,#N/A,FALSE,"NAA9697";#N/A,#N/A,FALSE,"ECWEBB";#N/A,#N/A,FALSE,"MFT96";#N/A,#N/A,FALSE,"CTrecon"}</definedName>
    <definedName name="Option2_1_3_3" hidden="1">{#N/A,#N/A,FALSE,"TMCOMP96";#N/A,#N/A,FALSE,"MAT96";#N/A,#N/A,FALSE,"FANDA96";#N/A,#N/A,FALSE,"INTRAN96";#N/A,#N/A,FALSE,"NAA9697";#N/A,#N/A,FALSE,"ECWEBB";#N/A,#N/A,FALSE,"MFT96";#N/A,#N/A,FALSE,"CTrecon"}</definedName>
    <definedName name="Option2_1_3_3_1" hidden="1">{#N/A,#N/A,FALSE,"TMCOMP96";#N/A,#N/A,FALSE,"MAT96";#N/A,#N/A,FALSE,"FANDA96";#N/A,#N/A,FALSE,"INTRAN96";#N/A,#N/A,FALSE,"NAA9697";#N/A,#N/A,FALSE,"ECWEBB";#N/A,#N/A,FALSE,"MFT96";#N/A,#N/A,FALSE,"CTrecon"}</definedName>
    <definedName name="Option2_1_3_3_2" hidden="1">{#N/A,#N/A,FALSE,"TMCOMP96";#N/A,#N/A,FALSE,"MAT96";#N/A,#N/A,FALSE,"FANDA96";#N/A,#N/A,FALSE,"INTRAN96";#N/A,#N/A,FALSE,"NAA9697";#N/A,#N/A,FALSE,"ECWEBB";#N/A,#N/A,FALSE,"MFT96";#N/A,#N/A,FALSE,"CTrecon"}</definedName>
    <definedName name="Option2_1_3_3_3" hidden="1">{#N/A,#N/A,FALSE,"TMCOMP96";#N/A,#N/A,FALSE,"MAT96";#N/A,#N/A,FALSE,"FANDA96";#N/A,#N/A,FALSE,"INTRAN96";#N/A,#N/A,FALSE,"NAA9697";#N/A,#N/A,FALSE,"ECWEBB";#N/A,#N/A,FALSE,"MFT96";#N/A,#N/A,FALSE,"CTrecon"}</definedName>
    <definedName name="Option2_1_3_3_4" hidden="1">{#N/A,#N/A,FALSE,"TMCOMP96";#N/A,#N/A,FALSE,"MAT96";#N/A,#N/A,FALSE,"FANDA96";#N/A,#N/A,FALSE,"INTRAN96";#N/A,#N/A,FALSE,"NAA9697";#N/A,#N/A,FALSE,"ECWEBB";#N/A,#N/A,FALSE,"MFT96";#N/A,#N/A,FALSE,"CTrecon"}</definedName>
    <definedName name="Option2_1_3_3_5" hidden="1">{#N/A,#N/A,FALSE,"TMCOMP96";#N/A,#N/A,FALSE,"MAT96";#N/A,#N/A,FALSE,"FANDA96";#N/A,#N/A,FALSE,"INTRAN96";#N/A,#N/A,FALSE,"NAA9697";#N/A,#N/A,FALSE,"ECWEBB";#N/A,#N/A,FALSE,"MFT96";#N/A,#N/A,FALSE,"CTrecon"}</definedName>
    <definedName name="Option2_1_3_4" hidden="1">{#N/A,#N/A,FALSE,"TMCOMP96";#N/A,#N/A,FALSE,"MAT96";#N/A,#N/A,FALSE,"FANDA96";#N/A,#N/A,FALSE,"INTRAN96";#N/A,#N/A,FALSE,"NAA9697";#N/A,#N/A,FALSE,"ECWEBB";#N/A,#N/A,FALSE,"MFT96";#N/A,#N/A,FALSE,"CTrecon"}</definedName>
    <definedName name="Option2_1_3_4_1" hidden="1">{#N/A,#N/A,FALSE,"TMCOMP96";#N/A,#N/A,FALSE,"MAT96";#N/A,#N/A,FALSE,"FANDA96";#N/A,#N/A,FALSE,"INTRAN96";#N/A,#N/A,FALSE,"NAA9697";#N/A,#N/A,FALSE,"ECWEBB";#N/A,#N/A,FALSE,"MFT96";#N/A,#N/A,FALSE,"CTrecon"}</definedName>
    <definedName name="Option2_1_3_4_2" hidden="1">{#N/A,#N/A,FALSE,"TMCOMP96";#N/A,#N/A,FALSE,"MAT96";#N/A,#N/A,FALSE,"FANDA96";#N/A,#N/A,FALSE,"INTRAN96";#N/A,#N/A,FALSE,"NAA9697";#N/A,#N/A,FALSE,"ECWEBB";#N/A,#N/A,FALSE,"MFT96";#N/A,#N/A,FALSE,"CTrecon"}</definedName>
    <definedName name="Option2_1_3_4_3" hidden="1">{#N/A,#N/A,FALSE,"TMCOMP96";#N/A,#N/A,FALSE,"MAT96";#N/A,#N/A,FALSE,"FANDA96";#N/A,#N/A,FALSE,"INTRAN96";#N/A,#N/A,FALSE,"NAA9697";#N/A,#N/A,FALSE,"ECWEBB";#N/A,#N/A,FALSE,"MFT96";#N/A,#N/A,FALSE,"CTrecon"}</definedName>
    <definedName name="Option2_1_3_4_4" hidden="1">{#N/A,#N/A,FALSE,"TMCOMP96";#N/A,#N/A,FALSE,"MAT96";#N/A,#N/A,FALSE,"FANDA96";#N/A,#N/A,FALSE,"INTRAN96";#N/A,#N/A,FALSE,"NAA9697";#N/A,#N/A,FALSE,"ECWEBB";#N/A,#N/A,FALSE,"MFT96";#N/A,#N/A,FALSE,"CTrecon"}</definedName>
    <definedName name="Option2_1_3_4_5" hidden="1">{#N/A,#N/A,FALSE,"TMCOMP96";#N/A,#N/A,FALSE,"MAT96";#N/A,#N/A,FALSE,"FANDA96";#N/A,#N/A,FALSE,"INTRAN96";#N/A,#N/A,FALSE,"NAA9697";#N/A,#N/A,FALSE,"ECWEBB";#N/A,#N/A,FALSE,"MFT96";#N/A,#N/A,FALSE,"CTrecon"}</definedName>
    <definedName name="Option2_1_3_5" hidden="1">{#N/A,#N/A,FALSE,"TMCOMP96";#N/A,#N/A,FALSE,"MAT96";#N/A,#N/A,FALSE,"FANDA96";#N/A,#N/A,FALSE,"INTRAN96";#N/A,#N/A,FALSE,"NAA9697";#N/A,#N/A,FALSE,"ECWEBB";#N/A,#N/A,FALSE,"MFT96";#N/A,#N/A,FALSE,"CTrecon"}</definedName>
    <definedName name="Option2_1_3_5_1" hidden="1">{#N/A,#N/A,FALSE,"TMCOMP96";#N/A,#N/A,FALSE,"MAT96";#N/A,#N/A,FALSE,"FANDA96";#N/A,#N/A,FALSE,"INTRAN96";#N/A,#N/A,FALSE,"NAA9697";#N/A,#N/A,FALSE,"ECWEBB";#N/A,#N/A,FALSE,"MFT96";#N/A,#N/A,FALSE,"CTrecon"}</definedName>
    <definedName name="Option2_1_3_5_2" hidden="1">{#N/A,#N/A,FALSE,"TMCOMP96";#N/A,#N/A,FALSE,"MAT96";#N/A,#N/A,FALSE,"FANDA96";#N/A,#N/A,FALSE,"INTRAN96";#N/A,#N/A,FALSE,"NAA9697";#N/A,#N/A,FALSE,"ECWEBB";#N/A,#N/A,FALSE,"MFT96";#N/A,#N/A,FALSE,"CTrecon"}</definedName>
    <definedName name="Option2_1_3_5_3" hidden="1">{#N/A,#N/A,FALSE,"TMCOMP96";#N/A,#N/A,FALSE,"MAT96";#N/A,#N/A,FALSE,"FANDA96";#N/A,#N/A,FALSE,"INTRAN96";#N/A,#N/A,FALSE,"NAA9697";#N/A,#N/A,FALSE,"ECWEBB";#N/A,#N/A,FALSE,"MFT96";#N/A,#N/A,FALSE,"CTrecon"}</definedName>
    <definedName name="Option2_1_3_5_4" hidden="1">{#N/A,#N/A,FALSE,"TMCOMP96";#N/A,#N/A,FALSE,"MAT96";#N/A,#N/A,FALSE,"FANDA96";#N/A,#N/A,FALSE,"INTRAN96";#N/A,#N/A,FALSE,"NAA9697";#N/A,#N/A,FALSE,"ECWEBB";#N/A,#N/A,FALSE,"MFT96";#N/A,#N/A,FALSE,"CTrecon"}</definedName>
    <definedName name="Option2_1_3_5_5" hidden="1">{#N/A,#N/A,FALSE,"TMCOMP96";#N/A,#N/A,FALSE,"MAT96";#N/A,#N/A,FALSE,"FANDA96";#N/A,#N/A,FALSE,"INTRAN96";#N/A,#N/A,FALSE,"NAA9697";#N/A,#N/A,FALSE,"ECWEBB";#N/A,#N/A,FALSE,"MFT96";#N/A,#N/A,FALSE,"CTrecon"}</definedName>
    <definedName name="Option2_1_4" hidden="1">{#N/A,#N/A,FALSE,"TMCOMP96";#N/A,#N/A,FALSE,"MAT96";#N/A,#N/A,FALSE,"FANDA96";#N/A,#N/A,FALSE,"INTRAN96";#N/A,#N/A,FALSE,"NAA9697";#N/A,#N/A,FALSE,"ECWEBB";#N/A,#N/A,FALSE,"MFT96";#N/A,#N/A,FALSE,"CTrecon"}</definedName>
    <definedName name="Option2_1_4_1" hidden="1">{#N/A,#N/A,FALSE,"TMCOMP96";#N/A,#N/A,FALSE,"MAT96";#N/A,#N/A,FALSE,"FANDA96";#N/A,#N/A,FALSE,"INTRAN96";#N/A,#N/A,FALSE,"NAA9697";#N/A,#N/A,FALSE,"ECWEBB";#N/A,#N/A,FALSE,"MFT96";#N/A,#N/A,FALSE,"CTrecon"}</definedName>
    <definedName name="Option2_1_4_1_1" hidden="1">{#N/A,#N/A,FALSE,"TMCOMP96";#N/A,#N/A,FALSE,"MAT96";#N/A,#N/A,FALSE,"FANDA96";#N/A,#N/A,FALSE,"INTRAN96";#N/A,#N/A,FALSE,"NAA9697";#N/A,#N/A,FALSE,"ECWEBB";#N/A,#N/A,FALSE,"MFT96";#N/A,#N/A,FALSE,"CTrecon"}</definedName>
    <definedName name="Option2_1_4_1_1_1" hidden="1">{#N/A,#N/A,FALSE,"TMCOMP96";#N/A,#N/A,FALSE,"MAT96";#N/A,#N/A,FALSE,"FANDA96";#N/A,#N/A,FALSE,"INTRAN96";#N/A,#N/A,FALSE,"NAA9697";#N/A,#N/A,FALSE,"ECWEBB";#N/A,#N/A,FALSE,"MFT96";#N/A,#N/A,FALSE,"CTrecon"}</definedName>
    <definedName name="Option2_1_4_1_1_2" hidden="1">{#N/A,#N/A,FALSE,"TMCOMP96";#N/A,#N/A,FALSE,"MAT96";#N/A,#N/A,FALSE,"FANDA96";#N/A,#N/A,FALSE,"INTRAN96";#N/A,#N/A,FALSE,"NAA9697";#N/A,#N/A,FALSE,"ECWEBB";#N/A,#N/A,FALSE,"MFT96";#N/A,#N/A,FALSE,"CTrecon"}</definedName>
    <definedName name="Option2_1_4_1_1_3" hidden="1">{#N/A,#N/A,FALSE,"TMCOMP96";#N/A,#N/A,FALSE,"MAT96";#N/A,#N/A,FALSE,"FANDA96";#N/A,#N/A,FALSE,"INTRAN96";#N/A,#N/A,FALSE,"NAA9697";#N/A,#N/A,FALSE,"ECWEBB";#N/A,#N/A,FALSE,"MFT96";#N/A,#N/A,FALSE,"CTrecon"}</definedName>
    <definedName name="Option2_1_4_1_1_4" hidden="1">{#N/A,#N/A,FALSE,"TMCOMP96";#N/A,#N/A,FALSE,"MAT96";#N/A,#N/A,FALSE,"FANDA96";#N/A,#N/A,FALSE,"INTRAN96";#N/A,#N/A,FALSE,"NAA9697";#N/A,#N/A,FALSE,"ECWEBB";#N/A,#N/A,FALSE,"MFT96";#N/A,#N/A,FALSE,"CTrecon"}</definedName>
    <definedName name="Option2_1_4_1_1_5" hidden="1">{#N/A,#N/A,FALSE,"TMCOMP96";#N/A,#N/A,FALSE,"MAT96";#N/A,#N/A,FALSE,"FANDA96";#N/A,#N/A,FALSE,"INTRAN96";#N/A,#N/A,FALSE,"NAA9697";#N/A,#N/A,FALSE,"ECWEBB";#N/A,#N/A,FALSE,"MFT96";#N/A,#N/A,FALSE,"CTrecon"}</definedName>
    <definedName name="Option2_1_4_1_2" hidden="1">{#N/A,#N/A,FALSE,"TMCOMP96";#N/A,#N/A,FALSE,"MAT96";#N/A,#N/A,FALSE,"FANDA96";#N/A,#N/A,FALSE,"INTRAN96";#N/A,#N/A,FALSE,"NAA9697";#N/A,#N/A,FALSE,"ECWEBB";#N/A,#N/A,FALSE,"MFT96";#N/A,#N/A,FALSE,"CTrecon"}</definedName>
    <definedName name="Option2_1_4_1_2_1" hidden="1">{#N/A,#N/A,FALSE,"TMCOMP96";#N/A,#N/A,FALSE,"MAT96";#N/A,#N/A,FALSE,"FANDA96";#N/A,#N/A,FALSE,"INTRAN96";#N/A,#N/A,FALSE,"NAA9697";#N/A,#N/A,FALSE,"ECWEBB";#N/A,#N/A,FALSE,"MFT96";#N/A,#N/A,FALSE,"CTrecon"}</definedName>
    <definedName name="Option2_1_4_1_2_2" hidden="1">{#N/A,#N/A,FALSE,"TMCOMP96";#N/A,#N/A,FALSE,"MAT96";#N/A,#N/A,FALSE,"FANDA96";#N/A,#N/A,FALSE,"INTRAN96";#N/A,#N/A,FALSE,"NAA9697";#N/A,#N/A,FALSE,"ECWEBB";#N/A,#N/A,FALSE,"MFT96";#N/A,#N/A,FALSE,"CTrecon"}</definedName>
    <definedName name="Option2_1_4_1_2_3" hidden="1">{#N/A,#N/A,FALSE,"TMCOMP96";#N/A,#N/A,FALSE,"MAT96";#N/A,#N/A,FALSE,"FANDA96";#N/A,#N/A,FALSE,"INTRAN96";#N/A,#N/A,FALSE,"NAA9697";#N/A,#N/A,FALSE,"ECWEBB";#N/A,#N/A,FALSE,"MFT96";#N/A,#N/A,FALSE,"CTrecon"}</definedName>
    <definedName name="Option2_1_4_1_2_4" hidden="1">{#N/A,#N/A,FALSE,"TMCOMP96";#N/A,#N/A,FALSE,"MAT96";#N/A,#N/A,FALSE,"FANDA96";#N/A,#N/A,FALSE,"INTRAN96";#N/A,#N/A,FALSE,"NAA9697";#N/A,#N/A,FALSE,"ECWEBB";#N/A,#N/A,FALSE,"MFT96";#N/A,#N/A,FALSE,"CTrecon"}</definedName>
    <definedName name="Option2_1_4_1_2_5" hidden="1">{#N/A,#N/A,FALSE,"TMCOMP96";#N/A,#N/A,FALSE,"MAT96";#N/A,#N/A,FALSE,"FANDA96";#N/A,#N/A,FALSE,"INTRAN96";#N/A,#N/A,FALSE,"NAA9697";#N/A,#N/A,FALSE,"ECWEBB";#N/A,#N/A,FALSE,"MFT96";#N/A,#N/A,FALSE,"CTrecon"}</definedName>
    <definedName name="Option2_1_4_1_3" hidden="1">{#N/A,#N/A,FALSE,"TMCOMP96";#N/A,#N/A,FALSE,"MAT96";#N/A,#N/A,FALSE,"FANDA96";#N/A,#N/A,FALSE,"INTRAN96";#N/A,#N/A,FALSE,"NAA9697";#N/A,#N/A,FALSE,"ECWEBB";#N/A,#N/A,FALSE,"MFT96";#N/A,#N/A,FALSE,"CTrecon"}</definedName>
    <definedName name="Option2_1_4_1_3_1" hidden="1">{#N/A,#N/A,FALSE,"TMCOMP96";#N/A,#N/A,FALSE,"MAT96";#N/A,#N/A,FALSE,"FANDA96";#N/A,#N/A,FALSE,"INTRAN96";#N/A,#N/A,FALSE,"NAA9697";#N/A,#N/A,FALSE,"ECWEBB";#N/A,#N/A,FALSE,"MFT96";#N/A,#N/A,FALSE,"CTrecon"}</definedName>
    <definedName name="Option2_1_4_1_3_2" hidden="1">{#N/A,#N/A,FALSE,"TMCOMP96";#N/A,#N/A,FALSE,"MAT96";#N/A,#N/A,FALSE,"FANDA96";#N/A,#N/A,FALSE,"INTRAN96";#N/A,#N/A,FALSE,"NAA9697";#N/A,#N/A,FALSE,"ECWEBB";#N/A,#N/A,FALSE,"MFT96";#N/A,#N/A,FALSE,"CTrecon"}</definedName>
    <definedName name="Option2_1_4_1_3_3" hidden="1">{#N/A,#N/A,FALSE,"TMCOMP96";#N/A,#N/A,FALSE,"MAT96";#N/A,#N/A,FALSE,"FANDA96";#N/A,#N/A,FALSE,"INTRAN96";#N/A,#N/A,FALSE,"NAA9697";#N/A,#N/A,FALSE,"ECWEBB";#N/A,#N/A,FALSE,"MFT96";#N/A,#N/A,FALSE,"CTrecon"}</definedName>
    <definedName name="Option2_1_4_1_3_4" hidden="1">{#N/A,#N/A,FALSE,"TMCOMP96";#N/A,#N/A,FALSE,"MAT96";#N/A,#N/A,FALSE,"FANDA96";#N/A,#N/A,FALSE,"INTRAN96";#N/A,#N/A,FALSE,"NAA9697";#N/A,#N/A,FALSE,"ECWEBB";#N/A,#N/A,FALSE,"MFT96";#N/A,#N/A,FALSE,"CTrecon"}</definedName>
    <definedName name="Option2_1_4_1_3_5" hidden="1">{#N/A,#N/A,FALSE,"TMCOMP96";#N/A,#N/A,FALSE,"MAT96";#N/A,#N/A,FALSE,"FANDA96";#N/A,#N/A,FALSE,"INTRAN96";#N/A,#N/A,FALSE,"NAA9697";#N/A,#N/A,FALSE,"ECWEBB";#N/A,#N/A,FALSE,"MFT96";#N/A,#N/A,FALSE,"CTrecon"}</definedName>
    <definedName name="Option2_1_4_1_4" hidden="1">{#N/A,#N/A,FALSE,"TMCOMP96";#N/A,#N/A,FALSE,"MAT96";#N/A,#N/A,FALSE,"FANDA96";#N/A,#N/A,FALSE,"INTRAN96";#N/A,#N/A,FALSE,"NAA9697";#N/A,#N/A,FALSE,"ECWEBB";#N/A,#N/A,FALSE,"MFT96";#N/A,#N/A,FALSE,"CTrecon"}</definedName>
    <definedName name="Option2_1_4_1_4_1" hidden="1">{#N/A,#N/A,FALSE,"TMCOMP96";#N/A,#N/A,FALSE,"MAT96";#N/A,#N/A,FALSE,"FANDA96";#N/A,#N/A,FALSE,"INTRAN96";#N/A,#N/A,FALSE,"NAA9697";#N/A,#N/A,FALSE,"ECWEBB";#N/A,#N/A,FALSE,"MFT96";#N/A,#N/A,FALSE,"CTrecon"}</definedName>
    <definedName name="Option2_1_4_1_4_2" hidden="1">{#N/A,#N/A,FALSE,"TMCOMP96";#N/A,#N/A,FALSE,"MAT96";#N/A,#N/A,FALSE,"FANDA96";#N/A,#N/A,FALSE,"INTRAN96";#N/A,#N/A,FALSE,"NAA9697";#N/A,#N/A,FALSE,"ECWEBB";#N/A,#N/A,FALSE,"MFT96";#N/A,#N/A,FALSE,"CTrecon"}</definedName>
    <definedName name="Option2_1_4_1_4_3" hidden="1">{#N/A,#N/A,FALSE,"TMCOMP96";#N/A,#N/A,FALSE,"MAT96";#N/A,#N/A,FALSE,"FANDA96";#N/A,#N/A,FALSE,"INTRAN96";#N/A,#N/A,FALSE,"NAA9697";#N/A,#N/A,FALSE,"ECWEBB";#N/A,#N/A,FALSE,"MFT96";#N/A,#N/A,FALSE,"CTrecon"}</definedName>
    <definedName name="Option2_1_4_1_4_4" hidden="1">{#N/A,#N/A,FALSE,"TMCOMP96";#N/A,#N/A,FALSE,"MAT96";#N/A,#N/A,FALSE,"FANDA96";#N/A,#N/A,FALSE,"INTRAN96";#N/A,#N/A,FALSE,"NAA9697";#N/A,#N/A,FALSE,"ECWEBB";#N/A,#N/A,FALSE,"MFT96";#N/A,#N/A,FALSE,"CTrecon"}</definedName>
    <definedName name="Option2_1_4_1_4_5" hidden="1">{#N/A,#N/A,FALSE,"TMCOMP96";#N/A,#N/A,FALSE,"MAT96";#N/A,#N/A,FALSE,"FANDA96";#N/A,#N/A,FALSE,"INTRAN96";#N/A,#N/A,FALSE,"NAA9697";#N/A,#N/A,FALSE,"ECWEBB";#N/A,#N/A,FALSE,"MFT96";#N/A,#N/A,FALSE,"CTrecon"}</definedName>
    <definedName name="Option2_1_4_1_5" hidden="1">{#N/A,#N/A,FALSE,"TMCOMP96";#N/A,#N/A,FALSE,"MAT96";#N/A,#N/A,FALSE,"FANDA96";#N/A,#N/A,FALSE,"INTRAN96";#N/A,#N/A,FALSE,"NAA9697";#N/A,#N/A,FALSE,"ECWEBB";#N/A,#N/A,FALSE,"MFT96";#N/A,#N/A,FALSE,"CTrecon"}</definedName>
    <definedName name="Option2_1_4_1_5_1" hidden="1">{#N/A,#N/A,FALSE,"TMCOMP96";#N/A,#N/A,FALSE,"MAT96";#N/A,#N/A,FALSE,"FANDA96";#N/A,#N/A,FALSE,"INTRAN96";#N/A,#N/A,FALSE,"NAA9697";#N/A,#N/A,FALSE,"ECWEBB";#N/A,#N/A,FALSE,"MFT96";#N/A,#N/A,FALSE,"CTrecon"}</definedName>
    <definedName name="Option2_1_4_1_5_2" hidden="1">{#N/A,#N/A,FALSE,"TMCOMP96";#N/A,#N/A,FALSE,"MAT96";#N/A,#N/A,FALSE,"FANDA96";#N/A,#N/A,FALSE,"INTRAN96";#N/A,#N/A,FALSE,"NAA9697";#N/A,#N/A,FALSE,"ECWEBB";#N/A,#N/A,FALSE,"MFT96";#N/A,#N/A,FALSE,"CTrecon"}</definedName>
    <definedName name="Option2_1_4_1_5_3" hidden="1">{#N/A,#N/A,FALSE,"TMCOMP96";#N/A,#N/A,FALSE,"MAT96";#N/A,#N/A,FALSE,"FANDA96";#N/A,#N/A,FALSE,"INTRAN96";#N/A,#N/A,FALSE,"NAA9697";#N/A,#N/A,FALSE,"ECWEBB";#N/A,#N/A,FALSE,"MFT96";#N/A,#N/A,FALSE,"CTrecon"}</definedName>
    <definedName name="Option2_1_4_1_5_4" hidden="1">{#N/A,#N/A,FALSE,"TMCOMP96";#N/A,#N/A,FALSE,"MAT96";#N/A,#N/A,FALSE,"FANDA96";#N/A,#N/A,FALSE,"INTRAN96";#N/A,#N/A,FALSE,"NAA9697";#N/A,#N/A,FALSE,"ECWEBB";#N/A,#N/A,FALSE,"MFT96";#N/A,#N/A,FALSE,"CTrecon"}</definedName>
    <definedName name="Option2_1_4_1_5_5" hidden="1">{#N/A,#N/A,FALSE,"TMCOMP96";#N/A,#N/A,FALSE,"MAT96";#N/A,#N/A,FALSE,"FANDA96";#N/A,#N/A,FALSE,"INTRAN96";#N/A,#N/A,FALSE,"NAA9697";#N/A,#N/A,FALSE,"ECWEBB";#N/A,#N/A,FALSE,"MFT96";#N/A,#N/A,FALSE,"CTrecon"}</definedName>
    <definedName name="Option2_1_4_2" hidden="1">{#N/A,#N/A,FALSE,"TMCOMP96";#N/A,#N/A,FALSE,"MAT96";#N/A,#N/A,FALSE,"FANDA96";#N/A,#N/A,FALSE,"INTRAN96";#N/A,#N/A,FALSE,"NAA9697";#N/A,#N/A,FALSE,"ECWEBB";#N/A,#N/A,FALSE,"MFT96";#N/A,#N/A,FALSE,"CTrecon"}</definedName>
    <definedName name="Option2_1_4_2_1" hidden="1">{#N/A,#N/A,FALSE,"TMCOMP96";#N/A,#N/A,FALSE,"MAT96";#N/A,#N/A,FALSE,"FANDA96";#N/A,#N/A,FALSE,"INTRAN96";#N/A,#N/A,FALSE,"NAA9697";#N/A,#N/A,FALSE,"ECWEBB";#N/A,#N/A,FALSE,"MFT96";#N/A,#N/A,FALSE,"CTrecon"}</definedName>
    <definedName name="Option2_1_4_2_2" hidden="1">{#N/A,#N/A,FALSE,"TMCOMP96";#N/A,#N/A,FALSE,"MAT96";#N/A,#N/A,FALSE,"FANDA96";#N/A,#N/A,FALSE,"INTRAN96";#N/A,#N/A,FALSE,"NAA9697";#N/A,#N/A,FALSE,"ECWEBB";#N/A,#N/A,FALSE,"MFT96";#N/A,#N/A,FALSE,"CTrecon"}</definedName>
    <definedName name="Option2_1_4_2_3" hidden="1">{#N/A,#N/A,FALSE,"TMCOMP96";#N/A,#N/A,FALSE,"MAT96";#N/A,#N/A,FALSE,"FANDA96";#N/A,#N/A,FALSE,"INTRAN96";#N/A,#N/A,FALSE,"NAA9697";#N/A,#N/A,FALSE,"ECWEBB";#N/A,#N/A,FALSE,"MFT96";#N/A,#N/A,FALSE,"CTrecon"}</definedName>
    <definedName name="Option2_1_4_2_4" hidden="1">{#N/A,#N/A,FALSE,"TMCOMP96";#N/A,#N/A,FALSE,"MAT96";#N/A,#N/A,FALSE,"FANDA96";#N/A,#N/A,FALSE,"INTRAN96";#N/A,#N/A,FALSE,"NAA9697";#N/A,#N/A,FALSE,"ECWEBB";#N/A,#N/A,FALSE,"MFT96";#N/A,#N/A,FALSE,"CTrecon"}</definedName>
    <definedName name="Option2_1_4_2_5" hidden="1">{#N/A,#N/A,FALSE,"TMCOMP96";#N/A,#N/A,FALSE,"MAT96";#N/A,#N/A,FALSE,"FANDA96";#N/A,#N/A,FALSE,"INTRAN96";#N/A,#N/A,FALSE,"NAA9697";#N/A,#N/A,FALSE,"ECWEBB";#N/A,#N/A,FALSE,"MFT96";#N/A,#N/A,FALSE,"CTrecon"}</definedName>
    <definedName name="Option2_1_4_3" hidden="1">{#N/A,#N/A,FALSE,"TMCOMP96";#N/A,#N/A,FALSE,"MAT96";#N/A,#N/A,FALSE,"FANDA96";#N/A,#N/A,FALSE,"INTRAN96";#N/A,#N/A,FALSE,"NAA9697";#N/A,#N/A,FALSE,"ECWEBB";#N/A,#N/A,FALSE,"MFT96";#N/A,#N/A,FALSE,"CTrecon"}</definedName>
    <definedName name="Option2_1_4_3_1" hidden="1">{#N/A,#N/A,FALSE,"TMCOMP96";#N/A,#N/A,FALSE,"MAT96";#N/A,#N/A,FALSE,"FANDA96";#N/A,#N/A,FALSE,"INTRAN96";#N/A,#N/A,FALSE,"NAA9697";#N/A,#N/A,FALSE,"ECWEBB";#N/A,#N/A,FALSE,"MFT96";#N/A,#N/A,FALSE,"CTrecon"}</definedName>
    <definedName name="Option2_1_4_3_2" hidden="1">{#N/A,#N/A,FALSE,"TMCOMP96";#N/A,#N/A,FALSE,"MAT96";#N/A,#N/A,FALSE,"FANDA96";#N/A,#N/A,FALSE,"INTRAN96";#N/A,#N/A,FALSE,"NAA9697";#N/A,#N/A,FALSE,"ECWEBB";#N/A,#N/A,FALSE,"MFT96";#N/A,#N/A,FALSE,"CTrecon"}</definedName>
    <definedName name="Option2_1_4_3_3" hidden="1">{#N/A,#N/A,FALSE,"TMCOMP96";#N/A,#N/A,FALSE,"MAT96";#N/A,#N/A,FALSE,"FANDA96";#N/A,#N/A,FALSE,"INTRAN96";#N/A,#N/A,FALSE,"NAA9697";#N/A,#N/A,FALSE,"ECWEBB";#N/A,#N/A,FALSE,"MFT96";#N/A,#N/A,FALSE,"CTrecon"}</definedName>
    <definedName name="Option2_1_4_3_4" hidden="1">{#N/A,#N/A,FALSE,"TMCOMP96";#N/A,#N/A,FALSE,"MAT96";#N/A,#N/A,FALSE,"FANDA96";#N/A,#N/A,FALSE,"INTRAN96";#N/A,#N/A,FALSE,"NAA9697";#N/A,#N/A,FALSE,"ECWEBB";#N/A,#N/A,FALSE,"MFT96";#N/A,#N/A,FALSE,"CTrecon"}</definedName>
    <definedName name="Option2_1_4_3_5" hidden="1">{#N/A,#N/A,FALSE,"TMCOMP96";#N/A,#N/A,FALSE,"MAT96";#N/A,#N/A,FALSE,"FANDA96";#N/A,#N/A,FALSE,"INTRAN96";#N/A,#N/A,FALSE,"NAA9697";#N/A,#N/A,FALSE,"ECWEBB";#N/A,#N/A,FALSE,"MFT96";#N/A,#N/A,FALSE,"CTrecon"}</definedName>
    <definedName name="Option2_1_4_4" hidden="1">{#N/A,#N/A,FALSE,"TMCOMP96";#N/A,#N/A,FALSE,"MAT96";#N/A,#N/A,FALSE,"FANDA96";#N/A,#N/A,FALSE,"INTRAN96";#N/A,#N/A,FALSE,"NAA9697";#N/A,#N/A,FALSE,"ECWEBB";#N/A,#N/A,FALSE,"MFT96";#N/A,#N/A,FALSE,"CTrecon"}</definedName>
    <definedName name="Option2_1_4_4_1" hidden="1">{#N/A,#N/A,FALSE,"TMCOMP96";#N/A,#N/A,FALSE,"MAT96";#N/A,#N/A,FALSE,"FANDA96";#N/A,#N/A,FALSE,"INTRAN96";#N/A,#N/A,FALSE,"NAA9697";#N/A,#N/A,FALSE,"ECWEBB";#N/A,#N/A,FALSE,"MFT96";#N/A,#N/A,FALSE,"CTrecon"}</definedName>
    <definedName name="Option2_1_4_4_2" hidden="1">{#N/A,#N/A,FALSE,"TMCOMP96";#N/A,#N/A,FALSE,"MAT96";#N/A,#N/A,FALSE,"FANDA96";#N/A,#N/A,FALSE,"INTRAN96";#N/A,#N/A,FALSE,"NAA9697";#N/A,#N/A,FALSE,"ECWEBB";#N/A,#N/A,FALSE,"MFT96";#N/A,#N/A,FALSE,"CTrecon"}</definedName>
    <definedName name="Option2_1_4_4_3" hidden="1">{#N/A,#N/A,FALSE,"TMCOMP96";#N/A,#N/A,FALSE,"MAT96";#N/A,#N/A,FALSE,"FANDA96";#N/A,#N/A,FALSE,"INTRAN96";#N/A,#N/A,FALSE,"NAA9697";#N/A,#N/A,FALSE,"ECWEBB";#N/A,#N/A,FALSE,"MFT96";#N/A,#N/A,FALSE,"CTrecon"}</definedName>
    <definedName name="Option2_1_4_4_4" hidden="1">{#N/A,#N/A,FALSE,"TMCOMP96";#N/A,#N/A,FALSE,"MAT96";#N/A,#N/A,FALSE,"FANDA96";#N/A,#N/A,FALSE,"INTRAN96";#N/A,#N/A,FALSE,"NAA9697";#N/A,#N/A,FALSE,"ECWEBB";#N/A,#N/A,FALSE,"MFT96";#N/A,#N/A,FALSE,"CTrecon"}</definedName>
    <definedName name="Option2_1_4_4_5" hidden="1">{#N/A,#N/A,FALSE,"TMCOMP96";#N/A,#N/A,FALSE,"MAT96";#N/A,#N/A,FALSE,"FANDA96";#N/A,#N/A,FALSE,"INTRAN96";#N/A,#N/A,FALSE,"NAA9697";#N/A,#N/A,FALSE,"ECWEBB";#N/A,#N/A,FALSE,"MFT96";#N/A,#N/A,FALSE,"CTrecon"}</definedName>
    <definedName name="Option2_1_4_5" hidden="1">{#N/A,#N/A,FALSE,"TMCOMP96";#N/A,#N/A,FALSE,"MAT96";#N/A,#N/A,FALSE,"FANDA96";#N/A,#N/A,FALSE,"INTRAN96";#N/A,#N/A,FALSE,"NAA9697";#N/A,#N/A,FALSE,"ECWEBB";#N/A,#N/A,FALSE,"MFT96";#N/A,#N/A,FALSE,"CTrecon"}</definedName>
    <definedName name="Option2_1_4_5_1" hidden="1">{#N/A,#N/A,FALSE,"TMCOMP96";#N/A,#N/A,FALSE,"MAT96";#N/A,#N/A,FALSE,"FANDA96";#N/A,#N/A,FALSE,"INTRAN96";#N/A,#N/A,FALSE,"NAA9697";#N/A,#N/A,FALSE,"ECWEBB";#N/A,#N/A,FALSE,"MFT96";#N/A,#N/A,FALSE,"CTrecon"}</definedName>
    <definedName name="Option2_1_4_5_2" hidden="1">{#N/A,#N/A,FALSE,"TMCOMP96";#N/A,#N/A,FALSE,"MAT96";#N/A,#N/A,FALSE,"FANDA96";#N/A,#N/A,FALSE,"INTRAN96";#N/A,#N/A,FALSE,"NAA9697";#N/A,#N/A,FALSE,"ECWEBB";#N/A,#N/A,FALSE,"MFT96";#N/A,#N/A,FALSE,"CTrecon"}</definedName>
    <definedName name="Option2_1_4_5_3" hidden="1">{#N/A,#N/A,FALSE,"TMCOMP96";#N/A,#N/A,FALSE,"MAT96";#N/A,#N/A,FALSE,"FANDA96";#N/A,#N/A,FALSE,"INTRAN96";#N/A,#N/A,FALSE,"NAA9697";#N/A,#N/A,FALSE,"ECWEBB";#N/A,#N/A,FALSE,"MFT96";#N/A,#N/A,FALSE,"CTrecon"}</definedName>
    <definedName name="Option2_1_4_5_4" hidden="1">{#N/A,#N/A,FALSE,"TMCOMP96";#N/A,#N/A,FALSE,"MAT96";#N/A,#N/A,FALSE,"FANDA96";#N/A,#N/A,FALSE,"INTRAN96";#N/A,#N/A,FALSE,"NAA9697";#N/A,#N/A,FALSE,"ECWEBB";#N/A,#N/A,FALSE,"MFT96";#N/A,#N/A,FALSE,"CTrecon"}</definedName>
    <definedName name="Option2_1_4_5_5" hidden="1">{#N/A,#N/A,FALSE,"TMCOMP96";#N/A,#N/A,FALSE,"MAT96";#N/A,#N/A,FALSE,"FANDA96";#N/A,#N/A,FALSE,"INTRAN96";#N/A,#N/A,FALSE,"NAA9697";#N/A,#N/A,FALSE,"ECWEBB";#N/A,#N/A,FALSE,"MFT96";#N/A,#N/A,FALSE,"CTrecon"}</definedName>
    <definedName name="Option2_1_5" hidden="1">{#N/A,#N/A,FALSE,"TMCOMP96";#N/A,#N/A,FALSE,"MAT96";#N/A,#N/A,FALSE,"FANDA96";#N/A,#N/A,FALSE,"INTRAN96";#N/A,#N/A,FALSE,"NAA9697";#N/A,#N/A,FALSE,"ECWEBB";#N/A,#N/A,FALSE,"MFT96";#N/A,#N/A,FALSE,"CTrecon"}</definedName>
    <definedName name="Option2_1_5_1" hidden="1">{#N/A,#N/A,FALSE,"TMCOMP96";#N/A,#N/A,FALSE,"MAT96";#N/A,#N/A,FALSE,"FANDA96";#N/A,#N/A,FALSE,"INTRAN96";#N/A,#N/A,FALSE,"NAA9697";#N/A,#N/A,FALSE,"ECWEBB";#N/A,#N/A,FALSE,"MFT96";#N/A,#N/A,FALSE,"CTrecon"}</definedName>
    <definedName name="Option2_1_5_1_1" hidden="1">{#N/A,#N/A,FALSE,"TMCOMP96";#N/A,#N/A,FALSE,"MAT96";#N/A,#N/A,FALSE,"FANDA96";#N/A,#N/A,FALSE,"INTRAN96";#N/A,#N/A,FALSE,"NAA9697";#N/A,#N/A,FALSE,"ECWEBB";#N/A,#N/A,FALSE,"MFT96";#N/A,#N/A,FALSE,"CTrecon"}</definedName>
    <definedName name="Option2_1_5_1_2" hidden="1">{#N/A,#N/A,FALSE,"TMCOMP96";#N/A,#N/A,FALSE,"MAT96";#N/A,#N/A,FALSE,"FANDA96";#N/A,#N/A,FALSE,"INTRAN96";#N/A,#N/A,FALSE,"NAA9697";#N/A,#N/A,FALSE,"ECWEBB";#N/A,#N/A,FALSE,"MFT96";#N/A,#N/A,FALSE,"CTrecon"}</definedName>
    <definedName name="Option2_1_5_1_3" hidden="1">{#N/A,#N/A,FALSE,"TMCOMP96";#N/A,#N/A,FALSE,"MAT96";#N/A,#N/A,FALSE,"FANDA96";#N/A,#N/A,FALSE,"INTRAN96";#N/A,#N/A,FALSE,"NAA9697";#N/A,#N/A,FALSE,"ECWEBB";#N/A,#N/A,FALSE,"MFT96";#N/A,#N/A,FALSE,"CTrecon"}</definedName>
    <definedName name="Option2_1_5_1_4" hidden="1">{#N/A,#N/A,FALSE,"TMCOMP96";#N/A,#N/A,FALSE,"MAT96";#N/A,#N/A,FALSE,"FANDA96";#N/A,#N/A,FALSE,"INTRAN96";#N/A,#N/A,FALSE,"NAA9697";#N/A,#N/A,FALSE,"ECWEBB";#N/A,#N/A,FALSE,"MFT96";#N/A,#N/A,FALSE,"CTrecon"}</definedName>
    <definedName name="Option2_1_5_1_5" hidden="1">{#N/A,#N/A,FALSE,"TMCOMP96";#N/A,#N/A,FALSE,"MAT96";#N/A,#N/A,FALSE,"FANDA96";#N/A,#N/A,FALSE,"INTRAN96";#N/A,#N/A,FALSE,"NAA9697";#N/A,#N/A,FALSE,"ECWEBB";#N/A,#N/A,FALSE,"MFT96";#N/A,#N/A,FALSE,"CTrecon"}</definedName>
    <definedName name="Option2_1_5_2" hidden="1">{#N/A,#N/A,FALSE,"TMCOMP96";#N/A,#N/A,FALSE,"MAT96";#N/A,#N/A,FALSE,"FANDA96";#N/A,#N/A,FALSE,"INTRAN96";#N/A,#N/A,FALSE,"NAA9697";#N/A,#N/A,FALSE,"ECWEBB";#N/A,#N/A,FALSE,"MFT96";#N/A,#N/A,FALSE,"CTrecon"}</definedName>
    <definedName name="Option2_1_5_2_1" hidden="1">{#N/A,#N/A,FALSE,"TMCOMP96";#N/A,#N/A,FALSE,"MAT96";#N/A,#N/A,FALSE,"FANDA96";#N/A,#N/A,FALSE,"INTRAN96";#N/A,#N/A,FALSE,"NAA9697";#N/A,#N/A,FALSE,"ECWEBB";#N/A,#N/A,FALSE,"MFT96";#N/A,#N/A,FALSE,"CTrecon"}</definedName>
    <definedName name="Option2_1_5_2_2" hidden="1">{#N/A,#N/A,FALSE,"TMCOMP96";#N/A,#N/A,FALSE,"MAT96";#N/A,#N/A,FALSE,"FANDA96";#N/A,#N/A,FALSE,"INTRAN96";#N/A,#N/A,FALSE,"NAA9697";#N/A,#N/A,FALSE,"ECWEBB";#N/A,#N/A,FALSE,"MFT96";#N/A,#N/A,FALSE,"CTrecon"}</definedName>
    <definedName name="Option2_1_5_2_3" hidden="1">{#N/A,#N/A,FALSE,"TMCOMP96";#N/A,#N/A,FALSE,"MAT96";#N/A,#N/A,FALSE,"FANDA96";#N/A,#N/A,FALSE,"INTRAN96";#N/A,#N/A,FALSE,"NAA9697";#N/A,#N/A,FALSE,"ECWEBB";#N/A,#N/A,FALSE,"MFT96";#N/A,#N/A,FALSE,"CTrecon"}</definedName>
    <definedName name="Option2_1_5_2_4" hidden="1">{#N/A,#N/A,FALSE,"TMCOMP96";#N/A,#N/A,FALSE,"MAT96";#N/A,#N/A,FALSE,"FANDA96";#N/A,#N/A,FALSE,"INTRAN96";#N/A,#N/A,FALSE,"NAA9697";#N/A,#N/A,FALSE,"ECWEBB";#N/A,#N/A,FALSE,"MFT96";#N/A,#N/A,FALSE,"CTrecon"}</definedName>
    <definedName name="Option2_1_5_2_5" hidden="1">{#N/A,#N/A,FALSE,"TMCOMP96";#N/A,#N/A,FALSE,"MAT96";#N/A,#N/A,FALSE,"FANDA96";#N/A,#N/A,FALSE,"INTRAN96";#N/A,#N/A,FALSE,"NAA9697";#N/A,#N/A,FALSE,"ECWEBB";#N/A,#N/A,FALSE,"MFT96";#N/A,#N/A,FALSE,"CTrecon"}</definedName>
    <definedName name="Option2_1_5_3" hidden="1">{#N/A,#N/A,FALSE,"TMCOMP96";#N/A,#N/A,FALSE,"MAT96";#N/A,#N/A,FALSE,"FANDA96";#N/A,#N/A,FALSE,"INTRAN96";#N/A,#N/A,FALSE,"NAA9697";#N/A,#N/A,FALSE,"ECWEBB";#N/A,#N/A,FALSE,"MFT96";#N/A,#N/A,FALSE,"CTrecon"}</definedName>
    <definedName name="Option2_1_5_3_1" hidden="1">{#N/A,#N/A,FALSE,"TMCOMP96";#N/A,#N/A,FALSE,"MAT96";#N/A,#N/A,FALSE,"FANDA96";#N/A,#N/A,FALSE,"INTRAN96";#N/A,#N/A,FALSE,"NAA9697";#N/A,#N/A,FALSE,"ECWEBB";#N/A,#N/A,FALSE,"MFT96";#N/A,#N/A,FALSE,"CTrecon"}</definedName>
    <definedName name="Option2_1_5_3_2" hidden="1">{#N/A,#N/A,FALSE,"TMCOMP96";#N/A,#N/A,FALSE,"MAT96";#N/A,#N/A,FALSE,"FANDA96";#N/A,#N/A,FALSE,"INTRAN96";#N/A,#N/A,FALSE,"NAA9697";#N/A,#N/A,FALSE,"ECWEBB";#N/A,#N/A,FALSE,"MFT96";#N/A,#N/A,FALSE,"CTrecon"}</definedName>
    <definedName name="Option2_1_5_3_3" hidden="1">{#N/A,#N/A,FALSE,"TMCOMP96";#N/A,#N/A,FALSE,"MAT96";#N/A,#N/A,FALSE,"FANDA96";#N/A,#N/A,FALSE,"INTRAN96";#N/A,#N/A,FALSE,"NAA9697";#N/A,#N/A,FALSE,"ECWEBB";#N/A,#N/A,FALSE,"MFT96";#N/A,#N/A,FALSE,"CTrecon"}</definedName>
    <definedName name="Option2_1_5_3_4" hidden="1">{#N/A,#N/A,FALSE,"TMCOMP96";#N/A,#N/A,FALSE,"MAT96";#N/A,#N/A,FALSE,"FANDA96";#N/A,#N/A,FALSE,"INTRAN96";#N/A,#N/A,FALSE,"NAA9697";#N/A,#N/A,FALSE,"ECWEBB";#N/A,#N/A,FALSE,"MFT96";#N/A,#N/A,FALSE,"CTrecon"}</definedName>
    <definedName name="Option2_1_5_3_5" hidden="1">{#N/A,#N/A,FALSE,"TMCOMP96";#N/A,#N/A,FALSE,"MAT96";#N/A,#N/A,FALSE,"FANDA96";#N/A,#N/A,FALSE,"INTRAN96";#N/A,#N/A,FALSE,"NAA9697";#N/A,#N/A,FALSE,"ECWEBB";#N/A,#N/A,FALSE,"MFT96";#N/A,#N/A,FALSE,"CTrecon"}</definedName>
    <definedName name="Option2_1_5_4" hidden="1">{#N/A,#N/A,FALSE,"TMCOMP96";#N/A,#N/A,FALSE,"MAT96";#N/A,#N/A,FALSE,"FANDA96";#N/A,#N/A,FALSE,"INTRAN96";#N/A,#N/A,FALSE,"NAA9697";#N/A,#N/A,FALSE,"ECWEBB";#N/A,#N/A,FALSE,"MFT96";#N/A,#N/A,FALSE,"CTrecon"}</definedName>
    <definedName name="Option2_1_5_4_1" hidden="1">{#N/A,#N/A,FALSE,"TMCOMP96";#N/A,#N/A,FALSE,"MAT96";#N/A,#N/A,FALSE,"FANDA96";#N/A,#N/A,FALSE,"INTRAN96";#N/A,#N/A,FALSE,"NAA9697";#N/A,#N/A,FALSE,"ECWEBB";#N/A,#N/A,FALSE,"MFT96";#N/A,#N/A,FALSE,"CTrecon"}</definedName>
    <definedName name="Option2_1_5_4_2" hidden="1">{#N/A,#N/A,FALSE,"TMCOMP96";#N/A,#N/A,FALSE,"MAT96";#N/A,#N/A,FALSE,"FANDA96";#N/A,#N/A,FALSE,"INTRAN96";#N/A,#N/A,FALSE,"NAA9697";#N/A,#N/A,FALSE,"ECWEBB";#N/A,#N/A,FALSE,"MFT96";#N/A,#N/A,FALSE,"CTrecon"}</definedName>
    <definedName name="Option2_1_5_4_3" hidden="1">{#N/A,#N/A,FALSE,"TMCOMP96";#N/A,#N/A,FALSE,"MAT96";#N/A,#N/A,FALSE,"FANDA96";#N/A,#N/A,FALSE,"INTRAN96";#N/A,#N/A,FALSE,"NAA9697";#N/A,#N/A,FALSE,"ECWEBB";#N/A,#N/A,FALSE,"MFT96";#N/A,#N/A,FALSE,"CTrecon"}</definedName>
    <definedName name="Option2_1_5_4_4" hidden="1">{#N/A,#N/A,FALSE,"TMCOMP96";#N/A,#N/A,FALSE,"MAT96";#N/A,#N/A,FALSE,"FANDA96";#N/A,#N/A,FALSE,"INTRAN96";#N/A,#N/A,FALSE,"NAA9697";#N/A,#N/A,FALSE,"ECWEBB";#N/A,#N/A,FALSE,"MFT96";#N/A,#N/A,FALSE,"CTrecon"}</definedName>
    <definedName name="Option2_1_5_4_5" hidden="1">{#N/A,#N/A,FALSE,"TMCOMP96";#N/A,#N/A,FALSE,"MAT96";#N/A,#N/A,FALSE,"FANDA96";#N/A,#N/A,FALSE,"INTRAN96";#N/A,#N/A,FALSE,"NAA9697";#N/A,#N/A,FALSE,"ECWEBB";#N/A,#N/A,FALSE,"MFT96";#N/A,#N/A,FALSE,"CTrecon"}</definedName>
    <definedName name="Option2_1_5_5" hidden="1">{#N/A,#N/A,FALSE,"TMCOMP96";#N/A,#N/A,FALSE,"MAT96";#N/A,#N/A,FALSE,"FANDA96";#N/A,#N/A,FALSE,"INTRAN96";#N/A,#N/A,FALSE,"NAA9697";#N/A,#N/A,FALSE,"ECWEBB";#N/A,#N/A,FALSE,"MFT96";#N/A,#N/A,FALSE,"CTrecon"}</definedName>
    <definedName name="Option2_1_5_5_1" hidden="1">{#N/A,#N/A,FALSE,"TMCOMP96";#N/A,#N/A,FALSE,"MAT96";#N/A,#N/A,FALSE,"FANDA96";#N/A,#N/A,FALSE,"INTRAN96";#N/A,#N/A,FALSE,"NAA9697";#N/A,#N/A,FALSE,"ECWEBB";#N/A,#N/A,FALSE,"MFT96";#N/A,#N/A,FALSE,"CTrecon"}</definedName>
    <definedName name="Option2_1_5_5_2" hidden="1">{#N/A,#N/A,FALSE,"TMCOMP96";#N/A,#N/A,FALSE,"MAT96";#N/A,#N/A,FALSE,"FANDA96";#N/A,#N/A,FALSE,"INTRAN96";#N/A,#N/A,FALSE,"NAA9697";#N/A,#N/A,FALSE,"ECWEBB";#N/A,#N/A,FALSE,"MFT96";#N/A,#N/A,FALSE,"CTrecon"}</definedName>
    <definedName name="Option2_1_5_5_3" hidden="1">{#N/A,#N/A,FALSE,"TMCOMP96";#N/A,#N/A,FALSE,"MAT96";#N/A,#N/A,FALSE,"FANDA96";#N/A,#N/A,FALSE,"INTRAN96";#N/A,#N/A,FALSE,"NAA9697";#N/A,#N/A,FALSE,"ECWEBB";#N/A,#N/A,FALSE,"MFT96";#N/A,#N/A,FALSE,"CTrecon"}</definedName>
    <definedName name="Option2_1_5_5_4" hidden="1">{#N/A,#N/A,FALSE,"TMCOMP96";#N/A,#N/A,FALSE,"MAT96";#N/A,#N/A,FALSE,"FANDA96";#N/A,#N/A,FALSE,"INTRAN96";#N/A,#N/A,FALSE,"NAA9697";#N/A,#N/A,FALSE,"ECWEBB";#N/A,#N/A,FALSE,"MFT96";#N/A,#N/A,FALSE,"CTrecon"}</definedName>
    <definedName name="Option2_1_5_5_5" hidden="1">{#N/A,#N/A,FALSE,"TMCOMP96";#N/A,#N/A,FALSE,"MAT96";#N/A,#N/A,FALSE,"FANDA96";#N/A,#N/A,FALSE,"INTRAN96";#N/A,#N/A,FALSE,"NAA9697";#N/A,#N/A,FALSE,"ECWEBB";#N/A,#N/A,FALSE,"MFT96";#N/A,#N/A,FALSE,"CTrecon"}</definedName>
    <definedName name="Option2_2" hidden="1">{#N/A,#N/A,FALSE,"TMCOMP96";#N/A,#N/A,FALSE,"MAT96";#N/A,#N/A,FALSE,"FANDA96";#N/A,#N/A,FALSE,"INTRAN96";#N/A,#N/A,FALSE,"NAA9697";#N/A,#N/A,FALSE,"ECWEBB";#N/A,#N/A,FALSE,"MFT96";#N/A,#N/A,FALSE,"CTrecon"}</definedName>
    <definedName name="Option2_2_1" hidden="1">{#N/A,#N/A,FALSE,"TMCOMP96";#N/A,#N/A,FALSE,"MAT96";#N/A,#N/A,FALSE,"FANDA96";#N/A,#N/A,FALSE,"INTRAN96";#N/A,#N/A,FALSE,"NAA9697";#N/A,#N/A,FALSE,"ECWEBB";#N/A,#N/A,FALSE,"MFT96";#N/A,#N/A,FALSE,"CTrecon"}</definedName>
    <definedName name="Option2_2_1_1" hidden="1">{#N/A,#N/A,FALSE,"TMCOMP96";#N/A,#N/A,FALSE,"MAT96";#N/A,#N/A,FALSE,"FANDA96";#N/A,#N/A,FALSE,"INTRAN96";#N/A,#N/A,FALSE,"NAA9697";#N/A,#N/A,FALSE,"ECWEBB";#N/A,#N/A,FALSE,"MFT96";#N/A,#N/A,FALSE,"CTrecon"}</definedName>
    <definedName name="Option2_2_1_1_1" hidden="1">{#N/A,#N/A,FALSE,"TMCOMP96";#N/A,#N/A,FALSE,"MAT96";#N/A,#N/A,FALSE,"FANDA96";#N/A,#N/A,FALSE,"INTRAN96";#N/A,#N/A,FALSE,"NAA9697";#N/A,#N/A,FALSE,"ECWEBB";#N/A,#N/A,FALSE,"MFT96";#N/A,#N/A,FALSE,"CTrecon"}</definedName>
    <definedName name="Option2_2_1_1_1_1" hidden="1">{#N/A,#N/A,FALSE,"TMCOMP96";#N/A,#N/A,FALSE,"MAT96";#N/A,#N/A,FALSE,"FANDA96";#N/A,#N/A,FALSE,"INTRAN96";#N/A,#N/A,FALSE,"NAA9697";#N/A,#N/A,FALSE,"ECWEBB";#N/A,#N/A,FALSE,"MFT96";#N/A,#N/A,FALSE,"CTrecon"}</definedName>
    <definedName name="Option2_2_1_1_1_2" hidden="1">{#N/A,#N/A,FALSE,"TMCOMP96";#N/A,#N/A,FALSE,"MAT96";#N/A,#N/A,FALSE,"FANDA96";#N/A,#N/A,FALSE,"INTRAN96";#N/A,#N/A,FALSE,"NAA9697";#N/A,#N/A,FALSE,"ECWEBB";#N/A,#N/A,FALSE,"MFT96";#N/A,#N/A,FALSE,"CTrecon"}</definedName>
    <definedName name="Option2_2_1_1_1_3" hidden="1">{#N/A,#N/A,FALSE,"TMCOMP96";#N/A,#N/A,FALSE,"MAT96";#N/A,#N/A,FALSE,"FANDA96";#N/A,#N/A,FALSE,"INTRAN96";#N/A,#N/A,FALSE,"NAA9697";#N/A,#N/A,FALSE,"ECWEBB";#N/A,#N/A,FALSE,"MFT96";#N/A,#N/A,FALSE,"CTrecon"}</definedName>
    <definedName name="Option2_2_1_1_1_4" hidden="1">{#N/A,#N/A,FALSE,"TMCOMP96";#N/A,#N/A,FALSE,"MAT96";#N/A,#N/A,FALSE,"FANDA96";#N/A,#N/A,FALSE,"INTRAN96";#N/A,#N/A,FALSE,"NAA9697";#N/A,#N/A,FALSE,"ECWEBB";#N/A,#N/A,FALSE,"MFT96";#N/A,#N/A,FALSE,"CTrecon"}</definedName>
    <definedName name="Option2_2_1_1_1_5" hidden="1">{#N/A,#N/A,FALSE,"TMCOMP96";#N/A,#N/A,FALSE,"MAT96";#N/A,#N/A,FALSE,"FANDA96";#N/A,#N/A,FALSE,"INTRAN96";#N/A,#N/A,FALSE,"NAA9697";#N/A,#N/A,FALSE,"ECWEBB";#N/A,#N/A,FALSE,"MFT96";#N/A,#N/A,FALSE,"CTrecon"}</definedName>
    <definedName name="Option2_2_1_1_2" hidden="1">{#N/A,#N/A,FALSE,"TMCOMP96";#N/A,#N/A,FALSE,"MAT96";#N/A,#N/A,FALSE,"FANDA96";#N/A,#N/A,FALSE,"INTRAN96";#N/A,#N/A,FALSE,"NAA9697";#N/A,#N/A,FALSE,"ECWEBB";#N/A,#N/A,FALSE,"MFT96";#N/A,#N/A,FALSE,"CTrecon"}</definedName>
    <definedName name="Option2_2_1_1_2_1" hidden="1">{#N/A,#N/A,FALSE,"TMCOMP96";#N/A,#N/A,FALSE,"MAT96";#N/A,#N/A,FALSE,"FANDA96";#N/A,#N/A,FALSE,"INTRAN96";#N/A,#N/A,FALSE,"NAA9697";#N/A,#N/A,FALSE,"ECWEBB";#N/A,#N/A,FALSE,"MFT96";#N/A,#N/A,FALSE,"CTrecon"}</definedName>
    <definedName name="Option2_2_1_1_2_2" hidden="1">{#N/A,#N/A,FALSE,"TMCOMP96";#N/A,#N/A,FALSE,"MAT96";#N/A,#N/A,FALSE,"FANDA96";#N/A,#N/A,FALSE,"INTRAN96";#N/A,#N/A,FALSE,"NAA9697";#N/A,#N/A,FALSE,"ECWEBB";#N/A,#N/A,FALSE,"MFT96";#N/A,#N/A,FALSE,"CTrecon"}</definedName>
    <definedName name="Option2_2_1_1_2_3" hidden="1">{#N/A,#N/A,FALSE,"TMCOMP96";#N/A,#N/A,FALSE,"MAT96";#N/A,#N/A,FALSE,"FANDA96";#N/A,#N/A,FALSE,"INTRAN96";#N/A,#N/A,FALSE,"NAA9697";#N/A,#N/A,FALSE,"ECWEBB";#N/A,#N/A,FALSE,"MFT96";#N/A,#N/A,FALSE,"CTrecon"}</definedName>
    <definedName name="Option2_2_1_1_2_4" hidden="1">{#N/A,#N/A,FALSE,"TMCOMP96";#N/A,#N/A,FALSE,"MAT96";#N/A,#N/A,FALSE,"FANDA96";#N/A,#N/A,FALSE,"INTRAN96";#N/A,#N/A,FALSE,"NAA9697";#N/A,#N/A,FALSE,"ECWEBB";#N/A,#N/A,FALSE,"MFT96";#N/A,#N/A,FALSE,"CTrecon"}</definedName>
    <definedName name="Option2_2_1_1_2_5" hidden="1">{#N/A,#N/A,FALSE,"TMCOMP96";#N/A,#N/A,FALSE,"MAT96";#N/A,#N/A,FALSE,"FANDA96";#N/A,#N/A,FALSE,"INTRAN96";#N/A,#N/A,FALSE,"NAA9697";#N/A,#N/A,FALSE,"ECWEBB";#N/A,#N/A,FALSE,"MFT96";#N/A,#N/A,FALSE,"CTrecon"}</definedName>
    <definedName name="Option2_2_1_1_3" hidden="1">{#N/A,#N/A,FALSE,"TMCOMP96";#N/A,#N/A,FALSE,"MAT96";#N/A,#N/A,FALSE,"FANDA96";#N/A,#N/A,FALSE,"INTRAN96";#N/A,#N/A,FALSE,"NAA9697";#N/A,#N/A,FALSE,"ECWEBB";#N/A,#N/A,FALSE,"MFT96";#N/A,#N/A,FALSE,"CTrecon"}</definedName>
    <definedName name="Option2_2_1_1_4" hidden="1">{#N/A,#N/A,FALSE,"TMCOMP96";#N/A,#N/A,FALSE,"MAT96";#N/A,#N/A,FALSE,"FANDA96";#N/A,#N/A,FALSE,"INTRAN96";#N/A,#N/A,FALSE,"NAA9697";#N/A,#N/A,FALSE,"ECWEBB";#N/A,#N/A,FALSE,"MFT96";#N/A,#N/A,FALSE,"CTrecon"}</definedName>
    <definedName name="Option2_2_1_1_5" hidden="1">{#N/A,#N/A,FALSE,"TMCOMP96";#N/A,#N/A,FALSE,"MAT96";#N/A,#N/A,FALSE,"FANDA96";#N/A,#N/A,FALSE,"INTRAN96";#N/A,#N/A,FALSE,"NAA9697";#N/A,#N/A,FALSE,"ECWEBB";#N/A,#N/A,FALSE,"MFT96";#N/A,#N/A,FALSE,"CTrecon"}</definedName>
    <definedName name="Option2_2_1_2" hidden="1">{#N/A,#N/A,FALSE,"TMCOMP96";#N/A,#N/A,FALSE,"MAT96";#N/A,#N/A,FALSE,"FANDA96";#N/A,#N/A,FALSE,"INTRAN96";#N/A,#N/A,FALSE,"NAA9697";#N/A,#N/A,FALSE,"ECWEBB";#N/A,#N/A,FALSE,"MFT96";#N/A,#N/A,FALSE,"CTrecon"}</definedName>
    <definedName name="Option2_2_1_2_1" hidden="1">{#N/A,#N/A,FALSE,"TMCOMP96";#N/A,#N/A,FALSE,"MAT96";#N/A,#N/A,FALSE,"FANDA96";#N/A,#N/A,FALSE,"INTRAN96";#N/A,#N/A,FALSE,"NAA9697";#N/A,#N/A,FALSE,"ECWEBB";#N/A,#N/A,FALSE,"MFT96";#N/A,#N/A,FALSE,"CTrecon"}</definedName>
    <definedName name="Option2_2_1_2_2" hidden="1">{#N/A,#N/A,FALSE,"TMCOMP96";#N/A,#N/A,FALSE,"MAT96";#N/A,#N/A,FALSE,"FANDA96";#N/A,#N/A,FALSE,"INTRAN96";#N/A,#N/A,FALSE,"NAA9697";#N/A,#N/A,FALSE,"ECWEBB";#N/A,#N/A,FALSE,"MFT96";#N/A,#N/A,FALSE,"CTrecon"}</definedName>
    <definedName name="Option2_2_1_2_3" hidden="1">{#N/A,#N/A,FALSE,"TMCOMP96";#N/A,#N/A,FALSE,"MAT96";#N/A,#N/A,FALSE,"FANDA96";#N/A,#N/A,FALSE,"INTRAN96";#N/A,#N/A,FALSE,"NAA9697";#N/A,#N/A,FALSE,"ECWEBB";#N/A,#N/A,FALSE,"MFT96";#N/A,#N/A,FALSE,"CTrecon"}</definedName>
    <definedName name="Option2_2_1_2_4" hidden="1">{#N/A,#N/A,FALSE,"TMCOMP96";#N/A,#N/A,FALSE,"MAT96";#N/A,#N/A,FALSE,"FANDA96";#N/A,#N/A,FALSE,"INTRAN96";#N/A,#N/A,FALSE,"NAA9697";#N/A,#N/A,FALSE,"ECWEBB";#N/A,#N/A,FALSE,"MFT96";#N/A,#N/A,FALSE,"CTrecon"}</definedName>
    <definedName name="Option2_2_1_2_5" hidden="1">{#N/A,#N/A,FALSE,"TMCOMP96";#N/A,#N/A,FALSE,"MAT96";#N/A,#N/A,FALSE,"FANDA96";#N/A,#N/A,FALSE,"INTRAN96";#N/A,#N/A,FALSE,"NAA9697";#N/A,#N/A,FALSE,"ECWEBB";#N/A,#N/A,FALSE,"MFT96";#N/A,#N/A,FALSE,"CTrecon"}</definedName>
    <definedName name="Option2_2_1_3" hidden="1">{#N/A,#N/A,FALSE,"TMCOMP96";#N/A,#N/A,FALSE,"MAT96";#N/A,#N/A,FALSE,"FANDA96";#N/A,#N/A,FALSE,"INTRAN96";#N/A,#N/A,FALSE,"NAA9697";#N/A,#N/A,FALSE,"ECWEBB";#N/A,#N/A,FALSE,"MFT96";#N/A,#N/A,FALSE,"CTrecon"}</definedName>
    <definedName name="Option2_2_1_3_1" hidden="1">{#N/A,#N/A,FALSE,"TMCOMP96";#N/A,#N/A,FALSE,"MAT96";#N/A,#N/A,FALSE,"FANDA96";#N/A,#N/A,FALSE,"INTRAN96";#N/A,#N/A,FALSE,"NAA9697";#N/A,#N/A,FALSE,"ECWEBB";#N/A,#N/A,FALSE,"MFT96";#N/A,#N/A,FALSE,"CTrecon"}</definedName>
    <definedName name="Option2_2_1_3_2" hidden="1">{#N/A,#N/A,FALSE,"TMCOMP96";#N/A,#N/A,FALSE,"MAT96";#N/A,#N/A,FALSE,"FANDA96";#N/A,#N/A,FALSE,"INTRAN96";#N/A,#N/A,FALSE,"NAA9697";#N/A,#N/A,FALSE,"ECWEBB";#N/A,#N/A,FALSE,"MFT96";#N/A,#N/A,FALSE,"CTrecon"}</definedName>
    <definedName name="Option2_2_1_3_3" hidden="1">{#N/A,#N/A,FALSE,"TMCOMP96";#N/A,#N/A,FALSE,"MAT96";#N/A,#N/A,FALSE,"FANDA96";#N/A,#N/A,FALSE,"INTRAN96";#N/A,#N/A,FALSE,"NAA9697";#N/A,#N/A,FALSE,"ECWEBB";#N/A,#N/A,FALSE,"MFT96";#N/A,#N/A,FALSE,"CTrecon"}</definedName>
    <definedName name="Option2_2_1_3_4" hidden="1">{#N/A,#N/A,FALSE,"TMCOMP96";#N/A,#N/A,FALSE,"MAT96";#N/A,#N/A,FALSE,"FANDA96";#N/A,#N/A,FALSE,"INTRAN96";#N/A,#N/A,FALSE,"NAA9697";#N/A,#N/A,FALSE,"ECWEBB";#N/A,#N/A,FALSE,"MFT96";#N/A,#N/A,FALSE,"CTrecon"}</definedName>
    <definedName name="Option2_2_1_3_5" hidden="1">{#N/A,#N/A,FALSE,"TMCOMP96";#N/A,#N/A,FALSE,"MAT96";#N/A,#N/A,FALSE,"FANDA96";#N/A,#N/A,FALSE,"INTRAN96";#N/A,#N/A,FALSE,"NAA9697";#N/A,#N/A,FALSE,"ECWEBB";#N/A,#N/A,FALSE,"MFT96";#N/A,#N/A,FALSE,"CTrecon"}</definedName>
    <definedName name="Option2_2_1_4" hidden="1">{#N/A,#N/A,FALSE,"TMCOMP96";#N/A,#N/A,FALSE,"MAT96";#N/A,#N/A,FALSE,"FANDA96";#N/A,#N/A,FALSE,"INTRAN96";#N/A,#N/A,FALSE,"NAA9697";#N/A,#N/A,FALSE,"ECWEBB";#N/A,#N/A,FALSE,"MFT96";#N/A,#N/A,FALSE,"CTrecon"}</definedName>
    <definedName name="Option2_2_1_4_1" hidden="1">{#N/A,#N/A,FALSE,"TMCOMP96";#N/A,#N/A,FALSE,"MAT96";#N/A,#N/A,FALSE,"FANDA96";#N/A,#N/A,FALSE,"INTRAN96";#N/A,#N/A,FALSE,"NAA9697";#N/A,#N/A,FALSE,"ECWEBB";#N/A,#N/A,FALSE,"MFT96";#N/A,#N/A,FALSE,"CTrecon"}</definedName>
    <definedName name="Option2_2_1_4_2" hidden="1">{#N/A,#N/A,FALSE,"TMCOMP96";#N/A,#N/A,FALSE,"MAT96";#N/A,#N/A,FALSE,"FANDA96";#N/A,#N/A,FALSE,"INTRAN96";#N/A,#N/A,FALSE,"NAA9697";#N/A,#N/A,FALSE,"ECWEBB";#N/A,#N/A,FALSE,"MFT96";#N/A,#N/A,FALSE,"CTrecon"}</definedName>
    <definedName name="Option2_2_1_4_3" hidden="1">{#N/A,#N/A,FALSE,"TMCOMP96";#N/A,#N/A,FALSE,"MAT96";#N/A,#N/A,FALSE,"FANDA96";#N/A,#N/A,FALSE,"INTRAN96";#N/A,#N/A,FALSE,"NAA9697";#N/A,#N/A,FALSE,"ECWEBB";#N/A,#N/A,FALSE,"MFT96";#N/A,#N/A,FALSE,"CTrecon"}</definedName>
    <definedName name="Option2_2_1_4_4" hidden="1">{#N/A,#N/A,FALSE,"TMCOMP96";#N/A,#N/A,FALSE,"MAT96";#N/A,#N/A,FALSE,"FANDA96";#N/A,#N/A,FALSE,"INTRAN96";#N/A,#N/A,FALSE,"NAA9697";#N/A,#N/A,FALSE,"ECWEBB";#N/A,#N/A,FALSE,"MFT96";#N/A,#N/A,FALSE,"CTrecon"}</definedName>
    <definedName name="Option2_2_1_4_5" hidden="1">{#N/A,#N/A,FALSE,"TMCOMP96";#N/A,#N/A,FALSE,"MAT96";#N/A,#N/A,FALSE,"FANDA96";#N/A,#N/A,FALSE,"INTRAN96";#N/A,#N/A,FALSE,"NAA9697";#N/A,#N/A,FALSE,"ECWEBB";#N/A,#N/A,FALSE,"MFT96";#N/A,#N/A,FALSE,"CTrecon"}</definedName>
    <definedName name="Option2_2_1_5" hidden="1">{#N/A,#N/A,FALSE,"TMCOMP96";#N/A,#N/A,FALSE,"MAT96";#N/A,#N/A,FALSE,"FANDA96";#N/A,#N/A,FALSE,"INTRAN96";#N/A,#N/A,FALSE,"NAA9697";#N/A,#N/A,FALSE,"ECWEBB";#N/A,#N/A,FALSE,"MFT96";#N/A,#N/A,FALSE,"CTrecon"}</definedName>
    <definedName name="Option2_2_1_5_1" hidden="1">{#N/A,#N/A,FALSE,"TMCOMP96";#N/A,#N/A,FALSE,"MAT96";#N/A,#N/A,FALSE,"FANDA96";#N/A,#N/A,FALSE,"INTRAN96";#N/A,#N/A,FALSE,"NAA9697";#N/A,#N/A,FALSE,"ECWEBB";#N/A,#N/A,FALSE,"MFT96";#N/A,#N/A,FALSE,"CTrecon"}</definedName>
    <definedName name="Option2_2_1_5_2" hidden="1">{#N/A,#N/A,FALSE,"TMCOMP96";#N/A,#N/A,FALSE,"MAT96";#N/A,#N/A,FALSE,"FANDA96";#N/A,#N/A,FALSE,"INTRAN96";#N/A,#N/A,FALSE,"NAA9697";#N/A,#N/A,FALSE,"ECWEBB";#N/A,#N/A,FALSE,"MFT96";#N/A,#N/A,FALSE,"CTrecon"}</definedName>
    <definedName name="Option2_2_1_5_3" hidden="1">{#N/A,#N/A,FALSE,"TMCOMP96";#N/A,#N/A,FALSE,"MAT96";#N/A,#N/A,FALSE,"FANDA96";#N/A,#N/A,FALSE,"INTRAN96";#N/A,#N/A,FALSE,"NAA9697";#N/A,#N/A,FALSE,"ECWEBB";#N/A,#N/A,FALSE,"MFT96";#N/A,#N/A,FALSE,"CTrecon"}</definedName>
    <definedName name="Option2_2_1_5_4" hidden="1">{#N/A,#N/A,FALSE,"TMCOMP96";#N/A,#N/A,FALSE,"MAT96";#N/A,#N/A,FALSE,"FANDA96";#N/A,#N/A,FALSE,"INTRAN96";#N/A,#N/A,FALSE,"NAA9697";#N/A,#N/A,FALSE,"ECWEBB";#N/A,#N/A,FALSE,"MFT96";#N/A,#N/A,FALSE,"CTrecon"}</definedName>
    <definedName name="Option2_2_1_5_5" hidden="1">{#N/A,#N/A,FALSE,"TMCOMP96";#N/A,#N/A,FALSE,"MAT96";#N/A,#N/A,FALSE,"FANDA96";#N/A,#N/A,FALSE,"INTRAN96";#N/A,#N/A,FALSE,"NAA9697";#N/A,#N/A,FALSE,"ECWEBB";#N/A,#N/A,FALSE,"MFT96";#N/A,#N/A,FALSE,"CTrecon"}</definedName>
    <definedName name="Option2_2_2" hidden="1">{#N/A,#N/A,FALSE,"TMCOMP96";#N/A,#N/A,FALSE,"MAT96";#N/A,#N/A,FALSE,"FANDA96";#N/A,#N/A,FALSE,"INTRAN96";#N/A,#N/A,FALSE,"NAA9697";#N/A,#N/A,FALSE,"ECWEBB";#N/A,#N/A,FALSE,"MFT96";#N/A,#N/A,FALSE,"CTrecon"}</definedName>
    <definedName name="Option2_2_2_1" hidden="1">{#N/A,#N/A,FALSE,"TMCOMP96";#N/A,#N/A,FALSE,"MAT96";#N/A,#N/A,FALSE,"FANDA96";#N/A,#N/A,FALSE,"INTRAN96";#N/A,#N/A,FALSE,"NAA9697";#N/A,#N/A,FALSE,"ECWEBB";#N/A,#N/A,FALSE,"MFT96";#N/A,#N/A,FALSE,"CTrecon"}</definedName>
    <definedName name="Option2_2_2_2" hidden="1">{#N/A,#N/A,FALSE,"TMCOMP96";#N/A,#N/A,FALSE,"MAT96";#N/A,#N/A,FALSE,"FANDA96";#N/A,#N/A,FALSE,"INTRAN96";#N/A,#N/A,FALSE,"NAA9697";#N/A,#N/A,FALSE,"ECWEBB";#N/A,#N/A,FALSE,"MFT96";#N/A,#N/A,FALSE,"CTrecon"}</definedName>
    <definedName name="Option2_2_2_3" hidden="1">{#N/A,#N/A,FALSE,"TMCOMP96";#N/A,#N/A,FALSE,"MAT96";#N/A,#N/A,FALSE,"FANDA96";#N/A,#N/A,FALSE,"INTRAN96";#N/A,#N/A,FALSE,"NAA9697";#N/A,#N/A,FALSE,"ECWEBB";#N/A,#N/A,FALSE,"MFT96";#N/A,#N/A,FALSE,"CTrecon"}</definedName>
    <definedName name="Option2_2_2_4" hidden="1">{#N/A,#N/A,FALSE,"TMCOMP96";#N/A,#N/A,FALSE,"MAT96";#N/A,#N/A,FALSE,"FANDA96";#N/A,#N/A,FALSE,"INTRAN96";#N/A,#N/A,FALSE,"NAA9697";#N/A,#N/A,FALSE,"ECWEBB";#N/A,#N/A,FALSE,"MFT96";#N/A,#N/A,FALSE,"CTrecon"}</definedName>
    <definedName name="Option2_2_2_5" hidden="1">{#N/A,#N/A,FALSE,"TMCOMP96";#N/A,#N/A,FALSE,"MAT96";#N/A,#N/A,FALSE,"FANDA96";#N/A,#N/A,FALSE,"INTRAN96";#N/A,#N/A,FALSE,"NAA9697";#N/A,#N/A,FALSE,"ECWEBB";#N/A,#N/A,FALSE,"MFT96";#N/A,#N/A,FALSE,"CTrecon"}</definedName>
    <definedName name="Option2_2_3" hidden="1">{#N/A,#N/A,FALSE,"TMCOMP96";#N/A,#N/A,FALSE,"MAT96";#N/A,#N/A,FALSE,"FANDA96";#N/A,#N/A,FALSE,"INTRAN96";#N/A,#N/A,FALSE,"NAA9697";#N/A,#N/A,FALSE,"ECWEBB";#N/A,#N/A,FALSE,"MFT96";#N/A,#N/A,FALSE,"CTrecon"}</definedName>
    <definedName name="Option2_2_3_1" hidden="1">{#N/A,#N/A,FALSE,"TMCOMP96";#N/A,#N/A,FALSE,"MAT96";#N/A,#N/A,FALSE,"FANDA96";#N/A,#N/A,FALSE,"INTRAN96";#N/A,#N/A,FALSE,"NAA9697";#N/A,#N/A,FALSE,"ECWEBB";#N/A,#N/A,FALSE,"MFT96";#N/A,#N/A,FALSE,"CTrecon"}</definedName>
    <definedName name="Option2_2_3_2" hidden="1">{#N/A,#N/A,FALSE,"TMCOMP96";#N/A,#N/A,FALSE,"MAT96";#N/A,#N/A,FALSE,"FANDA96";#N/A,#N/A,FALSE,"INTRAN96";#N/A,#N/A,FALSE,"NAA9697";#N/A,#N/A,FALSE,"ECWEBB";#N/A,#N/A,FALSE,"MFT96";#N/A,#N/A,FALSE,"CTrecon"}</definedName>
    <definedName name="Option2_2_3_3" hidden="1">{#N/A,#N/A,FALSE,"TMCOMP96";#N/A,#N/A,FALSE,"MAT96";#N/A,#N/A,FALSE,"FANDA96";#N/A,#N/A,FALSE,"INTRAN96";#N/A,#N/A,FALSE,"NAA9697";#N/A,#N/A,FALSE,"ECWEBB";#N/A,#N/A,FALSE,"MFT96";#N/A,#N/A,FALSE,"CTrecon"}</definedName>
    <definedName name="Option2_2_3_4" hidden="1">{#N/A,#N/A,FALSE,"TMCOMP96";#N/A,#N/A,FALSE,"MAT96";#N/A,#N/A,FALSE,"FANDA96";#N/A,#N/A,FALSE,"INTRAN96";#N/A,#N/A,FALSE,"NAA9697";#N/A,#N/A,FALSE,"ECWEBB";#N/A,#N/A,FALSE,"MFT96";#N/A,#N/A,FALSE,"CTrecon"}</definedName>
    <definedName name="Option2_2_3_5" hidden="1">{#N/A,#N/A,FALSE,"TMCOMP96";#N/A,#N/A,FALSE,"MAT96";#N/A,#N/A,FALSE,"FANDA96";#N/A,#N/A,FALSE,"INTRAN96";#N/A,#N/A,FALSE,"NAA9697";#N/A,#N/A,FALSE,"ECWEBB";#N/A,#N/A,FALSE,"MFT96";#N/A,#N/A,FALSE,"CTrecon"}</definedName>
    <definedName name="Option2_2_4" hidden="1">{#N/A,#N/A,FALSE,"TMCOMP96";#N/A,#N/A,FALSE,"MAT96";#N/A,#N/A,FALSE,"FANDA96";#N/A,#N/A,FALSE,"INTRAN96";#N/A,#N/A,FALSE,"NAA9697";#N/A,#N/A,FALSE,"ECWEBB";#N/A,#N/A,FALSE,"MFT96";#N/A,#N/A,FALSE,"CTrecon"}</definedName>
    <definedName name="Option2_2_4_1" hidden="1">{#N/A,#N/A,FALSE,"TMCOMP96";#N/A,#N/A,FALSE,"MAT96";#N/A,#N/A,FALSE,"FANDA96";#N/A,#N/A,FALSE,"INTRAN96";#N/A,#N/A,FALSE,"NAA9697";#N/A,#N/A,FALSE,"ECWEBB";#N/A,#N/A,FALSE,"MFT96";#N/A,#N/A,FALSE,"CTrecon"}</definedName>
    <definedName name="Option2_2_4_2" hidden="1">{#N/A,#N/A,FALSE,"TMCOMP96";#N/A,#N/A,FALSE,"MAT96";#N/A,#N/A,FALSE,"FANDA96";#N/A,#N/A,FALSE,"INTRAN96";#N/A,#N/A,FALSE,"NAA9697";#N/A,#N/A,FALSE,"ECWEBB";#N/A,#N/A,FALSE,"MFT96";#N/A,#N/A,FALSE,"CTrecon"}</definedName>
    <definedName name="Option2_2_4_3" hidden="1">{#N/A,#N/A,FALSE,"TMCOMP96";#N/A,#N/A,FALSE,"MAT96";#N/A,#N/A,FALSE,"FANDA96";#N/A,#N/A,FALSE,"INTRAN96";#N/A,#N/A,FALSE,"NAA9697";#N/A,#N/A,FALSE,"ECWEBB";#N/A,#N/A,FALSE,"MFT96";#N/A,#N/A,FALSE,"CTrecon"}</definedName>
    <definedName name="Option2_2_4_4" hidden="1">{#N/A,#N/A,FALSE,"TMCOMP96";#N/A,#N/A,FALSE,"MAT96";#N/A,#N/A,FALSE,"FANDA96";#N/A,#N/A,FALSE,"INTRAN96";#N/A,#N/A,FALSE,"NAA9697";#N/A,#N/A,FALSE,"ECWEBB";#N/A,#N/A,FALSE,"MFT96";#N/A,#N/A,FALSE,"CTrecon"}</definedName>
    <definedName name="Option2_2_4_5" hidden="1">{#N/A,#N/A,FALSE,"TMCOMP96";#N/A,#N/A,FALSE,"MAT96";#N/A,#N/A,FALSE,"FANDA96";#N/A,#N/A,FALSE,"INTRAN96";#N/A,#N/A,FALSE,"NAA9697";#N/A,#N/A,FALSE,"ECWEBB";#N/A,#N/A,FALSE,"MFT96";#N/A,#N/A,FALSE,"CTrecon"}</definedName>
    <definedName name="Option2_2_5" hidden="1">{#N/A,#N/A,FALSE,"TMCOMP96";#N/A,#N/A,FALSE,"MAT96";#N/A,#N/A,FALSE,"FANDA96";#N/A,#N/A,FALSE,"INTRAN96";#N/A,#N/A,FALSE,"NAA9697";#N/A,#N/A,FALSE,"ECWEBB";#N/A,#N/A,FALSE,"MFT96";#N/A,#N/A,FALSE,"CTrecon"}</definedName>
    <definedName name="Option2_2_5_1" hidden="1">{#N/A,#N/A,FALSE,"TMCOMP96";#N/A,#N/A,FALSE,"MAT96";#N/A,#N/A,FALSE,"FANDA96";#N/A,#N/A,FALSE,"INTRAN96";#N/A,#N/A,FALSE,"NAA9697";#N/A,#N/A,FALSE,"ECWEBB";#N/A,#N/A,FALSE,"MFT96";#N/A,#N/A,FALSE,"CTrecon"}</definedName>
    <definedName name="Option2_2_5_2" hidden="1">{#N/A,#N/A,FALSE,"TMCOMP96";#N/A,#N/A,FALSE,"MAT96";#N/A,#N/A,FALSE,"FANDA96";#N/A,#N/A,FALSE,"INTRAN96";#N/A,#N/A,FALSE,"NAA9697";#N/A,#N/A,FALSE,"ECWEBB";#N/A,#N/A,FALSE,"MFT96";#N/A,#N/A,FALSE,"CTrecon"}</definedName>
    <definedName name="Option2_2_5_3" hidden="1">{#N/A,#N/A,FALSE,"TMCOMP96";#N/A,#N/A,FALSE,"MAT96";#N/A,#N/A,FALSE,"FANDA96";#N/A,#N/A,FALSE,"INTRAN96";#N/A,#N/A,FALSE,"NAA9697";#N/A,#N/A,FALSE,"ECWEBB";#N/A,#N/A,FALSE,"MFT96";#N/A,#N/A,FALSE,"CTrecon"}</definedName>
    <definedName name="Option2_2_5_4" hidden="1">{#N/A,#N/A,FALSE,"TMCOMP96";#N/A,#N/A,FALSE,"MAT96";#N/A,#N/A,FALSE,"FANDA96";#N/A,#N/A,FALSE,"INTRAN96";#N/A,#N/A,FALSE,"NAA9697";#N/A,#N/A,FALSE,"ECWEBB";#N/A,#N/A,FALSE,"MFT96";#N/A,#N/A,FALSE,"CTrecon"}</definedName>
    <definedName name="Option2_2_5_5" hidden="1">{#N/A,#N/A,FALSE,"TMCOMP96";#N/A,#N/A,FALSE,"MAT96";#N/A,#N/A,FALSE,"FANDA96";#N/A,#N/A,FALSE,"INTRAN96";#N/A,#N/A,FALSE,"NAA9697";#N/A,#N/A,FALSE,"ECWEBB";#N/A,#N/A,FALSE,"MFT96";#N/A,#N/A,FALSE,"CTrecon"}</definedName>
    <definedName name="Option2_3" hidden="1">{#N/A,#N/A,FALSE,"TMCOMP96";#N/A,#N/A,FALSE,"MAT96";#N/A,#N/A,FALSE,"FANDA96";#N/A,#N/A,FALSE,"INTRAN96";#N/A,#N/A,FALSE,"NAA9697";#N/A,#N/A,FALSE,"ECWEBB";#N/A,#N/A,FALSE,"MFT96";#N/A,#N/A,FALSE,"CTrecon"}</definedName>
    <definedName name="Option2_3_1" hidden="1">{#N/A,#N/A,FALSE,"TMCOMP96";#N/A,#N/A,FALSE,"MAT96";#N/A,#N/A,FALSE,"FANDA96";#N/A,#N/A,FALSE,"INTRAN96";#N/A,#N/A,FALSE,"NAA9697";#N/A,#N/A,FALSE,"ECWEBB";#N/A,#N/A,FALSE,"MFT96";#N/A,#N/A,FALSE,"CTrecon"}</definedName>
    <definedName name="Option2_3_1_1" hidden="1">{#N/A,#N/A,FALSE,"TMCOMP96";#N/A,#N/A,FALSE,"MAT96";#N/A,#N/A,FALSE,"FANDA96";#N/A,#N/A,FALSE,"INTRAN96";#N/A,#N/A,FALSE,"NAA9697";#N/A,#N/A,FALSE,"ECWEBB";#N/A,#N/A,FALSE,"MFT96";#N/A,#N/A,FALSE,"CTrecon"}</definedName>
    <definedName name="Option2_3_1_1_1" hidden="1">{#N/A,#N/A,FALSE,"TMCOMP96";#N/A,#N/A,FALSE,"MAT96";#N/A,#N/A,FALSE,"FANDA96";#N/A,#N/A,FALSE,"INTRAN96";#N/A,#N/A,FALSE,"NAA9697";#N/A,#N/A,FALSE,"ECWEBB";#N/A,#N/A,FALSE,"MFT96";#N/A,#N/A,FALSE,"CTrecon"}</definedName>
    <definedName name="Option2_3_1_1_1_1" hidden="1">{#N/A,#N/A,FALSE,"TMCOMP96";#N/A,#N/A,FALSE,"MAT96";#N/A,#N/A,FALSE,"FANDA96";#N/A,#N/A,FALSE,"INTRAN96";#N/A,#N/A,FALSE,"NAA9697";#N/A,#N/A,FALSE,"ECWEBB";#N/A,#N/A,FALSE,"MFT96";#N/A,#N/A,FALSE,"CTrecon"}</definedName>
    <definedName name="Option2_3_1_1_1_2" hidden="1">{#N/A,#N/A,FALSE,"TMCOMP96";#N/A,#N/A,FALSE,"MAT96";#N/A,#N/A,FALSE,"FANDA96";#N/A,#N/A,FALSE,"INTRAN96";#N/A,#N/A,FALSE,"NAA9697";#N/A,#N/A,FALSE,"ECWEBB";#N/A,#N/A,FALSE,"MFT96";#N/A,#N/A,FALSE,"CTrecon"}</definedName>
    <definedName name="Option2_3_1_1_1_3" hidden="1">{#N/A,#N/A,FALSE,"TMCOMP96";#N/A,#N/A,FALSE,"MAT96";#N/A,#N/A,FALSE,"FANDA96";#N/A,#N/A,FALSE,"INTRAN96";#N/A,#N/A,FALSE,"NAA9697";#N/A,#N/A,FALSE,"ECWEBB";#N/A,#N/A,FALSE,"MFT96";#N/A,#N/A,FALSE,"CTrecon"}</definedName>
    <definedName name="Option2_3_1_1_1_4" hidden="1">{#N/A,#N/A,FALSE,"TMCOMP96";#N/A,#N/A,FALSE,"MAT96";#N/A,#N/A,FALSE,"FANDA96";#N/A,#N/A,FALSE,"INTRAN96";#N/A,#N/A,FALSE,"NAA9697";#N/A,#N/A,FALSE,"ECWEBB";#N/A,#N/A,FALSE,"MFT96";#N/A,#N/A,FALSE,"CTrecon"}</definedName>
    <definedName name="Option2_3_1_1_1_5" hidden="1">{#N/A,#N/A,FALSE,"TMCOMP96";#N/A,#N/A,FALSE,"MAT96";#N/A,#N/A,FALSE,"FANDA96";#N/A,#N/A,FALSE,"INTRAN96";#N/A,#N/A,FALSE,"NAA9697";#N/A,#N/A,FALSE,"ECWEBB";#N/A,#N/A,FALSE,"MFT96";#N/A,#N/A,FALSE,"CTrecon"}</definedName>
    <definedName name="Option2_3_1_1_2" hidden="1">{#N/A,#N/A,FALSE,"TMCOMP96";#N/A,#N/A,FALSE,"MAT96";#N/A,#N/A,FALSE,"FANDA96";#N/A,#N/A,FALSE,"INTRAN96";#N/A,#N/A,FALSE,"NAA9697";#N/A,#N/A,FALSE,"ECWEBB";#N/A,#N/A,FALSE,"MFT96";#N/A,#N/A,FALSE,"CTrecon"}</definedName>
    <definedName name="Option2_3_1_1_2_1" hidden="1">{#N/A,#N/A,FALSE,"TMCOMP96";#N/A,#N/A,FALSE,"MAT96";#N/A,#N/A,FALSE,"FANDA96";#N/A,#N/A,FALSE,"INTRAN96";#N/A,#N/A,FALSE,"NAA9697";#N/A,#N/A,FALSE,"ECWEBB";#N/A,#N/A,FALSE,"MFT96";#N/A,#N/A,FALSE,"CTrecon"}</definedName>
    <definedName name="Option2_3_1_1_2_2" hidden="1">{#N/A,#N/A,FALSE,"TMCOMP96";#N/A,#N/A,FALSE,"MAT96";#N/A,#N/A,FALSE,"FANDA96";#N/A,#N/A,FALSE,"INTRAN96";#N/A,#N/A,FALSE,"NAA9697";#N/A,#N/A,FALSE,"ECWEBB";#N/A,#N/A,FALSE,"MFT96";#N/A,#N/A,FALSE,"CTrecon"}</definedName>
    <definedName name="Option2_3_1_1_2_3" hidden="1">{#N/A,#N/A,FALSE,"TMCOMP96";#N/A,#N/A,FALSE,"MAT96";#N/A,#N/A,FALSE,"FANDA96";#N/A,#N/A,FALSE,"INTRAN96";#N/A,#N/A,FALSE,"NAA9697";#N/A,#N/A,FALSE,"ECWEBB";#N/A,#N/A,FALSE,"MFT96";#N/A,#N/A,FALSE,"CTrecon"}</definedName>
    <definedName name="Option2_3_1_1_2_4" hidden="1">{#N/A,#N/A,FALSE,"TMCOMP96";#N/A,#N/A,FALSE,"MAT96";#N/A,#N/A,FALSE,"FANDA96";#N/A,#N/A,FALSE,"INTRAN96";#N/A,#N/A,FALSE,"NAA9697";#N/A,#N/A,FALSE,"ECWEBB";#N/A,#N/A,FALSE,"MFT96";#N/A,#N/A,FALSE,"CTrecon"}</definedName>
    <definedName name="Option2_3_1_1_2_5" hidden="1">{#N/A,#N/A,FALSE,"TMCOMP96";#N/A,#N/A,FALSE,"MAT96";#N/A,#N/A,FALSE,"FANDA96";#N/A,#N/A,FALSE,"INTRAN96";#N/A,#N/A,FALSE,"NAA9697";#N/A,#N/A,FALSE,"ECWEBB";#N/A,#N/A,FALSE,"MFT96";#N/A,#N/A,FALSE,"CTrecon"}</definedName>
    <definedName name="Option2_3_1_1_3" hidden="1">{#N/A,#N/A,FALSE,"TMCOMP96";#N/A,#N/A,FALSE,"MAT96";#N/A,#N/A,FALSE,"FANDA96";#N/A,#N/A,FALSE,"INTRAN96";#N/A,#N/A,FALSE,"NAA9697";#N/A,#N/A,FALSE,"ECWEBB";#N/A,#N/A,FALSE,"MFT96";#N/A,#N/A,FALSE,"CTrecon"}</definedName>
    <definedName name="Option2_3_1_1_4" hidden="1">{#N/A,#N/A,FALSE,"TMCOMP96";#N/A,#N/A,FALSE,"MAT96";#N/A,#N/A,FALSE,"FANDA96";#N/A,#N/A,FALSE,"INTRAN96";#N/A,#N/A,FALSE,"NAA9697";#N/A,#N/A,FALSE,"ECWEBB";#N/A,#N/A,FALSE,"MFT96";#N/A,#N/A,FALSE,"CTrecon"}</definedName>
    <definedName name="Option2_3_1_1_5" hidden="1">{#N/A,#N/A,FALSE,"TMCOMP96";#N/A,#N/A,FALSE,"MAT96";#N/A,#N/A,FALSE,"FANDA96";#N/A,#N/A,FALSE,"INTRAN96";#N/A,#N/A,FALSE,"NAA9697";#N/A,#N/A,FALSE,"ECWEBB";#N/A,#N/A,FALSE,"MFT96";#N/A,#N/A,FALSE,"CTrecon"}</definedName>
    <definedName name="Option2_3_1_2" hidden="1">{#N/A,#N/A,FALSE,"TMCOMP96";#N/A,#N/A,FALSE,"MAT96";#N/A,#N/A,FALSE,"FANDA96";#N/A,#N/A,FALSE,"INTRAN96";#N/A,#N/A,FALSE,"NAA9697";#N/A,#N/A,FALSE,"ECWEBB";#N/A,#N/A,FALSE,"MFT96";#N/A,#N/A,FALSE,"CTrecon"}</definedName>
    <definedName name="Option2_3_1_2_1" hidden="1">{#N/A,#N/A,FALSE,"TMCOMP96";#N/A,#N/A,FALSE,"MAT96";#N/A,#N/A,FALSE,"FANDA96";#N/A,#N/A,FALSE,"INTRAN96";#N/A,#N/A,FALSE,"NAA9697";#N/A,#N/A,FALSE,"ECWEBB";#N/A,#N/A,FALSE,"MFT96";#N/A,#N/A,FALSE,"CTrecon"}</definedName>
    <definedName name="Option2_3_1_2_2" hidden="1">{#N/A,#N/A,FALSE,"TMCOMP96";#N/A,#N/A,FALSE,"MAT96";#N/A,#N/A,FALSE,"FANDA96";#N/A,#N/A,FALSE,"INTRAN96";#N/A,#N/A,FALSE,"NAA9697";#N/A,#N/A,FALSE,"ECWEBB";#N/A,#N/A,FALSE,"MFT96";#N/A,#N/A,FALSE,"CTrecon"}</definedName>
    <definedName name="Option2_3_1_2_3" hidden="1">{#N/A,#N/A,FALSE,"TMCOMP96";#N/A,#N/A,FALSE,"MAT96";#N/A,#N/A,FALSE,"FANDA96";#N/A,#N/A,FALSE,"INTRAN96";#N/A,#N/A,FALSE,"NAA9697";#N/A,#N/A,FALSE,"ECWEBB";#N/A,#N/A,FALSE,"MFT96";#N/A,#N/A,FALSE,"CTrecon"}</definedName>
    <definedName name="Option2_3_1_2_4" hidden="1">{#N/A,#N/A,FALSE,"TMCOMP96";#N/A,#N/A,FALSE,"MAT96";#N/A,#N/A,FALSE,"FANDA96";#N/A,#N/A,FALSE,"INTRAN96";#N/A,#N/A,FALSE,"NAA9697";#N/A,#N/A,FALSE,"ECWEBB";#N/A,#N/A,FALSE,"MFT96";#N/A,#N/A,FALSE,"CTrecon"}</definedName>
    <definedName name="Option2_3_1_2_5" hidden="1">{#N/A,#N/A,FALSE,"TMCOMP96";#N/A,#N/A,FALSE,"MAT96";#N/A,#N/A,FALSE,"FANDA96";#N/A,#N/A,FALSE,"INTRAN96";#N/A,#N/A,FALSE,"NAA9697";#N/A,#N/A,FALSE,"ECWEBB";#N/A,#N/A,FALSE,"MFT96";#N/A,#N/A,FALSE,"CTrecon"}</definedName>
    <definedName name="Option2_3_1_3" hidden="1">{#N/A,#N/A,FALSE,"TMCOMP96";#N/A,#N/A,FALSE,"MAT96";#N/A,#N/A,FALSE,"FANDA96";#N/A,#N/A,FALSE,"INTRAN96";#N/A,#N/A,FALSE,"NAA9697";#N/A,#N/A,FALSE,"ECWEBB";#N/A,#N/A,FALSE,"MFT96";#N/A,#N/A,FALSE,"CTrecon"}</definedName>
    <definedName name="Option2_3_1_3_1" hidden="1">{#N/A,#N/A,FALSE,"TMCOMP96";#N/A,#N/A,FALSE,"MAT96";#N/A,#N/A,FALSE,"FANDA96";#N/A,#N/A,FALSE,"INTRAN96";#N/A,#N/A,FALSE,"NAA9697";#N/A,#N/A,FALSE,"ECWEBB";#N/A,#N/A,FALSE,"MFT96";#N/A,#N/A,FALSE,"CTrecon"}</definedName>
    <definedName name="Option2_3_1_3_2" hidden="1">{#N/A,#N/A,FALSE,"TMCOMP96";#N/A,#N/A,FALSE,"MAT96";#N/A,#N/A,FALSE,"FANDA96";#N/A,#N/A,FALSE,"INTRAN96";#N/A,#N/A,FALSE,"NAA9697";#N/A,#N/A,FALSE,"ECWEBB";#N/A,#N/A,FALSE,"MFT96";#N/A,#N/A,FALSE,"CTrecon"}</definedName>
    <definedName name="Option2_3_1_3_3" hidden="1">{#N/A,#N/A,FALSE,"TMCOMP96";#N/A,#N/A,FALSE,"MAT96";#N/A,#N/A,FALSE,"FANDA96";#N/A,#N/A,FALSE,"INTRAN96";#N/A,#N/A,FALSE,"NAA9697";#N/A,#N/A,FALSE,"ECWEBB";#N/A,#N/A,FALSE,"MFT96";#N/A,#N/A,FALSE,"CTrecon"}</definedName>
    <definedName name="Option2_3_1_3_4" hidden="1">{#N/A,#N/A,FALSE,"TMCOMP96";#N/A,#N/A,FALSE,"MAT96";#N/A,#N/A,FALSE,"FANDA96";#N/A,#N/A,FALSE,"INTRAN96";#N/A,#N/A,FALSE,"NAA9697";#N/A,#N/A,FALSE,"ECWEBB";#N/A,#N/A,FALSE,"MFT96";#N/A,#N/A,FALSE,"CTrecon"}</definedName>
    <definedName name="Option2_3_1_3_5" hidden="1">{#N/A,#N/A,FALSE,"TMCOMP96";#N/A,#N/A,FALSE,"MAT96";#N/A,#N/A,FALSE,"FANDA96";#N/A,#N/A,FALSE,"INTRAN96";#N/A,#N/A,FALSE,"NAA9697";#N/A,#N/A,FALSE,"ECWEBB";#N/A,#N/A,FALSE,"MFT96";#N/A,#N/A,FALSE,"CTrecon"}</definedName>
    <definedName name="Option2_3_1_4" hidden="1">{#N/A,#N/A,FALSE,"TMCOMP96";#N/A,#N/A,FALSE,"MAT96";#N/A,#N/A,FALSE,"FANDA96";#N/A,#N/A,FALSE,"INTRAN96";#N/A,#N/A,FALSE,"NAA9697";#N/A,#N/A,FALSE,"ECWEBB";#N/A,#N/A,FALSE,"MFT96";#N/A,#N/A,FALSE,"CTrecon"}</definedName>
    <definedName name="Option2_3_1_4_1" hidden="1">{#N/A,#N/A,FALSE,"TMCOMP96";#N/A,#N/A,FALSE,"MAT96";#N/A,#N/A,FALSE,"FANDA96";#N/A,#N/A,FALSE,"INTRAN96";#N/A,#N/A,FALSE,"NAA9697";#N/A,#N/A,FALSE,"ECWEBB";#N/A,#N/A,FALSE,"MFT96";#N/A,#N/A,FALSE,"CTrecon"}</definedName>
    <definedName name="Option2_3_1_4_2" hidden="1">{#N/A,#N/A,FALSE,"TMCOMP96";#N/A,#N/A,FALSE,"MAT96";#N/A,#N/A,FALSE,"FANDA96";#N/A,#N/A,FALSE,"INTRAN96";#N/A,#N/A,FALSE,"NAA9697";#N/A,#N/A,FALSE,"ECWEBB";#N/A,#N/A,FALSE,"MFT96";#N/A,#N/A,FALSE,"CTrecon"}</definedName>
    <definedName name="Option2_3_1_4_3" hidden="1">{#N/A,#N/A,FALSE,"TMCOMP96";#N/A,#N/A,FALSE,"MAT96";#N/A,#N/A,FALSE,"FANDA96";#N/A,#N/A,FALSE,"INTRAN96";#N/A,#N/A,FALSE,"NAA9697";#N/A,#N/A,FALSE,"ECWEBB";#N/A,#N/A,FALSE,"MFT96";#N/A,#N/A,FALSE,"CTrecon"}</definedName>
    <definedName name="Option2_3_1_4_4" hidden="1">{#N/A,#N/A,FALSE,"TMCOMP96";#N/A,#N/A,FALSE,"MAT96";#N/A,#N/A,FALSE,"FANDA96";#N/A,#N/A,FALSE,"INTRAN96";#N/A,#N/A,FALSE,"NAA9697";#N/A,#N/A,FALSE,"ECWEBB";#N/A,#N/A,FALSE,"MFT96";#N/A,#N/A,FALSE,"CTrecon"}</definedName>
    <definedName name="Option2_3_1_4_5" hidden="1">{#N/A,#N/A,FALSE,"TMCOMP96";#N/A,#N/A,FALSE,"MAT96";#N/A,#N/A,FALSE,"FANDA96";#N/A,#N/A,FALSE,"INTRAN96";#N/A,#N/A,FALSE,"NAA9697";#N/A,#N/A,FALSE,"ECWEBB";#N/A,#N/A,FALSE,"MFT96";#N/A,#N/A,FALSE,"CTrecon"}</definedName>
    <definedName name="Option2_3_1_5" hidden="1">{#N/A,#N/A,FALSE,"TMCOMP96";#N/A,#N/A,FALSE,"MAT96";#N/A,#N/A,FALSE,"FANDA96";#N/A,#N/A,FALSE,"INTRAN96";#N/A,#N/A,FALSE,"NAA9697";#N/A,#N/A,FALSE,"ECWEBB";#N/A,#N/A,FALSE,"MFT96";#N/A,#N/A,FALSE,"CTrecon"}</definedName>
    <definedName name="Option2_3_1_5_1" hidden="1">{#N/A,#N/A,FALSE,"TMCOMP96";#N/A,#N/A,FALSE,"MAT96";#N/A,#N/A,FALSE,"FANDA96";#N/A,#N/A,FALSE,"INTRAN96";#N/A,#N/A,FALSE,"NAA9697";#N/A,#N/A,FALSE,"ECWEBB";#N/A,#N/A,FALSE,"MFT96";#N/A,#N/A,FALSE,"CTrecon"}</definedName>
    <definedName name="Option2_3_1_5_2" hidden="1">{#N/A,#N/A,FALSE,"TMCOMP96";#N/A,#N/A,FALSE,"MAT96";#N/A,#N/A,FALSE,"FANDA96";#N/A,#N/A,FALSE,"INTRAN96";#N/A,#N/A,FALSE,"NAA9697";#N/A,#N/A,FALSE,"ECWEBB";#N/A,#N/A,FALSE,"MFT96";#N/A,#N/A,FALSE,"CTrecon"}</definedName>
    <definedName name="Option2_3_1_5_3" hidden="1">{#N/A,#N/A,FALSE,"TMCOMP96";#N/A,#N/A,FALSE,"MAT96";#N/A,#N/A,FALSE,"FANDA96";#N/A,#N/A,FALSE,"INTRAN96";#N/A,#N/A,FALSE,"NAA9697";#N/A,#N/A,FALSE,"ECWEBB";#N/A,#N/A,FALSE,"MFT96";#N/A,#N/A,FALSE,"CTrecon"}</definedName>
    <definedName name="Option2_3_1_5_4" hidden="1">{#N/A,#N/A,FALSE,"TMCOMP96";#N/A,#N/A,FALSE,"MAT96";#N/A,#N/A,FALSE,"FANDA96";#N/A,#N/A,FALSE,"INTRAN96";#N/A,#N/A,FALSE,"NAA9697";#N/A,#N/A,FALSE,"ECWEBB";#N/A,#N/A,FALSE,"MFT96";#N/A,#N/A,FALSE,"CTrecon"}</definedName>
    <definedName name="Option2_3_1_5_5" hidden="1">{#N/A,#N/A,FALSE,"TMCOMP96";#N/A,#N/A,FALSE,"MAT96";#N/A,#N/A,FALSE,"FANDA96";#N/A,#N/A,FALSE,"INTRAN96";#N/A,#N/A,FALSE,"NAA9697";#N/A,#N/A,FALSE,"ECWEBB";#N/A,#N/A,FALSE,"MFT96";#N/A,#N/A,FALSE,"CTrecon"}</definedName>
    <definedName name="Option2_3_2" hidden="1">{#N/A,#N/A,FALSE,"TMCOMP96";#N/A,#N/A,FALSE,"MAT96";#N/A,#N/A,FALSE,"FANDA96";#N/A,#N/A,FALSE,"INTRAN96";#N/A,#N/A,FALSE,"NAA9697";#N/A,#N/A,FALSE,"ECWEBB";#N/A,#N/A,FALSE,"MFT96";#N/A,#N/A,FALSE,"CTrecon"}</definedName>
    <definedName name="Option2_3_2_1" hidden="1">{#N/A,#N/A,FALSE,"TMCOMP96";#N/A,#N/A,FALSE,"MAT96";#N/A,#N/A,FALSE,"FANDA96";#N/A,#N/A,FALSE,"INTRAN96";#N/A,#N/A,FALSE,"NAA9697";#N/A,#N/A,FALSE,"ECWEBB";#N/A,#N/A,FALSE,"MFT96";#N/A,#N/A,FALSE,"CTrecon"}</definedName>
    <definedName name="Option2_3_2_2" hidden="1">{#N/A,#N/A,FALSE,"TMCOMP96";#N/A,#N/A,FALSE,"MAT96";#N/A,#N/A,FALSE,"FANDA96";#N/A,#N/A,FALSE,"INTRAN96";#N/A,#N/A,FALSE,"NAA9697";#N/A,#N/A,FALSE,"ECWEBB";#N/A,#N/A,FALSE,"MFT96";#N/A,#N/A,FALSE,"CTrecon"}</definedName>
    <definedName name="Option2_3_2_3" hidden="1">{#N/A,#N/A,FALSE,"TMCOMP96";#N/A,#N/A,FALSE,"MAT96";#N/A,#N/A,FALSE,"FANDA96";#N/A,#N/A,FALSE,"INTRAN96";#N/A,#N/A,FALSE,"NAA9697";#N/A,#N/A,FALSE,"ECWEBB";#N/A,#N/A,FALSE,"MFT96";#N/A,#N/A,FALSE,"CTrecon"}</definedName>
    <definedName name="Option2_3_2_4" hidden="1">{#N/A,#N/A,FALSE,"TMCOMP96";#N/A,#N/A,FALSE,"MAT96";#N/A,#N/A,FALSE,"FANDA96";#N/A,#N/A,FALSE,"INTRAN96";#N/A,#N/A,FALSE,"NAA9697";#N/A,#N/A,FALSE,"ECWEBB";#N/A,#N/A,FALSE,"MFT96";#N/A,#N/A,FALSE,"CTrecon"}</definedName>
    <definedName name="Option2_3_2_5" hidden="1">{#N/A,#N/A,FALSE,"TMCOMP96";#N/A,#N/A,FALSE,"MAT96";#N/A,#N/A,FALSE,"FANDA96";#N/A,#N/A,FALSE,"INTRAN96";#N/A,#N/A,FALSE,"NAA9697";#N/A,#N/A,FALSE,"ECWEBB";#N/A,#N/A,FALSE,"MFT96";#N/A,#N/A,FALSE,"CTrecon"}</definedName>
    <definedName name="Option2_3_3" hidden="1">{#N/A,#N/A,FALSE,"TMCOMP96";#N/A,#N/A,FALSE,"MAT96";#N/A,#N/A,FALSE,"FANDA96";#N/A,#N/A,FALSE,"INTRAN96";#N/A,#N/A,FALSE,"NAA9697";#N/A,#N/A,FALSE,"ECWEBB";#N/A,#N/A,FALSE,"MFT96";#N/A,#N/A,FALSE,"CTrecon"}</definedName>
    <definedName name="Option2_3_3_1" hidden="1">{#N/A,#N/A,FALSE,"TMCOMP96";#N/A,#N/A,FALSE,"MAT96";#N/A,#N/A,FALSE,"FANDA96";#N/A,#N/A,FALSE,"INTRAN96";#N/A,#N/A,FALSE,"NAA9697";#N/A,#N/A,FALSE,"ECWEBB";#N/A,#N/A,FALSE,"MFT96";#N/A,#N/A,FALSE,"CTrecon"}</definedName>
    <definedName name="Option2_3_3_2" hidden="1">{#N/A,#N/A,FALSE,"TMCOMP96";#N/A,#N/A,FALSE,"MAT96";#N/A,#N/A,FALSE,"FANDA96";#N/A,#N/A,FALSE,"INTRAN96";#N/A,#N/A,FALSE,"NAA9697";#N/A,#N/A,FALSE,"ECWEBB";#N/A,#N/A,FALSE,"MFT96";#N/A,#N/A,FALSE,"CTrecon"}</definedName>
    <definedName name="Option2_3_3_3" hidden="1">{#N/A,#N/A,FALSE,"TMCOMP96";#N/A,#N/A,FALSE,"MAT96";#N/A,#N/A,FALSE,"FANDA96";#N/A,#N/A,FALSE,"INTRAN96";#N/A,#N/A,FALSE,"NAA9697";#N/A,#N/A,FALSE,"ECWEBB";#N/A,#N/A,FALSE,"MFT96";#N/A,#N/A,FALSE,"CTrecon"}</definedName>
    <definedName name="Option2_3_3_4" hidden="1">{#N/A,#N/A,FALSE,"TMCOMP96";#N/A,#N/A,FALSE,"MAT96";#N/A,#N/A,FALSE,"FANDA96";#N/A,#N/A,FALSE,"INTRAN96";#N/A,#N/A,FALSE,"NAA9697";#N/A,#N/A,FALSE,"ECWEBB";#N/A,#N/A,FALSE,"MFT96";#N/A,#N/A,FALSE,"CTrecon"}</definedName>
    <definedName name="Option2_3_3_5" hidden="1">{#N/A,#N/A,FALSE,"TMCOMP96";#N/A,#N/A,FALSE,"MAT96";#N/A,#N/A,FALSE,"FANDA96";#N/A,#N/A,FALSE,"INTRAN96";#N/A,#N/A,FALSE,"NAA9697";#N/A,#N/A,FALSE,"ECWEBB";#N/A,#N/A,FALSE,"MFT96";#N/A,#N/A,FALSE,"CTrecon"}</definedName>
    <definedName name="Option2_3_4" hidden="1">{#N/A,#N/A,FALSE,"TMCOMP96";#N/A,#N/A,FALSE,"MAT96";#N/A,#N/A,FALSE,"FANDA96";#N/A,#N/A,FALSE,"INTRAN96";#N/A,#N/A,FALSE,"NAA9697";#N/A,#N/A,FALSE,"ECWEBB";#N/A,#N/A,FALSE,"MFT96";#N/A,#N/A,FALSE,"CTrecon"}</definedName>
    <definedName name="Option2_3_4_1" hidden="1">{#N/A,#N/A,FALSE,"TMCOMP96";#N/A,#N/A,FALSE,"MAT96";#N/A,#N/A,FALSE,"FANDA96";#N/A,#N/A,FALSE,"INTRAN96";#N/A,#N/A,FALSE,"NAA9697";#N/A,#N/A,FALSE,"ECWEBB";#N/A,#N/A,FALSE,"MFT96";#N/A,#N/A,FALSE,"CTrecon"}</definedName>
    <definedName name="Option2_3_4_2" hidden="1">{#N/A,#N/A,FALSE,"TMCOMP96";#N/A,#N/A,FALSE,"MAT96";#N/A,#N/A,FALSE,"FANDA96";#N/A,#N/A,FALSE,"INTRAN96";#N/A,#N/A,FALSE,"NAA9697";#N/A,#N/A,FALSE,"ECWEBB";#N/A,#N/A,FALSE,"MFT96";#N/A,#N/A,FALSE,"CTrecon"}</definedName>
    <definedName name="Option2_3_4_3" hidden="1">{#N/A,#N/A,FALSE,"TMCOMP96";#N/A,#N/A,FALSE,"MAT96";#N/A,#N/A,FALSE,"FANDA96";#N/A,#N/A,FALSE,"INTRAN96";#N/A,#N/A,FALSE,"NAA9697";#N/A,#N/A,FALSE,"ECWEBB";#N/A,#N/A,FALSE,"MFT96";#N/A,#N/A,FALSE,"CTrecon"}</definedName>
    <definedName name="Option2_3_4_4" hidden="1">{#N/A,#N/A,FALSE,"TMCOMP96";#N/A,#N/A,FALSE,"MAT96";#N/A,#N/A,FALSE,"FANDA96";#N/A,#N/A,FALSE,"INTRAN96";#N/A,#N/A,FALSE,"NAA9697";#N/A,#N/A,FALSE,"ECWEBB";#N/A,#N/A,FALSE,"MFT96";#N/A,#N/A,FALSE,"CTrecon"}</definedName>
    <definedName name="Option2_3_4_5" hidden="1">{#N/A,#N/A,FALSE,"TMCOMP96";#N/A,#N/A,FALSE,"MAT96";#N/A,#N/A,FALSE,"FANDA96";#N/A,#N/A,FALSE,"INTRAN96";#N/A,#N/A,FALSE,"NAA9697";#N/A,#N/A,FALSE,"ECWEBB";#N/A,#N/A,FALSE,"MFT96";#N/A,#N/A,FALSE,"CTrecon"}</definedName>
    <definedName name="Option2_3_5" hidden="1">{#N/A,#N/A,FALSE,"TMCOMP96";#N/A,#N/A,FALSE,"MAT96";#N/A,#N/A,FALSE,"FANDA96";#N/A,#N/A,FALSE,"INTRAN96";#N/A,#N/A,FALSE,"NAA9697";#N/A,#N/A,FALSE,"ECWEBB";#N/A,#N/A,FALSE,"MFT96";#N/A,#N/A,FALSE,"CTrecon"}</definedName>
    <definedName name="Option2_3_5_1" hidden="1">{#N/A,#N/A,FALSE,"TMCOMP96";#N/A,#N/A,FALSE,"MAT96";#N/A,#N/A,FALSE,"FANDA96";#N/A,#N/A,FALSE,"INTRAN96";#N/A,#N/A,FALSE,"NAA9697";#N/A,#N/A,FALSE,"ECWEBB";#N/A,#N/A,FALSE,"MFT96";#N/A,#N/A,FALSE,"CTrecon"}</definedName>
    <definedName name="Option2_3_5_2" hidden="1">{#N/A,#N/A,FALSE,"TMCOMP96";#N/A,#N/A,FALSE,"MAT96";#N/A,#N/A,FALSE,"FANDA96";#N/A,#N/A,FALSE,"INTRAN96";#N/A,#N/A,FALSE,"NAA9697";#N/A,#N/A,FALSE,"ECWEBB";#N/A,#N/A,FALSE,"MFT96";#N/A,#N/A,FALSE,"CTrecon"}</definedName>
    <definedName name="Option2_3_5_3" hidden="1">{#N/A,#N/A,FALSE,"TMCOMP96";#N/A,#N/A,FALSE,"MAT96";#N/A,#N/A,FALSE,"FANDA96";#N/A,#N/A,FALSE,"INTRAN96";#N/A,#N/A,FALSE,"NAA9697";#N/A,#N/A,FALSE,"ECWEBB";#N/A,#N/A,FALSE,"MFT96";#N/A,#N/A,FALSE,"CTrecon"}</definedName>
    <definedName name="Option2_3_5_4" hidden="1">{#N/A,#N/A,FALSE,"TMCOMP96";#N/A,#N/A,FALSE,"MAT96";#N/A,#N/A,FALSE,"FANDA96";#N/A,#N/A,FALSE,"INTRAN96";#N/A,#N/A,FALSE,"NAA9697";#N/A,#N/A,FALSE,"ECWEBB";#N/A,#N/A,FALSE,"MFT96";#N/A,#N/A,FALSE,"CTrecon"}</definedName>
    <definedName name="Option2_3_5_5" hidden="1">{#N/A,#N/A,FALSE,"TMCOMP96";#N/A,#N/A,FALSE,"MAT96";#N/A,#N/A,FALSE,"FANDA96";#N/A,#N/A,FALSE,"INTRAN96";#N/A,#N/A,FALSE,"NAA9697";#N/A,#N/A,FALSE,"ECWEBB";#N/A,#N/A,FALSE,"MFT96";#N/A,#N/A,FALSE,"CTrecon"}</definedName>
    <definedName name="Option2_4" hidden="1">{#N/A,#N/A,FALSE,"TMCOMP96";#N/A,#N/A,FALSE,"MAT96";#N/A,#N/A,FALSE,"FANDA96";#N/A,#N/A,FALSE,"INTRAN96";#N/A,#N/A,FALSE,"NAA9697";#N/A,#N/A,FALSE,"ECWEBB";#N/A,#N/A,FALSE,"MFT96";#N/A,#N/A,FALSE,"CTrecon"}</definedName>
    <definedName name="Option2_4_1" hidden="1">{#N/A,#N/A,FALSE,"TMCOMP96";#N/A,#N/A,FALSE,"MAT96";#N/A,#N/A,FALSE,"FANDA96";#N/A,#N/A,FALSE,"INTRAN96";#N/A,#N/A,FALSE,"NAA9697";#N/A,#N/A,FALSE,"ECWEBB";#N/A,#N/A,FALSE,"MFT96";#N/A,#N/A,FALSE,"CTrecon"}</definedName>
    <definedName name="Option2_4_1_1" hidden="1">{#N/A,#N/A,FALSE,"TMCOMP96";#N/A,#N/A,FALSE,"MAT96";#N/A,#N/A,FALSE,"FANDA96";#N/A,#N/A,FALSE,"INTRAN96";#N/A,#N/A,FALSE,"NAA9697";#N/A,#N/A,FALSE,"ECWEBB";#N/A,#N/A,FALSE,"MFT96";#N/A,#N/A,FALSE,"CTrecon"}</definedName>
    <definedName name="Option2_4_1_1_1" hidden="1">{#N/A,#N/A,FALSE,"TMCOMP96";#N/A,#N/A,FALSE,"MAT96";#N/A,#N/A,FALSE,"FANDA96";#N/A,#N/A,FALSE,"INTRAN96";#N/A,#N/A,FALSE,"NAA9697";#N/A,#N/A,FALSE,"ECWEBB";#N/A,#N/A,FALSE,"MFT96";#N/A,#N/A,FALSE,"CTrecon"}</definedName>
    <definedName name="Option2_4_1_1_1_1" hidden="1">{#N/A,#N/A,FALSE,"TMCOMP96";#N/A,#N/A,FALSE,"MAT96";#N/A,#N/A,FALSE,"FANDA96";#N/A,#N/A,FALSE,"INTRAN96";#N/A,#N/A,FALSE,"NAA9697";#N/A,#N/A,FALSE,"ECWEBB";#N/A,#N/A,FALSE,"MFT96";#N/A,#N/A,FALSE,"CTrecon"}</definedName>
    <definedName name="Option2_4_1_1_1_2" hidden="1">{#N/A,#N/A,FALSE,"TMCOMP96";#N/A,#N/A,FALSE,"MAT96";#N/A,#N/A,FALSE,"FANDA96";#N/A,#N/A,FALSE,"INTRAN96";#N/A,#N/A,FALSE,"NAA9697";#N/A,#N/A,FALSE,"ECWEBB";#N/A,#N/A,FALSE,"MFT96";#N/A,#N/A,FALSE,"CTrecon"}</definedName>
    <definedName name="Option2_4_1_1_1_3" hidden="1">{#N/A,#N/A,FALSE,"TMCOMP96";#N/A,#N/A,FALSE,"MAT96";#N/A,#N/A,FALSE,"FANDA96";#N/A,#N/A,FALSE,"INTRAN96";#N/A,#N/A,FALSE,"NAA9697";#N/A,#N/A,FALSE,"ECWEBB";#N/A,#N/A,FALSE,"MFT96";#N/A,#N/A,FALSE,"CTrecon"}</definedName>
    <definedName name="Option2_4_1_1_1_4" hidden="1">{#N/A,#N/A,FALSE,"TMCOMP96";#N/A,#N/A,FALSE,"MAT96";#N/A,#N/A,FALSE,"FANDA96";#N/A,#N/A,FALSE,"INTRAN96";#N/A,#N/A,FALSE,"NAA9697";#N/A,#N/A,FALSE,"ECWEBB";#N/A,#N/A,FALSE,"MFT96";#N/A,#N/A,FALSE,"CTrecon"}</definedName>
    <definedName name="Option2_4_1_1_1_5" hidden="1">{#N/A,#N/A,FALSE,"TMCOMP96";#N/A,#N/A,FALSE,"MAT96";#N/A,#N/A,FALSE,"FANDA96";#N/A,#N/A,FALSE,"INTRAN96";#N/A,#N/A,FALSE,"NAA9697";#N/A,#N/A,FALSE,"ECWEBB";#N/A,#N/A,FALSE,"MFT96";#N/A,#N/A,FALSE,"CTrecon"}</definedName>
    <definedName name="Option2_4_1_1_2" hidden="1">{#N/A,#N/A,FALSE,"TMCOMP96";#N/A,#N/A,FALSE,"MAT96";#N/A,#N/A,FALSE,"FANDA96";#N/A,#N/A,FALSE,"INTRAN96";#N/A,#N/A,FALSE,"NAA9697";#N/A,#N/A,FALSE,"ECWEBB";#N/A,#N/A,FALSE,"MFT96";#N/A,#N/A,FALSE,"CTrecon"}</definedName>
    <definedName name="Option2_4_1_1_2_1" hidden="1">{#N/A,#N/A,FALSE,"TMCOMP96";#N/A,#N/A,FALSE,"MAT96";#N/A,#N/A,FALSE,"FANDA96";#N/A,#N/A,FALSE,"INTRAN96";#N/A,#N/A,FALSE,"NAA9697";#N/A,#N/A,FALSE,"ECWEBB";#N/A,#N/A,FALSE,"MFT96";#N/A,#N/A,FALSE,"CTrecon"}</definedName>
    <definedName name="Option2_4_1_1_2_2" hidden="1">{#N/A,#N/A,FALSE,"TMCOMP96";#N/A,#N/A,FALSE,"MAT96";#N/A,#N/A,FALSE,"FANDA96";#N/A,#N/A,FALSE,"INTRAN96";#N/A,#N/A,FALSE,"NAA9697";#N/A,#N/A,FALSE,"ECWEBB";#N/A,#N/A,FALSE,"MFT96";#N/A,#N/A,FALSE,"CTrecon"}</definedName>
    <definedName name="Option2_4_1_1_2_3" hidden="1">{#N/A,#N/A,FALSE,"TMCOMP96";#N/A,#N/A,FALSE,"MAT96";#N/A,#N/A,FALSE,"FANDA96";#N/A,#N/A,FALSE,"INTRAN96";#N/A,#N/A,FALSE,"NAA9697";#N/A,#N/A,FALSE,"ECWEBB";#N/A,#N/A,FALSE,"MFT96";#N/A,#N/A,FALSE,"CTrecon"}</definedName>
    <definedName name="Option2_4_1_1_2_4" hidden="1">{#N/A,#N/A,FALSE,"TMCOMP96";#N/A,#N/A,FALSE,"MAT96";#N/A,#N/A,FALSE,"FANDA96";#N/A,#N/A,FALSE,"INTRAN96";#N/A,#N/A,FALSE,"NAA9697";#N/A,#N/A,FALSE,"ECWEBB";#N/A,#N/A,FALSE,"MFT96";#N/A,#N/A,FALSE,"CTrecon"}</definedName>
    <definedName name="Option2_4_1_1_2_5" hidden="1">{#N/A,#N/A,FALSE,"TMCOMP96";#N/A,#N/A,FALSE,"MAT96";#N/A,#N/A,FALSE,"FANDA96";#N/A,#N/A,FALSE,"INTRAN96";#N/A,#N/A,FALSE,"NAA9697";#N/A,#N/A,FALSE,"ECWEBB";#N/A,#N/A,FALSE,"MFT96";#N/A,#N/A,FALSE,"CTrecon"}</definedName>
    <definedName name="Option2_4_1_1_3" hidden="1">{#N/A,#N/A,FALSE,"TMCOMP96";#N/A,#N/A,FALSE,"MAT96";#N/A,#N/A,FALSE,"FANDA96";#N/A,#N/A,FALSE,"INTRAN96";#N/A,#N/A,FALSE,"NAA9697";#N/A,#N/A,FALSE,"ECWEBB";#N/A,#N/A,FALSE,"MFT96";#N/A,#N/A,FALSE,"CTrecon"}</definedName>
    <definedName name="Option2_4_1_1_4" hidden="1">{#N/A,#N/A,FALSE,"TMCOMP96";#N/A,#N/A,FALSE,"MAT96";#N/A,#N/A,FALSE,"FANDA96";#N/A,#N/A,FALSE,"INTRAN96";#N/A,#N/A,FALSE,"NAA9697";#N/A,#N/A,FALSE,"ECWEBB";#N/A,#N/A,FALSE,"MFT96";#N/A,#N/A,FALSE,"CTrecon"}</definedName>
    <definedName name="Option2_4_1_1_5" hidden="1">{#N/A,#N/A,FALSE,"TMCOMP96";#N/A,#N/A,FALSE,"MAT96";#N/A,#N/A,FALSE,"FANDA96";#N/A,#N/A,FALSE,"INTRAN96";#N/A,#N/A,FALSE,"NAA9697";#N/A,#N/A,FALSE,"ECWEBB";#N/A,#N/A,FALSE,"MFT96";#N/A,#N/A,FALSE,"CTrecon"}</definedName>
    <definedName name="Option2_4_1_2" hidden="1">{#N/A,#N/A,FALSE,"TMCOMP96";#N/A,#N/A,FALSE,"MAT96";#N/A,#N/A,FALSE,"FANDA96";#N/A,#N/A,FALSE,"INTRAN96";#N/A,#N/A,FALSE,"NAA9697";#N/A,#N/A,FALSE,"ECWEBB";#N/A,#N/A,FALSE,"MFT96";#N/A,#N/A,FALSE,"CTrecon"}</definedName>
    <definedName name="Option2_4_1_2_1" hidden="1">{#N/A,#N/A,FALSE,"TMCOMP96";#N/A,#N/A,FALSE,"MAT96";#N/A,#N/A,FALSE,"FANDA96";#N/A,#N/A,FALSE,"INTRAN96";#N/A,#N/A,FALSE,"NAA9697";#N/A,#N/A,FALSE,"ECWEBB";#N/A,#N/A,FALSE,"MFT96";#N/A,#N/A,FALSE,"CTrecon"}</definedName>
    <definedName name="Option2_4_1_2_2" hidden="1">{#N/A,#N/A,FALSE,"TMCOMP96";#N/A,#N/A,FALSE,"MAT96";#N/A,#N/A,FALSE,"FANDA96";#N/A,#N/A,FALSE,"INTRAN96";#N/A,#N/A,FALSE,"NAA9697";#N/A,#N/A,FALSE,"ECWEBB";#N/A,#N/A,FALSE,"MFT96";#N/A,#N/A,FALSE,"CTrecon"}</definedName>
    <definedName name="Option2_4_1_2_3" hidden="1">{#N/A,#N/A,FALSE,"TMCOMP96";#N/A,#N/A,FALSE,"MAT96";#N/A,#N/A,FALSE,"FANDA96";#N/A,#N/A,FALSE,"INTRAN96";#N/A,#N/A,FALSE,"NAA9697";#N/A,#N/A,FALSE,"ECWEBB";#N/A,#N/A,FALSE,"MFT96";#N/A,#N/A,FALSE,"CTrecon"}</definedName>
    <definedName name="Option2_4_1_2_4" hidden="1">{#N/A,#N/A,FALSE,"TMCOMP96";#N/A,#N/A,FALSE,"MAT96";#N/A,#N/A,FALSE,"FANDA96";#N/A,#N/A,FALSE,"INTRAN96";#N/A,#N/A,FALSE,"NAA9697";#N/A,#N/A,FALSE,"ECWEBB";#N/A,#N/A,FALSE,"MFT96";#N/A,#N/A,FALSE,"CTrecon"}</definedName>
    <definedName name="Option2_4_1_2_5" hidden="1">{#N/A,#N/A,FALSE,"TMCOMP96";#N/A,#N/A,FALSE,"MAT96";#N/A,#N/A,FALSE,"FANDA96";#N/A,#N/A,FALSE,"INTRAN96";#N/A,#N/A,FALSE,"NAA9697";#N/A,#N/A,FALSE,"ECWEBB";#N/A,#N/A,FALSE,"MFT96";#N/A,#N/A,FALSE,"CTrecon"}</definedName>
    <definedName name="Option2_4_1_3" hidden="1">{#N/A,#N/A,FALSE,"TMCOMP96";#N/A,#N/A,FALSE,"MAT96";#N/A,#N/A,FALSE,"FANDA96";#N/A,#N/A,FALSE,"INTRAN96";#N/A,#N/A,FALSE,"NAA9697";#N/A,#N/A,FALSE,"ECWEBB";#N/A,#N/A,FALSE,"MFT96";#N/A,#N/A,FALSE,"CTrecon"}</definedName>
    <definedName name="Option2_4_1_3_1" hidden="1">{#N/A,#N/A,FALSE,"TMCOMP96";#N/A,#N/A,FALSE,"MAT96";#N/A,#N/A,FALSE,"FANDA96";#N/A,#N/A,FALSE,"INTRAN96";#N/A,#N/A,FALSE,"NAA9697";#N/A,#N/A,FALSE,"ECWEBB";#N/A,#N/A,FALSE,"MFT96";#N/A,#N/A,FALSE,"CTrecon"}</definedName>
    <definedName name="Option2_4_1_3_2" hidden="1">{#N/A,#N/A,FALSE,"TMCOMP96";#N/A,#N/A,FALSE,"MAT96";#N/A,#N/A,FALSE,"FANDA96";#N/A,#N/A,FALSE,"INTRAN96";#N/A,#N/A,FALSE,"NAA9697";#N/A,#N/A,FALSE,"ECWEBB";#N/A,#N/A,FALSE,"MFT96";#N/A,#N/A,FALSE,"CTrecon"}</definedName>
    <definedName name="Option2_4_1_3_3" hidden="1">{#N/A,#N/A,FALSE,"TMCOMP96";#N/A,#N/A,FALSE,"MAT96";#N/A,#N/A,FALSE,"FANDA96";#N/A,#N/A,FALSE,"INTRAN96";#N/A,#N/A,FALSE,"NAA9697";#N/A,#N/A,FALSE,"ECWEBB";#N/A,#N/A,FALSE,"MFT96";#N/A,#N/A,FALSE,"CTrecon"}</definedName>
    <definedName name="Option2_4_1_3_4" hidden="1">{#N/A,#N/A,FALSE,"TMCOMP96";#N/A,#N/A,FALSE,"MAT96";#N/A,#N/A,FALSE,"FANDA96";#N/A,#N/A,FALSE,"INTRAN96";#N/A,#N/A,FALSE,"NAA9697";#N/A,#N/A,FALSE,"ECWEBB";#N/A,#N/A,FALSE,"MFT96";#N/A,#N/A,FALSE,"CTrecon"}</definedName>
    <definedName name="Option2_4_1_3_5" hidden="1">{#N/A,#N/A,FALSE,"TMCOMP96";#N/A,#N/A,FALSE,"MAT96";#N/A,#N/A,FALSE,"FANDA96";#N/A,#N/A,FALSE,"INTRAN96";#N/A,#N/A,FALSE,"NAA9697";#N/A,#N/A,FALSE,"ECWEBB";#N/A,#N/A,FALSE,"MFT96";#N/A,#N/A,FALSE,"CTrecon"}</definedName>
    <definedName name="Option2_4_1_4" hidden="1">{#N/A,#N/A,FALSE,"TMCOMP96";#N/A,#N/A,FALSE,"MAT96";#N/A,#N/A,FALSE,"FANDA96";#N/A,#N/A,FALSE,"INTRAN96";#N/A,#N/A,FALSE,"NAA9697";#N/A,#N/A,FALSE,"ECWEBB";#N/A,#N/A,FALSE,"MFT96";#N/A,#N/A,FALSE,"CTrecon"}</definedName>
    <definedName name="Option2_4_1_4_1" hidden="1">{#N/A,#N/A,FALSE,"TMCOMP96";#N/A,#N/A,FALSE,"MAT96";#N/A,#N/A,FALSE,"FANDA96";#N/A,#N/A,FALSE,"INTRAN96";#N/A,#N/A,FALSE,"NAA9697";#N/A,#N/A,FALSE,"ECWEBB";#N/A,#N/A,FALSE,"MFT96";#N/A,#N/A,FALSE,"CTrecon"}</definedName>
    <definedName name="Option2_4_1_4_2" hidden="1">{#N/A,#N/A,FALSE,"TMCOMP96";#N/A,#N/A,FALSE,"MAT96";#N/A,#N/A,FALSE,"FANDA96";#N/A,#N/A,FALSE,"INTRAN96";#N/A,#N/A,FALSE,"NAA9697";#N/A,#N/A,FALSE,"ECWEBB";#N/A,#N/A,FALSE,"MFT96";#N/A,#N/A,FALSE,"CTrecon"}</definedName>
    <definedName name="Option2_4_1_4_3" hidden="1">{#N/A,#N/A,FALSE,"TMCOMP96";#N/A,#N/A,FALSE,"MAT96";#N/A,#N/A,FALSE,"FANDA96";#N/A,#N/A,FALSE,"INTRAN96";#N/A,#N/A,FALSE,"NAA9697";#N/A,#N/A,FALSE,"ECWEBB";#N/A,#N/A,FALSE,"MFT96";#N/A,#N/A,FALSE,"CTrecon"}</definedName>
    <definedName name="Option2_4_1_4_4" hidden="1">{#N/A,#N/A,FALSE,"TMCOMP96";#N/A,#N/A,FALSE,"MAT96";#N/A,#N/A,FALSE,"FANDA96";#N/A,#N/A,FALSE,"INTRAN96";#N/A,#N/A,FALSE,"NAA9697";#N/A,#N/A,FALSE,"ECWEBB";#N/A,#N/A,FALSE,"MFT96";#N/A,#N/A,FALSE,"CTrecon"}</definedName>
    <definedName name="Option2_4_1_4_5" hidden="1">{#N/A,#N/A,FALSE,"TMCOMP96";#N/A,#N/A,FALSE,"MAT96";#N/A,#N/A,FALSE,"FANDA96";#N/A,#N/A,FALSE,"INTRAN96";#N/A,#N/A,FALSE,"NAA9697";#N/A,#N/A,FALSE,"ECWEBB";#N/A,#N/A,FALSE,"MFT96";#N/A,#N/A,FALSE,"CTrecon"}</definedName>
    <definedName name="Option2_4_1_5" hidden="1">{#N/A,#N/A,FALSE,"TMCOMP96";#N/A,#N/A,FALSE,"MAT96";#N/A,#N/A,FALSE,"FANDA96";#N/A,#N/A,FALSE,"INTRAN96";#N/A,#N/A,FALSE,"NAA9697";#N/A,#N/A,FALSE,"ECWEBB";#N/A,#N/A,FALSE,"MFT96";#N/A,#N/A,FALSE,"CTrecon"}</definedName>
    <definedName name="Option2_4_1_5_1" hidden="1">{#N/A,#N/A,FALSE,"TMCOMP96";#N/A,#N/A,FALSE,"MAT96";#N/A,#N/A,FALSE,"FANDA96";#N/A,#N/A,FALSE,"INTRAN96";#N/A,#N/A,FALSE,"NAA9697";#N/A,#N/A,FALSE,"ECWEBB";#N/A,#N/A,FALSE,"MFT96";#N/A,#N/A,FALSE,"CTrecon"}</definedName>
    <definedName name="Option2_4_1_5_2" hidden="1">{#N/A,#N/A,FALSE,"TMCOMP96";#N/A,#N/A,FALSE,"MAT96";#N/A,#N/A,FALSE,"FANDA96";#N/A,#N/A,FALSE,"INTRAN96";#N/A,#N/A,FALSE,"NAA9697";#N/A,#N/A,FALSE,"ECWEBB";#N/A,#N/A,FALSE,"MFT96";#N/A,#N/A,FALSE,"CTrecon"}</definedName>
    <definedName name="Option2_4_1_5_3" hidden="1">{#N/A,#N/A,FALSE,"TMCOMP96";#N/A,#N/A,FALSE,"MAT96";#N/A,#N/A,FALSE,"FANDA96";#N/A,#N/A,FALSE,"INTRAN96";#N/A,#N/A,FALSE,"NAA9697";#N/A,#N/A,FALSE,"ECWEBB";#N/A,#N/A,FALSE,"MFT96";#N/A,#N/A,FALSE,"CTrecon"}</definedName>
    <definedName name="Option2_4_1_5_4" hidden="1">{#N/A,#N/A,FALSE,"TMCOMP96";#N/A,#N/A,FALSE,"MAT96";#N/A,#N/A,FALSE,"FANDA96";#N/A,#N/A,FALSE,"INTRAN96";#N/A,#N/A,FALSE,"NAA9697";#N/A,#N/A,FALSE,"ECWEBB";#N/A,#N/A,FALSE,"MFT96";#N/A,#N/A,FALSE,"CTrecon"}</definedName>
    <definedName name="Option2_4_1_5_5" hidden="1">{#N/A,#N/A,FALSE,"TMCOMP96";#N/A,#N/A,FALSE,"MAT96";#N/A,#N/A,FALSE,"FANDA96";#N/A,#N/A,FALSE,"INTRAN96";#N/A,#N/A,FALSE,"NAA9697";#N/A,#N/A,FALSE,"ECWEBB";#N/A,#N/A,FALSE,"MFT96";#N/A,#N/A,FALSE,"CTrecon"}</definedName>
    <definedName name="Option2_4_2" hidden="1">{#N/A,#N/A,FALSE,"TMCOMP96";#N/A,#N/A,FALSE,"MAT96";#N/A,#N/A,FALSE,"FANDA96";#N/A,#N/A,FALSE,"INTRAN96";#N/A,#N/A,FALSE,"NAA9697";#N/A,#N/A,FALSE,"ECWEBB";#N/A,#N/A,FALSE,"MFT96";#N/A,#N/A,FALSE,"CTrecon"}</definedName>
    <definedName name="Option2_4_2_1" hidden="1">{#N/A,#N/A,FALSE,"TMCOMP96";#N/A,#N/A,FALSE,"MAT96";#N/A,#N/A,FALSE,"FANDA96";#N/A,#N/A,FALSE,"INTRAN96";#N/A,#N/A,FALSE,"NAA9697";#N/A,#N/A,FALSE,"ECWEBB";#N/A,#N/A,FALSE,"MFT96";#N/A,#N/A,FALSE,"CTrecon"}</definedName>
    <definedName name="Option2_4_2_2" hidden="1">{#N/A,#N/A,FALSE,"TMCOMP96";#N/A,#N/A,FALSE,"MAT96";#N/A,#N/A,FALSE,"FANDA96";#N/A,#N/A,FALSE,"INTRAN96";#N/A,#N/A,FALSE,"NAA9697";#N/A,#N/A,FALSE,"ECWEBB";#N/A,#N/A,FALSE,"MFT96";#N/A,#N/A,FALSE,"CTrecon"}</definedName>
    <definedName name="Option2_4_2_3" hidden="1">{#N/A,#N/A,FALSE,"TMCOMP96";#N/A,#N/A,FALSE,"MAT96";#N/A,#N/A,FALSE,"FANDA96";#N/A,#N/A,FALSE,"INTRAN96";#N/A,#N/A,FALSE,"NAA9697";#N/A,#N/A,FALSE,"ECWEBB";#N/A,#N/A,FALSE,"MFT96";#N/A,#N/A,FALSE,"CTrecon"}</definedName>
    <definedName name="Option2_4_2_4" hidden="1">{#N/A,#N/A,FALSE,"TMCOMP96";#N/A,#N/A,FALSE,"MAT96";#N/A,#N/A,FALSE,"FANDA96";#N/A,#N/A,FALSE,"INTRAN96";#N/A,#N/A,FALSE,"NAA9697";#N/A,#N/A,FALSE,"ECWEBB";#N/A,#N/A,FALSE,"MFT96";#N/A,#N/A,FALSE,"CTrecon"}</definedName>
    <definedName name="Option2_4_2_5" hidden="1">{#N/A,#N/A,FALSE,"TMCOMP96";#N/A,#N/A,FALSE,"MAT96";#N/A,#N/A,FALSE,"FANDA96";#N/A,#N/A,FALSE,"INTRAN96";#N/A,#N/A,FALSE,"NAA9697";#N/A,#N/A,FALSE,"ECWEBB";#N/A,#N/A,FALSE,"MFT96";#N/A,#N/A,FALSE,"CTrecon"}</definedName>
    <definedName name="Option2_4_3" hidden="1">{#N/A,#N/A,FALSE,"TMCOMP96";#N/A,#N/A,FALSE,"MAT96";#N/A,#N/A,FALSE,"FANDA96";#N/A,#N/A,FALSE,"INTRAN96";#N/A,#N/A,FALSE,"NAA9697";#N/A,#N/A,FALSE,"ECWEBB";#N/A,#N/A,FALSE,"MFT96";#N/A,#N/A,FALSE,"CTrecon"}</definedName>
    <definedName name="Option2_4_3_1" hidden="1">{#N/A,#N/A,FALSE,"TMCOMP96";#N/A,#N/A,FALSE,"MAT96";#N/A,#N/A,FALSE,"FANDA96";#N/A,#N/A,FALSE,"INTRAN96";#N/A,#N/A,FALSE,"NAA9697";#N/A,#N/A,FALSE,"ECWEBB";#N/A,#N/A,FALSE,"MFT96";#N/A,#N/A,FALSE,"CTrecon"}</definedName>
    <definedName name="Option2_4_3_2" hidden="1">{#N/A,#N/A,FALSE,"TMCOMP96";#N/A,#N/A,FALSE,"MAT96";#N/A,#N/A,FALSE,"FANDA96";#N/A,#N/A,FALSE,"INTRAN96";#N/A,#N/A,FALSE,"NAA9697";#N/A,#N/A,FALSE,"ECWEBB";#N/A,#N/A,FALSE,"MFT96";#N/A,#N/A,FALSE,"CTrecon"}</definedName>
    <definedName name="Option2_4_3_3" hidden="1">{#N/A,#N/A,FALSE,"TMCOMP96";#N/A,#N/A,FALSE,"MAT96";#N/A,#N/A,FALSE,"FANDA96";#N/A,#N/A,FALSE,"INTRAN96";#N/A,#N/A,FALSE,"NAA9697";#N/A,#N/A,FALSE,"ECWEBB";#N/A,#N/A,FALSE,"MFT96";#N/A,#N/A,FALSE,"CTrecon"}</definedName>
    <definedName name="Option2_4_3_4" hidden="1">{#N/A,#N/A,FALSE,"TMCOMP96";#N/A,#N/A,FALSE,"MAT96";#N/A,#N/A,FALSE,"FANDA96";#N/A,#N/A,FALSE,"INTRAN96";#N/A,#N/A,FALSE,"NAA9697";#N/A,#N/A,FALSE,"ECWEBB";#N/A,#N/A,FALSE,"MFT96";#N/A,#N/A,FALSE,"CTrecon"}</definedName>
    <definedName name="Option2_4_3_5" hidden="1">{#N/A,#N/A,FALSE,"TMCOMP96";#N/A,#N/A,FALSE,"MAT96";#N/A,#N/A,FALSE,"FANDA96";#N/A,#N/A,FALSE,"INTRAN96";#N/A,#N/A,FALSE,"NAA9697";#N/A,#N/A,FALSE,"ECWEBB";#N/A,#N/A,FALSE,"MFT96";#N/A,#N/A,FALSE,"CTrecon"}</definedName>
    <definedName name="Option2_4_4" hidden="1">{#N/A,#N/A,FALSE,"TMCOMP96";#N/A,#N/A,FALSE,"MAT96";#N/A,#N/A,FALSE,"FANDA96";#N/A,#N/A,FALSE,"INTRAN96";#N/A,#N/A,FALSE,"NAA9697";#N/A,#N/A,FALSE,"ECWEBB";#N/A,#N/A,FALSE,"MFT96";#N/A,#N/A,FALSE,"CTrecon"}</definedName>
    <definedName name="Option2_4_4_1" hidden="1">{#N/A,#N/A,FALSE,"TMCOMP96";#N/A,#N/A,FALSE,"MAT96";#N/A,#N/A,FALSE,"FANDA96";#N/A,#N/A,FALSE,"INTRAN96";#N/A,#N/A,FALSE,"NAA9697";#N/A,#N/A,FALSE,"ECWEBB";#N/A,#N/A,FALSE,"MFT96";#N/A,#N/A,FALSE,"CTrecon"}</definedName>
    <definedName name="Option2_4_4_2" hidden="1">{#N/A,#N/A,FALSE,"TMCOMP96";#N/A,#N/A,FALSE,"MAT96";#N/A,#N/A,FALSE,"FANDA96";#N/A,#N/A,FALSE,"INTRAN96";#N/A,#N/A,FALSE,"NAA9697";#N/A,#N/A,FALSE,"ECWEBB";#N/A,#N/A,FALSE,"MFT96";#N/A,#N/A,FALSE,"CTrecon"}</definedName>
    <definedName name="Option2_4_4_3" hidden="1">{#N/A,#N/A,FALSE,"TMCOMP96";#N/A,#N/A,FALSE,"MAT96";#N/A,#N/A,FALSE,"FANDA96";#N/A,#N/A,FALSE,"INTRAN96";#N/A,#N/A,FALSE,"NAA9697";#N/A,#N/A,FALSE,"ECWEBB";#N/A,#N/A,FALSE,"MFT96";#N/A,#N/A,FALSE,"CTrecon"}</definedName>
    <definedName name="Option2_4_4_4" hidden="1">{#N/A,#N/A,FALSE,"TMCOMP96";#N/A,#N/A,FALSE,"MAT96";#N/A,#N/A,FALSE,"FANDA96";#N/A,#N/A,FALSE,"INTRAN96";#N/A,#N/A,FALSE,"NAA9697";#N/A,#N/A,FALSE,"ECWEBB";#N/A,#N/A,FALSE,"MFT96";#N/A,#N/A,FALSE,"CTrecon"}</definedName>
    <definedName name="Option2_4_4_5" hidden="1">{#N/A,#N/A,FALSE,"TMCOMP96";#N/A,#N/A,FALSE,"MAT96";#N/A,#N/A,FALSE,"FANDA96";#N/A,#N/A,FALSE,"INTRAN96";#N/A,#N/A,FALSE,"NAA9697";#N/A,#N/A,FALSE,"ECWEBB";#N/A,#N/A,FALSE,"MFT96";#N/A,#N/A,FALSE,"CTrecon"}</definedName>
    <definedName name="Option2_4_5" hidden="1">{#N/A,#N/A,FALSE,"TMCOMP96";#N/A,#N/A,FALSE,"MAT96";#N/A,#N/A,FALSE,"FANDA96";#N/A,#N/A,FALSE,"INTRAN96";#N/A,#N/A,FALSE,"NAA9697";#N/A,#N/A,FALSE,"ECWEBB";#N/A,#N/A,FALSE,"MFT96";#N/A,#N/A,FALSE,"CTrecon"}</definedName>
    <definedName name="Option2_4_5_1" hidden="1">{#N/A,#N/A,FALSE,"TMCOMP96";#N/A,#N/A,FALSE,"MAT96";#N/A,#N/A,FALSE,"FANDA96";#N/A,#N/A,FALSE,"INTRAN96";#N/A,#N/A,FALSE,"NAA9697";#N/A,#N/A,FALSE,"ECWEBB";#N/A,#N/A,FALSE,"MFT96";#N/A,#N/A,FALSE,"CTrecon"}</definedName>
    <definedName name="Option2_4_5_2" hidden="1">{#N/A,#N/A,FALSE,"TMCOMP96";#N/A,#N/A,FALSE,"MAT96";#N/A,#N/A,FALSE,"FANDA96";#N/A,#N/A,FALSE,"INTRAN96";#N/A,#N/A,FALSE,"NAA9697";#N/A,#N/A,FALSE,"ECWEBB";#N/A,#N/A,FALSE,"MFT96";#N/A,#N/A,FALSE,"CTrecon"}</definedName>
    <definedName name="Option2_4_5_3" hidden="1">{#N/A,#N/A,FALSE,"TMCOMP96";#N/A,#N/A,FALSE,"MAT96";#N/A,#N/A,FALSE,"FANDA96";#N/A,#N/A,FALSE,"INTRAN96";#N/A,#N/A,FALSE,"NAA9697";#N/A,#N/A,FALSE,"ECWEBB";#N/A,#N/A,FALSE,"MFT96";#N/A,#N/A,FALSE,"CTrecon"}</definedName>
    <definedName name="Option2_4_5_4" hidden="1">{#N/A,#N/A,FALSE,"TMCOMP96";#N/A,#N/A,FALSE,"MAT96";#N/A,#N/A,FALSE,"FANDA96";#N/A,#N/A,FALSE,"INTRAN96";#N/A,#N/A,FALSE,"NAA9697";#N/A,#N/A,FALSE,"ECWEBB";#N/A,#N/A,FALSE,"MFT96";#N/A,#N/A,FALSE,"CTrecon"}</definedName>
    <definedName name="Option2_4_5_5" hidden="1">{#N/A,#N/A,FALSE,"TMCOMP96";#N/A,#N/A,FALSE,"MAT96";#N/A,#N/A,FALSE,"FANDA96";#N/A,#N/A,FALSE,"INTRAN96";#N/A,#N/A,FALSE,"NAA9697";#N/A,#N/A,FALSE,"ECWEBB";#N/A,#N/A,FALSE,"MFT96";#N/A,#N/A,FALSE,"CTrecon"}</definedName>
    <definedName name="Option2_5" hidden="1">{#N/A,#N/A,FALSE,"TMCOMP96";#N/A,#N/A,FALSE,"MAT96";#N/A,#N/A,FALSE,"FANDA96";#N/A,#N/A,FALSE,"INTRAN96";#N/A,#N/A,FALSE,"NAA9697";#N/A,#N/A,FALSE,"ECWEBB";#N/A,#N/A,FALSE,"MFT96";#N/A,#N/A,FALSE,"CTrecon"}</definedName>
    <definedName name="Option2_5_1" hidden="1">{#N/A,#N/A,FALSE,"TMCOMP96";#N/A,#N/A,FALSE,"MAT96";#N/A,#N/A,FALSE,"FANDA96";#N/A,#N/A,FALSE,"INTRAN96";#N/A,#N/A,FALSE,"NAA9697";#N/A,#N/A,FALSE,"ECWEBB";#N/A,#N/A,FALSE,"MFT96";#N/A,#N/A,FALSE,"CTrecon"}</definedName>
    <definedName name="Option2_5_1_1" hidden="1">{#N/A,#N/A,FALSE,"TMCOMP96";#N/A,#N/A,FALSE,"MAT96";#N/A,#N/A,FALSE,"FANDA96";#N/A,#N/A,FALSE,"INTRAN96";#N/A,#N/A,FALSE,"NAA9697";#N/A,#N/A,FALSE,"ECWEBB";#N/A,#N/A,FALSE,"MFT96";#N/A,#N/A,FALSE,"CTrecon"}</definedName>
    <definedName name="Option2_5_1_1_1" hidden="1">{#N/A,#N/A,FALSE,"TMCOMP96";#N/A,#N/A,FALSE,"MAT96";#N/A,#N/A,FALSE,"FANDA96";#N/A,#N/A,FALSE,"INTRAN96";#N/A,#N/A,FALSE,"NAA9697";#N/A,#N/A,FALSE,"ECWEBB";#N/A,#N/A,FALSE,"MFT96";#N/A,#N/A,FALSE,"CTrecon"}</definedName>
    <definedName name="Option2_5_1_1_1_1" hidden="1">{#N/A,#N/A,FALSE,"TMCOMP96";#N/A,#N/A,FALSE,"MAT96";#N/A,#N/A,FALSE,"FANDA96";#N/A,#N/A,FALSE,"INTRAN96";#N/A,#N/A,FALSE,"NAA9697";#N/A,#N/A,FALSE,"ECWEBB";#N/A,#N/A,FALSE,"MFT96";#N/A,#N/A,FALSE,"CTrecon"}</definedName>
    <definedName name="Option2_5_1_1_1_2" hidden="1">{#N/A,#N/A,FALSE,"TMCOMP96";#N/A,#N/A,FALSE,"MAT96";#N/A,#N/A,FALSE,"FANDA96";#N/A,#N/A,FALSE,"INTRAN96";#N/A,#N/A,FALSE,"NAA9697";#N/A,#N/A,FALSE,"ECWEBB";#N/A,#N/A,FALSE,"MFT96";#N/A,#N/A,FALSE,"CTrecon"}</definedName>
    <definedName name="Option2_5_1_1_1_3" hidden="1">{#N/A,#N/A,FALSE,"TMCOMP96";#N/A,#N/A,FALSE,"MAT96";#N/A,#N/A,FALSE,"FANDA96";#N/A,#N/A,FALSE,"INTRAN96";#N/A,#N/A,FALSE,"NAA9697";#N/A,#N/A,FALSE,"ECWEBB";#N/A,#N/A,FALSE,"MFT96";#N/A,#N/A,FALSE,"CTrecon"}</definedName>
    <definedName name="Option2_5_1_1_1_4" hidden="1">{#N/A,#N/A,FALSE,"TMCOMP96";#N/A,#N/A,FALSE,"MAT96";#N/A,#N/A,FALSE,"FANDA96";#N/A,#N/A,FALSE,"INTRAN96";#N/A,#N/A,FALSE,"NAA9697";#N/A,#N/A,FALSE,"ECWEBB";#N/A,#N/A,FALSE,"MFT96";#N/A,#N/A,FALSE,"CTrecon"}</definedName>
    <definedName name="Option2_5_1_1_1_5" hidden="1">{#N/A,#N/A,FALSE,"TMCOMP96";#N/A,#N/A,FALSE,"MAT96";#N/A,#N/A,FALSE,"FANDA96";#N/A,#N/A,FALSE,"INTRAN96";#N/A,#N/A,FALSE,"NAA9697";#N/A,#N/A,FALSE,"ECWEBB";#N/A,#N/A,FALSE,"MFT96";#N/A,#N/A,FALSE,"CTrecon"}</definedName>
    <definedName name="Option2_5_1_1_2" hidden="1">{#N/A,#N/A,FALSE,"TMCOMP96";#N/A,#N/A,FALSE,"MAT96";#N/A,#N/A,FALSE,"FANDA96";#N/A,#N/A,FALSE,"INTRAN96";#N/A,#N/A,FALSE,"NAA9697";#N/A,#N/A,FALSE,"ECWEBB";#N/A,#N/A,FALSE,"MFT96";#N/A,#N/A,FALSE,"CTrecon"}</definedName>
    <definedName name="Option2_5_1_1_2_1" hidden="1">{#N/A,#N/A,FALSE,"TMCOMP96";#N/A,#N/A,FALSE,"MAT96";#N/A,#N/A,FALSE,"FANDA96";#N/A,#N/A,FALSE,"INTRAN96";#N/A,#N/A,FALSE,"NAA9697";#N/A,#N/A,FALSE,"ECWEBB";#N/A,#N/A,FALSE,"MFT96";#N/A,#N/A,FALSE,"CTrecon"}</definedName>
    <definedName name="Option2_5_1_1_2_2" hidden="1">{#N/A,#N/A,FALSE,"TMCOMP96";#N/A,#N/A,FALSE,"MAT96";#N/A,#N/A,FALSE,"FANDA96";#N/A,#N/A,FALSE,"INTRAN96";#N/A,#N/A,FALSE,"NAA9697";#N/A,#N/A,FALSE,"ECWEBB";#N/A,#N/A,FALSE,"MFT96";#N/A,#N/A,FALSE,"CTrecon"}</definedName>
    <definedName name="Option2_5_1_1_2_3" hidden="1">{#N/A,#N/A,FALSE,"TMCOMP96";#N/A,#N/A,FALSE,"MAT96";#N/A,#N/A,FALSE,"FANDA96";#N/A,#N/A,FALSE,"INTRAN96";#N/A,#N/A,FALSE,"NAA9697";#N/A,#N/A,FALSE,"ECWEBB";#N/A,#N/A,FALSE,"MFT96";#N/A,#N/A,FALSE,"CTrecon"}</definedName>
    <definedName name="Option2_5_1_1_2_4" hidden="1">{#N/A,#N/A,FALSE,"TMCOMP96";#N/A,#N/A,FALSE,"MAT96";#N/A,#N/A,FALSE,"FANDA96";#N/A,#N/A,FALSE,"INTRAN96";#N/A,#N/A,FALSE,"NAA9697";#N/A,#N/A,FALSE,"ECWEBB";#N/A,#N/A,FALSE,"MFT96";#N/A,#N/A,FALSE,"CTrecon"}</definedName>
    <definedName name="Option2_5_1_1_2_5" hidden="1">{#N/A,#N/A,FALSE,"TMCOMP96";#N/A,#N/A,FALSE,"MAT96";#N/A,#N/A,FALSE,"FANDA96";#N/A,#N/A,FALSE,"INTRAN96";#N/A,#N/A,FALSE,"NAA9697";#N/A,#N/A,FALSE,"ECWEBB";#N/A,#N/A,FALSE,"MFT96";#N/A,#N/A,FALSE,"CTrecon"}</definedName>
    <definedName name="Option2_5_1_1_3" hidden="1">{#N/A,#N/A,FALSE,"TMCOMP96";#N/A,#N/A,FALSE,"MAT96";#N/A,#N/A,FALSE,"FANDA96";#N/A,#N/A,FALSE,"INTRAN96";#N/A,#N/A,FALSE,"NAA9697";#N/A,#N/A,FALSE,"ECWEBB";#N/A,#N/A,FALSE,"MFT96";#N/A,#N/A,FALSE,"CTrecon"}</definedName>
    <definedName name="Option2_5_1_1_4" hidden="1">{#N/A,#N/A,FALSE,"TMCOMP96";#N/A,#N/A,FALSE,"MAT96";#N/A,#N/A,FALSE,"FANDA96";#N/A,#N/A,FALSE,"INTRAN96";#N/A,#N/A,FALSE,"NAA9697";#N/A,#N/A,FALSE,"ECWEBB";#N/A,#N/A,FALSE,"MFT96";#N/A,#N/A,FALSE,"CTrecon"}</definedName>
    <definedName name="Option2_5_1_1_5" hidden="1">{#N/A,#N/A,FALSE,"TMCOMP96";#N/A,#N/A,FALSE,"MAT96";#N/A,#N/A,FALSE,"FANDA96";#N/A,#N/A,FALSE,"INTRAN96";#N/A,#N/A,FALSE,"NAA9697";#N/A,#N/A,FALSE,"ECWEBB";#N/A,#N/A,FALSE,"MFT96";#N/A,#N/A,FALSE,"CTrecon"}</definedName>
    <definedName name="Option2_5_1_2" hidden="1">{#N/A,#N/A,FALSE,"TMCOMP96";#N/A,#N/A,FALSE,"MAT96";#N/A,#N/A,FALSE,"FANDA96";#N/A,#N/A,FALSE,"INTRAN96";#N/A,#N/A,FALSE,"NAA9697";#N/A,#N/A,FALSE,"ECWEBB";#N/A,#N/A,FALSE,"MFT96";#N/A,#N/A,FALSE,"CTrecon"}</definedName>
    <definedName name="Option2_5_1_2_1" hidden="1">{#N/A,#N/A,FALSE,"TMCOMP96";#N/A,#N/A,FALSE,"MAT96";#N/A,#N/A,FALSE,"FANDA96";#N/A,#N/A,FALSE,"INTRAN96";#N/A,#N/A,FALSE,"NAA9697";#N/A,#N/A,FALSE,"ECWEBB";#N/A,#N/A,FALSE,"MFT96";#N/A,#N/A,FALSE,"CTrecon"}</definedName>
    <definedName name="Option2_5_1_2_2" hidden="1">{#N/A,#N/A,FALSE,"TMCOMP96";#N/A,#N/A,FALSE,"MAT96";#N/A,#N/A,FALSE,"FANDA96";#N/A,#N/A,FALSE,"INTRAN96";#N/A,#N/A,FALSE,"NAA9697";#N/A,#N/A,FALSE,"ECWEBB";#N/A,#N/A,FALSE,"MFT96";#N/A,#N/A,FALSE,"CTrecon"}</definedName>
    <definedName name="Option2_5_1_2_3" hidden="1">{#N/A,#N/A,FALSE,"TMCOMP96";#N/A,#N/A,FALSE,"MAT96";#N/A,#N/A,FALSE,"FANDA96";#N/A,#N/A,FALSE,"INTRAN96";#N/A,#N/A,FALSE,"NAA9697";#N/A,#N/A,FALSE,"ECWEBB";#N/A,#N/A,FALSE,"MFT96";#N/A,#N/A,FALSE,"CTrecon"}</definedName>
    <definedName name="Option2_5_1_2_4" hidden="1">{#N/A,#N/A,FALSE,"TMCOMP96";#N/A,#N/A,FALSE,"MAT96";#N/A,#N/A,FALSE,"FANDA96";#N/A,#N/A,FALSE,"INTRAN96";#N/A,#N/A,FALSE,"NAA9697";#N/A,#N/A,FALSE,"ECWEBB";#N/A,#N/A,FALSE,"MFT96";#N/A,#N/A,FALSE,"CTrecon"}</definedName>
    <definedName name="Option2_5_1_2_5" hidden="1">{#N/A,#N/A,FALSE,"TMCOMP96";#N/A,#N/A,FALSE,"MAT96";#N/A,#N/A,FALSE,"FANDA96";#N/A,#N/A,FALSE,"INTRAN96";#N/A,#N/A,FALSE,"NAA9697";#N/A,#N/A,FALSE,"ECWEBB";#N/A,#N/A,FALSE,"MFT96";#N/A,#N/A,FALSE,"CTrecon"}</definedName>
    <definedName name="Option2_5_1_3" hidden="1">{#N/A,#N/A,FALSE,"TMCOMP96";#N/A,#N/A,FALSE,"MAT96";#N/A,#N/A,FALSE,"FANDA96";#N/A,#N/A,FALSE,"INTRAN96";#N/A,#N/A,FALSE,"NAA9697";#N/A,#N/A,FALSE,"ECWEBB";#N/A,#N/A,FALSE,"MFT96";#N/A,#N/A,FALSE,"CTrecon"}</definedName>
    <definedName name="Option2_5_1_3_1" hidden="1">{#N/A,#N/A,FALSE,"TMCOMP96";#N/A,#N/A,FALSE,"MAT96";#N/A,#N/A,FALSE,"FANDA96";#N/A,#N/A,FALSE,"INTRAN96";#N/A,#N/A,FALSE,"NAA9697";#N/A,#N/A,FALSE,"ECWEBB";#N/A,#N/A,FALSE,"MFT96";#N/A,#N/A,FALSE,"CTrecon"}</definedName>
    <definedName name="Option2_5_1_3_2" hidden="1">{#N/A,#N/A,FALSE,"TMCOMP96";#N/A,#N/A,FALSE,"MAT96";#N/A,#N/A,FALSE,"FANDA96";#N/A,#N/A,FALSE,"INTRAN96";#N/A,#N/A,FALSE,"NAA9697";#N/A,#N/A,FALSE,"ECWEBB";#N/A,#N/A,FALSE,"MFT96";#N/A,#N/A,FALSE,"CTrecon"}</definedName>
    <definedName name="Option2_5_1_3_3" hidden="1">{#N/A,#N/A,FALSE,"TMCOMP96";#N/A,#N/A,FALSE,"MAT96";#N/A,#N/A,FALSE,"FANDA96";#N/A,#N/A,FALSE,"INTRAN96";#N/A,#N/A,FALSE,"NAA9697";#N/A,#N/A,FALSE,"ECWEBB";#N/A,#N/A,FALSE,"MFT96";#N/A,#N/A,FALSE,"CTrecon"}</definedName>
    <definedName name="Option2_5_1_3_4" hidden="1">{#N/A,#N/A,FALSE,"TMCOMP96";#N/A,#N/A,FALSE,"MAT96";#N/A,#N/A,FALSE,"FANDA96";#N/A,#N/A,FALSE,"INTRAN96";#N/A,#N/A,FALSE,"NAA9697";#N/A,#N/A,FALSE,"ECWEBB";#N/A,#N/A,FALSE,"MFT96";#N/A,#N/A,FALSE,"CTrecon"}</definedName>
    <definedName name="Option2_5_1_3_5" hidden="1">{#N/A,#N/A,FALSE,"TMCOMP96";#N/A,#N/A,FALSE,"MAT96";#N/A,#N/A,FALSE,"FANDA96";#N/A,#N/A,FALSE,"INTRAN96";#N/A,#N/A,FALSE,"NAA9697";#N/A,#N/A,FALSE,"ECWEBB";#N/A,#N/A,FALSE,"MFT96";#N/A,#N/A,FALSE,"CTrecon"}</definedName>
    <definedName name="Option2_5_1_4" hidden="1">{#N/A,#N/A,FALSE,"TMCOMP96";#N/A,#N/A,FALSE,"MAT96";#N/A,#N/A,FALSE,"FANDA96";#N/A,#N/A,FALSE,"INTRAN96";#N/A,#N/A,FALSE,"NAA9697";#N/A,#N/A,FALSE,"ECWEBB";#N/A,#N/A,FALSE,"MFT96";#N/A,#N/A,FALSE,"CTrecon"}</definedName>
    <definedName name="Option2_5_1_4_1" hidden="1">{#N/A,#N/A,FALSE,"TMCOMP96";#N/A,#N/A,FALSE,"MAT96";#N/A,#N/A,FALSE,"FANDA96";#N/A,#N/A,FALSE,"INTRAN96";#N/A,#N/A,FALSE,"NAA9697";#N/A,#N/A,FALSE,"ECWEBB";#N/A,#N/A,FALSE,"MFT96";#N/A,#N/A,FALSE,"CTrecon"}</definedName>
    <definedName name="Option2_5_1_4_2" hidden="1">{#N/A,#N/A,FALSE,"TMCOMP96";#N/A,#N/A,FALSE,"MAT96";#N/A,#N/A,FALSE,"FANDA96";#N/A,#N/A,FALSE,"INTRAN96";#N/A,#N/A,FALSE,"NAA9697";#N/A,#N/A,FALSE,"ECWEBB";#N/A,#N/A,FALSE,"MFT96";#N/A,#N/A,FALSE,"CTrecon"}</definedName>
    <definedName name="Option2_5_1_4_3" hidden="1">{#N/A,#N/A,FALSE,"TMCOMP96";#N/A,#N/A,FALSE,"MAT96";#N/A,#N/A,FALSE,"FANDA96";#N/A,#N/A,FALSE,"INTRAN96";#N/A,#N/A,FALSE,"NAA9697";#N/A,#N/A,FALSE,"ECWEBB";#N/A,#N/A,FALSE,"MFT96";#N/A,#N/A,FALSE,"CTrecon"}</definedName>
    <definedName name="Option2_5_1_4_4" hidden="1">{#N/A,#N/A,FALSE,"TMCOMP96";#N/A,#N/A,FALSE,"MAT96";#N/A,#N/A,FALSE,"FANDA96";#N/A,#N/A,FALSE,"INTRAN96";#N/A,#N/A,FALSE,"NAA9697";#N/A,#N/A,FALSE,"ECWEBB";#N/A,#N/A,FALSE,"MFT96";#N/A,#N/A,FALSE,"CTrecon"}</definedName>
    <definedName name="Option2_5_1_4_5" hidden="1">{#N/A,#N/A,FALSE,"TMCOMP96";#N/A,#N/A,FALSE,"MAT96";#N/A,#N/A,FALSE,"FANDA96";#N/A,#N/A,FALSE,"INTRAN96";#N/A,#N/A,FALSE,"NAA9697";#N/A,#N/A,FALSE,"ECWEBB";#N/A,#N/A,FALSE,"MFT96";#N/A,#N/A,FALSE,"CTrecon"}</definedName>
    <definedName name="Option2_5_1_5" hidden="1">{#N/A,#N/A,FALSE,"TMCOMP96";#N/A,#N/A,FALSE,"MAT96";#N/A,#N/A,FALSE,"FANDA96";#N/A,#N/A,FALSE,"INTRAN96";#N/A,#N/A,FALSE,"NAA9697";#N/A,#N/A,FALSE,"ECWEBB";#N/A,#N/A,FALSE,"MFT96";#N/A,#N/A,FALSE,"CTrecon"}</definedName>
    <definedName name="Option2_5_1_5_1" hidden="1">{#N/A,#N/A,FALSE,"TMCOMP96";#N/A,#N/A,FALSE,"MAT96";#N/A,#N/A,FALSE,"FANDA96";#N/A,#N/A,FALSE,"INTRAN96";#N/A,#N/A,FALSE,"NAA9697";#N/A,#N/A,FALSE,"ECWEBB";#N/A,#N/A,FALSE,"MFT96";#N/A,#N/A,FALSE,"CTrecon"}</definedName>
    <definedName name="Option2_5_1_5_2" hidden="1">{#N/A,#N/A,FALSE,"TMCOMP96";#N/A,#N/A,FALSE,"MAT96";#N/A,#N/A,FALSE,"FANDA96";#N/A,#N/A,FALSE,"INTRAN96";#N/A,#N/A,FALSE,"NAA9697";#N/A,#N/A,FALSE,"ECWEBB";#N/A,#N/A,FALSE,"MFT96";#N/A,#N/A,FALSE,"CTrecon"}</definedName>
    <definedName name="Option2_5_1_5_3" hidden="1">{#N/A,#N/A,FALSE,"TMCOMP96";#N/A,#N/A,FALSE,"MAT96";#N/A,#N/A,FALSE,"FANDA96";#N/A,#N/A,FALSE,"INTRAN96";#N/A,#N/A,FALSE,"NAA9697";#N/A,#N/A,FALSE,"ECWEBB";#N/A,#N/A,FALSE,"MFT96";#N/A,#N/A,FALSE,"CTrecon"}</definedName>
    <definedName name="Option2_5_1_5_4" hidden="1">{#N/A,#N/A,FALSE,"TMCOMP96";#N/A,#N/A,FALSE,"MAT96";#N/A,#N/A,FALSE,"FANDA96";#N/A,#N/A,FALSE,"INTRAN96";#N/A,#N/A,FALSE,"NAA9697";#N/A,#N/A,FALSE,"ECWEBB";#N/A,#N/A,FALSE,"MFT96";#N/A,#N/A,FALSE,"CTrecon"}</definedName>
    <definedName name="Option2_5_1_5_5" hidden="1">{#N/A,#N/A,FALSE,"TMCOMP96";#N/A,#N/A,FALSE,"MAT96";#N/A,#N/A,FALSE,"FANDA96";#N/A,#N/A,FALSE,"INTRAN96";#N/A,#N/A,FALSE,"NAA9697";#N/A,#N/A,FALSE,"ECWEBB";#N/A,#N/A,FALSE,"MFT96";#N/A,#N/A,FALSE,"CTrecon"}</definedName>
    <definedName name="Option2_5_2" hidden="1">{#N/A,#N/A,FALSE,"TMCOMP96";#N/A,#N/A,FALSE,"MAT96";#N/A,#N/A,FALSE,"FANDA96";#N/A,#N/A,FALSE,"INTRAN96";#N/A,#N/A,FALSE,"NAA9697";#N/A,#N/A,FALSE,"ECWEBB";#N/A,#N/A,FALSE,"MFT96";#N/A,#N/A,FALSE,"CTrecon"}</definedName>
    <definedName name="Option2_5_2_1" hidden="1">{#N/A,#N/A,FALSE,"TMCOMP96";#N/A,#N/A,FALSE,"MAT96";#N/A,#N/A,FALSE,"FANDA96";#N/A,#N/A,FALSE,"INTRAN96";#N/A,#N/A,FALSE,"NAA9697";#N/A,#N/A,FALSE,"ECWEBB";#N/A,#N/A,FALSE,"MFT96";#N/A,#N/A,FALSE,"CTrecon"}</definedName>
    <definedName name="Option2_5_2_2" hidden="1">{#N/A,#N/A,FALSE,"TMCOMP96";#N/A,#N/A,FALSE,"MAT96";#N/A,#N/A,FALSE,"FANDA96";#N/A,#N/A,FALSE,"INTRAN96";#N/A,#N/A,FALSE,"NAA9697";#N/A,#N/A,FALSE,"ECWEBB";#N/A,#N/A,FALSE,"MFT96";#N/A,#N/A,FALSE,"CTrecon"}</definedName>
    <definedName name="Option2_5_2_3" hidden="1">{#N/A,#N/A,FALSE,"TMCOMP96";#N/A,#N/A,FALSE,"MAT96";#N/A,#N/A,FALSE,"FANDA96";#N/A,#N/A,FALSE,"INTRAN96";#N/A,#N/A,FALSE,"NAA9697";#N/A,#N/A,FALSE,"ECWEBB";#N/A,#N/A,FALSE,"MFT96";#N/A,#N/A,FALSE,"CTrecon"}</definedName>
    <definedName name="Option2_5_2_4" hidden="1">{#N/A,#N/A,FALSE,"TMCOMP96";#N/A,#N/A,FALSE,"MAT96";#N/A,#N/A,FALSE,"FANDA96";#N/A,#N/A,FALSE,"INTRAN96";#N/A,#N/A,FALSE,"NAA9697";#N/A,#N/A,FALSE,"ECWEBB";#N/A,#N/A,FALSE,"MFT96";#N/A,#N/A,FALSE,"CTrecon"}</definedName>
    <definedName name="Option2_5_2_5" hidden="1">{#N/A,#N/A,FALSE,"TMCOMP96";#N/A,#N/A,FALSE,"MAT96";#N/A,#N/A,FALSE,"FANDA96";#N/A,#N/A,FALSE,"INTRAN96";#N/A,#N/A,FALSE,"NAA9697";#N/A,#N/A,FALSE,"ECWEBB";#N/A,#N/A,FALSE,"MFT96";#N/A,#N/A,FALSE,"CTrecon"}</definedName>
    <definedName name="Option2_5_3" hidden="1">{#N/A,#N/A,FALSE,"TMCOMP96";#N/A,#N/A,FALSE,"MAT96";#N/A,#N/A,FALSE,"FANDA96";#N/A,#N/A,FALSE,"INTRAN96";#N/A,#N/A,FALSE,"NAA9697";#N/A,#N/A,FALSE,"ECWEBB";#N/A,#N/A,FALSE,"MFT96";#N/A,#N/A,FALSE,"CTrecon"}</definedName>
    <definedName name="Option2_5_3_1" hidden="1">{#N/A,#N/A,FALSE,"TMCOMP96";#N/A,#N/A,FALSE,"MAT96";#N/A,#N/A,FALSE,"FANDA96";#N/A,#N/A,FALSE,"INTRAN96";#N/A,#N/A,FALSE,"NAA9697";#N/A,#N/A,FALSE,"ECWEBB";#N/A,#N/A,FALSE,"MFT96";#N/A,#N/A,FALSE,"CTrecon"}</definedName>
    <definedName name="Option2_5_3_2" hidden="1">{#N/A,#N/A,FALSE,"TMCOMP96";#N/A,#N/A,FALSE,"MAT96";#N/A,#N/A,FALSE,"FANDA96";#N/A,#N/A,FALSE,"INTRAN96";#N/A,#N/A,FALSE,"NAA9697";#N/A,#N/A,FALSE,"ECWEBB";#N/A,#N/A,FALSE,"MFT96";#N/A,#N/A,FALSE,"CTrecon"}</definedName>
    <definedName name="Option2_5_3_3" hidden="1">{#N/A,#N/A,FALSE,"TMCOMP96";#N/A,#N/A,FALSE,"MAT96";#N/A,#N/A,FALSE,"FANDA96";#N/A,#N/A,FALSE,"INTRAN96";#N/A,#N/A,FALSE,"NAA9697";#N/A,#N/A,FALSE,"ECWEBB";#N/A,#N/A,FALSE,"MFT96";#N/A,#N/A,FALSE,"CTrecon"}</definedName>
    <definedName name="Option2_5_3_4" hidden="1">{#N/A,#N/A,FALSE,"TMCOMP96";#N/A,#N/A,FALSE,"MAT96";#N/A,#N/A,FALSE,"FANDA96";#N/A,#N/A,FALSE,"INTRAN96";#N/A,#N/A,FALSE,"NAA9697";#N/A,#N/A,FALSE,"ECWEBB";#N/A,#N/A,FALSE,"MFT96";#N/A,#N/A,FALSE,"CTrecon"}</definedName>
    <definedName name="Option2_5_3_5" hidden="1">{#N/A,#N/A,FALSE,"TMCOMP96";#N/A,#N/A,FALSE,"MAT96";#N/A,#N/A,FALSE,"FANDA96";#N/A,#N/A,FALSE,"INTRAN96";#N/A,#N/A,FALSE,"NAA9697";#N/A,#N/A,FALSE,"ECWEBB";#N/A,#N/A,FALSE,"MFT96";#N/A,#N/A,FALSE,"CTrecon"}</definedName>
    <definedName name="Option2_5_4" hidden="1">{#N/A,#N/A,FALSE,"TMCOMP96";#N/A,#N/A,FALSE,"MAT96";#N/A,#N/A,FALSE,"FANDA96";#N/A,#N/A,FALSE,"INTRAN96";#N/A,#N/A,FALSE,"NAA9697";#N/A,#N/A,FALSE,"ECWEBB";#N/A,#N/A,FALSE,"MFT96";#N/A,#N/A,FALSE,"CTrecon"}</definedName>
    <definedName name="Option2_5_4_1" hidden="1">{#N/A,#N/A,FALSE,"TMCOMP96";#N/A,#N/A,FALSE,"MAT96";#N/A,#N/A,FALSE,"FANDA96";#N/A,#N/A,FALSE,"INTRAN96";#N/A,#N/A,FALSE,"NAA9697";#N/A,#N/A,FALSE,"ECWEBB";#N/A,#N/A,FALSE,"MFT96";#N/A,#N/A,FALSE,"CTrecon"}</definedName>
    <definedName name="Option2_5_4_2" hidden="1">{#N/A,#N/A,FALSE,"TMCOMP96";#N/A,#N/A,FALSE,"MAT96";#N/A,#N/A,FALSE,"FANDA96";#N/A,#N/A,FALSE,"INTRAN96";#N/A,#N/A,FALSE,"NAA9697";#N/A,#N/A,FALSE,"ECWEBB";#N/A,#N/A,FALSE,"MFT96";#N/A,#N/A,FALSE,"CTrecon"}</definedName>
    <definedName name="Option2_5_4_3" hidden="1">{#N/A,#N/A,FALSE,"TMCOMP96";#N/A,#N/A,FALSE,"MAT96";#N/A,#N/A,FALSE,"FANDA96";#N/A,#N/A,FALSE,"INTRAN96";#N/A,#N/A,FALSE,"NAA9697";#N/A,#N/A,FALSE,"ECWEBB";#N/A,#N/A,FALSE,"MFT96";#N/A,#N/A,FALSE,"CTrecon"}</definedName>
    <definedName name="Option2_5_4_4" hidden="1">{#N/A,#N/A,FALSE,"TMCOMP96";#N/A,#N/A,FALSE,"MAT96";#N/A,#N/A,FALSE,"FANDA96";#N/A,#N/A,FALSE,"INTRAN96";#N/A,#N/A,FALSE,"NAA9697";#N/A,#N/A,FALSE,"ECWEBB";#N/A,#N/A,FALSE,"MFT96";#N/A,#N/A,FALSE,"CTrecon"}</definedName>
    <definedName name="Option2_5_4_5" hidden="1">{#N/A,#N/A,FALSE,"TMCOMP96";#N/A,#N/A,FALSE,"MAT96";#N/A,#N/A,FALSE,"FANDA96";#N/A,#N/A,FALSE,"INTRAN96";#N/A,#N/A,FALSE,"NAA9697";#N/A,#N/A,FALSE,"ECWEBB";#N/A,#N/A,FALSE,"MFT96";#N/A,#N/A,FALSE,"CTrecon"}</definedName>
    <definedName name="Option2_5_5" hidden="1">{#N/A,#N/A,FALSE,"TMCOMP96";#N/A,#N/A,FALSE,"MAT96";#N/A,#N/A,FALSE,"FANDA96";#N/A,#N/A,FALSE,"INTRAN96";#N/A,#N/A,FALSE,"NAA9697";#N/A,#N/A,FALSE,"ECWEBB";#N/A,#N/A,FALSE,"MFT96";#N/A,#N/A,FALSE,"CTrecon"}</definedName>
    <definedName name="Option2_5_5_1" hidden="1">{#N/A,#N/A,FALSE,"TMCOMP96";#N/A,#N/A,FALSE,"MAT96";#N/A,#N/A,FALSE,"FANDA96";#N/A,#N/A,FALSE,"INTRAN96";#N/A,#N/A,FALSE,"NAA9697";#N/A,#N/A,FALSE,"ECWEBB";#N/A,#N/A,FALSE,"MFT96";#N/A,#N/A,FALSE,"CTrecon"}</definedName>
    <definedName name="Option2_5_5_2" hidden="1">{#N/A,#N/A,FALSE,"TMCOMP96";#N/A,#N/A,FALSE,"MAT96";#N/A,#N/A,FALSE,"FANDA96";#N/A,#N/A,FALSE,"INTRAN96";#N/A,#N/A,FALSE,"NAA9697";#N/A,#N/A,FALSE,"ECWEBB";#N/A,#N/A,FALSE,"MFT96";#N/A,#N/A,FALSE,"CTrecon"}</definedName>
    <definedName name="Option2_5_5_3" hidden="1">{#N/A,#N/A,FALSE,"TMCOMP96";#N/A,#N/A,FALSE,"MAT96";#N/A,#N/A,FALSE,"FANDA96";#N/A,#N/A,FALSE,"INTRAN96";#N/A,#N/A,FALSE,"NAA9697";#N/A,#N/A,FALSE,"ECWEBB";#N/A,#N/A,FALSE,"MFT96";#N/A,#N/A,FALSE,"CTrecon"}</definedName>
    <definedName name="Option2_5_5_4" hidden="1">{#N/A,#N/A,FALSE,"TMCOMP96";#N/A,#N/A,FALSE,"MAT96";#N/A,#N/A,FALSE,"FANDA96";#N/A,#N/A,FALSE,"INTRAN96";#N/A,#N/A,FALSE,"NAA9697";#N/A,#N/A,FALSE,"ECWEBB";#N/A,#N/A,FALSE,"MFT96";#N/A,#N/A,FALSE,"CTrecon"}</definedName>
    <definedName name="Option2_5_5_5" hidden="1">{#N/A,#N/A,FALSE,"TMCOMP96";#N/A,#N/A,FALSE,"MAT96";#N/A,#N/A,FALSE,"FANDA96";#N/A,#N/A,FALSE,"INTRAN96";#N/A,#N/A,FALSE,"NAA9697";#N/A,#N/A,FALSE,"ECWEBB";#N/A,#N/A,FALSE,"MFT96";#N/A,#N/A,FALSE,"CTrecon"}</definedName>
    <definedName name="Pal_Workbook_GUID" hidden="1">"N7IQZZD5YBE28RGZHB5UQVKH"</definedName>
    <definedName name="_xlnm.Print_Area" localSheetId="9">Data!$A$1:$DF$300</definedName>
    <definedName name="_xlnm.Print_Area" localSheetId="7">'Main Validation'!$A$1:$P$57</definedName>
    <definedName name="_xlnm.Print_Area" localSheetId="1">'Part 1'!$A$1:$Y$86</definedName>
    <definedName name="_xlnm.Print_Area" localSheetId="2">'Part 2'!$A$1:$Q$108</definedName>
    <definedName name="_xlnm.Print_Area" localSheetId="3">'Part 2 DA Summary'!$A$1:$U$60</definedName>
    <definedName name="_xlnm.Print_Area" localSheetId="4">'Part 3'!$A$1:$AF$284</definedName>
    <definedName name="_xlnm.Print_Area" localSheetId="5">'Part 4'!$A$1:$R$234</definedName>
    <definedName name="_xlnm.Print_Area" localSheetId="6">'Part 5'!$A$1:$Z$127</definedName>
    <definedName name="_xlnm.Print_Area" localSheetId="0">Title!$A$1:$D$76</definedName>
    <definedName name="_xlnm.Print_Titles" localSheetId="9">Data!$1:$4</definedName>
    <definedName name="_xlnm.Print_Titles" localSheetId="7">'Main Validation'!$1:$20</definedName>
    <definedName name="_xlnm.Print_Titles" localSheetId="1">'Part 1'!$1:$14</definedName>
    <definedName name="_xlnm.Print_Titles" localSheetId="3">'Part 2 DA Summary'!$C:$C,'Part 2 DA Summary'!$3:$12</definedName>
    <definedName name="_xlnm.Print_Titles" localSheetId="4">'Part 3'!$1:$18</definedName>
    <definedName name="_xlnm.Print_Titles" localSheetId="5">'Part 4'!$25:$32</definedName>
    <definedName name="_xlnm.Print_Titles" localSheetId="6">'Part 5'!$1:$7</definedName>
    <definedName name="Ref_LA_Codes">Data!$C:$C</definedName>
    <definedName name="Ref_LA_Codes_2">TierSplit!$A:$A</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8</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BRR_supp">'Part 1'!$H$97</definedName>
    <definedName name="SBRR_supp_hist">'Part 1'!$H$99</definedName>
    <definedName name="sdf" hidden="1">{#N/A,#N/A,FALSE,"TMCOMP96";#N/A,#N/A,FALSE,"MAT96";#N/A,#N/A,FALSE,"FANDA96";#N/A,#N/A,FALSE,"INTRAN96";#N/A,#N/A,FALSE,"NAA9697";#N/A,#N/A,FALSE,"ECWEBB";#N/A,#N/A,FALSE,"MFT96";#N/A,#N/A,FALSE,"CTrecon"}</definedName>
    <definedName name="sdf_1" hidden="1">{#N/A,#N/A,FALSE,"TMCOMP96";#N/A,#N/A,FALSE,"MAT96";#N/A,#N/A,FALSE,"FANDA96";#N/A,#N/A,FALSE,"INTRAN96";#N/A,#N/A,FALSE,"NAA9697";#N/A,#N/A,FALSE,"ECWEBB";#N/A,#N/A,FALSE,"MFT96";#N/A,#N/A,FALSE,"CTrecon"}</definedName>
    <definedName name="sdf_1_1" hidden="1">{#N/A,#N/A,FALSE,"TMCOMP96";#N/A,#N/A,FALSE,"MAT96";#N/A,#N/A,FALSE,"FANDA96";#N/A,#N/A,FALSE,"INTRAN96";#N/A,#N/A,FALSE,"NAA9697";#N/A,#N/A,FALSE,"ECWEBB";#N/A,#N/A,FALSE,"MFT96";#N/A,#N/A,FALSE,"CTrecon"}</definedName>
    <definedName name="sdf_1_1_1" hidden="1">{#N/A,#N/A,FALSE,"TMCOMP96";#N/A,#N/A,FALSE,"MAT96";#N/A,#N/A,FALSE,"FANDA96";#N/A,#N/A,FALSE,"INTRAN96";#N/A,#N/A,FALSE,"NAA9697";#N/A,#N/A,FALSE,"ECWEBB";#N/A,#N/A,FALSE,"MFT96";#N/A,#N/A,FALSE,"CTrecon"}</definedName>
    <definedName name="sdf_1_1_1_1" hidden="1">{#N/A,#N/A,FALSE,"TMCOMP96";#N/A,#N/A,FALSE,"MAT96";#N/A,#N/A,FALSE,"FANDA96";#N/A,#N/A,FALSE,"INTRAN96";#N/A,#N/A,FALSE,"NAA9697";#N/A,#N/A,FALSE,"ECWEBB";#N/A,#N/A,FALSE,"MFT96";#N/A,#N/A,FALSE,"CTrecon"}</definedName>
    <definedName name="sdf_1_1_1_1_1" hidden="1">{#N/A,#N/A,FALSE,"TMCOMP96";#N/A,#N/A,FALSE,"MAT96";#N/A,#N/A,FALSE,"FANDA96";#N/A,#N/A,FALSE,"INTRAN96";#N/A,#N/A,FALSE,"NAA9697";#N/A,#N/A,FALSE,"ECWEBB";#N/A,#N/A,FALSE,"MFT96";#N/A,#N/A,FALSE,"CTrecon"}</definedName>
    <definedName name="sdf_1_1_1_1_1_1" hidden="1">{#N/A,#N/A,FALSE,"TMCOMP96";#N/A,#N/A,FALSE,"MAT96";#N/A,#N/A,FALSE,"FANDA96";#N/A,#N/A,FALSE,"INTRAN96";#N/A,#N/A,FALSE,"NAA9697";#N/A,#N/A,FALSE,"ECWEBB";#N/A,#N/A,FALSE,"MFT96";#N/A,#N/A,FALSE,"CTrecon"}</definedName>
    <definedName name="sdf_1_1_1_1_1_2" hidden="1">{#N/A,#N/A,FALSE,"TMCOMP96";#N/A,#N/A,FALSE,"MAT96";#N/A,#N/A,FALSE,"FANDA96";#N/A,#N/A,FALSE,"INTRAN96";#N/A,#N/A,FALSE,"NAA9697";#N/A,#N/A,FALSE,"ECWEBB";#N/A,#N/A,FALSE,"MFT96";#N/A,#N/A,FALSE,"CTrecon"}</definedName>
    <definedName name="sdf_1_1_1_1_1_3" hidden="1">{#N/A,#N/A,FALSE,"TMCOMP96";#N/A,#N/A,FALSE,"MAT96";#N/A,#N/A,FALSE,"FANDA96";#N/A,#N/A,FALSE,"INTRAN96";#N/A,#N/A,FALSE,"NAA9697";#N/A,#N/A,FALSE,"ECWEBB";#N/A,#N/A,FALSE,"MFT96";#N/A,#N/A,FALSE,"CTrecon"}</definedName>
    <definedName name="sdf_1_1_1_1_1_4" hidden="1">{#N/A,#N/A,FALSE,"TMCOMP96";#N/A,#N/A,FALSE,"MAT96";#N/A,#N/A,FALSE,"FANDA96";#N/A,#N/A,FALSE,"INTRAN96";#N/A,#N/A,FALSE,"NAA9697";#N/A,#N/A,FALSE,"ECWEBB";#N/A,#N/A,FALSE,"MFT96";#N/A,#N/A,FALSE,"CTrecon"}</definedName>
    <definedName name="sdf_1_1_1_1_1_5" hidden="1">{#N/A,#N/A,FALSE,"TMCOMP96";#N/A,#N/A,FALSE,"MAT96";#N/A,#N/A,FALSE,"FANDA96";#N/A,#N/A,FALSE,"INTRAN96";#N/A,#N/A,FALSE,"NAA9697";#N/A,#N/A,FALSE,"ECWEBB";#N/A,#N/A,FALSE,"MFT96";#N/A,#N/A,FALSE,"CTrecon"}</definedName>
    <definedName name="sdf_1_1_1_1_2" hidden="1">{#N/A,#N/A,FALSE,"TMCOMP96";#N/A,#N/A,FALSE,"MAT96";#N/A,#N/A,FALSE,"FANDA96";#N/A,#N/A,FALSE,"INTRAN96";#N/A,#N/A,FALSE,"NAA9697";#N/A,#N/A,FALSE,"ECWEBB";#N/A,#N/A,FALSE,"MFT96";#N/A,#N/A,FALSE,"CTrecon"}</definedName>
    <definedName name="sdf_1_1_1_1_2_1" hidden="1">{#N/A,#N/A,FALSE,"TMCOMP96";#N/A,#N/A,FALSE,"MAT96";#N/A,#N/A,FALSE,"FANDA96";#N/A,#N/A,FALSE,"INTRAN96";#N/A,#N/A,FALSE,"NAA9697";#N/A,#N/A,FALSE,"ECWEBB";#N/A,#N/A,FALSE,"MFT96";#N/A,#N/A,FALSE,"CTrecon"}</definedName>
    <definedName name="sdf_1_1_1_1_2_2" hidden="1">{#N/A,#N/A,FALSE,"TMCOMP96";#N/A,#N/A,FALSE,"MAT96";#N/A,#N/A,FALSE,"FANDA96";#N/A,#N/A,FALSE,"INTRAN96";#N/A,#N/A,FALSE,"NAA9697";#N/A,#N/A,FALSE,"ECWEBB";#N/A,#N/A,FALSE,"MFT96";#N/A,#N/A,FALSE,"CTrecon"}</definedName>
    <definedName name="sdf_1_1_1_1_2_3" hidden="1">{#N/A,#N/A,FALSE,"TMCOMP96";#N/A,#N/A,FALSE,"MAT96";#N/A,#N/A,FALSE,"FANDA96";#N/A,#N/A,FALSE,"INTRAN96";#N/A,#N/A,FALSE,"NAA9697";#N/A,#N/A,FALSE,"ECWEBB";#N/A,#N/A,FALSE,"MFT96";#N/A,#N/A,FALSE,"CTrecon"}</definedName>
    <definedName name="sdf_1_1_1_1_2_4" hidden="1">{#N/A,#N/A,FALSE,"TMCOMP96";#N/A,#N/A,FALSE,"MAT96";#N/A,#N/A,FALSE,"FANDA96";#N/A,#N/A,FALSE,"INTRAN96";#N/A,#N/A,FALSE,"NAA9697";#N/A,#N/A,FALSE,"ECWEBB";#N/A,#N/A,FALSE,"MFT96";#N/A,#N/A,FALSE,"CTrecon"}</definedName>
    <definedName name="sdf_1_1_1_1_2_5" hidden="1">{#N/A,#N/A,FALSE,"TMCOMP96";#N/A,#N/A,FALSE,"MAT96";#N/A,#N/A,FALSE,"FANDA96";#N/A,#N/A,FALSE,"INTRAN96";#N/A,#N/A,FALSE,"NAA9697";#N/A,#N/A,FALSE,"ECWEBB";#N/A,#N/A,FALSE,"MFT96";#N/A,#N/A,FALSE,"CTrecon"}</definedName>
    <definedName name="sdf_1_1_1_1_3" hidden="1">{#N/A,#N/A,FALSE,"TMCOMP96";#N/A,#N/A,FALSE,"MAT96";#N/A,#N/A,FALSE,"FANDA96";#N/A,#N/A,FALSE,"INTRAN96";#N/A,#N/A,FALSE,"NAA9697";#N/A,#N/A,FALSE,"ECWEBB";#N/A,#N/A,FALSE,"MFT96";#N/A,#N/A,FALSE,"CTrecon"}</definedName>
    <definedName name="sdf_1_1_1_1_4" hidden="1">{#N/A,#N/A,FALSE,"TMCOMP96";#N/A,#N/A,FALSE,"MAT96";#N/A,#N/A,FALSE,"FANDA96";#N/A,#N/A,FALSE,"INTRAN96";#N/A,#N/A,FALSE,"NAA9697";#N/A,#N/A,FALSE,"ECWEBB";#N/A,#N/A,FALSE,"MFT96";#N/A,#N/A,FALSE,"CTrecon"}</definedName>
    <definedName name="sdf_1_1_1_1_5" hidden="1">{#N/A,#N/A,FALSE,"TMCOMP96";#N/A,#N/A,FALSE,"MAT96";#N/A,#N/A,FALSE,"FANDA96";#N/A,#N/A,FALSE,"INTRAN96";#N/A,#N/A,FALSE,"NAA9697";#N/A,#N/A,FALSE,"ECWEBB";#N/A,#N/A,FALSE,"MFT96";#N/A,#N/A,FALSE,"CTrecon"}</definedName>
    <definedName name="sdf_1_1_1_2" hidden="1">{#N/A,#N/A,FALSE,"TMCOMP96";#N/A,#N/A,FALSE,"MAT96";#N/A,#N/A,FALSE,"FANDA96";#N/A,#N/A,FALSE,"INTRAN96";#N/A,#N/A,FALSE,"NAA9697";#N/A,#N/A,FALSE,"ECWEBB";#N/A,#N/A,FALSE,"MFT96";#N/A,#N/A,FALSE,"CTrecon"}</definedName>
    <definedName name="sdf_1_1_1_2_1" hidden="1">{#N/A,#N/A,FALSE,"TMCOMP96";#N/A,#N/A,FALSE,"MAT96";#N/A,#N/A,FALSE,"FANDA96";#N/A,#N/A,FALSE,"INTRAN96";#N/A,#N/A,FALSE,"NAA9697";#N/A,#N/A,FALSE,"ECWEBB";#N/A,#N/A,FALSE,"MFT96";#N/A,#N/A,FALSE,"CTrecon"}</definedName>
    <definedName name="sdf_1_1_1_2_2" hidden="1">{#N/A,#N/A,FALSE,"TMCOMP96";#N/A,#N/A,FALSE,"MAT96";#N/A,#N/A,FALSE,"FANDA96";#N/A,#N/A,FALSE,"INTRAN96";#N/A,#N/A,FALSE,"NAA9697";#N/A,#N/A,FALSE,"ECWEBB";#N/A,#N/A,FALSE,"MFT96";#N/A,#N/A,FALSE,"CTrecon"}</definedName>
    <definedName name="sdf_1_1_1_2_3" hidden="1">{#N/A,#N/A,FALSE,"TMCOMP96";#N/A,#N/A,FALSE,"MAT96";#N/A,#N/A,FALSE,"FANDA96";#N/A,#N/A,FALSE,"INTRAN96";#N/A,#N/A,FALSE,"NAA9697";#N/A,#N/A,FALSE,"ECWEBB";#N/A,#N/A,FALSE,"MFT96";#N/A,#N/A,FALSE,"CTrecon"}</definedName>
    <definedName name="sdf_1_1_1_2_4" hidden="1">{#N/A,#N/A,FALSE,"TMCOMP96";#N/A,#N/A,FALSE,"MAT96";#N/A,#N/A,FALSE,"FANDA96";#N/A,#N/A,FALSE,"INTRAN96";#N/A,#N/A,FALSE,"NAA9697";#N/A,#N/A,FALSE,"ECWEBB";#N/A,#N/A,FALSE,"MFT96";#N/A,#N/A,FALSE,"CTrecon"}</definedName>
    <definedName name="sdf_1_1_1_2_5" hidden="1">{#N/A,#N/A,FALSE,"TMCOMP96";#N/A,#N/A,FALSE,"MAT96";#N/A,#N/A,FALSE,"FANDA96";#N/A,#N/A,FALSE,"INTRAN96";#N/A,#N/A,FALSE,"NAA9697";#N/A,#N/A,FALSE,"ECWEBB";#N/A,#N/A,FALSE,"MFT96";#N/A,#N/A,FALSE,"CTrecon"}</definedName>
    <definedName name="sdf_1_1_1_3" hidden="1">{#N/A,#N/A,FALSE,"TMCOMP96";#N/A,#N/A,FALSE,"MAT96";#N/A,#N/A,FALSE,"FANDA96";#N/A,#N/A,FALSE,"INTRAN96";#N/A,#N/A,FALSE,"NAA9697";#N/A,#N/A,FALSE,"ECWEBB";#N/A,#N/A,FALSE,"MFT96";#N/A,#N/A,FALSE,"CTrecon"}</definedName>
    <definedName name="sdf_1_1_1_3_1" hidden="1">{#N/A,#N/A,FALSE,"TMCOMP96";#N/A,#N/A,FALSE,"MAT96";#N/A,#N/A,FALSE,"FANDA96";#N/A,#N/A,FALSE,"INTRAN96";#N/A,#N/A,FALSE,"NAA9697";#N/A,#N/A,FALSE,"ECWEBB";#N/A,#N/A,FALSE,"MFT96";#N/A,#N/A,FALSE,"CTrecon"}</definedName>
    <definedName name="sdf_1_1_1_3_2" hidden="1">{#N/A,#N/A,FALSE,"TMCOMP96";#N/A,#N/A,FALSE,"MAT96";#N/A,#N/A,FALSE,"FANDA96";#N/A,#N/A,FALSE,"INTRAN96";#N/A,#N/A,FALSE,"NAA9697";#N/A,#N/A,FALSE,"ECWEBB";#N/A,#N/A,FALSE,"MFT96";#N/A,#N/A,FALSE,"CTrecon"}</definedName>
    <definedName name="sdf_1_1_1_3_3" hidden="1">{#N/A,#N/A,FALSE,"TMCOMP96";#N/A,#N/A,FALSE,"MAT96";#N/A,#N/A,FALSE,"FANDA96";#N/A,#N/A,FALSE,"INTRAN96";#N/A,#N/A,FALSE,"NAA9697";#N/A,#N/A,FALSE,"ECWEBB";#N/A,#N/A,FALSE,"MFT96";#N/A,#N/A,FALSE,"CTrecon"}</definedName>
    <definedName name="sdf_1_1_1_3_4" hidden="1">{#N/A,#N/A,FALSE,"TMCOMP96";#N/A,#N/A,FALSE,"MAT96";#N/A,#N/A,FALSE,"FANDA96";#N/A,#N/A,FALSE,"INTRAN96";#N/A,#N/A,FALSE,"NAA9697";#N/A,#N/A,FALSE,"ECWEBB";#N/A,#N/A,FALSE,"MFT96";#N/A,#N/A,FALSE,"CTrecon"}</definedName>
    <definedName name="sdf_1_1_1_3_5" hidden="1">{#N/A,#N/A,FALSE,"TMCOMP96";#N/A,#N/A,FALSE,"MAT96";#N/A,#N/A,FALSE,"FANDA96";#N/A,#N/A,FALSE,"INTRAN96";#N/A,#N/A,FALSE,"NAA9697";#N/A,#N/A,FALSE,"ECWEBB";#N/A,#N/A,FALSE,"MFT96";#N/A,#N/A,FALSE,"CTrecon"}</definedName>
    <definedName name="sdf_1_1_1_4" hidden="1">{#N/A,#N/A,FALSE,"TMCOMP96";#N/A,#N/A,FALSE,"MAT96";#N/A,#N/A,FALSE,"FANDA96";#N/A,#N/A,FALSE,"INTRAN96";#N/A,#N/A,FALSE,"NAA9697";#N/A,#N/A,FALSE,"ECWEBB";#N/A,#N/A,FALSE,"MFT96";#N/A,#N/A,FALSE,"CTrecon"}</definedName>
    <definedName name="sdf_1_1_1_4_1" hidden="1">{#N/A,#N/A,FALSE,"TMCOMP96";#N/A,#N/A,FALSE,"MAT96";#N/A,#N/A,FALSE,"FANDA96";#N/A,#N/A,FALSE,"INTRAN96";#N/A,#N/A,FALSE,"NAA9697";#N/A,#N/A,FALSE,"ECWEBB";#N/A,#N/A,FALSE,"MFT96";#N/A,#N/A,FALSE,"CTrecon"}</definedName>
    <definedName name="sdf_1_1_1_4_2" hidden="1">{#N/A,#N/A,FALSE,"TMCOMP96";#N/A,#N/A,FALSE,"MAT96";#N/A,#N/A,FALSE,"FANDA96";#N/A,#N/A,FALSE,"INTRAN96";#N/A,#N/A,FALSE,"NAA9697";#N/A,#N/A,FALSE,"ECWEBB";#N/A,#N/A,FALSE,"MFT96";#N/A,#N/A,FALSE,"CTrecon"}</definedName>
    <definedName name="sdf_1_1_1_4_3" hidden="1">{#N/A,#N/A,FALSE,"TMCOMP96";#N/A,#N/A,FALSE,"MAT96";#N/A,#N/A,FALSE,"FANDA96";#N/A,#N/A,FALSE,"INTRAN96";#N/A,#N/A,FALSE,"NAA9697";#N/A,#N/A,FALSE,"ECWEBB";#N/A,#N/A,FALSE,"MFT96";#N/A,#N/A,FALSE,"CTrecon"}</definedName>
    <definedName name="sdf_1_1_1_4_4" hidden="1">{#N/A,#N/A,FALSE,"TMCOMP96";#N/A,#N/A,FALSE,"MAT96";#N/A,#N/A,FALSE,"FANDA96";#N/A,#N/A,FALSE,"INTRAN96";#N/A,#N/A,FALSE,"NAA9697";#N/A,#N/A,FALSE,"ECWEBB";#N/A,#N/A,FALSE,"MFT96";#N/A,#N/A,FALSE,"CTrecon"}</definedName>
    <definedName name="sdf_1_1_1_4_5" hidden="1">{#N/A,#N/A,FALSE,"TMCOMP96";#N/A,#N/A,FALSE,"MAT96";#N/A,#N/A,FALSE,"FANDA96";#N/A,#N/A,FALSE,"INTRAN96";#N/A,#N/A,FALSE,"NAA9697";#N/A,#N/A,FALSE,"ECWEBB";#N/A,#N/A,FALSE,"MFT96";#N/A,#N/A,FALSE,"CTrecon"}</definedName>
    <definedName name="sdf_1_1_1_5" hidden="1">{#N/A,#N/A,FALSE,"TMCOMP96";#N/A,#N/A,FALSE,"MAT96";#N/A,#N/A,FALSE,"FANDA96";#N/A,#N/A,FALSE,"INTRAN96";#N/A,#N/A,FALSE,"NAA9697";#N/A,#N/A,FALSE,"ECWEBB";#N/A,#N/A,FALSE,"MFT96";#N/A,#N/A,FALSE,"CTrecon"}</definedName>
    <definedName name="sdf_1_1_1_5_1" hidden="1">{#N/A,#N/A,FALSE,"TMCOMP96";#N/A,#N/A,FALSE,"MAT96";#N/A,#N/A,FALSE,"FANDA96";#N/A,#N/A,FALSE,"INTRAN96";#N/A,#N/A,FALSE,"NAA9697";#N/A,#N/A,FALSE,"ECWEBB";#N/A,#N/A,FALSE,"MFT96";#N/A,#N/A,FALSE,"CTrecon"}</definedName>
    <definedName name="sdf_1_1_1_5_2" hidden="1">{#N/A,#N/A,FALSE,"TMCOMP96";#N/A,#N/A,FALSE,"MAT96";#N/A,#N/A,FALSE,"FANDA96";#N/A,#N/A,FALSE,"INTRAN96";#N/A,#N/A,FALSE,"NAA9697";#N/A,#N/A,FALSE,"ECWEBB";#N/A,#N/A,FALSE,"MFT96";#N/A,#N/A,FALSE,"CTrecon"}</definedName>
    <definedName name="sdf_1_1_1_5_3" hidden="1">{#N/A,#N/A,FALSE,"TMCOMP96";#N/A,#N/A,FALSE,"MAT96";#N/A,#N/A,FALSE,"FANDA96";#N/A,#N/A,FALSE,"INTRAN96";#N/A,#N/A,FALSE,"NAA9697";#N/A,#N/A,FALSE,"ECWEBB";#N/A,#N/A,FALSE,"MFT96";#N/A,#N/A,FALSE,"CTrecon"}</definedName>
    <definedName name="sdf_1_1_1_5_4" hidden="1">{#N/A,#N/A,FALSE,"TMCOMP96";#N/A,#N/A,FALSE,"MAT96";#N/A,#N/A,FALSE,"FANDA96";#N/A,#N/A,FALSE,"INTRAN96";#N/A,#N/A,FALSE,"NAA9697";#N/A,#N/A,FALSE,"ECWEBB";#N/A,#N/A,FALSE,"MFT96";#N/A,#N/A,FALSE,"CTrecon"}</definedName>
    <definedName name="sdf_1_1_1_5_5" hidden="1">{#N/A,#N/A,FALSE,"TMCOMP96";#N/A,#N/A,FALSE,"MAT96";#N/A,#N/A,FALSE,"FANDA96";#N/A,#N/A,FALSE,"INTRAN96";#N/A,#N/A,FALSE,"NAA9697";#N/A,#N/A,FALSE,"ECWEBB";#N/A,#N/A,FALSE,"MFT96";#N/A,#N/A,FALSE,"CTrecon"}</definedName>
    <definedName name="sdf_1_1_2" hidden="1">{#N/A,#N/A,FALSE,"TMCOMP96";#N/A,#N/A,FALSE,"MAT96";#N/A,#N/A,FALSE,"FANDA96";#N/A,#N/A,FALSE,"INTRAN96";#N/A,#N/A,FALSE,"NAA9697";#N/A,#N/A,FALSE,"ECWEBB";#N/A,#N/A,FALSE,"MFT96";#N/A,#N/A,FALSE,"CTrecon"}</definedName>
    <definedName name="sdf_1_1_2_1" hidden="1">{#N/A,#N/A,FALSE,"TMCOMP96";#N/A,#N/A,FALSE,"MAT96";#N/A,#N/A,FALSE,"FANDA96";#N/A,#N/A,FALSE,"INTRAN96";#N/A,#N/A,FALSE,"NAA9697";#N/A,#N/A,FALSE,"ECWEBB";#N/A,#N/A,FALSE,"MFT96";#N/A,#N/A,FALSE,"CTrecon"}</definedName>
    <definedName name="sdf_1_1_2_2" hidden="1">{#N/A,#N/A,FALSE,"TMCOMP96";#N/A,#N/A,FALSE,"MAT96";#N/A,#N/A,FALSE,"FANDA96";#N/A,#N/A,FALSE,"INTRAN96";#N/A,#N/A,FALSE,"NAA9697";#N/A,#N/A,FALSE,"ECWEBB";#N/A,#N/A,FALSE,"MFT96";#N/A,#N/A,FALSE,"CTrecon"}</definedName>
    <definedName name="sdf_1_1_2_3" hidden="1">{#N/A,#N/A,FALSE,"TMCOMP96";#N/A,#N/A,FALSE,"MAT96";#N/A,#N/A,FALSE,"FANDA96";#N/A,#N/A,FALSE,"INTRAN96";#N/A,#N/A,FALSE,"NAA9697";#N/A,#N/A,FALSE,"ECWEBB";#N/A,#N/A,FALSE,"MFT96";#N/A,#N/A,FALSE,"CTrecon"}</definedName>
    <definedName name="sdf_1_1_2_4" hidden="1">{#N/A,#N/A,FALSE,"TMCOMP96";#N/A,#N/A,FALSE,"MAT96";#N/A,#N/A,FALSE,"FANDA96";#N/A,#N/A,FALSE,"INTRAN96";#N/A,#N/A,FALSE,"NAA9697";#N/A,#N/A,FALSE,"ECWEBB";#N/A,#N/A,FALSE,"MFT96";#N/A,#N/A,FALSE,"CTrecon"}</definedName>
    <definedName name="sdf_1_1_2_5" hidden="1">{#N/A,#N/A,FALSE,"TMCOMP96";#N/A,#N/A,FALSE,"MAT96";#N/A,#N/A,FALSE,"FANDA96";#N/A,#N/A,FALSE,"INTRAN96";#N/A,#N/A,FALSE,"NAA9697";#N/A,#N/A,FALSE,"ECWEBB";#N/A,#N/A,FALSE,"MFT96";#N/A,#N/A,FALSE,"CTrecon"}</definedName>
    <definedName name="sdf_1_1_3" hidden="1">{#N/A,#N/A,FALSE,"TMCOMP96";#N/A,#N/A,FALSE,"MAT96";#N/A,#N/A,FALSE,"FANDA96";#N/A,#N/A,FALSE,"INTRAN96";#N/A,#N/A,FALSE,"NAA9697";#N/A,#N/A,FALSE,"ECWEBB";#N/A,#N/A,FALSE,"MFT96";#N/A,#N/A,FALSE,"CTrecon"}</definedName>
    <definedName name="sdf_1_1_3_1" hidden="1">{#N/A,#N/A,FALSE,"TMCOMP96";#N/A,#N/A,FALSE,"MAT96";#N/A,#N/A,FALSE,"FANDA96";#N/A,#N/A,FALSE,"INTRAN96";#N/A,#N/A,FALSE,"NAA9697";#N/A,#N/A,FALSE,"ECWEBB";#N/A,#N/A,FALSE,"MFT96";#N/A,#N/A,FALSE,"CTrecon"}</definedName>
    <definedName name="sdf_1_1_3_2" hidden="1">{#N/A,#N/A,FALSE,"TMCOMP96";#N/A,#N/A,FALSE,"MAT96";#N/A,#N/A,FALSE,"FANDA96";#N/A,#N/A,FALSE,"INTRAN96";#N/A,#N/A,FALSE,"NAA9697";#N/A,#N/A,FALSE,"ECWEBB";#N/A,#N/A,FALSE,"MFT96";#N/A,#N/A,FALSE,"CTrecon"}</definedName>
    <definedName name="sdf_1_1_3_3" hidden="1">{#N/A,#N/A,FALSE,"TMCOMP96";#N/A,#N/A,FALSE,"MAT96";#N/A,#N/A,FALSE,"FANDA96";#N/A,#N/A,FALSE,"INTRAN96";#N/A,#N/A,FALSE,"NAA9697";#N/A,#N/A,FALSE,"ECWEBB";#N/A,#N/A,FALSE,"MFT96";#N/A,#N/A,FALSE,"CTrecon"}</definedName>
    <definedName name="sdf_1_1_3_4" hidden="1">{#N/A,#N/A,FALSE,"TMCOMP96";#N/A,#N/A,FALSE,"MAT96";#N/A,#N/A,FALSE,"FANDA96";#N/A,#N/A,FALSE,"INTRAN96";#N/A,#N/A,FALSE,"NAA9697";#N/A,#N/A,FALSE,"ECWEBB";#N/A,#N/A,FALSE,"MFT96";#N/A,#N/A,FALSE,"CTrecon"}</definedName>
    <definedName name="sdf_1_1_3_5" hidden="1">{#N/A,#N/A,FALSE,"TMCOMP96";#N/A,#N/A,FALSE,"MAT96";#N/A,#N/A,FALSE,"FANDA96";#N/A,#N/A,FALSE,"INTRAN96";#N/A,#N/A,FALSE,"NAA9697";#N/A,#N/A,FALSE,"ECWEBB";#N/A,#N/A,FALSE,"MFT96";#N/A,#N/A,FALSE,"CTrecon"}</definedName>
    <definedName name="sdf_1_1_4" hidden="1">{#N/A,#N/A,FALSE,"TMCOMP96";#N/A,#N/A,FALSE,"MAT96";#N/A,#N/A,FALSE,"FANDA96";#N/A,#N/A,FALSE,"INTRAN96";#N/A,#N/A,FALSE,"NAA9697";#N/A,#N/A,FALSE,"ECWEBB";#N/A,#N/A,FALSE,"MFT96";#N/A,#N/A,FALSE,"CTrecon"}</definedName>
    <definedName name="sdf_1_1_4_1" hidden="1">{#N/A,#N/A,FALSE,"TMCOMP96";#N/A,#N/A,FALSE,"MAT96";#N/A,#N/A,FALSE,"FANDA96";#N/A,#N/A,FALSE,"INTRAN96";#N/A,#N/A,FALSE,"NAA9697";#N/A,#N/A,FALSE,"ECWEBB";#N/A,#N/A,FALSE,"MFT96";#N/A,#N/A,FALSE,"CTrecon"}</definedName>
    <definedName name="sdf_1_1_4_2" hidden="1">{#N/A,#N/A,FALSE,"TMCOMP96";#N/A,#N/A,FALSE,"MAT96";#N/A,#N/A,FALSE,"FANDA96";#N/A,#N/A,FALSE,"INTRAN96";#N/A,#N/A,FALSE,"NAA9697";#N/A,#N/A,FALSE,"ECWEBB";#N/A,#N/A,FALSE,"MFT96";#N/A,#N/A,FALSE,"CTrecon"}</definedName>
    <definedName name="sdf_1_1_4_3" hidden="1">{#N/A,#N/A,FALSE,"TMCOMP96";#N/A,#N/A,FALSE,"MAT96";#N/A,#N/A,FALSE,"FANDA96";#N/A,#N/A,FALSE,"INTRAN96";#N/A,#N/A,FALSE,"NAA9697";#N/A,#N/A,FALSE,"ECWEBB";#N/A,#N/A,FALSE,"MFT96";#N/A,#N/A,FALSE,"CTrecon"}</definedName>
    <definedName name="sdf_1_1_4_4" hidden="1">{#N/A,#N/A,FALSE,"TMCOMP96";#N/A,#N/A,FALSE,"MAT96";#N/A,#N/A,FALSE,"FANDA96";#N/A,#N/A,FALSE,"INTRAN96";#N/A,#N/A,FALSE,"NAA9697";#N/A,#N/A,FALSE,"ECWEBB";#N/A,#N/A,FALSE,"MFT96";#N/A,#N/A,FALSE,"CTrecon"}</definedName>
    <definedName name="sdf_1_1_4_5" hidden="1">{#N/A,#N/A,FALSE,"TMCOMP96";#N/A,#N/A,FALSE,"MAT96";#N/A,#N/A,FALSE,"FANDA96";#N/A,#N/A,FALSE,"INTRAN96";#N/A,#N/A,FALSE,"NAA9697";#N/A,#N/A,FALSE,"ECWEBB";#N/A,#N/A,FALSE,"MFT96";#N/A,#N/A,FALSE,"CTrecon"}</definedName>
    <definedName name="sdf_1_1_5" hidden="1">{#N/A,#N/A,FALSE,"TMCOMP96";#N/A,#N/A,FALSE,"MAT96";#N/A,#N/A,FALSE,"FANDA96";#N/A,#N/A,FALSE,"INTRAN96";#N/A,#N/A,FALSE,"NAA9697";#N/A,#N/A,FALSE,"ECWEBB";#N/A,#N/A,FALSE,"MFT96";#N/A,#N/A,FALSE,"CTrecon"}</definedName>
    <definedName name="sdf_1_1_5_1" hidden="1">{#N/A,#N/A,FALSE,"TMCOMP96";#N/A,#N/A,FALSE,"MAT96";#N/A,#N/A,FALSE,"FANDA96";#N/A,#N/A,FALSE,"INTRAN96";#N/A,#N/A,FALSE,"NAA9697";#N/A,#N/A,FALSE,"ECWEBB";#N/A,#N/A,FALSE,"MFT96";#N/A,#N/A,FALSE,"CTrecon"}</definedName>
    <definedName name="sdf_1_1_5_2" hidden="1">{#N/A,#N/A,FALSE,"TMCOMP96";#N/A,#N/A,FALSE,"MAT96";#N/A,#N/A,FALSE,"FANDA96";#N/A,#N/A,FALSE,"INTRAN96";#N/A,#N/A,FALSE,"NAA9697";#N/A,#N/A,FALSE,"ECWEBB";#N/A,#N/A,FALSE,"MFT96";#N/A,#N/A,FALSE,"CTrecon"}</definedName>
    <definedName name="sdf_1_1_5_3" hidden="1">{#N/A,#N/A,FALSE,"TMCOMP96";#N/A,#N/A,FALSE,"MAT96";#N/A,#N/A,FALSE,"FANDA96";#N/A,#N/A,FALSE,"INTRAN96";#N/A,#N/A,FALSE,"NAA9697";#N/A,#N/A,FALSE,"ECWEBB";#N/A,#N/A,FALSE,"MFT96";#N/A,#N/A,FALSE,"CTrecon"}</definedName>
    <definedName name="sdf_1_1_5_4" hidden="1">{#N/A,#N/A,FALSE,"TMCOMP96";#N/A,#N/A,FALSE,"MAT96";#N/A,#N/A,FALSE,"FANDA96";#N/A,#N/A,FALSE,"INTRAN96";#N/A,#N/A,FALSE,"NAA9697";#N/A,#N/A,FALSE,"ECWEBB";#N/A,#N/A,FALSE,"MFT96";#N/A,#N/A,FALSE,"CTrecon"}</definedName>
    <definedName name="sdf_1_1_5_5" hidden="1">{#N/A,#N/A,FALSE,"TMCOMP96";#N/A,#N/A,FALSE,"MAT96";#N/A,#N/A,FALSE,"FANDA96";#N/A,#N/A,FALSE,"INTRAN96";#N/A,#N/A,FALSE,"NAA9697";#N/A,#N/A,FALSE,"ECWEBB";#N/A,#N/A,FALSE,"MFT96";#N/A,#N/A,FALSE,"CTrecon"}</definedName>
    <definedName name="sdf_1_2" hidden="1">{#N/A,#N/A,FALSE,"TMCOMP96";#N/A,#N/A,FALSE,"MAT96";#N/A,#N/A,FALSE,"FANDA96";#N/A,#N/A,FALSE,"INTRAN96";#N/A,#N/A,FALSE,"NAA9697";#N/A,#N/A,FALSE,"ECWEBB";#N/A,#N/A,FALSE,"MFT96";#N/A,#N/A,FALSE,"CTrecon"}</definedName>
    <definedName name="sdf_1_2_1" hidden="1">{#N/A,#N/A,FALSE,"TMCOMP96";#N/A,#N/A,FALSE,"MAT96";#N/A,#N/A,FALSE,"FANDA96";#N/A,#N/A,FALSE,"INTRAN96";#N/A,#N/A,FALSE,"NAA9697";#N/A,#N/A,FALSE,"ECWEBB";#N/A,#N/A,FALSE,"MFT96";#N/A,#N/A,FALSE,"CTrecon"}</definedName>
    <definedName name="sdf_1_2_1_1" hidden="1">{#N/A,#N/A,FALSE,"TMCOMP96";#N/A,#N/A,FALSE,"MAT96";#N/A,#N/A,FALSE,"FANDA96";#N/A,#N/A,FALSE,"INTRAN96";#N/A,#N/A,FALSE,"NAA9697";#N/A,#N/A,FALSE,"ECWEBB";#N/A,#N/A,FALSE,"MFT96";#N/A,#N/A,FALSE,"CTrecon"}</definedName>
    <definedName name="sdf_1_2_1_1_1" hidden="1">{#N/A,#N/A,FALSE,"TMCOMP96";#N/A,#N/A,FALSE,"MAT96";#N/A,#N/A,FALSE,"FANDA96";#N/A,#N/A,FALSE,"INTRAN96";#N/A,#N/A,FALSE,"NAA9697";#N/A,#N/A,FALSE,"ECWEBB";#N/A,#N/A,FALSE,"MFT96";#N/A,#N/A,FALSE,"CTrecon"}</definedName>
    <definedName name="sdf_1_2_1_1_1_1" hidden="1">{#N/A,#N/A,FALSE,"TMCOMP96";#N/A,#N/A,FALSE,"MAT96";#N/A,#N/A,FALSE,"FANDA96";#N/A,#N/A,FALSE,"INTRAN96";#N/A,#N/A,FALSE,"NAA9697";#N/A,#N/A,FALSE,"ECWEBB";#N/A,#N/A,FALSE,"MFT96";#N/A,#N/A,FALSE,"CTrecon"}</definedName>
    <definedName name="sdf_1_2_1_1_1_2" hidden="1">{#N/A,#N/A,FALSE,"TMCOMP96";#N/A,#N/A,FALSE,"MAT96";#N/A,#N/A,FALSE,"FANDA96";#N/A,#N/A,FALSE,"INTRAN96";#N/A,#N/A,FALSE,"NAA9697";#N/A,#N/A,FALSE,"ECWEBB";#N/A,#N/A,FALSE,"MFT96";#N/A,#N/A,FALSE,"CTrecon"}</definedName>
    <definedName name="sdf_1_2_1_1_1_3" hidden="1">{#N/A,#N/A,FALSE,"TMCOMP96";#N/A,#N/A,FALSE,"MAT96";#N/A,#N/A,FALSE,"FANDA96";#N/A,#N/A,FALSE,"INTRAN96";#N/A,#N/A,FALSE,"NAA9697";#N/A,#N/A,FALSE,"ECWEBB";#N/A,#N/A,FALSE,"MFT96";#N/A,#N/A,FALSE,"CTrecon"}</definedName>
    <definedName name="sdf_1_2_1_1_1_4" hidden="1">{#N/A,#N/A,FALSE,"TMCOMP96";#N/A,#N/A,FALSE,"MAT96";#N/A,#N/A,FALSE,"FANDA96";#N/A,#N/A,FALSE,"INTRAN96";#N/A,#N/A,FALSE,"NAA9697";#N/A,#N/A,FALSE,"ECWEBB";#N/A,#N/A,FALSE,"MFT96";#N/A,#N/A,FALSE,"CTrecon"}</definedName>
    <definedName name="sdf_1_2_1_1_1_5" hidden="1">{#N/A,#N/A,FALSE,"TMCOMP96";#N/A,#N/A,FALSE,"MAT96";#N/A,#N/A,FALSE,"FANDA96";#N/A,#N/A,FALSE,"INTRAN96";#N/A,#N/A,FALSE,"NAA9697";#N/A,#N/A,FALSE,"ECWEBB";#N/A,#N/A,FALSE,"MFT96";#N/A,#N/A,FALSE,"CTrecon"}</definedName>
    <definedName name="sdf_1_2_1_1_2" hidden="1">{#N/A,#N/A,FALSE,"TMCOMP96";#N/A,#N/A,FALSE,"MAT96";#N/A,#N/A,FALSE,"FANDA96";#N/A,#N/A,FALSE,"INTRAN96";#N/A,#N/A,FALSE,"NAA9697";#N/A,#N/A,FALSE,"ECWEBB";#N/A,#N/A,FALSE,"MFT96";#N/A,#N/A,FALSE,"CTrecon"}</definedName>
    <definedName name="sdf_1_2_1_1_2_1" hidden="1">{#N/A,#N/A,FALSE,"TMCOMP96";#N/A,#N/A,FALSE,"MAT96";#N/A,#N/A,FALSE,"FANDA96";#N/A,#N/A,FALSE,"INTRAN96";#N/A,#N/A,FALSE,"NAA9697";#N/A,#N/A,FALSE,"ECWEBB";#N/A,#N/A,FALSE,"MFT96";#N/A,#N/A,FALSE,"CTrecon"}</definedName>
    <definedName name="sdf_1_2_1_1_2_2" hidden="1">{#N/A,#N/A,FALSE,"TMCOMP96";#N/A,#N/A,FALSE,"MAT96";#N/A,#N/A,FALSE,"FANDA96";#N/A,#N/A,FALSE,"INTRAN96";#N/A,#N/A,FALSE,"NAA9697";#N/A,#N/A,FALSE,"ECWEBB";#N/A,#N/A,FALSE,"MFT96";#N/A,#N/A,FALSE,"CTrecon"}</definedName>
    <definedName name="sdf_1_2_1_1_2_3" hidden="1">{#N/A,#N/A,FALSE,"TMCOMP96";#N/A,#N/A,FALSE,"MAT96";#N/A,#N/A,FALSE,"FANDA96";#N/A,#N/A,FALSE,"INTRAN96";#N/A,#N/A,FALSE,"NAA9697";#N/A,#N/A,FALSE,"ECWEBB";#N/A,#N/A,FALSE,"MFT96";#N/A,#N/A,FALSE,"CTrecon"}</definedName>
    <definedName name="sdf_1_2_1_1_2_4" hidden="1">{#N/A,#N/A,FALSE,"TMCOMP96";#N/A,#N/A,FALSE,"MAT96";#N/A,#N/A,FALSE,"FANDA96";#N/A,#N/A,FALSE,"INTRAN96";#N/A,#N/A,FALSE,"NAA9697";#N/A,#N/A,FALSE,"ECWEBB";#N/A,#N/A,FALSE,"MFT96";#N/A,#N/A,FALSE,"CTrecon"}</definedName>
    <definedName name="sdf_1_2_1_1_2_5" hidden="1">{#N/A,#N/A,FALSE,"TMCOMP96";#N/A,#N/A,FALSE,"MAT96";#N/A,#N/A,FALSE,"FANDA96";#N/A,#N/A,FALSE,"INTRAN96";#N/A,#N/A,FALSE,"NAA9697";#N/A,#N/A,FALSE,"ECWEBB";#N/A,#N/A,FALSE,"MFT96";#N/A,#N/A,FALSE,"CTrecon"}</definedName>
    <definedName name="sdf_1_2_1_1_3" hidden="1">{#N/A,#N/A,FALSE,"TMCOMP96";#N/A,#N/A,FALSE,"MAT96";#N/A,#N/A,FALSE,"FANDA96";#N/A,#N/A,FALSE,"INTRAN96";#N/A,#N/A,FALSE,"NAA9697";#N/A,#N/A,FALSE,"ECWEBB";#N/A,#N/A,FALSE,"MFT96";#N/A,#N/A,FALSE,"CTrecon"}</definedName>
    <definedName name="sdf_1_2_1_1_4" hidden="1">{#N/A,#N/A,FALSE,"TMCOMP96";#N/A,#N/A,FALSE,"MAT96";#N/A,#N/A,FALSE,"FANDA96";#N/A,#N/A,FALSE,"INTRAN96";#N/A,#N/A,FALSE,"NAA9697";#N/A,#N/A,FALSE,"ECWEBB";#N/A,#N/A,FALSE,"MFT96";#N/A,#N/A,FALSE,"CTrecon"}</definedName>
    <definedName name="sdf_1_2_1_1_5" hidden="1">{#N/A,#N/A,FALSE,"TMCOMP96";#N/A,#N/A,FALSE,"MAT96";#N/A,#N/A,FALSE,"FANDA96";#N/A,#N/A,FALSE,"INTRAN96";#N/A,#N/A,FALSE,"NAA9697";#N/A,#N/A,FALSE,"ECWEBB";#N/A,#N/A,FALSE,"MFT96";#N/A,#N/A,FALSE,"CTrecon"}</definedName>
    <definedName name="sdf_1_2_1_2" hidden="1">{#N/A,#N/A,FALSE,"TMCOMP96";#N/A,#N/A,FALSE,"MAT96";#N/A,#N/A,FALSE,"FANDA96";#N/A,#N/A,FALSE,"INTRAN96";#N/A,#N/A,FALSE,"NAA9697";#N/A,#N/A,FALSE,"ECWEBB";#N/A,#N/A,FALSE,"MFT96";#N/A,#N/A,FALSE,"CTrecon"}</definedName>
    <definedName name="sdf_1_2_1_2_1" hidden="1">{#N/A,#N/A,FALSE,"TMCOMP96";#N/A,#N/A,FALSE,"MAT96";#N/A,#N/A,FALSE,"FANDA96";#N/A,#N/A,FALSE,"INTRAN96";#N/A,#N/A,FALSE,"NAA9697";#N/A,#N/A,FALSE,"ECWEBB";#N/A,#N/A,FALSE,"MFT96";#N/A,#N/A,FALSE,"CTrecon"}</definedName>
    <definedName name="sdf_1_2_1_2_2" hidden="1">{#N/A,#N/A,FALSE,"TMCOMP96";#N/A,#N/A,FALSE,"MAT96";#N/A,#N/A,FALSE,"FANDA96";#N/A,#N/A,FALSE,"INTRAN96";#N/A,#N/A,FALSE,"NAA9697";#N/A,#N/A,FALSE,"ECWEBB";#N/A,#N/A,FALSE,"MFT96";#N/A,#N/A,FALSE,"CTrecon"}</definedName>
    <definedName name="sdf_1_2_1_2_3" hidden="1">{#N/A,#N/A,FALSE,"TMCOMP96";#N/A,#N/A,FALSE,"MAT96";#N/A,#N/A,FALSE,"FANDA96";#N/A,#N/A,FALSE,"INTRAN96";#N/A,#N/A,FALSE,"NAA9697";#N/A,#N/A,FALSE,"ECWEBB";#N/A,#N/A,FALSE,"MFT96";#N/A,#N/A,FALSE,"CTrecon"}</definedName>
    <definedName name="sdf_1_2_1_2_4" hidden="1">{#N/A,#N/A,FALSE,"TMCOMP96";#N/A,#N/A,FALSE,"MAT96";#N/A,#N/A,FALSE,"FANDA96";#N/A,#N/A,FALSE,"INTRAN96";#N/A,#N/A,FALSE,"NAA9697";#N/A,#N/A,FALSE,"ECWEBB";#N/A,#N/A,FALSE,"MFT96";#N/A,#N/A,FALSE,"CTrecon"}</definedName>
    <definedName name="sdf_1_2_1_2_5" hidden="1">{#N/A,#N/A,FALSE,"TMCOMP96";#N/A,#N/A,FALSE,"MAT96";#N/A,#N/A,FALSE,"FANDA96";#N/A,#N/A,FALSE,"INTRAN96";#N/A,#N/A,FALSE,"NAA9697";#N/A,#N/A,FALSE,"ECWEBB";#N/A,#N/A,FALSE,"MFT96";#N/A,#N/A,FALSE,"CTrecon"}</definedName>
    <definedName name="sdf_1_2_1_3" hidden="1">{#N/A,#N/A,FALSE,"TMCOMP96";#N/A,#N/A,FALSE,"MAT96";#N/A,#N/A,FALSE,"FANDA96";#N/A,#N/A,FALSE,"INTRAN96";#N/A,#N/A,FALSE,"NAA9697";#N/A,#N/A,FALSE,"ECWEBB";#N/A,#N/A,FALSE,"MFT96";#N/A,#N/A,FALSE,"CTrecon"}</definedName>
    <definedName name="sdf_1_2_1_3_1" hidden="1">{#N/A,#N/A,FALSE,"TMCOMP96";#N/A,#N/A,FALSE,"MAT96";#N/A,#N/A,FALSE,"FANDA96";#N/A,#N/A,FALSE,"INTRAN96";#N/A,#N/A,FALSE,"NAA9697";#N/A,#N/A,FALSE,"ECWEBB";#N/A,#N/A,FALSE,"MFT96";#N/A,#N/A,FALSE,"CTrecon"}</definedName>
    <definedName name="sdf_1_2_1_3_2" hidden="1">{#N/A,#N/A,FALSE,"TMCOMP96";#N/A,#N/A,FALSE,"MAT96";#N/A,#N/A,FALSE,"FANDA96";#N/A,#N/A,FALSE,"INTRAN96";#N/A,#N/A,FALSE,"NAA9697";#N/A,#N/A,FALSE,"ECWEBB";#N/A,#N/A,FALSE,"MFT96";#N/A,#N/A,FALSE,"CTrecon"}</definedName>
    <definedName name="sdf_1_2_1_3_3" hidden="1">{#N/A,#N/A,FALSE,"TMCOMP96";#N/A,#N/A,FALSE,"MAT96";#N/A,#N/A,FALSE,"FANDA96";#N/A,#N/A,FALSE,"INTRAN96";#N/A,#N/A,FALSE,"NAA9697";#N/A,#N/A,FALSE,"ECWEBB";#N/A,#N/A,FALSE,"MFT96";#N/A,#N/A,FALSE,"CTrecon"}</definedName>
    <definedName name="sdf_1_2_1_3_4" hidden="1">{#N/A,#N/A,FALSE,"TMCOMP96";#N/A,#N/A,FALSE,"MAT96";#N/A,#N/A,FALSE,"FANDA96";#N/A,#N/A,FALSE,"INTRAN96";#N/A,#N/A,FALSE,"NAA9697";#N/A,#N/A,FALSE,"ECWEBB";#N/A,#N/A,FALSE,"MFT96";#N/A,#N/A,FALSE,"CTrecon"}</definedName>
    <definedName name="sdf_1_2_1_3_5" hidden="1">{#N/A,#N/A,FALSE,"TMCOMP96";#N/A,#N/A,FALSE,"MAT96";#N/A,#N/A,FALSE,"FANDA96";#N/A,#N/A,FALSE,"INTRAN96";#N/A,#N/A,FALSE,"NAA9697";#N/A,#N/A,FALSE,"ECWEBB";#N/A,#N/A,FALSE,"MFT96";#N/A,#N/A,FALSE,"CTrecon"}</definedName>
    <definedName name="sdf_1_2_1_4" hidden="1">{#N/A,#N/A,FALSE,"TMCOMP96";#N/A,#N/A,FALSE,"MAT96";#N/A,#N/A,FALSE,"FANDA96";#N/A,#N/A,FALSE,"INTRAN96";#N/A,#N/A,FALSE,"NAA9697";#N/A,#N/A,FALSE,"ECWEBB";#N/A,#N/A,FALSE,"MFT96";#N/A,#N/A,FALSE,"CTrecon"}</definedName>
    <definedName name="sdf_1_2_1_4_1" hidden="1">{#N/A,#N/A,FALSE,"TMCOMP96";#N/A,#N/A,FALSE,"MAT96";#N/A,#N/A,FALSE,"FANDA96";#N/A,#N/A,FALSE,"INTRAN96";#N/A,#N/A,FALSE,"NAA9697";#N/A,#N/A,FALSE,"ECWEBB";#N/A,#N/A,FALSE,"MFT96";#N/A,#N/A,FALSE,"CTrecon"}</definedName>
    <definedName name="sdf_1_2_1_4_2" hidden="1">{#N/A,#N/A,FALSE,"TMCOMP96";#N/A,#N/A,FALSE,"MAT96";#N/A,#N/A,FALSE,"FANDA96";#N/A,#N/A,FALSE,"INTRAN96";#N/A,#N/A,FALSE,"NAA9697";#N/A,#N/A,FALSE,"ECWEBB";#N/A,#N/A,FALSE,"MFT96";#N/A,#N/A,FALSE,"CTrecon"}</definedName>
    <definedName name="sdf_1_2_1_4_3" hidden="1">{#N/A,#N/A,FALSE,"TMCOMP96";#N/A,#N/A,FALSE,"MAT96";#N/A,#N/A,FALSE,"FANDA96";#N/A,#N/A,FALSE,"INTRAN96";#N/A,#N/A,FALSE,"NAA9697";#N/A,#N/A,FALSE,"ECWEBB";#N/A,#N/A,FALSE,"MFT96";#N/A,#N/A,FALSE,"CTrecon"}</definedName>
    <definedName name="sdf_1_2_1_4_4" hidden="1">{#N/A,#N/A,FALSE,"TMCOMP96";#N/A,#N/A,FALSE,"MAT96";#N/A,#N/A,FALSE,"FANDA96";#N/A,#N/A,FALSE,"INTRAN96";#N/A,#N/A,FALSE,"NAA9697";#N/A,#N/A,FALSE,"ECWEBB";#N/A,#N/A,FALSE,"MFT96";#N/A,#N/A,FALSE,"CTrecon"}</definedName>
    <definedName name="sdf_1_2_1_4_5" hidden="1">{#N/A,#N/A,FALSE,"TMCOMP96";#N/A,#N/A,FALSE,"MAT96";#N/A,#N/A,FALSE,"FANDA96";#N/A,#N/A,FALSE,"INTRAN96";#N/A,#N/A,FALSE,"NAA9697";#N/A,#N/A,FALSE,"ECWEBB";#N/A,#N/A,FALSE,"MFT96";#N/A,#N/A,FALSE,"CTrecon"}</definedName>
    <definedName name="sdf_1_2_1_5" hidden="1">{#N/A,#N/A,FALSE,"TMCOMP96";#N/A,#N/A,FALSE,"MAT96";#N/A,#N/A,FALSE,"FANDA96";#N/A,#N/A,FALSE,"INTRAN96";#N/A,#N/A,FALSE,"NAA9697";#N/A,#N/A,FALSE,"ECWEBB";#N/A,#N/A,FALSE,"MFT96";#N/A,#N/A,FALSE,"CTrecon"}</definedName>
    <definedName name="sdf_1_2_1_5_1" hidden="1">{#N/A,#N/A,FALSE,"TMCOMP96";#N/A,#N/A,FALSE,"MAT96";#N/A,#N/A,FALSE,"FANDA96";#N/A,#N/A,FALSE,"INTRAN96";#N/A,#N/A,FALSE,"NAA9697";#N/A,#N/A,FALSE,"ECWEBB";#N/A,#N/A,FALSE,"MFT96";#N/A,#N/A,FALSE,"CTrecon"}</definedName>
    <definedName name="sdf_1_2_1_5_2" hidden="1">{#N/A,#N/A,FALSE,"TMCOMP96";#N/A,#N/A,FALSE,"MAT96";#N/A,#N/A,FALSE,"FANDA96";#N/A,#N/A,FALSE,"INTRAN96";#N/A,#N/A,FALSE,"NAA9697";#N/A,#N/A,FALSE,"ECWEBB";#N/A,#N/A,FALSE,"MFT96";#N/A,#N/A,FALSE,"CTrecon"}</definedName>
    <definedName name="sdf_1_2_1_5_3" hidden="1">{#N/A,#N/A,FALSE,"TMCOMP96";#N/A,#N/A,FALSE,"MAT96";#N/A,#N/A,FALSE,"FANDA96";#N/A,#N/A,FALSE,"INTRAN96";#N/A,#N/A,FALSE,"NAA9697";#N/A,#N/A,FALSE,"ECWEBB";#N/A,#N/A,FALSE,"MFT96";#N/A,#N/A,FALSE,"CTrecon"}</definedName>
    <definedName name="sdf_1_2_1_5_4" hidden="1">{#N/A,#N/A,FALSE,"TMCOMP96";#N/A,#N/A,FALSE,"MAT96";#N/A,#N/A,FALSE,"FANDA96";#N/A,#N/A,FALSE,"INTRAN96";#N/A,#N/A,FALSE,"NAA9697";#N/A,#N/A,FALSE,"ECWEBB";#N/A,#N/A,FALSE,"MFT96";#N/A,#N/A,FALSE,"CTrecon"}</definedName>
    <definedName name="sdf_1_2_1_5_5" hidden="1">{#N/A,#N/A,FALSE,"TMCOMP96";#N/A,#N/A,FALSE,"MAT96";#N/A,#N/A,FALSE,"FANDA96";#N/A,#N/A,FALSE,"INTRAN96";#N/A,#N/A,FALSE,"NAA9697";#N/A,#N/A,FALSE,"ECWEBB";#N/A,#N/A,FALSE,"MFT96";#N/A,#N/A,FALSE,"CTrecon"}</definedName>
    <definedName name="sdf_1_2_2" hidden="1">{#N/A,#N/A,FALSE,"TMCOMP96";#N/A,#N/A,FALSE,"MAT96";#N/A,#N/A,FALSE,"FANDA96";#N/A,#N/A,FALSE,"INTRAN96";#N/A,#N/A,FALSE,"NAA9697";#N/A,#N/A,FALSE,"ECWEBB";#N/A,#N/A,FALSE,"MFT96";#N/A,#N/A,FALSE,"CTrecon"}</definedName>
    <definedName name="sdf_1_2_2_1" hidden="1">{#N/A,#N/A,FALSE,"TMCOMP96";#N/A,#N/A,FALSE,"MAT96";#N/A,#N/A,FALSE,"FANDA96";#N/A,#N/A,FALSE,"INTRAN96";#N/A,#N/A,FALSE,"NAA9697";#N/A,#N/A,FALSE,"ECWEBB";#N/A,#N/A,FALSE,"MFT96";#N/A,#N/A,FALSE,"CTrecon"}</definedName>
    <definedName name="sdf_1_2_2_2" hidden="1">{#N/A,#N/A,FALSE,"TMCOMP96";#N/A,#N/A,FALSE,"MAT96";#N/A,#N/A,FALSE,"FANDA96";#N/A,#N/A,FALSE,"INTRAN96";#N/A,#N/A,FALSE,"NAA9697";#N/A,#N/A,FALSE,"ECWEBB";#N/A,#N/A,FALSE,"MFT96";#N/A,#N/A,FALSE,"CTrecon"}</definedName>
    <definedName name="sdf_1_2_2_3" hidden="1">{#N/A,#N/A,FALSE,"TMCOMP96";#N/A,#N/A,FALSE,"MAT96";#N/A,#N/A,FALSE,"FANDA96";#N/A,#N/A,FALSE,"INTRAN96";#N/A,#N/A,FALSE,"NAA9697";#N/A,#N/A,FALSE,"ECWEBB";#N/A,#N/A,FALSE,"MFT96";#N/A,#N/A,FALSE,"CTrecon"}</definedName>
    <definedName name="sdf_1_2_2_4" hidden="1">{#N/A,#N/A,FALSE,"TMCOMP96";#N/A,#N/A,FALSE,"MAT96";#N/A,#N/A,FALSE,"FANDA96";#N/A,#N/A,FALSE,"INTRAN96";#N/A,#N/A,FALSE,"NAA9697";#N/A,#N/A,FALSE,"ECWEBB";#N/A,#N/A,FALSE,"MFT96";#N/A,#N/A,FALSE,"CTrecon"}</definedName>
    <definedName name="sdf_1_2_2_5" hidden="1">{#N/A,#N/A,FALSE,"TMCOMP96";#N/A,#N/A,FALSE,"MAT96";#N/A,#N/A,FALSE,"FANDA96";#N/A,#N/A,FALSE,"INTRAN96";#N/A,#N/A,FALSE,"NAA9697";#N/A,#N/A,FALSE,"ECWEBB";#N/A,#N/A,FALSE,"MFT96";#N/A,#N/A,FALSE,"CTrecon"}</definedName>
    <definedName name="sdf_1_2_3" hidden="1">{#N/A,#N/A,FALSE,"TMCOMP96";#N/A,#N/A,FALSE,"MAT96";#N/A,#N/A,FALSE,"FANDA96";#N/A,#N/A,FALSE,"INTRAN96";#N/A,#N/A,FALSE,"NAA9697";#N/A,#N/A,FALSE,"ECWEBB";#N/A,#N/A,FALSE,"MFT96";#N/A,#N/A,FALSE,"CTrecon"}</definedName>
    <definedName name="sdf_1_2_3_1" hidden="1">{#N/A,#N/A,FALSE,"TMCOMP96";#N/A,#N/A,FALSE,"MAT96";#N/A,#N/A,FALSE,"FANDA96";#N/A,#N/A,FALSE,"INTRAN96";#N/A,#N/A,FALSE,"NAA9697";#N/A,#N/A,FALSE,"ECWEBB";#N/A,#N/A,FALSE,"MFT96";#N/A,#N/A,FALSE,"CTrecon"}</definedName>
    <definedName name="sdf_1_2_3_2" hidden="1">{#N/A,#N/A,FALSE,"TMCOMP96";#N/A,#N/A,FALSE,"MAT96";#N/A,#N/A,FALSE,"FANDA96";#N/A,#N/A,FALSE,"INTRAN96";#N/A,#N/A,FALSE,"NAA9697";#N/A,#N/A,FALSE,"ECWEBB";#N/A,#N/A,FALSE,"MFT96";#N/A,#N/A,FALSE,"CTrecon"}</definedName>
    <definedName name="sdf_1_2_3_3" hidden="1">{#N/A,#N/A,FALSE,"TMCOMP96";#N/A,#N/A,FALSE,"MAT96";#N/A,#N/A,FALSE,"FANDA96";#N/A,#N/A,FALSE,"INTRAN96";#N/A,#N/A,FALSE,"NAA9697";#N/A,#N/A,FALSE,"ECWEBB";#N/A,#N/A,FALSE,"MFT96";#N/A,#N/A,FALSE,"CTrecon"}</definedName>
    <definedName name="sdf_1_2_3_4" hidden="1">{#N/A,#N/A,FALSE,"TMCOMP96";#N/A,#N/A,FALSE,"MAT96";#N/A,#N/A,FALSE,"FANDA96";#N/A,#N/A,FALSE,"INTRAN96";#N/A,#N/A,FALSE,"NAA9697";#N/A,#N/A,FALSE,"ECWEBB";#N/A,#N/A,FALSE,"MFT96";#N/A,#N/A,FALSE,"CTrecon"}</definedName>
    <definedName name="sdf_1_2_3_5" hidden="1">{#N/A,#N/A,FALSE,"TMCOMP96";#N/A,#N/A,FALSE,"MAT96";#N/A,#N/A,FALSE,"FANDA96";#N/A,#N/A,FALSE,"INTRAN96";#N/A,#N/A,FALSE,"NAA9697";#N/A,#N/A,FALSE,"ECWEBB";#N/A,#N/A,FALSE,"MFT96";#N/A,#N/A,FALSE,"CTrecon"}</definedName>
    <definedName name="sdf_1_2_4" hidden="1">{#N/A,#N/A,FALSE,"TMCOMP96";#N/A,#N/A,FALSE,"MAT96";#N/A,#N/A,FALSE,"FANDA96";#N/A,#N/A,FALSE,"INTRAN96";#N/A,#N/A,FALSE,"NAA9697";#N/A,#N/A,FALSE,"ECWEBB";#N/A,#N/A,FALSE,"MFT96";#N/A,#N/A,FALSE,"CTrecon"}</definedName>
    <definedName name="sdf_1_2_4_1" hidden="1">{#N/A,#N/A,FALSE,"TMCOMP96";#N/A,#N/A,FALSE,"MAT96";#N/A,#N/A,FALSE,"FANDA96";#N/A,#N/A,FALSE,"INTRAN96";#N/A,#N/A,FALSE,"NAA9697";#N/A,#N/A,FALSE,"ECWEBB";#N/A,#N/A,FALSE,"MFT96";#N/A,#N/A,FALSE,"CTrecon"}</definedName>
    <definedName name="sdf_1_2_4_2" hidden="1">{#N/A,#N/A,FALSE,"TMCOMP96";#N/A,#N/A,FALSE,"MAT96";#N/A,#N/A,FALSE,"FANDA96";#N/A,#N/A,FALSE,"INTRAN96";#N/A,#N/A,FALSE,"NAA9697";#N/A,#N/A,FALSE,"ECWEBB";#N/A,#N/A,FALSE,"MFT96";#N/A,#N/A,FALSE,"CTrecon"}</definedName>
    <definedName name="sdf_1_2_4_3" hidden="1">{#N/A,#N/A,FALSE,"TMCOMP96";#N/A,#N/A,FALSE,"MAT96";#N/A,#N/A,FALSE,"FANDA96";#N/A,#N/A,FALSE,"INTRAN96";#N/A,#N/A,FALSE,"NAA9697";#N/A,#N/A,FALSE,"ECWEBB";#N/A,#N/A,FALSE,"MFT96";#N/A,#N/A,FALSE,"CTrecon"}</definedName>
    <definedName name="sdf_1_2_4_4" hidden="1">{#N/A,#N/A,FALSE,"TMCOMP96";#N/A,#N/A,FALSE,"MAT96";#N/A,#N/A,FALSE,"FANDA96";#N/A,#N/A,FALSE,"INTRAN96";#N/A,#N/A,FALSE,"NAA9697";#N/A,#N/A,FALSE,"ECWEBB";#N/A,#N/A,FALSE,"MFT96";#N/A,#N/A,FALSE,"CTrecon"}</definedName>
    <definedName name="sdf_1_2_4_5" hidden="1">{#N/A,#N/A,FALSE,"TMCOMP96";#N/A,#N/A,FALSE,"MAT96";#N/A,#N/A,FALSE,"FANDA96";#N/A,#N/A,FALSE,"INTRAN96";#N/A,#N/A,FALSE,"NAA9697";#N/A,#N/A,FALSE,"ECWEBB";#N/A,#N/A,FALSE,"MFT96";#N/A,#N/A,FALSE,"CTrecon"}</definedName>
    <definedName name="sdf_1_2_5" hidden="1">{#N/A,#N/A,FALSE,"TMCOMP96";#N/A,#N/A,FALSE,"MAT96";#N/A,#N/A,FALSE,"FANDA96";#N/A,#N/A,FALSE,"INTRAN96";#N/A,#N/A,FALSE,"NAA9697";#N/A,#N/A,FALSE,"ECWEBB";#N/A,#N/A,FALSE,"MFT96";#N/A,#N/A,FALSE,"CTrecon"}</definedName>
    <definedName name="sdf_1_2_5_1" hidden="1">{#N/A,#N/A,FALSE,"TMCOMP96";#N/A,#N/A,FALSE,"MAT96";#N/A,#N/A,FALSE,"FANDA96";#N/A,#N/A,FALSE,"INTRAN96";#N/A,#N/A,FALSE,"NAA9697";#N/A,#N/A,FALSE,"ECWEBB";#N/A,#N/A,FALSE,"MFT96";#N/A,#N/A,FALSE,"CTrecon"}</definedName>
    <definedName name="sdf_1_2_5_2" hidden="1">{#N/A,#N/A,FALSE,"TMCOMP96";#N/A,#N/A,FALSE,"MAT96";#N/A,#N/A,FALSE,"FANDA96";#N/A,#N/A,FALSE,"INTRAN96";#N/A,#N/A,FALSE,"NAA9697";#N/A,#N/A,FALSE,"ECWEBB";#N/A,#N/A,FALSE,"MFT96";#N/A,#N/A,FALSE,"CTrecon"}</definedName>
    <definedName name="sdf_1_2_5_3" hidden="1">{#N/A,#N/A,FALSE,"TMCOMP96";#N/A,#N/A,FALSE,"MAT96";#N/A,#N/A,FALSE,"FANDA96";#N/A,#N/A,FALSE,"INTRAN96";#N/A,#N/A,FALSE,"NAA9697";#N/A,#N/A,FALSE,"ECWEBB";#N/A,#N/A,FALSE,"MFT96";#N/A,#N/A,FALSE,"CTrecon"}</definedName>
    <definedName name="sdf_1_2_5_4" hidden="1">{#N/A,#N/A,FALSE,"TMCOMP96";#N/A,#N/A,FALSE,"MAT96";#N/A,#N/A,FALSE,"FANDA96";#N/A,#N/A,FALSE,"INTRAN96";#N/A,#N/A,FALSE,"NAA9697";#N/A,#N/A,FALSE,"ECWEBB";#N/A,#N/A,FALSE,"MFT96";#N/A,#N/A,FALSE,"CTrecon"}</definedName>
    <definedName name="sdf_1_2_5_5" hidden="1">{#N/A,#N/A,FALSE,"TMCOMP96";#N/A,#N/A,FALSE,"MAT96";#N/A,#N/A,FALSE,"FANDA96";#N/A,#N/A,FALSE,"INTRAN96";#N/A,#N/A,FALSE,"NAA9697";#N/A,#N/A,FALSE,"ECWEBB";#N/A,#N/A,FALSE,"MFT96";#N/A,#N/A,FALSE,"CTrecon"}</definedName>
    <definedName name="sdf_1_3" hidden="1">{#N/A,#N/A,FALSE,"TMCOMP96";#N/A,#N/A,FALSE,"MAT96";#N/A,#N/A,FALSE,"FANDA96";#N/A,#N/A,FALSE,"INTRAN96";#N/A,#N/A,FALSE,"NAA9697";#N/A,#N/A,FALSE,"ECWEBB";#N/A,#N/A,FALSE,"MFT96";#N/A,#N/A,FALSE,"CTrecon"}</definedName>
    <definedName name="sdf_1_3_1" hidden="1">{#N/A,#N/A,FALSE,"TMCOMP96";#N/A,#N/A,FALSE,"MAT96";#N/A,#N/A,FALSE,"FANDA96";#N/A,#N/A,FALSE,"INTRAN96";#N/A,#N/A,FALSE,"NAA9697";#N/A,#N/A,FALSE,"ECWEBB";#N/A,#N/A,FALSE,"MFT96";#N/A,#N/A,FALSE,"CTrecon"}</definedName>
    <definedName name="sdf_1_3_1_1" hidden="1">{#N/A,#N/A,FALSE,"TMCOMP96";#N/A,#N/A,FALSE,"MAT96";#N/A,#N/A,FALSE,"FANDA96";#N/A,#N/A,FALSE,"INTRAN96";#N/A,#N/A,FALSE,"NAA9697";#N/A,#N/A,FALSE,"ECWEBB";#N/A,#N/A,FALSE,"MFT96";#N/A,#N/A,FALSE,"CTrecon"}</definedName>
    <definedName name="sdf_1_3_1_1_1" hidden="1">{#N/A,#N/A,FALSE,"TMCOMP96";#N/A,#N/A,FALSE,"MAT96";#N/A,#N/A,FALSE,"FANDA96";#N/A,#N/A,FALSE,"INTRAN96";#N/A,#N/A,FALSE,"NAA9697";#N/A,#N/A,FALSE,"ECWEBB";#N/A,#N/A,FALSE,"MFT96";#N/A,#N/A,FALSE,"CTrecon"}</definedName>
    <definedName name="sdf_1_3_1_1_1_1" hidden="1">{#N/A,#N/A,FALSE,"TMCOMP96";#N/A,#N/A,FALSE,"MAT96";#N/A,#N/A,FALSE,"FANDA96";#N/A,#N/A,FALSE,"INTRAN96";#N/A,#N/A,FALSE,"NAA9697";#N/A,#N/A,FALSE,"ECWEBB";#N/A,#N/A,FALSE,"MFT96";#N/A,#N/A,FALSE,"CTrecon"}</definedName>
    <definedName name="sdf_1_3_1_1_1_2" hidden="1">{#N/A,#N/A,FALSE,"TMCOMP96";#N/A,#N/A,FALSE,"MAT96";#N/A,#N/A,FALSE,"FANDA96";#N/A,#N/A,FALSE,"INTRAN96";#N/A,#N/A,FALSE,"NAA9697";#N/A,#N/A,FALSE,"ECWEBB";#N/A,#N/A,FALSE,"MFT96";#N/A,#N/A,FALSE,"CTrecon"}</definedName>
    <definedName name="sdf_1_3_1_1_1_3" hidden="1">{#N/A,#N/A,FALSE,"TMCOMP96";#N/A,#N/A,FALSE,"MAT96";#N/A,#N/A,FALSE,"FANDA96";#N/A,#N/A,FALSE,"INTRAN96";#N/A,#N/A,FALSE,"NAA9697";#N/A,#N/A,FALSE,"ECWEBB";#N/A,#N/A,FALSE,"MFT96";#N/A,#N/A,FALSE,"CTrecon"}</definedName>
    <definedName name="sdf_1_3_1_1_1_4" hidden="1">{#N/A,#N/A,FALSE,"TMCOMP96";#N/A,#N/A,FALSE,"MAT96";#N/A,#N/A,FALSE,"FANDA96";#N/A,#N/A,FALSE,"INTRAN96";#N/A,#N/A,FALSE,"NAA9697";#N/A,#N/A,FALSE,"ECWEBB";#N/A,#N/A,FALSE,"MFT96";#N/A,#N/A,FALSE,"CTrecon"}</definedName>
    <definedName name="sdf_1_3_1_1_1_5" hidden="1">{#N/A,#N/A,FALSE,"TMCOMP96";#N/A,#N/A,FALSE,"MAT96";#N/A,#N/A,FALSE,"FANDA96";#N/A,#N/A,FALSE,"INTRAN96";#N/A,#N/A,FALSE,"NAA9697";#N/A,#N/A,FALSE,"ECWEBB";#N/A,#N/A,FALSE,"MFT96";#N/A,#N/A,FALSE,"CTrecon"}</definedName>
    <definedName name="sdf_1_3_1_1_2" hidden="1">{#N/A,#N/A,FALSE,"TMCOMP96";#N/A,#N/A,FALSE,"MAT96";#N/A,#N/A,FALSE,"FANDA96";#N/A,#N/A,FALSE,"INTRAN96";#N/A,#N/A,FALSE,"NAA9697";#N/A,#N/A,FALSE,"ECWEBB";#N/A,#N/A,FALSE,"MFT96";#N/A,#N/A,FALSE,"CTrecon"}</definedName>
    <definedName name="sdf_1_3_1_1_2_1" hidden="1">{#N/A,#N/A,FALSE,"TMCOMP96";#N/A,#N/A,FALSE,"MAT96";#N/A,#N/A,FALSE,"FANDA96";#N/A,#N/A,FALSE,"INTRAN96";#N/A,#N/A,FALSE,"NAA9697";#N/A,#N/A,FALSE,"ECWEBB";#N/A,#N/A,FALSE,"MFT96";#N/A,#N/A,FALSE,"CTrecon"}</definedName>
    <definedName name="sdf_1_3_1_1_2_2" hidden="1">{#N/A,#N/A,FALSE,"TMCOMP96";#N/A,#N/A,FALSE,"MAT96";#N/A,#N/A,FALSE,"FANDA96";#N/A,#N/A,FALSE,"INTRAN96";#N/A,#N/A,FALSE,"NAA9697";#N/A,#N/A,FALSE,"ECWEBB";#N/A,#N/A,FALSE,"MFT96";#N/A,#N/A,FALSE,"CTrecon"}</definedName>
    <definedName name="sdf_1_3_1_1_2_3" hidden="1">{#N/A,#N/A,FALSE,"TMCOMP96";#N/A,#N/A,FALSE,"MAT96";#N/A,#N/A,FALSE,"FANDA96";#N/A,#N/A,FALSE,"INTRAN96";#N/A,#N/A,FALSE,"NAA9697";#N/A,#N/A,FALSE,"ECWEBB";#N/A,#N/A,FALSE,"MFT96";#N/A,#N/A,FALSE,"CTrecon"}</definedName>
    <definedName name="sdf_1_3_1_1_2_4" hidden="1">{#N/A,#N/A,FALSE,"TMCOMP96";#N/A,#N/A,FALSE,"MAT96";#N/A,#N/A,FALSE,"FANDA96";#N/A,#N/A,FALSE,"INTRAN96";#N/A,#N/A,FALSE,"NAA9697";#N/A,#N/A,FALSE,"ECWEBB";#N/A,#N/A,FALSE,"MFT96";#N/A,#N/A,FALSE,"CTrecon"}</definedName>
    <definedName name="sdf_1_3_1_1_2_5" hidden="1">{#N/A,#N/A,FALSE,"TMCOMP96";#N/A,#N/A,FALSE,"MAT96";#N/A,#N/A,FALSE,"FANDA96";#N/A,#N/A,FALSE,"INTRAN96";#N/A,#N/A,FALSE,"NAA9697";#N/A,#N/A,FALSE,"ECWEBB";#N/A,#N/A,FALSE,"MFT96";#N/A,#N/A,FALSE,"CTrecon"}</definedName>
    <definedName name="sdf_1_3_1_1_3" hidden="1">{#N/A,#N/A,FALSE,"TMCOMP96";#N/A,#N/A,FALSE,"MAT96";#N/A,#N/A,FALSE,"FANDA96";#N/A,#N/A,FALSE,"INTRAN96";#N/A,#N/A,FALSE,"NAA9697";#N/A,#N/A,FALSE,"ECWEBB";#N/A,#N/A,FALSE,"MFT96";#N/A,#N/A,FALSE,"CTrecon"}</definedName>
    <definedName name="sdf_1_3_1_1_4" hidden="1">{#N/A,#N/A,FALSE,"TMCOMP96";#N/A,#N/A,FALSE,"MAT96";#N/A,#N/A,FALSE,"FANDA96";#N/A,#N/A,FALSE,"INTRAN96";#N/A,#N/A,FALSE,"NAA9697";#N/A,#N/A,FALSE,"ECWEBB";#N/A,#N/A,FALSE,"MFT96";#N/A,#N/A,FALSE,"CTrecon"}</definedName>
    <definedName name="sdf_1_3_1_1_5" hidden="1">{#N/A,#N/A,FALSE,"TMCOMP96";#N/A,#N/A,FALSE,"MAT96";#N/A,#N/A,FALSE,"FANDA96";#N/A,#N/A,FALSE,"INTRAN96";#N/A,#N/A,FALSE,"NAA9697";#N/A,#N/A,FALSE,"ECWEBB";#N/A,#N/A,FALSE,"MFT96";#N/A,#N/A,FALSE,"CTrecon"}</definedName>
    <definedName name="sdf_1_3_1_2" hidden="1">{#N/A,#N/A,FALSE,"TMCOMP96";#N/A,#N/A,FALSE,"MAT96";#N/A,#N/A,FALSE,"FANDA96";#N/A,#N/A,FALSE,"INTRAN96";#N/A,#N/A,FALSE,"NAA9697";#N/A,#N/A,FALSE,"ECWEBB";#N/A,#N/A,FALSE,"MFT96";#N/A,#N/A,FALSE,"CTrecon"}</definedName>
    <definedName name="sdf_1_3_1_2_1" hidden="1">{#N/A,#N/A,FALSE,"TMCOMP96";#N/A,#N/A,FALSE,"MAT96";#N/A,#N/A,FALSE,"FANDA96";#N/A,#N/A,FALSE,"INTRAN96";#N/A,#N/A,FALSE,"NAA9697";#N/A,#N/A,FALSE,"ECWEBB";#N/A,#N/A,FALSE,"MFT96";#N/A,#N/A,FALSE,"CTrecon"}</definedName>
    <definedName name="sdf_1_3_1_2_2" hidden="1">{#N/A,#N/A,FALSE,"TMCOMP96";#N/A,#N/A,FALSE,"MAT96";#N/A,#N/A,FALSE,"FANDA96";#N/A,#N/A,FALSE,"INTRAN96";#N/A,#N/A,FALSE,"NAA9697";#N/A,#N/A,FALSE,"ECWEBB";#N/A,#N/A,FALSE,"MFT96";#N/A,#N/A,FALSE,"CTrecon"}</definedName>
    <definedName name="sdf_1_3_1_2_3" hidden="1">{#N/A,#N/A,FALSE,"TMCOMP96";#N/A,#N/A,FALSE,"MAT96";#N/A,#N/A,FALSE,"FANDA96";#N/A,#N/A,FALSE,"INTRAN96";#N/A,#N/A,FALSE,"NAA9697";#N/A,#N/A,FALSE,"ECWEBB";#N/A,#N/A,FALSE,"MFT96";#N/A,#N/A,FALSE,"CTrecon"}</definedName>
    <definedName name="sdf_1_3_1_2_4" hidden="1">{#N/A,#N/A,FALSE,"TMCOMP96";#N/A,#N/A,FALSE,"MAT96";#N/A,#N/A,FALSE,"FANDA96";#N/A,#N/A,FALSE,"INTRAN96";#N/A,#N/A,FALSE,"NAA9697";#N/A,#N/A,FALSE,"ECWEBB";#N/A,#N/A,FALSE,"MFT96";#N/A,#N/A,FALSE,"CTrecon"}</definedName>
    <definedName name="sdf_1_3_1_2_5" hidden="1">{#N/A,#N/A,FALSE,"TMCOMP96";#N/A,#N/A,FALSE,"MAT96";#N/A,#N/A,FALSE,"FANDA96";#N/A,#N/A,FALSE,"INTRAN96";#N/A,#N/A,FALSE,"NAA9697";#N/A,#N/A,FALSE,"ECWEBB";#N/A,#N/A,FALSE,"MFT96";#N/A,#N/A,FALSE,"CTrecon"}</definedName>
    <definedName name="sdf_1_3_1_3" hidden="1">{#N/A,#N/A,FALSE,"TMCOMP96";#N/A,#N/A,FALSE,"MAT96";#N/A,#N/A,FALSE,"FANDA96";#N/A,#N/A,FALSE,"INTRAN96";#N/A,#N/A,FALSE,"NAA9697";#N/A,#N/A,FALSE,"ECWEBB";#N/A,#N/A,FALSE,"MFT96";#N/A,#N/A,FALSE,"CTrecon"}</definedName>
    <definedName name="sdf_1_3_1_3_1" hidden="1">{#N/A,#N/A,FALSE,"TMCOMP96";#N/A,#N/A,FALSE,"MAT96";#N/A,#N/A,FALSE,"FANDA96";#N/A,#N/A,FALSE,"INTRAN96";#N/A,#N/A,FALSE,"NAA9697";#N/A,#N/A,FALSE,"ECWEBB";#N/A,#N/A,FALSE,"MFT96";#N/A,#N/A,FALSE,"CTrecon"}</definedName>
    <definedName name="sdf_1_3_1_3_2" hidden="1">{#N/A,#N/A,FALSE,"TMCOMP96";#N/A,#N/A,FALSE,"MAT96";#N/A,#N/A,FALSE,"FANDA96";#N/A,#N/A,FALSE,"INTRAN96";#N/A,#N/A,FALSE,"NAA9697";#N/A,#N/A,FALSE,"ECWEBB";#N/A,#N/A,FALSE,"MFT96";#N/A,#N/A,FALSE,"CTrecon"}</definedName>
    <definedName name="sdf_1_3_1_3_3" hidden="1">{#N/A,#N/A,FALSE,"TMCOMP96";#N/A,#N/A,FALSE,"MAT96";#N/A,#N/A,FALSE,"FANDA96";#N/A,#N/A,FALSE,"INTRAN96";#N/A,#N/A,FALSE,"NAA9697";#N/A,#N/A,FALSE,"ECWEBB";#N/A,#N/A,FALSE,"MFT96";#N/A,#N/A,FALSE,"CTrecon"}</definedName>
    <definedName name="sdf_1_3_1_3_4" hidden="1">{#N/A,#N/A,FALSE,"TMCOMP96";#N/A,#N/A,FALSE,"MAT96";#N/A,#N/A,FALSE,"FANDA96";#N/A,#N/A,FALSE,"INTRAN96";#N/A,#N/A,FALSE,"NAA9697";#N/A,#N/A,FALSE,"ECWEBB";#N/A,#N/A,FALSE,"MFT96";#N/A,#N/A,FALSE,"CTrecon"}</definedName>
    <definedName name="sdf_1_3_1_3_5" hidden="1">{#N/A,#N/A,FALSE,"TMCOMP96";#N/A,#N/A,FALSE,"MAT96";#N/A,#N/A,FALSE,"FANDA96";#N/A,#N/A,FALSE,"INTRAN96";#N/A,#N/A,FALSE,"NAA9697";#N/A,#N/A,FALSE,"ECWEBB";#N/A,#N/A,FALSE,"MFT96";#N/A,#N/A,FALSE,"CTrecon"}</definedName>
    <definedName name="sdf_1_3_1_4" hidden="1">{#N/A,#N/A,FALSE,"TMCOMP96";#N/A,#N/A,FALSE,"MAT96";#N/A,#N/A,FALSE,"FANDA96";#N/A,#N/A,FALSE,"INTRAN96";#N/A,#N/A,FALSE,"NAA9697";#N/A,#N/A,FALSE,"ECWEBB";#N/A,#N/A,FALSE,"MFT96";#N/A,#N/A,FALSE,"CTrecon"}</definedName>
    <definedName name="sdf_1_3_1_4_1" hidden="1">{#N/A,#N/A,FALSE,"TMCOMP96";#N/A,#N/A,FALSE,"MAT96";#N/A,#N/A,FALSE,"FANDA96";#N/A,#N/A,FALSE,"INTRAN96";#N/A,#N/A,FALSE,"NAA9697";#N/A,#N/A,FALSE,"ECWEBB";#N/A,#N/A,FALSE,"MFT96";#N/A,#N/A,FALSE,"CTrecon"}</definedName>
    <definedName name="sdf_1_3_1_4_2" hidden="1">{#N/A,#N/A,FALSE,"TMCOMP96";#N/A,#N/A,FALSE,"MAT96";#N/A,#N/A,FALSE,"FANDA96";#N/A,#N/A,FALSE,"INTRAN96";#N/A,#N/A,FALSE,"NAA9697";#N/A,#N/A,FALSE,"ECWEBB";#N/A,#N/A,FALSE,"MFT96";#N/A,#N/A,FALSE,"CTrecon"}</definedName>
    <definedName name="sdf_1_3_1_4_3" hidden="1">{#N/A,#N/A,FALSE,"TMCOMP96";#N/A,#N/A,FALSE,"MAT96";#N/A,#N/A,FALSE,"FANDA96";#N/A,#N/A,FALSE,"INTRAN96";#N/A,#N/A,FALSE,"NAA9697";#N/A,#N/A,FALSE,"ECWEBB";#N/A,#N/A,FALSE,"MFT96";#N/A,#N/A,FALSE,"CTrecon"}</definedName>
    <definedName name="sdf_1_3_1_4_4" hidden="1">{#N/A,#N/A,FALSE,"TMCOMP96";#N/A,#N/A,FALSE,"MAT96";#N/A,#N/A,FALSE,"FANDA96";#N/A,#N/A,FALSE,"INTRAN96";#N/A,#N/A,FALSE,"NAA9697";#N/A,#N/A,FALSE,"ECWEBB";#N/A,#N/A,FALSE,"MFT96";#N/A,#N/A,FALSE,"CTrecon"}</definedName>
    <definedName name="sdf_1_3_1_4_5" hidden="1">{#N/A,#N/A,FALSE,"TMCOMP96";#N/A,#N/A,FALSE,"MAT96";#N/A,#N/A,FALSE,"FANDA96";#N/A,#N/A,FALSE,"INTRAN96";#N/A,#N/A,FALSE,"NAA9697";#N/A,#N/A,FALSE,"ECWEBB";#N/A,#N/A,FALSE,"MFT96";#N/A,#N/A,FALSE,"CTrecon"}</definedName>
    <definedName name="sdf_1_3_1_5" hidden="1">{#N/A,#N/A,FALSE,"TMCOMP96";#N/A,#N/A,FALSE,"MAT96";#N/A,#N/A,FALSE,"FANDA96";#N/A,#N/A,FALSE,"INTRAN96";#N/A,#N/A,FALSE,"NAA9697";#N/A,#N/A,FALSE,"ECWEBB";#N/A,#N/A,FALSE,"MFT96";#N/A,#N/A,FALSE,"CTrecon"}</definedName>
    <definedName name="sdf_1_3_1_5_1" hidden="1">{#N/A,#N/A,FALSE,"TMCOMP96";#N/A,#N/A,FALSE,"MAT96";#N/A,#N/A,FALSE,"FANDA96";#N/A,#N/A,FALSE,"INTRAN96";#N/A,#N/A,FALSE,"NAA9697";#N/A,#N/A,FALSE,"ECWEBB";#N/A,#N/A,FALSE,"MFT96";#N/A,#N/A,FALSE,"CTrecon"}</definedName>
    <definedName name="sdf_1_3_1_5_2" hidden="1">{#N/A,#N/A,FALSE,"TMCOMP96";#N/A,#N/A,FALSE,"MAT96";#N/A,#N/A,FALSE,"FANDA96";#N/A,#N/A,FALSE,"INTRAN96";#N/A,#N/A,FALSE,"NAA9697";#N/A,#N/A,FALSE,"ECWEBB";#N/A,#N/A,FALSE,"MFT96";#N/A,#N/A,FALSE,"CTrecon"}</definedName>
    <definedName name="sdf_1_3_1_5_3" hidden="1">{#N/A,#N/A,FALSE,"TMCOMP96";#N/A,#N/A,FALSE,"MAT96";#N/A,#N/A,FALSE,"FANDA96";#N/A,#N/A,FALSE,"INTRAN96";#N/A,#N/A,FALSE,"NAA9697";#N/A,#N/A,FALSE,"ECWEBB";#N/A,#N/A,FALSE,"MFT96";#N/A,#N/A,FALSE,"CTrecon"}</definedName>
    <definedName name="sdf_1_3_1_5_4" hidden="1">{#N/A,#N/A,FALSE,"TMCOMP96";#N/A,#N/A,FALSE,"MAT96";#N/A,#N/A,FALSE,"FANDA96";#N/A,#N/A,FALSE,"INTRAN96";#N/A,#N/A,FALSE,"NAA9697";#N/A,#N/A,FALSE,"ECWEBB";#N/A,#N/A,FALSE,"MFT96";#N/A,#N/A,FALSE,"CTrecon"}</definedName>
    <definedName name="sdf_1_3_1_5_5" hidden="1">{#N/A,#N/A,FALSE,"TMCOMP96";#N/A,#N/A,FALSE,"MAT96";#N/A,#N/A,FALSE,"FANDA96";#N/A,#N/A,FALSE,"INTRAN96";#N/A,#N/A,FALSE,"NAA9697";#N/A,#N/A,FALSE,"ECWEBB";#N/A,#N/A,FALSE,"MFT96";#N/A,#N/A,FALSE,"CTrecon"}</definedName>
    <definedName name="sdf_1_3_2" hidden="1">{#N/A,#N/A,FALSE,"TMCOMP96";#N/A,#N/A,FALSE,"MAT96";#N/A,#N/A,FALSE,"FANDA96";#N/A,#N/A,FALSE,"INTRAN96";#N/A,#N/A,FALSE,"NAA9697";#N/A,#N/A,FALSE,"ECWEBB";#N/A,#N/A,FALSE,"MFT96";#N/A,#N/A,FALSE,"CTrecon"}</definedName>
    <definedName name="sdf_1_3_2_1" hidden="1">{#N/A,#N/A,FALSE,"TMCOMP96";#N/A,#N/A,FALSE,"MAT96";#N/A,#N/A,FALSE,"FANDA96";#N/A,#N/A,FALSE,"INTRAN96";#N/A,#N/A,FALSE,"NAA9697";#N/A,#N/A,FALSE,"ECWEBB";#N/A,#N/A,FALSE,"MFT96";#N/A,#N/A,FALSE,"CTrecon"}</definedName>
    <definedName name="sdf_1_3_2_2" hidden="1">{#N/A,#N/A,FALSE,"TMCOMP96";#N/A,#N/A,FALSE,"MAT96";#N/A,#N/A,FALSE,"FANDA96";#N/A,#N/A,FALSE,"INTRAN96";#N/A,#N/A,FALSE,"NAA9697";#N/A,#N/A,FALSE,"ECWEBB";#N/A,#N/A,FALSE,"MFT96";#N/A,#N/A,FALSE,"CTrecon"}</definedName>
    <definedName name="sdf_1_3_2_3" hidden="1">{#N/A,#N/A,FALSE,"TMCOMP96";#N/A,#N/A,FALSE,"MAT96";#N/A,#N/A,FALSE,"FANDA96";#N/A,#N/A,FALSE,"INTRAN96";#N/A,#N/A,FALSE,"NAA9697";#N/A,#N/A,FALSE,"ECWEBB";#N/A,#N/A,FALSE,"MFT96";#N/A,#N/A,FALSE,"CTrecon"}</definedName>
    <definedName name="sdf_1_3_2_4" hidden="1">{#N/A,#N/A,FALSE,"TMCOMP96";#N/A,#N/A,FALSE,"MAT96";#N/A,#N/A,FALSE,"FANDA96";#N/A,#N/A,FALSE,"INTRAN96";#N/A,#N/A,FALSE,"NAA9697";#N/A,#N/A,FALSE,"ECWEBB";#N/A,#N/A,FALSE,"MFT96";#N/A,#N/A,FALSE,"CTrecon"}</definedName>
    <definedName name="sdf_1_3_2_5" hidden="1">{#N/A,#N/A,FALSE,"TMCOMP96";#N/A,#N/A,FALSE,"MAT96";#N/A,#N/A,FALSE,"FANDA96";#N/A,#N/A,FALSE,"INTRAN96";#N/A,#N/A,FALSE,"NAA9697";#N/A,#N/A,FALSE,"ECWEBB";#N/A,#N/A,FALSE,"MFT96";#N/A,#N/A,FALSE,"CTrecon"}</definedName>
    <definedName name="sdf_1_3_3" hidden="1">{#N/A,#N/A,FALSE,"TMCOMP96";#N/A,#N/A,FALSE,"MAT96";#N/A,#N/A,FALSE,"FANDA96";#N/A,#N/A,FALSE,"INTRAN96";#N/A,#N/A,FALSE,"NAA9697";#N/A,#N/A,FALSE,"ECWEBB";#N/A,#N/A,FALSE,"MFT96";#N/A,#N/A,FALSE,"CTrecon"}</definedName>
    <definedName name="sdf_1_3_3_1" hidden="1">{#N/A,#N/A,FALSE,"TMCOMP96";#N/A,#N/A,FALSE,"MAT96";#N/A,#N/A,FALSE,"FANDA96";#N/A,#N/A,FALSE,"INTRAN96";#N/A,#N/A,FALSE,"NAA9697";#N/A,#N/A,FALSE,"ECWEBB";#N/A,#N/A,FALSE,"MFT96";#N/A,#N/A,FALSE,"CTrecon"}</definedName>
    <definedName name="sdf_1_3_3_2" hidden="1">{#N/A,#N/A,FALSE,"TMCOMP96";#N/A,#N/A,FALSE,"MAT96";#N/A,#N/A,FALSE,"FANDA96";#N/A,#N/A,FALSE,"INTRAN96";#N/A,#N/A,FALSE,"NAA9697";#N/A,#N/A,FALSE,"ECWEBB";#N/A,#N/A,FALSE,"MFT96";#N/A,#N/A,FALSE,"CTrecon"}</definedName>
    <definedName name="sdf_1_3_3_3" hidden="1">{#N/A,#N/A,FALSE,"TMCOMP96";#N/A,#N/A,FALSE,"MAT96";#N/A,#N/A,FALSE,"FANDA96";#N/A,#N/A,FALSE,"INTRAN96";#N/A,#N/A,FALSE,"NAA9697";#N/A,#N/A,FALSE,"ECWEBB";#N/A,#N/A,FALSE,"MFT96";#N/A,#N/A,FALSE,"CTrecon"}</definedName>
    <definedName name="sdf_1_3_3_4" hidden="1">{#N/A,#N/A,FALSE,"TMCOMP96";#N/A,#N/A,FALSE,"MAT96";#N/A,#N/A,FALSE,"FANDA96";#N/A,#N/A,FALSE,"INTRAN96";#N/A,#N/A,FALSE,"NAA9697";#N/A,#N/A,FALSE,"ECWEBB";#N/A,#N/A,FALSE,"MFT96";#N/A,#N/A,FALSE,"CTrecon"}</definedName>
    <definedName name="sdf_1_3_3_5" hidden="1">{#N/A,#N/A,FALSE,"TMCOMP96";#N/A,#N/A,FALSE,"MAT96";#N/A,#N/A,FALSE,"FANDA96";#N/A,#N/A,FALSE,"INTRAN96";#N/A,#N/A,FALSE,"NAA9697";#N/A,#N/A,FALSE,"ECWEBB";#N/A,#N/A,FALSE,"MFT96";#N/A,#N/A,FALSE,"CTrecon"}</definedName>
    <definedName name="sdf_1_3_4" hidden="1">{#N/A,#N/A,FALSE,"TMCOMP96";#N/A,#N/A,FALSE,"MAT96";#N/A,#N/A,FALSE,"FANDA96";#N/A,#N/A,FALSE,"INTRAN96";#N/A,#N/A,FALSE,"NAA9697";#N/A,#N/A,FALSE,"ECWEBB";#N/A,#N/A,FALSE,"MFT96";#N/A,#N/A,FALSE,"CTrecon"}</definedName>
    <definedName name="sdf_1_3_4_1" hidden="1">{#N/A,#N/A,FALSE,"TMCOMP96";#N/A,#N/A,FALSE,"MAT96";#N/A,#N/A,FALSE,"FANDA96";#N/A,#N/A,FALSE,"INTRAN96";#N/A,#N/A,FALSE,"NAA9697";#N/A,#N/A,FALSE,"ECWEBB";#N/A,#N/A,FALSE,"MFT96";#N/A,#N/A,FALSE,"CTrecon"}</definedName>
    <definedName name="sdf_1_3_4_2" hidden="1">{#N/A,#N/A,FALSE,"TMCOMP96";#N/A,#N/A,FALSE,"MAT96";#N/A,#N/A,FALSE,"FANDA96";#N/A,#N/A,FALSE,"INTRAN96";#N/A,#N/A,FALSE,"NAA9697";#N/A,#N/A,FALSE,"ECWEBB";#N/A,#N/A,FALSE,"MFT96";#N/A,#N/A,FALSE,"CTrecon"}</definedName>
    <definedName name="sdf_1_3_4_3" hidden="1">{#N/A,#N/A,FALSE,"TMCOMP96";#N/A,#N/A,FALSE,"MAT96";#N/A,#N/A,FALSE,"FANDA96";#N/A,#N/A,FALSE,"INTRAN96";#N/A,#N/A,FALSE,"NAA9697";#N/A,#N/A,FALSE,"ECWEBB";#N/A,#N/A,FALSE,"MFT96";#N/A,#N/A,FALSE,"CTrecon"}</definedName>
    <definedName name="sdf_1_3_4_4" hidden="1">{#N/A,#N/A,FALSE,"TMCOMP96";#N/A,#N/A,FALSE,"MAT96";#N/A,#N/A,FALSE,"FANDA96";#N/A,#N/A,FALSE,"INTRAN96";#N/A,#N/A,FALSE,"NAA9697";#N/A,#N/A,FALSE,"ECWEBB";#N/A,#N/A,FALSE,"MFT96";#N/A,#N/A,FALSE,"CTrecon"}</definedName>
    <definedName name="sdf_1_3_4_5" hidden="1">{#N/A,#N/A,FALSE,"TMCOMP96";#N/A,#N/A,FALSE,"MAT96";#N/A,#N/A,FALSE,"FANDA96";#N/A,#N/A,FALSE,"INTRAN96";#N/A,#N/A,FALSE,"NAA9697";#N/A,#N/A,FALSE,"ECWEBB";#N/A,#N/A,FALSE,"MFT96";#N/A,#N/A,FALSE,"CTrecon"}</definedName>
    <definedName name="sdf_1_3_5" hidden="1">{#N/A,#N/A,FALSE,"TMCOMP96";#N/A,#N/A,FALSE,"MAT96";#N/A,#N/A,FALSE,"FANDA96";#N/A,#N/A,FALSE,"INTRAN96";#N/A,#N/A,FALSE,"NAA9697";#N/A,#N/A,FALSE,"ECWEBB";#N/A,#N/A,FALSE,"MFT96";#N/A,#N/A,FALSE,"CTrecon"}</definedName>
    <definedName name="sdf_1_3_5_1" hidden="1">{#N/A,#N/A,FALSE,"TMCOMP96";#N/A,#N/A,FALSE,"MAT96";#N/A,#N/A,FALSE,"FANDA96";#N/A,#N/A,FALSE,"INTRAN96";#N/A,#N/A,FALSE,"NAA9697";#N/A,#N/A,FALSE,"ECWEBB";#N/A,#N/A,FALSE,"MFT96";#N/A,#N/A,FALSE,"CTrecon"}</definedName>
    <definedName name="sdf_1_3_5_2" hidden="1">{#N/A,#N/A,FALSE,"TMCOMP96";#N/A,#N/A,FALSE,"MAT96";#N/A,#N/A,FALSE,"FANDA96";#N/A,#N/A,FALSE,"INTRAN96";#N/A,#N/A,FALSE,"NAA9697";#N/A,#N/A,FALSE,"ECWEBB";#N/A,#N/A,FALSE,"MFT96";#N/A,#N/A,FALSE,"CTrecon"}</definedName>
    <definedName name="sdf_1_3_5_3" hidden="1">{#N/A,#N/A,FALSE,"TMCOMP96";#N/A,#N/A,FALSE,"MAT96";#N/A,#N/A,FALSE,"FANDA96";#N/A,#N/A,FALSE,"INTRAN96";#N/A,#N/A,FALSE,"NAA9697";#N/A,#N/A,FALSE,"ECWEBB";#N/A,#N/A,FALSE,"MFT96";#N/A,#N/A,FALSE,"CTrecon"}</definedName>
    <definedName name="sdf_1_3_5_4" hidden="1">{#N/A,#N/A,FALSE,"TMCOMP96";#N/A,#N/A,FALSE,"MAT96";#N/A,#N/A,FALSE,"FANDA96";#N/A,#N/A,FALSE,"INTRAN96";#N/A,#N/A,FALSE,"NAA9697";#N/A,#N/A,FALSE,"ECWEBB";#N/A,#N/A,FALSE,"MFT96";#N/A,#N/A,FALSE,"CTrecon"}</definedName>
    <definedName name="sdf_1_3_5_5" hidden="1">{#N/A,#N/A,FALSE,"TMCOMP96";#N/A,#N/A,FALSE,"MAT96";#N/A,#N/A,FALSE,"FANDA96";#N/A,#N/A,FALSE,"INTRAN96";#N/A,#N/A,FALSE,"NAA9697";#N/A,#N/A,FALSE,"ECWEBB";#N/A,#N/A,FALSE,"MFT96";#N/A,#N/A,FALSE,"CTrecon"}</definedName>
    <definedName name="sdf_1_4" hidden="1">{#N/A,#N/A,FALSE,"TMCOMP96";#N/A,#N/A,FALSE,"MAT96";#N/A,#N/A,FALSE,"FANDA96";#N/A,#N/A,FALSE,"INTRAN96";#N/A,#N/A,FALSE,"NAA9697";#N/A,#N/A,FALSE,"ECWEBB";#N/A,#N/A,FALSE,"MFT96";#N/A,#N/A,FALSE,"CTrecon"}</definedName>
    <definedName name="sdf_1_4_1" hidden="1">{#N/A,#N/A,FALSE,"TMCOMP96";#N/A,#N/A,FALSE,"MAT96";#N/A,#N/A,FALSE,"FANDA96";#N/A,#N/A,FALSE,"INTRAN96";#N/A,#N/A,FALSE,"NAA9697";#N/A,#N/A,FALSE,"ECWEBB";#N/A,#N/A,FALSE,"MFT96";#N/A,#N/A,FALSE,"CTrecon"}</definedName>
    <definedName name="sdf_1_4_1_1" hidden="1">{#N/A,#N/A,FALSE,"TMCOMP96";#N/A,#N/A,FALSE,"MAT96";#N/A,#N/A,FALSE,"FANDA96";#N/A,#N/A,FALSE,"INTRAN96";#N/A,#N/A,FALSE,"NAA9697";#N/A,#N/A,FALSE,"ECWEBB";#N/A,#N/A,FALSE,"MFT96";#N/A,#N/A,FALSE,"CTrecon"}</definedName>
    <definedName name="sdf_1_4_1_1_1" hidden="1">{#N/A,#N/A,FALSE,"TMCOMP96";#N/A,#N/A,FALSE,"MAT96";#N/A,#N/A,FALSE,"FANDA96";#N/A,#N/A,FALSE,"INTRAN96";#N/A,#N/A,FALSE,"NAA9697";#N/A,#N/A,FALSE,"ECWEBB";#N/A,#N/A,FALSE,"MFT96";#N/A,#N/A,FALSE,"CTrecon"}</definedName>
    <definedName name="sdf_1_4_1_1_2" hidden="1">{#N/A,#N/A,FALSE,"TMCOMP96";#N/A,#N/A,FALSE,"MAT96";#N/A,#N/A,FALSE,"FANDA96";#N/A,#N/A,FALSE,"INTRAN96";#N/A,#N/A,FALSE,"NAA9697";#N/A,#N/A,FALSE,"ECWEBB";#N/A,#N/A,FALSE,"MFT96";#N/A,#N/A,FALSE,"CTrecon"}</definedName>
    <definedName name="sdf_1_4_1_1_3" hidden="1">{#N/A,#N/A,FALSE,"TMCOMP96";#N/A,#N/A,FALSE,"MAT96";#N/A,#N/A,FALSE,"FANDA96";#N/A,#N/A,FALSE,"INTRAN96";#N/A,#N/A,FALSE,"NAA9697";#N/A,#N/A,FALSE,"ECWEBB";#N/A,#N/A,FALSE,"MFT96";#N/A,#N/A,FALSE,"CTrecon"}</definedName>
    <definedName name="sdf_1_4_1_1_4" hidden="1">{#N/A,#N/A,FALSE,"TMCOMP96";#N/A,#N/A,FALSE,"MAT96";#N/A,#N/A,FALSE,"FANDA96";#N/A,#N/A,FALSE,"INTRAN96";#N/A,#N/A,FALSE,"NAA9697";#N/A,#N/A,FALSE,"ECWEBB";#N/A,#N/A,FALSE,"MFT96";#N/A,#N/A,FALSE,"CTrecon"}</definedName>
    <definedName name="sdf_1_4_1_1_5" hidden="1">{#N/A,#N/A,FALSE,"TMCOMP96";#N/A,#N/A,FALSE,"MAT96";#N/A,#N/A,FALSE,"FANDA96";#N/A,#N/A,FALSE,"INTRAN96";#N/A,#N/A,FALSE,"NAA9697";#N/A,#N/A,FALSE,"ECWEBB";#N/A,#N/A,FALSE,"MFT96";#N/A,#N/A,FALSE,"CTrecon"}</definedName>
    <definedName name="sdf_1_4_1_2" hidden="1">{#N/A,#N/A,FALSE,"TMCOMP96";#N/A,#N/A,FALSE,"MAT96";#N/A,#N/A,FALSE,"FANDA96";#N/A,#N/A,FALSE,"INTRAN96";#N/A,#N/A,FALSE,"NAA9697";#N/A,#N/A,FALSE,"ECWEBB";#N/A,#N/A,FALSE,"MFT96";#N/A,#N/A,FALSE,"CTrecon"}</definedName>
    <definedName name="sdf_1_4_1_2_1" hidden="1">{#N/A,#N/A,FALSE,"TMCOMP96";#N/A,#N/A,FALSE,"MAT96";#N/A,#N/A,FALSE,"FANDA96";#N/A,#N/A,FALSE,"INTRAN96";#N/A,#N/A,FALSE,"NAA9697";#N/A,#N/A,FALSE,"ECWEBB";#N/A,#N/A,FALSE,"MFT96";#N/A,#N/A,FALSE,"CTrecon"}</definedName>
    <definedName name="sdf_1_4_1_2_2" hidden="1">{#N/A,#N/A,FALSE,"TMCOMP96";#N/A,#N/A,FALSE,"MAT96";#N/A,#N/A,FALSE,"FANDA96";#N/A,#N/A,FALSE,"INTRAN96";#N/A,#N/A,FALSE,"NAA9697";#N/A,#N/A,FALSE,"ECWEBB";#N/A,#N/A,FALSE,"MFT96";#N/A,#N/A,FALSE,"CTrecon"}</definedName>
    <definedName name="sdf_1_4_1_2_3" hidden="1">{#N/A,#N/A,FALSE,"TMCOMP96";#N/A,#N/A,FALSE,"MAT96";#N/A,#N/A,FALSE,"FANDA96";#N/A,#N/A,FALSE,"INTRAN96";#N/A,#N/A,FALSE,"NAA9697";#N/A,#N/A,FALSE,"ECWEBB";#N/A,#N/A,FALSE,"MFT96";#N/A,#N/A,FALSE,"CTrecon"}</definedName>
    <definedName name="sdf_1_4_1_2_4" hidden="1">{#N/A,#N/A,FALSE,"TMCOMP96";#N/A,#N/A,FALSE,"MAT96";#N/A,#N/A,FALSE,"FANDA96";#N/A,#N/A,FALSE,"INTRAN96";#N/A,#N/A,FALSE,"NAA9697";#N/A,#N/A,FALSE,"ECWEBB";#N/A,#N/A,FALSE,"MFT96";#N/A,#N/A,FALSE,"CTrecon"}</definedName>
    <definedName name="sdf_1_4_1_2_5" hidden="1">{#N/A,#N/A,FALSE,"TMCOMP96";#N/A,#N/A,FALSE,"MAT96";#N/A,#N/A,FALSE,"FANDA96";#N/A,#N/A,FALSE,"INTRAN96";#N/A,#N/A,FALSE,"NAA9697";#N/A,#N/A,FALSE,"ECWEBB";#N/A,#N/A,FALSE,"MFT96";#N/A,#N/A,FALSE,"CTrecon"}</definedName>
    <definedName name="sdf_1_4_1_3" hidden="1">{#N/A,#N/A,FALSE,"TMCOMP96";#N/A,#N/A,FALSE,"MAT96";#N/A,#N/A,FALSE,"FANDA96";#N/A,#N/A,FALSE,"INTRAN96";#N/A,#N/A,FALSE,"NAA9697";#N/A,#N/A,FALSE,"ECWEBB";#N/A,#N/A,FALSE,"MFT96";#N/A,#N/A,FALSE,"CTrecon"}</definedName>
    <definedName name="sdf_1_4_1_3_1" hidden="1">{#N/A,#N/A,FALSE,"TMCOMP96";#N/A,#N/A,FALSE,"MAT96";#N/A,#N/A,FALSE,"FANDA96";#N/A,#N/A,FALSE,"INTRAN96";#N/A,#N/A,FALSE,"NAA9697";#N/A,#N/A,FALSE,"ECWEBB";#N/A,#N/A,FALSE,"MFT96";#N/A,#N/A,FALSE,"CTrecon"}</definedName>
    <definedName name="sdf_1_4_1_3_2" hidden="1">{#N/A,#N/A,FALSE,"TMCOMP96";#N/A,#N/A,FALSE,"MAT96";#N/A,#N/A,FALSE,"FANDA96";#N/A,#N/A,FALSE,"INTRAN96";#N/A,#N/A,FALSE,"NAA9697";#N/A,#N/A,FALSE,"ECWEBB";#N/A,#N/A,FALSE,"MFT96";#N/A,#N/A,FALSE,"CTrecon"}</definedName>
    <definedName name="sdf_1_4_1_3_3" hidden="1">{#N/A,#N/A,FALSE,"TMCOMP96";#N/A,#N/A,FALSE,"MAT96";#N/A,#N/A,FALSE,"FANDA96";#N/A,#N/A,FALSE,"INTRAN96";#N/A,#N/A,FALSE,"NAA9697";#N/A,#N/A,FALSE,"ECWEBB";#N/A,#N/A,FALSE,"MFT96";#N/A,#N/A,FALSE,"CTrecon"}</definedName>
    <definedName name="sdf_1_4_1_3_4" hidden="1">{#N/A,#N/A,FALSE,"TMCOMP96";#N/A,#N/A,FALSE,"MAT96";#N/A,#N/A,FALSE,"FANDA96";#N/A,#N/A,FALSE,"INTRAN96";#N/A,#N/A,FALSE,"NAA9697";#N/A,#N/A,FALSE,"ECWEBB";#N/A,#N/A,FALSE,"MFT96";#N/A,#N/A,FALSE,"CTrecon"}</definedName>
    <definedName name="sdf_1_4_1_3_5" hidden="1">{#N/A,#N/A,FALSE,"TMCOMP96";#N/A,#N/A,FALSE,"MAT96";#N/A,#N/A,FALSE,"FANDA96";#N/A,#N/A,FALSE,"INTRAN96";#N/A,#N/A,FALSE,"NAA9697";#N/A,#N/A,FALSE,"ECWEBB";#N/A,#N/A,FALSE,"MFT96";#N/A,#N/A,FALSE,"CTrecon"}</definedName>
    <definedName name="sdf_1_4_1_4" hidden="1">{#N/A,#N/A,FALSE,"TMCOMP96";#N/A,#N/A,FALSE,"MAT96";#N/A,#N/A,FALSE,"FANDA96";#N/A,#N/A,FALSE,"INTRAN96";#N/A,#N/A,FALSE,"NAA9697";#N/A,#N/A,FALSE,"ECWEBB";#N/A,#N/A,FALSE,"MFT96";#N/A,#N/A,FALSE,"CTrecon"}</definedName>
    <definedName name="sdf_1_4_1_4_1" hidden="1">{#N/A,#N/A,FALSE,"TMCOMP96";#N/A,#N/A,FALSE,"MAT96";#N/A,#N/A,FALSE,"FANDA96";#N/A,#N/A,FALSE,"INTRAN96";#N/A,#N/A,FALSE,"NAA9697";#N/A,#N/A,FALSE,"ECWEBB";#N/A,#N/A,FALSE,"MFT96";#N/A,#N/A,FALSE,"CTrecon"}</definedName>
    <definedName name="sdf_1_4_1_4_2" hidden="1">{#N/A,#N/A,FALSE,"TMCOMP96";#N/A,#N/A,FALSE,"MAT96";#N/A,#N/A,FALSE,"FANDA96";#N/A,#N/A,FALSE,"INTRAN96";#N/A,#N/A,FALSE,"NAA9697";#N/A,#N/A,FALSE,"ECWEBB";#N/A,#N/A,FALSE,"MFT96";#N/A,#N/A,FALSE,"CTrecon"}</definedName>
    <definedName name="sdf_1_4_1_4_3" hidden="1">{#N/A,#N/A,FALSE,"TMCOMP96";#N/A,#N/A,FALSE,"MAT96";#N/A,#N/A,FALSE,"FANDA96";#N/A,#N/A,FALSE,"INTRAN96";#N/A,#N/A,FALSE,"NAA9697";#N/A,#N/A,FALSE,"ECWEBB";#N/A,#N/A,FALSE,"MFT96";#N/A,#N/A,FALSE,"CTrecon"}</definedName>
    <definedName name="sdf_1_4_1_4_4" hidden="1">{#N/A,#N/A,FALSE,"TMCOMP96";#N/A,#N/A,FALSE,"MAT96";#N/A,#N/A,FALSE,"FANDA96";#N/A,#N/A,FALSE,"INTRAN96";#N/A,#N/A,FALSE,"NAA9697";#N/A,#N/A,FALSE,"ECWEBB";#N/A,#N/A,FALSE,"MFT96";#N/A,#N/A,FALSE,"CTrecon"}</definedName>
    <definedName name="sdf_1_4_1_4_5" hidden="1">{#N/A,#N/A,FALSE,"TMCOMP96";#N/A,#N/A,FALSE,"MAT96";#N/A,#N/A,FALSE,"FANDA96";#N/A,#N/A,FALSE,"INTRAN96";#N/A,#N/A,FALSE,"NAA9697";#N/A,#N/A,FALSE,"ECWEBB";#N/A,#N/A,FALSE,"MFT96";#N/A,#N/A,FALSE,"CTrecon"}</definedName>
    <definedName name="sdf_1_4_1_5" hidden="1">{#N/A,#N/A,FALSE,"TMCOMP96";#N/A,#N/A,FALSE,"MAT96";#N/A,#N/A,FALSE,"FANDA96";#N/A,#N/A,FALSE,"INTRAN96";#N/A,#N/A,FALSE,"NAA9697";#N/A,#N/A,FALSE,"ECWEBB";#N/A,#N/A,FALSE,"MFT96";#N/A,#N/A,FALSE,"CTrecon"}</definedName>
    <definedName name="sdf_1_4_1_5_1" hidden="1">{#N/A,#N/A,FALSE,"TMCOMP96";#N/A,#N/A,FALSE,"MAT96";#N/A,#N/A,FALSE,"FANDA96";#N/A,#N/A,FALSE,"INTRAN96";#N/A,#N/A,FALSE,"NAA9697";#N/A,#N/A,FALSE,"ECWEBB";#N/A,#N/A,FALSE,"MFT96";#N/A,#N/A,FALSE,"CTrecon"}</definedName>
    <definedName name="sdf_1_4_1_5_2" hidden="1">{#N/A,#N/A,FALSE,"TMCOMP96";#N/A,#N/A,FALSE,"MAT96";#N/A,#N/A,FALSE,"FANDA96";#N/A,#N/A,FALSE,"INTRAN96";#N/A,#N/A,FALSE,"NAA9697";#N/A,#N/A,FALSE,"ECWEBB";#N/A,#N/A,FALSE,"MFT96";#N/A,#N/A,FALSE,"CTrecon"}</definedName>
    <definedName name="sdf_1_4_1_5_3" hidden="1">{#N/A,#N/A,FALSE,"TMCOMP96";#N/A,#N/A,FALSE,"MAT96";#N/A,#N/A,FALSE,"FANDA96";#N/A,#N/A,FALSE,"INTRAN96";#N/A,#N/A,FALSE,"NAA9697";#N/A,#N/A,FALSE,"ECWEBB";#N/A,#N/A,FALSE,"MFT96";#N/A,#N/A,FALSE,"CTrecon"}</definedName>
    <definedName name="sdf_1_4_1_5_4" hidden="1">{#N/A,#N/A,FALSE,"TMCOMP96";#N/A,#N/A,FALSE,"MAT96";#N/A,#N/A,FALSE,"FANDA96";#N/A,#N/A,FALSE,"INTRAN96";#N/A,#N/A,FALSE,"NAA9697";#N/A,#N/A,FALSE,"ECWEBB";#N/A,#N/A,FALSE,"MFT96";#N/A,#N/A,FALSE,"CTrecon"}</definedName>
    <definedName name="sdf_1_4_1_5_5" hidden="1">{#N/A,#N/A,FALSE,"TMCOMP96";#N/A,#N/A,FALSE,"MAT96";#N/A,#N/A,FALSE,"FANDA96";#N/A,#N/A,FALSE,"INTRAN96";#N/A,#N/A,FALSE,"NAA9697";#N/A,#N/A,FALSE,"ECWEBB";#N/A,#N/A,FALSE,"MFT96";#N/A,#N/A,FALSE,"CTrecon"}</definedName>
    <definedName name="sdf_1_4_2" hidden="1">{#N/A,#N/A,FALSE,"TMCOMP96";#N/A,#N/A,FALSE,"MAT96";#N/A,#N/A,FALSE,"FANDA96";#N/A,#N/A,FALSE,"INTRAN96";#N/A,#N/A,FALSE,"NAA9697";#N/A,#N/A,FALSE,"ECWEBB";#N/A,#N/A,FALSE,"MFT96";#N/A,#N/A,FALSE,"CTrecon"}</definedName>
    <definedName name="sdf_1_4_2_1" hidden="1">{#N/A,#N/A,FALSE,"TMCOMP96";#N/A,#N/A,FALSE,"MAT96";#N/A,#N/A,FALSE,"FANDA96";#N/A,#N/A,FALSE,"INTRAN96";#N/A,#N/A,FALSE,"NAA9697";#N/A,#N/A,FALSE,"ECWEBB";#N/A,#N/A,FALSE,"MFT96";#N/A,#N/A,FALSE,"CTrecon"}</definedName>
    <definedName name="sdf_1_4_2_2" hidden="1">{#N/A,#N/A,FALSE,"TMCOMP96";#N/A,#N/A,FALSE,"MAT96";#N/A,#N/A,FALSE,"FANDA96";#N/A,#N/A,FALSE,"INTRAN96";#N/A,#N/A,FALSE,"NAA9697";#N/A,#N/A,FALSE,"ECWEBB";#N/A,#N/A,FALSE,"MFT96";#N/A,#N/A,FALSE,"CTrecon"}</definedName>
    <definedName name="sdf_1_4_2_3" hidden="1">{#N/A,#N/A,FALSE,"TMCOMP96";#N/A,#N/A,FALSE,"MAT96";#N/A,#N/A,FALSE,"FANDA96";#N/A,#N/A,FALSE,"INTRAN96";#N/A,#N/A,FALSE,"NAA9697";#N/A,#N/A,FALSE,"ECWEBB";#N/A,#N/A,FALSE,"MFT96";#N/A,#N/A,FALSE,"CTrecon"}</definedName>
    <definedName name="sdf_1_4_2_4" hidden="1">{#N/A,#N/A,FALSE,"TMCOMP96";#N/A,#N/A,FALSE,"MAT96";#N/A,#N/A,FALSE,"FANDA96";#N/A,#N/A,FALSE,"INTRAN96";#N/A,#N/A,FALSE,"NAA9697";#N/A,#N/A,FALSE,"ECWEBB";#N/A,#N/A,FALSE,"MFT96";#N/A,#N/A,FALSE,"CTrecon"}</definedName>
    <definedName name="sdf_1_4_2_5" hidden="1">{#N/A,#N/A,FALSE,"TMCOMP96";#N/A,#N/A,FALSE,"MAT96";#N/A,#N/A,FALSE,"FANDA96";#N/A,#N/A,FALSE,"INTRAN96";#N/A,#N/A,FALSE,"NAA9697";#N/A,#N/A,FALSE,"ECWEBB";#N/A,#N/A,FALSE,"MFT96";#N/A,#N/A,FALSE,"CTrecon"}</definedName>
    <definedName name="sdf_1_4_3" hidden="1">{#N/A,#N/A,FALSE,"TMCOMP96";#N/A,#N/A,FALSE,"MAT96";#N/A,#N/A,FALSE,"FANDA96";#N/A,#N/A,FALSE,"INTRAN96";#N/A,#N/A,FALSE,"NAA9697";#N/A,#N/A,FALSE,"ECWEBB";#N/A,#N/A,FALSE,"MFT96";#N/A,#N/A,FALSE,"CTrecon"}</definedName>
    <definedName name="sdf_1_4_3_1" hidden="1">{#N/A,#N/A,FALSE,"TMCOMP96";#N/A,#N/A,FALSE,"MAT96";#N/A,#N/A,FALSE,"FANDA96";#N/A,#N/A,FALSE,"INTRAN96";#N/A,#N/A,FALSE,"NAA9697";#N/A,#N/A,FALSE,"ECWEBB";#N/A,#N/A,FALSE,"MFT96";#N/A,#N/A,FALSE,"CTrecon"}</definedName>
    <definedName name="sdf_1_4_3_2" hidden="1">{#N/A,#N/A,FALSE,"TMCOMP96";#N/A,#N/A,FALSE,"MAT96";#N/A,#N/A,FALSE,"FANDA96";#N/A,#N/A,FALSE,"INTRAN96";#N/A,#N/A,FALSE,"NAA9697";#N/A,#N/A,FALSE,"ECWEBB";#N/A,#N/A,FALSE,"MFT96";#N/A,#N/A,FALSE,"CTrecon"}</definedName>
    <definedName name="sdf_1_4_3_3" hidden="1">{#N/A,#N/A,FALSE,"TMCOMP96";#N/A,#N/A,FALSE,"MAT96";#N/A,#N/A,FALSE,"FANDA96";#N/A,#N/A,FALSE,"INTRAN96";#N/A,#N/A,FALSE,"NAA9697";#N/A,#N/A,FALSE,"ECWEBB";#N/A,#N/A,FALSE,"MFT96";#N/A,#N/A,FALSE,"CTrecon"}</definedName>
    <definedName name="sdf_1_4_3_4" hidden="1">{#N/A,#N/A,FALSE,"TMCOMP96";#N/A,#N/A,FALSE,"MAT96";#N/A,#N/A,FALSE,"FANDA96";#N/A,#N/A,FALSE,"INTRAN96";#N/A,#N/A,FALSE,"NAA9697";#N/A,#N/A,FALSE,"ECWEBB";#N/A,#N/A,FALSE,"MFT96";#N/A,#N/A,FALSE,"CTrecon"}</definedName>
    <definedName name="sdf_1_4_3_5" hidden="1">{#N/A,#N/A,FALSE,"TMCOMP96";#N/A,#N/A,FALSE,"MAT96";#N/A,#N/A,FALSE,"FANDA96";#N/A,#N/A,FALSE,"INTRAN96";#N/A,#N/A,FALSE,"NAA9697";#N/A,#N/A,FALSE,"ECWEBB";#N/A,#N/A,FALSE,"MFT96";#N/A,#N/A,FALSE,"CTrecon"}</definedName>
    <definedName name="sdf_1_4_4" hidden="1">{#N/A,#N/A,FALSE,"TMCOMP96";#N/A,#N/A,FALSE,"MAT96";#N/A,#N/A,FALSE,"FANDA96";#N/A,#N/A,FALSE,"INTRAN96";#N/A,#N/A,FALSE,"NAA9697";#N/A,#N/A,FALSE,"ECWEBB";#N/A,#N/A,FALSE,"MFT96";#N/A,#N/A,FALSE,"CTrecon"}</definedName>
    <definedName name="sdf_1_4_4_1" hidden="1">{#N/A,#N/A,FALSE,"TMCOMP96";#N/A,#N/A,FALSE,"MAT96";#N/A,#N/A,FALSE,"FANDA96";#N/A,#N/A,FALSE,"INTRAN96";#N/A,#N/A,FALSE,"NAA9697";#N/A,#N/A,FALSE,"ECWEBB";#N/A,#N/A,FALSE,"MFT96";#N/A,#N/A,FALSE,"CTrecon"}</definedName>
    <definedName name="sdf_1_4_4_2" hidden="1">{#N/A,#N/A,FALSE,"TMCOMP96";#N/A,#N/A,FALSE,"MAT96";#N/A,#N/A,FALSE,"FANDA96";#N/A,#N/A,FALSE,"INTRAN96";#N/A,#N/A,FALSE,"NAA9697";#N/A,#N/A,FALSE,"ECWEBB";#N/A,#N/A,FALSE,"MFT96";#N/A,#N/A,FALSE,"CTrecon"}</definedName>
    <definedName name="sdf_1_4_4_3" hidden="1">{#N/A,#N/A,FALSE,"TMCOMP96";#N/A,#N/A,FALSE,"MAT96";#N/A,#N/A,FALSE,"FANDA96";#N/A,#N/A,FALSE,"INTRAN96";#N/A,#N/A,FALSE,"NAA9697";#N/A,#N/A,FALSE,"ECWEBB";#N/A,#N/A,FALSE,"MFT96";#N/A,#N/A,FALSE,"CTrecon"}</definedName>
    <definedName name="sdf_1_4_4_4" hidden="1">{#N/A,#N/A,FALSE,"TMCOMP96";#N/A,#N/A,FALSE,"MAT96";#N/A,#N/A,FALSE,"FANDA96";#N/A,#N/A,FALSE,"INTRAN96";#N/A,#N/A,FALSE,"NAA9697";#N/A,#N/A,FALSE,"ECWEBB";#N/A,#N/A,FALSE,"MFT96";#N/A,#N/A,FALSE,"CTrecon"}</definedName>
    <definedName name="sdf_1_4_4_5" hidden="1">{#N/A,#N/A,FALSE,"TMCOMP96";#N/A,#N/A,FALSE,"MAT96";#N/A,#N/A,FALSE,"FANDA96";#N/A,#N/A,FALSE,"INTRAN96";#N/A,#N/A,FALSE,"NAA9697";#N/A,#N/A,FALSE,"ECWEBB";#N/A,#N/A,FALSE,"MFT96";#N/A,#N/A,FALSE,"CTrecon"}</definedName>
    <definedName name="sdf_1_4_5" hidden="1">{#N/A,#N/A,FALSE,"TMCOMP96";#N/A,#N/A,FALSE,"MAT96";#N/A,#N/A,FALSE,"FANDA96";#N/A,#N/A,FALSE,"INTRAN96";#N/A,#N/A,FALSE,"NAA9697";#N/A,#N/A,FALSE,"ECWEBB";#N/A,#N/A,FALSE,"MFT96";#N/A,#N/A,FALSE,"CTrecon"}</definedName>
    <definedName name="sdf_1_4_5_1" hidden="1">{#N/A,#N/A,FALSE,"TMCOMP96";#N/A,#N/A,FALSE,"MAT96";#N/A,#N/A,FALSE,"FANDA96";#N/A,#N/A,FALSE,"INTRAN96";#N/A,#N/A,FALSE,"NAA9697";#N/A,#N/A,FALSE,"ECWEBB";#N/A,#N/A,FALSE,"MFT96";#N/A,#N/A,FALSE,"CTrecon"}</definedName>
    <definedName name="sdf_1_4_5_2" hidden="1">{#N/A,#N/A,FALSE,"TMCOMP96";#N/A,#N/A,FALSE,"MAT96";#N/A,#N/A,FALSE,"FANDA96";#N/A,#N/A,FALSE,"INTRAN96";#N/A,#N/A,FALSE,"NAA9697";#N/A,#N/A,FALSE,"ECWEBB";#N/A,#N/A,FALSE,"MFT96";#N/A,#N/A,FALSE,"CTrecon"}</definedName>
    <definedName name="sdf_1_4_5_3" hidden="1">{#N/A,#N/A,FALSE,"TMCOMP96";#N/A,#N/A,FALSE,"MAT96";#N/A,#N/A,FALSE,"FANDA96";#N/A,#N/A,FALSE,"INTRAN96";#N/A,#N/A,FALSE,"NAA9697";#N/A,#N/A,FALSE,"ECWEBB";#N/A,#N/A,FALSE,"MFT96";#N/A,#N/A,FALSE,"CTrecon"}</definedName>
    <definedName name="sdf_1_4_5_4" hidden="1">{#N/A,#N/A,FALSE,"TMCOMP96";#N/A,#N/A,FALSE,"MAT96";#N/A,#N/A,FALSE,"FANDA96";#N/A,#N/A,FALSE,"INTRAN96";#N/A,#N/A,FALSE,"NAA9697";#N/A,#N/A,FALSE,"ECWEBB";#N/A,#N/A,FALSE,"MFT96";#N/A,#N/A,FALSE,"CTrecon"}</definedName>
    <definedName name="sdf_1_4_5_5" hidden="1">{#N/A,#N/A,FALSE,"TMCOMP96";#N/A,#N/A,FALSE,"MAT96";#N/A,#N/A,FALSE,"FANDA96";#N/A,#N/A,FALSE,"INTRAN96";#N/A,#N/A,FALSE,"NAA9697";#N/A,#N/A,FALSE,"ECWEBB";#N/A,#N/A,FALSE,"MFT96";#N/A,#N/A,FALSE,"CTrecon"}</definedName>
    <definedName name="sdf_1_5" hidden="1">{#N/A,#N/A,FALSE,"TMCOMP96";#N/A,#N/A,FALSE,"MAT96";#N/A,#N/A,FALSE,"FANDA96";#N/A,#N/A,FALSE,"INTRAN96";#N/A,#N/A,FALSE,"NAA9697";#N/A,#N/A,FALSE,"ECWEBB";#N/A,#N/A,FALSE,"MFT96";#N/A,#N/A,FALSE,"CTrecon"}</definedName>
    <definedName name="sdf_1_5_1" hidden="1">{#N/A,#N/A,FALSE,"TMCOMP96";#N/A,#N/A,FALSE,"MAT96";#N/A,#N/A,FALSE,"FANDA96";#N/A,#N/A,FALSE,"INTRAN96";#N/A,#N/A,FALSE,"NAA9697";#N/A,#N/A,FALSE,"ECWEBB";#N/A,#N/A,FALSE,"MFT96";#N/A,#N/A,FALSE,"CTrecon"}</definedName>
    <definedName name="sdf_1_5_1_1" hidden="1">{#N/A,#N/A,FALSE,"TMCOMP96";#N/A,#N/A,FALSE,"MAT96";#N/A,#N/A,FALSE,"FANDA96";#N/A,#N/A,FALSE,"INTRAN96";#N/A,#N/A,FALSE,"NAA9697";#N/A,#N/A,FALSE,"ECWEBB";#N/A,#N/A,FALSE,"MFT96";#N/A,#N/A,FALSE,"CTrecon"}</definedName>
    <definedName name="sdf_1_5_1_2" hidden="1">{#N/A,#N/A,FALSE,"TMCOMP96";#N/A,#N/A,FALSE,"MAT96";#N/A,#N/A,FALSE,"FANDA96";#N/A,#N/A,FALSE,"INTRAN96";#N/A,#N/A,FALSE,"NAA9697";#N/A,#N/A,FALSE,"ECWEBB";#N/A,#N/A,FALSE,"MFT96";#N/A,#N/A,FALSE,"CTrecon"}</definedName>
    <definedName name="sdf_1_5_1_3" hidden="1">{#N/A,#N/A,FALSE,"TMCOMP96";#N/A,#N/A,FALSE,"MAT96";#N/A,#N/A,FALSE,"FANDA96";#N/A,#N/A,FALSE,"INTRAN96";#N/A,#N/A,FALSE,"NAA9697";#N/A,#N/A,FALSE,"ECWEBB";#N/A,#N/A,FALSE,"MFT96";#N/A,#N/A,FALSE,"CTrecon"}</definedName>
    <definedName name="sdf_1_5_1_4" hidden="1">{#N/A,#N/A,FALSE,"TMCOMP96";#N/A,#N/A,FALSE,"MAT96";#N/A,#N/A,FALSE,"FANDA96";#N/A,#N/A,FALSE,"INTRAN96";#N/A,#N/A,FALSE,"NAA9697";#N/A,#N/A,FALSE,"ECWEBB";#N/A,#N/A,FALSE,"MFT96";#N/A,#N/A,FALSE,"CTrecon"}</definedName>
    <definedName name="sdf_1_5_1_5" hidden="1">{#N/A,#N/A,FALSE,"TMCOMP96";#N/A,#N/A,FALSE,"MAT96";#N/A,#N/A,FALSE,"FANDA96";#N/A,#N/A,FALSE,"INTRAN96";#N/A,#N/A,FALSE,"NAA9697";#N/A,#N/A,FALSE,"ECWEBB";#N/A,#N/A,FALSE,"MFT96";#N/A,#N/A,FALSE,"CTrecon"}</definedName>
    <definedName name="sdf_1_5_2" hidden="1">{#N/A,#N/A,FALSE,"TMCOMP96";#N/A,#N/A,FALSE,"MAT96";#N/A,#N/A,FALSE,"FANDA96";#N/A,#N/A,FALSE,"INTRAN96";#N/A,#N/A,FALSE,"NAA9697";#N/A,#N/A,FALSE,"ECWEBB";#N/A,#N/A,FALSE,"MFT96";#N/A,#N/A,FALSE,"CTrecon"}</definedName>
    <definedName name="sdf_1_5_2_1" hidden="1">{#N/A,#N/A,FALSE,"TMCOMP96";#N/A,#N/A,FALSE,"MAT96";#N/A,#N/A,FALSE,"FANDA96";#N/A,#N/A,FALSE,"INTRAN96";#N/A,#N/A,FALSE,"NAA9697";#N/A,#N/A,FALSE,"ECWEBB";#N/A,#N/A,FALSE,"MFT96";#N/A,#N/A,FALSE,"CTrecon"}</definedName>
    <definedName name="sdf_1_5_2_2" hidden="1">{#N/A,#N/A,FALSE,"TMCOMP96";#N/A,#N/A,FALSE,"MAT96";#N/A,#N/A,FALSE,"FANDA96";#N/A,#N/A,FALSE,"INTRAN96";#N/A,#N/A,FALSE,"NAA9697";#N/A,#N/A,FALSE,"ECWEBB";#N/A,#N/A,FALSE,"MFT96";#N/A,#N/A,FALSE,"CTrecon"}</definedName>
    <definedName name="sdf_1_5_2_3" hidden="1">{#N/A,#N/A,FALSE,"TMCOMP96";#N/A,#N/A,FALSE,"MAT96";#N/A,#N/A,FALSE,"FANDA96";#N/A,#N/A,FALSE,"INTRAN96";#N/A,#N/A,FALSE,"NAA9697";#N/A,#N/A,FALSE,"ECWEBB";#N/A,#N/A,FALSE,"MFT96";#N/A,#N/A,FALSE,"CTrecon"}</definedName>
    <definedName name="sdf_1_5_2_4" hidden="1">{#N/A,#N/A,FALSE,"TMCOMP96";#N/A,#N/A,FALSE,"MAT96";#N/A,#N/A,FALSE,"FANDA96";#N/A,#N/A,FALSE,"INTRAN96";#N/A,#N/A,FALSE,"NAA9697";#N/A,#N/A,FALSE,"ECWEBB";#N/A,#N/A,FALSE,"MFT96";#N/A,#N/A,FALSE,"CTrecon"}</definedName>
    <definedName name="sdf_1_5_2_5" hidden="1">{#N/A,#N/A,FALSE,"TMCOMP96";#N/A,#N/A,FALSE,"MAT96";#N/A,#N/A,FALSE,"FANDA96";#N/A,#N/A,FALSE,"INTRAN96";#N/A,#N/A,FALSE,"NAA9697";#N/A,#N/A,FALSE,"ECWEBB";#N/A,#N/A,FALSE,"MFT96";#N/A,#N/A,FALSE,"CTrecon"}</definedName>
    <definedName name="sdf_1_5_3" hidden="1">{#N/A,#N/A,FALSE,"TMCOMP96";#N/A,#N/A,FALSE,"MAT96";#N/A,#N/A,FALSE,"FANDA96";#N/A,#N/A,FALSE,"INTRAN96";#N/A,#N/A,FALSE,"NAA9697";#N/A,#N/A,FALSE,"ECWEBB";#N/A,#N/A,FALSE,"MFT96";#N/A,#N/A,FALSE,"CTrecon"}</definedName>
    <definedName name="sdf_1_5_3_1" hidden="1">{#N/A,#N/A,FALSE,"TMCOMP96";#N/A,#N/A,FALSE,"MAT96";#N/A,#N/A,FALSE,"FANDA96";#N/A,#N/A,FALSE,"INTRAN96";#N/A,#N/A,FALSE,"NAA9697";#N/A,#N/A,FALSE,"ECWEBB";#N/A,#N/A,FALSE,"MFT96";#N/A,#N/A,FALSE,"CTrecon"}</definedName>
    <definedName name="sdf_1_5_3_2" hidden="1">{#N/A,#N/A,FALSE,"TMCOMP96";#N/A,#N/A,FALSE,"MAT96";#N/A,#N/A,FALSE,"FANDA96";#N/A,#N/A,FALSE,"INTRAN96";#N/A,#N/A,FALSE,"NAA9697";#N/A,#N/A,FALSE,"ECWEBB";#N/A,#N/A,FALSE,"MFT96";#N/A,#N/A,FALSE,"CTrecon"}</definedName>
    <definedName name="sdf_1_5_3_3" hidden="1">{#N/A,#N/A,FALSE,"TMCOMP96";#N/A,#N/A,FALSE,"MAT96";#N/A,#N/A,FALSE,"FANDA96";#N/A,#N/A,FALSE,"INTRAN96";#N/A,#N/A,FALSE,"NAA9697";#N/A,#N/A,FALSE,"ECWEBB";#N/A,#N/A,FALSE,"MFT96";#N/A,#N/A,FALSE,"CTrecon"}</definedName>
    <definedName name="sdf_1_5_3_4" hidden="1">{#N/A,#N/A,FALSE,"TMCOMP96";#N/A,#N/A,FALSE,"MAT96";#N/A,#N/A,FALSE,"FANDA96";#N/A,#N/A,FALSE,"INTRAN96";#N/A,#N/A,FALSE,"NAA9697";#N/A,#N/A,FALSE,"ECWEBB";#N/A,#N/A,FALSE,"MFT96";#N/A,#N/A,FALSE,"CTrecon"}</definedName>
    <definedName name="sdf_1_5_3_5" hidden="1">{#N/A,#N/A,FALSE,"TMCOMP96";#N/A,#N/A,FALSE,"MAT96";#N/A,#N/A,FALSE,"FANDA96";#N/A,#N/A,FALSE,"INTRAN96";#N/A,#N/A,FALSE,"NAA9697";#N/A,#N/A,FALSE,"ECWEBB";#N/A,#N/A,FALSE,"MFT96";#N/A,#N/A,FALSE,"CTrecon"}</definedName>
    <definedName name="sdf_1_5_4" hidden="1">{#N/A,#N/A,FALSE,"TMCOMP96";#N/A,#N/A,FALSE,"MAT96";#N/A,#N/A,FALSE,"FANDA96";#N/A,#N/A,FALSE,"INTRAN96";#N/A,#N/A,FALSE,"NAA9697";#N/A,#N/A,FALSE,"ECWEBB";#N/A,#N/A,FALSE,"MFT96";#N/A,#N/A,FALSE,"CTrecon"}</definedName>
    <definedName name="sdf_1_5_4_1" hidden="1">{#N/A,#N/A,FALSE,"TMCOMP96";#N/A,#N/A,FALSE,"MAT96";#N/A,#N/A,FALSE,"FANDA96";#N/A,#N/A,FALSE,"INTRAN96";#N/A,#N/A,FALSE,"NAA9697";#N/A,#N/A,FALSE,"ECWEBB";#N/A,#N/A,FALSE,"MFT96";#N/A,#N/A,FALSE,"CTrecon"}</definedName>
    <definedName name="sdf_1_5_4_2" hidden="1">{#N/A,#N/A,FALSE,"TMCOMP96";#N/A,#N/A,FALSE,"MAT96";#N/A,#N/A,FALSE,"FANDA96";#N/A,#N/A,FALSE,"INTRAN96";#N/A,#N/A,FALSE,"NAA9697";#N/A,#N/A,FALSE,"ECWEBB";#N/A,#N/A,FALSE,"MFT96";#N/A,#N/A,FALSE,"CTrecon"}</definedName>
    <definedName name="sdf_1_5_4_3" hidden="1">{#N/A,#N/A,FALSE,"TMCOMP96";#N/A,#N/A,FALSE,"MAT96";#N/A,#N/A,FALSE,"FANDA96";#N/A,#N/A,FALSE,"INTRAN96";#N/A,#N/A,FALSE,"NAA9697";#N/A,#N/A,FALSE,"ECWEBB";#N/A,#N/A,FALSE,"MFT96";#N/A,#N/A,FALSE,"CTrecon"}</definedName>
    <definedName name="sdf_1_5_4_4" hidden="1">{#N/A,#N/A,FALSE,"TMCOMP96";#N/A,#N/A,FALSE,"MAT96";#N/A,#N/A,FALSE,"FANDA96";#N/A,#N/A,FALSE,"INTRAN96";#N/A,#N/A,FALSE,"NAA9697";#N/A,#N/A,FALSE,"ECWEBB";#N/A,#N/A,FALSE,"MFT96";#N/A,#N/A,FALSE,"CTrecon"}</definedName>
    <definedName name="sdf_1_5_4_5" hidden="1">{#N/A,#N/A,FALSE,"TMCOMP96";#N/A,#N/A,FALSE,"MAT96";#N/A,#N/A,FALSE,"FANDA96";#N/A,#N/A,FALSE,"INTRAN96";#N/A,#N/A,FALSE,"NAA9697";#N/A,#N/A,FALSE,"ECWEBB";#N/A,#N/A,FALSE,"MFT96";#N/A,#N/A,FALSE,"CTrecon"}</definedName>
    <definedName name="sdf_1_5_5" hidden="1">{#N/A,#N/A,FALSE,"TMCOMP96";#N/A,#N/A,FALSE,"MAT96";#N/A,#N/A,FALSE,"FANDA96";#N/A,#N/A,FALSE,"INTRAN96";#N/A,#N/A,FALSE,"NAA9697";#N/A,#N/A,FALSE,"ECWEBB";#N/A,#N/A,FALSE,"MFT96";#N/A,#N/A,FALSE,"CTrecon"}</definedName>
    <definedName name="sdf_1_5_5_1" hidden="1">{#N/A,#N/A,FALSE,"TMCOMP96";#N/A,#N/A,FALSE,"MAT96";#N/A,#N/A,FALSE,"FANDA96";#N/A,#N/A,FALSE,"INTRAN96";#N/A,#N/A,FALSE,"NAA9697";#N/A,#N/A,FALSE,"ECWEBB";#N/A,#N/A,FALSE,"MFT96";#N/A,#N/A,FALSE,"CTrecon"}</definedName>
    <definedName name="sdf_1_5_5_2" hidden="1">{#N/A,#N/A,FALSE,"TMCOMP96";#N/A,#N/A,FALSE,"MAT96";#N/A,#N/A,FALSE,"FANDA96";#N/A,#N/A,FALSE,"INTRAN96";#N/A,#N/A,FALSE,"NAA9697";#N/A,#N/A,FALSE,"ECWEBB";#N/A,#N/A,FALSE,"MFT96";#N/A,#N/A,FALSE,"CTrecon"}</definedName>
    <definedName name="sdf_1_5_5_3" hidden="1">{#N/A,#N/A,FALSE,"TMCOMP96";#N/A,#N/A,FALSE,"MAT96";#N/A,#N/A,FALSE,"FANDA96";#N/A,#N/A,FALSE,"INTRAN96";#N/A,#N/A,FALSE,"NAA9697";#N/A,#N/A,FALSE,"ECWEBB";#N/A,#N/A,FALSE,"MFT96";#N/A,#N/A,FALSE,"CTrecon"}</definedName>
    <definedName name="sdf_1_5_5_4" hidden="1">{#N/A,#N/A,FALSE,"TMCOMP96";#N/A,#N/A,FALSE,"MAT96";#N/A,#N/A,FALSE,"FANDA96";#N/A,#N/A,FALSE,"INTRAN96";#N/A,#N/A,FALSE,"NAA9697";#N/A,#N/A,FALSE,"ECWEBB";#N/A,#N/A,FALSE,"MFT96";#N/A,#N/A,FALSE,"CTrecon"}</definedName>
    <definedName name="sdf_1_5_5_5" hidden="1">{#N/A,#N/A,FALSE,"TMCOMP96";#N/A,#N/A,FALSE,"MAT96";#N/A,#N/A,FALSE,"FANDA96";#N/A,#N/A,FALSE,"INTRAN96";#N/A,#N/A,FALSE,"NAA9697";#N/A,#N/A,FALSE,"ECWEBB";#N/A,#N/A,FALSE,"MFT96";#N/A,#N/A,FALSE,"CTrecon"}</definedName>
    <definedName name="sdf_2" hidden="1">{#N/A,#N/A,FALSE,"TMCOMP96";#N/A,#N/A,FALSE,"MAT96";#N/A,#N/A,FALSE,"FANDA96";#N/A,#N/A,FALSE,"INTRAN96";#N/A,#N/A,FALSE,"NAA9697";#N/A,#N/A,FALSE,"ECWEBB";#N/A,#N/A,FALSE,"MFT96";#N/A,#N/A,FALSE,"CTrecon"}</definedName>
    <definedName name="sdf_2_1" hidden="1">{#N/A,#N/A,FALSE,"TMCOMP96";#N/A,#N/A,FALSE,"MAT96";#N/A,#N/A,FALSE,"FANDA96";#N/A,#N/A,FALSE,"INTRAN96";#N/A,#N/A,FALSE,"NAA9697";#N/A,#N/A,FALSE,"ECWEBB";#N/A,#N/A,FALSE,"MFT96";#N/A,#N/A,FALSE,"CTrecon"}</definedName>
    <definedName name="sdf_2_1_1" hidden="1">{#N/A,#N/A,FALSE,"TMCOMP96";#N/A,#N/A,FALSE,"MAT96";#N/A,#N/A,FALSE,"FANDA96";#N/A,#N/A,FALSE,"INTRAN96";#N/A,#N/A,FALSE,"NAA9697";#N/A,#N/A,FALSE,"ECWEBB";#N/A,#N/A,FALSE,"MFT96";#N/A,#N/A,FALSE,"CTrecon"}</definedName>
    <definedName name="sdf_2_1_1_1" hidden="1">{#N/A,#N/A,FALSE,"TMCOMP96";#N/A,#N/A,FALSE,"MAT96";#N/A,#N/A,FALSE,"FANDA96";#N/A,#N/A,FALSE,"INTRAN96";#N/A,#N/A,FALSE,"NAA9697";#N/A,#N/A,FALSE,"ECWEBB";#N/A,#N/A,FALSE,"MFT96";#N/A,#N/A,FALSE,"CTrecon"}</definedName>
    <definedName name="sdf_2_1_1_1_1" hidden="1">{#N/A,#N/A,FALSE,"TMCOMP96";#N/A,#N/A,FALSE,"MAT96";#N/A,#N/A,FALSE,"FANDA96";#N/A,#N/A,FALSE,"INTRAN96";#N/A,#N/A,FALSE,"NAA9697";#N/A,#N/A,FALSE,"ECWEBB";#N/A,#N/A,FALSE,"MFT96";#N/A,#N/A,FALSE,"CTrecon"}</definedName>
    <definedName name="sdf_2_1_1_1_2" hidden="1">{#N/A,#N/A,FALSE,"TMCOMP96";#N/A,#N/A,FALSE,"MAT96";#N/A,#N/A,FALSE,"FANDA96";#N/A,#N/A,FALSE,"INTRAN96";#N/A,#N/A,FALSE,"NAA9697";#N/A,#N/A,FALSE,"ECWEBB";#N/A,#N/A,FALSE,"MFT96";#N/A,#N/A,FALSE,"CTrecon"}</definedName>
    <definedName name="sdf_2_1_1_1_3" hidden="1">{#N/A,#N/A,FALSE,"TMCOMP96";#N/A,#N/A,FALSE,"MAT96";#N/A,#N/A,FALSE,"FANDA96";#N/A,#N/A,FALSE,"INTRAN96";#N/A,#N/A,FALSE,"NAA9697";#N/A,#N/A,FALSE,"ECWEBB";#N/A,#N/A,FALSE,"MFT96";#N/A,#N/A,FALSE,"CTrecon"}</definedName>
    <definedName name="sdf_2_1_1_1_4" hidden="1">{#N/A,#N/A,FALSE,"TMCOMP96";#N/A,#N/A,FALSE,"MAT96";#N/A,#N/A,FALSE,"FANDA96";#N/A,#N/A,FALSE,"INTRAN96";#N/A,#N/A,FALSE,"NAA9697";#N/A,#N/A,FALSE,"ECWEBB";#N/A,#N/A,FALSE,"MFT96";#N/A,#N/A,FALSE,"CTrecon"}</definedName>
    <definedName name="sdf_2_1_1_1_5" hidden="1">{#N/A,#N/A,FALSE,"TMCOMP96";#N/A,#N/A,FALSE,"MAT96";#N/A,#N/A,FALSE,"FANDA96";#N/A,#N/A,FALSE,"INTRAN96";#N/A,#N/A,FALSE,"NAA9697";#N/A,#N/A,FALSE,"ECWEBB";#N/A,#N/A,FALSE,"MFT96";#N/A,#N/A,FALSE,"CTrecon"}</definedName>
    <definedName name="sdf_2_1_1_2" hidden="1">{#N/A,#N/A,FALSE,"TMCOMP96";#N/A,#N/A,FALSE,"MAT96";#N/A,#N/A,FALSE,"FANDA96";#N/A,#N/A,FALSE,"INTRAN96";#N/A,#N/A,FALSE,"NAA9697";#N/A,#N/A,FALSE,"ECWEBB";#N/A,#N/A,FALSE,"MFT96";#N/A,#N/A,FALSE,"CTrecon"}</definedName>
    <definedName name="sdf_2_1_1_2_1" hidden="1">{#N/A,#N/A,FALSE,"TMCOMP96";#N/A,#N/A,FALSE,"MAT96";#N/A,#N/A,FALSE,"FANDA96";#N/A,#N/A,FALSE,"INTRAN96";#N/A,#N/A,FALSE,"NAA9697";#N/A,#N/A,FALSE,"ECWEBB";#N/A,#N/A,FALSE,"MFT96";#N/A,#N/A,FALSE,"CTrecon"}</definedName>
    <definedName name="sdf_2_1_1_2_2" hidden="1">{#N/A,#N/A,FALSE,"TMCOMP96";#N/A,#N/A,FALSE,"MAT96";#N/A,#N/A,FALSE,"FANDA96";#N/A,#N/A,FALSE,"INTRAN96";#N/A,#N/A,FALSE,"NAA9697";#N/A,#N/A,FALSE,"ECWEBB";#N/A,#N/A,FALSE,"MFT96";#N/A,#N/A,FALSE,"CTrecon"}</definedName>
    <definedName name="sdf_2_1_1_2_3" hidden="1">{#N/A,#N/A,FALSE,"TMCOMP96";#N/A,#N/A,FALSE,"MAT96";#N/A,#N/A,FALSE,"FANDA96";#N/A,#N/A,FALSE,"INTRAN96";#N/A,#N/A,FALSE,"NAA9697";#N/A,#N/A,FALSE,"ECWEBB";#N/A,#N/A,FALSE,"MFT96";#N/A,#N/A,FALSE,"CTrecon"}</definedName>
    <definedName name="sdf_2_1_1_2_4" hidden="1">{#N/A,#N/A,FALSE,"TMCOMP96";#N/A,#N/A,FALSE,"MAT96";#N/A,#N/A,FALSE,"FANDA96";#N/A,#N/A,FALSE,"INTRAN96";#N/A,#N/A,FALSE,"NAA9697";#N/A,#N/A,FALSE,"ECWEBB";#N/A,#N/A,FALSE,"MFT96";#N/A,#N/A,FALSE,"CTrecon"}</definedName>
    <definedName name="sdf_2_1_1_2_5" hidden="1">{#N/A,#N/A,FALSE,"TMCOMP96";#N/A,#N/A,FALSE,"MAT96";#N/A,#N/A,FALSE,"FANDA96";#N/A,#N/A,FALSE,"INTRAN96";#N/A,#N/A,FALSE,"NAA9697";#N/A,#N/A,FALSE,"ECWEBB";#N/A,#N/A,FALSE,"MFT96";#N/A,#N/A,FALSE,"CTrecon"}</definedName>
    <definedName name="sdf_2_1_1_3" hidden="1">{#N/A,#N/A,FALSE,"TMCOMP96";#N/A,#N/A,FALSE,"MAT96";#N/A,#N/A,FALSE,"FANDA96";#N/A,#N/A,FALSE,"INTRAN96";#N/A,#N/A,FALSE,"NAA9697";#N/A,#N/A,FALSE,"ECWEBB";#N/A,#N/A,FALSE,"MFT96";#N/A,#N/A,FALSE,"CTrecon"}</definedName>
    <definedName name="sdf_2_1_1_4" hidden="1">{#N/A,#N/A,FALSE,"TMCOMP96";#N/A,#N/A,FALSE,"MAT96";#N/A,#N/A,FALSE,"FANDA96";#N/A,#N/A,FALSE,"INTRAN96";#N/A,#N/A,FALSE,"NAA9697";#N/A,#N/A,FALSE,"ECWEBB";#N/A,#N/A,FALSE,"MFT96";#N/A,#N/A,FALSE,"CTrecon"}</definedName>
    <definedName name="sdf_2_1_1_5" hidden="1">{#N/A,#N/A,FALSE,"TMCOMP96";#N/A,#N/A,FALSE,"MAT96";#N/A,#N/A,FALSE,"FANDA96";#N/A,#N/A,FALSE,"INTRAN96";#N/A,#N/A,FALSE,"NAA9697";#N/A,#N/A,FALSE,"ECWEBB";#N/A,#N/A,FALSE,"MFT96";#N/A,#N/A,FALSE,"CTrecon"}</definedName>
    <definedName name="sdf_2_1_2" hidden="1">{#N/A,#N/A,FALSE,"TMCOMP96";#N/A,#N/A,FALSE,"MAT96";#N/A,#N/A,FALSE,"FANDA96";#N/A,#N/A,FALSE,"INTRAN96";#N/A,#N/A,FALSE,"NAA9697";#N/A,#N/A,FALSE,"ECWEBB";#N/A,#N/A,FALSE,"MFT96";#N/A,#N/A,FALSE,"CTrecon"}</definedName>
    <definedName name="sdf_2_1_2_1" hidden="1">{#N/A,#N/A,FALSE,"TMCOMP96";#N/A,#N/A,FALSE,"MAT96";#N/A,#N/A,FALSE,"FANDA96";#N/A,#N/A,FALSE,"INTRAN96";#N/A,#N/A,FALSE,"NAA9697";#N/A,#N/A,FALSE,"ECWEBB";#N/A,#N/A,FALSE,"MFT96";#N/A,#N/A,FALSE,"CTrecon"}</definedName>
    <definedName name="sdf_2_1_2_2" hidden="1">{#N/A,#N/A,FALSE,"TMCOMP96";#N/A,#N/A,FALSE,"MAT96";#N/A,#N/A,FALSE,"FANDA96";#N/A,#N/A,FALSE,"INTRAN96";#N/A,#N/A,FALSE,"NAA9697";#N/A,#N/A,FALSE,"ECWEBB";#N/A,#N/A,FALSE,"MFT96";#N/A,#N/A,FALSE,"CTrecon"}</definedName>
    <definedName name="sdf_2_1_2_3" hidden="1">{#N/A,#N/A,FALSE,"TMCOMP96";#N/A,#N/A,FALSE,"MAT96";#N/A,#N/A,FALSE,"FANDA96";#N/A,#N/A,FALSE,"INTRAN96";#N/A,#N/A,FALSE,"NAA9697";#N/A,#N/A,FALSE,"ECWEBB";#N/A,#N/A,FALSE,"MFT96";#N/A,#N/A,FALSE,"CTrecon"}</definedName>
    <definedName name="sdf_2_1_2_4" hidden="1">{#N/A,#N/A,FALSE,"TMCOMP96";#N/A,#N/A,FALSE,"MAT96";#N/A,#N/A,FALSE,"FANDA96";#N/A,#N/A,FALSE,"INTRAN96";#N/A,#N/A,FALSE,"NAA9697";#N/A,#N/A,FALSE,"ECWEBB";#N/A,#N/A,FALSE,"MFT96";#N/A,#N/A,FALSE,"CTrecon"}</definedName>
    <definedName name="sdf_2_1_2_5" hidden="1">{#N/A,#N/A,FALSE,"TMCOMP96";#N/A,#N/A,FALSE,"MAT96";#N/A,#N/A,FALSE,"FANDA96";#N/A,#N/A,FALSE,"INTRAN96";#N/A,#N/A,FALSE,"NAA9697";#N/A,#N/A,FALSE,"ECWEBB";#N/A,#N/A,FALSE,"MFT96";#N/A,#N/A,FALSE,"CTrecon"}</definedName>
    <definedName name="sdf_2_1_3" hidden="1">{#N/A,#N/A,FALSE,"TMCOMP96";#N/A,#N/A,FALSE,"MAT96";#N/A,#N/A,FALSE,"FANDA96";#N/A,#N/A,FALSE,"INTRAN96";#N/A,#N/A,FALSE,"NAA9697";#N/A,#N/A,FALSE,"ECWEBB";#N/A,#N/A,FALSE,"MFT96";#N/A,#N/A,FALSE,"CTrecon"}</definedName>
    <definedName name="sdf_2_1_3_1" hidden="1">{#N/A,#N/A,FALSE,"TMCOMP96";#N/A,#N/A,FALSE,"MAT96";#N/A,#N/A,FALSE,"FANDA96";#N/A,#N/A,FALSE,"INTRAN96";#N/A,#N/A,FALSE,"NAA9697";#N/A,#N/A,FALSE,"ECWEBB";#N/A,#N/A,FALSE,"MFT96";#N/A,#N/A,FALSE,"CTrecon"}</definedName>
    <definedName name="sdf_2_1_3_2" hidden="1">{#N/A,#N/A,FALSE,"TMCOMP96";#N/A,#N/A,FALSE,"MAT96";#N/A,#N/A,FALSE,"FANDA96";#N/A,#N/A,FALSE,"INTRAN96";#N/A,#N/A,FALSE,"NAA9697";#N/A,#N/A,FALSE,"ECWEBB";#N/A,#N/A,FALSE,"MFT96";#N/A,#N/A,FALSE,"CTrecon"}</definedName>
    <definedName name="sdf_2_1_3_3" hidden="1">{#N/A,#N/A,FALSE,"TMCOMP96";#N/A,#N/A,FALSE,"MAT96";#N/A,#N/A,FALSE,"FANDA96";#N/A,#N/A,FALSE,"INTRAN96";#N/A,#N/A,FALSE,"NAA9697";#N/A,#N/A,FALSE,"ECWEBB";#N/A,#N/A,FALSE,"MFT96";#N/A,#N/A,FALSE,"CTrecon"}</definedName>
    <definedName name="sdf_2_1_3_4" hidden="1">{#N/A,#N/A,FALSE,"TMCOMP96";#N/A,#N/A,FALSE,"MAT96";#N/A,#N/A,FALSE,"FANDA96";#N/A,#N/A,FALSE,"INTRAN96";#N/A,#N/A,FALSE,"NAA9697";#N/A,#N/A,FALSE,"ECWEBB";#N/A,#N/A,FALSE,"MFT96";#N/A,#N/A,FALSE,"CTrecon"}</definedName>
    <definedName name="sdf_2_1_3_5" hidden="1">{#N/A,#N/A,FALSE,"TMCOMP96";#N/A,#N/A,FALSE,"MAT96";#N/A,#N/A,FALSE,"FANDA96";#N/A,#N/A,FALSE,"INTRAN96";#N/A,#N/A,FALSE,"NAA9697";#N/A,#N/A,FALSE,"ECWEBB";#N/A,#N/A,FALSE,"MFT96";#N/A,#N/A,FALSE,"CTrecon"}</definedName>
    <definedName name="sdf_2_1_4" hidden="1">{#N/A,#N/A,FALSE,"TMCOMP96";#N/A,#N/A,FALSE,"MAT96";#N/A,#N/A,FALSE,"FANDA96";#N/A,#N/A,FALSE,"INTRAN96";#N/A,#N/A,FALSE,"NAA9697";#N/A,#N/A,FALSE,"ECWEBB";#N/A,#N/A,FALSE,"MFT96";#N/A,#N/A,FALSE,"CTrecon"}</definedName>
    <definedName name="sdf_2_1_4_1" hidden="1">{#N/A,#N/A,FALSE,"TMCOMP96";#N/A,#N/A,FALSE,"MAT96";#N/A,#N/A,FALSE,"FANDA96";#N/A,#N/A,FALSE,"INTRAN96";#N/A,#N/A,FALSE,"NAA9697";#N/A,#N/A,FALSE,"ECWEBB";#N/A,#N/A,FALSE,"MFT96";#N/A,#N/A,FALSE,"CTrecon"}</definedName>
    <definedName name="sdf_2_1_4_2" hidden="1">{#N/A,#N/A,FALSE,"TMCOMP96";#N/A,#N/A,FALSE,"MAT96";#N/A,#N/A,FALSE,"FANDA96";#N/A,#N/A,FALSE,"INTRAN96";#N/A,#N/A,FALSE,"NAA9697";#N/A,#N/A,FALSE,"ECWEBB";#N/A,#N/A,FALSE,"MFT96";#N/A,#N/A,FALSE,"CTrecon"}</definedName>
    <definedName name="sdf_2_1_4_3" hidden="1">{#N/A,#N/A,FALSE,"TMCOMP96";#N/A,#N/A,FALSE,"MAT96";#N/A,#N/A,FALSE,"FANDA96";#N/A,#N/A,FALSE,"INTRAN96";#N/A,#N/A,FALSE,"NAA9697";#N/A,#N/A,FALSE,"ECWEBB";#N/A,#N/A,FALSE,"MFT96";#N/A,#N/A,FALSE,"CTrecon"}</definedName>
    <definedName name="sdf_2_1_4_4" hidden="1">{#N/A,#N/A,FALSE,"TMCOMP96";#N/A,#N/A,FALSE,"MAT96";#N/A,#N/A,FALSE,"FANDA96";#N/A,#N/A,FALSE,"INTRAN96";#N/A,#N/A,FALSE,"NAA9697";#N/A,#N/A,FALSE,"ECWEBB";#N/A,#N/A,FALSE,"MFT96";#N/A,#N/A,FALSE,"CTrecon"}</definedName>
    <definedName name="sdf_2_1_4_5" hidden="1">{#N/A,#N/A,FALSE,"TMCOMP96";#N/A,#N/A,FALSE,"MAT96";#N/A,#N/A,FALSE,"FANDA96";#N/A,#N/A,FALSE,"INTRAN96";#N/A,#N/A,FALSE,"NAA9697";#N/A,#N/A,FALSE,"ECWEBB";#N/A,#N/A,FALSE,"MFT96";#N/A,#N/A,FALSE,"CTrecon"}</definedName>
    <definedName name="sdf_2_1_5" hidden="1">{#N/A,#N/A,FALSE,"TMCOMP96";#N/A,#N/A,FALSE,"MAT96";#N/A,#N/A,FALSE,"FANDA96";#N/A,#N/A,FALSE,"INTRAN96";#N/A,#N/A,FALSE,"NAA9697";#N/A,#N/A,FALSE,"ECWEBB";#N/A,#N/A,FALSE,"MFT96";#N/A,#N/A,FALSE,"CTrecon"}</definedName>
    <definedName name="sdf_2_1_5_1" hidden="1">{#N/A,#N/A,FALSE,"TMCOMP96";#N/A,#N/A,FALSE,"MAT96";#N/A,#N/A,FALSE,"FANDA96";#N/A,#N/A,FALSE,"INTRAN96";#N/A,#N/A,FALSE,"NAA9697";#N/A,#N/A,FALSE,"ECWEBB";#N/A,#N/A,FALSE,"MFT96";#N/A,#N/A,FALSE,"CTrecon"}</definedName>
    <definedName name="sdf_2_1_5_2" hidden="1">{#N/A,#N/A,FALSE,"TMCOMP96";#N/A,#N/A,FALSE,"MAT96";#N/A,#N/A,FALSE,"FANDA96";#N/A,#N/A,FALSE,"INTRAN96";#N/A,#N/A,FALSE,"NAA9697";#N/A,#N/A,FALSE,"ECWEBB";#N/A,#N/A,FALSE,"MFT96";#N/A,#N/A,FALSE,"CTrecon"}</definedName>
    <definedName name="sdf_2_1_5_3" hidden="1">{#N/A,#N/A,FALSE,"TMCOMP96";#N/A,#N/A,FALSE,"MAT96";#N/A,#N/A,FALSE,"FANDA96";#N/A,#N/A,FALSE,"INTRAN96";#N/A,#N/A,FALSE,"NAA9697";#N/A,#N/A,FALSE,"ECWEBB";#N/A,#N/A,FALSE,"MFT96";#N/A,#N/A,FALSE,"CTrecon"}</definedName>
    <definedName name="sdf_2_1_5_4" hidden="1">{#N/A,#N/A,FALSE,"TMCOMP96";#N/A,#N/A,FALSE,"MAT96";#N/A,#N/A,FALSE,"FANDA96";#N/A,#N/A,FALSE,"INTRAN96";#N/A,#N/A,FALSE,"NAA9697";#N/A,#N/A,FALSE,"ECWEBB";#N/A,#N/A,FALSE,"MFT96";#N/A,#N/A,FALSE,"CTrecon"}</definedName>
    <definedName name="sdf_2_1_5_5" hidden="1">{#N/A,#N/A,FALSE,"TMCOMP96";#N/A,#N/A,FALSE,"MAT96";#N/A,#N/A,FALSE,"FANDA96";#N/A,#N/A,FALSE,"INTRAN96";#N/A,#N/A,FALSE,"NAA9697";#N/A,#N/A,FALSE,"ECWEBB";#N/A,#N/A,FALSE,"MFT96";#N/A,#N/A,FALSE,"CTrecon"}</definedName>
    <definedName name="sdf_2_2" hidden="1">{#N/A,#N/A,FALSE,"TMCOMP96";#N/A,#N/A,FALSE,"MAT96";#N/A,#N/A,FALSE,"FANDA96";#N/A,#N/A,FALSE,"INTRAN96";#N/A,#N/A,FALSE,"NAA9697";#N/A,#N/A,FALSE,"ECWEBB";#N/A,#N/A,FALSE,"MFT96";#N/A,#N/A,FALSE,"CTrecon"}</definedName>
    <definedName name="sdf_2_2_1" hidden="1">{#N/A,#N/A,FALSE,"TMCOMP96";#N/A,#N/A,FALSE,"MAT96";#N/A,#N/A,FALSE,"FANDA96";#N/A,#N/A,FALSE,"INTRAN96";#N/A,#N/A,FALSE,"NAA9697";#N/A,#N/A,FALSE,"ECWEBB";#N/A,#N/A,FALSE,"MFT96";#N/A,#N/A,FALSE,"CTrecon"}</definedName>
    <definedName name="sdf_2_2_2" hidden="1">{#N/A,#N/A,FALSE,"TMCOMP96";#N/A,#N/A,FALSE,"MAT96";#N/A,#N/A,FALSE,"FANDA96";#N/A,#N/A,FALSE,"INTRAN96";#N/A,#N/A,FALSE,"NAA9697";#N/A,#N/A,FALSE,"ECWEBB";#N/A,#N/A,FALSE,"MFT96";#N/A,#N/A,FALSE,"CTrecon"}</definedName>
    <definedName name="sdf_2_2_3" hidden="1">{#N/A,#N/A,FALSE,"TMCOMP96";#N/A,#N/A,FALSE,"MAT96";#N/A,#N/A,FALSE,"FANDA96";#N/A,#N/A,FALSE,"INTRAN96";#N/A,#N/A,FALSE,"NAA9697";#N/A,#N/A,FALSE,"ECWEBB";#N/A,#N/A,FALSE,"MFT96";#N/A,#N/A,FALSE,"CTrecon"}</definedName>
    <definedName name="sdf_2_2_4" hidden="1">{#N/A,#N/A,FALSE,"TMCOMP96";#N/A,#N/A,FALSE,"MAT96";#N/A,#N/A,FALSE,"FANDA96";#N/A,#N/A,FALSE,"INTRAN96";#N/A,#N/A,FALSE,"NAA9697";#N/A,#N/A,FALSE,"ECWEBB";#N/A,#N/A,FALSE,"MFT96";#N/A,#N/A,FALSE,"CTrecon"}</definedName>
    <definedName name="sdf_2_2_5" hidden="1">{#N/A,#N/A,FALSE,"TMCOMP96";#N/A,#N/A,FALSE,"MAT96";#N/A,#N/A,FALSE,"FANDA96";#N/A,#N/A,FALSE,"INTRAN96";#N/A,#N/A,FALSE,"NAA9697";#N/A,#N/A,FALSE,"ECWEBB";#N/A,#N/A,FALSE,"MFT96";#N/A,#N/A,FALSE,"CTrecon"}</definedName>
    <definedName name="sdf_2_3" hidden="1">{#N/A,#N/A,FALSE,"TMCOMP96";#N/A,#N/A,FALSE,"MAT96";#N/A,#N/A,FALSE,"FANDA96";#N/A,#N/A,FALSE,"INTRAN96";#N/A,#N/A,FALSE,"NAA9697";#N/A,#N/A,FALSE,"ECWEBB";#N/A,#N/A,FALSE,"MFT96";#N/A,#N/A,FALSE,"CTrecon"}</definedName>
    <definedName name="sdf_2_3_1" hidden="1">{#N/A,#N/A,FALSE,"TMCOMP96";#N/A,#N/A,FALSE,"MAT96";#N/A,#N/A,FALSE,"FANDA96";#N/A,#N/A,FALSE,"INTRAN96";#N/A,#N/A,FALSE,"NAA9697";#N/A,#N/A,FALSE,"ECWEBB";#N/A,#N/A,FALSE,"MFT96";#N/A,#N/A,FALSE,"CTrecon"}</definedName>
    <definedName name="sdf_2_3_2" hidden="1">{#N/A,#N/A,FALSE,"TMCOMP96";#N/A,#N/A,FALSE,"MAT96";#N/A,#N/A,FALSE,"FANDA96";#N/A,#N/A,FALSE,"INTRAN96";#N/A,#N/A,FALSE,"NAA9697";#N/A,#N/A,FALSE,"ECWEBB";#N/A,#N/A,FALSE,"MFT96";#N/A,#N/A,FALSE,"CTrecon"}</definedName>
    <definedName name="sdf_2_3_3" hidden="1">{#N/A,#N/A,FALSE,"TMCOMP96";#N/A,#N/A,FALSE,"MAT96";#N/A,#N/A,FALSE,"FANDA96";#N/A,#N/A,FALSE,"INTRAN96";#N/A,#N/A,FALSE,"NAA9697";#N/A,#N/A,FALSE,"ECWEBB";#N/A,#N/A,FALSE,"MFT96";#N/A,#N/A,FALSE,"CTrecon"}</definedName>
    <definedName name="sdf_2_3_4" hidden="1">{#N/A,#N/A,FALSE,"TMCOMP96";#N/A,#N/A,FALSE,"MAT96";#N/A,#N/A,FALSE,"FANDA96";#N/A,#N/A,FALSE,"INTRAN96";#N/A,#N/A,FALSE,"NAA9697";#N/A,#N/A,FALSE,"ECWEBB";#N/A,#N/A,FALSE,"MFT96";#N/A,#N/A,FALSE,"CTrecon"}</definedName>
    <definedName name="sdf_2_3_5" hidden="1">{#N/A,#N/A,FALSE,"TMCOMP96";#N/A,#N/A,FALSE,"MAT96";#N/A,#N/A,FALSE,"FANDA96";#N/A,#N/A,FALSE,"INTRAN96";#N/A,#N/A,FALSE,"NAA9697";#N/A,#N/A,FALSE,"ECWEBB";#N/A,#N/A,FALSE,"MFT96";#N/A,#N/A,FALSE,"CTrecon"}</definedName>
    <definedName name="sdf_2_4" hidden="1">{#N/A,#N/A,FALSE,"TMCOMP96";#N/A,#N/A,FALSE,"MAT96";#N/A,#N/A,FALSE,"FANDA96";#N/A,#N/A,FALSE,"INTRAN96";#N/A,#N/A,FALSE,"NAA9697";#N/A,#N/A,FALSE,"ECWEBB";#N/A,#N/A,FALSE,"MFT96";#N/A,#N/A,FALSE,"CTrecon"}</definedName>
    <definedName name="sdf_2_4_1" hidden="1">{#N/A,#N/A,FALSE,"TMCOMP96";#N/A,#N/A,FALSE,"MAT96";#N/A,#N/A,FALSE,"FANDA96";#N/A,#N/A,FALSE,"INTRAN96";#N/A,#N/A,FALSE,"NAA9697";#N/A,#N/A,FALSE,"ECWEBB";#N/A,#N/A,FALSE,"MFT96";#N/A,#N/A,FALSE,"CTrecon"}</definedName>
    <definedName name="sdf_2_4_2" hidden="1">{#N/A,#N/A,FALSE,"TMCOMP96";#N/A,#N/A,FALSE,"MAT96";#N/A,#N/A,FALSE,"FANDA96";#N/A,#N/A,FALSE,"INTRAN96";#N/A,#N/A,FALSE,"NAA9697";#N/A,#N/A,FALSE,"ECWEBB";#N/A,#N/A,FALSE,"MFT96";#N/A,#N/A,FALSE,"CTrecon"}</definedName>
    <definedName name="sdf_2_4_3" hidden="1">{#N/A,#N/A,FALSE,"TMCOMP96";#N/A,#N/A,FALSE,"MAT96";#N/A,#N/A,FALSE,"FANDA96";#N/A,#N/A,FALSE,"INTRAN96";#N/A,#N/A,FALSE,"NAA9697";#N/A,#N/A,FALSE,"ECWEBB";#N/A,#N/A,FALSE,"MFT96";#N/A,#N/A,FALSE,"CTrecon"}</definedName>
    <definedName name="sdf_2_4_4" hidden="1">{#N/A,#N/A,FALSE,"TMCOMP96";#N/A,#N/A,FALSE,"MAT96";#N/A,#N/A,FALSE,"FANDA96";#N/A,#N/A,FALSE,"INTRAN96";#N/A,#N/A,FALSE,"NAA9697";#N/A,#N/A,FALSE,"ECWEBB";#N/A,#N/A,FALSE,"MFT96";#N/A,#N/A,FALSE,"CTrecon"}</definedName>
    <definedName name="sdf_2_4_5" hidden="1">{#N/A,#N/A,FALSE,"TMCOMP96";#N/A,#N/A,FALSE,"MAT96";#N/A,#N/A,FALSE,"FANDA96";#N/A,#N/A,FALSE,"INTRAN96";#N/A,#N/A,FALSE,"NAA9697";#N/A,#N/A,FALSE,"ECWEBB";#N/A,#N/A,FALSE,"MFT96";#N/A,#N/A,FALSE,"CTrecon"}</definedName>
    <definedName name="sdf_2_5" hidden="1">{#N/A,#N/A,FALSE,"TMCOMP96";#N/A,#N/A,FALSE,"MAT96";#N/A,#N/A,FALSE,"FANDA96";#N/A,#N/A,FALSE,"INTRAN96";#N/A,#N/A,FALSE,"NAA9697";#N/A,#N/A,FALSE,"ECWEBB";#N/A,#N/A,FALSE,"MFT96";#N/A,#N/A,FALSE,"CTrecon"}</definedName>
    <definedName name="sdf_2_5_1" hidden="1">{#N/A,#N/A,FALSE,"TMCOMP96";#N/A,#N/A,FALSE,"MAT96";#N/A,#N/A,FALSE,"FANDA96";#N/A,#N/A,FALSE,"INTRAN96";#N/A,#N/A,FALSE,"NAA9697";#N/A,#N/A,FALSE,"ECWEBB";#N/A,#N/A,FALSE,"MFT96";#N/A,#N/A,FALSE,"CTrecon"}</definedName>
    <definedName name="sdf_2_5_2" hidden="1">{#N/A,#N/A,FALSE,"TMCOMP96";#N/A,#N/A,FALSE,"MAT96";#N/A,#N/A,FALSE,"FANDA96";#N/A,#N/A,FALSE,"INTRAN96";#N/A,#N/A,FALSE,"NAA9697";#N/A,#N/A,FALSE,"ECWEBB";#N/A,#N/A,FALSE,"MFT96";#N/A,#N/A,FALSE,"CTrecon"}</definedName>
    <definedName name="sdf_2_5_3" hidden="1">{#N/A,#N/A,FALSE,"TMCOMP96";#N/A,#N/A,FALSE,"MAT96";#N/A,#N/A,FALSE,"FANDA96";#N/A,#N/A,FALSE,"INTRAN96";#N/A,#N/A,FALSE,"NAA9697";#N/A,#N/A,FALSE,"ECWEBB";#N/A,#N/A,FALSE,"MFT96";#N/A,#N/A,FALSE,"CTrecon"}</definedName>
    <definedName name="sdf_2_5_4" hidden="1">{#N/A,#N/A,FALSE,"TMCOMP96";#N/A,#N/A,FALSE,"MAT96";#N/A,#N/A,FALSE,"FANDA96";#N/A,#N/A,FALSE,"INTRAN96";#N/A,#N/A,FALSE,"NAA9697";#N/A,#N/A,FALSE,"ECWEBB";#N/A,#N/A,FALSE,"MFT96";#N/A,#N/A,FALSE,"CTrecon"}</definedName>
    <definedName name="sdf_2_5_5" hidden="1">{#N/A,#N/A,FALSE,"TMCOMP96";#N/A,#N/A,FALSE,"MAT96";#N/A,#N/A,FALSE,"FANDA96";#N/A,#N/A,FALSE,"INTRAN96";#N/A,#N/A,FALSE,"NAA9697";#N/A,#N/A,FALSE,"ECWEBB";#N/A,#N/A,FALSE,"MFT96";#N/A,#N/A,FALSE,"CTrecon"}</definedName>
    <definedName name="sdf_3" hidden="1">{#N/A,#N/A,FALSE,"TMCOMP96";#N/A,#N/A,FALSE,"MAT96";#N/A,#N/A,FALSE,"FANDA96";#N/A,#N/A,FALSE,"INTRAN96";#N/A,#N/A,FALSE,"NAA9697";#N/A,#N/A,FALSE,"ECWEBB";#N/A,#N/A,FALSE,"MFT96";#N/A,#N/A,FALSE,"CTrecon"}</definedName>
    <definedName name="sdf_3_1" hidden="1">{#N/A,#N/A,FALSE,"TMCOMP96";#N/A,#N/A,FALSE,"MAT96";#N/A,#N/A,FALSE,"FANDA96";#N/A,#N/A,FALSE,"INTRAN96";#N/A,#N/A,FALSE,"NAA9697";#N/A,#N/A,FALSE,"ECWEBB";#N/A,#N/A,FALSE,"MFT96";#N/A,#N/A,FALSE,"CTrecon"}</definedName>
    <definedName name="sdf_3_1_1" hidden="1">{#N/A,#N/A,FALSE,"TMCOMP96";#N/A,#N/A,FALSE,"MAT96";#N/A,#N/A,FALSE,"FANDA96";#N/A,#N/A,FALSE,"INTRAN96";#N/A,#N/A,FALSE,"NAA9697";#N/A,#N/A,FALSE,"ECWEBB";#N/A,#N/A,FALSE,"MFT96";#N/A,#N/A,FALSE,"CTrecon"}</definedName>
    <definedName name="sdf_3_1_1_1" hidden="1">{#N/A,#N/A,FALSE,"TMCOMP96";#N/A,#N/A,FALSE,"MAT96";#N/A,#N/A,FALSE,"FANDA96";#N/A,#N/A,FALSE,"INTRAN96";#N/A,#N/A,FALSE,"NAA9697";#N/A,#N/A,FALSE,"ECWEBB";#N/A,#N/A,FALSE,"MFT96";#N/A,#N/A,FALSE,"CTrecon"}</definedName>
    <definedName name="sdf_3_1_1_1_1" hidden="1">{#N/A,#N/A,FALSE,"TMCOMP96";#N/A,#N/A,FALSE,"MAT96";#N/A,#N/A,FALSE,"FANDA96";#N/A,#N/A,FALSE,"INTRAN96";#N/A,#N/A,FALSE,"NAA9697";#N/A,#N/A,FALSE,"ECWEBB";#N/A,#N/A,FALSE,"MFT96";#N/A,#N/A,FALSE,"CTrecon"}</definedName>
    <definedName name="sdf_3_1_1_1_2" hidden="1">{#N/A,#N/A,FALSE,"TMCOMP96";#N/A,#N/A,FALSE,"MAT96";#N/A,#N/A,FALSE,"FANDA96";#N/A,#N/A,FALSE,"INTRAN96";#N/A,#N/A,FALSE,"NAA9697";#N/A,#N/A,FALSE,"ECWEBB";#N/A,#N/A,FALSE,"MFT96";#N/A,#N/A,FALSE,"CTrecon"}</definedName>
    <definedName name="sdf_3_1_1_1_3" hidden="1">{#N/A,#N/A,FALSE,"TMCOMP96";#N/A,#N/A,FALSE,"MAT96";#N/A,#N/A,FALSE,"FANDA96";#N/A,#N/A,FALSE,"INTRAN96";#N/A,#N/A,FALSE,"NAA9697";#N/A,#N/A,FALSE,"ECWEBB";#N/A,#N/A,FALSE,"MFT96";#N/A,#N/A,FALSE,"CTrecon"}</definedName>
    <definedName name="sdf_3_1_1_1_4" hidden="1">{#N/A,#N/A,FALSE,"TMCOMP96";#N/A,#N/A,FALSE,"MAT96";#N/A,#N/A,FALSE,"FANDA96";#N/A,#N/A,FALSE,"INTRAN96";#N/A,#N/A,FALSE,"NAA9697";#N/A,#N/A,FALSE,"ECWEBB";#N/A,#N/A,FALSE,"MFT96";#N/A,#N/A,FALSE,"CTrecon"}</definedName>
    <definedName name="sdf_3_1_1_1_5" hidden="1">{#N/A,#N/A,FALSE,"TMCOMP96";#N/A,#N/A,FALSE,"MAT96";#N/A,#N/A,FALSE,"FANDA96";#N/A,#N/A,FALSE,"INTRAN96";#N/A,#N/A,FALSE,"NAA9697";#N/A,#N/A,FALSE,"ECWEBB";#N/A,#N/A,FALSE,"MFT96";#N/A,#N/A,FALSE,"CTrecon"}</definedName>
    <definedName name="sdf_3_1_1_2" hidden="1">{#N/A,#N/A,FALSE,"TMCOMP96";#N/A,#N/A,FALSE,"MAT96";#N/A,#N/A,FALSE,"FANDA96";#N/A,#N/A,FALSE,"INTRAN96";#N/A,#N/A,FALSE,"NAA9697";#N/A,#N/A,FALSE,"ECWEBB";#N/A,#N/A,FALSE,"MFT96";#N/A,#N/A,FALSE,"CTrecon"}</definedName>
    <definedName name="sdf_3_1_1_2_1" hidden="1">{#N/A,#N/A,FALSE,"TMCOMP96";#N/A,#N/A,FALSE,"MAT96";#N/A,#N/A,FALSE,"FANDA96";#N/A,#N/A,FALSE,"INTRAN96";#N/A,#N/A,FALSE,"NAA9697";#N/A,#N/A,FALSE,"ECWEBB";#N/A,#N/A,FALSE,"MFT96";#N/A,#N/A,FALSE,"CTrecon"}</definedName>
    <definedName name="sdf_3_1_1_2_2" hidden="1">{#N/A,#N/A,FALSE,"TMCOMP96";#N/A,#N/A,FALSE,"MAT96";#N/A,#N/A,FALSE,"FANDA96";#N/A,#N/A,FALSE,"INTRAN96";#N/A,#N/A,FALSE,"NAA9697";#N/A,#N/A,FALSE,"ECWEBB";#N/A,#N/A,FALSE,"MFT96";#N/A,#N/A,FALSE,"CTrecon"}</definedName>
    <definedName name="sdf_3_1_1_2_3" hidden="1">{#N/A,#N/A,FALSE,"TMCOMP96";#N/A,#N/A,FALSE,"MAT96";#N/A,#N/A,FALSE,"FANDA96";#N/A,#N/A,FALSE,"INTRAN96";#N/A,#N/A,FALSE,"NAA9697";#N/A,#N/A,FALSE,"ECWEBB";#N/A,#N/A,FALSE,"MFT96";#N/A,#N/A,FALSE,"CTrecon"}</definedName>
    <definedName name="sdf_3_1_1_2_4" hidden="1">{#N/A,#N/A,FALSE,"TMCOMP96";#N/A,#N/A,FALSE,"MAT96";#N/A,#N/A,FALSE,"FANDA96";#N/A,#N/A,FALSE,"INTRAN96";#N/A,#N/A,FALSE,"NAA9697";#N/A,#N/A,FALSE,"ECWEBB";#N/A,#N/A,FALSE,"MFT96";#N/A,#N/A,FALSE,"CTrecon"}</definedName>
    <definedName name="sdf_3_1_1_2_5" hidden="1">{#N/A,#N/A,FALSE,"TMCOMP96";#N/A,#N/A,FALSE,"MAT96";#N/A,#N/A,FALSE,"FANDA96";#N/A,#N/A,FALSE,"INTRAN96";#N/A,#N/A,FALSE,"NAA9697";#N/A,#N/A,FALSE,"ECWEBB";#N/A,#N/A,FALSE,"MFT96";#N/A,#N/A,FALSE,"CTrecon"}</definedName>
    <definedName name="sdf_3_1_1_3" hidden="1">{#N/A,#N/A,FALSE,"TMCOMP96";#N/A,#N/A,FALSE,"MAT96";#N/A,#N/A,FALSE,"FANDA96";#N/A,#N/A,FALSE,"INTRAN96";#N/A,#N/A,FALSE,"NAA9697";#N/A,#N/A,FALSE,"ECWEBB";#N/A,#N/A,FALSE,"MFT96";#N/A,#N/A,FALSE,"CTrecon"}</definedName>
    <definedName name="sdf_3_1_1_4" hidden="1">{#N/A,#N/A,FALSE,"TMCOMP96";#N/A,#N/A,FALSE,"MAT96";#N/A,#N/A,FALSE,"FANDA96";#N/A,#N/A,FALSE,"INTRAN96";#N/A,#N/A,FALSE,"NAA9697";#N/A,#N/A,FALSE,"ECWEBB";#N/A,#N/A,FALSE,"MFT96";#N/A,#N/A,FALSE,"CTrecon"}</definedName>
    <definedName name="sdf_3_1_1_5" hidden="1">{#N/A,#N/A,FALSE,"TMCOMP96";#N/A,#N/A,FALSE,"MAT96";#N/A,#N/A,FALSE,"FANDA96";#N/A,#N/A,FALSE,"INTRAN96";#N/A,#N/A,FALSE,"NAA9697";#N/A,#N/A,FALSE,"ECWEBB";#N/A,#N/A,FALSE,"MFT96";#N/A,#N/A,FALSE,"CTrecon"}</definedName>
    <definedName name="sdf_3_1_2" hidden="1">{#N/A,#N/A,FALSE,"TMCOMP96";#N/A,#N/A,FALSE,"MAT96";#N/A,#N/A,FALSE,"FANDA96";#N/A,#N/A,FALSE,"INTRAN96";#N/A,#N/A,FALSE,"NAA9697";#N/A,#N/A,FALSE,"ECWEBB";#N/A,#N/A,FALSE,"MFT96";#N/A,#N/A,FALSE,"CTrecon"}</definedName>
    <definedName name="sdf_3_1_2_1" hidden="1">{#N/A,#N/A,FALSE,"TMCOMP96";#N/A,#N/A,FALSE,"MAT96";#N/A,#N/A,FALSE,"FANDA96";#N/A,#N/A,FALSE,"INTRAN96";#N/A,#N/A,FALSE,"NAA9697";#N/A,#N/A,FALSE,"ECWEBB";#N/A,#N/A,FALSE,"MFT96";#N/A,#N/A,FALSE,"CTrecon"}</definedName>
    <definedName name="sdf_3_1_2_2" hidden="1">{#N/A,#N/A,FALSE,"TMCOMP96";#N/A,#N/A,FALSE,"MAT96";#N/A,#N/A,FALSE,"FANDA96";#N/A,#N/A,FALSE,"INTRAN96";#N/A,#N/A,FALSE,"NAA9697";#N/A,#N/A,FALSE,"ECWEBB";#N/A,#N/A,FALSE,"MFT96";#N/A,#N/A,FALSE,"CTrecon"}</definedName>
    <definedName name="sdf_3_1_2_3" hidden="1">{#N/A,#N/A,FALSE,"TMCOMP96";#N/A,#N/A,FALSE,"MAT96";#N/A,#N/A,FALSE,"FANDA96";#N/A,#N/A,FALSE,"INTRAN96";#N/A,#N/A,FALSE,"NAA9697";#N/A,#N/A,FALSE,"ECWEBB";#N/A,#N/A,FALSE,"MFT96";#N/A,#N/A,FALSE,"CTrecon"}</definedName>
    <definedName name="sdf_3_1_2_4" hidden="1">{#N/A,#N/A,FALSE,"TMCOMP96";#N/A,#N/A,FALSE,"MAT96";#N/A,#N/A,FALSE,"FANDA96";#N/A,#N/A,FALSE,"INTRAN96";#N/A,#N/A,FALSE,"NAA9697";#N/A,#N/A,FALSE,"ECWEBB";#N/A,#N/A,FALSE,"MFT96";#N/A,#N/A,FALSE,"CTrecon"}</definedName>
    <definedName name="sdf_3_1_2_5" hidden="1">{#N/A,#N/A,FALSE,"TMCOMP96";#N/A,#N/A,FALSE,"MAT96";#N/A,#N/A,FALSE,"FANDA96";#N/A,#N/A,FALSE,"INTRAN96";#N/A,#N/A,FALSE,"NAA9697";#N/A,#N/A,FALSE,"ECWEBB";#N/A,#N/A,FALSE,"MFT96";#N/A,#N/A,FALSE,"CTrecon"}</definedName>
    <definedName name="sdf_3_1_3" hidden="1">{#N/A,#N/A,FALSE,"TMCOMP96";#N/A,#N/A,FALSE,"MAT96";#N/A,#N/A,FALSE,"FANDA96";#N/A,#N/A,FALSE,"INTRAN96";#N/A,#N/A,FALSE,"NAA9697";#N/A,#N/A,FALSE,"ECWEBB";#N/A,#N/A,FALSE,"MFT96";#N/A,#N/A,FALSE,"CTrecon"}</definedName>
    <definedName name="sdf_3_1_3_1" hidden="1">{#N/A,#N/A,FALSE,"TMCOMP96";#N/A,#N/A,FALSE,"MAT96";#N/A,#N/A,FALSE,"FANDA96";#N/A,#N/A,FALSE,"INTRAN96";#N/A,#N/A,FALSE,"NAA9697";#N/A,#N/A,FALSE,"ECWEBB";#N/A,#N/A,FALSE,"MFT96";#N/A,#N/A,FALSE,"CTrecon"}</definedName>
    <definedName name="sdf_3_1_3_2" hidden="1">{#N/A,#N/A,FALSE,"TMCOMP96";#N/A,#N/A,FALSE,"MAT96";#N/A,#N/A,FALSE,"FANDA96";#N/A,#N/A,FALSE,"INTRAN96";#N/A,#N/A,FALSE,"NAA9697";#N/A,#N/A,FALSE,"ECWEBB";#N/A,#N/A,FALSE,"MFT96";#N/A,#N/A,FALSE,"CTrecon"}</definedName>
    <definedName name="sdf_3_1_3_3" hidden="1">{#N/A,#N/A,FALSE,"TMCOMP96";#N/A,#N/A,FALSE,"MAT96";#N/A,#N/A,FALSE,"FANDA96";#N/A,#N/A,FALSE,"INTRAN96";#N/A,#N/A,FALSE,"NAA9697";#N/A,#N/A,FALSE,"ECWEBB";#N/A,#N/A,FALSE,"MFT96";#N/A,#N/A,FALSE,"CTrecon"}</definedName>
    <definedName name="sdf_3_1_3_4" hidden="1">{#N/A,#N/A,FALSE,"TMCOMP96";#N/A,#N/A,FALSE,"MAT96";#N/A,#N/A,FALSE,"FANDA96";#N/A,#N/A,FALSE,"INTRAN96";#N/A,#N/A,FALSE,"NAA9697";#N/A,#N/A,FALSE,"ECWEBB";#N/A,#N/A,FALSE,"MFT96";#N/A,#N/A,FALSE,"CTrecon"}</definedName>
    <definedName name="sdf_3_1_3_5" hidden="1">{#N/A,#N/A,FALSE,"TMCOMP96";#N/A,#N/A,FALSE,"MAT96";#N/A,#N/A,FALSE,"FANDA96";#N/A,#N/A,FALSE,"INTRAN96";#N/A,#N/A,FALSE,"NAA9697";#N/A,#N/A,FALSE,"ECWEBB";#N/A,#N/A,FALSE,"MFT96";#N/A,#N/A,FALSE,"CTrecon"}</definedName>
    <definedName name="sdf_3_1_4" hidden="1">{#N/A,#N/A,FALSE,"TMCOMP96";#N/A,#N/A,FALSE,"MAT96";#N/A,#N/A,FALSE,"FANDA96";#N/A,#N/A,FALSE,"INTRAN96";#N/A,#N/A,FALSE,"NAA9697";#N/A,#N/A,FALSE,"ECWEBB";#N/A,#N/A,FALSE,"MFT96";#N/A,#N/A,FALSE,"CTrecon"}</definedName>
    <definedName name="sdf_3_1_4_1" hidden="1">{#N/A,#N/A,FALSE,"TMCOMP96";#N/A,#N/A,FALSE,"MAT96";#N/A,#N/A,FALSE,"FANDA96";#N/A,#N/A,FALSE,"INTRAN96";#N/A,#N/A,FALSE,"NAA9697";#N/A,#N/A,FALSE,"ECWEBB";#N/A,#N/A,FALSE,"MFT96";#N/A,#N/A,FALSE,"CTrecon"}</definedName>
    <definedName name="sdf_3_1_4_2" hidden="1">{#N/A,#N/A,FALSE,"TMCOMP96";#N/A,#N/A,FALSE,"MAT96";#N/A,#N/A,FALSE,"FANDA96";#N/A,#N/A,FALSE,"INTRAN96";#N/A,#N/A,FALSE,"NAA9697";#N/A,#N/A,FALSE,"ECWEBB";#N/A,#N/A,FALSE,"MFT96";#N/A,#N/A,FALSE,"CTrecon"}</definedName>
    <definedName name="sdf_3_1_4_3" hidden="1">{#N/A,#N/A,FALSE,"TMCOMP96";#N/A,#N/A,FALSE,"MAT96";#N/A,#N/A,FALSE,"FANDA96";#N/A,#N/A,FALSE,"INTRAN96";#N/A,#N/A,FALSE,"NAA9697";#N/A,#N/A,FALSE,"ECWEBB";#N/A,#N/A,FALSE,"MFT96";#N/A,#N/A,FALSE,"CTrecon"}</definedName>
    <definedName name="sdf_3_1_4_4" hidden="1">{#N/A,#N/A,FALSE,"TMCOMP96";#N/A,#N/A,FALSE,"MAT96";#N/A,#N/A,FALSE,"FANDA96";#N/A,#N/A,FALSE,"INTRAN96";#N/A,#N/A,FALSE,"NAA9697";#N/A,#N/A,FALSE,"ECWEBB";#N/A,#N/A,FALSE,"MFT96";#N/A,#N/A,FALSE,"CTrecon"}</definedName>
    <definedName name="sdf_3_1_4_5" hidden="1">{#N/A,#N/A,FALSE,"TMCOMP96";#N/A,#N/A,FALSE,"MAT96";#N/A,#N/A,FALSE,"FANDA96";#N/A,#N/A,FALSE,"INTRAN96";#N/A,#N/A,FALSE,"NAA9697";#N/A,#N/A,FALSE,"ECWEBB";#N/A,#N/A,FALSE,"MFT96";#N/A,#N/A,FALSE,"CTrecon"}</definedName>
    <definedName name="sdf_3_1_5" hidden="1">{#N/A,#N/A,FALSE,"TMCOMP96";#N/A,#N/A,FALSE,"MAT96";#N/A,#N/A,FALSE,"FANDA96";#N/A,#N/A,FALSE,"INTRAN96";#N/A,#N/A,FALSE,"NAA9697";#N/A,#N/A,FALSE,"ECWEBB";#N/A,#N/A,FALSE,"MFT96";#N/A,#N/A,FALSE,"CTrecon"}</definedName>
    <definedName name="sdf_3_1_5_1" hidden="1">{#N/A,#N/A,FALSE,"TMCOMP96";#N/A,#N/A,FALSE,"MAT96";#N/A,#N/A,FALSE,"FANDA96";#N/A,#N/A,FALSE,"INTRAN96";#N/A,#N/A,FALSE,"NAA9697";#N/A,#N/A,FALSE,"ECWEBB";#N/A,#N/A,FALSE,"MFT96";#N/A,#N/A,FALSE,"CTrecon"}</definedName>
    <definedName name="sdf_3_1_5_2" hidden="1">{#N/A,#N/A,FALSE,"TMCOMP96";#N/A,#N/A,FALSE,"MAT96";#N/A,#N/A,FALSE,"FANDA96";#N/A,#N/A,FALSE,"INTRAN96";#N/A,#N/A,FALSE,"NAA9697";#N/A,#N/A,FALSE,"ECWEBB";#N/A,#N/A,FALSE,"MFT96";#N/A,#N/A,FALSE,"CTrecon"}</definedName>
    <definedName name="sdf_3_1_5_3" hidden="1">{#N/A,#N/A,FALSE,"TMCOMP96";#N/A,#N/A,FALSE,"MAT96";#N/A,#N/A,FALSE,"FANDA96";#N/A,#N/A,FALSE,"INTRAN96";#N/A,#N/A,FALSE,"NAA9697";#N/A,#N/A,FALSE,"ECWEBB";#N/A,#N/A,FALSE,"MFT96";#N/A,#N/A,FALSE,"CTrecon"}</definedName>
    <definedName name="sdf_3_1_5_4" hidden="1">{#N/A,#N/A,FALSE,"TMCOMP96";#N/A,#N/A,FALSE,"MAT96";#N/A,#N/A,FALSE,"FANDA96";#N/A,#N/A,FALSE,"INTRAN96";#N/A,#N/A,FALSE,"NAA9697";#N/A,#N/A,FALSE,"ECWEBB";#N/A,#N/A,FALSE,"MFT96";#N/A,#N/A,FALSE,"CTrecon"}</definedName>
    <definedName name="sdf_3_1_5_5" hidden="1">{#N/A,#N/A,FALSE,"TMCOMP96";#N/A,#N/A,FALSE,"MAT96";#N/A,#N/A,FALSE,"FANDA96";#N/A,#N/A,FALSE,"INTRAN96";#N/A,#N/A,FALSE,"NAA9697";#N/A,#N/A,FALSE,"ECWEBB";#N/A,#N/A,FALSE,"MFT96";#N/A,#N/A,FALSE,"CTrecon"}</definedName>
    <definedName name="sdf_3_2" hidden="1">{#N/A,#N/A,FALSE,"TMCOMP96";#N/A,#N/A,FALSE,"MAT96";#N/A,#N/A,FALSE,"FANDA96";#N/A,#N/A,FALSE,"INTRAN96";#N/A,#N/A,FALSE,"NAA9697";#N/A,#N/A,FALSE,"ECWEBB";#N/A,#N/A,FALSE,"MFT96";#N/A,#N/A,FALSE,"CTrecon"}</definedName>
    <definedName name="sdf_3_2_1" hidden="1">{#N/A,#N/A,FALSE,"TMCOMP96";#N/A,#N/A,FALSE,"MAT96";#N/A,#N/A,FALSE,"FANDA96";#N/A,#N/A,FALSE,"INTRAN96";#N/A,#N/A,FALSE,"NAA9697";#N/A,#N/A,FALSE,"ECWEBB";#N/A,#N/A,FALSE,"MFT96";#N/A,#N/A,FALSE,"CTrecon"}</definedName>
    <definedName name="sdf_3_2_2" hidden="1">{#N/A,#N/A,FALSE,"TMCOMP96";#N/A,#N/A,FALSE,"MAT96";#N/A,#N/A,FALSE,"FANDA96";#N/A,#N/A,FALSE,"INTRAN96";#N/A,#N/A,FALSE,"NAA9697";#N/A,#N/A,FALSE,"ECWEBB";#N/A,#N/A,FALSE,"MFT96";#N/A,#N/A,FALSE,"CTrecon"}</definedName>
    <definedName name="sdf_3_2_3" hidden="1">{#N/A,#N/A,FALSE,"TMCOMP96";#N/A,#N/A,FALSE,"MAT96";#N/A,#N/A,FALSE,"FANDA96";#N/A,#N/A,FALSE,"INTRAN96";#N/A,#N/A,FALSE,"NAA9697";#N/A,#N/A,FALSE,"ECWEBB";#N/A,#N/A,FALSE,"MFT96";#N/A,#N/A,FALSE,"CTrecon"}</definedName>
    <definedName name="sdf_3_2_4" hidden="1">{#N/A,#N/A,FALSE,"TMCOMP96";#N/A,#N/A,FALSE,"MAT96";#N/A,#N/A,FALSE,"FANDA96";#N/A,#N/A,FALSE,"INTRAN96";#N/A,#N/A,FALSE,"NAA9697";#N/A,#N/A,FALSE,"ECWEBB";#N/A,#N/A,FALSE,"MFT96";#N/A,#N/A,FALSE,"CTrecon"}</definedName>
    <definedName name="sdf_3_2_5" hidden="1">{#N/A,#N/A,FALSE,"TMCOMP96";#N/A,#N/A,FALSE,"MAT96";#N/A,#N/A,FALSE,"FANDA96";#N/A,#N/A,FALSE,"INTRAN96";#N/A,#N/A,FALSE,"NAA9697";#N/A,#N/A,FALSE,"ECWEBB";#N/A,#N/A,FALSE,"MFT96";#N/A,#N/A,FALSE,"CTrecon"}</definedName>
    <definedName name="sdf_3_3" hidden="1">{#N/A,#N/A,FALSE,"TMCOMP96";#N/A,#N/A,FALSE,"MAT96";#N/A,#N/A,FALSE,"FANDA96";#N/A,#N/A,FALSE,"INTRAN96";#N/A,#N/A,FALSE,"NAA9697";#N/A,#N/A,FALSE,"ECWEBB";#N/A,#N/A,FALSE,"MFT96";#N/A,#N/A,FALSE,"CTrecon"}</definedName>
    <definedName name="sdf_3_3_1" hidden="1">{#N/A,#N/A,FALSE,"TMCOMP96";#N/A,#N/A,FALSE,"MAT96";#N/A,#N/A,FALSE,"FANDA96";#N/A,#N/A,FALSE,"INTRAN96";#N/A,#N/A,FALSE,"NAA9697";#N/A,#N/A,FALSE,"ECWEBB";#N/A,#N/A,FALSE,"MFT96";#N/A,#N/A,FALSE,"CTrecon"}</definedName>
    <definedName name="sdf_3_3_2" hidden="1">{#N/A,#N/A,FALSE,"TMCOMP96";#N/A,#N/A,FALSE,"MAT96";#N/A,#N/A,FALSE,"FANDA96";#N/A,#N/A,FALSE,"INTRAN96";#N/A,#N/A,FALSE,"NAA9697";#N/A,#N/A,FALSE,"ECWEBB";#N/A,#N/A,FALSE,"MFT96";#N/A,#N/A,FALSE,"CTrecon"}</definedName>
    <definedName name="sdf_3_3_3" hidden="1">{#N/A,#N/A,FALSE,"TMCOMP96";#N/A,#N/A,FALSE,"MAT96";#N/A,#N/A,FALSE,"FANDA96";#N/A,#N/A,FALSE,"INTRAN96";#N/A,#N/A,FALSE,"NAA9697";#N/A,#N/A,FALSE,"ECWEBB";#N/A,#N/A,FALSE,"MFT96";#N/A,#N/A,FALSE,"CTrecon"}</definedName>
    <definedName name="sdf_3_3_4" hidden="1">{#N/A,#N/A,FALSE,"TMCOMP96";#N/A,#N/A,FALSE,"MAT96";#N/A,#N/A,FALSE,"FANDA96";#N/A,#N/A,FALSE,"INTRAN96";#N/A,#N/A,FALSE,"NAA9697";#N/A,#N/A,FALSE,"ECWEBB";#N/A,#N/A,FALSE,"MFT96";#N/A,#N/A,FALSE,"CTrecon"}</definedName>
    <definedName name="sdf_3_3_5" hidden="1">{#N/A,#N/A,FALSE,"TMCOMP96";#N/A,#N/A,FALSE,"MAT96";#N/A,#N/A,FALSE,"FANDA96";#N/A,#N/A,FALSE,"INTRAN96";#N/A,#N/A,FALSE,"NAA9697";#N/A,#N/A,FALSE,"ECWEBB";#N/A,#N/A,FALSE,"MFT96";#N/A,#N/A,FALSE,"CTrecon"}</definedName>
    <definedName name="sdf_3_4" hidden="1">{#N/A,#N/A,FALSE,"TMCOMP96";#N/A,#N/A,FALSE,"MAT96";#N/A,#N/A,FALSE,"FANDA96";#N/A,#N/A,FALSE,"INTRAN96";#N/A,#N/A,FALSE,"NAA9697";#N/A,#N/A,FALSE,"ECWEBB";#N/A,#N/A,FALSE,"MFT96";#N/A,#N/A,FALSE,"CTrecon"}</definedName>
    <definedName name="sdf_3_4_1" hidden="1">{#N/A,#N/A,FALSE,"TMCOMP96";#N/A,#N/A,FALSE,"MAT96";#N/A,#N/A,FALSE,"FANDA96";#N/A,#N/A,FALSE,"INTRAN96";#N/A,#N/A,FALSE,"NAA9697";#N/A,#N/A,FALSE,"ECWEBB";#N/A,#N/A,FALSE,"MFT96";#N/A,#N/A,FALSE,"CTrecon"}</definedName>
    <definedName name="sdf_3_4_2" hidden="1">{#N/A,#N/A,FALSE,"TMCOMP96";#N/A,#N/A,FALSE,"MAT96";#N/A,#N/A,FALSE,"FANDA96";#N/A,#N/A,FALSE,"INTRAN96";#N/A,#N/A,FALSE,"NAA9697";#N/A,#N/A,FALSE,"ECWEBB";#N/A,#N/A,FALSE,"MFT96";#N/A,#N/A,FALSE,"CTrecon"}</definedName>
    <definedName name="sdf_3_4_3" hidden="1">{#N/A,#N/A,FALSE,"TMCOMP96";#N/A,#N/A,FALSE,"MAT96";#N/A,#N/A,FALSE,"FANDA96";#N/A,#N/A,FALSE,"INTRAN96";#N/A,#N/A,FALSE,"NAA9697";#N/A,#N/A,FALSE,"ECWEBB";#N/A,#N/A,FALSE,"MFT96";#N/A,#N/A,FALSE,"CTrecon"}</definedName>
    <definedName name="sdf_3_4_4" hidden="1">{#N/A,#N/A,FALSE,"TMCOMP96";#N/A,#N/A,FALSE,"MAT96";#N/A,#N/A,FALSE,"FANDA96";#N/A,#N/A,FALSE,"INTRAN96";#N/A,#N/A,FALSE,"NAA9697";#N/A,#N/A,FALSE,"ECWEBB";#N/A,#N/A,FALSE,"MFT96";#N/A,#N/A,FALSE,"CTrecon"}</definedName>
    <definedName name="sdf_3_4_5" hidden="1">{#N/A,#N/A,FALSE,"TMCOMP96";#N/A,#N/A,FALSE,"MAT96";#N/A,#N/A,FALSE,"FANDA96";#N/A,#N/A,FALSE,"INTRAN96";#N/A,#N/A,FALSE,"NAA9697";#N/A,#N/A,FALSE,"ECWEBB";#N/A,#N/A,FALSE,"MFT96";#N/A,#N/A,FALSE,"CTrecon"}</definedName>
    <definedName name="sdf_3_5" hidden="1">{#N/A,#N/A,FALSE,"TMCOMP96";#N/A,#N/A,FALSE,"MAT96";#N/A,#N/A,FALSE,"FANDA96";#N/A,#N/A,FALSE,"INTRAN96";#N/A,#N/A,FALSE,"NAA9697";#N/A,#N/A,FALSE,"ECWEBB";#N/A,#N/A,FALSE,"MFT96";#N/A,#N/A,FALSE,"CTrecon"}</definedName>
    <definedName name="sdf_3_5_1" hidden="1">{#N/A,#N/A,FALSE,"TMCOMP96";#N/A,#N/A,FALSE,"MAT96";#N/A,#N/A,FALSE,"FANDA96";#N/A,#N/A,FALSE,"INTRAN96";#N/A,#N/A,FALSE,"NAA9697";#N/A,#N/A,FALSE,"ECWEBB";#N/A,#N/A,FALSE,"MFT96";#N/A,#N/A,FALSE,"CTrecon"}</definedName>
    <definedName name="sdf_3_5_2" hidden="1">{#N/A,#N/A,FALSE,"TMCOMP96";#N/A,#N/A,FALSE,"MAT96";#N/A,#N/A,FALSE,"FANDA96";#N/A,#N/A,FALSE,"INTRAN96";#N/A,#N/A,FALSE,"NAA9697";#N/A,#N/A,FALSE,"ECWEBB";#N/A,#N/A,FALSE,"MFT96";#N/A,#N/A,FALSE,"CTrecon"}</definedName>
    <definedName name="sdf_3_5_3" hidden="1">{#N/A,#N/A,FALSE,"TMCOMP96";#N/A,#N/A,FALSE,"MAT96";#N/A,#N/A,FALSE,"FANDA96";#N/A,#N/A,FALSE,"INTRAN96";#N/A,#N/A,FALSE,"NAA9697";#N/A,#N/A,FALSE,"ECWEBB";#N/A,#N/A,FALSE,"MFT96";#N/A,#N/A,FALSE,"CTrecon"}</definedName>
    <definedName name="sdf_3_5_4" hidden="1">{#N/A,#N/A,FALSE,"TMCOMP96";#N/A,#N/A,FALSE,"MAT96";#N/A,#N/A,FALSE,"FANDA96";#N/A,#N/A,FALSE,"INTRAN96";#N/A,#N/A,FALSE,"NAA9697";#N/A,#N/A,FALSE,"ECWEBB";#N/A,#N/A,FALSE,"MFT96";#N/A,#N/A,FALSE,"CTrecon"}</definedName>
    <definedName name="sdf_3_5_5" hidden="1">{#N/A,#N/A,FALSE,"TMCOMP96";#N/A,#N/A,FALSE,"MAT96";#N/A,#N/A,FALSE,"FANDA96";#N/A,#N/A,FALSE,"INTRAN96";#N/A,#N/A,FALSE,"NAA9697";#N/A,#N/A,FALSE,"ECWEBB";#N/A,#N/A,FALSE,"MFT96";#N/A,#N/A,FALSE,"CTrecon"}</definedName>
    <definedName name="sdf_4" hidden="1">{#N/A,#N/A,FALSE,"TMCOMP96";#N/A,#N/A,FALSE,"MAT96";#N/A,#N/A,FALSE,"FANDA96";#N/A,#N/A,FALSE,"INTRAN96";#N/A,#N/A,FALSE,"NAA9697";#N/A,#N/A,FALSE,"ECWEBB";#N/A,#N/A,FALSE,"MFT96";#N/A,#N/A,FALSE,"CTrecon"}</definedName>
    <definedName name="sdf_4_1" hidden="1">{#N/A,#N/A,FALSE,"TMCOMP96";#N/A,#N/A,FALSE,"MAT96";#N/A,#N/A,FALSE,"FANDA96";#N/A,#N/A,FALSE,"INTRAN96";#N/A,#N/A,FALSE,"NAA9697";#N/A,#N/A,FALSE,"ECWEBB";#N/A,#N/A,FALSE,"MFT96";#N/A,#N/A,FALSE,"CTrecon"}</definedName>
    <definedName name="sdf_4_1_1" hidden="1">{#N/A,#N/A,FALSE,"TMCOMP96";#N/A,#N/A,FALSE,"MAT96";#N/A,#N/A,FALSE,"FANDA96";#N/A,#N/A,FALSE,"INTRAN96";#N/A,#N/A,FALSE,"NAA9697";#N/A,#N/A,FALSE,"ECWEBB";#N/A,#N/A,FALSE,"MFT96";#N/A,#N/A,FALSE,"CTrecon"}</definedName>
    <definedName name="sdf_4_1_1_1" hidden="1">{#N/A,#N/A,FALSE,"TMCOMP96";#N/A,#N/A,FALSE,"MAT96";#N/A,#N/A,FALSE,"FANDA96";#N/A,#N/A,FALSE,"INTRAN96";#N/A,#N/A,FALSE,"NAA9697";#N/A,#N/A,FALSE,"ECWEBB";#N/A,#N/A,FALSE,"MFT96";#N/A,#N/A,FALSE,"CTrecon"}</definedName>
    <definedName name="sdf_4_1_1_1_1" hidden="1">{#N/A,#N/A,FALSE,"TMCOMP96";#N/A,#N/A,FALSE,"MAT96";#N/A,#N/A,FALSE,"FANDA96";#N/A,#N/A,FALSE,"INTRAN96";#N/A,#N/A,FALSE,"NAA9697";#N/A,#N/A,FALSE,"ECWEBB";#N/A,#N/A,FALSE,"MFT96";#N/A,#N/A,FALSE,"CTrecon"}</definedName>
    <definedName name="sdf_4_1_1_1_2" hidden="1">{#N/A,#N/A,FALSE,"TMCOMP96";#N/A,#N/A,FALSE,"MAT96";#N/A,#N/A,FALSE,"FANDA96";#N/A,#N/A,FALSE,"INTRAN96";#N/A,#N/A,FALSE,"NAA9697";#N/A,#N/A,FALSE,"ECWEBB";#N/A,#N/A,FALSE,"MFT96";#N/A,#N/A,FALSE,"CTrecon"}</definedName>
    <definedName name="sdf_4_1_1_1_3" hidden="1">{#N/A,#N/A,FALSE,"TMCOMP96";#N/A,#N/A,FALSE,"MAT96";#N/A,#N/A,FALSE,"FANDA96";#N/A,#N/A,FALSE,"INTRAN96";#N/A,#N/A,FALSE,"NAA9697";#N/A,#N/A,FALSE,"ECWEBB";#N/A,#N/A,FALSE,"MFT96";#N/A,#N/A,FALSE,"CTrecon"}</definedName>
    <definedName name="sdf_4_1_1_1_4" hidden="1">{#N/A,#N/A,FALSE,"TMCOMP96";#N/A,#N/A,FALSE,"MAT96";#N/A,#N/A,FALSE,"FANDA96";#N/A,#N/A,FALSE,"INTRAN96";#N/A,#N/A,FALSE,"NAA9697";#N/A,#N/A,FALSE,"ECWEBB";#N/A,#N/A,FALSE,"MFT96";#N/A,#N/A,FALSE,"CTrecon"}</definedName>
    <definedName name="sdf_4_1_1_1_5" hidden="1">{#N/A,#N/A,FALSE,"TMCOMP96";#N/A,#N/A,FALSE,"MAT96";#N/A,#N/A,FALSE,"FANDA96";#N/A,#N/A,FALSE,"INTRAN96";#N/A,#N/A,FALSE,"NAA9697";#N/A,#N/A,FALSE,"ECWEBB";#N/A,#N/A,FALSE,"MFT96";#N/A,#N/A,FALSE,"CTrecon"}</definedName>
    <definedName name="sdf_4_1_1_2" hidden="1">{#N/A,#N/A,FALSE,"TMCOMP96";#N/A,#N/A,FALSE,"MAT96";#N/A,#N/A,FALSE,"FANDA96";#N/A,#N/A,FALSE,"INTRAN96";#N/A,#N/A,FALSE,"NAA9697";#N/A,#N/A,FALSE,"ECWEBB";#N/A,#N/A,FALSE,"MFT96";#N/A,#N/A,FALSE,"CTrecon"}</definedName>
    <definedName name="sdf_4_1_1_2_1" hidden="1">{#N/A,#N/A,FALSE,"TMCOMP96";#N/A,#N/A,FALSE,"MAT96";#N/A,#N/A,FALSE,"FANDA96";#N/A,#N/A,FALSE,"INTRAN96";#N/A,#N/A,FALSE,"NAA9697";#N/A,#N/A,FALSE,"ECWEBB";#N/A,#N/A,FALSE,"MFT96";#N/A,#N/A,FALSE,"CTrecon"}</definedName>
    <definedName name="sdf_4_1_1_2_2" hidden="1">{#N/A,#N/A,FALSE,"TMCOMP96";#N/A,#N/A,FALSE,"MAT96";#N/A,#N/A,FALSE,"FANDA96";#N/A,#N/A,FALSE,"INTRAN96";#N/A,#N/A,FALSE,"NAA9697";#N/A,#N/A,FALSE,"ECWEBB";#N/A,#N/A,FALSE,"MFT96";#N/A,#N/A,FALSE,"CTrecon"}</definedName>
    <definedName name="sdf_4_1_1_2_3" hidden="1">{#N/A,#N/A,FALSE,"TMCOMP96";#N/A,#N/A,FALSE,"MAT96";#N/A,#N/A,FALSE,"FANDA96";#N/A,#N/A,FALSE,"INTRAN96";#N/A,#N/A,FALSE,"NAA9697";#N/A,#N/A,FALSE,"ECWEBB";#N/A,#N/A,FALSE,"MFT96";#N/A,#N/A,FALSE,"CTrecon"}</definedName>
    <definedName name="sdf_4_1_1_2_4" hidden="1">{#N/A,#N/A,FALSE,"TMCOMP96";#N/A,#N/A,FALSE,"MAT96";#N/A,#N/A,FALSE,"FANDA96";#N/A,#N/A,FALSE,"INTRAN96";#N/A,#N/A,FALSE,"NAA9697";#N/A,#N/A,FALSE,"ECWEBB";#N/A,#N/A,FALSE,"MFT96";#N/A,#N/A,FALSE,"CTrecon"}</definedName>
    <definedName name="sdf_4_1_1_2_5" hidden="1">{#N/A,#N/A,FALSE,"TMCOMP96";#N/A,#N/A,FALSE,"MAT96";#N/A,#N/A,FALSE,"FANDA96";#N/A,#N/A,FALSE,"INTRAN96";#N/A,#N/A,FALSE,"NAA9697";#N/A,#N/A,FALSE,"ECWEBB";#N/A,#N/A,FALSE,"MFT96";#N/A,#N/A,FALSE,"CTrecon"}</definedName>
    <definedName name="sdf_4_1_1_3" hidden="1">{#N/A,#N/A,FALSE,"TMCOMP96";#N/A,#N/A,FALSE,"MAT96";#N/A,#N/A,FALSE,"FANDA96";#N/A,#N/A,FALSE,"INTRAN96";#N/A,#N/A,FALSE,"NAA9697";#N/A,#N/A,FALSE,"ECWEBB";#N/A,#N/A,FALSE,"MFT96";#N/A,#N/A,FALSE,"CTrecon"}</definedName>
    <definedName name="sdf_4_1_1_4" hidden="1">{#N/A,#N/A,FALSE,"TMCOMP96";#N/A,#N/A,FALSE,"MAT96";#N/A,#N/A,FALSE,"FANDA96";#N/A,#N/A,FALSE,"INTRAN96";#N/A,#N/A,FALSE,"NAA9697";#N/A,#N/A,FALSE,"ECWEBB";#N/A,#N/A,FALSE,"MFT96";#N/A,#N/A,FALSE,"CTrecon"}</definedName>
    <definedName name="sdf_4_1_1_5" hidden="1">{#N/A,#N/A,FALSE,"TMCOMP96";#N/A,#N/A,FALSE,"MAT96";#N/A,#N/A,FALSE,"FANDA96";#N/A,#N/A,FALSE,"INTRAN96";#N/A,#N/A,FALSE,"NAA9697";#N/A,#N/A,FALSE,"ECWEBB";#N/A,#N/A,FALSE,"MFT96";#N/A,#N/A,FALSE,"CTrecon"}</definedName>
    <definedName name="sdf_4_1_2" hidden="1">{#N/A,#N/A,FALSE,"TMCOMP96";#N/A,#N/A,FALSE,"MAT96";#N/A,#N/A,FALSE,"FANDA96";#N/A,#N/A,FALSE,"INTRAN96";#N/A,#N/A,FALSE,"NAA9697";#N/A,#N/A,FALSE,"ECWEBB";#N/A,#N/A,FALSE,"MFT96";#N/A,#N/A,FALSE,"CTrecon"}</definedName>
    <definedName name="sdf_4_1_2_1" hidden="1">{#N/A,#N/A,FALSE,"TMCOMP96";#N/A,#N/A,FALSE,"MAT96";#N/A,#N/A,FALSE,"FANDA96";#N/A,#N/A,FALSE,"INTRAN96";#N/A,#N/A,FALSE,"NAA9697";#N/A,#N/A,FALSE,"ECWEBB";#N/A,#N/A,FALSE,"MFT96";#N/A,#N/A,FALSE,"CTrecon"}</definedName>
    <definedName name="sdf_4_1_2_2" hidden="1">{#N/A,#N/A,FALSE,"TMCOMP96";#N/A,#N/A,FALSE,"MAT96";#N/A,#N/A,FALSE,"FANDA96";#N/A,#N/A,FALSE,"INTRAN96";#N/A,#N/A,FALSE,"NAA9697";#N/A,#N/A,FALSE,"ECWEBB";#N/A,#N/A,FALSE,"MFT96";#N/A,#N/A,FALSE,"CTrecon"}</definedName>
    <definedName name="sdf_4_1_2_3" hidden="1">{#N/A,#N/A,FALSE,"TMCOMP96";#N/A,#N/A,FALSE,"MAT96";#N/A,#N/A,FALSE,"FANDA96";#N/A,#N/A,FALSE,"INTRAN96";#N/A,#N/A,FALSE,"NAA9697";#N/A,#N/A,FALSE,"ECWEBB";#N/A,#N/A,FALSE,"MFT96";#N/A,#N/A,FALSE,"CTrecon"}</definedName>
    <definedName name="sdf_4_1_2_4" hidden="1">{#N/A,#N/A,FALSE,"TMCOMP96";#N/A,#N/A,FALSE,"MAT96";#N/A,#N/A,FALSE,"FANDA96";#N/A,#N/A,FALSE,"INTRAN96";#N/A,#N/A,FALSE,"NAA9697";#N/A,#N/A,FALSE,"ECWEBB";#N/A,#N/A,FALSE,"MFT96";#N/A,#N/A,FALSE,"CTrecon"}</definedName>
    <definedName name="sdf_4_1_2_5" hidden="1">{#N/A,#N/A,FALSE,"TMCOMP96";#N/A,#N/A,FALSE,"MAT96";#N/A,#N/A,FALSE,"FANDA96";#N/A,#N/A,FALSE,"INTRAN96";#N/A,#N/A,FALSE,"NAA9697";#N/A,#N/A,FALSE,"ECWEBB";#N/A,#N/A,FALSE,"MFT96";#N/A,#N/A,FALSE,"CTrecon"}</definedName>
    <definedName name="sdf_4_1_3" hidden="1">{#N/A,#N/A,FALSE,"TMCOMP96";#N/A,#N/A,FALSE,"MAT96";#N/A,#N/A,FALSE,"FANDA96";#N/A,#N/A,FALSE,"INTRAN96";#N/A,#N/A,FALSE,"NAA9697";#N/A,#N/A,FALSE,"ECWEBB";#N/A,#N/A,FALSE,"MFT96";#N/A,#N/A,FALSE,"CTrecon"}</definedName>
    <definedName name="sdf_4_1_3_1" hidden="1">{#N/A,#N/A,FALSE,"TMCOMP96";#N/A,#N/A,FALSE,"MAT96";#N/A,#N/A,FALSE,"FANDA96";#N/A,#N/A,FALSE,"INTRAN96";#N/A,#N/A,FALSE,"NAA9697";#N/A,#N/A,FALSE,"ECWEBB";#N/A,#N/A,FALSE,"MFT96";#N/A,#N/A,FALSE,"CTrecon"}</definedName>
    <definedName name="sdf_4_1_3_2" hidden="1">{#N/A,#N/A,FALSE,"TMCOMP96";#N/A,#N/A,FALSE,"MAT96";#N/A,#N/A,FALSE,"FANDA96";#N/A,#N/A,FALSE,"INTRAN96";#N/A,#N/A,FALSE,"NAA9697";#N/A,#N/A,FALSE,"ECWEBB";#N/A,#N/A,FALSE,"MFT96";#N/A,#N/A,FALSE,"CTrecon"}</definedName>
    <definedName name="sdf_4_1_3_3" hidden="1">{#N/A,#N/A,FALSE,"TMCOMP96";#N/A,#N/A,FALSE,"MAT96";#N/A,#N/A,FALSE,"FANDA96";#N/A,#N/A,FALSE,"INTRAN96";#N/A,#N/A,FALSE,"NAA9697";#N/A,#N/A,FALSE,"ECWEBB";#N/A,#N/A,FALSE,"MFT96";#N/A,#N/A,FALSE,"CTrecon"}</definedName>
    <definedName name="sdf_4_1_3_4" hidden="1">{#N/A,#N/A,FALSE,"TMCOMP96";#N/A,#N/A,FALSE,"MAT96";#N/A,#N/A,FALSE,"FANDA96";#N/A,#N/A,FALSE,"INTRAN96";#N/A,#N/A,FALSE,"NAA9697";#N/A,#N/A,FALSE,"ECWEBB";#N/A,#N/A,FALSE,"MFT96";#N/A,#N/A,FALSE,"CTrecon"}</definedName>
    <definedName name="sdf_4_1_3_5" hidden="1">{#N/A,#N/A,FALSE,"TMCOMP96";#N/A,#N/A,FALSE,"MAT96";#N/A,#N/A,FALSE,"FANDA96";#N/A,#N/A,FALSE,"INTRAN96";#N/A,#N/A,FALSE,"NAA9697";#N/A,#N/A,FALSE,"ECWEBB";#N/A,#N/A,FALSE,"MFT96";#N/A,#N/A,FALSE,"CTrecon"}</definedName>
    <definedName name="sdf_4_1_4" hidden="1">{#N/A,#N/A,FALSE,"TMCOMP96";#N/A,#N/A,FALSE,"MAT96";#N/A,#N/A,FALSE,"FANDA96";#N/A,#N/A,FALSE,"INTRAN96";#N/A,#N/A,FALSE,"NAA9697";#N/A,#N/A,FALSE,"ECWEBB";#N/A,#N/A,FALSE,"MFT96";#N/A,#N/A,FALSE,"CTrecon"}</definedName>
    <definedName name="sdf_4_1_4_1" hidden="1">{#N/A,#N/A,FALSE,"TMCOMP96";#N/A,#N/A,FALSE,"MAT96";#N/A,#N/A,FALSE,"FANDA96";#N/A,#N/A,FALSE,"INTRAN96";#N/A,#N/A,FALSE,"NAA9697";#N/A,#N/A,FALSE,"ECWEBB";#N/A,#N/A,FALSE,"MFT96";#N/A,#N/A,FALSE,"CTrecon"}</definedName>
    <definedName name="sdf_4_1_4_2" hidden="1">{#N/A,#N/A,FALSE,"TMCOMP96";#N/A,#N/A,FALSE,"MAT96";#N/A,#N/A,FALSE,"FANDA96";#N/A,#N/A,FALSE,"INTRAN96";#N/A,#N/A,FALSE,"NAA9697";#N/A,#N/A,FALSE,"ECWEBB";#N/A,#N/A,FALSE,"MFT96";#N/A,#N/A,FALSE,"CTrecon"}</definedName>
    <definedName name="sdf_4_1_4_3" hidden="1">{#N/A,#N/A,FALSE,"TMCOMP96";#N/A,#N/A,FALSE,"MAT96";#N/A,#N/A,FALSE,"FANDA96";#N/A,#N/A,FALSE,"INTRAN96";#N/A,#N/A,FALSE,"NAA9697";#N/A,#N/A,FALSE,"ECWEBB";#N/A,#N/A,FALSE,"MFT96";#N/A,#N/A,FALSE,"CTrecon"}</definedName>
    <definedName name="sdf_4_1_4_4" hidden="1">{#N/A,#N/A,FALSE,"TMCOMP96";#N/A,#N/A,FALSE,"MAT96";#N/A,#N/A,FALSE,"FANDA96";#N/A,#N/A,FALSE,"INTRAN96";#N/A,#N/A,FALSE,"NAA9697";#N/A,#N/A,FALSE,"ECWEBB";#N/A,#N/A,FALSE,"MFT96";#N/A,#N/A,FALSE,"CTrecon"}</definedName>
    <definedName name="sdf_4_1_4_5" hidden="1">{#N/A,#N/A,FALSE,"TMCOMP96";#N/A,#N/A,FALSE,"MAT96";#N/A,#N/A,FALSE,"FANDA96";#N/A,#N/A,FALSE,"INTRAN96";#N/A,#N/A,FALSE,"NAA9697";#N/A,#N/A,FALSE,"ECWEBB";#N/A,#N/A,FALSE,"MFT96";#N/A,#N/A,FALSE,"CTrecon"}</definedName>
    <definedName name="sdf_4_1_5" hidden="1">{#N/A,#N/A,FALSE,"TMCOMP96";#N/A,#N/A,FALSE,"MAT96";#N/A,#N/A,FALSE,"FANDA96";#N/A,#N/A,FALSE,"INTRAN96";#N/A,#N/A,FALSE,"NAA9697";#N/A,#N/A,FALSE,"ECWEBB";#N/A,#N/A,FALSE,"MFT96";#N/A,#N/A,FALSE,"CTrecon"}</definedName>
    <definedName name="sdf_4_1_5_1" hidden="1">{#N/A,#N/A,FALSE,"TMCOMP96";#N/A,#N/A,FALSE,"MAT96";#N/A,#N/A,FALSE,"FANDA96";#N/A,#N/A,FALSE,"INTRAN96";#N/A,#N/A,FALSE,"NAA9697";#N/A,#N/A,FALSE,"ECWEBB";#N/A,#N/A,FALSE,"MFT96";#N/A,#N/A,FALSE,"CTrecon"}</definedName>
    <definedName name="sdf_4_1_5_2" hidden="1">{#N/A,#N/A,FALSE,"TMCOMP96";#N/A,#N/A,FALSE,"MAT96";#N/A,#N/A,FALSE,"FANDA96";#N/A,#N/A,FALSE,"INTRAN96";#N/A,#N/A,FALSE,"NAA9697";#N/A,#N/A,FALSE,"ECWEBB";#N/A,#N/A,FALSE,"MFT96";#N/A,#N/A,FALSE,"CTrecon"}</definedName>
    <definedName name="sdf_4_1_5_3" hidden="1">{#N/A,#N/A,FALSE,"TMCOMP96";#N/A,#N/A,FALSE,"MAT96";#N/A,#N/A,FALSE,"FANDA96";#N/A,#N/A,FALSE,"INTRAN96";#N/A,#N/A,FALSE,"NAA9697";#N/A,#N/A,FALSE,"ECWEBB";#N/A,#N/A,FALSE,"MFT96";#N/A,#N/A,FALSE,"CTrecon"}</definedName>
    <definedName name="sdf_4_1_5_4" hidden="1">{#N/A,#N/A,FALSE,"TMCOMP96";#N/A,#N/A,FALSE,"MAT96";#N/A,#N/A,FALSE,"FANDA96";#N/A,#N/A,FALSE,"INTRAN96";#N/A,#N/A,FALSE,"NAA9697";#N/A,#N/A,FALSE,"ECWEBB";#N/A,#N/A,FALSE,"MFT96";#N/A,#N/A,FALSE,"CTrecon"}</definedName>
    <definedName name="sdf_4_1_5_5" hidden="1">{#N/A,#N/A,FALSE,"TMCOMP96";#N/A,#N/A,FALSE,"MAT96";#N/A,#N/A,FALSE,"FANDA96";#N/A,#N/A,FALSE,"INTRAN96";#N/A,#N/A,FALSE,"NAA9697";#N/A,#N/A,FALSE,"ECWEBB";#N/A,#N/A,FALSE,"MFT96";#N/A,#N/A,FALSE,"CTrecon"}</definedName>
    <definedName name="sdf_4_2" hidden="1">{#N/A,#N/A,FALSE,"TMCOMP96";#N/A,#N/A,FALSE,"MAT96";#N/A,#N/A,FALSE,"FANDA96";#N/A,#N/A,FALSE,"INTRAN96";#N/A,#N/A,FALSE,"NAA9697";#N/A,#N/A,FALSE,"ECWEBB";#N/A,#N/A,FALSE,"MFT96";#N/A,#N/A,FALSE,"CTrecon"}</definedName>
    <definedName name="sdf_4_2_1" hidden="1">{#N/A,#N/A,FALSE,"TMCOMP96";#N/A,#N/A,FALSE,"MAT96";#N/A,#N/A,FALSE,"FANDA96";#N/A,#N/A,FALSE,"INTRAN96";#N/A,#N/A,FALSE,"NAA9697";#N/A,#N/A,FALSE,"ECWEBB";#N/A,#N/A,FALSE,"MFT96";#N/A,#N/A,FALSE,"CTrecon"}</definedName>
    <definedName name="sdf_4_2_2" hidden="1">{#N/A,#N/A,FALSE,"TMCOMP96";#N/A,#N/A,FALSE,"MAT96";#N/A,#N/A,FALSE,"FANDA96";#N/A,#N/A,FALSE,"INTRAN96";#N/A,#N/A,FALSE,"NAA9697";#N/A,#N/A,FALSE,"ECWEBB";#N/A,#N/A,FALSE,"MFT96";#N/A,#N/A,FALSE,"CTrecon"}</definedName>
    <definedName name="sdf_4_2_3" hidden="1">{#N/A,#N/A,FALSE,"TMCOMP96";#N/A,#N/A,FALSE,"MAT96";#N/A,#N/A,FALSE,"FANDA96";#N/A,#N/A,FALSE,"INTRAN96";#N/A,#N/A,FALSE,"NAA9697";#N/A,#N/A,FALSE,"ECWEBB";#N/A,#N/A,FALSE,"MFT96";#N/A,#N/A,FALSE,"CTrecon"}</definedName>
    <definedName name="sdf_4_2_4" hidden="1">{#N/A,#N/A,FALSE,"TMCOMP96";#N/A,#N/A,FALSE,"MAT96";#N/A,#N/A,FALSE,"FANDA96";#N/A,#N/A,FALSE,"INTRAN96";#N/A,#N/A,FALSE,"NAA9697";#N/A,#N/A,FALSE,"ECWEBB";#N/A,#N/A,FALSE,"MFT96";#N/A,#N/A,FALSE,"CTrecon"}</definedName>
    <definedName name="sdf_4_2_5" hidden="1">{#N/A,#N/A,FALSE,"TMCOMP96";#N/A,#N/A,FALSE,"MAT96";#N/A,#N/A,FALSE,"FANDA96";#N/A,#N/A,FALSE,"INTRAN96";#N/A,#N/A,FALSE,"NAA9697";#N/A,#N/A,FALSE,"ECWEBB";#N/A,#N/A,FALSE,"MFT96";#N/A,#N/A,FALSE,"CTrecon"}</definedName>
    <definedName name="sdf_4_3" hidden="1">{#N/A,#N/A,FALSE,"TMCOMP96";#N/A,#N/A,FALSE,"MAT96";#N/A,#N/A,FALSE,"FANDA96";#N/A,#N/A,FALSE,"INTRAN96";#N/A,#N/A,FALSE,"NAA9697";#N/A,#N/A,FALSE,"ECWEBB";#N/A,#N/A,FALSE,"MFT96";#N/A,#N/A,FALSE,"CTrecon"}</definedName>
    <definedName name="sdf_4_3_1" hidden="1">{#N/A,#N/A,FALSE,"TMCOMP96";#N/A,#N/A,FALSE,"MAT96";#N/A,#N/A,FALSE,"FANDA96";#N/A,#N/A,FALSE,"INTRAN96";#N/A,#N/A,FALSE,"NAA9697";#N/A,#N/A,FALSE,"ECWEBB";#N/A,#N/A,FALSE,"MFT96";#N/A,#N/A,FALSE,"CTrecon"}</definedName>
    <definedName name="sdf_4_3_2" hidden="1">{#N/A,#N/A,FALSE,"TMCOMP96";#N/A,#N/A,FALSE,"MAT96";#N/A,#N/A,FALSE,"FANDA96";#N/A,#N/A,FALSE,"INTRAN96";#N/A,#N/A,FALSE,"NAA9697";#N/A,#N/A,FALSE,"ECWEBB";#N/A,#N/A,FALSE,"MFT96";#N/A,#N/A,FALSE,"CTrecon"}</definedName>
    <definedName name="sdf_4_3_3" hidden="1">{#N/A,#N/A,FALSE,"TMCOMP96";#N/A,#N/A,FALSE,"MAT96";#N/A,#N/A,FALSE,"FANDA96";#N/A,#N/A,FALSE,"INTRAN96";#N/A,#N/A,FALSE,"NAA9697";#N/A,#N/A,FALSE,"ECWEBB";#N/A,#N/A,FALSE,"MFT96";#N/A,#N/A,FALSE,"CTrecon"}</definedName>
    <definedName name="sdf_4_3_4" hidden="1">{#N/A,#N/A,FALSE,"TMCOMP96";#N/A,#N/A,FALSE,"MAT96";#N/A,#N/A,FALSE,"FANDA96";#N/A,#N/A,FALSE,"INTRAN96";#N/A,#N/A,FALSE,"NAA9697";#N/A,#N/A,FALSE,"ECWEBB";#N/A,#N/A,FALSE,"MFT96";#N/A,#N/A,FALSE,"CTrecon"}</definedName>
    <definedName name="sdf_4_3_5" hidden="1">{#N/A,#N/A,FALSE,"TMCOMP96";#N/A,#N/A,FALSE,"MAT96";#N/A,#N/A,FALSE,"FANDA96";#N/A,#N/A,FALSE,"INTRAN96";#N/A,#N/A,FALSE,"NAA9697";#N/A,#N/A,FALSE,"ECWEBB";#N/A,#N/A,FALSE,"MFT96";#N/A,#N/A,FALSE,"CTrecon"}</definedName>
    <definedName name="sdf_4_4" hidden="1">{#N/A,#N/A,FALSE,"TMCOMP96";#N/A,#N/A,FALSE,"MAT96";#N/A,#N/A,FALSE,"FANDA96";#N/A,#N/A,FALSE,"INTRAN96";#N/A,#N/A,FALSE,"NAA9697";#N/A,#N/A,FALSE,"ECWEBB";#N/A,#N/A,FALSE,"MFT96";#N/A,#N/A,FALSE,"CTrecon"}</definedName>
    <definedName name="sdf_4_4_1" hidden="1">{#N/A,#N/A,FALSE,"TMCOMP96";#N/A,#N/A,FALSE,"MAT96";#N/A,#N/A,FALSE,"FANDA96";#N/A,#N/A,FALSE,"INTRAN96";#N/A,#N/A,FALSE,"NAA9697";#N/A,#N/A,FALSE,"ECWEBB";#N/A,#N/A,FALSE,"MFT96";#N/A,#N/A,FALSE,"CTrecon"}</definedName>
    <definedName name="sdf_4_4_2" hidden="1">{#N/A,#N/A,FALSE,"TMCOMP96";#N/A,#N/A,FALSE,"MAT96";#N/A,#N/A,FALSE,"FANDA96";#N/A,#N/A,FALSE,"INTRAN96";#N/A,#N/A,FALSE,"NAA9697";#N/A,#N/A,FALSE,"ECWEBB";#N/A,#N/A,FALSE,"MFT96";#N/A,#N/A,FALSE,"CTrecon"}</definedName>
    <definedName name="sdf_4_4_3" hidden="1">{#N/A,#N/A,FALSE,"TMCOMP96";#N/A,#N/A,FALSE,"MAT96";#N/A,#N/A,FALSE,"FANDA96";#N/A,#N/A,FALSE,"INTRAN96";#N/A,#N/A,FALSE,"NAA9697";#N/A,#N/A,FALSE,"ECWEBB";#N/A,#N/A,FALSE,"MFT96";#N/A,#N/A,FALSE,"CTrecon"}</definedName>
    <definedName name="sdf_4_4_4" hidden="1">{#N/A,#N/A,FALSE,"TMCOMP96";#N/A,#N/A,FALSE,"MAT96";#N/A,#N/A,FALSE,"FANDA96";#N/A,#N/A,FALSE,"INTRAN96";#N/A,#N/A,FALSE,"NAA9697";#N/A,#N/A,FALSE,"ECWEBB";#N/A,#N/A,FALSE,"MFT96";#N/A,#N/A,FALSE,"CTrecon"}</definedName>
    <definedName name="sdf_4_4_5" hidden="1">{#N/A,#N/A,FALSE,"TMCOMP96";#N/A,#N/A,FALSE,"MAT96";#N/A,#N/A,FALSE,"FANDA96";#N/A,#N/A,FALSE,"INTRAN96";#N/A,#N/A,FALSE,"NAA9697";#N/A,#N/A,FALSE,"ECWEBB";#N/A,#N/A,FALSE,"MFT96";#N/A,#N/A,FALSE,"CTrecon"}</definedName>
    <definedName name="sdf_4_5" hidden="1">{#N/A,#N/A,FALSE,"TMCOMP96";#N/A,#N/A,FALSE,"MAT96";#N/A,#N/A,FALSE,"FANDA96";#N/A,#N/A,FALSE,"INTRAN96";#N/A,#N/A,FALSE,"NAA9697";#N/A,#N/A,FALSE,"ECWEBB";#N/A,#N/A,FALSE,"MFT96";#N/A,#N/A,FALSE,"CTrecon"}</definedName>
    <definedName name="sdf_4_5_1" hidden="1">{#N/A,#N/A,FALSE,"TMCOMP96";#N/A,#N/A,FALSE,"MAT96";#N/A,#N/A,FALSE,"FANDA96";#N/A,#N/A,FALSE,"INTRAN96";#N/A,#N/A,FALSE,"NAA9697";#N/A,#N/A,FALSE,"ECWEBB";#N/A,#N/A,FALSE,"MFT96";#N/A,#N/A,FALSE,"CTrecon"}</definedName>
    <definedName name="sdf_4_5_2" hidden="1">{#N/A,#N/A,FALSE,"TMCOMP96";#N/A,#N/A,FALSE,"MAT96";#N/A,#N/A,FALSE,"FANDA96";#N/A,#N/A,FALSE,"INTRAN96";#N/A,#N/A,FALSE,"NAA9697";#N/A,#N/A,FALSE,"ECWEBB";#N/A,#N/A,FALSE,"MFT96";#N/A,#N/A,FALSE,"CTrecon"}</definedName>
    <definedName name="sdf_4_5_3" hidden="1">{#N/A,#N/A,FALSE,"TMCOMP96";#N/A,#N/A,FALSE,"MAT96";#N/A,#N/A,FALSE,"FANDA96";#N/A,#N/A,FALSE,"INTRAN96";#N/A,#N/A,FALSE,"NAA9697";#N/A,#N/A,FALSE,"ECWEBB";#N/A,#N/A,FALSE,"MFT96";#N/A,#N/A,FALSE,"CTrecon"}</definedName>
    <definedName name="sdf_4_5_4" hidden="1">{#N/A,#N/A,FALSE,"TMCOMP96";#N/A,#N/A,FALSE,"MAT96";#N/A,#N/A,FALSE,"FANDA96";#N/A,#N/A,FALSE,"INTRAN96";#N/A,#N/A,FALSE,"NAA9697";#N/A,#N/A,FALSE,"ECWEBB";#N/A,#N/A,FALSE,"MFT96";#N/A,#N/A,FALSE,"CTrecon"}</definedName>
    <definedName name="sdf_4_5_5" hidden="1">{#N/A,#N/A,FALSE,"TMCOMP96";#N/A,#N/A,FALSE,"MAT96";#N/A,#N/A,FALSE,"FANDA96";#N/A,#N/A,FALSE,"INTRAN96";#N/A,#N/A,FALSE,"NAA9697";#N/A,#N/A,FALSE,"ECWEBB";#N/A,#N/A,FALSE,"MFT96";#N/A,#N/A,FALSE,"CTrecon"}</definedName>
    <definedName name="sdf_5" hidden="1">{#N/A,#N/A,FALSE,"TMCOMP96";#N/A,#N/A,FALSE,"MAT96";#N/A,#N/A,FALSE,"FANDA96";#N/A,#N/A,FALSE,"INTRAN96";#N/A,#N/A,FALSE,"NAA9697";#N/A,#N/A,FALSE,"ECWEBB";#N/A,#N/A,FALSE,"MFT96";#N/A,#N/A,FALSE,"CTrecon"}</definedName>
    <definedName name="sdf_5_1" hidden="1">{#N/A,#N/A,FALSE,"TMCOMP96";#N/A,#N/A,FALSE,"MAT96";#N/A,#N/A,FALSE,"FANDA96";#N/A,#N/A,FALSE,"INTRAN96";#N/A,#N/A,FALSE,"NAA9697";#N/A,#N/A,FALSE,"ECWEBB";#N/A,#N/A,FALSE,"MFT96";#N/A,#N/A,FALSE,"CTrecon"}</definedName>
    <definedName name="sdf_5_1_1" hidden="1">{#N/A,#N/A,FALSE,"TMCOMP96";#N/A,#N/A,FALSE,"MAT96";#N/A,#N/A,FALSE,"FANDA96";#N/A,#N/A,FALSE,"INTRAN96";#N/A,#N/A,FALSE,"NAA9697";#N/A,#N/A,FALSE,"ECWEBB";#N/A,#N/A,FALSE,"MFT96";#N/A,#N/A,FALSE,"CTrecon"}</definedName>
    <definedName name="sdf_5_1_1_1" hidden="1">{#N/A,#N/A,FALSE,"TMCOMP96";#N/A,#N/A,FALSE,"MAT96";#N/A,#N/A,FALSE,"FANDA96";#N/A,#N/A,FALSE,"INTRAN96";#N/A,#N/A,FALSE,"NAA9697";#N/A,#N/A,FALSE,"ECWEBB";#N/A,#N/A,FALSE,"MFT96";#N/A,#N/A,FALSE,"CTrecon"}</definedName>
    <definedName name="sdf_5_1_1_1_1" hidden="1">{#N/A,#N/A,FALSE,"TMCOMP96";#N/A,#N/A,FALSE,"MAT96";#N/A,#N/A,FALSE,"FANDA96";#N/A,#N/A,FALSE,"INTRAN96";#N/A,#N/A,FALSE,"NAA9697";#N/A,#N/A,FALSE,"ECWEBB";#N/A,#N/A,FALSE,"MFT96";#N/A,#N/A,FALSE,"CTrecon"}</definedName>
    <definedName name="sdf_5_1_1_1_2" hidden="1">{#N/A,#N/A,FALSE,"TMCOMP96";#N/A,#N/A,FALSE,"MAT96";#N/A,#N/A,FALSE,"FANDA96";#N/A,#N/A,FALSE,"INTRAN96";#N/A,#N/A,FALSE,"NAA9697";#N/A,#N/A,FALSE,"ECWEBB";#N/A,#N/A,FALSE,"MFT96";#N/A,#N/A,FALSE,"CTrecon"}</definedName>
    <definedName name="sdf_5_1_1_1_3" hidden="1">{#N/A,#N/A,FALSE,"TMCOMP96";#N/A,#N/A,FALSE,"MAT96";#N/A,#N/A,FALSE,"FANDA96";#N/A,#N/A,FALSE,"INTRAN96";#N/A,#N/A,FALSE,"NAA9697";#N/A,#N/A,FALSE,"ECWEBB";#N/A,#N/A,FALSE,"MFT96";#N/A,#N/A,FALSE,"CTrecon"}</definedName>
    <definedName name="sdf_5_1_1_1_4" hidden="1">{#N/A,#N/A,FALSE,"TMCOMP96";#N/A,#N/A,FALSE,"MAT96";#N/A,#N/A,FALSE,"FANDA96";#N/A,#N/A,FALSE,"INTRAN96";#N/A,#N/A,FALSE,"NAA9697";#N/A,#N/A,FALSE,"ECWEBB";#N/A,#N/A,FALSE,"MFT96";#N/A,#N/A,FALSE,"CTrecon"}</definedName>
    <definedName name="sdf_5_1_1_1_5" hidden="1">{#N/A,#N/A,FALSE,"TMCOMP96";#N/A,#N/A,FALSE,"MAT96";#N/A,#N/A,FALSE,"FANDA96";#N/A,#N/A,FALSE,"INTRAN96";#N/A,#N/A,FALSE,"NAA9697";#N/A,#N/A,FALSE,"ECWEBB";#N/A,#N/A,FALSE,"MFT96";#N/A,#N/A,FALSE,"CTrecon"}</definedName>
    <definedName name="sdf_5_1_1_2" hidden="1">{#N/A,#N/A,FALSE,"TMCOMP96";#N/A,#N/A,FALSE,"MAT96";#N/A,#N/A,FALSE,"FANDA96";#N/A,#N/A,FALSE,"INTRAN96";#N/A,#N/A,FALSE,"NAA9697";#N/A,#N/A,FALSE,"ECWEBB";#N/A,#N/A,FALSE,"MFT96";#N/A,#N/A,FALSE,"CTrecon"}</definedName>
    <definedName name="sdf_5_1_1_2_1" hidden="1">{#N/A,#N/A,FALSE,"TMCOMP96";#N/A,#N/A,FALSE,"MAT96";#N/A,#N/A,FALSE,"FANDA96";#N/A,#N/A,FALSE,"INTRAN96";#N/A,#N/A,FALSE,"NAA9697";#N/A,#N/A,FALSE,"ECWEBB";#N/A,#N/A,FALSE,"MFT96";#N/A,#N/A,FALSE,"CTrecon"}</definedName>
    <definedName name="sdf_5_1_1_2_2" hidden="1">{#N/A,#N/A,FALSE,"TMCOMP96";#N/A,#N/A,FALSE,"MAT96";#N/A,#N/A,FALSE,"FANDA96";#N/A,#N/A,FALSE,"INTRAN96";#N/A,#N/A,FALSE,"NAA9697";#N/A,#N/A,FALSE,"ECWEBB";#N/A,#N/A,FALSE,"MFT96";#N/A,#N/A,FALSE,"CTrecon"}</definedName>
    <definedName name="sdf_5_1_1_2_3" hidden="1">{#N/A,#N/A,FALSE,"TMCOMP96";#N/A,#N/A,FALSE,"MAT96";#N/A,#N/A,FALSE,"FANDA96";#N/A,#N/A,FALSE,"INTRAN96";#N/A,#N/A,FALSE,"NAA9697";#N/A,#N/A,FALSE,"ECWEBB";#N/A,#N/A,FALSE,"MFT96";#N/A,#N/A,FALSE,"CTrecon"}</definedName>
    <definedName name="sdf_5_1_1_2_4" hidden="1">{#N/A,#N/A,FALSE,"TMCOMP96";#N/A,#N/A,FALSE,"MAT96";#N/A,#N/A,FALSE,"FANDA96";#N/A,#N/A,FALSE,"INTRAN96";#N/A,#N/A,FALSE,"NAA9697";#N/A,#N/A,FALSE,"ECWEBB";#N/A,#N/A,FALSE,"MFT96";#N/A,#N/A,FALSE,"CTrecon"}</definedName>
    <definedName name="sdf_5_1_1_2_5" hidden="1">{#N/A,#N/A,FALSE,"TMCOMP96";#N/A,#N/A,FALSE,"MAT96";#N/A,#N/A,FALSE,"FANDA96";#N/A,#N/A,FALSE,"INTRAN96";#N/A,#N/A,FALSE,"NAA9697";#N/A,#N/A,FALSE,"ECWEBB";#N/A,#N/A,FALSE,"MFT96";#N/A,#N/A,FALSE,"CTrecon"}</definedName>
    <definedName name="sdf_5_1_1_3" hidden="1">{#N/A,#N/A,FALSE,"TMCOMP96";#N/A,#N/A,FALSE,"MAT96";#N/A,#N/A,FALSE,"FANDA96";#N/A,#N/A,FALSE,"INTRAN96";#N/A,#N/A,FALSE,"NAA9697";#N/A,#N/A,FALSE,"ECWEBB";#N/A,#N/A,FALSE,"MFT96";#N/A,#N/A,FALSE,"CTrecon"}</definedName>
    <definedName name="sdf_5_1_1_4" hidden="1">{#N/A,#N/A,FALSE,"TMCOMP96";#N/A,#N/A,FALSE,"MAT96";#N/A,#N/A,FALSE,"FANDA96";#N/A,#N/A,FALSE,"INTRAN96";#N/A,#N/A,FALSE,"NAA9697";#N/A,#N/A,FALSE,"ECWEBB";#N/A,#N/A,FALSE,"MFT96";#N/A,#N/A,FALSE,"CTrecon"}</definedName>
    <definedName name="sdf_5_1_1_5" hidden="1">{#N/A,#N/A,FALSE,"TMCOMP96";#N/A,#N/A,FALSE,"MAT96";#N/A,#N/A,FALSE,"FANDA96";#N/A,#N/A,FALSE,"INTRAN96";#N/A,#N/A,FALSE,"NAA9697";#N/A,#N/A,FALSE,"ECWEBB";#N/A,#N/A,FALSE,"MFT96";#N/A,#N/A,FALSE,"CTrecon"}</definedName>
    <definedName name="sdf_5_1_2" hidden="1">{#N/A,#N/A,FALSE,"TMCOMP96";#N/A,#N/A,FALSE,"MAT96";#N/A,#N/A,FALSE,"FANDA96";#N/A,#N/A,FALSE,"INTRAN96";#N/A,#N/A,FALSE,"NAA9697";#N/A,#N/A,FALSE,"ECWEBB";#N/A,#N/A,FALSE,"MFT96";#N/A,#N/A,FALSE,"CTrecon"}</definedName>
    <definedName name="sdf_5_1_2_1" hidden="1">{#N/A,#N/A,FALSE,"TMCOMP96";#N/A,#N/A,FALSE,"MAT96";#N/A,#N/A,FALSE,"FANDA96";#N/A,#N/A,FALSE,"INTRAN96";#N/A,#N/A,FALSE,"NAA9697";#N/A,#N/A,FALSE,"ECWEBB";#N/A,#N/A,FALSE,"MFT96";#N/A,#N/A,FALSE,"CTrecon"}</definedName>
    <definedName name="sdf_5_1_2_2" hidden="1">{#N/A,#N/A,FALSE,"TMCOMP96";#N/A,#N/A,FALSE,"MAT96";#N/A,#N/A,FALSE,"FANDA96";#N/A,#N/A,FALSE,"INTRAN96";#N/A,#N/A,FALSE,"NAA9697";#N/A,#N/A,FALSE,"ECWEBB";#N/A,#N/A,FALSE,"MFT96";#N/A,#N/A,FALSE,"CTrecon"}</definedName>
    <definedName name="sdf_5_1_2_3" hidden="1">{#N/A,#N/A,FALSE,"TMCOMP96";#N/A,#N/A,FALSE,"MAT96";#N/A,#N/A,FALSE,"FANDA96";#N/A,#N/A,FALSE,"INTRAN96";#N/A,#N/A,FALSE,"NAA9697";#N/A,#N/A,FALSE,"ECWEBB";#N/A,#N/A,FALSE,"MFT96";#N/A,#N/A,FALSE,"CTrecon"}</definedName>
    <definedName name="sdf_5_1_2_4" hidden="1">{#N/A,#N/A,FALSE,"TMCOMP96";#N/A,#N/A,FALSE,"MAT96";#N/A,#N/A,FALSE,"FANDA96";#N/A,#N/A,FALSE,"INTRAN96";#N/A,#N/A,FALSE,"NAA9697";#N/A,#N/A,FALSE,"ECWEBB";#N/A,#N/A,FALSE,"MFT96";#N/A,#N/A,FALSE,"CTrecon"}</definedName>
    <definedName name="sdf_5_1_2_5" hidden="1">{#N/A,#N/A,FALSE,"TMCOMP96";#N/A,#N/A,FALSE,"MAT96";#N/A,#N/A,FALSE,"FANDA96";#N/A,#N/A,FALSE,"INTRAN96";#N/A,#N/A,FALSE,"NAA9697";#N/A,#N/A,FALSE,"ECWEBB";#N/A,#N/A,FALSE,"MFT96";#N/A,#N/A,FALSE,"CTrecon"}</definedName>
    <definedName name="sdf_5_1_3" hidden="1">{#N/A,#N/A,FALSE,"TMCOMP96";#N/A,#N/A,FALSE,"MAT96";#N/A,#N/A,FALSE,"FANDA96";#N/A,#N/A,FALSE,"INTRAN96";#N/A,#N/A,FALSE,"NAA9697";#N/A,#N/A,FALSE,"ECWEBB";#N/A,#N/A,FALSE,"MFT96";#N/A,#N/A,FALSE,"CTrecon"}</definedName>
    <definedName name="sdf_5_1_3_1" hidden="1">{#N/A,#N/A,FALSE,"TMCOMP96";#N/A,#N/A,FALSE,"MAT96";#N/A,#N/A,FALSE,"FANDA96";#N/A,#N/A,FALSE,"INTRAN96";#N/A,#N/A,FALSE,"NAA9697";#N/A,#N/A,FALSE,"ECWEBB";#N/A,#N/A,FALSE,"MFT96";#N/A,#N/A,FALSE,"CTrecon"}</definedName>
    <definedName name="sdf_5_1_3_2" hidden="1">{#N/A,#N/A,FALSE,"TMCOMP96";#N/A,#N/A,FALSE,"MAT96";#N/A,#N/A,FALSE,"FANDA96";#N/A,#N/A,FALSE,"INTRAN96";#N/A,#N/A,FALSE,"NAA9697";#N/A,#N/A,FALSE,"ECWEBB";#N/A,#N/A,FALSE,"MFT96";#N/A,#N/A,FALSE,"CTrecon"}</definedName>
    <definedName name="sdf_5_1_3_3" hidden="1">{#N/A,#N/A,FALSE,"TMCOMP96";#N/A,#N/A,FALSE,"MAT96";#N/A,#N/A,FALSE,"FANDA96";#N/A,#N/A,FALSE,"INTRAN96";#N/A,#N/A,FALSE,"NAA9697";#N/A,#N/A,FALSE,"ECWEBB";#N/A,#N/A,FALSE,"MFT96";#N/A,#N/A,FALSE,"CTrecon"}</definedName>
    <definedName name="sdf_5_1_3_4" hidden="1">{#N/A,#N/A,FALSE,"TMCOMP96";#N/A,#N/A,FALSE,"MAT96";#N/A,#N/A,FALSE,"FANDA96";#N/A,#N/A,FALSE,"INTRAN96";#N/A,#N/A,FALSE,"NAA9697";#N/A,#N/A,FALSE,"ECWEBB";#N/A,#N/A,FALSE,"MFT96";#N/A,#N/A,FALSE,"CTrecon"}</definedName>
    <definedName name="sdf_5_1_3_5" hidden="1">{#N/A,#N/A,FALSE,"TMCOMP96";#N/A,#N/A,FALSE,"MAT96";#N/A,#N/A,FALSE,"FANDA96";#N/A,#N/A,FALSE,"INTRAN96";#N/A,#N/A,FALSE,"NAA9697";#N/A,#N/A,FALSE,"ECWEBB";#N/A,#N/A,FALSE,"MFT96";#N/A,#N/A,FALSE,"CTrecon"}</definedName>
    <definedName name="sdf_5_1_4" hidden="1">{#N/A,#N/A,FALSE,"TMCOMP96";#N/A,#N/A,FALSE,"MAT96";#N/A,#N/A,FALSE,"FANDA96";#N/A,#N/A,FALSE,"INTRAN96";#N/A,#N/A,FALSE,"NAA9697";#N/A,#N/A,FALSE,"ECWEBB";#N/A,#N/A,FALSE,"MFT96";#N/A,#N/A,FALSE,"CTrecon"}</definedName>
    <definedName name="sdf_5_1_4_1" hidden="1">{#N/A,#N/A,FALSE,"TMCOMP96";#N/A,#N/A,FALSE,"MAT96";#N/A,#N/A,FALSE,"FANDA96";#N/A,#N/A,FALSE,"INTRAN96";#N/A,#N/A,FALSE,"NAA9697";#N/A,#N/A,FALSE,"ECWEBB";#N/A,#N/A,FALSE,"MFT96";#N/A,#N/A,FALSE,"CTrecon"}</definedName>
    <definedName name="sdf_5_1_4_2" hidden="1">{#N/A,#N/A,FALSE,"TMCOMP96";#N/A,#N/A,FALSE,"MAT96";#N/A,#N/A,FALSE,"FANDA96";#N/A,#N/A,FALSE,"INTRAN96";#N/A,#N/A,FALSE,"NAA9697";#N/A,#N/A,FALSE,"ECWEBB";#N/A,#N/A,FALSE,"MFT96";#N/A,#N/A,FALSE,"CTrecon"}</definedName>
    <definedName name="sdf_5_1_4_3" hidden="1">{#N/A,#N/A,FALSE,"TMCOMP96";#N/A,#N/A,FALSE,"MAT96";#N/A,#N/A,FALSE,"FANDA96";#N/A,#N/A,FALSE,"INTRAN96";#N/A,#N/A,FALSE,"NAA9697";#N/A,#N/A,FALSE,"ECWEBB";#N/A,#N/A,FALSE,"MFT96";#N/A,#N/A,FALSE,"CTrecon"}</definedName>
    <definedName name="sdf_5_1_4_4" hidden="1">{#N/A,#N/A,FALSE,"TMCOMP96";#N/A,#N/A,FALSE,"MAT96";#N/A,#N/A,FALSE,"FANDA96";#N/A,#N/A,FALSE,"INTRAN96";#N/A,#N/A,FALSE,"NAA9697";#N/A,#N/A,FALSE,"ECWEBB";#N/A,#N/A,FALSE,"MFT96";#N/A,#N/A,FALSE,"CTrecon"}</definedName>
    <definedName name="sdf_5_1_4_5" hidden="1">{#N/A,#N/A,FALSE,"TMCOMP96";#N/A,#N/A,FALSE,"MAT96";#N/A,#N/A,FALSE,"FANDA96";#N/A,#N/A,FALSE,"INTRAN96";#N/A,#N/A,FALSE,"NAA9697";#N/A,#N/A,FALSE,"ECWEBB";#N/A,#N/A,FALSE,"MFT96";#N/A,#N/A,FALSE,"CTrecon"}</definedName>
    <definedName name="sdf_5_1_5" hidden="1">{#N/A,#N/A,FALSE,"TMCOMP96";#N/A,#N/A,FALSE,"MAT96";#N/A,#N/A,FALSE,"FANDA96";#N/A,#N/A,FALSE,"INTRAN96";#N/A,#N/A,FALSE,"NAA9697";#N/A,#N/A,FALSE,"ECWEBB";#N/A,#N/A,FALSE,"MFT96";#N/A,#N/A,FALSE,"CTrecon"}</definedName>
    <definedName name="sdf_5_1_5_1" hidden="1">{#N/A,#N/A,FALSE,"TMCOMP96";#N/A,#N/A,FALSE,"MAT96";#N/A,#N/A,FALSE,"FANDA96";#N/A,#N/A,FALSE,"INTRAN96";#N/A,#N/A,FALSE,"NAA9697";#N/A,#N/A,FALSE,"ECWEBB";#N/A,#N/A,FALSE,"MFT96";#N/A,#N/A,FALSE,"CTrecon"}</definedName>
    <definedName name="sdf_5_1_5_2" hidden="1">{#N/A,#N/A,FALSE,"TMCOMP96";#N/A,#N/A,FALSE,"MAT96";#N/A,#N/A,FALSE,"FANDA96";#N/A,#N/A,FALSE,"INTRAN96";#N/A,#N/A,FALSE,"NAA9697";#N/A,#N/A,FALSE,"ECWEBB";#N/A,#N/A,FALSE,"MFT96";#N/A,#N/A,FALSE,"CTrecon"}</definedName>
    <definedName name="sdf_5_1_5_3" hidden="1">{#N/A,#N/A,FALSE,"TMCOMP96";#N/A,#N/A,FALSE,"MAT96";#N/A,#N/A,FALSE,"FANDA96";#N/A,#N/A,FALSE,"INTRAN96";#N/A,#N/A,FALSE,"NAA9697";#N/A,#N/A,FALSE,"ECWEBB";#N/A,#N/A,FALSE,"MFT96";#N/A,#N/A,FALSE,"CTrecon"}</definedName>
    <definedName name="sdf_5_1_5_4" hidden="1">{#N/A,#N/A,FALSE,"TMCOMP96";#N/A,#N/A,FALSE,"MAT96";#N/A,#N/A,FALSE,"FANDA96";#N/A,#N/A,FALSE,"INTRAN96";#N/A,#N/A,FALSE,"NAA9697";#N/A,#N/A,FALSE,"ECWEBB";#N/A,#N/A,FALSE,"MFT96";#N/A,#N/A,FALSE,"CTrecon"}</definedName>
    <definedName name="sdf_5_1_5_5" hidden="1">{#N/A,#N/A,FALSE,"TMCOMP96";#N/A,#N/A,FALSE,"MAT96";#N/A,#N/A,FALSE,"FANDA96";#N/A,#N/A,FALSE,"INTRAN96";#N/A,#N/A,FALSE,"NAA9697";#N/A,#N/A,FALSE,"ECWEBB";#N/A,#N/A,FALSE,"MFT96";#N/A,#N/A,FALSE,"CTrecon"}</definedName>
    <definedName name="sdf_5_2" hidden="1">{#N/A,#N/A,FALSE,"TMCOMP96";#N/A,#N/A,FALSE,"MAT96";#N/A,#N/A,FALSE,"FANDA96";#N/A,#N/A,FALSE,"INTRAN96";#N/A,#N/A,FALSE,"NAA9697";#N/A,#N/A,FALSE,"ECWEBB";#N/A,#N/A,FALSE,"MFT96";#N/A,#N/A,FALSE,"CTrecon"}</definedName>
    <definedName name="sdf_5_2_1" hidden="1">{#N/A,#N/A,FALSE,"TMCOMP96";#N/A,#N/A,FALSE,"MAT96";#N/A,#N/A,FALSE,"FANDA96";#N/A,#N/A,FALSE,"INTRAN96";#N/A,#N/A,FALSE,"NAA9697";#N/A,#N/A,FALSE,"ECWEBB";#N/A,#N/A,FALSE,"MFT96";#N/A,#N/A,FALSE,"CTrecon"}</definedName>
    <definedName name="sdf_5_2_2" hidden="1">{#N/A,#N/A,FALSE,"TMCOMP96";#N/A,#N/A,FALSE,"MAT96";#N/A,#N/A,FALSE,"FANDA96";#N/A,#N/A,FALSE,"INTRAN96";#N/A,#N/A,FALSE,"NAA9697";#N/A,#N/A,FALSE,"ECWEBB";#N/A,#N/A,FALSE,"MFT96";#N/A,#N/A,FALSE,"CTrecon"}</definedName>
    <definedName name="sdf_5_2_3" hidden="1">{#N/A,#N/A,FALSE,"TMCOMP96";#N/A,#N/A,FALSE,"MAT96";#N/A,#N/A,FALSE,"FANDA96";#N/A,#N/A,FALSE,"INTRAN96";#N/A,#N/A,FALSE,"NAA9697";#N/A,#N/A,FALSE,"ECWEBB";#N/A,#N/A,FALSE,"MFT96";#N/A,#N/A,FALSE,"CTrecon"}</definedName>
    <definedName name="sdf_5_2_4" hidden="1">{#N/A,#N/A,FALSE,"TMCOMP96";#N/A,#N/A,FALSE,"MAT96";#N/A,#N/A,FALSE,"FANDA96";#N/A,#N/A,FALSE,"INTRAN96";#N/A,#N/A,FALSE,"NAA9697";#N/A,#N/A,FALSE,"ECWEBB";#N/A,#N/A,FALSE,"MFT96";#N/A,#N/A,FALSE,"CTrecon"}</definedName>
    <definedName name="sdf_5_2_5" hidden="1">{#N/A,#N/A,FALSE,"TMCOMP96";#N/A,#N/A,FALSE,"MAT96";#N/A,#N/A,FALSE,"FANDA96";#N/A,#N/A,FALSE,"INTRAN96";#N/A,#N/A,FALSE,"NAA9697";#N/A,#N/A,FALSE,"ECWEBB";#N/A,#N/A,FALSE,"MFT96";#N/A,#N/A,FALSE,"CTrecon"}</definedName>
    <definedName name="sdf_5_3" hidden="1">{#N/A,#N/A,FALSE,"TMCOMP96";#N/A,#N/A,FALSE,"MAT96";#N/A,#N/A,FALSE,"FANDA96";#N/A,#N/A,FALSE,"INTRAN96";#N/A,#N/A,FALSE,"NAA9697";#N/A,#N/A,FALSE,"ECWEBB";#N/A,#N/A,FALSE,"MFT96";#N/A,#N/A,FALSE,"CTrecon"}</definedName>
    <definedName name="sdf_5_3_1" hidden="1">{#N/A,#N/A,FALSE,"TMCOMP96";#N/A,#N/A,FALSE,"MAT96";#N/A,#N/A,FALSE,"FANDA96";#N/A,#N/A,FALSE,"INTRAN96";#N/A,#N/A,FALSE,"NAA9697";#N/A,#N/A,FALSE,"ECWEBB";#N/A,#N/A,FALSE,"MFT96";#N/A,#N/A,FALSE,"CTrecon"}</definedName>
    <definedName name="sdf_5_3_2" hidden="1">{#N/A,#N/A,FALSE,"TMCOMP96";#N/A,#N/A,FALSE,"MAT96";#N/A,#N/A,FALSE,"FANDA96";#N/A,#N/A,FALSE,"INTRAN96";#N/A,#N/A,FALSE,"NAA9697";#N/A,#N/A,FALSE,"ECWEBB";#N/A,#N/A,FALSE,"MFT96";#N/A,#N/A,FALSE,"CTrecon"}</definedName>
    <definedName name="sdf_5_3_3" hidden="1">{#N/A,#N/A,FALSE,"TMCOMP96";#N/A,#N/A,FALSE,"MAT96";#N/A,#N/A,FALSE,"FANDA96";#N/A,#N/A,FALSE,"INTRAN96";#N/A,#N/A,FALSE,"NAA9697";#N/A,#N/A,FALSE,"ECWEBB";#N/A,#N/A,FALSE,"MFT96";#N/A,#N/A,FALSE,"CTrecon"}</definedName>
    <definedName name="sdf_5_3_4" hidden="1">{#N/A,#N/A,FALSE,"TMCOMP96";#N/A,#N/A,FALSE,"MAT96";#N/A,#N/A,FALSE,"FANDA96";#N/A,#N/A,FALSE,"INTRAN96";#N/A,#N/A,FALSE,"NAA9697";#N/A,#N/A,FALSE,"ECWEBB";#N/A,#N/A,FALSE,"MFT96";#N/A,#N/A,FALSE,"CTrecon"}</definedName>
    <definedName name="sdf_5_3_5" hidden="1">{#N/A,#N/A,FALSE,"TMCOMP96";#N/A,#N/A,FALSE,"MAT96";#N/A,#N/A,FALSE,"FANDA96";#N/A,#N/A,FALSE,"INTRAN96";#N/A,#N/A,FALSE,"NAA9697";#N/A,#N/A,FALSE,"ECWEBB";#N/A,#N/A,FALSE,"MFT96";#N/A,#N/A,FALSE,"CTrecon"}</definedName>
    <definedName name="sdf_5_4" hidden="1">{#N/A,#N/A,FALSE,"TMCOMP96";#N/A,#N/A,FALSE,"MAT96";#N/A,#N/A,FALSE,"FANDA96";#N/A,#N/A,FALSE,"INTRAN96";#N/A,#N/A,FALSE,"NAA9697";#N/A,#N/A,FALSE,"ECWEBB";#N/A,#N/A,FALSE,"MFT96";#N/A,#N/A,FALSE,"CTrecon"}</definedName>
    <definedName name="sdf_5_4_1" hidden="1">{#N/A,#N/A,FALSE,"TMCOMP96";#N/A,#N/A,FALSE,"MAT96";#N/A,#N/A,FALSE,"FANDA96";#N/A,#N/A,FALSE,"INTRAN96";#N/A,#N/A,FALSE,"NAA9697";#N/A,#N/A,FALSE,"ECWEBB";#N/A,#N/A,FALSE,"MFT96";#N/A,#N/A,FALSE,"CTrecon"}</definedName>
    <definedName name="sdf_5_4_2" hidden="1">{#N/A,#N/A,FALSE,"TMCOMP96";#N/A,#N/A,FALSE,"MAT96";#N/A,#N/A,FALSE,"FANDA96";#N/A,#N/A,FALSE,"INTRAN96";#N/A,#N/A,FALSE,"NAA9697";#N/A,#N/A,FALSE,"ECWEBB";#N/A,#N/A,FALSE,"MFT96";#N/A,#N/A,FALSE,"CTrecon"}</definedName>
    <definedName name="sdf_5_4_3" hidden="1">{#N/A,#N/A,FALSE,"TMCOMP96";#N/A,#N/A,FALSE,"MAT96";#N/A,#N/A,FALSE,"FANDA96";#N/A,#N/A,FALSE,"INTRAN96";#N/A,#N/A,FALSE,"NAA9697";#N/A,#N/A,FALSE,"ECWEBB";#N/A,#N/A,FALSE,"MFT96";#N/A,#N/A,FALSE,"CTrecon"}</definedName>
    <definedName name="sdf_5_4_4" hidden="1">{#N/A,#N/A,FALSE,"TMCOMP96";#N/A,#N/A,FALSE,"MAT96";#N/A,#N/A,FALSE,"FANDA96";#N/A,#N/A,FALSE,"INTRAN96";#N/A,#N/A,FALSE,"NAA9697";#N/A,#N/A,FALSE,"ECWEBB";#N/A,#N/A,FALSE,"MFT96";#N/A,#N/A,FALSE,"CTrecon"}</definedName>
    <definedName name="sdf_5_4_5" hidden="1">{#N/A,#N/A,FALSE,"TMCOMP96";#N/A,#N/A,FALSE,"MAT96";#N/A,#N/A,FALSE,"FANDA96";#N/A,#N/A,FALSE,"INTRAN96";#N/A,#N/A,FALSE,"NAA9697";#N/A,#N/A,FALSE,"ECWEBB";#N/A,#N/A,FALSE,"MFT96";#N/A,#N/A,FALSE,"CTrecon"}</definedName>
    <definedName name="sdf_5_5" hidden="1">{#N/A,#N/A,FALSE,"TMCOMP96";#N/A,#N/A,FALSE,"MAT96";#N/A,#N/A,FALSE,"FANDA96";#N/A,#N/A,FALSE,"INTRAN96";#N/A,#N/A,FALSE,"NAA9697";#N/A,#N/A,FALSE,"ECWEBB";#N/A,#N/A,FALSE,"MFT96";#N/A,#N/A,FALSE,"CTrecon"}</definedName>
    <definedName name="sdf_5_5_1" hidden="1">{#N/A,#N/A,FALSE,"TMCOMP96";#N/A,#N/A,FALSE,"MAT96";#N/A,#N/A,FALSE,"FANDA96";#N/A,#N/A,FALSE,"INTRAN96";#N/A,#N/A,FALSE,"NAA9697";#N/A,#N/A,FALSE,"ECWEBB";#N/A,#N/A,FALSE,"MFT96";#N/A,#N/A,FALSE,"CTrecon"}</definedName>
    <definedName name="sdf_5_5_2" hidden="1">{#N/A,#N/A,FALSE,"TMCOMP96";#N/A,#N/A,FALSE,"MAT96";#N/A,#N/A,FALSE,"FANDA96";#N/A,#N/A,FALSE,"INTRAN96";#N/A,#N/A,FALSE,"NAA9697";#N/A,#N/A,FALSE,"ECWEBB";#N/A,#N/A,FALSE,"MFT96";#N/A,#N/A,FALSE,"CTrecon"}</definedName>
    <definedName name="sdf_5_5_3" hidden="1">{#N/A,#N/A,FALSE,"TMCOMP96";#N/A,#N/A,FALSE,"MAT96";#N/A,#N/A,FALSE,"FANDA96";#N/A,#N/A,FALSE,"INTRAN96";#N/A,#N/A,FALSE,"NAA9697";#N/A,#N/A,FALSE,"ECWEBB";#N/A,#N/A,FALSE,"MFT96";#N/A,#N/A,FALSE,"CTrecon"}</definedName>
    <definedName name="sdf_5_5_4" hidden="1">{#N/A,#N/A,FALSE,"TMCOMP96";#N/A,#N/A,FALSE,"MAT96";#N/A,#N/A,FALSE,"FANDA96";#N/A,#N/A,FALSE,"INTRAN96";#N/A,#N/A,FALSE,"NAA9697";#N/A,#N/A,FALSE,"ECWEBB";#N/A,#N/A,FALSE,"MFT96";#N/A,#N/A,FALSE,"CTrecon"}</definedName>
    <definedName name="sdf_5_5_5"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f_1" hidden="1">{#N/A,#N/A,FALSE,"TMCOMP96";#N/A,#N/A,FALSE,"MAT96";#N/A,#N/A,FALSE,"FANDA96";#N/A,#N/A,FALSE,"INTRAN96";#N/A,#N/A,FALSE,"NAA9697";#N/A,#N/A,FALSE,"ECWEBB";#N/A,#N/A,FALSE,"MFT96";#N/A,#N/A,FALSE,"CTrecon"}</definedName>
    <definedName name="sdff_1_1" hidden="1">{#N/A,#N/A,FALSE,"TMCOMP96";#N/A,#N/A,FALSE,"MAT96";#N/A,#N/A,FALSE,"FANDA96";#N/A,#N/A,FALSE,"INTRAN96";#N/A,#N/A,FALSE,"NAA9697";#N/A,#N/A,FALSE,"ECWEBB";#N/A,#N/A,FALSE,"MFT96";#N/A,#N/A,FALSE,"CTrecon"}</definedName>
    <definedName name="sdff_1_1_1" hidden="1">{#N/A,#N/A,FALSE,"TMCOMP96";#N/A,#N/A,FALSE,"MAT96";#N/A,#N/A,FALSE,"FANDA96";#N/A,#N/A,FALSE,"INTRAN96";#N/A,#N/A,FALSE,"NAA9697";#N/A,#N/A,FALSE,"ECWEBB";#N/A,#N/A,FALSE,"MFT96";#N/A,#N/A,FALSE,"CTrecon"}</definedName>
    <definedName name="sdff_1_1_1_1" hidden="1">{#N/A,#N/A,FALSE,"TMCOMP96";#N/A,#N/A,FALSE,"MAT96";#N/A,#N/A,FALSE,"FANDA96";#N/A,#N/A,FALSE,"INTRAN96";#N/A,#N/A,FALSE,"NAA9697";#N/A,#N/A,FALSE,"ECWEBB";#N/A,#N/A,FALSE,"MFT96";#N/A,#N/A,FALSE,"CTrecon"}</definedName>
    <definedName name="sdff_1_1_1_1_1" hidden="1">{#N/A,#N/A,FALSE,"TMCOMP96";#N/A,#N/A,FALSE,"MAT96";#N/A,#N/A,FALSE,"FANDA96";#N/A,#N/A,FALSE,"INTRAN96";#N/A,#N/A,FALSE,"NAA9697";#N/A,#N/A,FALSE,"ECWEBB";#N/A,#N/A,FALSE,"MFT96";#N/A,#N/A,FALSE,"CTrecon"}</definedName>
    <definedName name="sdff_1_1_1_1_1_1" hidden="1">{#N/A,#N/A,FALSE,"TMCOMP96";#N/A,#N/A,FALSE,"MAT96";#N/A,#N/A,FALSE,"FANDA96";#N/A,#N/A,FALSE,"INTRAN96";#N/A,#N/A,FALSE,"NAA9697";#N/A,#N/A,FALSE,"ECWEBB";#N/A,#N/A,FALSE,"MFT96";#N/A,#N/A,FALSE,"CTrecon"}</definedName>
    <definedName name="sdff_1_1_1_1_1_2" hidden="1">{#N/A,#N/A,FALSE,"TMCOMP96";#N/A,#N/A,FALSE,"MAT96";#N/A,#N/A,FALSE,"FANDA96";#N/A,#N/A,FALSE,"INTRAN96";#N/A,#N/A,FALSE,"NAA9697";#N/A,#N/A,FALSE,"ECWEBB";#N/A,#N/A,FALSE,"MFT96";#N/A,#N/A,FALSE,"CTrecon"}</definedName>
    <definedName name="sdff_1_1_1_1_1_3" hidden="1">{#N/A,#N/A,FALSE,"TMCOMP96";#N/A,#N/A,FALSE,"MAT96";#N/A,#N/A,FALSE,"FANDA96";#N/A,#N/A,FALSE,"INTRAN96";#N/A,#N/A,FALSE,"NAA9697";#N/A,#N/A,FALSE,"ECWEBB";#N/A,#N/A,FALSE,"MFT96";#N/A,#N/A,FALSE,"CTrecon"}</definedName>
    <definedName name="sdff_1_1_1_1_1_4" hidden="1">{#N/A,#N/A,FALSE,"TMCOMP96";#N/A,#N/A,FALSE,"MAT96";#N/A,#N/A,FALSE,"FANDA96";#N/A,#N/A,FALSE,"INTRAN96";#N/A,#N/A,FALSE,"NAA9697";#N/A,#N/A,FALSE,"ECWEBB";#N/A,#N/A,FALSE,"MFT96";#N/A,#N/A,FALSE,"CTrecon"}</definedName>
    <definedName name="sdff_1_1_1_1_1_5" hidden="1">{#N/A,#N/A,FALSE,"TMCOMP96";#N/A,#N/A,FALSE,"MAT96";#N/A,#N/A,FALSE,"FANDA96";#N/A,#N/A,FALSE,"INTRAN96";#N/A,#N/A,FALSE,"NAA9697";#N/A,#N/A,FALSE,"ECWEBB";#N/A,#N/A,FALSE,"MFT96";#N/A,#N/A,FALSE,"CTrecon"}</definedName>
    <definedName name="sdff_1_1_1_1_2" hidden="1">{#N/A,#N/A,FALSE,"TMCOMP96";#N/A,#N/A,FALSE,"MAT96";#N/A,#N/A,FALSE,"FANDA96";#N/A,#N/A,FALSE,"INTRAN96";#N/A,#N/A,FALSE,"NAA9697";#N/A,#N/A,FALSE,"ECWEBB";#N/A,#N/A,FALSE,"MFT96";#N/A,#N/A,FALSE,"CTrecon"}</definedName>
    <definedName name="sdff_1_1_1_1_2_1" hidden="1">{#N/A,#N/A,FALSE,"TMCOMP96";#N/A,#N/A,FALSE,"MAT96";#N/A,#N/A,FALSE,"FANDA96";#N/A,#N/A,FALSE,"INTRAN96";#N/A,#N/A,FALSE,"NAA9697";#N/A,#N/A,FALSE,"ECWEBB";#N/A,#N/A,FALSE,"MFT96";#N/A,#N/A,FALSE,"CTrecon"}</definedName>
    <definedName name="sdff_1_1_1_1_2_2" hidden="1">{#N/A,#N/A,FALSE,"TMCOMP96";#N/A,#N/A,FALSE,"MAT96";#N/A,#N/A,FALSE,"FANDA96";#N/A,#N/A,FALSE,"INTRAN96";#N/A,#N/A,FALSE,"NAA9697";#N/A,#N/A,FALSE,"ECWEBB";#N/A,#N/A,FALSE,"MFT96";#N/A,#N/A,FALSE,"CTrecon"}</definedName>
    <definedName name="sdff_1_1_1_1_2_3" hidden="1">{#N/A,#N/A,FALSE,"TMCOMP96";#N/A,#N/A,FALSE,"MAT96";#N/A,#N/A,FALSE,"FANDA96";#N/A,#N/A,FALSE,"INTRAN96";#N/A,#N/A,FALSE,"NAA9697";#N/A,#N/A,FALSE,"ECWEBB";#N/A,#N/A,FALSE,"MFT96";#N/A,#N/A,FALSE,"CTrecon"}</definedName>
    <definedName name="sdff_1_1_1_1_2_4" hidden="1">{#N/A,#N/A,FALSE,"TMCOMP96";#N/A,#N/A,FALSE,"MAT96";#N/A,#N/A,FALSE,"FANDA96";#N/A,#N/A,FALSE,"INTRAN96";#N/A,#N/A,FALSE,"NAA9697";#N/A,#N/A,FALSE,"ECWEBB";#N/A,#N/A,FALSE,"MFT96";#N/A,#N/A,FALSE,"CTrecon"}</definedName>
    <definedName name="sdff_1_1_1_1_2_5" hidden="1">{#N/A,#N/A,FALSE,"TMCOMP96";#N/A,#N/A,FALSE,"MAT96";#N/A,#N/A,FALSE,"FANDA96";#N/A,#N/A,FALSE,"INTRAN96";#N/A,#N/A,FALSE,"NAA9697";#N/A,#N/A,FALSE,"ECWEBB";#N/A,#N/A,FALSE,"MFT96";#N/A,#N/A,FALSE,"CTrecon"}</definedName>
    <definedName name="sdff_1_1_1_1_3" hidden="1">{#N/A,#N/A,FALSE,"TMCOMP96";#N/A,#N/A,FALSE,"MAT96";#N/A,#N/A,FALSE,"FANDA96";#N/A,#N/A,FALSE,"INTRAN96";#N/A,#N/A,FALSE,"NAA9697";#N/A,#N/A,FALSE,"ECWEBB";#N/A,#N/A,FALSE,"MFT96";#N/A,#N/A,FALSE,"CTrecon"}</definedName>
    <definedName name="sdff_1_1_1_1_4" hidden="1">{#N/A,#N/A,FALSE,"TMCOMP96";#N/A,#N/A,FALSE,"MAT96";#N/A,#N/A,FALSE,"FANDA96";#N/A,#N/A,FALSE,"INTRAN96";#N/A,#N/A,FALSE,"NAA9697";#N/A,#N/A,FALSE,"ECWEBB";#N/A,#N/A,FALSE,"MFT96";#N/A,#N/A,FALSE,"CTrecon"}</definedName>
    <definedName name="sdff_1_1_1_1_5" hidden="1">{#N/A,#N/A,FALSE,"TMCOMP96";#N/A,#N/A,FALSE,"MAT96";#N/A,#N/A,FALSE,"FANDA96";#N/A,#N/A,FALSE,"INTRAN96";#N/A,#N/A,FALSE,"NAA9697";#N/A,#N/A,FALSE,"ECWEBB";#N/A,#N/A,FALSE,"MFT96";#N/A,#N/A,FALSE,"CTrecon"}</definedName>
    <definedName name="sdff_1_1_1_2" hidden="1">{#N/A,#N/A,FALSE,"TMCOMP96";#N/A,#N/A,FALSE,"MAT96";#N/A,#N/A,FALSE,"FANDA96";#N/A,#N/A,FALSE,"INTRAN96";#N/A,#N/A,FALSE,"NAA9697";#N/A,#N/A,FALSE,"ECWEBB";#N/A,#N/A,FALSE,"MFT96";#N/A,#N/A,FALSE,"CTrecon"}</definedName>
    <definedName name="sdff_1_1_1_2_1" hidden="1">{#N/A,#N/A,FALSE,"TMCOMP96";#N/A,#N/A,FALSE,"MAT96";#N/A,#N/A,FALSE,"FANDA96";#N/A,#N/A,FALSE,"INTRAN96";#N/A,#N/A,FALSE,"NAA9697";#N/A,#N/A,FALSE,"ECWEBB";#N/A,#N/A,FALSE,"MFT96";#N/A,#N/A,FALSE,"CTrecon"}</definedName>
    <definedName name="sdff_1_1_1_2_2" hidden="1">{#N/A,#N/A,FALSE,"TMCOMP96";#N/A,#N/A,FALSE,"MAT96";#N/A,#N/A,FALSE,"FANDA96";#N/A,#N/A,FALSE,"INTRAN96";#N/A,#N/A,FALSE,"NAA9697";#N/A,#N/A,FALSE,"ECWEBB";#N/A,#N/A,FALSE,"MFT96";#N/A,#N/A,FALSE,"CTrecon"}</definedName>
    <definedName name="sdff_1_1_1_2_3" hidden="1">{#N/A,#N/A,FALSE,"TMCOMP96";#N/A,#N/A,FALSE,"MAT96";#N/A,#N/A,FALSE,"FANDA96";#N/A,#N/A,FALSE,"INTRAN96";#N/A,#N/A,FALSE,"NAA9697";#N/A,#N/A,FALSE,"ECWEBB";#N/A,#N/A,FALSE,"MFT96";#N/A,#N/A,FALSE,"CTrecon"}</definedName>
    <definedName name="sdff_1_1_1_2_4" hidden="1">{#N/A,#N/A,FALSE,"TMCOMP96";#N/A,#N/A,FALSE,"MAT96";#N/A,#N/A,FALSE,"FANDA96";#N/A,#N/A,FALSE,"INTRAN96";#N/A,#N/A,FALSE,"NAA9697";#N/A,#N/A,FALSE,"ECWEBB";#N/A,#N/A,FALSE,"MFT96";#N/A,#N/A,FALSE,"CTrecon"}</definedName>
    <definedName name="sdff_1_1_1_2_5" hidden="1">{#N/A,#N/A,FALSE,"TMCOMP96";#N/A,#N/A,FALSE,"MAT96";#N/A,#N/A,FALSE,"FANDA96";#N/A,#N/A,FALSE,"INTRAN96";#N/A,#N/A,FALSE,"NAA9697";#N/A,#N/A,FALSE,"ECWEBB";#N/A,#N/A,FALSE,"MFT96";#N/A,#N/A,FALSE,"CTrecon"}</definedName>
    <definedName name="sdff_1_1_1_3" hidden="1">{#N/A,#N/A,FALSE,"TMCOMP96";#N/A,#N/A,FALSE,"MAT96";#N/A,#N/A,FALSE,"FANDA96";#N/A,#N/A,FALSE,"INTRAN96";#N/A,#N/A,FALSE,"NAA9697";#N/A,#N/A,FALSE,"ECWEBB";#N/A,#N/A,FALSE,"MFT96";#N/A,#N/A,FALSE,"CTrecon"}</definedName>
    <definedName name="sdff_1_1_1_3_1" hidden="1">{#N/A,#N/A,FALSE,"TMCOMP96";#N/A,#N/A,FALSE,"MAT96";#N/A,#N/A,FALSE,"FANDA96";#N/A,#N/A,FALSE,"INTRAN96";#N/A,#N/A,FALSE,"NAA9697";#N/A,#N/A,FALSE,"ECWEBB";#N/A,#N/A,FALSE,"MFT96";#N/A,#N/A,FALSE,"CTrecon"}</definedName>
    <definedName name="sdff_1_1_1_3_2" hidden="1">{#N/A,#N/A,FALSE,"TMCOMP96";#N/A,#N/A,FALSE,"MAT96";#N/A,#N/A,FALSE,"FANDA96";#N/A,#N/A,FALSE,"INTRAN96";#N/A,#N/A,FALSE,"NAA9697";#N/A,#N/A,FALSE,"ECWEBB";#N/A,#N/A,FALSE,"MFT96";#N/A,#N/A,FALSE,"CTrecon"}</definedName>
    <definedName name="sdff_1_1_1_3_3" hidden="1">{#N/A,#N/A,FALSE,"TMCOMP96";#N/A,#N/A,FALSE,"MAT96";#N/A,#N/A,FALSE,"FANDA96";#N/A,#N/A,FALSE,"INTRAN96";#N/A,#N/A,FALSE,"NAA9697";#N/A,#N/A,FALSE,"ECWEBB";#N/A,#N/A,FALSE,"MFT96";#N/A,#N/A,FALSE,"CTrecon"}</definedName>
    <definedName name="sdff_1_1_1_3_4" hidden="1">{#N/A,#N/A,FALSE,"TMCOMP96";#N/A,#N/A,FALSE,"MAT96";#N/A,#N/A,FALSE,"FANDA96";#N/A,#N/A,FALSE,"INTRAN96";#N/A,#N/A,FALSE,"NAA9697";#N/A,#N/A,FALSE,"ECWEBB";#N/A,#N/A,FALSE,"MFT96";#N/A,#N/A,FALSE,"CTrecon"}</definedName>
    <definedName name="sdff_1_1_1_3_5" hidden="1">{#N/A,#N/A,FALSE,"TMCOMP96";#N/A,#N/A,FALSE,"MAT96";#N/A,#N/A,FALSE,"FANDA96";#N/A,#N/A,FALSE,"INTRAN96";#N/A,#N/A,FALSE,"NAA9697";#N/A,#N/A,FALSE,"ECWEBB";#N/A,#N/A,FALSE,"MFT96";#N/A,#N/A,FALSE,"CTrecon"}</definedName>
    <definedName name="sdff_1_1_1_4" hidden="1">{#N/A,#N/A,FALSE,"TMCOMP96";#N/A,#N/A,FALSE,"MAT96";#N/A,#N/A,FALSE,"FANDA96";#N/A,#N/A,FALSE,"INTRAN96";#N/A,#N/A,FALSE,"NAA9697";#N/A,#N/A,FALSE,"ECWEBB";#N/A,#N/A,FALSE,"MFT96";#N/A,#N/A,FALSE,"CTrecon"}</definedName>
    <definedName name="sdff_1_1_1_4_1" hidden="1">{#N/A,#N/A,FALSE,"TMCOMP96";#N/A,#N/A,FALSE,"MAT96";#N/A,#N/A,FALSE,"FANDA96";#N/A,#N/A,FALSE,"INTRAN96";#N/A,#N/A,FALSE,"NAA9697";#N/A,#N/A,FALSE,"ECWEBB";#N/A,#N/A,FALSE,"MFT96";#N/A,#N/A,FALSE,"CTrecon"}</definedName>
    <definedName name="sdff_1_1_1_4_2" hidden="1">{#N/A,#N/A,FALSE,"TMCOMP96";#N/A,#N/A,FALSE,"MAT96";#N/A,#N/A,FALSE,"FANDA96";#N/A,#N/A,FALSE,"INTRAN96";#N/A,#N/A,FALSE,"NAA9697";#N/A,#N/A,FALSE,"ECWEBB";#N/A,#N/A,FALSE,"MFT96";#N/A,#N/A,FALSE,"CTrecon"}</definedName>
    <definedName name="sdff_1_1_1_4_3" hidden="1">{#N/A,#N/A,FALSE,"TMCOMP96";#N/A,#N/A,FALSE,"MAT96";#N/A,#N/A,FALSE,"FANDA96";#N/A,#N/A,FALSE,"INTRAN96";#N/A,#N/A,FALSE,"NAA9697";#N/A,#N/A,FALSE,"ECWEBB";#N/A,#N/A,FALSE,"MFT96";#N/A,#N/A,FALSE,"CTrecon"}</definedName>
    <definedName name="sdff_1_1_1_4_4" hidden="1">{#N/A,#N/A,FALSE,"TMCOMP96";#N/A,#N/A,FALSE,"MAT96";#N/A,#N/A,FALSE,"FANDA96";#N/A,#N/A,FALSE,"INTRAN96";#N/A,#N/A,FALSE,"NAA9697";#N/A,#N/A,FALSE,"ECWEBB";#N/A,#N/A,FALSE,"MFT96";#N/A,#N/A,FALSE,"CTrecon"}</definedName>
    <definedName name="sdff_1_1_1_4_5" hidden="1">{#N/A,#N/A,FALSE,"TMCOMP96";#N/A,#N/A,FALSE,"MAT96";#N/A,#N/A,FALSE,"FANDA96";#N/A,#N/A,FALSE,"INTRAN96";#N/A,#N/A,FALSE,"NAA9697";#N/A,#N/A,FALSE,"ECWEBB";#N/A,#N/A,FALSE,"MFT96";#N/A,#N/A,FALSE,"CTrecon"}</definedName>
    <definedName name="sdff_1_1_1_5" hidden="1">{#N/A,#N/A,FALSE,"TMCOMP96";#N/A,#N/A,FALSE,"MAT96";#N/A,#N/A,FALSE,"FANDA96";#N/A,#N/A,FALSE,"INTRAN96";#N/A,#N/A,FALSE,"NAA9697";#N/A,#N/A,FALSE,"ECWEBB";#N/A,#N/A,FALSE,"MFT96";#N/A,#N/A,FALSE,"CTrecon"}</definedName>
    <definedName name="sdff_1_1_1_5_1" hidden="1">{#N/A,#N/A,FALSE,"TMCOMP96";#N/A,#N/A,FALSE,"MAT96";#N/A,#N/A,FALSE,"FANDA96";#N/A,#N/A,FALSE,"INTRAN96";#N/A,#N/A,FALSE,"NAA9697";#N/A,#N/A,FALSE,"ECWEBB";#N/A,#N/A,FALSE,"MFT96";#N/A,#N/A,FALSE,"CTrecon"}</definedName>
    <definedName name="sdff_1_1_1_5_2" hidden="1">{#N/A,#N/A,FALSE,"TMCOMP96";#N/A,#N/A,FALSE,"MAT96";#N/A,#N/A,FALSE,"FANDA96";#N/A,#N/A,FALSE,"INTRAN96";#N/A,#N/A,FALSE,"NAA9697";#N/A,#N/A,FALSE,"ECWEBB";#N/A,#N/A,FALSE,"MFT96";#N/A,#N/A,FALSE,"CTrecon"}</definedName>
    <definedName name="sdff_1_1_1_5_3" hidden="1">{#N/A,#N/A,FALSE,"TMCOMP96";#N/A,#N/A,FALSE,"MAT96";#N/A,#N/A,FALSE,"FANDA96";#N/A,#N/A,FALSE,"INTRAN96";#N/A,#N/A,FALSE,"NAA9697";#N/A,#N/A,FALSE,"ECWEBB";#N/A,#N/A,FALSE,"MFT96";#N/A,#N/A,FALSE,"CTrecon"}</definedName>
    <definedName name="sdff_1_1_1_5_4" hidden="1">{#N/A,#N/A,FALSE,"TMCOMP96";#N/A,#N/A,FALSE,"MAT96";#N/A,#N/A,FALSE,"FANDA96";#N/A,#N/A,FALSE,"INTRAN96";#N/A,#N/A,FALSE,"NAA9697";#N/A,#N/A,FALSE,"ECWEBB";#N/A,#N/A,FALSE,"MFT96";#N/A,#N/A,FALSE,"CTrecon"}</definedName>
    <definedName name="sdff_1_1_1_5_5" hidden="1">{#N/A,#N/A,FALSE,"TMCOMP96";#N/A,#N/A,FALSE,"MAT96";#N/A,#N/A,FALSE,"FANDA96";#N/A,#N/A,FALSE,"INTRAN96";#N/A,#N/A,FALSE,"NAA9697";#N/A,#N/A,FALSE,"ECWEBB";#N/A,#N/A,FALSE,"MFT96";#N/A,#N/A,FALSE,"CTrecon"}</definedName>
    <definedName name="sdff_1_1_2" hidden="1">{#N/A,#N/A,FALSE,"TMCOMP96";#N/A,#N/A,FALSE,"MAT96";#N/A,#N/A,FALSE,"FANDA96";#N/A,#N/A,FALSE,"INTRAN96";#N/A,#N/A,FALSE,"NAA9697";#N/A,#N/A,FALSE,"ECWEBB";#N/A,#N/A,FALSE,"MFT96";#N/A,#N/A,FALSE,"CTrecon"}</definedName>
    <definedName name="sdff_1_1_2_1" hidden="1">{#N/A,#N/A,FALSE,"TMCOMP96";#N/A,#N/A,FALSE,"MAT96";#N/A,#N/A,FALSE,"FANDA96";#N/A,#N/A,FALSE,"INTRAN96";#N/A,#N/A,FALSE,"NAA9697";#N/A,#N/A,FALSE,"ECWEBB";#N/A,#N/A,FALSE,"MFT96";#N/A,#N/A,FALSE,"CTrecon"}</definedName>
    <definedName name="sdff_1_1_2_2" hidden="1">{#N/A,#N/A,FALSE,"TMCOMP96";#N/A,#N/A,FALSE,"MAT96";#N/A,#N/A,FALSE,"FANDA96";#N/A,#N/A,FALSE,"INTRAN96";#N/A,#N/A,FALSE,"NAA9697";#N/A,#N/A,FALSE,"ECWEBB";#N/A,#N/A,FALSE,"MFT96";#N/A,#N/A,FALSE,"CTrecon"}</definedName>
    <definedName name="sdff_1_1_2_3" hidden="1">{#N/A,#N/A,FALSE,"TMCOMP96";#N/A,#N/A,FALSE,"MAT96";#N/A,#N/A,FALSE,"FANDA96";#N/A,#N/A,FALSE,"INTRAN96";#N/A,#N/A,FALSE,"NAA9697";#N/A,#N/A,FALSE,"ECWEBB";#N/A,#N/A,FALSE,"MFT96";#N/A,#N/A,FALSE,"CTrecon"}</definedName>
    <definedName name="sdff_1_1_2_4" hidden="1">{#N/A,#N/A,FALSE,"TMCOMP96";#N/A,#N/A,FALSE,"MAT96";#N/A,#N/A,FALSE,"FANDA96";#N/A,#N/A,FALSE,"INTRAN96";#N/A,#N/A,FALSE,"NAA9697";#N/A,#N/A,FALSE,"ECWEBB";#N/A,#N/A,FALSE,"MFT96";#N/A,#N/A,FALSE,"CTrecon"}</definedName>
    <definedName name="sdff_1_1_2_5" hidden="1">{#N/A,#N/A,FALSE,"TMCOMP96";#N/A,#N/A,FALSE,"MAT96";#N/A,#N/A,FALSE,"FANDA96";#N/A,#N/A,FALSE,"INTRAN96";#N/A,#N/A,FALSE,"NAA9697";#N/A,#N/A,FALSE,"ECWEBB";#N/A,#N/A,FALSE,"MFT96";#N/A,#N/A,FALSE,"CTrecon"}</definedName>
    <definedName name="sdff_1_1_3" hidden="1">{#N/A,#N/A,FALSE,"TMCOMP96";#N/A,#N/A,FALSE,"MAT96";#N/A,#N/A,FALSE,"FANDA96";#N/A,#N/A,FALSE,"INTRAN96";#N/A,#N/A,FALSE,"NAA9697";#N/A,#N/A,FALSE,"ECWEBB";#N/A,#N/A,FALSE,"MFT96";#N/A,#N/A,FALSE,"CTrecon"}</definedName>
    <definedName name="sdff_1_1_3_1" hidden="1">{#N/A,#N/A,FALSE,"TMCOMP96";#N/A,#N/A,FALSE,"MAT96";#N/A,#N/A,FALSE,"FANDA96";#N/A,#N/A,FALSE,"INTRAN96";#N/A,#N/A,FALSE,"NAA9697";#N/A,#N/A,FALSE,"ECWEBB";#N/A,#N/A,FALSE,"MFT96";#N/A,#N/A,FALSE,"CTrecon"}</definedName>
    <definedName name="sdff_1_1_3_2" hidden="1">{#N/A,#N/A,FALSE,"TMCOMP96";#N/A,#N/A,FALSE,"MAT96";#N/A,#N/A,FALSE,"FANDA96";#N/A,#N/A,FALSE,"INTRAN96";#N/A,#N/A,FALSE,"NAA9697";#N/A,#N/A,FALSE,"ECWEBB";#N/A,#N/A,FALSE,"MFT96";#N/A,#N/A,FALSE,"CTrecon"}</definedName>
    <definedName name="sdff_1_1_3_3" hidden="1">{#N/A,#N/A,FALSE,"TMCOMP96";#N/A,#N/A,FALSE,"MAT96";#N/A,#N/A,FALSE,"FANDA96";#N/A,#N/A,FALSE,"INTRAN96";#N/A,#N/A,FALSE,"NAA9697";#N/A,#N/A,FALSE,"ECWEBB";#N/A,#N/A,FALSE,"MFT96";#N/A,#N/A,FALSE,"CTrecon"}</definedName>
    <definedName name="sdff_1_1_3_4" hidden="1">{#N/A,#N/A,FALSE,"TMCOMP96";#N/A,#N/A,FALSE,"MAT96";#N/A,#N/A,FALSE,"FANDA96";#N/A,#N/A,FALSE,"INTRAN96";#N/A,#N/A,FALSE,"NAA9697";#N/A,#N/A,FALSE,"ECWEBB";#N/A,#N/A,FALSE,"MFT96";#N/A,#N/A,FALSE,"CTrecon"}</definedName>
    <definedName name="sdff_1_1_3_5" hidden="1">{#N/A,#N/A,FALSE,"TMCOMP96";#N/A,#N/A,FALSE,"MAT96";#N/A,#N/A,FALSE,"FANDA96";#N/A,#N/A,FALSE,"INTRAN96";#N/A,#N/A,FALSE,"NAA9697";#N/A,#N/A,FALSE,"ECWEBB";#N/A,#N/A,FALSE,"MFT96";#N/A,#N/A,FALSE,"CTrecon"}</definedName>
    <definedName name="sdff_1_1_4" hidden="1">{#N/A,#N/A,FALSE,"TMCOMP96";#N/A,#N/A,FALSE,"MAT96";#N/A,#N/A,FALSE,"FANDA96";#N/A,#N/A,FALSE,"INTRAN96";#N/A,#N/A,FALSE,"NAA9697";#N/A,#N/A,FALSE,"ECWEBB";#N/A,#N/A,FALSE,"MFT96";#N/A,#N/A,FALSE,"CTrecon"}</definedName>
    <definedName name="sdff_1_1_4_1" hidden="1">{#N/A,#N/A,FALSE,"TMCOMP96";#N/A,#N/A,FALSE,"MAT96";#N/A,#N/A,FALSE,"FANDA96";#N/A,#N/A,FALSE,"INTRAN96";#N/A,#N/A,FALSE,"NAA9697";#N/A,#N/A,FALSE,"ECWEBB";#N/A,#N/A,FALSE,"MFT96";#N/A,#N/A,FALSE,"CTrecon"}</definedName>
    <definedName name="sdff_1_1_4_2" hidden="1">{#N/A,#N/A,FALSE,"TMCOMP96";#N/A,#N/A,FALSE,"MAT96";#N/A,#N/A,FALSE,"FANDA96";#N/A,#N/A,FALSE,"INTRAN96";#N/A,#N/A,FALSE,"NAA9697";#N/A,#N/A,FALSE,"ECWEBB";#N/A,#N/A,FALSE,"MFT96";#N/A,#N/A,FALSE,"CTrecon"}</definedName>
    <definedName name="sdff_1_1_4_3" hidden="1">{#N/A,#N/A,FALSE,"TMCOMP96";#N/A,#N/A,FALSE,"MAT96";#N/A,#N/A,FALSE,"FANDA96";#N/A,#N/A,FALSE,"INTRAN96";#N/A,#N/A,FALSE,"NAA9697";#N/A,#N/A,FALSE,"ECWEBB";#N/A,#N/A,FALSE,"MFT96";#N/A,#N/A,FALSE,"CTrecon"}</definedName>
    <definedName name="sdff_1_1_4_4" hidden="1">{#N/A,#N/A,FALSE,"TMCOMP96";#N/A,#N/A,FALSE,"MAT96";#N/A,#N/A,FALSE,"FANDA96";#N/A,#N/A,FALSE,"INTRAN96";#N/A,#N/A,FALSE,"NAA9697";#N/A,#N/A,FALSE,"ECWEBB";#N/A,#N/A,FALSE,"MFT96";#N/A,#N/A,FALSE,"CTrecon"}</definedName>
    <definedName name="sdff_1_1_4_5" hidden="1">{#N/A,#N/A,FALSE,"TMCOMP96";#N/A,#N/A,FALSE,"MAT96";#N/A,#N/A,FALSE,"FANDA96";#N/A,#N/A,FALSE,"INTRAN96";#N/A,#N/A,FALSE,"NAA9697";#N/A,#N/A,FALSE,"ECWEBB";#N/A,#N/A,FALSE,"MFT96";#N/A,#N/A,FALSE,"CTrecon"}</definedName>
    <definedName name="sdff_1_1_5" hidden="1">{#N/A,#N/A,FALSE,"TMCOMP96";#N/A,#N/A,FALSE,"MAT96";#N/A,#N/A,FALSE,"FANDA96";#N/A,#N/A,FALSE,"INTRAN96";#N/A,#N/A,FALSE,"NAA9697";#N/A,#N/A,FALSE,"ECWEBB";#N/A,#N/A,FALSE,"MFT96";#N/A,#N/A,FALSE,"CTrecon"}</definedName>
    <definedName name="sdff_1_1_5_1" hidden="1">{#N/A,#N/A,FALSE,"TMCOMP96";#N/A,#N/A,FALSE,"MAT96";#N/A,#N/A,FALSE,"FANDA96";#N/A,#N/A,FALSE,"INTRAN96";#N/A,#N/A,FALSE,"NAA9697";#N/A,#N/A,FALSE,"ECWEBB";#N/A,#N/A,FALSE,"MFT96";#N/A,#N/A,FALSE,"CTrecon"}</definedName>
    <definedName name="sdff_1_1_5_2" hidden="1">{#N/A,#N/A,FALSE,"TMCOMP96";#N/A,#N/A,FALSE,"MAT96";#N/A,#N/A,FALSE,"FANDA96";#N/A,#N/A,FALSE,"INTRAN96";#N/A,#N/A,FALSE,"NAA9697";#N/A,#N/A,FALSE,"ECWEBB";#N/A,#N/A,FALSE,"MFT96";#N/A,#N/A,FALSE,"CTrecon"}</definedName>
    <definedName name="sdff_1_1_5_3" hidden="1">{#N/A,#N/A,FALSE,"TMCOMP96";#N/A,#N/A,FALSE,"MAT96";#N/A,#N/A,FALSE,"FANDA96";#N/A,#N/A,FALSE,"INTRAN96";#N/A,#N/A,FALSE,"NAA9697";#N/A,#N/A,FALSE,"ECWEBB";#N/A,#N/A,FALSE,"MFT96";#N/A,#N/A,FALSE,"CTrecon"}</definedName>
    <definedName name="sdff_1_1_5_4" hidden="1">{#N/A,#N/A,FALSE,"TMCOMP96";#N/A,#N/A,FALSE,"MAT96";#N/A,#N/A,FALSE,"FANDA96";#N/A,#N/A,FALSE,"INTRAN96";#N/A,#N/A,FALSE,"NAA9697";#N/A,#N/A,FALSE,"ECWEBB";#N/A,#N/A,FALSE,"MFT96";#N/A,#N/A,FALSE,"CTrecon"}</definedName>
    <definedName name="sdff_1_1_5_5" hidden="1">{#N/A,#N/A,FALSE,"TMCOMP96";#N/A,#N/A,FALSE,"MAT96";#N/A,#N/A,FALSE,"FANDA96";#N/A,#N/A,FALSE,"INTRAN96";#N/A,#N/A,FALSE,"NAA9697";#N/A,#N/A,FALSE,"ECWEBB";#N/A,#N/A,FALSE,"MFT96";#N/A,#N/A,FALSE,"CTrecon"}</definedName>
    <definedName name="sdff_1_2" hidden="1">{#N/A,#N/A,FALSE,"TMCOMP96";#N/A,#N/A,FALSE,"MAT96";#N/A,#N/A,FALSE,"FANDA96";#N/A,#N/A,FALSE,"INTRAN96";#N/A,#N/A,FALSE,"NAA9697";#N/A,#N/A,FALSE,"ECWEBB";#N/A,#N/A,FALSE,"MFT96";#N/A,#N/A,FALSE,"CTrecon"}</definedName>
    <definedName name="sdff_1_2_1" hidden="1">{#N/A,#N/A,FALSE,"TMCOMP96";#N/A,#N/A,FALSE,"MAT96";#N/A,#N/A,FALSE,"FANDA96";#N/A,#N/A,FALSE,"INTRAN96";#N/A,#N/A,FALSE,"NAA9697";#N/A,#N/A,FALSE,"ECWEBB";#N/A,#N/A,FALSE,"MFT96";#N/A,#N/A,FALSE,"CTrecon"}</definedName>
    <definedName name="sdff_1_2_1_1" hidden="1">{#N/A,#N/A,FALSE,"TMCOMP96";#N/A,#N/A,FALSE,"MAT96";#N/A,#N/A,FALSE,"FANDA96";#N/A,#N/A,FALSE,"INTRAN96";#N/A,#N/A,FALSE,"NAA9697";#N/A,#N/A,FALSE,"ECWEBB";#N/A,#N/A,FALSE,"MFT96";#N/A,#N/A,FALSE,"CTrecon"}</definedName>
    <definedName name="sdff_1_2_1_1_1" hidden="1">{#N/A,#N/A,FALSE,"TMCOMP96";#N/A,#N/A,FALSE,"MAT96";#N/A,#N/A,FALSE,"FANDA96";#N/A,#N/A,FALSE,"INTRAN96";#N/A,#N/A,FALSE,"NAA9697";#N/A,#N/A,FALSE,"ECWEBB";#N/A,#N/A,FALSE,"MFT96";#N/A,#N/A,FALSE,"CTrecon"}</definedName>
    <definedName name="sdff_1_2_1_1_1_1" hidden="1">{#N/A,#N/A,FALSE,"TMCOMP96";#N/A,#N/A,FALSE,"MAT96";#N/A,#N/A,FALSE,"FANDA96";#N/A,#N/A,FALSE,"INTRAN96";#N/A,#N/A,FALSE,"NAA9697";#N/A,#N/A,FALSE,"ECWEBB";#N/A,#N/A,FALSE,"MFT96";#N/A,#N/A,FALSE,"CTrecon"}</definedName>
    <definedName name="sdff_1_2_1_1_1_2" hidden="1">{#N/A,#N/A,FALSE,"TMCOMP96";#N/A,#N/A,FALSE,"MAT96";#N/A,#N/A,FALSE,"FANDA96";#N/A,#N/A,FALSE,"INTRAN96";#N/A,#N/A,FALSE,"NAA9697";#N/A,#N/A,FALSE,"ECWEBB";#N/A,#N/A,FALSE,"MFT96";#N/A,#N/A,FALSE,"CTrecon"}</definedName>
    <definedName name="sdff_1_2_1_1_1_3" hidden="1">{#N/A,#N/A,FALSE,"TMCOMP96";#N/A,#N/A,FALSE,"MAT96";#N/A,#N/A,FALSE,"FANDA96";#N/A,#N/A,FALSE,"INTRAN96";#N/A,#N/A,FALSE,"NAA9697";#N/A,#N/A,FALSE,"ECWEBB";#N/A,#N/A,FALSE,"MFT96";#N/A,#N/A,FALSE,"CTrecon"}</definedName>
    <definedName name="sdff_1_2_1_1_1_4" hidden="1">{#N/A,#N/A,FALSE,"TMCOMP96";#N/A,#N/A,FALSE,"MAT96";#N/A,#N/A,FALSE,"FANDA96";#N/A,#N/A,FALSE,"INTRAN96";#N/A,#N/A,FALSE,"NAA9697";#N/A,#N/A,FALSE,"ECWEBB";#N/A,#N/A,FALSE,"MFT96";#N/A,#N/A,FALSE,"CTrecon"}</definedName>
    <definedName name="sdff_1_2_1_1_1_5" hidden="1">{#N/A,#N/A,FALSE,"TMCOMP96";#N/A,#N/A,FALSE,"MAT96";#N/A,#N/A,FALSE,"FANDA96";#N/A,#N/A,FALSE,"INTRAN96";#N/A,#N/A,FALSE,"NAA9697";#N/A,#N/A,FALSE,"ECWEBB";#N/A,#N/A,FALSE,"MFT96";#N/A,#N/A,FALSE,"CTrecon"}</definedName>
    <definedName name="sdff_1_2_1_1_2" hidden="1">{#N/A,#N/A,FALSE,"TMCOMP96";#N/A,#N/A,FALSE,"MAT96";#N/A,#N/A,FALSE,"FANDA96";#N/A,#N/A,FALSE,"INTRAN96";#N/A,#N/A,FALSE,"NAA9697";#N/A,#N/A,FALSE,"ECWEBB";#N/A,#N/A,FALSE,"MFT96";#N/A,#N/A,FALSE,"CTrecon"}</definedName>
    <definedName name="sdff_1_2_1_1_2_1" hidden="1">{#N/A,#N/A,FALSE,"TMCOMP96";#N/A,#N/A,FALSE,"MAT96";#N/A,#N/A,FALSE,"FANDA96";#N/A,#N/A,FALSE,"INTRAN96";#N/A,#N/A,FALSE,"NAA9697";#N/A,#N/A,FALSE,"ECWEBB";#N/A,#N/A,FALSE,"MFT96";#N/A,#N/A,FALSE,"CTrecon"}</definedName>
    <definedName name="sdff_1_2_1_1_2_2" hidden="1">{#N/A,#N/A,FALSE,"TMCOMP96";#N/A,#N/A,FALSE,"MAT96";#N/A,#N/A,FALSE,"FANDA96";#N/A,#N/A,FALSE,"INTRAN96";#N/A,#N/A,FALSE,"NAA9697";#N/A,#N/A,FALSE,"ECWEBB";#N/A,#N/A,FALSE,"MFT96";#N/A,#N/A,FALSE,"CTrecon"}</definedName>
    <definedName name="sdff_1_2_1_1_2_3" hidden="1">{#N/A,#N/A,FALSE,"TMCOMP96";#N/A,#N/A,FALSE,"MAT96";#N/A,#N/A,FALSE,"FANDA96";#N/A,#N/A,FALSE,"INTRAN96";#N/A,#N/A,FALSE,"NAA9697";#N/A,#N/A,FALSE,"ECWEBB";#N/A,#N/A,FALSE,"MFT96";#N/A,#N/A,FALSE,"CTrecon"}</definedName>
    <definedName name="sdff_1_2_1_1_2_4" hidden="1">{#N/A,#N/A,FALSE,"TMCOMP96";#N/A,#N/A,FALSE,"MAT96";#N/A,#N/A,FALSE,"FANDA96";#N/A,#N/A,FALSE,"INTRAN96";#N/A,#N/A,FALSE,"NAA9697";#N/A,#N/A,FALSE,"ECWEBB";#N/A,#N/A,FALSE,"MFT96";#N/A,#N/A,FALSE,"CTrecon"}</definedName>
    <definedName name="sdff_1_2_1_1_2_5" hidden="1">{#N/A,#N/A,FALSE,"TMCOMP96";#N/A,#N/A,FALSE,"MAT96";#N/A,#N/A,FALSE,"FANDA96";#N/A,#N/A,FALSE,"INTRAN96";#N/A,#N/A,FALSE,"NAA9697";#N/A,#N/A,FALSE,"ECWEBB";#N/A,#N/A,FALSE,"MFT96";#N/A,#N/A,FALSE,"CTrecon"}</definedName>
    <definedName name="sdff_1_2_1_1_3" hidden="1">{#N/A,#N/A,FALSE,"TMCOMP96";#N/A,#N/A,FALSE,"MAT96";#N/A,#N/A,FALSE,"FANDA96";#N/A,#N/A,FALSE,"INTRAN96";#N/A,#N/A,FALSE,"NAA9697";#N/A,#N/A,FALSE,"ECWEBB";#N/A,#N/A,FALSE,"MFT96";#N/A,#N/A,FALSE,"CTrecon"}</definedName>
    <definedName name="sdff_1_2_1_1_4" hidden="1">{#N/A,#N/A,FALSE,"TMCOMP96";#N/A,#N/A,FALSE,"MAT96";#N/A,#N/A,FALSE,"FANDA96";#N/A,#N/A,FALSE,"INTRAN96";#N/A,#N/A,FALSE,"NAA9697";#N/A,#N/A,FALSE,"ECWEBB";#N/A,#N/A,FALSE,"MFT96";#N/A,#N/A,FALSE,"CTrecon"}</definedName>
    <definedName name="sdff_1_2_1_1_5" hidden="1">{#N/A,#N/A,FALSE,"TMCOMP96";#N/A,#N/A,FALSE,"MAT96";#N/A,#N/A,FALSE,"FANDA96";#N/A,#N/A,FALSE,"INTRAN96";#N/A,#N/A,FALSE,"NAA9697";#N/A,#N/A,FALSE,"ECWEBB";#N/A,#N/A,FALSE,"MFT96";#N/A,#N/A,FALSE,"CTrecon"}</definedName>
    <definedName name="sdff_1_2_1_2" hidden="1">{#N/A,#N/A,FALSE,"TMCOMP96";#N/A,#N/A,FALSE,"MAT96";#N/A,#N/A,FALSE,"FANDA96";#N/A,#N/A,FALSE,"INTRAN96";#N/A,#N/A,FALSE,"NAA9697";#N/A,#N/A,FALSE,"ECWEBB";#N/A,#N/A,FALSE,"MFT96";#N/A,#N/A,FALSE,"CTrecon"}</definedName>
    <definedName name="sdff_1_2_1_2_1" hidden="1">{#N/A,#N/A,FALSE,"TMCOMP96";#N/A,#N/A,FALSE,"MAT96";#N/A,#N/A,FALSE,"FANDA96";#N/A,#N/A,FALSE,"INTRAN96";#N/A,#N/A,FALSE,"NAA9697";#N/A,#N/A,FALSE,"ECWEBB";#N/A,#N/A,FALSE,"MFT96";#N/A,#N/A,FALSE,"CTrecon"}</definedName>
    <definedName name="sdff_1_2_1_2_2" hidden="1">{#N/A,#N/A,FALSE,"TMCOMP96";#N/A,#N/A,FALSE,"MAT96";#N/A,#N/A,FALSE,"FANDA96";#N/A,#N/A,FALSE,"INTRAN96";#N/A,#N/A,FALSE,"NAA9697";#N/A,#N/A,FALSE,"ECWEBB";#N/A,#N/A,FALSE,"MFT96";#N/A,#N/A,FALSE,"CTrecon"}</definedName>
    <definedName name="sdff_1_2_1_2_3" hidden="1">{#N/A,#N/A,FALSE,"TMCOMP96";#N/A,#N/A,FALSE,"MAT96";#N/A,#N/A,FALSE,"FANDA96";#N/A,#N/A,FALSE,"INTRAN96";#N/A,#N/A,FALSE,"NAA9697";#N/A,#N/A,FALSE,"ECWEBB";#N/A,#N/A,FALSE,"MFT96";#N/A,#N/A,FALSE,"CTrecon"}</definedName>
    <definedName name="sdff_1_2_1_2_4" hidden="1">{#N/A,#N/A,FALSE,"TMCOMP96";#N/A,#N/A,FALSE,"MAT96";#N/A,#N/A,FALSE,"FANDA96";#N/A,#N/A,FALSE,"INTRAN96";#N/A,#N/A,FALSE,"NAA9697";#N/A,#N/A,FALSE,"ECWEBB";#N/A,#N/A,FALSE,"MFT96";#N/A,#N/A,FALSE,"CTrecon"}</definedName>
    <definedName name="sdff_1_2_1_2_5" hidden="1">{#N/A,#N/A,FALSE,"TMCOMP96";#N/A,#N/A,FALSE,"MAT96";#N/A,#N/A,FALSE,"FANDA96";#N/A,#N/A,FALSE,"INTRAN96";#N/A,#N/A,FALSE,"NAA9697";#N/A,#N/A,FALSE,"ECWEBB";#N/A,#N/A,FALSE,"MFT96";#N/A,#N/A,FALSE,"CTrecon"}</definedName>
    <definedName name="sdff_1_2_1_3" hidden="1">{#N/A,#N/A,FALSE,"TMCOMP96";#N/A,#N/A,FALSE,"MAT96";#N/A,#N/A,FALSE,"FANDA96";#N/A,#N/A,FALSE,"INTRAN96";#N/A,#N/A,FALSE,"NAA9697";#N/A,#N/A,FALSE,"ECWEBB";#N/A,#N/A,FALSE,"MFT96";#N/A,#N/A,FALSE,"CTrecon"}</definedName>
    <definedName name="sdff_1_2_1_3_1" hidden="1">{#N/A,#N/A,FALSE,"TMCOMP96";#N/A,#N/A,FALSE,"MAT96";#N/A,#N/A,FALSE,"FANDA96";#N/A,#N/A,FALSE,"INTRAN96";#N/A,#N/A,FALSE,"NAA9697";#N/A,#N/A,FALSE,"ECWEBB";#N/A,#N/A,FALSE,"MFT96";#N/A,#N/A,FALSE,"CTrecon"}</definedName>
    <definedName name="sdff_1_2_1_3_2" hidden="1">{#N/A,#N/A,FALSE,"TMCOMP96";#N/A,#N/A,FALSE,"MAT96";#N/A,#N/A,FALSE,"FANDA96";#N/A,#N/A,FALSE,"INTRAN96";#N/A,#N/A,FALSE,"NAA9697";#N/A,#N/A,FALSE,"ECWEBB";#N/A,#N/A,FALSE,"MFT96";#N/A,#N/A,FALSE,"CTrecon"}</definedName>
    <definedName name="sdff_1_2_1_3_3" hidden="1">{#N/A,#N/A,FALSE,"TMCOMP96";#N/A,#N/A,FALSE,"MAT96";#N/A,#N/A,FALSE,"FANDA96";#N/A,#N/A,FALSE,"INTRAN96";#N/A,#N/A,FALSE,"NAA9697";#N/A,#N/A,FALSE,"ECWEBB";#N/A,#N/A,FALSE,"MFT96";#N/A,#N/A,FALSE,"CTrecon"}</definedName>
    <definedName name="sdff_1_2_1_3_4" hidden="1">{#N/A,#N/A,FALSE,"TMCOMP96";#N/A,#N/A,FALSE,"MAT96";#N/A,#N/A,FALSE,"FANDA96";#N/A,#N/A,FALSE,"INTRAN96";#N/A,#N/A,FALSE,"NAA9697";#N/A,#N/A,FALSE,"ECWEBB";#N/A,#N/A,FALSE,"MFT96";#N/A,#N/A,FALSE,"CTrecon"}</definedName>
    <definedName name="sdff_1_2_1_3_5" hidden="1">{#N/A,#N/A,FALSE,"TMCOMP96";#N/A,#N/A,FALSE,"MAT96";#N/A,#N/A,FALSE,"FANDA96";#N/A,#N/A,FALSE,"INTRAN96";#N/A,#N/A,FALSE,"NAA9697";#N/A,#N/A,FALSE,"ECWEBB";#N/A,#N/A,FALSE,"MFT96";#N/A,#N/A,FALSE,"CTrecon"}</definedName>
    <definedName name="sdff_1_2_1_4" hidden="1">{#N/A,#N/A,FALSE,"TMCOMP96";#N/A,#N/A,FALSE,"MAT96";#N/A,#N/A,FALSE,"FANDA96";#N/A,#N/A,FALSE,"INTRAN96";#N/A,#N/A,FALSE,"NAA9697";#N/A,#N/A,FALSE,"ECWEBB";#N/A,#N/A,FALSE,"MFT96";#N/A,#N/A,FALSE,"CTrecon"}</definedName>
    <definedName name="sdff_1_2_1_4_1" hidden="1">{#N/A,#N/A,FALSE,"TMCOMP96";#N/A,#N/A,FALSE,"MAT96";#N/A,#N/A,FALSE,"FANDA96";#N/A,#N/A,FALSE,"INTRAN96";#N/A,#N/A,FALSE,"NAA9697";#N/A,#N/A,FALSE,"ECWEBB";#N/A,#N/A,FALSE,"MFT96";#N/A,#N/A,FALSE,"CTrecon"}</definedName>
    <definedName name="sdff_1_2_1_4_2" hidden="1">{#N/A,#N/A,FALSE,"TMCOMP96";#N/A,#N/A,FALSE,"MAT96";#N/A,#N/A,FALSE,"FANDA96";#N/A,#N/A,FALSE,"INTRAN96";#N/A,#N/A,FALSE,"NAA9697";#N/A,#N/A,FALSE,"ECWEBB";#N/A,#N/A,FALSE,"MFT96";#N/A,#N/A,FALSE,"CTrecon"}</definedName>
    <definedName name="sdff_1_2_1_4_3" hidden="1">{#N/A,#N/A,FALSE,"TMCOMP96";#N/A,#N/A,FALSE,"MAT96";#N/A,#N/A,FALSE,"FANDA96";#N/A,#N/A,FALSE,"INTRAN96";#N/A,#N/A,FALSE,"NAA9697";#N/A,#N/A,FALSE,"ECWEBB";#N/A,#N/A,FALSE,"MFT96";#N/A,#N/A,FALSE,"CTrecon"}</definedName>
    <definedName name="sdff_1_2_1_4_4" hidden="1">{#N/A,#N/A,FALSE,"TMCOMP96";#N/A,#N/A,FALSE,"MAT96";#N/A,#N/A,FALSE,"FANDA96";#N/A,#N/A,FALSE,"INTRAN96";#N/A,#N/A,FALSE,"NAA9697";#N/A,#N/A,FALSE,"ECWEBB";#N/A,#N/A,FALSE,"MFT96";#N/A,#N/A,FALSE,"CTrecon"}</definedName>
    <definedName name="sdff_1_2_1_4_5" hidden="1">{#N/A,#N/A,FALSE,"TMCOMP96";#N/A,#N/A,FALSE,"MAT96";#N/A,#N/A,FALSE,"FANDA96";#N/A,#N/A,FALSE,"INTRAN96";#N/A,#N/A,FALSE,"NAA9697";#N/A,#N/A,FALSE,"ECWEBB";#N/A,#N/A,FALSE,"MFT96";#N/A,#N/A,FALSE,"CTrecon"}</definedName>
    <definedName name="sdff_1_2_1_5" hidden="1">{#N/A,#N/A,FALSE,"TMCOMP96";#N/A,#N/A,FALSE,"MAT96";#N/A,#N/A,FALSE,"FANDA96";#N/A,#N/A,FALSE,"INTRAN96";#N/A,#N/A,FALSE,"NAA9697";#N/A,#N/A,FALSE,"ECWEBB";#N/A,#N/A,FALSE,"MFT96";#N/A,#N/A,FALSE,"CTrecon"}</definedName>
    <definedName name="sdff_1_2_1_5_1" hidden="1">{#N/A,#N/A,FALSE,"TMCOMP96";#N/A,#N/A,FALSE,"MAT96";#N/A,#N/A,FALSE,"FANDA96";#N/A,#N/A,FALSE,"INTRAN96";#N/A,#N/A,FALSE,"NAA9697";#N/A,#N/A,FALSE,"ECWEBB";#N/A,#N/A,FALSE,"MFT96";#N/A,#N/A,FALSE,"CTrecon"}</definedName>
    <definedName name="sdff_1_2_1_5_2" hidden="1">{#N/A,#N/A,FALSE,"TMCOMP96";#N/A,#N/A,FALSE,"MAT96";#N/A,#N/A,FALSE,"FANDA96";#N/A,#N/A,FALSE,"INTRAN96";#N/A,#N/A,FALSE,"NAA9697";#N/A,#N/A,FALSE,"ECWEBB";#N/A,#N/A,FALSE,"MFT96";#N/A,#N/A,FALSE,"CTrecon"}</definedName>
    <definedName name="sdff_1_2_1_5_3" hidden="1">{#N/A,#N/A,FALSE,"TMCOMP96";#N/A,#N/A,FALSE,"MAT96";#N/A,#N/A,FALSE,"FANDA96";#N/A,#N/A,FALSE,"INTRAN96";#N/A,#N/A,FALSE,"NAA9697";#N/A,#N/A,FALSE,"ECWEBB";#N/A,#N/A,FALSE,"MFT96";#N/A,#N/A,FALSE,"CTrecon"}</definedName>
    <definedName name="sdff_1_2_1_5_4" hidden="1">{#N/A,#N/A,FALSE,"TMCOMP96";#N/A,#N/A,FALSE,"MAT96";#N/A,#N/A,FALSE,"FANDA96";#N/A,#N/A,FALSE,"INTRAN96";#N/A,#N/A,FALSE,"NAA9697";#N/A,#N/A,FALSE,"ECWEBB";#N/A,#N/A,FALSE,"MFT96";#N/A,#N/A,FALSE,"CTrecon"}</definedName>
    <definedName name="sdff_1_2_1_5_5" hidden="1">{#N/A,#N/A,FALSE,"TMCOMP96";#N/A,#N/A,FALSE,"MAT96";#N/A,#N/A,FALSE,"FANDA96";#N/A,#N/A,FALSE,"INTRAN96";#N/A,#N/A,FALSE,"NAA9697";#N/A,#N/A,FALSE,"ECWEBB";#N/A,#N/A,FALSE,"MFT96";#N/A,#N/A,FALSE,"CTrecon"}</definedName>
    <definedName name="sdff_1_2_2" hidden="1">{#N/A,#N/A,FALSE,"TMCOMP96";#N/A,#N/A,FALSE,"MAT96";#N/A,#N/A,FALSE,"FANDA96";#N/A,#N/A,FALSE,"INTRAN96";#N/A,#N/A,FALSE,"NAA9697";#N/A,#N/A,FALSE,"ECWEBB";#N/A,#N/A,FALSE,"MFT96";#N/A,#N/A,FALSE,"CTrecon"}</definedName>
    <definedName name="sdff_1_2_2_1" hidden="1">{#N/A,#N/A,FALSE,"TMCOMP96";#N/A,#N/A,FALSE,"MAT96";#N/A,#N/A,FALSE,"FANDA96";#N/A,#N/A,FALSE,"INTRAN96";#N/A,#N/A,FALSE,"NAA9697";#N/A,#N/A,FALSE,"ECWEBB";#N/A,#N/A,FALSE,"MFT96";#N/A,#N/A,FALSE,"CTrecon"}</definedName>
    <definedName name="sdff_1_2_2_2" hidden="1">{#N/A,#N/A,FALSE,"TMCOMP96";#N/A,#N/A,FALSE,"MAT96";#N/A,#N/A,FALSE,"FANDA96";#N/A,#N/A,FALSE,"INTRAN96";#N/A,#N/A,FALSE,"NAA9697";#N/A,#N/A,FALSE,"ECWEBB";#N/A,#N/A,FALSE,"MFT96";#N/A,#N/A,FALSE,"CTrecon"}</definedName>
    <definedName name="sdff_1_2_2_3" hidden="1">{#N/A,#N/A,FALSE,"TMCOMP96";#N/A,#N/A,FALSE,"MAT96";#N/A,#N/A,FALSE,"FANDA96";#N/A,#N/A,FALSE,"INTRAN96";#N/A,#N/A,FALSE,"NAA9697";#N/A,#N/A,FALSE,"ECWEBB";#N/A,#N/A,FALSE,"MFT96";#N/A,#N/A,FALSE,"CTrecon"}</definedName>
    <definedName name="sdff_1_2_2_4" hidden="1">{#N/A,#N/A,FALSE,"TMCOMP96";#N/A,#N/A,FALSE,"MAT96";#N/A,#N/A,FALSE,"FANDA96";#N/A,#N/A,FALSE,"INTRAN96";#N/A,#N/A,FALSE,"NAA9697";#N/A,#N/A,FALSE,"ECWEBB";#N/A,#N/A,FALSE,"MFT96";#N/A,#N/A,FALSE,"CTrecon"}</definedName>
    <definedName name="sdff_1_2_2_5" hidden="1">{#N/A,#N/A,FALSE,"TMCOMP96";#N/A,#N/A,FALSE,"MAT96";#N/A,#N/A,FALSE,"FANDA96";#N/A,#N/A,FALSE,"INTRAN96";#N/A,#N/A,FALSE,"NAA9697";#N/A,#N/A,FALSE,"ECWEBB";#N/A,#N/A,FALSE,"MFT96";#N/A,#N/A,FALSE,"CTrecon"}</definedName>
    <definedName name="sdff_1_2_3" hidden="1">{#N/A,#N/A,FALSE,"TMCOMP96";#N/A,#N/A,FALSE,"MAT96";#N/A,#N/A,FALSE,"FANDA96";#N/A,#N/A,FALSE,"INTRAN96";#N/A,#N/A,FALSE,"NAA9697";#N/A,#N/A,FALSE,"ECWEBB";#N/A,#N/A,FALSE,"MFT96";#N/A,#N/A,FALSE,"CTrecon"}</definedName>
    <definedName name="sdff_1_2_3_1" hidden="1">{#N/A,#N/A,FALSE,"TMCOMP96";#N/A,#N/A,FALSE,"MAT96";#N/A,#N/A,FALSE,"FANDA96";#N/A,#N/A,FALSE,"INTRAN96";#N/A,#N/A,FALSE,"NAA9697";#N/A,#N/A,FALSE,"ECWEBB";#N/A,#N/A,FALSE,"MFT96";#N/A,#N/A,FALSE,"CTrecon"}</definedName>
    <definedName name="sdff_1_2_3_2" hidden="1">{#N/A,#N/A,FALSE,"TMCOMP96";#N/A,#N/A,FALSE,"MAT96";#N/A,#N/A,FALSE,"FANDA96";#N/A,#N/A,FALSE,"INTRAN96";#N/A,#N/A,FALSE,"NAA9697";#N/A,#N/A,FALSE,"ECWEBB";#N/A,#N/A,FALSE,"MFT96";#N/A,#N/A,FALSE,"CTrecon"}</definedName>
    <definedName name="sdff_1_2_3_3" hidden="1">{#N/A,#N/A,FALSE,"TMCOMP96";#N/A,#N/A,FALSE,"MAT96";#N/A,#N/A,FALSE,"FANDA96";#N/A,#N/A,FALSE,"INTRAN96";#N/A,#N/A,FALSE,"NAA9697";#N/A,#N/A,FALSE,"ECWEBB";#N/A,#N/A,FALSE,"MFT96";#N/A,#N/A,FALSE,"CTrecon"}</definedName>
    <definedName name="sdff_1_2_3_4" hidden="1">{#N/A,#N/A,FALSE,"TMCOMP96";#N/A,#N/A,FALSE,"MAT96";#N/A,#N/A,FALSE,"FANDA96";#N/A,#N/A,FALSE,"INTRAN96";#N/A,#N/A,FALSE,"NAA9697";#N/A,#N/A,FALSE,"ECWEBB";#N/A,#N/A,FALSE,"MFT96";#N/A,#N/A,FALSE,"CTrecon"}</definedName>
    <definedName name="sdff_1_2_3_5" hidden="1">{#N/A,#N/A,FALSE,"TMCOMP96";#N/A,#N/A,FALSE,"MAT96";#N/A,#N/A,FALSE,"FANDA96";#N/A,#N/A,FALSE,"INTRAN96";#N/A,#N/A,FALSE,"NAA9697";#N/A,#N/A,FALSE,"ECWEBB";#N/A,#N/A,FALSE,"MFT96";#N/A,#N/A,FALSE,"CTrecon"}</definedName>
    <definedName name="sdff_1_2_4" hidden="1">{#N/A,#N/A,FALSE,"TMCOMP96";#N/A,#N/A,FALSE,"MAT96";#N/A,#N/A,FALSE,"FANDA96";#N/A,#N/A,FALSE,"INTRAN96";#N/A,#N/A,FALSE,"NAA9697";#N/A,#N/A,FALSE,"ECWEBB";#N/A,#N/A,FALSE,"MFT96";#N/A,#N/A,FALSE,"CTrecon"}</definedName>
    <definedName name="sdff_1_2_4_1" hidden="1">{#N/A,#N/A,FALSE,"TMCOMP96";#N/A,#N/A,FALSE,"MAT96";#N/A,#N/A,FALSE,"FANDA96";#N/A,#N/A,FALSE,"INTRAN96";#N/A,#N/A,FALSE,"NAA9697";#N/A,#N/A,FALSE,"ECWEBB";#N/A,#N/A,FALSE,"MFT96";#N/A,#N/A,FALSE,"CTrecon"}</definedName>
    <definedName name="sdff_1_2_4_2" hidden="1">{#N/A,#N/A,FALSE,"TMCOMP96";#N/A,#N/A,FALSE,"MAT96";#N/A,#N/A,FALSE,"FANDA96";#N/A,#N/A,FALSE,"INTRAN96";#N/A,#N/A,FALSE,"NAA9697";#N/A,#N/A,FALSE,"ECWEBB";#N/A,#N/A,FALSE,"MFT96";#N/A,#N/A,FALSE,"CTrecon"}</definedName>
    <definedName name="sdff_1_2_4_3" hidden="1">{#N/A,#N/A,FALSE,"TMCOMP96";#N/A,#N/A,FALSE,"MAT96";#N/A,#N/A,FALSE,"FANDA96";#N/A,#N/A,FALSE,"INTRAN96";#N/A,#N/A,FALSE,"NAA9697";#N/A,#N/A,FALSE,"ECWEBB";#N/A,#N/A,FALSE,"MFT96";#N/A,#N/A,FALSE,"CTrecon"}</definedName>
    <definedName name="sdff_1_2_4_4" hidden="1">{#N/A,#N/A,FALSE,"TMCOMP96";#N/A,#N/A,FALSE,"MAT96";#N/A,#N/A,FALSE,"FANDA96";#N/A,#N/A,FALSE,"INTRAN96";#N/A,#N/A,FALSE,"NAA9697";#N/A,#N/A,FALSE,"ECWEBB";#N/A,#N/A,FALSE,"MFT96";#N/A,#N/A,FALSE,"CTrecon"}</definedName>
    <definedName name="sdff_1_2_4_5" hidden="1">{#N/A,#N/A,FALSE,"TMCOMP96";#N/A,#N/A,FALSE,"MAT96";#N/A,#N/A,FALSE,"FANDA96";#N/A,#N/A,FALSE,"INTRAN96";#N/A,#N/A,FALSE,"NAA9697";#N/A,#N/A,FALSE,"ECWEBB";#N/A,#N/A,FALSE,"MFT96";#N/A,#N/A,FALSE,"CTrecon"}</definedName>
    <definedName name="sdff_1_2_5" hidden="1">{#N/A,#N/A,FALSE,"TMCOMP96";#N/A,#N/A,FALSE,"MAT96";#N/A,#N/A,FALSE,"FANDA96";#N/A,#N/A,FALSE,"INTRAN96";#N/A,#N/A,FALSE,"NAA9697";#N/A,#N/A,FALSE,"ECWEBB";#N/A,#N/A,FALSE,"MFT96";#N/A,#N/A,FALSE,"CTrecon"}</definedName>
    <definedName name="sdff_1_2_5_1" hidden="1">{#N/A,#N/A,FALSE,"TMCOMP96";#N/A,#N/A,FALSE,"MAT96";#N/A,#N/A,FALSE,"FANDA96";#N/A,#N/A,FALSE,"INTRAN96";#N/A,#N/A,FALSE,"NAA9697";#N/A,#N/A,FALSE,"ECWEBB";#N/A,#N/A,FALSE,"MFT96";#N/A,#N/A,FALSE,"CTrecon"}</definedName>
    <definedName name="sdff_1_2_5_2" hidden="1">{#N/A,#N/A,FALSE,"TMCOMP96";#N/A,#N/A,FALSE,"MAT96";#N/A,#N/A,FALSE,"FANDA96";#N/A,#N/A,FALSE,"INTRAN96";#N/A,#N/A,FALSE,"NAA9697";#N/A,#N/A,FALSE,"ECWEBB";#N/A,#N/A,FALSE,"MFT96";#N/A,#N/A,FALSE,"CTrecon"}</definedName>
    <definedName name="sdff_1_2_5_3" hidden="1">{#N/A,#N/A,FALSE,"TMCOMP96";#N/A,#N/A,FALSE,"MAT96";#N/A,#N/A,FALSE,"FANDA96";#N/A,#N/A,FALSE,"INTRAN96";#N/A,#N/A,FALSE,"NAA9697";#N/A,#N/A,FALSE,"ECWEBB";#N/A,#N/A,FALSE,"MFT96";#N/A,#N/A,FALSE,"CTrecon"}</definedName>
    <definedName name="sdff_1_2_5_4" hidden="1">{#N/A,#N/A,FALSE,"TMCOMP96";#N/A,#N/A,FALSE,"MAT96";#N/A,#N/A,FALSE,"FANDA96";#N/A,#N/A,FALSE,"INTRAN96";#N/A,#N/A,FALSE,"NAA9697";#N/A,#N/A,FALSE,"ECWEBB";#N/A,#N/A,FALSE,"MFT96";#N/A,#N/A,FALSE,"CTrecon"}</definedName>
    <definedName name="sdff_1_2_5_5" hidden="1">{#N/A,#N/A,FALSE,"TMCOMP96";#N/A,#N/A,FALSE,"MAT96";#N/A,#N/A,FALSE,"FANDA96";#N/A,#N/A,FALSE,"INTRAN96";#N/A,#N/A,FALSE,"NAA9697";#N/A,#N/A,FALSE,"ECWEBB";#N/A,#N/A,FALSE,"MFT96";#N/A,#N/A,FALSE,"CTrecon"}</definedName>
    <definedName name="sdff_1_3" hidden="1">{#N/A,#N/A,FALSE,"TMCOMP96";#N/A,#N/A,FALSE,"MAT96";#N/A,#N/A,FALSE,"FANDA96";#N/A,#N/A,FALSE,"INTRAN96";#N/A,#N/A,FALSE,"NAA9697";#N/A,#N/A,FALSE,"ECWEBB";#N/A,#N/A,FALSE,"MFT96";#N/A,#N/A,FALSE,"CTrecon"}</definedName>
    <definedName name="sdff_1_3_1" hidden="1">{#N/A,#N/A,FALSE,"TMCOMP96";#N/A,#N/A,FALSE,"MAT96";#N/A,#N/A,FALSE,"FANDA96";#N/A,#N/A,FALSE,"INTRAN96";#N/A,#N/A,FALSE,"NAA9697";#N/A,#N/A,FALSE,"ECWEBB";#N/A,#N/A,FALSE,"MFT96";#N/A,#N/A,FALSE,"CTrecon"}</definedName>
    <definedName name="sdff_1_3_1_1" hidden="1">{#N/A,#N/A,FALSE,"TMCOMP96";#N/A,#N/A,FALSE,"MAT96";#N/A,#N/A,FALSE,"FANDA96";#N/A,#N/A,FALSE,"INTRAN96";#N/A,#N/A,FALSE,"NAA9697";#N/A,#N/A,FALSE,"ECWEBB";#N/A,#N/A,FALSE,"MFT96";#N/A,#N/A,FALSE,"CTrecon"}</definedName>
    <definedName name="sdff_1_3_1_1_1" hidden="1">{#N/A,#N/A,FALSE,"TMCOMP96";#N/A,#N/A,FALSE,"MAT96";#N/A,#N/A,FALSE,"FANDA96";#N/A,#N/A,FALSE,"INTRAN96";#N/A,#N/A,FALSE,"NAA9697";#N/A,#N/A,FALSE,"ECWEBB";#N/A,#N/A,FALSE,"MFT96";#N/A,#N/A,FALSE,"CTrecon"}</definedName>
    <definedName name="sdff_1_3_1_1_1_1" hidden="1">{#N/A,#N/A,FALSE,"TMCOMP96";#N/A,#N/A,FALSE,"MAT96";#N/A,#N/A,FALSE,"FANDA96";#N/A,#N/A,FALSE,"INTRAN96";#N/A,#N/A,FALSE,"NAA9697";#N/A,#N/A,FALSE,"ECWEBB";#N/A,#N/A,FALSE,"MFT96";#N/A,#N/A,FALSE,"CTrecon"}</definedName>
    <definedName name="sdff_1_3_1_1_1_2" hidden="1">{#N/A,#N/A,FALSE,"TMCOMP96";#N/A,#N/A,FALSE,"MAT96";#N/A,#N/A,FALSE,"FANDA96";#N/A,#N/A,FALSE,"INTRAN96";#N/A,#N/A,FALSE,"NAA9697";#N/A,#N/A,FALSE,"ECWEBB";#N/A,#N/A,FALSE,"MFT96";#N/A,#N/A,FALSE,"CTrecon"}</definedName>
    <definedName name="sdff_1_3_1_1_1_3" hidden="1">{#N/A,#N/A,FALSE,"TMCOMP96";#N/A,#N/A,FALSE,"MAT96";#N/A,#N/A,FALSE,"FANDA96";#N/A,#N/A,FALSE,"INTRAN96";#N/A,#N/A,FALSE,"NAA9697";#N/A,#N/A,FALSE,"ECWEBB";#N/A,#N/A,FALSE,"MFT96";#N/A,#N/A,FALSE,"CTrecon"}</definedName>
    <definedName name="sdff_1_3_1_1_1_4" hidden="1">{#N/A,#N/A,FALSE,"TMCOMP96";#N/A,#N/A,FALSE,"MAT96";#N/A,#N/A,FALSE,"FANDA96";#N/A,#N/A,FALSE,"INTRAN96";#N/A,#N/A,FALSE,"NAA9697";#N/A,#N/A,FALSE,"ECWEBB";#N/A,#N/A,FALSE,"MFT96";#N/A,#N/A,FALSE,"CTrecon"}</definedName>
    <definedName name="sdff_1_3_1_1_1_5" hidden="1">{#N/A,#N/A,FALSE,"TMCOMP96";#N/A,#N/A,FALSE,"MAT96";#N/A,#N/A,FALSE,"FANDA96";#N/A,#N/A,FALSE,"INTRAN96";#N/A,#N/A,FALSE,"NAA9697";#N/A,#N/A,FALSE,"ECWEBB";#N/A,#N/A,FALSE,"MFT96";#N/A,#N/A,FALSE,"CTrecon"}</definedName>
    <definedName name="sdff_1_3_1_1_2" hidden="1">{#N/A,#N/A,FALSE,"TMCOMP96";#N/A,#N/A,FALSE,"MAT96";#N/A,#N/A,FALSE,"FANDA96";#N/A,#N/A,FALSE,"INTRAN96";#N/A,#N/A,FALSE,"NAA9697";#N/A,#N/A,FALSE,"ECWEBB";#N/A,#N/A,FALSE,"MFT96";#N/A,#N/A,FALSE,"CTrecon"}</definedName>
    <definedName name="sdff_1_3_1_1_2_1" hidden="1">{#N/A,#N/A,FALSE,"TMCOMP96";#N/A,#N/A,FALSE,"MAT96";#N/A,#N/A,FALSE,"FANDA96";#N/A,#N/A,FALSE,"INTRAN96";#N/A,#N/A,FALSE,"NAA9697";#N/A,#N/A,FALSE,"ECWEBB";#N/A,#N/A,FALSE,"MFT96";#N/A,#N/A,FALSE,"CTrecon"}</definedName>
    <definedName name="sdff_1_3_1_1_2_2" hidden="1">{#N/A,#N/A,FALSE,"TMCOMP96";#N/A,#N/A,FALSE,"MAT96";#N/A,#N/A,FALSE,"FANDA96";#N/A,#N/A,FALSE,"INTRAN96";#N/A,#N/A,FALSE,"NAA9697";#N/A,#N/A,FALSE,"ECWEBB";#N/A,#N/A,FALSE,"MFT96";#N/A,#N/A,FALSE,"CTrecon"}</definedName>
    <definedName name="sdff_1_3_1_1_2_3" hidden="1">{#N/A,#N/A,FALSE,"TMCOMP96";#N/A,#N/A,FALSE,"MAT96";#N/A,#N/A,FALSE,"FANDA96";#N/A,#N/A,FALSE,"INTRAN96";#N/A,#N/A,FALSE,"NAA9697";#N/A,#N/A,FALSE,"ECWEBB";#N/A,#N/A,FALSE,"MFT96";#N/A,#N/A,FALSE,"CTrecon"}</definedName>
    <definedName name="sdff_1_3_1_1_2_4" hidden="1">{#N/A,#N/A,FALSE,"TMCOMP96";#N/A,#N/A,FALSE,"MAT96";#N/A,#N/A,FALSE,"FANDA96";#N/A,#N/A,FALSE,"INTRAN96";#N/A,#N/A,FALSE,"NAA9697";#N/A,#N/A,FALSE,"ECWEBB";#N/A,#N/A,FALSE,"MFT96";#N/A,#N/A,FALSE,"CTrecon"}</definedName>
    <definedName name="sdff_1_3_1_1_2_5" hidden="1">{#N/A,#N/A,FALSE,"TMCOMP96";#N/A,#N/A,FALSE,"MAT96";#N/A,#N/A,FALSE,"FANDA96";#N/A,#N/A,FALSE,"INTRAN96";#N/A,#N/A,FALSE,"NAA9697";#N/A,#N/A,FALSE,"ECWEBB";#N/A,#N/A,FALSE,"MFT96";#N/A,#N/A,FALSE,"CTrecon"}</definedName>
    <definedName name="sdff_1_3_1_1_3" hidden="1">{#N/A,#N/A,FALSE,"TMCOMP96";#N/A,#N/A,FALSE,"MAT96";#N/A,#N/A,FALSE,"FANDA96";#N/A,#N/A,FALSE,"INTRAN96";#N/A,#N/A,FALSE,"NAA9697";#N/A,#N/A,FALSE,"ECWEBB";#N/A,#N/A,FALSE,"MFT96";#N/A,#N/A,FALSE,"CTrecon"}</definedName>
    <definedName name="sdff_1_3_1_1_4" hidden="1">{#N/A,#N/A,FALSE,"TMCOMP96";#N/A,#N/A,FALSE,"MAT96";#N/A,#N/A,FALSE,"FANDA96";#N/A,#N/A,FALSE,"INTRAN96";#N/A,#N/A,FALSE,"NAA9697";#N/A,#N/A,FALSE,"ECWEBB";#N/A,#N/A,FALSE,"MFT96";#N/A,#N/A,FALSE,"CTrecon"}</definedName>
    <definedName name="sdff_1_3_1_1_5" hidden="1">{#N/A,#N/A,FALSE,"TMCOMP96";#N/A,#N/A,FALSE,"MAT96";#N/A,#N/A,FALSE,"FANDA96";#N/A,#N/A,FALSE,"INTRAN96";#N/A,#N/A,FALSE,"NAA9697";#N/A,#N/A,FALSE,"ECWEBB";#N/A,#N/A,FALSE,"MFT96";#N/A,#N/A,FALSE,"CTrecon"}</definedName>
    <definedName name="sdff_1_3_1_2" hidden="1">{#N/A,#N/A,FALSE,"TMCOMP96";#N/A,#N/A,FALSE,"MAT96";#N/A,#N/A,FALSE,"FANDA96";#N/A,#N/A,FALSE,"INTRAN96";#N/A,#N/A,FALSE,"NAA9697";#N/A,#N/A,FALSE,"ECWEBB";#N/A,#N/A,FALSE,"MFT96";#N/A,#N/A,FALSE,"CTrecon"}</definedName>
    <definedName name="sdff_1_3_1_2_1" hidden="1">{#N/A,#N/A,FALSE,"TMCOMP96";#N/A,#N/A,FALSE,"MAT96";#N/A,#N/A,FALSE,"FANDA96";#N/A,#N/A,FALSE,"INTRAN96";#N/A,#N/A,FALSE,"NAA9697";#N/A,#N/A,FALSE,"ECWEBB";#N/A,#N/A,FALSE,"MFT96";#N/A,#N/A,FALSE,"CTrecon"}</definedName>
    <definedName name="sdff_1_3_1_2_2" hidden="1">{#N/A,#N/A,FALSE,"TMCOMP96";#N/A,#N/A,FALSE,"MAT96";#N/A,#N/A,FALSE,"FANDA96";#N/A,#N/A,FALSE,"INTRAN96";#N/A,#N/A,FALSE,"NAA9697";#N/A,#N/A,FALSE,"ECWEBB";#N/A,#N/A,FALSE,"MFT96";#N/A,#N/A,FALSE,"CTrecon"}</definedName>
    <definedName name="sdff_1_3_1_2_3" hidden="1">{#N/A,#N/A,FALSE,"TMCOMP96";#N/A,#N/A,FALSE,"MAT96";#N/A,#N/A,FALSE,"FANDA96";#N/A,#N/A,FALSE,"INTRAN96";#N/A,#N/A,FALSE,"NAA9697";#N/A,#N/A,FALSE,"ECWEBB";#N/A,#N/A,FALSE,"MFT96";#N/A,#N/A,FALSE,"CTrecon"}</definedName>
    <definedName name="sdff_1_3_1_2_4" hidden="1">{#N/A,#N/A,FALSE,"TMCOMP96";#N/A,#N/A,FALSE,"MAT96";#N/A,#N/A,FALSE,"FANDA96";#N/A,#N/A,FALSE,"INTRAN96";#N/A,#N/A,FALSE,"NAA9697";#N/A,#N/A,FALSE,"ECWEBB";#N/A,#N/A,FALSE,"MFT96";#N/A,#N/A,FALSE,"CTrecon"}</definedName>
    <definedName name="sdff_1_3_1_2_5" hidden="1">{#N/A,#N/A,FALSE,"TMCOMP96";#N/A,#N/A,FALSE,"MAT96";#N/A,#N/A,FALSE,"FANDA96";#N/A,#N/A,FALSE,"INTRAN96";#N/A,#N/A,FALSE,"NAA9697";#N/A,#N/A,FALSE,"ECWEBB";#N/A,#N/A,FALSE,"MFT96";#N/A,#N/A,FALSE,"CTrecon"}</definedName>
    <definedName name="sdff_1_3_1_3" hidden="1">{#N/A,#N/A,FALSE,"TMCOMP96";#N/A,#N/A,FALSE,"MAT96";#N/A,#N/A,FALSE,"FANDA96";#N/A,#N/A,FALSE,"INTRAN96";#N/A,#N/A,FALSE,"NAA9697";#N/A,#N/A,FALSE,"ECWEBB";#N/A,#N/A,FALSE,"MFT96";#N/A,#N/A,FALSE,"CTrecon"}</definedName>
    <definedName name="sdff_1_3_1_3_1" hidden="1">{#N/A,#N/A,FALSE,"TMCOMP96";#N/A,#N/A,FALSE,"MAT96";#N/A,#N/A,FALSE,"FANDA96";#N/A,#N/A,FALSE,"INTRAN96";#N/A,#N/A,FALSE,"NAA9697";#N/A,#N/A,FALSE,"ECWEBB";#N/A,#N/A,FALSE,"MFT96";#N/A,#N/A,FALSE,"CTrecon"}</definedName>
    <definedName name="sdff_1_3_1_3_2" hidden="1">{#N/A,#N/A,FALSE,"TMCOMP96";#N/A,#N/A,FALSE,"MAT96";#N/A,#N/A,FALSE,"FANDA96";#N/A,#N/A,FALSE,"INTRAN96";#N/A,#N/A,FALSE,"NAA9697";#N/A,#N/A,FALSE,"ECWEBB";#N/A,#N/A,FALSE,"MFT96";#N/A,#N/A,FALSE,"CTrecon"}</definedName>
    <definedName name="sdff_1_3_1_3_3" hidden="1">{#N/A,#N/A,FALSE,"TMCOMP96";#N/A,#N/A,FALSE,"MAT96";#N/A,#N/A,FALSE,"FANDA96";#N/A,#N/A,FALSE,"INTRAN96";#N/A,#N/A,FALSE,"NAA9697";#N/A,#N/A,FALSE,"ECWEBB";#N/A,#N/A,FALSE,"MFT96";#N/A,#N/A,FALSE,"CTrecon"}</definedName>
    <definedName name="sdff_1_3_1_3_4" hidden="1">{#N/A,#N/A,FALSE,"TMCOMP96";#N/A,#N/A,FALSE,"MAT96";#N/A,#N/A,FALSE,"FANDA96";#N/A,#N/A,FALSE,"INTRAN96";#N/A,#N/A,FALSE,"NAA9697";#N/A,#N/A,FALSE,"ECWEBB";#N/A,#N/A,FALSE,"MFT96";#N/A,#N/A,FALSE,"CTrecon"}</definedName>
    <definedName name="sdff_1_3_1_3_5" hidden="1">{#N/A,#N/A,FALSE,"TMCOMP96";#N/A,#N/A,FALSE,"MAT96";#N/A,#N/A,FALSE,"FANDA96";#N/A,#N/A,FALSE,"INTRAN96";#N/A,#N/A,FALSE,"NAA9697";#N/A,#N/A,FALSE,"ECWEBB";#N/A,#N/A,FALSE,"MFT96";#N/A,#N/A,FALSE,"CTrecon"}</definedName>
    <definedName name="sdff_1_3_1_4" hidden="1">{#N/A,#N/A,FALSE,"TMCOMP96";#N/A,#N/A,FALSE,"MAT96";#N/A,#N/A,FALSE,"FANDA96";#N/A,#N/A,FALSE,"INTRAN96";#N/A,#N/A,FALSE,"NAA9697";#N/A,#N/A,FALSE,"ECWEBB";#N/A,#N/A,FALSE,"MFT96";#N/A,#N/A,FALSE,"CTrecon"}</definedName>
    <definedName name="sdff_1_3_1_4_1" hidden="1">{#N/A,#N/A,FALSE,"TMCOMP96";#N/A,#N/A,FALSE,"MAT96";#N/A,#N/A,FALSE,"FANDA96";#N/A,#N/A,FALSE,"INTRAN96";#N/A,#N/A,FALSE,"NAA9697";#N/A,#N/A,FALSE,"ECWEBB";#N/A,#N/A,FALSE,"MFT96";#N/A,#N/A,FALSE,"CTrecon"}</definedName>
    <definedName name="sdff_1_3_1_4_2" hidden="1">{#N/A,#N/A,FALSE,"TMCOMP96";#N/A,#N/A,FALSE,"MAT96";#N/A,#N/A,FALSE,"FANDA96";#N/A,#N/A,FALSE,"INTRAN96";#N/A,#N/A,FALSE,"NAA9697";#N/A,#N/A,FALSE,"ECWEBB";#N/A,#N/A,FALSE,"MFT96";#N/A,#N/A,FALSE,"CTrecon"}</definedName>
    <definedName name="sdff_1_3_1_4_3" hidden="1">{#N/A,#N/A,FALSE,"TMCOMP96";#N/A,#N/A,FALSE,"MAT96";#N/A,#N/A,FALSE,"FANDA96";#N/A,#N/A,FALSE,"INTRAN96";#N/A,#N/A,FALSE,"NAA9697";#N/A,#N/A,FALSE,"ECWEBB";#N/A,#N/A,FALSE,"MFT96";#N/A,#N/A,FALSE,"CTrecon"}</definedName>
    <definedName name="sdff_1_3_1_4_4" hidden="1">{#N/A,#N/A,FALSE,"TMCOMP96";#N/A,#N/A,FALSE,"MAT96";#N/A,#N/A,FALSE,"FANDA96";#N/A,#N/A,FALSE,"INTRAN96";#N/A,#N/A,FALSE,"NAA9697";#N/A,#N/A,FALSE,"ECWEBB";#N/A,#N/A,FALSE,"MFT96";#N/A,#N/A,FALSE,"CTrecon"}</definedName>
    <definedName name="sdff_1_3_1_4_5" hidden="1">{#N/A,#N/A,FALSE,"TMCOMP96";#N/A,#N/A,FALSE,"MAT96";#N/A,#N/A,FALSE,"FANDA96";#N/A,#N/A,FALSE,"INTRAN96";#N/A,#N/A,FALSE,"NAA9697";#N/A,#N/A,FALSE,"ECWEBB";#N/A,#N/A,FALSE,"MFT96";#N/A,#N/A,FALSE,"CTrecon"}</definedName>
    <definedName name="sdff_1_3_1_5" hidden="1">{#N/A,#N/A,FALSE,"TMCOMP96";#N/A,#N/A,FALSE,"MAT96";#N/A,#N/A,FALSE,"FANDA96";#N/A,#N/A,FALSE,"INTRAN96";#N/A,#N/A,FALSE,"NAA9697";#N/A,#N/A,FALSE,"ECWEBB";#N/A,#N/A,FALSE,"MFT96";#N/A,#N/A,FALSE,"CTrecon"}</definedName>
    <definedName name="sdff_1_3_1_5_1" hidden="1">{#N/A,#N/A,FALSE,"TMCOMP96";#N/A,#N/A,FALSE,"MAT96";#N/A,#N/A,FALSE,"FANDA96";#N/A,#N/A,FALSE,"INTRAN96";#N/A,#N/A,FALSE,"NAA9697";#N/A,#N/A,FALSE,"ECWEBB";#N/A,#N/A,FALSE,"MFT96";#N/A,#N/A,FALSE,"CTrecon"}</definedName>
    <definedName name="sdff_1_3_1_5_2" hidden="1">{#N/A,#N/A,FALSE,"TMCOMP96";#N/A,#N/A,FALSE,"MAT96";#N/A,#N/A,FALSE,"FANDA96";#N/A,#N/A,FALSE,"INTRAN96";#N/A,#N/A,FALSE,"NAA9697";#N/A,#N/A,FALSE,"ECWEBB";#N/A,#N/A,FALSE,"MFT96";#N/A,#N/A,FALSE,"CTrecon"}</definedName>
    <definedName name="sdff_1_3_1_5_3" hidden="1">{#N/A,#N/A,FALSE,"TMCOMP96";#N/A,#N/A,FALSE,"MAT96";#N/A,#N/A,FALSE,"FANDA96";#N/A,#N/A,FALSE,"INTRAN96";#N/A,#N/A,FALSE,"NAA9697";#N/A,#N/A,FALSE,"ECWEBB";#N/A,#N/A,FALSE,"MFT96";#N/A,#N/A,FALSE,"CTrecon"}</definedName>
    <definedName name="sdff_1_3_1_5_4" hidden="1">{#N/A,#N/A,FALSE,"TMCOMP96";#N/A,#N/A,FALSE,"MAT96";#N/A,#N/A,FALSE,"FANDA96";#N/A,#N/A,FALSE,"INTRAN96";#N/A,#N/A,FALSE,"NAA9697";#N/A,#N/A,FALSE,"ECWEBB";#N/A,#N/A,FALSE,"MFT96";#N/A,#N/A,FALSE,"CTrecon"}</definedName>
    <definedName name="sdff_1_3_1_5_5" hidden="1">{#N/A,#N/A,FALSE,"TMCOMP96";#N/A,#N/A,FALSE,"MAT96";#N/A,#N/A,FALSE,"FANDA96";#N/A,#N/A,FALSE,"INTRAN96";#N/A,#N/A,FALSE,"NAA9697";#N/A,#N/A,FALSE,"ECWEBB";#N/A,#N/A,FALSE,"MFT96";#N/A,#N/A,FALSE,"CTrecon"}</definedName>
    <definedName name="sdff_1_3_2" hidden="1">{#N/A,#N/A,FALSE,"TMCOMP96";#N/A,#N/A,FALSE,"MAT96";#N/A,#N/A,FALSE,"FANDA96";#N/A,#N/A,FALSE,"INTRAN96";#N/A,#N/A,FALSE,"NAA9697";#N/A,#N/A,FALSE,"ECWEBB";#N/A,#N/A,FALSE,"MFT96";#N/A,#N/A,FALSE,"CTrecon"}</definedName>
    <definedName name="sdff_1_3_2_1" hidden="1">{#N/A,#N/A,FALSE,"TMCOMP96";#N/A,#N/A,FALSE,"MAT96";#N/A,#N/A,FALSE,"FANDA96";#N/A,#N/A,FALSE,"INTRAN96";#N/A,#N/A,FALSE,"NAA9697";#N/A,#N/A,FALSE,"ECWEBB";#N/A,#N/A,FALSE,"MFT96";#N/A,#N/A,FALSE,"CTrecon"}</definedName>
    <definedName name="sdff_1_3_2_2" hidden="1">{#N/A,#N/A,FALSE,"TMCOMP96";#N/A,#N/A,FALSE,"MAT96";#N/A,#N/A,FALSE,"FANDA96";#N/A,#N/A,FALSE,"INTRAN96";#N/A,#N/A,FALSE,"NAA9697";#N/A,#N/A,FALSE,"ECWEBB";#N/A,#N/A,FALSE,"MFT96";#N/A,#N/A,FALSE,"CTrecon"}</definedName>
    <definedName name="sdff_1_3_2_3" hidden="1">{#N/A,#N/A,FALSE,"TMCOMP96";#N/A,#N/A,FALSE,"MAT96";#N/A,#N/A,FALSE,"FANDA96";#N/A,#N/A,FALSE,"INTRAN96";#N/A,#N/A,FALSE,"NAA9697";#N/A,#N/A,FALSE,"ECWEBB";#N/A,#N/A,FALSE,"MFT96";#N/A,#N/A,FALSE,"CTrecon"}</definedName>
    <definedName name="sdff_1_3_2_4" hidden="1">{#N/A,#N/A,FALSE,"TMCOMP96";#N/A,#N/A,FALSE,"MAT96";#N/A,#N/A,FALSE,"FANDA96";#N/A,#N/A,FALSE,"INTRAN96";#N/A,#N/A,FALSE,"NAA9697";#N/A,#N/A,FALSE,"ECWEBB";#N/A,#N/A,FALSE,"MFT96";#N/A,#N/A,FALSE,"CTrecon"}</definedName>
    <definedName name="sdff_1_3_2_5" hidden="1">{#N/A,#N/A,FALSE,"TMCOMP96";#N/A,#N/A,FALSE,"MAT96";#N/A,#N/A,FALSE,"FANDA96";#N/A,#N/A,FALSE,"INTRAN96";#N/A,#N/A,FALSE,"NAA9697";#N/A,#N/A,FALSE,"ECWEBB";#N/A,#N/A,FALSE,"MFT96";#N/A,#N/A,FALSE,"CTrecon"}</definedName>
    <definedName name="sdff_1_3_3" hidden="1">{#N/A,#N/A,FALSE,"TMCOMP96";#N/A,#N/A,FALSE,"MAT96";#N/A,#N/A,FALSE,"FANDA96";#N/A,#N/A,FALSE,"INTRAN96";#N/A,#N/A,FALSE,"NAA9697";#N/A,#N/A,FALSE,"ECWEBB";#N/A,#N/A,FALSE,"MFT96";#N/A,#N/A,FALSE,"CTrecon"}</definedName>
    <definedName name="sdff_1_3_3_1" hidden="1">{#N/A,#N/A,FALSE,"TMCOMP96";#N/A,#N/A,FALSE,"MAT96";#N/A,#N/A,FALSE,"FANDA96";#N/A,#N/A,FALSE,"INTRAN96";#N/A,#N/A,FALSE,"NAA9697";#N/A,#N/A,FALSE,"ECWEBB";#N/A,#N/A,FALSE,"MFT96";#N/A,#N/A,FALSE,"CTrecon"}</definedName>
    <definedName name="sdff_1_3_3_2" hidden="1">{#N/A,#N/A,FALSE,"TMCOMP96";#N/A,#N/A,FALSE,"MAT96";#N/A,#N/A,FALSE,"FANDA96";#N/A,#N/A,FALSE,"INTRAN96";#N/A,#N/A,FALSE,"NAA9697";#N/A,#N/A,FALSE,"ECWEBB";#N/A,#N/A,FALSE,"MFT96";#N/A,#N/A,FALSE,"CTrecon"}</definedName>
    <definedName name="sdff_1_3_3_3" hidden="1">{#N/A,#N/A,FALSE,"TMCOMP96";#N/A,#N/A,FALSE,"MAT96";#N/A,#N/A,FALSE,"FANDA96";#N/A,#N/A,FALSE,"INTRAN96";#N/A,#N/A,FALSE,"NAA9697";#N/A,#N/A,FALSE,"ECWEBB";#N/A,#N/A,FALSE,"MFT96";#N/A,#N/A,FALSE,"CTrecon"}</definedName>
    <definedName name="sdff_1_3_3_4" hidden="1">{#N/A,#N/A,FALSE,"TMCOMP96";#N/A,#N/A,FALSE,"MAT96";#N/A,#N/A,FALSE,"FANDA96";#N/A,#N/A,FALSE,"INTRAN96";#N/A,#N/A,FALSE,"NAA9697";#N/A,#N/A,FALSE,"ECWEBB";#N/A,#N/A,FALSE,"MFT96";#N/A,#N/A,FALSE,"CTrecon"}</definedName>
    <definedName name="sdff_1_3_3_5" hidden="1">{#N/A,#N/A,FALSE,"TMCOMP96";#N/A,#N/A,FALSE,"MAT96";#N/A,#N/A,FALSE,"FANDA96";#N/A,#N/A,FALSE,"INTRAN96";#N/A,#N/A,FALSE,"NAA9697";#N/A,#N/A,FALSE,"ECWEBB";#N/A,#N/A,FALSE,"MFT96";#N/A,#N/A,FALSE,"CTrecon"}</definedName>
    <definedName name="sdff_1_3_4" hidden="1">{#N/A,#N/A,FALSE,"TMCOMP96";#N/A,#N/A,FALSE,"MAT96";#N/A,#N/A,FALSE,"FANDA96";#N/A,#N/A,FALSE,"INTRAN96";#N/A,#N/A,FALSE,"NAA9697";#N/A,#N/A,FALSE,"ECWEBB";#N/A,#N/A,FALSE,"MFT96";#N/A,#N/A,FALSE,"CTrecon"}</definedName>
    <definedName name="sdff_1_3_4_1" hidden="1">{#N/A,#N/A,FALSE,"TMCOMP96";#N/A,#N/A,FALSE,"MAT96";#N/A,#N/A,FALSE,"FANDA96";#N/A,#N/A,FALSE,"INTRAN96";#N/A,#N/A,FALSE,"NAA9697";#N/A,#N/A,FALSE,"ECWEBB";#N/A,#N/A,FALSE,"MFT96";#N/A,#N/A,FALSE,"CTrecon"}</definedName>
    <definedName name="sdff_1_3_4_2" hidden="1">{#N/A,#N/A,FALSE,"TMCOMP96";#N/A,#N/A,FALSE,"MAT96";#N/A,#N/A,FALSE,"FANDA96";#N/A,#N/A,FALSE,"INTRAN96";#N/A,#N/A,FALSE,"NAA9697";#N/A,#N/A,FALSE,"ECWEBB";#N/A,#N/A,FALSE,"MFT96";#N/A,#N/A,FALSE,"CTrecon"}</definedName>
    <definedName name="sdff_1_3_4_3" hidden="1">{#N/A,#N/A,FALSE,"TMCOMP96";#N/A,#N/A,FALSE,"MAT96";#N/A,#N/A,FALSE,"FANDA96";#N/A,#N/A,FALSE,"INTRAN96";#N/A,#N/A,FALSE,"NAA9697";#N/A,#N/A,FALSE,"ECWEBB";#N/A,#N/A,FALSE,"MFT96";#N/A,#N/A,FALSE,"CTrecon"}</definedName>
    <definedName name="sdff_1_3_4_4" hidden="1">{#N/A,#N/A,FALSE,"TMCOMP96";#N/A,#N/A,FALSE,"MAT96";#N/A,#N/A,FALSE,"FANDA96";#N/A,#N/A,FALSE,"INTRAN96";#N/A,#N/A,FALSE,"NAA9697";#N/A,#N/A,FALSE,"ECWEBB";#N/A,#N/A,FALSE,"MFT96";#N/A,#N/A,FALSE,"CTrecon"}</definedName>
    <definedName name="sdff_1_3_4_5" hidden="1">{#N/A,#N/A,FALSE,"TMCOMP96";#N/A,#N/A,FALSE,"MAT96";#N/A,#N/A,FALSE,"FANDA96";#N/A,#N/A,FALSE,"INTRAN96";#N/A,#N/A,FALSE,"NAA9697";#N/A,#N/A,FALSE,"ECWEBB";#N/A,#N/A,FALSE,"MFT96";#N/A,#N/A,FALSE,"CTrecon"}</definedName>
    <definedName name="sdff_1_3_5" hidden="1">{#N/A,#N/A,FALSE,"TMCOMP96";#N/A,#N/A,FALSE,"MAT96";#N/A,#N/A,FALSE,"FANDA96";#N/A,#N/A,FALSE,"INTRAN96";#N/A,#N/A,FALSE,"NAA9697";#N/A,#N/A,FALSE,"ECWEBB";#N/A,#N/A,FALSE,"MFT96";#N/A,#N/A,FALSE,"CTrecon"}</definedName>
    <definedName name="sdff_1_3_5_1" hidden="1">{#N/A,#N/A,FALSE,"TMCOMP96";#N/A,#N/A,FALSE,"MAT96";#N/A,#N/A,FALSE,"FANDA96";#N/A,#N/A,FALSE,"INTRAN96";#N/A,#N/A,FALSE,"NAA9697";#N/A,#N/A,FALSE,"ECWEBB";#N/A,#N/A,FALSE,"MFT96";#N/A,#N/A,FALSE,"CTrecon"}</definedName>
    <definedName name="sdff_1_3_5_2" hidden="1">{#N/A,#N/A,FALSE,"TMCOMP96";#N/A,#N/A,FALSE,"MAT96";#N/A,#N/A,FALSE,"FANDA96";#N/A,#N/A,FALSE,"INTRAN96";#N/A,#N/A,FALSE,"NAA9697";#N/A,#N/A,FALSE,"ECWEBB";#N/A,#N/A,FALSE,"MFT96";#N/A,#N/A,FALSE,"CTrecon"}</definedName>
    <definedName name="sdff_1_3_5_3" hidden="1">{#N/A,#N/A,FALSE,"TMCOMP96";#N/A,#N/A,FALSE,"MAT96";#N/A,#N/A,FALSE,"FANDA96";#N/A,#N/A,FALSE,"INTRAN96";#N/A,#N/A,FALSE,"NAA9697";#N/A,#N/A,FALSE,"ECWEBB";#N/A,#N/A,FALSE,"MFT96";#N/A,#N/A,FALSE,"CTrecon"}</definedName>
    <definedName name="sdff_1_3_5_4" hidden="1">{#N/A,#N/A,FALSE,"TMCOMP96";#N/A,#N/A,FALSE,"MAT96";#N/A,#N/A,FALSE,"FANDA96";#N/A,#N/A,FALSE,"INTRAN96";#N/A,#N/A,FALSE,"NAA9697";#N/A,#N/A,FALSE,"ECWEBB";#N/A,#N/A,FALSE,"MFT96";#N/A,#N/A,FALSE,"CTrecon"}</definedName>
    <definedName name="sdff_1_3_5_5" hidden="1">{#N/A,#N/A,FALSE,"TMCOMP96";#N/A,#N/A,FALSE,"MAT96";#N/A,#N/A,FALSE,"FANDA96";#N/A,#N/A,FALSE,"INTRAN96";#N/A,#N/A,FALSE,"NAA9697";#N/A,#N/A,FALSE,"ECWEBB";#N/A,#N/A,FALSE,"MFT96";#N/A,#N/A,FALSE,"CTrecon"}</definedName>
    <definedName name="sdff_1_4" hidden="1">{#N/A,#N/A,FALSE,"TMCOMP96";#N/A,#N/A,FALSE,"MAT96";#N/A,#N/A,FALSE,"FANDA96";#N/A,#N/A,FALSE,"INTRAN96";#N/A,#N/A,FALSE,"NAA9697";#N/A,#N/A,FALSE,"ECWEBB";#N/A,#N/A,FALSE,"MFT96";#N/A,#N/A,FALSE,"CTrecon"}</definedName>
    <definedName name="sdff_1_4_1" hidden="1">{#N/A,#N/A,FALSE,"TMCOMP96";#N/A,#N/A,FALSE,"MAT96";#N/A,#N/A,FALSE,"FANDA96";#N/A,#N/A,FALSE,"INTRAN96";#N/A,#N/A,FALSE,"NAA9697";#N/A,#N/A,FALSE,"ECWEBB";#N/A,#N/A,FALSE,"MFT96";#N/A,#N/A,FALSE,"CTrecon"}</definedName>
    <definedName name="sdff_1_4_1_1" hidden="1">{#N/A,#N/A,FALSE,"TMCOMP96";#N/A,#N/A,FALSE,"MAT96";#N/A,#N/A,FALSE,"FANDA96";#N/A,#N/A,FALSE,"INTRAN96";#N/A,#N/A,FALSE,"NAA9697";#N/A,#N/A,FALSE,"ECWEBB";#N/A,#N/A,FALSE,"MFT96";#N/A,#N/A,FALSE,"CTrecon"}</definedName>
    <definedName name="sdff_1_4_1_1_1" hidden="1">{#N/A,#N/A,FALSE,"TMCOMP96";#N/A,#N/A,FALSE,"MAT96";#N/A,#N/A,FALSE,"FANDA96";#N/A,#N/A,FALSE,"INTRAN96";#N/A,#N/A,FALSE,"NAA9697";#N/A,#N/A,FALSE,"ECWEBB";#N/A,#N/A,FALSE,"MFT96";#N/A,#N/A,FALSE,"CTrecon"}</definedName>
    <definedName name="sdff_1_4_1_1_2" hidden="1">{#N/A,#N/A,FALSE,"TMCOMP96";#N/A,#N/A,FALSE,"MAT96";#N/A,#N/A,FALSE,"FANDA96";#N/A,#N/A,FALSE,"INTRAN96";#N/A,#N/A,FALSE,"NAA9697";#N/A,#N/A,FALSE,"ECWEBB";#N/A,#N/A,FALSE,"MFT96";#N/A,#N/A,FALSE,"CTrecon"}</definedName>
    <definedName name="sdff_1_4_1_1_3" hidden="1">{#N/A,#N/A,FALSE,"TMCOMP96";#N/A,#N/A,FALSE,"MAT96";#N/A,#N/A,FALSE,"FANDA96";#N/A,#N/A,FALSE,"INTRAN96";#N/A,#N/A,FALSE,"NAA9697";#N/A,#N/A,FALSE,"ECWEBB";#N/A,#N/A,FALSE,"MFT96";#N/A,#N/A,FALSE,"CTrecon"}</definedName>
    <definedName name="sdff_1_4_1_1_4" hidden="1">{#N/A,#N/A,FALSE,"TMCOMP96";#N/A,#N/A,FALSE,"MAT96";#N/A,#N/A,FALSE,"FANDA96";#N/A,#N/A,FALSE,"INTRAN96";#N/A,#N/A,FALSE,"NAA9697";#N/A,#N/A,FALSE,"ECWEBB";#N/A,#N/A,FALSE,"MFT96";#N/A,#N/A,FALSE,"CTrecon"}</definedName>
    <definedName name="sdff_1_4_1_1_5" hidden="1">{#N/A,#N/A,FALSE,"TMCOMP96";#N/A,#N/A,FALSE,"MAT96";#N/A,#N/A,FALSE,"FANDA96";#N/A,#N/A,FALSE,"INTRAN96";#N/A,#N/A,FALSE,"NAA9697";#N/A,#N/A,FALSE,"ECWEBB";#N/A,#N/A,FALSE,"MFT96";#N/A,#N/A,FALSE,"CTrecon"}</definedName>
    <definedName name="sdff_1_4_1_2" hidden="1">{#N/A,#N/A,FALSE,"TMCOMP96";#N/A,#N/A,FALSE,"MAT96";#N/A,#N/A,FALSE,"FANDA96";#N/A,#N/A,FALSE,"INTRAN96";#N/A,#N/A,FALSE,"NAA9697";#N/A,#N/A,FALSE,"ECWEBB";#N/A,#N/A,FALSE,"MFT96";#N/A,#N/A,FALSE,"CTrecon"}</definedName>
    <definedName name="sdff_1_4_1_2_1" hidden="1">{#N/A,#N/A,FALSE,"TMCOMP96";#N/A,#N/A,FALSE,"MAT96";#N/A,#N/A,FALSE,"FANDA96";#N/A,#N/A,FALSE,"INTRAN96";#N/A,#N/A,FALSE,"NAA9697";#N/A,#N/A,FALSE,"ECWEBB";#N/A,#N/A,FALSE,"MFT96";#N/A,#N/A,FALSE,"CTrecon"}</definedName>
    <definedName name="sdff_1_4_1_2_2" hidden="1">{#N/A,#N/A,FALSE,"TMCOMP96";#N/A,#N/A,FALSE,"MAT96";#N/A,#N/A,FALSE,"FANDA96";#N/A,#N/A,FALSE,"INTRAN96";#N/A,#N/A,FALSE,"NAA9697";#N/A,#N/A,FALSE,"ECWEBB";#N/A,#N/A,FALSE,"MFT96";#N/A,#N/A,FALSE,"CTrecon"}</definedName>
    <definedName name="sdff_1_4_1_2_3" hidden="1">{#N/A,#N/A,FALSE,"TMCOMP96";#N/A,#N/A,FALSE,"MAT96";#N/A,#N/A,FALSE,"FANDA96";#N/A,#N/A,FALSE,"INTRAN96";#N/A,#N/A,FALSE,"NAA9697";#N/A,#N/A,FALSE,"ECWEBB";#N/A,#N/A,FALSE,"MFT96";#N/A,#N/A,FALSE,"CTrecon"}</definedName>
    <definedName name="sdff_1_4_1_2_4" hidden="1">{#N/A,#N/A,FALSE,"TMCOMP96";#N/A,#N/A,FALSE,"MAT96";#N/A,#N/A,FALSE,"FANDA96";#N/A,#N/A,FALSE,"INTRAN96";#N/A,#N/A,FALSE,"NAA9697";#N/A,#N/A,FALSE,"ECWEBB";#N/A,#N/A,FALSE,"MFT96";#N/A,#N/A,FALSE,"CTrecon"}</definedName>
    <definedName name="sdff_1_4_1_2_5" hidden="1">{#N/A,#N/A,FALSE,"TMCOMP96";#N/A,#N/A,FALSE,"MAT96";#N/A,#N/A,FALSE,"FANDA96";#N/A,#N/A,FALSE,"INTRAN96";#N/A,#N/A,FALSE,"NAA9697";#N/A,#N/A,FALSE,"ECWEBB";#N/A,#N/A,FALSE,"MFT96";#N/A,#N/A,FALSE,"CTrecon"}</definedName>
    <definedName name="sdff_1_4_1_3" hidden="1">{#N/A,#N/A,FALSE,"TMCOMP96";#N/A,#N/A,FALSE,"MAT96";#N/A,#N/A,FALSE,"FANDA96";#N/A,#N/A,FALSE,"INTRAN96";#N/A,#N/A,FALSE,"NAA9697";#N/A,#N/A,FALSE,"ECWEBB";#N/A,#N/A,FALSE,"MFT96";#N/A,#N/A,FALSE,"CTrecon"}</definedName>
    <definedName name="sdff_1_4_1_3_1" hidden="1">{#N/A,#N/A,FALSE,"TMCOMP96";#N/A,#N/A,FALSE,"MAT96";#N/A,#N/A,FALSE,"FANDA96";#N/A,#N/A,FALSE,"INTRAN96";#N/A,#N/A,FALSE,"NAA9697";#N/A,#N/A,FALSE,"ECWEBB";#N/A,#N/A,FALSE,"MFT96";#N/A,#N/A,FALSE,"CTrecon"}</definedName>
    <definedName name="sdff_1_4_1_3_2" hidden="1">{#N/A,#N/A,FALSE,"TMCOMP96";#N/A,#N/A,FALSE,"MAT96";#N/A,#N/A,FALSE,"FANDA96";#N/A,#N/A,FALSE,"INTRAN96";#N/A,#N/A,FALSE,"NAA9697";#N/A,#N/A,FALSE,"ECWEBB";#N/A,#N/A,FALSE,"MFT96";#N/A,#N/A,FALSE,"CTrecon"}</definedName>
    <definedName name="sdff_1_4_1_3_3" hidden="1">{#N/A,#N/A,FALSE,"TMCOMP96";#N/A,#N/A,FALSE,"MAT96";#N/A,#N/A,FALSE,"FANDA96";#N/A,#N/A,FALSE,"INTRAN96";#N/A,#N/A,FALSE,"NAA9697";#N/A,#N/A,FALSE,"ECWEBB";#N/A,#N/A,FALSE,"MFT96";#N/A,#N/A,FALSE,"CTrecon"}</definedName>
    <definedName name="sdff_1_4_1_3_4" hidden="1">{#N/A,#N/A,FALSE,"TMCOMP96";#N/A,#N/A,FALSE,"MAT96";#N/A,#N/A,FALSE,"FANDA96";#N/A,#N/A,FALSE,"INTRAN96";#N/A,#N/A,FALSE,"NAA9697";#N/A,#N/A,FALSE,"ECWEBB";#N/A,#N/A,FALSE,"MFT96";#N/A,#N/A,FALSE,"CTrecon"}</definedName>
    <definedName name="sdff_1_4_1_3_5" hidden="1">{#N/A,#N/A,FALSE,"TMCOMP96";#N/A,#N/A,FALSE,"MAT96";#N/A,#N/A,FALSE,"FANDA96";#N/A,#N/A,FALSE,"INTRAN96";#N/A,#N/A,FALSE,"NAA9697";#N/A,#N/A,FALSE,"ECWEBB";#N/A,#N/A,FALSE,"MFT96";#N/A,#N/A,FALSE,"CTrecon"}</definedName>
    <definedName name="sdff_1_4_1_4" hidden="1">{#N/A,#N/A,FALSE,"TMCOMP96";#N/A,#N/A,FALSE,"MAT96";#N/A,#N/A,FALSE,"FANDA96";#N/A,#N/A,FALSE,"INTRAN96";#N/A,#N/A,FALSE,"NAA9697";#N/A,#N/A,FALSE,"ECWEBB";#N/A,#N/A,FALSE,"MFT96";#N/A,#N/A,FALSE,"CTrecon"}</definedName>
    <definedName name="sdff_1_4_1_4_1" hidden="1">{#N/A,#N/A,FALSE,"TMCOMP96";#N/A,#N/A,FALSE,"MAT96";#N/A,#N/A,FALSE,"FANDA96";#N/A,#N/A,FALSE,"INTRAN96";#N/A,#N/A,FALSE,"NAA9697";#N/A,#N/A,FALSE,"ECWEBB";#N/A,#N/A,FALSE,"MFT96";#N/A,#N/A,FALSE,"CTrecon"}</definedName>
    <definedName name="sdff_1_4_1_4_2" hidden="1">{#N/A,#N/A,FALSE,"TMCOMP96";#N/A,#N/A,FALSE,"MAT96";#N/A,#N/A,FALSE,"FANDA96";#N/A,#N/A,FALSE,"INTRAN96";#N/A,#N/A,FALSE,"NAA9697";#N/A,#N/A,FALSE,"ECWEBB";#N/A,#N/A,FALSE,"MFT96";#N/A,#N/A,FALSE,"CTrecon"}</definedName>
    <definedName name="sdff_1_4_1_4_3" hidden="1">{#N/A,#N/A,FALSE,"TMCOMP96";#N/A,#N/A,FALSE,"MAT96";#N/A,#N/A,FALSE,"FANDA96";#N/A,#N/A,FALSE,"INTRAN96";#N/A,#N/A,FALSE,"NAA9697";#N/A,#N/A,FALSE,"ECWEBB";#N/A,#N/A,FALSE,"MFT96";#N/A,#N/A,FALSE,"CTrecon"}</definedName>
    <definedName name="sdff_1_4_1_4_4" hidden="1">{#N/A,#N/A,FALSE,"TMCOMP96";#N/A,#N/A,FALSE,"MAT96";#N/A,#N/A,FALSE,"FANDA96";#N/A,#N/A,FALSE,"INTRAN96";#N/A,#N/A,FALSE,"NAA9697";#N/A,#N/A,FALSE,"ECWEBB";#N/A,#N/A,FALSE,"MFT96";#N/A,#N/A,FALSE,"CTrecon"}</definedName>
    <definedName name="sdff_1_4_1_4_5" hidden="1">{#N/A,#N/A,FALSE,"TMCOMP96";#N/A,#N/A,FALSE,"MAT96";#N/A,#N/A,FALSE,"FANDA96";#N/A,#N/A,FALSE,"INTRAN96";#N/A,#N/A,FALSE,"NAA9697";#N/A,#N/A,FALSE,"ECWEBB";#N/A,#N/A,FALSE,"MFT96";#N/A,#N/A,FALSE,"CTrecon"}</definedName>
    <definedName name="sdff_1_4_1_5" hidden="1">{#N/A,#N/A,FALSE,"TMCOMP96";#N/A,#N/A,FALSE,"MAT96";#N/A,#N/A,FALSE,"FANDA96";#N/A,#N/A,FALSE,"INTRAN96";#N/A,#N/A,FALSE,"NAA9697";#N/A,#N/A,FALSE,"ECWEBB";#N/A,#N/A,FALSE,"MFT96";#N/A,#N/A,FALSE,"CTrecon"}</definedName>
    <definedName name="sdff_1_4_1_5_1" hidden="1">{#N/A,#N/A,FALSE,"TMCOMP96";#N/A,#N/A,FALSE,"MAT96";#N/A,#N/A,FALSE,"FANDA96";#N/A,#N/A,FALSE,"INTRAN96";#N/A,#N/A,FALSE,"NAA9697";#N/A,#N/A,FALSE,"ECWEBB";#N/A,#N/A,FALSE,"MFT96";#N/A,#N/A,FALSE,"CTrecon"}</definedName>
    <definedName name="sdff_1_4_1_5_2" hidden="1">{#N/A,#N/A,FALSE,"TMCOMP96";#N/A,#N/A,FALSE,"MAT96";#N/A,#N/A,FALSE,"FANDA96";#N/A,#N/A,FALSE,"INTRAN96";#N/A,#N/A,FALSE,"NAA9697";#N/A,#N/A,FALSE,"ECWEBB";#N/A,#N/A,FALSE,"MFT96";#N/A,#N/A,FALSE,"CTrecon"}</definedName>
    <definedName name="sdff_1_4_1_5_3" hidden="1">{#N/A,#N/A,FALSE,"TMCOMP96";#N/A,#N/A,FALSE,"MAT96";#N/A,#N/A,FALSE,"FANDA96";#N/A,#N/A,FALSE,"INTRAN96";#N/A,#N/A,FALSE,"NAA9697";#N/A,#N/A,FALSE,"ECWEBB";#N/A,#N/A,FALSE,"MFT96";#N/A,#N/A,FALSE,"CTrecon"}</definedName>
    <definedName name="sdff_1_4_1_5_4" hidden="1">{#N/A,#N/A,FALSE,"TMCOMP96";#N/A,#N/A,FALSE,"MAT96";#N/A,#N/A,FALSE,"FANDA96";#N/A,#N/A,FALSE,"INTRAN96";#N/A,#N/A,FALSE,"NAA9697";#N/A,#N/A,FALSE,"ECWEBB";#N/A,#N/A,FALSE,"MFT96";#N/A,#N/A,FALSE,"CTrecon"}</definedName>
    <definedName name="sdff_1_4_1_5_5" hidden="1">{#N/A,#N/A,FALSE,"TMCOMP96";#N/A,#N/A,FALSE,"MAT96";#N/A,#N/A,FALSE,"FANDA96";#N/A,#N/A,FALSE,"INTRAN96";#N/A,#N/A,FALSE,"NAA9697";#N/A,#N/A,FALSE,"ECWEBB";#N/A,#N/A,FALSE,"MFT96";#N/A,#N/A,FALSE,"CTrecon"}</definedName>
    <definedName name="sdff_1_4_2" hidden="1">{#N/A,#N/A,FALSE,"TMCOMP96";#N/A,#N/A,FALSE,"MAT96";#N/A,#N/A,FALSE,"FANDA96";#N/A,#N/A,FALSE,"INTRAN96";#N/A,#N/A,FALSE,"NAA9697";#N/A,#N/A,FALSE,"ECWEBB";#N/A,#N/A,FALSE,"MFT96";#N/A,#N/A,FALSE,"CTrecon"}</definedName>
    <definedName name="sdff_1_4_2_1" hidden="1">{#N/A,#N/A,FALSE,"TMCOMP96";#N/A,#N/A,FALSE,"MAT96";#N/A,#N/A,FALSE,"FANDA96";#N/A,#N/A,FALSE,"INTRAN96";#N/A,#N/A,FALSE,"NAA9697";#N/A,#N/A,FALSE,"ECWEBB";#N/A,#N/A,FALSE,"MFT96";#N/A,#N/A,FALSE,"CTrecon"}</definedName>
    <definedName name="sdff_1_4_2_2" hidden="1">{#N/A,#N/A,FALSE,"TMCOMP96";#N/A,#N/A,FALSE,"MAT96";#N/A,#N/A,FALSE,"FANDA96";#N/A,#N/A,FALSE,"INTRAN96";#N/A,#N/A,FALSE,"NAA9697";#N/A,#N/A,FALSE,"ECWEBB";#N/A,#N/A,FALSE,"MFT96";#N/A,#N/A,FALSE,"CTrecon"}</definedName>
    <definedName name="sdff_1_4_2_3" hidden="1">{#N/A,#N/A,FALSE,"TMCOMP96";#N/A,#N/A,FALSE,"MAT96";#N/A,#N/A,FALSE,"FANDA96";#N/A,#N/A,FALSE,"INTRAN96";#N/A,#N/A,FALSE,"NAA9697";#N/A,#N/A,FALSE,"ECWEBB";#N/A,#N/A,FALSE,"MFT96";#N/A,#N/A,FALSE,"CTrecon"}</definedName>
    <definedName name="sdff_1_4_2_4" hidden="1">{#N/A,#N/A,FALSE,"TMCOMP96";#N/A,#N/A,FALSE,"MAT96";#N/A,#N/A,FALSE,"FANDA96";#N/A,#N/A,FALSE,"INTRAN96";#N/A,#N/A,FALSE,"NAA9697";#N/A,#N/A,FALSE,"ECWEBB";#N/A,#N/A,FALSE,"MFT96";#N/A,#N/A,FALSE,"CTrecon"}</definedName>
    <definedName name="sdff_1_4_2_5" hidden="1">{#N/A,#N/A,FALSE,"TMCOMP96";#N/A,#N/A,FALSE,"MAT96";#N/A,#N/A,FALSE,"FANDA96";#N/A,#N/A,FALSE,"INTRAN96";#N/A,#N/A,FALSE,"NAA9697";#N/A,#N/A,FALSE,"ECWEBB";#N/A,#N/A,FALSE,"MFT96";#N/A,#N/A,FALSE,"CTrecon"}</definedName>
    <definedName name="sdff_1_4_3" hidden="1">{#N/A,#N/A,FALSE,"TMCOMP96";#N/A,#N/A,FALSE,"MAT96";#N/A,#N/A,FALSE,"FANDA96";#N/A,#N/A,FALSE,"INTRAN96";#N/A,#N/A,FALSE,"NAA9697";#N/A,#N/A,FALSE,"ECWEBB";#N/A,#N/A,FALSE,"MFT96";#N/A,#N/A,FALSE,"CTrecon"}</definedName>
    <definedName name="sdff_1_4_3_1" hidden="1">{#N/A,#N/A,FALSE,"TMCOMP96";#N/A,#N/A,FALSE,"MAT96";#N/A,#N/A,FALSE,"FANDA96";#N/A,#N/A,FALSE,"INTRAN96";#N/A,#N/A,FALSE,"NAA9697";#N/A,#N/A,FALSE,"ECWEBB";#N/A,#N/A,FALSE,"MFT96";#N/A,#N/A,FALSE,"CTrecon"}</definedName>
    <definedName name="sdff_1_4_3_2" hidden="1">{#N/A,#N/A,FALSE,"TMCOMP96";#N/A,#N/A,FALSE,"MAT96";#N/A,#N/A,FALSE,"FANDA96";#N/A,#N/A,FALSE,"INTRAN96";#N/A,#N/A,FALSE,"NAA9697";#N/A,#N/A,FALSE,"ECWEBB";#N/A,#N/A,FALSE,"MFT96";#N/A,#N/A,FALSE,"CTrecon"}</definedName>
    <definedName name="sdff_1_4_3_3" hidden="1">{#N/A,#N/A,FALSE,"TMCOMP96";#N/A,#N/A,FALSE,"MAT96";#N/A,#N/A,FALSE,"FANDA96";#N/A,#N/A,FALSE,"INTRAN96";#N/A,#N/A,FALSE,"NAA9697";#N/A,#N/A,FALSE,"ECWEBB";#N/A,#N/A,FALSE,"MFT96";#N/A,#N/A,FALSE,"CTrecon"}</definedName>
    <definedName name="sdff_1_4_3_4" hidden="1">{#N/A,#N/A,FALSE,"TMCOMP96";#N/A,#N/A,FALSE,"MAT96";#N/A,#N/A,FALSE,"FANDA96";#N/A,#N/A,FALSE,"INTRAN96";#N/A,#N/A,FALSE,"NAA9697";#N/A,#N/A,FALSE,"ECWEBB";#N/A,#N/A,FALSE,"MFT96";#N/A,#N/A,FALSE,"CTrecon"}</definedName>
    <definedName name="sdff_1_4_3_5" hidden="1">{#N/A,#N/A,FALSE,"TMCOMP96";#N/A,#N/A,FALSE,"MAT96";#N/A,#N/A,FALSE,"FANDA96";#N/A,#N/A,FALSE,"INTRAN96";#N/A,#N/A,FALSE,"NAA9697";#N/A,#N/A,FALSE,"ECWEBB";#N/A,#N/A,FALSE,"MFT96";#N/A,#N/A,FALSE,"CTrecon"}</definedName>
    <definedName name="sdff_1_4_4" hidden="1">{#N/A,#N/A,FALSE,"TMCOMP96";#N/A,#N/A,FALSE,"MAT96";#N/A,#N/A,FALSE,"FANDA96";#N/A,#N/A,FALSE,"INTRAN96";#N/A,#N/A,FALSE,"NAA9697";#N/A,#N/A,FALSE,"ECWEBB";#N/A,#N/A,FALSE,"MFT96";#N/A,#N/A,FALSE,"CTrecon"}</definedName>
    <definedName name="sdff_1_4_4_1" hidden="1">{#N/A,#N/A,FALSE,"TMCOMP96";#N/A,#N/A,FALSE,"MAT96";#N/A,#N/A,FALSE,"FANDA96";#N/A,#N/A,FALSE,"INTRAN96";#N/A,#N/A,FALSE,"NAA9697";#N/A,#N/A,FALSE,"ECWEBB";#N/A,#N/A,FALSE,"MFT96";#N/A,#N/A,FALSE,"CTrecon"}</definedName>
    <definedName name="sdff_1_4_4_2" hidden="1">{#N/A,#N/A,FALSE,"TMCOMP96";#N/A,#N/A,FALSE,"MAT96";#N/A,#N/A,FALSE,"FANDA96";#N/A,#N/A,FALSE,"INTRAN96";#N/A,#N/A,FALSE,"NAA9697";#N/A,#N/A,FALSE,"ECWEBB";#N/A,#N/A,FALSE,"MFT96";#N/A,#N/A,FALSE,"CTrecon"}</definedName>
    <definedName name="sdff_1_4_4_3" hidden="1">{#N/A,#N/A,FALSE,"TMCOMP96";#N/A,#N/A,FALSE,"MAT96";#N/A,#N/A,FALSE,"FANDA96";#N/A,#N/A,FALSE,"INTRAN96";#N/A,#N/A,FALSE,"NAA9697";#N/A,#N/A,FALSE,"ECWEBB";#N/A,#N/A,FALSE,"MFT96";#N/A,#N/A,FALSE,"CTrecon"}</definedName>
    <definedName name="sdff_1_4_4_4" hidden="1">{#N/A,#N/A,FALSE,"TMCOMP96";#N/A,#N/A,FALSE,"MAT96";#N/A,#N/A,FALSE,"FANDA96";#N/A,#N/A,FALSE,"INTRAN96";#N/A,#N/A,FALSE,"NAA9697";#N/A,#N/A,FALSE,"ECWEBB";#N/A,#N/A,FALSE,"MFT96";#N/A,#N/A,FALSE,"CTrecon"}</definedName>
    <definedName name="sdff_1_4_4_5" hidden="1">{#N/A,#N/A,FALSE,"TMCOMP96";#N/A,#N/A,FALSE,"MAT96";#N/A,#N/A,FALSE,"FANDA96";#N/A,#N/A,FALSE,"INTRAN96";#N/A,#N/A,FALSE,"NAA9697";#N/A,#N/A,FALSE,"ECWEBB";#N/A,#N/A,FALSE,"MFT96";#N/A,#N/A,FALSE,"CTrecon"}</definedName>
    <definedName name="sdff_1_4_5" hidden="1">{#N/A,#N/A,FALSE,"TMCOMP96";#N/A,#N/A,FALSE,"MAT96";#N/A,#N/A,FALSE,"FANDA96";#N/A,#N/A,FALSE,"INTRAN96";#N/A,#N/A,FALSE,"NAA9697";#N/A,#N/A,FALSE,"ECWEBB";#N/A,#N/A,FALSE,"MFT96";#N/A,#N/A,FALSE,"CTrecon"}</definedName>
    <definedName name="sdff_1_4_5_1" hidden="1">{#N/A,#N/A,FALSE,"TMCOMP96";#N/A,#N/A,FALSE,"MAT96";#N/A,#N/A,FALSE,"FANDA96";#N/A,#N/A,FALSE,"INTRAN96";#N/A,#N/A,FALSE,"NAA9697";#N/A,#N/A,FALSE,"ECWEBB";#N/A,#N/A,FALSE,"MFT96";#N/A,#N/A,FALSE,"CTrecon"}</definedName>
    <definedName name="sdff_1_4_5_2" hidden="1">{#N/A,#N/A,FALSE,"TMCOMP96";#N/A,#N/A,FALSE,"MAT96";#N/A,#N/A,FALSE,"FANDA96";#N/A,#N/A,FALSE,"INTRAN96";#N/A,#N/A,FALSE,"NAA9697";#N/A,#N/A,FALSE,"ECWEBB";#N/A,#N/A,FALSE,"MFT96";#N/A,#N/A,FALSE,"CTrecon"}</definedName>
    <definedName name="sdff_1_4_5_3" hidden="1">{#N/A,#N/A,FALSE,"TMCOMP96";#N/A,#N/A,FALSE,"MAT96";#N/A,#N/A,FALSE,"FANDA96";#N/A,#N/A,FALSE,"INTRAN96";#N/A,#N/A,FALSE,"NAA9697";#N/A,#N/A,FALSE,"ECWEBB";#N/A,#N/A,FALSE,"MFT96";#N/A,#N/A,FALSE,"CTrecon"}</definedName>
    <definedName name="sdff_1_4_5_4" hidden="1">{#N/A,#N/A,FALSE,"TMCOMP96";#N/A,#N/A,FALSE,"MAT96";#N/A,#N/A,FALSE,"FANDA96";#N/A,#N/A,FALSE,"INTRAN96";#N/A,#N/A,FALSE,"NAA9697";#N/A,#N/A,FALSE,"ECWEBB";#N/A,#N/A,FALSE,"MFT96";#N/A,#N/A,FALSE,"CTrecon"}</definedName>
    <definedName name="sdff_1_4_5_5" hidden="1">{#N/A,#N/A,FALSE,"TMCOMP96";#N/A,#N/A,FALSE,"MAT96";#N/A,#N/A,FALSE,"FANDA96";#N/A,#N/A,FALSE,"INTRAN96";#N/A,#N/A,FALSE,"NAA9697";#N/A,#N/A,FALSE,"ECWEBB";#N/A,#N/A,FALSE,"MFT96";#N/A,#N/A,FALSE,"CTrecon"}</definedName>
    <definedName name="sdff_1_5" hidden="1">{#N/A,#N/A,FALSE,"TMCOMP96";#N/A,#N/A,FALSE,"MAT96";#N/A,#N/A,FALSE,"FANDA96";#N/A,#N/A,FALSE,"INTRAN96";#N/A,#N/A,FALSE,"NAA9697";#N/A,#N/A,FALSE,"ECWEBB";#N/A,#N/A,FALSE,"MFT96";#N/A,#N/A,FALSE,"CTrecon"}</definedName>
    <definedName name="sdff_1_5_1" hidden="1">{#N/A,#N/A,FALSE,"TMCOMP96";#N/A,#N/A,FALSE,"MAT96";#N/A,#N/A,FALSE,"FANDA96";#N/A,#N/A,FALSE,"INTRAN96";#N/A,#N/A,FALSE,"NAA9697";#N/A,#N/A,FALSE,"ECWEBB";#N/A,#N/A,FALSE,"MFT96";#N/A,#N/A,FALSE,"CTrecon"}</definedName>
    <definedName name="sdff_1_5_1_1" hidden="1">{#N/A,#N/A,FALSE,"TMCOMP96";#N/A,#N/A,FALSE,"MAT96";#N/A,#N/A,FALSE,"FANDA96";#N/A,#N/A,FALSE,"INTRAN96";#N/A,#N/A,FALSE,"NAA9697";#N/A,#N/A,FALSE,"ECWEBB";#N/A,#N/A,FALSE,"MFT96";#N/A,#N/A,FALSE,"CTrecon"}</definedName>
    <definedName name="sdff_1_5_1_2" hidden="1">{#N/A,#N/A,FALSE,"TMCOMP96";#N/A,#N/A,FALSE,"MAT96";#N/A,#N/A,FALSE,"FANDA96";#N/A,#N/A,FALSE,"INTRAN96";#N/A,#N/A,FALSE,"NAA9697";#N/A,#N/A,FALSE,"ECWEBB";#N/A,#N/A,FALSE,"MFT96";#N/A,#N/A,FALSE,"CTrecon"}</definedName>
    <definedName name="sdff_1_5_1_3" hidden="1">{#N/A,#N/A,FALSE,"TMCOMP96";#N/A,#N/A,FALSE,"MAT96";#N/A,#N/A,FALSE,"FANDA96";#N/A,#N/A,FALSE,"INTRAN96";#N/A,#N/A,FALSE,"NAA9697";#N/A,#N/A,FALSE,"ECWEBB";#N/A,#N/A,FALSE,"MFT96";#N/A,#N/A,FALSE,"CTrecon"}</definedName>
    <definedName name="sdff_1_5_1_4" hidden="1">{#N/A,#N/A,FALSE,"TMCOMP96";#N/A,#N/A,FALSE,"MAT96";#N/A,#N/A,FALSE,"FANDA96";#N/A,#N/A,FALSE,"INTRAN96";#N/A,#N/A,FALSE,"NAA9697";#N/A,#N/A,FALSE,"ECWEBB";#N/A,#N/A,FALSE,"MFT96";#N/A,#N/A,FALSE,"CTrecon"}</definedName>
    <definedName name="sdff_1_5_1_5" hidden="1">{#N/A,#N/A,FALSE,"TMCOMP96";#N/A,#N/A,FALSE,"MAT96";#N/A,#N/A,FALSE,"FANDA96";#N/A,#N/A,FALSE,"INTRAN96";#N/A,#N/A,FALSE,"NAA9697";#N/A,#N/A,FALSE,"ECWEBB";#N/A,#N/A,FALSE,"MFT96";#N/A,#N/A,FALSE,"CTrecon"}</definedName>
    <definedName name="sdff_1_5_2" hidden="1">{#N/A,#N/A,FALSE,"TMCOMP96";#N/A,#N/A,FALSE,"MAT96";#N/A,#N/A,FALSE,"FANDA96";#N/A,#N/A,FALSE,"INTRAN96";#N/A,#N/A,FALSE,"NAA9697";#N/A,#N/A,FALSE,"ECWEBB";#N/A,#N/A,FALSE,"MFT96";#N/A,#N/A,FALSE,"CTrecon"}</definedName>
    <definedName name="sdff_1_5_2_1" hidden="1">{#N/A,#N/A,FALSE,"TMCOMP96";#N/A,#N/A,FALSE,"MAT96";#N/A,#N/A,FALSE,"FANDA96";#N/A,#N/A,FALSE,"INTRAN96";#N/A,#N/A,FALSE,"NAA9697";#N/A,#N/A,FALSE,"ECWEBB";#N/A,#N/A,FALSE,"MFT96";#N/A,#N/A,FALSE,"CTrecon"}</definedName>
    <definedName name="sdff_1_5_2_2" hidden="1">{#N/A,#N/A,FALSE,"TMCOMP96";#N/A,#N/A,FALSE,"MAT96";#N/A,#N/A,FALSE,"FANDA96";#N/A,#N/A,FALSE,"INTRAN96";#N/A,#N/A,FALSE,"NAA9697";#N/A,#N/A,FALSE,"ECWEBB";#N/A,#N/A,FALSE,"MFT96";#N/A,#N/A,FALSE,"CTrecon"}</definedName>
    <definedName name="sdff_1_5_2_3" hidden="1">{#N/A,#N/A,FALSE,"TMCOMP96";#N/A,#N/A,FALSE,"MAT96";#N/A,#N/A,FALSE,"FANDA96";#N/A,#N/A,FALSE,"INTRAN96";#N/A,#N/A,FALSE,"NAA9697";#N/A,#N/A,FALSE,"ECWEBB";#N/A,#N/A,FALSE,"MFT96";#N/A,#N/A,FALSE,"CTrecon"}</definedName>
    <definedName name="sdff_1_5_2_4" hidden="1">{#N/A,#N/A,FALSE,"TMCOMP96";#N/A,#N/A,FALSE,"MAT96";#N/A,#N/A,FALSE,"FANDA96";#N/A,#N/A,FALSE,"INTRAN96";#N/A,#N/A,FALSE,"NAA9697";#N/A,#N/A,FALSE,"ECWEBB";#N/A,#N/A,FALSE,"MFT96";#N/A,#N/A,FALSE,"CTrecon"}</definedName>
    <definedName name="sdff_1_5_2_5" hidden="1">{#N/A,#N/A,FALSE,"TMCOMP96";#N/A,#N/A,FALSE,"MAT96";#N/A,#N/A,FALSE,"FANDA96";#N/A,#N/A,FALSE,"INTRAN96";#N/A,#N/A,FALSE,"NAA9697";#N/A,#N/A,FALSE,"ECWEBB";#N/A,#N/A,FALSE,"MFT96";#N/A,#N/A,FALSE,"CTrecon"}</definedName>
    <definedName name="sdff_1_5_3" hidden="1">{#N/A,#N/A,FALSE,"TMCOMP96";#N/A,#N/A,FALSE,"MAT96";#N/A,#N/A,FALSE,"FANDA96";#N/A,#N/A,FALSE,"INTRAN96";#N/A,#N/A,FALSE,"NAA9697";#N/A,#N/A,FALSE,"ECWEBB";#N/A,#N/A,FALSE,"MFT96";#N/A,#N/A,FALSE,"CTrecon"}</definedName>
    <definedName name="sdff_1_5_3_1" hidden="1">{#N/A,#N/A,FALSE,"TMCOMP96";#N/A,#N/A,FALSE,"MAT96";#N/A,#N/A,FALSE,"FANDA96";#N/A,#N/A,FALSE,"INTRAN96";#N/A,#N/A,FALSE,"NAA9697";#N/A,#N/A,FALSE,"ECWEBB";#N/A,#N/A,FALSE,"MFT96";#N/A,#N/A,FALSE,"CTrecon"}</definedName>
    <definedName name="sdff_1_5_3_2" hidden="1">{#N/A,#N/A,FALSE,"TMCOMP96";#N/A,#N/A,FALSE,"MAT96";#N/A,#N/A,FALSE,"FANDA96";#N/A,#N/A,FALSE,"INTRAN96";#N/A,#N/A,FALSE,"NAA9697";#N/A,#N/A,FALSE,"ECWEBB";#N/A,#N/A,FALSE,"MFT96";#N/A,#N/A,FALSE,"CTrecon"}</definedName>
    <definedName name="sdff_1_5_3_3" hidden="1">{#N/A,#N/A,FALSE,"TMCOMP96";#N/A,#N/A,FALSE,"MAT96";#N/A,#N/A,FALSE,"FANDA96";#N/A,#N/A,FALSE,"INTRAN96";#N/A,#N/A,FALSE,"NAA9697";#N/A,#N/A,FALSE,"ECWEBB";#N/A,#N/A,FALSE,"MFT96";#N/A,#N/A,FALSE,"CTrecon"}</definedName>
    <definedName name="sdff_1_5_3_4" hidden="1">{#N/A,#N/A,FALSE,"TMCOMP96";#N/A,#N/A,FALSE,"MAT96";#N/A,#N/A,FALSE,"FANDA96";#N/A,#N/A,FALSE,"INTRAN96";#N/A,#N/A,FALSE,"NAA9697";#N/A,#N/A,FALSE,"ECWEBB";#N/A,#N/A,FALSE,"MFT96";#N/A,#N/A,FALSE,"CTrecon"}</definedName>
    <definedName name="sdff_1_5_3_5" hidden="1">{#N/A,#N/A,FALSE,"TMCOMP96";#N/A,#N/A,FALSE,"MAT96";#N/A,#N/A,FALSE,"FANDA96";#N/A,#N/A,FALSE,"INTRAN96";#N/A,#N/A,FALSE,"NAA9697";#N/A,#N/A,FALSE,"ECWEBB";#N/A,#N/A,FALSE,"MFT96";#N/A,#N/A,FALSE,"CTrecon"}</definedName>
    <definedName name="sdff_1_5_4" hidden="1">{#N/A,#N/A,FALSE,"TMCOMP96";#N/A,#N/A,FALSE,"MAT96";#N/A,#N/A,FALSE,"FANDA96";#N/A,#N/A,FALSE,"INTRAN96";#N/A,#N/A,FALSE,"NAA9697";#N/A,#N/A,FALSE,"ECWEBB";#N/A,#N/A,FALSE,"MFT96";#N/A,#N/A,FALSE,"CTrecon"}</definedName>
    <definedName name="sdff_1_5_4_1" hidden="1">{#N/A,#N/A,FALSE,"TMCOMP96";#N/A,#N/A,FALSE,"MAT96";#N/A,#N/A,FALSE,"FANDA96";#N/A,#N/A,FALSE,"INTRAN96";#N/A,#N/A,FALSE,"NAA9697";#N/A,#N/A,FALSE,"ECWEBB";#N/A,#N/A,FALSE,"MFT96";#N/A,#N/A,FALSE,"CTrecon"}</definedName>
    <definedName name="sdff_1_5_4_2" hidden="1">{#N/A,#N/A,FALSE,"TMCOMP96";#N/A,#N/A,FALSE,"MAT96";#N/A,#N/A,FALSE,"FANDA96";#N/A,#N/A,FALSE,"INTRAN96";#N/A,#N/A,FALSE,"NAA9697";#N/A,#N/A,FALSE,"ECWEBB";#N/A,#N/A,FALSE,"MFT96";#N/A,#N/A,FALSE,"CTrecon"}</definedName>
    <definedName name="sdff_1_5_4_3" hidden="1">{#N/A,#N/A,FALSE,"TMCOMP96";#N/A,#N/A,FALSE,"MAT96";#N/A,#N/A,FALSE,"FANDA96";#N/A,#N/A,FALSE,"INTRAN96";#N/A,#N/A,FALSE,"NAA9697";#N/A,#N/A,FALSE,"ECWEBB";#N/A,#N/A,FALSE,"MFT96";#N/A,#N/A,FALSE,"CTrecon"}</definedName>
    <definedName name="sdff_1_5_4_4" hidden="1">{#N/A,#N/A,FALSE,"TMCOMP96";#N/A,#N/A,FALSE,"MAT96";#N/A,#N/A,FALSE,"FANDA96";#N/A,#N/A,FALSE,"INTRAN96";#N/A,#N/A,FALSE,"NAA9697";#N/A,#N/A,FALSE,"ECWEBB";#N/A,#N/A,FALSE,"MFT96";#N/A,#N/A,FALSE,"CTrecon"}</definedName>
    <definedName name="sdff_1_5_4_5" hidden="1">{#N/A,#N/A,FALSE,"TMCOMP96";#N/A,#N/A,FALSE,"MAT96";#N/A,#N/A,FALSE,"FANDA96";#N/A,#N/A,FALSE,"INTRAN96";#N/A,#N/A,FALSE,"NAA9697";#N/A,#N/A,FALSE,"ECWEBB";#N/A,#N/A,FALSE,"MFT96";#N/A,#N/A,FALSE,"CTrecon"}</definedName>
    <definedName name="sdff_1_5_5" hidden="1">{#N/A,#N/A,FALSE,"TMCOMP96";#N/A,#N/A,FALSE,"MAT96";#N/A,#N/A,FALSE,"FANDA96";#N/A,#N/A,FALSE,"INTRAN96";#N/A,#N/A,FALSE,"NAA9697";#N/A,#N/A,FALSE,"ECWEBB";#N/A,#N/A,FALSE,"MFT96";#N/A,#N/A,FALSE,"CTrecon"}</definedName>
    <definedName name="sdff_1_5_5_1" hidden="1">{#N/A,#N/A,FALSE,"TMCOMP96";#N/A,#N/A,FALSE,"MAT96";#N/A,#N/A,FALSE,"FANDA96";#N/A,#N/A,FALSE,"INTRAN96";#N/A,#N/A,FALSE,"NAA9697";#N/A,#N/A,FALSE,"ECWEBB";#N/A,#N/A,FALSE,"MFT96";#N/A,#N/A,FALSE,"CTrecon"}</definedName>
    <definedName name="sdff_1_5_5_2" hidden="1">{#N/A,#N/A,FALSE,"TMCOMP96";#N/A,#N/A,FALSE,"MAT96";#N/A,#N/A,FALSE,"FANDA96";#N/A,#N/A,FALSE,"INTRAN96";#N/A,#N/A,FALSE,"NAA9697";#N/A,#N/A,FALSE,"ECWEBB";#N/A,#N/A,FALSE,"MFT96";#N/A,#N/A,FALSE,"CTrecon"}</definedName>
    <definedName name="sdff_1_5_5_3" hidden="1">{#N/A,#N/A,FALSE,"TMCOMP96";#N/A,#N/A,FALSE,"MAT96";#N/A,#N/A,FALSE,"FANDA96";#N/A,#N/A,FALSE,"INTRAN96";#N/A,#N/A,FALSE,"NAA9697";#N/A,#N/A,FALSE,"ECWEBB";#N/A,#N/A,FALSE,"MFT96";#N/A,#N/A,FALSE,"CTrecon"}</definedName>
    <definedName name="sdff_1_5_5_4" hidden="1">{#N/A,#N/A,FALSE,"TMCOMP96";#N/A,#N/A,FALSE,"MAT96";#N/A,#N/A,FALSE,"FANDA96";#N/A,#N/A,FALSE,"INTRAN96";#N/A,#N/A,FALSE,"NAA9697";#N/A,#N/A,FALSE,"ECWEBB";#N/A,#N/A,FALSE,"MFT96";#N/A,#N/A,FALSE,"CTrecon"}</definedName>
    <definedName name="sdff_1_5_5_5" hidden="1">{#N/A,#N/A,FALSE,"TMCOMP96";#N/A,#N/A,FALSE,"MAT96";#N/A,#N/A,FALSE,"FANDA96";#N/A,#N/A,FALSE,"INTRAN96";#N/A,#N/A,FALSE,"NAA9697";#N/A,#N/A,FALSE,"ECWEBB";#N/A,#N/A,FALSE,"MFT96";#N/A,#N/A,FALSE,"CTrecon"}</definedName>
    <definedName name="sdff_2" hidden="1">{#N/A,#N/A,FALSE,"TMCOMP96";#N/A,#N/A,FALSE,"MAT96";#N/A,#N/A,FALSE,"FANDA96";#N/A,#N/A,FALSE,"INTRAN96";#N/A,#N/A,FALSE,"NAA9697";#N/A,#N/A,FALSE,"ECWEBB";#N/A,#N/A,FALSE,"MFT96";#N/A,#N/A,FALSE,"CTrecon"}</definedName>
    <definedName name="sdff_2_1" hidden="1">{#N/A,#N/A,FALSE,"TMCOMP96";#N/A,#N/A,FALSE,"MAT96";#N/A,#N/A,FALSE,"FANDA96";#N/A,#N/A,FALSE,"INTRAN96";#N/A,#N/A,FALSE,"NAA9697";#N/A,#N/A,FALSE,"ECWEBB";#N/A,#N/A,FALSE,"MFT96";#N/A,#N/A,FALSE,"CTrecon"}</definedName>
    <definedName name="sdff_2_1_1" hidden="1">{#N/A,#N/A,FALSE,"TMCOMP96";#N/A,#N/A,FALSE,"MAT96";#N/A,#N/A,FALSE,"FANDA96";#N/A,#N/A,FALSE,"INTRAN96";#N/A,#N/A,FALSE,"NAA9697";#N/A,#N/A,FALSE,"ECWEBB";#N/A,#N/A,FALSE,"MFT96";#N/A,#N/A,FALSE,"CTrecon"}</definedName>
    <definedName name="sdff_2_1_1_1" hidden="1">{#N/A,#N/A,FALSE,"TMCOMP96";#N/A,#N/A,FALSE,"MAT96";#N/A,#N/A,FALSE,"FANDA96";#N/A,#N/A,FALSE,"INTRAN96";#N/A,#N/A,FALSE,"NAA9697";#N/A,#N/A,FALSE,"ECWEBB";#N/A,#N/A,FALSE,"MFT96";#N/A,#N/A,FALSE,"CTrecon"}</definedName>
    <definedName name="sdff_2_1_1_1_1" hidden="1">{#N/A,#N/A,FALSE,"TMCOMP96";#N/A,#N/A,FALSE,"MAT96";#N/A,#N/A,FALSE,"FANDA96";#N/A,#N/A,FALSE,"INTRAN96";#N/A,#N/A,FALSE,"NAA9697";#N/A,#N/A,FALSE,"ECWEBB";#N/A,#N/A,FALSE,"MFT96";#N/A,#N/A,FALSE,"CTrecon"}</definedName>
    <definedName name="sdff_2_1_1_1_2" hidden="1">{#N/A,#N/A,FALSE,"TMCOMP96";#N/A,#N/A,FALSE,"MAT96";#N/A,#N/A,FALSE,"FANDA96";#N/A,#N/A,FALSE,"INTRAN96";#N/A,#N/A,FALSE,"NAA9697";#N/A,#N/A,FALSE,"ECWEBB";#N/A,#N/A,FALSE,"MFT96";#N/A,#N/A,FALSE,"CTrecon"}</definedName>
    <definedName name="sdff_2_1_1_1_3" hidden="1">{#N/A,#N/A,FALSE,"TMCOMP96";#N/A,#N/A,FALSE,"MAT96";#N/A,#N/A,FALSE,"FANDA96";#N/A,#N/A,FALSE,"INTRAN96";#N/A,#N/A,FALSE,"NAA9697";#N/A,#N/A,FALSE,"ECWEBB";#N/A,#N/A,FALSE,"MFT96";#N/A,#N/A,FALSE,"CTrecon"}</definedName>
    <definedName name="sdff_2_1_1_1_4" hidden="1">{#N/A,#N/A,FALSE,"TMCOMP96";#N/A,#N/A,FALSE,"MAT96";#N/A,#N/A,FALSE,"FANDA96";#N/A,#N/A,FALSE,"INTRAN96";#N/A,#N/A,FALSE,"NAA9697";#N/A,#N/A,FALSE,"ECWEBB";#N/A,#N/A,FALSE,"MFT96";#N/A,#N/A,FALSE,"CTrecon"}</definedName>
    <definedName name="sdff_2_1_1_1_5" hidden="1">{#N/A,#N/A,FALSE,"TMCOMP96";#N/A,#N/A,FALSE,"MAT96";#N/A,#N/A,FALSE,"FANDA96";#N/A,#N/A,FALSE,"INTRAN96";#N/A,#N/A,FALSE,"NAA9697";#N/A,#N/A,FALSE,"ECWEBB";#N/A,#N/A,FALSE,"MFT96";#N/A,#N/A,FALSE,"CTrecon"}</definedName>
    <definedName name="sdff_2_1_1_2" hidden="1">{#N/A,#N/A,FALSE,"TMCOMP96";#N/A,#N/A,FALSE,"MAT96";#N/A,#N/A,FALSE,"FANDA96";#N/A,#N/A,FALSE,"INTRAN96";#N/A,#N/A,FALSE,"NAA9697";#N/A,#N/A,FALSE,"ECWEBB";#N/A,#N/A,FALSE,"MFT96";#N/A,#N/A,FALSE,"CTrecon"}</definedName>
    <definedName name="sdff_2_1_1_2_1" hidden="1">{#N/A,#N/A,FALSE,"TMCOMP96";#N/A,#N/A,FALSE,"MAT96";#N/A,#N/A,FALSE,"FANDA96";#N/A,#N/A,FALSE,"INTRAN96";#N/A,#N/A,FALSE,"NAA9697";#N/A,#N/A,FALSE,"ECWEBB";#N/A,#N/A,FALSE,"MFT96";#N/A,#N/A,FALSE,"CTrecon"}</definedName>
    <definedName name="sdff_2_1_1_2_2" hidden="1">{#N/A,#N/A,FALSE,"TMCOMP96";#N/A,#N/A,FALSE,"MAT96";#N/A,#N/A,FALSE,"FANDA96";#N/A,#N/A,FALSE,"INTRAN96";#N/A,#N/A,FALSE,"NAA9697";#N/A,#N/A,FALSE,"ECWEBB";#N/A,#N/A,FALSE,"MFT96";#N/A,#N/A,FALSE,"CTrecon"}</definedName>
    <definedName name="sdff_2_1_1_2_3" hidden="1">{#N/A,#N/A,FALSE,"TMCOMP96";#N/A,#N/A,FALSE,"MAT96";#N/A,#N/A,FALSE,"FANDA96";#N/A,#N/A,FALSE,"INTRAN96";#N/A,#N/A,FALSE,"NAA9697";#N/A,#N/A,FALSE,"ECWEBB";#N/A,#N/A,FALSE,"MFT96";#N/A,#N/A,FALSE,"CTrecon"}</definedName>
    <definedName name="sdff_2_1_1_2_4" hidden="1">{#N/A,#N/A,FALSE,"TMCOMP96";#N/A,#N/A,FALSE,"MAT96";#N/A,#N/A,FALSE,"FANDA96";#N/A,#N/A,FALSE,"INTRAN96";#N/A,#N/A,FALSE,"NAA9697";#N/A,#N/A,FALSE,"ECWEBB";#N/A,#N/A,FALSE,"MFT96";#N/A,#N/A,FALSE,"CTrecon"}</definedName>
    <definedName name="sdff_2_1_1_2_5" hidden="1">{#N/A,#N/A,FALSE,"TMCOMP96";#N/A,#N/A,FALSE,"MAT96";#N/A,#N/A,FALSE,"FANDA96";#N/A,#N/A,FALSE,"INTRAN96";#N/A,#N/A,FALSE,"NAA9697";#N/A,#N/A,FALSE,"ECWEBB";#N/A,#N/A,FALSE,"MFT96";#N/A,#N/A,FALSE,"CTrecon"}</definedName>
    <definedName name="sdff_2_1_1_3" hidden="1">{#N/A,#N/A,FALSE,"TMCOMP96";#N/A,#N/A,FALSE,"MAT96";#N/A,#N/A,FALSE,"FANDA96";#N/A,#N/A,FALSE,"INTRAN96";#N/A,#N/A,FALSE,"NAA9697";#N/A,#N/A,FALSE,"ECWEBB";#N/A,#N/A,FALSE,"MFT96";#N/A,#N/A,FALSE,"CTrecon"}</definedName>
    <definedName name="sdff_2_1_1_4" hidden="1">{#N/A,#N/A,FALSE,"TMCOMP96";#N/A,#N/A,FALSE,"MAT96";#N/A,#N/A,FALSE,"FANDA96";#N/A,#N/A,FALSE,"INTRAN96";#N/A,#N/A,FALSE,"NAA9697";#N/A,#N/A,FALSE,"ECWEBB";#N/A,#N/A,FALSE,"MFT96";#N/A,#N/A,FALSE,"CTrecon"}</definedName>
    <definedName name="sdff_2_1_1_5" hidden="1">{#N/A,#N/A,FALSE,"TMCOMP96";#N/A,#N/A,FALSE,"MAT96";#N/A,#N/A,FALSE,"FANDA96";#N/A,#N/A,FALSE,"INTRAN96";#N/A,#N/A,FALSE,"NAA9697";#N/A,#N/A,FALSE,"ECWEBB";#N/A,#N/A,FALSE,"MFT96";#N/A,#N/A,FALSE,"CTrecon"}</definedName>
    <definedName name="sdff_2_1_2" hidden="1">{#N/A,#N/A,FALSE,"TMCOMP96";#N/A,#N/A,FALSE,"MAT96";#N/A,#N/A,FALSE,"FANDA96";#N/A,#N/A,FALSE,"INTRAN96";#N/A,#N/A,FALSE,"NAA9697";#N/A,#N/A,FALSE,"ECWEBB";#N/A,#N/A,FALSE,"MFT96";#N/A,#N/A,FALSE,"CTrecon"}</definedName>
    <definedName name="sdff_2_1_2_1" hidden="1">{#N/A,#N/A,FALSE,"TMCOMP96";#N/A,#N/A,FALSE,"MAT96";#N/A,#N/A,FALSE,"FANDA96";#N/A,#N/A,FALSE,"INTRAN96";#N/A,#N/A,FALSE,"NAA9697";#N/A,#N/A,FALSE,"ECWEBB";#N/A,#N/A,FALSE,"MFT96";#N/A,#N/A,FALSE,"CTrecon"}</definedName>
    <definedName name="sdff_2_1_2_2" hidden="1">{#N/A,#N/A,FALSE,"TMCOMP96";#N/A,#N/A,FALSE,"MAT96";#N/A,#N/A,FALSE,"FANDA96";#N/A,#N/A,FALSE,"INTRAN96";#N/A,#N/A,FALSE,"NAA9697";#N/A,#N/A,FALSE,"ECWEBB";#N/A,#N/A,FALSE,"MFT96";#N/A,#N/A,FALSE,"CTrecon"}</definedName>
    <definedName name="sdff_2_1_2_3" hidden="1">{#N/A,#N/A,FALSE,"TMCOMP96";#N/A,#N/A,FALSE,"MAT96";#N/A,#N/A,FALSE,"FANDA96";#N/A,#N/A,FALSE,"INTRAN96";#N/A,#N/A,FALSE,"NAA9697";#N/A,#N/A,FALSE,"ECWEBB";#N/A,#N/A,FALSE,"MFT96";#N/A,#N/A,FALSE,"CTrecon"}</definedName>
    <definedName name="sdff_2_1_2_4" hidden="1">{#N/A,#N/A,FALSE,"TMCOMP96";#N/A,#N/A,FALSE,"MAT96";#N/A,#N/A,FALSE,"FANDA96";#N/A,#N/A,FALSE,"INTRAN96";#N/A,#N/A,FALSE,"NAA9697";#N/A,#N/A,FALSE,"ECWEBB";#N/A,#N/A,FALSE,"MFT96";#N/A,#N/A,FALSE,"CTrecon"}</definedName>
    <definedName name="sdff_2_1_2_5" hidden="1">{#N/A,#N/A,FALSE,"TMCOMP96";#N/A,#N/A,FALSE,"MAT96";#N/A,#N/A,FALSE,"FANDA96";#N/A,#N/A,FALSE,"INTRAN96";#N/A,#N/A,FALSE,"NAA9697";#N/A,#N/A,FALSE,"ECWEBB";#N/A,#N/A,FALSE,"MFT96";#N/A,#N/A,FALSE,"CTrecon"}</definedName>
    <definedName name="sdff_2_1_3" hidden="1">{#N/A,#N/A,FALSE,"TMCOMP96";#N/A,#N/A,FALSE,"MAT96";#N/A,#N/A,FALSE,"FANDA96";#N/A,#N/A,FALSE,"INTRAN96";#N/A,#N/A,FALSE,"NAA9697";#N/A,#N/A,FALSE,"ECWEBB";#N/A,#N/A,FALSE,"MFT96";#N/A,#N/A,FALSE,"CTrecon"}</definedName>
    <definedName name="sdff_2_1_3_1" hidden="1">{#N/A,#N/A,FALSE,"TMCOMP96";#N/A,#N/A,FALSE,"MAT96";#N/A,#N/A,FALSE,"FANDA96";#N/A,#N/A,FALSE,"INTRAN96";#N/A,#N/A,FALSE,"NAA9697";#N/A,#N/A,FALSE,"ECWEBB";#N/A,#N/A,FALSE,"MFT96";#N/A,#N/A,FALSE,"CTrecon"}</definedName>
    <definedName name="sdff_2_1_3_2" hidden="1">{#N/A,#N/A,FALSE,"TMCOMP96";#N/A,#N/A,FALSE,"MAT96";#N/A,#N/A,FALSE,"FANDA96";#N/A,#N/A,FALSE,"INTRAN96";#N/A,#N/A,FALSE,"NAA9697";#N/A,#N/A,FALSE,"ECWEBB";#N/A,#N/A,FALSE,"MFT96";#N/A,#N/A,FALSE,"CTrecon"}</definedName>
    <definedName name="sdff_2_1_3_3" hidden="1">{#N/A,#N/A,FALSE,"TMCOMP96";#N/A,#N/A,FALSE,"MAT96";#N/A,#N/A,FALSE,"FANDA96";#N/A,#N/A,FALSE,"INTRAN96";#N/A,#N/A,FALSE,"NAA9697";#N/A,#N/A,FALSE,"ECWEBB";#N/A,#N/A,FALSE,"MFT96";#N/A,#N/A,FALSE,"CTrecon"}</definedName>
    <definedName name="sdff_2_1_3_4" hidden="1">{#N/A,#N/A,FALSE,"TMCOMP96";#N/A,#N/A,FALSE,"MAT96";#N/A,#N/A,FALSE,"FANDA96";#N/A,#N/A,FALSE,"INTRAN96";#N/A,#N/A,FALSE,"NAA9697";#N/A,#N/A,FALSE,"ECWEBB";#N/A,#N/A,FALSE,"MFT96";#N/A,#N/A,FALSE,"CTrecon"}</definedName>
    <definedName name="sdff_2_1_3_5" hidden="1">{#N/A,#N/A,FALSE,"TMCOMP96";#N/A,#N/A,FALSE,"MAT96";#N/A,#N/A,FALSE,"FANDA96";#N/A,#N/A,FALSE,"INTRAN96";#N/A,#N/A,FALSE,"NAA9697";#N/A,#N/A,FALSE,"ECWEBB";#N/A,#N/A,FALSE,"MFT96";#N/A,#N/A,FALSE,"CTrecon"}</definedName>
    <definedName name="sdff_2_1_4" hidden="1">{#N/A,#N/A,FALSE,"TMCOMP96";#N/A,#N/A,FALSE,"MAT96";#N/A,#N/A,FALSE,"FANDA96";#N/A,#N/A,FALSE,"INTRAN96";#N/A,#N/A,FALSE,"NAA9697";#N/A,#N/A,FALSE,"ECWEBB";#N/A,#N/A,FALSE,"MFT96";#N/A,#N/A,FALSE,"CTrecon"}</definedName>
    <definedName name="sdff_2_1_4_1" hidden="1">{#N/A,#N/A,FALSE,"TMCOMP96";#N/A,#N/A,FALSE,"MAT96";#N/A,#N/A,FALSE,"FANDA96";#N/A,#N/A,FALSE,"INTRAN96";#N/A,#N/A,FALSE,"NAA9697";#N/A,#N/A,FALSE,"ECWEBB";#N/A,#N/A,FALSE,"MFT96";#N/A,#N/A,FALSE,"CTrecon"}</definedName>
    <definedName name="sdff_2_1_4_2" hidden="1">{#N/A,#N/A,FALSE,"TMCOMP96";#N/A,#N/A,FALSE,"MAT96";#N/A,#N/A,FALSE,"FANDA96";#N/A,#N/A,FALSE,"INTRAN96";#N/A,#N/A,FALSE,"NAA9697";#N/A,#N/A,FALSE,"ECWEBB";#N/A,#N/A,FALSE,"MFT96";#N/A,#N/A,FALSE,"CTrecon"}</definedName>
    <definedName name="sdff_2_1_4_3" hidden="1">{#N/A,#N/A,FALSE,"TMCOMP96";#N/A,#N/A,FALSE,"MAT96";#N/A,#N/A,FALSE,"FANDA96";#N/A,#N/A,FALSE,"INTRAN96";#N/A,#N/A,FALSE,"NAA9697";#N/A,#N/A,FALSE,"ECWEBB";#N/A,#N/A,FALSE,"MFT96";#N/A,#N/A,FALSE,"CTrecon"}</definedName>
    <definedName name="sdff_2_1_4_4" hidden="1">{#N/A,#N/A,FALSE,"TMCOMP96";#N/A,#N/A,FALSE,"MAT96";#N/A,#N/A,FALSE,"FANDA96";#N/A,#N/A,FALSE,"INTRAN96";#N/A,#N/A,FALSE,"NAA9697";#N/A,#N/A,FALSE,"ECWEBB";#N/A,#N/A,FALSE,"MFT96";#N/A,#N/A,FALSE,"CTrecon"}</definedName>
    <definedName name="sdff_2_1_4_5" hidden="1">{#N/A,#N/A,FALSE,"TMCOMP96";#N/A,#N/A,FALSE,"MAT96";#N/A,#N/A,FALSE,"FANDA96";#N/A,#N/A,FALSE,"INTRAN96";#N/A,#N/A,FALSE,"NAA9697";#N/A,#N/A,FALSE,"ECWEBB";#N/A,#N/A,FALSE,"MFT96";#N/A,#N/A,FALSE,"CTrecon"}</definedName>
    <definedName name="sdff_2_1_5" hidden="1">{#N/A,#N/A,FALSE,"TMCOMP96";#N/A,#N/A,FALSE,"MAT96";#N/A,#N/A,FALSE,"FANDA96";#N/A,#N/A,FALSE,"INTRAN96";#N/A,#N/A,FALSE,"NAA9697";#N/A,#N/A,FALSE,"ECWEBB";#N/A,#N/A,FALSE,"MFT96";#N/A,#N/A,FALSE,"CTrecon"}</definedName>
    <definedName name="sdff_2_1_5_1" hidden="1">{#N/A,#N/A,FALSE,"TMCOMP96";#N/A,#N/A,FALSE,"MAT96";#N/A,#N/A,FALSE,"FANDA96";#N/A,#N/A,FALSE,"INTRAN96";#N/A,#N/A,FALSE,"NAA9697";#N/A,#N/A,FALSE,"ECWEBB";#N/A,#N/A,FALSE,"MFT96";#N/A,#N/A,FALSE,"CTrecon"}</definedName>
    <definedName name="sdff_2_1_5_2" hidden="1">{#N/A,#N/A,FALSE,"TMCOMP96";#N/A,#N/A,FALSE,"MAT96";#N/A,#N/A,FALSE,"FANDA96";#N/A,#N/A,FALSE,"INTRAN96";#N/A,#N/A,FALSE,"NAA9697";#N/A,#N/A,FALSE,"ECWEBB";#N/A,#N/A,FALSE,"MFT96";#N/A,#N/A,FALSE,"CTrecon"}</definedName>
    <definedName name="sdff_2_1_5_3" hidden="1">{#N/A,#N/A,FALSE,"TMCOMP96";#N/A,#N/A,FALSE,"MAT96";#N/A,#N/A,FALSE,"FANDA96";#N/A,#N/A,FALSE,"INTRAN96";#N/A,#N/A,FALSE,"NAA9697";#N/A,#N/A,FALSE,"ECWEBB";#N/A,#N/A,FALSE,"MFT96";#N/A,#N/A,FALSE,"CTrecon"}</definedName>
    <definedName name="sdff_2_1_5_4" hidden="1">{#N/A,#N/A,FALSE,"TMCOMP96";#N/A,#N/A,FALSE,"MAT96";#N/A,#N/A,FALSE,"FANDA96";#N/A,#N/A,FALSE,"INTRAN96";#N/A,#N/A,FALSE,"NAA9697";#N/A,#N/A,FALSE,"ECWEBB";#N/A,#N/A,FALSE,"MFT96";#N/A,#N/A,FALSE,"CTrecon"}</definedName>
    <definedName name="sdff_2_1_5_5" hidden="1">{#N/A,#N/A,FALSE,"TMCOMP96";#N/A,#N/A,FALSE,"MAT96";#N/A,#N/A,FALSE,"FANDA96";#N/A,#N/A,FALSE,"INTRAN96";#N/A,#N/A,FALSE,"NAA9697";#N/A,#N/A,FALSE,"ECWEBB";#N/A,#N/A,FALSE,"MFT96";#N/A,#N/A,FALSE,"CTrecon"}</definedName>
    <definedName name="sdff_2_2" hidden="1">{#N/A,#N/A,FALSE,"TMCOMP96";#N/A,#N/A,FALSE,"MAT96";#N/A,#N/A,FALSE,"FANDA96";#N/A,#N/A,FALSE,"INTRAN96";#N/A,#N/A,FALSE,"NAA9697";#N/A,#N/A,FALSE,"ECWEBB";#N/A,#N/A,FALSE,"MFT96";#N/A,#N/A,FALSE,"CTrecon"}</definedName>
    <definedName name="sdff_2_2_1" hidden="1">{#N/A,#N/A,FALSE,"TMCOMP96";#N/A,#N/A,FALSE,"MAT96";#N/A,#N/A,FALSE,"FANDA96";#N/A,#N/A,FALSE,"INTRAN96";#N/A,#N/A,FALSE,"NAA9697";#N/A,#N/A,FALSE,"ECWEBB";#N/A,#N/A,FALSE,"MFT96";#N/A,#N/A,FALSE,"CTrecon"}</definedName>
    <definedName name="sdff_2_2_2" hidden="1">{#N/A,#N/A,FALSE,"TMCOMP96";#N/A,#N/A,FALSE,"MAT96";#N/A,#N/A,FALSE,"FANDA96";#N/A,#N/A,FALSE,"INTRAN96";#N/A,#N/A,FALSE,"NAA9697";#N/A,#N/A,FALSE,"ECWEBB";#N/A,#N/A,FALSE,"MFT96";#N/A,#N/A,FALSE,"CTrecon"}</definedName>
    <definedName name="sdff_2_2_3" hidden="1">{#N/A,#N/A,FALSE,"TMCOMP96";#N/A,#N/A,FALSE,"MAT96";#N/A,#N/A,FALSE,"FANDA96";#N/A,#N/A,FALSE,"INTRAN96";#N/A,#N/A,FALSE,"NAA9697";#N/A,#N/A,FALSE,"ECWEBB";#N/A,#N/A,FALSE,"MFT96";#N/A,#N/A,FALSE,"CTrecon"}</definedName>
    <definedName name="sdff_2_2_4" hidden="1">{#N/A,#N/A,FALSE,"TMCOMP96";#N/A,#N/A,FALSE,"MAT96";#N/A,#N/A,FALSE,"FANDA96";#N/A,#N/A,FALSE,"INTRAN96";#N/A,#N/A,FALSE,"NAA9697";#N/A,#N/A,FALSE,"ECWEBB";#N/A,#N/A,FALSE,"MFT96";#N/A,#N/A,FALSE,"CTrecon"}</definedName>
    <definedName name="sdff_2_2_5" hidden="1">{#N/A,#N/A,FALSE,"TMCOMP96";#N/A,#N/A,FALSE,"MAT96";#N/A,#N/A,FALSE,"FANDA96";#N/A,#N/A,FALSE,"INTRAN96";#N/A,#N/A,FALSE,"NAA9697";#N/A,#N/A,FALSE,"ECWEBB";#N/A,#N/A,FALSE,"MFT96";#N/A,#N/A,FALSE,"CTrecon"}</definedName>
    <definedName name="sdff_2_3" hidden="1">{#N/A,#N/A,FALSE,"TMCOMP96";#N/A,#N/A,FALSE,"MAT96";#N/A,#N/A,FALSE,"FANDA96";#N/A,#N/A,FALSE,"INTRAN96";#N/A,#N/A,FALSE,"NAA9697";#N/A,#N/A,FALSE,"ECWEBB";#N/A,#N/A,FALSE,"MFT96";#N/A,#N/A,FALSE,"CTrecon"}</definedName>
    <definedName name="sdff_2_3_1" hidden="1">{#N/A,#N/A,FALSE,"TMCOMP96";#N/A,#N/A,FALSE,"MAT96";#N/A,#N/A,FALSE,"FANDA96";#N/A,#N/A,FALSE,"INTRAN96";#N/A,#N/A,FALSE,"NAA9697";#N/A,#N/A,FALSE,"ECWEBB";#N/A,#N/A,FALSE,"MFT96";#N/A,#N/A,FALSE,"CTrecon"}</definedName>
    <definedName name="sdff_2_3_2" hidden="1">{#N/A,#N/A,FALSE,"TMCOMP96";#N/A,#N/A,FALSE,"MAT96";#N/A,#N/A,FALSE,"FANDA96";#N/A,#N/A,FALSE,"INTRAN96";#N/A,#N/A,FALSE,"NAA9697";#N/A,#N/A,FALSE,"ECWEBB";#N/A,#N/A,FALSE,"MFT96";#N/A,#N/A,FALSE,"CTrecon"}</definedName>
    <definedName name="sdff_2_3_3" hidden="1">{#N/A,#N/A,FALSE,"TMCOMP96";#N/A,#N/A,FALSE,"MAT96";#N/A,#N/A,FALSE,"FANDA96";#N/A,#N/A,FALSE,"INTRAN96";#N/A,#N/A,FALSE,"NAA9697";#N/A,#N/A,FALSE,"ECWEBB";#N/A,#N/A,FALSE,"MFT96";#N/A,#N/A,FALSE,"CTrecon"}</definedName>
    <definedName name="sdff_2_3_4" hidden="1">{#N/A,#N/A,FALSE,"TMCOMP96";#N/A,#N/A,FALSE,"MAT96";#N/A,#N/A,FALSE,"FANDA96";#N/A,#N/A,FALSE,"INTRAN96";#N/A,#N/A,FALSE,"NAA9697";#N/A,#N/A,FALSE,"ECWEBB";#N/A,#N/A,FALSE,"MFT96";#N/A,#N/A,FALSE,"CTrecon"}</definedName>
    <definedName name="sdff_2_3_5" hidden="1">{#N/A,#N/A,FALSE,"TMCOMP96";#N/A,#N/A,FALSE,"MAT96";#N/A,#N/A,FALSE,"FANDA96";#N/A,#N/A,FALSE,"INTRAN96";#N/A,#N/A,FALSE,"NAA9697";#N/A,#N/A,FALSE,"ECWEBB";#N/A,#N/A,FALSE,"MFT96";#N/A,#N/A,FALSE,"CTrecon"}</definedName>
    <definedName name="sdff_2_4" hidden="1">{#N/A,#N/A,FALSE,"TMCOMP96";#N/A,#N/A,FALSE,"MAT96";#N/A,#N/A,FALSE,"FANDA96";#N/A,#N/A,FALSE,"INTRAN96";#N/A,#N/A,FALSE,"NAA9697";#N/A,#N/A,FALSE,"ECWEBB";#N/A,#N/A,FALSE,"MFT96";#N/A,#N/A,FALSE,"CTrecon"}</definedName>
    <definedName name="sdff_2_4_1" hidden="1">{#N/A,#N/A,FALSE,"TMCOMP96";#N/A,#N/A,FALSE,"MAT96";#N/A,#N/A,FALSE,"FANDA96";#N/A,#N/A,FALSE,"INTRAN96";#N/A,#N/A,FALSE,"NAA9697";#N/A,#N/A,FALSE,"ECWEBB";#N/A,#N/A,FALSE,"MFT96";#N/A,#N/A,FALSE,"CTrecon"}</definedName>
    <definedName name="sdff_2_4_2" hidden="1">{#N/A,#N/A,FALSE,"TMCOMP96";#N/A,#N/A,FALSE,"MAT96";#N/A,#N/A,FALSE,"FANDA96";#N/A,#N/A,FALSE,"INTRAN96";#N/A,#N/A,FALSE,"NAA9697";#N/A,#N/A,FALSE,"ECWEBB";#N/A,#N/A,FALSE,"MFT96";#N/A,#N/A,FALSE,"CTrecon"}</definedName>
    <definedName name="sdff_2_4_3" hidden="1">{#N/A,#N/A,FALSE,"TMCOMP96";#N/A,#N/A,FALSE,"MAT96";#N/A,#N/A,FALSE,"FANDA96";#N/A,#N/A,FALSE,"INTRAN96";#N/A,#N/A,FALSE,"NAA9697";#N/A,#N/A,FALSE,"ECWEBB";#N/A,#N/A,FALSE,"MFT96";#N/A,#N/A,FALSE,"CTrecon"}</definedName>
    <definedName name="sdff_2_4_4" hidden="1">{#N/A,#N/A,FALSE,"TMCOMP96";#N/A,#N/A,FALSE,"MAT96";#N/A,#N/A,FALSE,"FANDA96";#N/A,#N/A,FALSE,"INTRAN96";#N/A,#N/A,FALSE,"NAA9697";#N/A,#N/A,FALSE,"ECWEBB";#N/A,#N/A,FALSE,"MFT96";#N/A,#N/A,FALSE,"CTrecon"}</definedName>
    <definedName name="sdff_2_4_5" hidden="1">{#N/A,#N/A,FALSE,"TMCOMP96";#N/A,#N/A,FALSE,"MAT96";#N/A,#N/A,FALSE,"FANDA96";#N/A,#N/A,FALSE,"INTRAN96";#N/A,#N/A,FALSE,"NAA9697";#N/A,#N/A,FALSE,"ECWEBB";#N/A,#N/A,FALSE,"MFT96";#N/A,#N/A,FALSE,"CTrecon"}</definedName>
    <definedName name="sdff_2_5" hidden="1">{#N/A,#N/A,FALSE,"TMCOMP96";#N/A,#N/A,FALSE,"MAT96";#N/A,#N/A,FALSE,"FANDA96";#N/A,#N/A,FALSE,"INTRAN96";#N/A,#N/A,FALSE,"NAA9697";#N/A,#N/A,FALSE,"ECWEBB";#N/A,#N/A,FALSE,"MFT96";#N/A,#N/A,FALSE,"CTrecon"}</definedName>
    <definedName name="sdff_2_5_1" hidden="1">{#N/A,#N/A,FALSE,"TMCOMP96";#N/A,#N/A,FALSE,"MAT96";#N/A,#N/A,FALSE,"FANDA96";#N/A,#N/A,FALSE,"INTRAN96";#N/A,#N/A,FALSE,"NAA9697";#N/A,#N/A,FALSE,"ECWEBB";#N/A,#N/A,FALSE,"MFT96";#N/A,#N/A,FALSE,"CTrecon"}</definedName>
    <definedName name="sdff_2_5_2" hidden="1">{#N/A,#N/A,FALSE,"TMCOMP96";#N/A,#N/A,FALSE,"MAT96";#N/A,#N/A,FALSE,"FANDA96";#N/A,#N/A,FALSE,"INTRAN96";#N/A,#N/A,FALSE,"NAA9697";#N/A,#N/A,FALSE,"ECWEBB";#N/A,#N/A,FALSE,"MFT96";#N/A,#N/A,FALSE,"CTrecon"}</definedName>
    <definedName name="sdff_2_5_3" hidden="1">{#N/A,#N/A,FALSE,"TMCOMP96";#N/A,#N/A,FALSE,"MAT96";#N/A,#N/A,FALSE,"FANDA96";#N/A,#N/A,FALSE,"INTRAN96";#N/A,#N/A,FALSE,"NAA9697";#N/A,#N/A,FALSE,"ECWEBB";#N/A,#N/A,FALSE,"MFT96";#N/A,#N/A,FALSE,"CTrecon"}</definedName>
    <definedName name="sdff_2_5_4" hidden="1">{#N/A,#N/A,FALSE,"TMCOMP96";#N/A,#N/A,FALSE,"MAT96";#N/A,#N/A,FALSE,"FANDA96";#N/A,#N/A,FALSE,"INTRAN96";#N/A,#N/A,FALSE,"NAA9697";#N/A,#N/A,FALSE,"ECWEBB";#N/A,#N/A,FALSE,"MFT96";#N/A,#N/A,FALSE,"CTrecon"}</definedName>
    <definedName name="sdff_2_5_5" hidden="1">{#N/A,#N/A,FALSE,"TMCOMP96";#N/A,#N/A,FALSE,"MAT96";#N/A,#N/A,FALSE,"FANDA96";#N/A,#N/A,FALSE,"INTRAN96";#N/A,#N/A,FALSE,"NAA9697";#N/A,#N/A,FALSE,"ECWEBB";#N/A,#N/A,FALSE,"MFT96";#N/A,#N/A,FALSE,"CTrecon"}</definedName>
    <definedName name="sdff_3" hidden="1">{#N/A,#N/A,FALSE,"TMCOMP96";#N/A,#N/A,FALSE,"MAT96";#N/A,#N/A,FALSE,"FANDA96";#N/A,#N/A,FALSE,"INTRAN96";#N/A,#N/A,FALSE,"NAA9697";#N/A,#N/A,FALSE,"ECWEBB";#N/A,#N/A,FALSE,"MFT96";#N/A,#N/A,FALSE,"CTrecon"}</definedName>
    <definedName name="sdff_3_1" hidden="1">{#N/A,#N/A,FALSE,"TMCOMP96";#N/A,#N/A,FALSE,"MAT96";#N/A,#N/A,FALSE,"FANDA96";#N/A,#N/A,FALSE,"INTRAN96";#N/A,#N/A,FALSE,"NAA9697";#N/A,#N/A,FALSE,"ECWEBB";#N/A,#N/A,FALSE,"MFT96";#N/A,#N/A,FALSE,"CTrecon"}</definedName>
    <definedName name="sdff_3_1_1" hidden="1">{#N/A,#N/A,FALSE,"TMCOMP96";#N/A,#N/A,FALSE,"MAT96";#N/A,#N/A,FALSE,"FANDA96";#N/A,#N/A,FALSE,"INTRAN96";#N/A,#N/A,FALSE,"NAA9697";#N/A,#N/A,FALSE,"ECWEBB";#N/A,#N/A,FALSE,"MFT96";#N/A,#N/A,FALSE,"CTrecon"}</definedName>
    <definedName name="sdff_3_1_1_1" hidden="1">{#N/A,#N/A,FALSE,"TMCOMP96";#N/A,#N/A,FALSE,"MAT96";#N/A,#N/A,FALSE,"FANDA96";#N/A,#N/A,FALSE,"INTRAN96";#N/A,#N/A,FALSE,"NAA9697";#N/A,#N/A,FALSE,"ECWEBB";#N/A,#N/A,FALSE,"MFT96";#N/A,#N/A,FALSE,"CTrecon"}</definedName>
    <definedName name="sdff_3_1_1_1_1" hidden="1">{#N/A,#N/A,FALSE,"TMCOMP96";#N/A,#N/A,FALSE,"MAT96";#N/A,#N/A,FALSE,"FANDA96";#N/A,#N/A,FALSE,"INTRAN96";#N/A,#N/A,FALSE,"NAA9697";#N/A,#N/A,FALSE,"ECWEBB";#N/A,#N/A,FALSE,"MFT96";#N/A,#N/A,FALSE,"CTrecon"}</definedName>
    <definedName name="sdff_3_1_1_1_2" hidden="1">{#N/A,#N/A,FALSE,"TMCOMP96";#N/A,#N/A,FALSE,"MAT96";#N/A,#N/A,FALSE,"FANDA96";#N/A,#N/A,FALSE,"INTRAN96";#N/A,#N/A,FALSE,"NAA9697";#N/A,#N/A,FALSE,"ECWEBB";#N/A,#N/A,FALSE,"MFT96";#N/A,#N/A,FALSE,"CTrecon"}</definedName>
    <definedName name="sdff_3_1_1_1_3" hidden="1">{#N/A,#N/A,FALSE,"TMCOMP96";#N/A,#N/A,FALSE,"MAT96";#N/A,#N/A,FALSE,"FANDA96";#N/A,#N/A,FALSE,"INTRAN96";#N/A,#N/A,FALSE,"NAA9697";#N/A,#N/A,FALSE,"ECWEBB";#N/A,#N/A,FALSE,"MFT96";#N/A,#N/A,FALSE,"CTrecon"}</definedName>
    <definedName name="sdff_3_1_1_1_4" hidden="1">{#N/A,#N/A,FALSE,"TMCOMP96";#N/A,#N/A,FALSE,"MAT96";#N/A,#N/A,FALSE,"FANDA96";#N/A,#N/A,FALSE,"INTRAN96";#N/A,#N/A,FALSE,"NAA9697";#N/A,#N/A,FALSE,"ECWEBB";#N/A,#N/A,FALSE,"MFT96";#N/A,#N/A,FALSE,"CTrecon"}</definedName>
    <definedName name="sdff_3_1_1_1_5" hidden="1">{#N/A,#N/A,FALSE,"TMCOMP96";#N/A,#N/A,FALSE,"MAT96";#N/A,#N/A,FALSE,"FANDA96";#N/A,#N/A,FALSE,"INTRAN96";#N/A,#N/A,FALSE,"NAA9697";#N/A,#N/A,FALSE,"ECWEBB";#N/A,#N/A,FALSE,"MFT96";#N/A,#N/A,FALSE,"CTrecon"}</definedName>
    <definedName name="sdff_3_1_1_2" hidden="1">{#N/A,#N/A,FALSE,"TMCOMP96";#N/A,#N/A,FALSE,"MAT96";#N/A,#N/A,FALSE,"FANDA96";#N/A,#N/A,FALSE,"INTRAN96";#N/A,#N/A,FALSE,"NAA9697";#N/A,#N/A,FALSE,"ECWEBB";#N/A,#N/A,FALSE,"MFT96";#N/A,#N/A,FALSE,"CTrecon"}</definedName>
    <definedName name="sdff_3_1_1_2_1" hidden="1">{#N/A,#N/A,FALSE,"TMCOMP96";#N/A,#N/A,FALSE,"MAT96";#N/A,#N/A,FALSE,"FANDA96";#N/A,#N/A,FALSE,"INTRAN96";#N/A,#N/A,FALSE,"NAA9697";#N/A,#N/A,FALSE,"ECWEBB";#N/A,#N/A,FALSE,"MFT96";#N/A,#N/A,FALSE,"CTrecon"}</definedName>
    <definedName name="sdff_3_1_1_2_2" hidden="1">{#N/A,#N/A,FALSE,"TMCOMP96";#N/A,#N/A,FALSE,"MAT96";#N/A,#N/A,FALSE,"FANDA96";#N/A,#N/A,FALSE,"INTRAN96";#N/A,#N/A,FALSE,"NAA9697";#N/A,#N/A,FALSE,"ECWEBB";#N/A,#N/A,FALSE,"MFT96";#N/A,#N/A,FALSE,"CTrecon"}</definedName>
    <definedName name="sdff_3_1_1_2_3" hidden="1">{#N/A,#N/A,FALSE,"TMCOMP96";#N/A,#N/A,FALSE,"MAT96";#N/A,#N/A,FALSE,"FANDA96";#N/A,#N/A,FALSE,"INTRAN96";#N/A,#N/A,FALSE,"NAA9697";#N/A,#N/A,FALSE,"ECWEBB";#N/A,#N/A,FALSE,"MFT96";#N/A,#N/A,FALSE,"CTrecon"}</definedName>
    <definedName name="sdff_3_1_1_2_4" hidden="1">{#N/A,#N/A,FALSE,"TMCOMP96";#N/A,#N/A,FALSE,"MAT96";#N/A,#N/A,FALSE,"FANDA96";#N/A,#N/A,FALSE,"INTRAN96";#N/A,#N/A,FALSE,"NAA9697";#N/A,#N/A,FALSE,"ECWEBB";#N/A,#N/A,FALSE,"MFT96";#N/A,#N/A,FALSE,"CTrecon"}</definedName>
    <definedName name="sdff_3_1_1_2_5" hidden="1">{#N/A,#N/A,FALSE,"TMCOMP96";#N/A,#N/A,FALSE,"MAT96";#N/A,#N/A,FALSE,"FANDA96";#N/A,#N/A,FALSE,"INTRAN96";#N/A,#N/A,FALSE,"NAA9697";#N/A,#N/A,FALSE,"ECWEBB";#N/A,#N/A,FALSE,"MFT96";#N/A,#N/A,FALSE,"CTrecon"}</definedName>
    <definedName name="sdff_3_1_1_3" hidden="1">{#N/A,#N/A,FALSE,"TMCOMP96";#N/A,#N/A,FALSE,"MAT96";#N/A,#N/A,FALSE,"FANDA96";#N/A,#N/A,FALSE,"INTRAN96";#N/A,#N/A,FALSE,"NAA9697";#N/A,#N/A,FALSE,"ECWEBB";#N/A,#N/A,FALSE,"MFT96";#N/A,#N/A,FALSE,"CTrecon"}</definedName>
    <definedName name="sdff_3_1_1_4" hidden="1">{#N/A,#N/A,FALSE,"TMCOMP96";#N/A,#N/A,FALSE,"MAT96";#N/A,#N/A,FALSE,"FANDA96";#N/A,#N/A,FALSE,"INTRAN96";#N/A,#N/A,FALSE,"NAA9697";#N/A,#N/A,FALSE,"ECWEBB";#N/A,#N/A,FALSE,"MFT96";#N/A,#N/A,FALSE,"CTrecon"}</definedName>
    <definedName name="sdff_3_1_1_5" hidden="1">{#N/A,#N/A,FALSE,"TMCOMP96";#N/A,#N/A,FALSE,"MAT96";#N/A,#N/A,FALSE,"FANDA96";#N/A,#N/A,FALSE,"INTRAN96";#N/A,#N/A,FALSE,"NAA9697";#N/A,#N/A,FALSE,"ECWEBB";#N/A,#N/A,FALSE,"MFT96";#N/A,#N/A,FALSE,"CTrecon"}</definedName>
    <definedName name="sdff_3_1_2" hidden="1">{#N/A,#N/A,FALSE,"TMCOMP96";#N/A,#N/A,FALSE,"MAT96";#N/A,#N/A,FALSE,"FANDA96";#N/A,#N/A,FALSE,"INTRAN96";#N/A,#N/A,FALSE,"NAA9697";#N/A,#N/A,FALSE,"ECWEBB";#N/A,#N/A,FALSE,"MFT96";#N/A,#N/A,FALSE,"CTrecon"}</definedName>
    <definedName name="sdff_3_1_2_1" hidden="1">{#N/A,#N/A,FALSE,"TMCOMP96";#N/A,#N/A,FALSE,"MAT96";#N/A,#N/A,FALSE,"FANDA96";#N/A,#N/A,FALSE,"INTRAN96";#N/A,#N/A,FALSE,"NAA9697";#N/A,#N/A,FALSE,"ECWEBB";#N/A,#N/A,FALSE,"MFT96";#N/A,#N/A,FALSE,"CTrecon"}</definedName>
    <definedName name="sdff_3_1_2_2" hidden="1">{#N/A,#N/A,FALSE,"TMCOMP96";#N/A,#N/A,FALSE,"MAT96";#N/A,#N/A,FALSE,"FANDA96";#N/A,#N/A,FALSE,"INTRAN96";#N/A,#N/A,FALSE,"NAA9697";#N/A,#N/A,FALSE,"ECWEBB";#N/A,#N/A,FALSE,"MFT96";#N/A,#N/A,FALSE,"CTrecon"}</definedName>
    <definedName name="sdff_3_1_2_3" hidden="1">{#N/A,#N/A,FALSE,"TMCOMP96";#N/A,#N/A,FALSE,"MAT96";#N/A,#N/A,FALSE,"FANDA96";#N/A,#N/A,FALSE,"INTRAN96";#N/A,#N/A,FALSE,"NAA9697";#N/A,#N/A,FALSE,"ECWEBB";#N/A,#N/A,FALSE,"MFT96";#N/A,#N/A,FALSE,"CTrecon"}</definedName>
    <definedName name="sdff_3_1_2_4" hidden="1">{#N/A,#N/A,FALSE,"TMCOMP96";#N/A,#N/A,FALSE,"MAT96";#N/A,#N/A,FALSE,"FANDA96";#N/A,#N/A,FALSE,"INTRAN96";#N/A,#N/A,FALSE,"NAA9697";#N/A,#N/A,FALSE,"ECWEBB";#N/A,#N/A,FALSE,"MFT96";#N/A,#N/A,FALSE,"CTrecon"}</definedName>
    <definedName name="sdff_3_1_2_5" hidden="1">{#N/A,#N/A,FALSE,"TMCOMP96";#N/A,#N/A,FALSE,"MAT96";#N/A,#N/A,FALSE,"FANDA96";#N/A,#N/A,FALSE,"INTRAN96";#N/A,#N/A,FALSE,"NAA9697";#N/A,#N/A,FALSE,"ECWEBB";#N/A,#N/A,FALSE,"MFT96";#N/A,#N/A,FALSE,"CTrecon"}</definedName>
    <definedName name="sdff_3_1_3" hidden="1">{#N/A,#N/A,FALSE,"TMCOMP96";#N/A,#N/A,FALSE,"MAT96";#N/A,#N/A,FALSE,"FANDA96";#N/A,#N/A,FALSE,"INTRAN96";#N/A,#N/A,FALSE,"NAA9697";#N/A,#N/A,FALSE,"ECWEBB";#N/A,#N/A,FALSE,"MFT96";#N/A,#N/A,FALSE,"CTrecon"}</definedName>
    <definedName name="sdff_3_1_3_1" hidden="1">{#N/A,#N/A,FALSE,"TMCOMP96";#N/A,#N/A,FALSE,"MAT96";#N/A,#N/A,FALSE,"FANDA96";#N/A,#N/A,FALSE,"INTRAN96";#N/A,#N/A,FALSE,"NAA9697";#N/A,#N/A,FALSE,"ECWEBB";#N/A,#N/A,FALSE,"MFT96";#N/A,#N/A,FALSE,"CTrecon"}</definedName>
    <definedName name="sdff_3_1_3_2" hidden="1">{#N/A,#N/A,FALSE,"TMCOMP96";#N/A,#N/A,FALSE,"MAT96";#N/A,#N/A,FALSE,"FANDA96";#N/A,#N/A,FALSE,"INTRAN96";#N/A,#N/A,FALSE,"NAA9697";#N/A,#N/A,FALSE,"ECWEBB";#N/A,#N/A,FALSE,"MFT96";#N/A,#N/A,FALSE,"CTrecon"}</definedName>
    <definedName name="sdff_3_1_3_3" hidden="1">{#N/A,#N/A,FALSE,"TMCOMP96";#N/A,#N/A,FALSE,"MAT96";#N/A,#N/A,FALSE,"FANDA96";#N/A,#N/A,FALSE,"INTRAN96";#N/A,#N/A,FALSE,"NAA9697";#N/A,#N/A,FALSE,"ECWEBB";#N/A,#N/A,FALSE,"MFT96";#N/A,#N/A,FALSE,"CTrecon"}</definedName>
    <definedName name="sdff_3_1_3_4" hidden="1">{#N/A,#N/A,FALSE,"TMCOMP96";#N/A,#N/A,FALSE,"MAT96";#N/A,#N/A,FALSE,"FANDA96";#N/A,#N/A,FALSE,"INTRAN96";#N/A,#N/A,FALSE,"NAA9697";#N/A,#N/A,FALSE,"ECWEBB";#N/A,#N/A,FALSE,"MFT96";#N/A,#N/A,FALSE,"CTrecon"}</definedName>
    <definedName name="sdff_3_1_3_5" hidden="1">{#N/A,#N/A,FALSE,"TMCOMP96";#N/A,#N/A,FALSE,"MAT96";#N/A,#N/A,FALSE,"FANDA96";#N/A,#N/A,FALSE,"INTRAN96";#N/A,#N/A,FALSE,"NAA9697";#N/A,#N/A,FALSE,"ECWEBB";#N/A,#N/A,FALSE,"MFT96";#N/A,#N/A,FALSE,"CTrecon"}</definedName>
    <definedName name="sdff_3_1_4" hidden="1">{#N/A,#N/A,FALSE,"TMCOMP96";#N/A,#N/A,FALSE,"MAT96";#N/A,#N/A,FALSE,"FANDA96";#N/A,#N/A,FALSE,"INTRAN96";#N/A,#N/A,FALSE,"NAA9697";#N/A,#N/A,FALSE,"ECWEBB";#N/A,#N/A,FALSE,"MFT96";#N/A,#N/A,FALSE,"CTrecon"}</definedName>
    <definedName name="sdff_3_1_4_1" hidden="1">{#N/A,#N/A,FALSE,"TMCOMP96";#N/A,#N/A,FALSE,"MAT96";#N/A,#N/A,FALSE,"FANDA96";#N/A,#N/A,FALSE,"INTRAN96";#N/A,#N/A,FALSE,"NAA9697";#N/A,#N/A,FALSE,"ECWEBB";#N/A,#N/A,FALSE,"MFT96";#N/A,#N/A,FALSE,"CTrecon"}</definedName>
    <definedName name="sdff_3_1_4_2" hidden="1">{#N/A,#N/A,FALSE,"TMCOMP96";#N/A,#N/A,FALSE,"MAT96";#N/A,#N/A,FALSE,"FANDA96";#N/A,#N/A,FALSE,"INTRAN96";#N/A,#N/A,FALSE,"NAA9697";#N/A,#N/A,FALSE,"ECWEBB";#N/A,#N/A,FALSE,"MFT96";#N/A,#N/A,FALSE,"CTrecon"}</definedName>
    <definedName name="sdff_3_1_4_3" hidden="1">{#N/A,#N/A,FALSE,"TMCOMP96";#N/A,#N/A,FALSE,"MAT96";#N/A,#N/A,FALSE,"FANDA96";#N/A,#N/A,FALSE,"INTRAN96";#N/A,#N/A,FALSE,"NAA9697";#N/A,#N/A,FALSE,"ECWEBB";#N/A,#N/A,FALSE,"MFT96";#N/A,#N/A,FALSE,"CTrecon"}</definedName>
    <definedName name="sdff_3_1_4_4" hidden="1">{#N/A,#N/A,FALSE,"TMCOMP96";#N/A,#N/A,FALSE,"MAT96";#N/A,#N/A,FALSE,"FANDA96";#N/A,#N/A,FALSE,"INTRAN96";#N/A,#N/A,FALSE,"NAA9697";#N/A,#N/A,FALSE,"ECWEBB";#N/A,#N/A,FALSE,"MFT96";#N/A,#N/A,FALSE,"CTrecon"}</definedName>
    <definedName name="sdff_3_1_4_5" hidden="1">{#N/A,#N/A,FALSE,"TMCOMP96";#N/A,#N/A,FALSE,"MAT96";#N/A,#N/A,FALSE,"FANDA96";#N/A,#N/A,FALSE,"INTRAN96";#N/A,#N/A,FALSE,"NAA9697";#N/A,#N/A,FALSE,"ECWEBB";#N/A,#N/A,FALSE,"MFT96";#N/A,#N/A,FALSE,"CTrecon"}</definedName>
    <definedName name="sdff_3_1_5" hidden="1">{#N/A,#N/A,FALSE,"TMCOMP96";#N/A,#N/A,FALSE,"MAT96";#N/A,#N/A,FALSE,"FANDA96";#N/A,#N/A,FALSE,"INTRAN96";#N/A,#N/A,FALSE,"NAA9697";#N/A,#N/A,FALSE,"ECWEBB";#N/A,#N/A,FALSE,"MFT96";#N/A,#N/A,FALSE,"CTrecon"}</definedName>
    <definedName name="sdff_3_1_5_1" hidden="1">{#N/A,#N/A,FALSE,"TMCOMP96";#N/A,#N/A,FALSE,"MAT96";#N/A,#N/A,FALSE,"FANDA96";#N/A,#N/A,FALSE,"INTRAN96";#N/A,#N/A,FALSE,"NAA9697";#N/A,#N/A,FALSE,"ECWEBB";#N/A,#N/A,FALSE,"MFT96";#N/A,#N/A,FALSE,"CTrecon"}</definedName>
    <definedName name="sdff_3_1_5_2" hidden="1">{#N/A,#N/A,FALSE,"TMCOMP96";#N/A,#N/A,FALSE,"MAT96";#N/A,#N/A,FALSE,"FANDA96";#N/A,#N/A,FALSE,"INTRAN96";#N/A,#N/A,FALSE,"NAA9697";#N/A,#N/A,FALSE,"ECWEBB";#N/A,#N/A,FALSE,"MFT96";#N/A,#N/A,FALSE,"CTrecon"}</definedName>
    <definedName name="sdff_3_1_5_3" hidden="1">{#N/A,#N/A,FALSE,"TMCOMP96";#N/A,#N/A,FALSE,"MAT96";#N/A,#N/A,FALSE,"FANDA96";#N/A,#N/A,FALSE,"INTRAN96";#N/A,#N/A,FALSE,"NAA9697";#N/A,#N/A,FALSE,"ECWEBB";#N/A,#N/A,FALSE,"MFT96";#N/A,#N/A,FALSE,"CTrecon"}</definedName>
    <definedName name="sdff_3_1_5_4" hidden="1">{#N/A,#N/A,FALSE,"TMCOMP96";#N/A,#N/A,FALSE,"MAT96";#N/A,#N/A,FALSE,"FANDA96";#N/A,#N/A,FALSE,"INTRAN96";#N/A,#N/A,FALSE,"NAA9697";#N/A,#N/A,FALSE,"ECWEBB";#N/A,#N/A,FALSE,"MFT96";#N/A,#N/A,FALSE,"CTrecon"}</definedName>
    <definedName name="sdff_3_1_5_5" hidden="1">{#N/A,#N/A,FALSE,"TMCOMP96";#N/A,#N/A,FALSE,"MAT96";#N/A,#N/A,FALSE,"FANDA96";#N/A,#N/A,FALSE,"INTRAN96";#N/A,#N/A,FALSE,"NAA9697";#N/A,#N/A,FALSE,"ECWEBB";#N/A,#N/A,FALSE,"MFT96";#N/A,#N/A,FALSE,"CTrecon"}</definedName>
    <definedName name="sdff_3_2" hidden="1">{#N/A,#N/A,FALSE,"TMCOMP96";#N/A,#N/A,FALSE,"MAT96";#N/A,#N/A,FALSE,"FANDA96";#N/A,#N/A,FALSE,"INTRAN96";#N/A,#N/A,FALSE,"NAA9697";#N/A,#N/A,FALSE,"ECWEBB";#N/A,#N/A,FALSE,"MFT96";#N/A,#N/A,FALSE,"CTrecon"}</definedName>
    <definedName name="sdff_3_2_1" hidden="1">{#N/A,#N/A,FALSE,"TMCOMP96";#N/A,#N/A,FALSE,"MAT96";#N/A,#N/A,FALSE,"FANDA96";#N/A,#N/A,FALSE,"INTRAN96";#N/A,#N/A,FALSE,"NAA9697";#N/A,#N/A,FALSE,"ECWEBB";#N/A,#N/A,FALSE,"MFT96";#N/A,#N/A,FALSE,"CTrecon"}</definedName>
    <definedName name="sdff_3_2_2" hidden="1">{#N/A,#N/A,FALSE,"TMCOMP96";#N/A,#N/A,FALSE,"MAT96";#N/A,#N/A,FALSE,"FANDA96";#N/A,#N/A,FALSE,"INTRAN96";#N/A,#N/A,FALSE,"NAA9697";#N/A,#N/A,FALSE,"ECWEBB";#N/A,#N/A,FALSE,"MFT96";#N/A,#N/A,FALSE,"CTrecon"}</definedName>
    <definedName name="sdff_3_2_3" hidden="1">{#N/A,#N/A,FALSE,"TMCOMP96";#N/A,#N/A,FALSE,"MAT96";#N/A,#N/A,FALSE,"FANDA96";#N/A,#N/A,FALSE,"INTRAN96";#N/A,#N/A,FALSE,"NAA9697";#N/A,#N/A,FALSE,"ECWEBB";#N/A,#N/A,FALSE,"MFT96";#N/A,#N/A,FALSE,"CTrecon"}</definedName>
    <definedName name="sdff_3_2_4" hidden="1">{#N/A,#N/A,FALSE,"TMCOMP96";#N/A,#N/A,FALSE,"MAT96";#N/A,#N/A,FALSE,"FANDA96";#N/A,#N/A,FALSE,"INTRAN96";#N/A,#N/A,FALSE,"NAA9697";#N/A,#N/A,FALSE,"ECWEBB";#N/A,#N/A,FALSE,"MFT96";#N/A,#N/A,FALSE,"CTrecon"}</definedName>
    <definedName name="sdff_3_2_5" hidden="1">{#N/A,#N/A,FALSE,"TMCOMP96";#N/A,#N/A,FALSE,"MAT96";#N/A,#N/A,FALSE,"FANDA96";#N/A,#N/A,FALSE,"INTRAN96";#N/A,#N/A,FALSE,"NAA9697";#N/A,#N/A,FALSE,"ECWEBB";#N/A,#N/A,FALSE,"MFT96";#N/A,#N/A,FALSE,"CTrecon"}</definedName>
    <definedName name="sdff_3_3" hidden="1">{#N/A,#N/A,FALSE,"TMCOMP96";#N/A,#N/A,FALSE,"MAT96";#N/A,#N/A,FALSE,"FANDA96";#N/A,#N/A,FALSE,"INTRAN96";#N/A,#N/A,FALSE,"NAA9697";#N/A,#N/A,FALSE,"ECWEBB";#N/A,#N/A,FALSE,"MFT96";#N/A,#N/A,FALSE,"CTrecon"}</definedName>
    <definedName name="sdff_3_3_1" hidden="1">{#N/A,#N/A,FALSE,"TMCOMP96";#N/A,#N/A,FALSE,"MAT96";#N/A,#N/A,FALSE,"FANDA96";#N/A,#N/A,FALSE,"INTRAN96";#N/A,#N/A,FALSE,"NAA9697";#N/A,#N/A,FALSE,"ECWEBB";#N/A,#N/A,FALSE,"MFT96";#N/A,#N/A,FALSE,"CTrecon"}</definedName>
    <definedName name="sdff_3_3_2" hidden="1">{#N/A,#N/A,FALSE,"TMCOMP96";#N/A,#N/A,FALSE,"MAT96";#N/A,#N/A,FALSE,"FANDA96";#N/A,#N/A,FALSE,"INTRAN96";#N/A,#N/A,FALSE,"NAA9697";#N/A,#N/A,FALSE,"ECWEBB";#N/A,#N/A,FALSE,"MFT96";#N/A,#N/A,FALSE,"CTrecon"}</definedName>
    <definedName name="sdff_3_3_3" hidden="1">{#N/A,#N/A,FALSE,"TMCOMP96";#N/A,#N/A,FALSE,"MAT96";#N/A,#N/A,FALSE,"FANDA96";#N/A,#N/A,FALSE,"INTRAN96";#N/A,#N/A,FALSE,"NAA9697";#N/A,#N/A,FALSE,"ECWEBB";#N/A,#N/A,FALSE,"MFT96";#N/A,#N/A,FALSE,"CTrecon"}</definedName>
    <definedName name="sdff_3_3_4" hidden="1">{#N/A,#N/A,FALSE,"TMCOMP96";#N/A,#N/A,FALSE,"MAT96";#N/A,#N/A,FALSE,"FANDA96";#N/A,#N/A,FALSE,"INTRAN96";#N/A,#N/A,FALSE,"NAA9697";#N/A,#N/A,FALSE,"ECWEBB";#N/A,#N/A,FALSE,"MFT96";#N/A,#N/A,FALSE,"CTrecon"}</definedName>
    <definedName name="sdff_3_3_5" hidden="1">{#N/A,#N/A,FALSE,"TMCOMP96";#N/A,#N/A,FALSE,"MAT96";#N/A,#N/A,FALSE,"FANDA96";#N/A,#N/A,FALSE,"INTRAN96";#N/A,#N/A,FALSE,"NAA9697";#N/A,#N/A,FALSE,"ECWEBB";#N/A,#N/A,FALSE,"MFT96";#N/A,#N/A,FALSE,"CTrecon"}</definedName>
    <definedName name="sdff_3_4" hidden="1">{#N/A,#N/A,FALSE,"TMCOMP96";#N/A,#N/A,FALSE,"MAT96";#N/A,#N/A,FALSE,"FANDA96";#N/A,#N/A,FALSE,"INTRAN96";#N/A,#N/A,FALSE,"NAA9697";#N/A,#N/A,FALSE,"ECWEBB";#N/A,#N/A,FALSE,"MFT96";#N/A,#N/A,FALSE,"CTrecon"}</definedName>
    <definedName name="sdff_3_4_1" hidden="1">{#N/A,#N/A,FALSE,"TMCOMP96";#N/A,#N/A,FALSE,"MAT96";#N/A,#N/A,FALSE,"FANDA96";#N/A,#N/A,FALSE,"INTRAN96";#N/A,#N/A,FALSE,"NAA9697";#N/A,#N/A,FALSE,"ECWEBB";#N/A,#N/A,FALSE,"MFT96";#N/A,#N/A,FALSE,"CTrecon"}</definedName>
    <definedName name="sdff_3_4_2" hidden="1">{#N/A,#N/A,FALSE,"TMCOMP96";#N/A,#N/A,FALSE,"MAT96";#N/A,#N/A,FALSE,"FANDA96";#N/A,#N/A,FALSE,"INTRAN96";#N/A,#N/A,FALSE,"NAA9697";#N/A,#N/A,FALSE,"ECWEBB";#N/A,#N/A,FALSE,"MFT96";#N/A,#N/A,FALSE,"CTrecon"}</definedName>
    <definedName name="sdff_3_4_3" hidden="1">{#N/A,#N/A,FALSE,"TMCOMP96";#N/A,#N/A,FALSE,"MAT96";#N/A,#N/A,FALSE,"FANDA96";#N/A,#N/A,FALSE,"INTRAN96";#N/A,#N/A,FALSE,"NAA9697";#N/A,#N/A,FALSE,"ECWEBB";#N/A,#N/A,FALSE,"MFT96";#N/A,#N/A,FALSE,"CTrecon"}</definedName>
    <definedName name="sdff_3_4_4" hidden="1">{#N/A,#N/A,FALSE,"TMCOMP96";#N/A,#N/A,FALSE,"MAT96";#N/A,#N/A,FALSE,"FANDA96";#N/A,#N/A,FALSE,"INTRAN96";#N/A,#N/A,FALSE,"NAA9697";#N/A,#N/A,FALSE,"ECWEBB";#N/A,#N/A,FALSE,"MFT96";#N/A,#N/A,FALSE,"CTrecon"}</definedName>
    <definedName name="sdff_3_4_5" hidden="1">{#N/A,#N/A,FALSE,"TMCOMP96";#N/A,#N/A,FALSE,"MAT96";#N/A,#N/A,FALSE,"FANDA96";#N/A,#N/A,FALSE,"INTRAN96";#N/A,#N/A,FALSE,"NAA9697";#N/A,#N/A,FALSE,"ECWEBB";#N/A,#N/A,FALSE,"MFT96";#N/A,#N/A,FALSE,"CTrecon"}</definedName>
    <definedName name="sdff_3_5" hidden="1">{#N/A,#N/A,FALSE,"TMCOMP96";#N/A,#N/A,FALSE,"MAT96";#N/A,#N/A,FALSE,"FANDA96";#N/A,#N/A,FALSE,"INTRAN96";#N/A,#N/A,FALSE,"NAA9697";#N/A,#N/A,FALSE,"ECWEBB";#N/A,#N/A,FALSE,"MFT96";#N/A,#N/A,FALSE,"CTrecon"}</definedName>
    <definedName name="sdff_3_5_1" hidden="1">{#N/A,#N/A,FALSE,"TMCOMP96";#N/A,#N/A,FALSE,"MAT96";#N/A,#N/A,FALSE,"FANDA96";#N/A,#N/A,FALSE,"INTRAN96";#N/A,#N/A,FALSE,"NAA9697";#N/A,#N/A,FALSE,"ECWEBB";#N/A,#N/A,FALSE,"MFT96";#N/A,#N/A,FALSE,"CTrecon"}</definedName>
    <definedName name="sdff_3_5_2" hidden="1">{#N/A,#N/A,FALSE,"TMCOMP96";#N/A,#N/A,FALSE,"MAT96";#N/A,#N/A,FALSE,"FANDA96";#N/A,#N/A,FALSE,"INTRAN96";#N/A,#N/A,FALSE,"NAA9697";#N/A,#N/A,FALSE,"ECWEBB";#N/A,#N/A,FALSE,"MFT96";#N/A,#N/A,FALSE,"CTrecon"}</definedName>
    <definedName name="sdff_3_5_3" hidden="1">{#N/A,#N/A,FALSE,"TMCOMP96";#N/A,#N/A,FALSE,"MAT96";#N/A,#N/A,FALSE,"FANDA96";#N/A,#N/A,FALSE,"INTRAN96";#N/A,#N/A,FALSE,"NAA9697";#N/A,#N/A,FALSE,"ECWEBB";#N/A,#N/A,FALSE,"MFT96";#N/A,#N/A,FALSE,"CTrecon"}</definedName>
    <definedName name="sdff_3_5_4" hidden="1">{#N/A,#N/A,FALSE,"TMCOMP96";#N/A,#N/A,FALSE,"MAT96";#N/A,#N/A,FALSE,"FANDA96";#N/A,#N/A,FALSE,"INTRAN96";#N/A,#N/A,FALSE,"NAA9697";#N/A,#N/A,FALSE,"ECWEBB";#N/A,#N/A,FALSE,"MFT96";#N/A,#N/A,FALSE,"CTrecon"}</definedName>
    <definedName name="sdff_3_5_5" hidden="1">{#N/A,#N/A,FALSE,"TMCOMP96";#N/A,#N/A,FALSE,"MAT96";#N/A,#N/A,FALSE,"FANDA96";#N/A,#N/A,FALSE,"INTRAN96";#N/A,#N/A,FALSE,"NAA9697";#N/A,#N/A,FALSE,"ECWEBB";#N/A,#N/A,FALSE,"MFT96";#N/A,#N/A,FALSE,"CTrecon"}</definedName>
    <definedName name="sdff_4" hidden="1">{#N/A,#N/A,FALSE,"TMCOMP96";#N/A,#N/A,FALSE,"MAT96";#N/A,#N/A,FALSE,"FANDA96";#N/A,#N/A,FALSE,"INTRAN96";#N/A,#N/A,FALSE,"NAA9697";#N/A,#N/A,FALSE,"ECWEBB";#N/A,#N/A,FALSE,"MFT96";#N/A,#N/A,FALSE,"CTrecon"}</definedName>
    <definedName name="sdff_4_1" hidden="1">{#N/A,#N/A,FALSE,"TMCOMP96";#N/A,#N/A,FALSE,"MAT96";#N/A,#N/A,FALSE,"FANDA96";#N/A,#N/A,FALSE,"INTRAN96";#N/A,#N/A,FALSE,"NAA9697";#N/A,#N/A,FALSE,"ECWEBB";#N/A,#N/A,FALSE,"MFT96";#N/A,#N/A,FALSE,"CTrecon"}</definedName>
    <definedName name="sdff_4_1_1" hidden="1">{#N/A,#N/A,FALSE,"TMCOMP96";#N/A,#N/A,FALSE,"MAT96";#N/A,#N/A,FALSE,"FANDA96";#N/A,#N/A,FALSE,"INTRAN96";#N/A,#N/A,FALSE,"NAA9697";#N/A,#N/A,FALSE,"ECWEBB";#N/A,#N/A,FALSE,"MFT96";#N/A,#N/A,FALSE,"CTrecon"}</definedName>
    <definedName name="sdff_4_1_1_1" hidden="1">{#N/A,#N/A,FALSE,"TMCOMP96";#N/A,#N/A,FALSE,"MAT96";#N/A,#N/A,FALSE,"FANDA96";#N/A,#N/A,FALSE,"INTRAN96";#N/A,#N/A,FALSE,"NAA9697";#N/A,#N/A,FALSE,"ECWEBB";#N/A,#N/A,FALSE,"MFT96";#N/A,#N/A,FALSE,"CTrecon"}</definedName>
    <definedName name="sdff_4_1_1_1_1" hidden="1">{#N/A,#N/A,FALSE,"TMCOMP96";#N/A,#N/A,FALSE,"MAT96";#N/A,#N/A,FALSE,"FANDA96";#N/A,#N/A,FALSE,"INTRAN96";#N/A,#N/A,FALSE,"NAA9697";#N/A,#N/A,FALSE,"ECWEBB";#N/A,#N/A,FALSE,"MFT96";#N/A,#N/A,FALSE,"CTrecon"}</definedName>
    <definedName name="sdff_4_1_1_1_2" hidden="1">{#N/A,#N/A,FALSE,"TMCOMP96";#N/A,#N/A,FALSE,"MAT96";#N/A,#N/A,FALSE,"FANDA96";#N/A,#N/A,FALSE,"INTRAN96";#N/A,#N/A,FALSE,"NAA9697";#N/A,#N/A,FALSE,"ECWEBB";#N/A,#N/A,FALSE,"MFT96";#N/A,#N/A,FALSE,"CTrecon"}</definedName>
    <definedName name="sdff_4_1_1_1_3" hidden="1">{#N/A,#N/A,FALSE,"TMCOMP96";#N/A,#N/A,FALSE,"MAT96";#N/A,#N/A,FALSE,"FANDA96";#N/A,#N/A,FALSE,"INTRAN96";#N/A,#N/A,FALSE,"NAA9697";#N/A,#N/A,FALSE,"ECWEBB";#N/A,#N/A,FALSE,"MFT96";#N/A,#N/A,FALSE,"CTrecon"}</definedName>
    <definedName name="sdff_4_1_1_1_4" hidden="1">{#N/A,#N/A,FALSE,"TMCOMP96";#N/A,#N/A,FALSE,"MAT96";#N/A,#N/A,FALSE,"FANDA96";#N/A,#N/A,FALSE,"INTRAN96";#N/A,#N/A,FALSE,"NAA9697";#N/A,#N/A,FALSE,"ECWEBB";#N/A,#N/A,FALSE,"MFT96";#N/A,#N/A,FALSE,"CTrecon"}</definedName>
    <definedName name="sdff_4_1_1_1_5" hidden="1">{#N/A,#N/A,FALSE,"TMCOMP96";#N/A,#N/A,FALSE,"MAT96";#N/A,#N/A,FALSE,"FANDA96";#N/A,#N/A,FALSE,"INTRAN96";#N/A,#N/A,FALSE,"NAA9697";#N/A,#N/A,FALSE,"ECWEBB";#N/A,#N/A,FALSE,"MFT96";#N/A,#N/A,FALSE,"CTrecon"}</definedName>
    <definedName name="sdff_4_1_1_2" hidden="1">{#N/A,#N/A,FALSE,"TMCOMP96";#N/A,#N/A,FALSE,"MAT96";#N/A,#N/A,FALSE,"FANDA96";#N/A,#N/A,FALSE,"INTRAN96";#N/A,#N/A,FALSE,"NAA9697";#N/A,#N/A,FALSE,"ECWEBB";#N/A,#N/A,FALSE,"MFT96";#N/A,#N/A,FALSE,"CTrecon"}</definedName>
    <definedName name="sdff_4_1_1_2_1" hidden="1">{#N/A,#N/A,FALSE,"TMCOMP96";#N/A,#N/A,FALSE,"MAT96";#N/A,#N/A,FALSE,"FANDA96";#N/A,#N/A,FALSE,"INTRAN96";#N/A,#N/A,FALSE,"NAA9697";#N/A,#N/A,FALSE,"ECWEBB";#N/A,#N/A,FALSE,"MFT96";#N/A,#N/A,FALSE,"CTrecon"}</definedName>
    <definedName name="sdff_4_1_1_2_2" hidden="1">{#N/A,#N/A,FALSE,"TMCOMP96";#N/A,#N/A,FALSE,"MAT96";#N/A,#N/A,FALSE,"FANDA96";#N/A,#N/A,FALSE,"INTRAN96";#N/A,#N/A,FALSE,"NAA9697";#N/A,#N/A,FALSE,"ECWEBB";#N/A,#N/A,FALSE,"MFT96";#N/A,#N/A,FALSE,"CTrecon"}</definedName>
    <definedName name="sdff_4_1_1_2_3" hidden="1">{#N/A,#N/A,FALSE,"TMCOMP96";#N/A,#N/A,FALSE,"MAT96";#N/A,#N/A,FALSE,"FANDA96";#N/A,#N/A,FALSE,"INTRAN96";#N/A,#N/A,FALSE,"NAA9697";#N/A,#N/A,FALSE,"ECWEBB";#N/A,#N/A,FALSE,"MFT96";#N/A,#N/A,FALSE,"CTrecon"}</definedName>
    <definedName name="sdff_4_1_1_2_4" hidden="1">{#N/A,#N/A,FALSE,"TMCOMP96";#N/A,#N/A,FALSE,"MAT96";#N/A,#N/A,FALSE,"FANDA96";#N/A,#N/A,FALSE,"INTRAN96";#N/A,#N/A,FALSE,"NAA9697";#N/A,#N/A,FALSE,"ECWEBB";#N/A,#N/A,FALSE,"MFT96";#N/A,#N/A,FALSE,"CTrecon"}</definedName>
    <definedName name="sdff_4_1_1_2_5" hidden="1">{#N/A,#N/A,FALSE,"TMCOMP96";#N/A,#N/A,FALSE,"MAT96";#N/A,#N/A,FALSE,"FANDA96";#N/A,#N/A,FALSE,"INTRAN96";#N/A,#N/A,FALSE,"NAA9697";#N/A,#N/A,FALSE,"ECWEBB";#N/A,#N/A,FALSE,"MFT96";#N/A,#N/A,FALSE,"CTrecon"}</definedName>
    <definedName name="sdff_4_1_1_3" hidden="1">{#N/A,#N/A,FALSE,"TMCOMP96";#N/A,#N/A,FALSE,"MAT96";#N/A,#N/A,FALSE,"FANDA96";#N/A,#N/A,FALSE,"INTRAN96";#N/A,#N/A,FALSE,"NAA9697";#N/A,#N/A,FALSE,"ECWEBB";#N/A,#N/A,FALSE,"MFT96";#N/A,#N/A,FALSE,"CTrecon"}</definedName>
    <definedName name="sdff_4_1_1_4" hidden="1">{#N/A,#N/A,FALSE,"TMCOMP96";#N/A,#N/A,FALSE,"MAT96";#N/A,#N/A,FALSE,"FANDA96";#N/A,#N/A,FALSE,"INTRAN96";#N/A,#N/A,FALSE,"NAA9697";#N/A,#N/A,FALSE,"ECWEBB";#N/A,#N/A,FALSE,"MFT96";#N/A,#N/A,FALSE,"CTrecon"}</definedName>
    <definedName name="sdff_4_1_1_5" hidden="1">{#N/A,#N/A,FALSE,"TMCOMP96";#N/A,#N/A,FALSE,"MAT96";#N/A,#N/A,FALSE,"FANDA96";#N/A,#N/A,FALSE,"INTRAN96";#N/A,#N/A,FALSE,"NAA9697";#N/A,#N/A,FALSE,"ECWEBB";#N/A,#N/A,FALSE,"MFT96";#N/A,#N/A,FALSE,"CTrecon"}</definedName>
    <definedName name="sdff_4_1_2" hidden="1">{#N/A,#N/A,FALSE,"TMCOMP96";#N/A,#N/A,FALSE,"MAT96";#N/A,#N/A,FALSE,"FANDA96";#N/A,#N/A,FALSE,"INTRAN96";#N/A,#N/A,FALSE,"NAA9697";#N/A,#N/A,FALSE,"ECWEBB";#N/A,#N/A,FALSE,"MFT96";#N/A,#N/A,FALSE,"CTrecon"}</definedName>
    <definedName name="sdff_4_1_2_1" hidden="1">{#N/A,#N/A,FALSE,"TMCOMP96";#N/A,#N/A,FALSE,"MAT96";#N/A,#N/A,FALSE,"FANDA96";#N/A,#N/A,FALSE,"INTRAN96";#N/A,#N/A,FALSE,"NAA9697";#N/A,#N/A,FALSE,"ECWEBB";#N/A,#N/A,FALSE,"MFT96";#N/A,#N/A,FALSE,"CTrecon"}</definedName>
    <definedName name="sdff_4_1_2_2" hidden="1">{#N/A,#N/A,FALSE,"TMCOMP96";#N/A,#N/A,FALSE,"MAT96";#N/A,#N/A,FALSE,"FANDA96";#N/A,#N/A,FALSE,"INTRAN96";#N/A,#N/A,FALSE,"NAA9697";#N/A,#N/A,FALSE,"ECWEBB";#N/A,#N/A,FALSE,"MFT96";#N/A,#N/A,FALSE,"CTrecon"}</definedName>
    <definedName name="sdff_4_1_2_3" hidden="1">{#N/A,#N/A,FALSE,"TMCOMP96";#N/A,#N/A,FALSE,"MAT96";#N/A,#N/A,FALSE,"FANDA96";#N/A,#N/A,FALSE,"INTRAN96";#N/A,#N/A,FALSE,"NAA9697";#N/A,#N/A,FALSE,"ECWEBB";#N/A,#N/A,FALSE,"MFT96";#N/A,#N/A,FALSE,"CTrecon"}</definedName>
    <definedName name="sdff_4_1_2_4" hidden="1">{#N/A,#N/A,FALSE,"TMCOMP96";#N/A,#N/A,FALSE,"MAT96";#N/A,#N/A,FALSE,"FANDA96";#N/A,#N/A,FALSE,"INTRAN96";#N/A,#N/A,FALSE,"NAA9697";#N/A,#N/A,FALSE,"ECWEBB";#N/A,#N/A,FALSE,"MFT96";#N/A,#N/A,FALSE,"CTrecon"}</definedName>
    <definedName name="sdff_4_1_2_5" hidden="1">{#N/A,#N/A,FALSE,"TMCOMP96";#N/A,#N/A,FALSE,"MAT96";#N/A,#N/A,FALSE,"FANDA96";#N/A,#N/A,FALSE,"INTRAN96";#N/A,#N/A,FALSE,"NAA9697";#N/A,#N/A,FALSE,"ECWEBB";#N/A,#N/A,FALSE,"MFT96";#N/A,#N/A,FALSE,"CTrecon"}</definedName>
    <definedName name="sdff_4_1_3" hidden="1">{#N/A,#N/A,FALSE,"TMCOMP96";#N/A,#N/A,FALSE,"MAT96";#N/A,#N/A,FALSE,"FANDA96";#N/A,#N/A,FALSE,"INTRAN96";#N/A,#N/A,FALSE,"NAA9697";#N/A,#N/A,FALSE,"ECWEBB";#N/A,#N/A,FALSE,"MFT96";#N/A,#N/A,FALSE,"CTrecon"}</definedName>
    <definedName name="sdff_4_1_3_1" hidden="1">{#N/A,#N/A,FALSE,"TMCOMP96";#N/A,#N/A,FALSE,"MAT96";#N/A,#N/A,FALSE,"FANDA96";#N/A,#N/A,FALSE,"INTRAN96";#N/A,#N/A,FALSE,"NAA9697";#N/A,#N/A,FALSE,"ECWEBB";#N/A,#N/A,FALSE,"MFT96";#N/A,#N/A,FALSE,"CTrecon"}</definedName>
    <definedName name="sdff_4_1_3_2" hidden="1">{#N/A,#N/A,FALSE,"TMCOMP96";#N/A,#N/A,FALSE,"MAT96";#N/A,#N/A,FALSE,"FANDA96";#N/A,#N/A,FALSE,"INTRAN96";#N/A,#N/A,FALSE,"NAA9697";#N/A,#N/A,FALSE,"ECWEBB";#N/A,#N/A,FALSE,"MFT96";#N/A,#N/A,FALSE,"CTrecon"}</definedName>
    <definedName name="sdff_4_1_3_3" hidden="1">{#N/A,#N/A,FALSE,"TMCOMP96";#N/A,#N/A,FALSE,"MAT96";#N/A,#N/A,FALSE,"FANDA96";#N/A,#N/A,FALSE,"INTRAN96";#N/A,#N/A,FALSE,"NAA9697";#N/A,#N/A,FALSE,"ECWEBB";#N/A,#N/A,FALSE,"MFT96";#N/A,#N/A,FALSE,"CTrecon"}</definedName>
    <definedName name="sdff_4_1_3_4" hidden="1">{#N/A,#N/A,FALSE,"TMCOMP96";#N/A,#N/A,FALSE,"MAT96";#N/A,#N/A,FALSE,"FANDA96";#N/A,#N/A,FALSE,"INTRAN96";#N/A,#N/A,FALSE,"NAA9697";#N/A,#N/A,FALSE,"ECWEBB";#N/A,#N/A,FALSE,"MFT96";#N/A,#N/A,FALSE,"CTrecon"}</definedName>
    <definedName name="sdff_4_1_3_5" hidden="1">{#N/A,#N/A,FALSE,"TMCOMP96";#N/A,#N/A,FALSE,"MAT96";#N/A,#N/A,FALSE,"FANDA96";#N/A,#N/A,FALSE,"INTRAN96";#N/A,#N/A,FALSE,"NAA9697";#N/A,#N/A,FALSE,"ECWEBB";#N/A,#N/A,FALSE,"MFT96";#N/A,#N/A,FALSE,"CTrecon"}</definedName>
    <definedName name="sdff_4_1_4" hidden="1">{#N/A,#N/A,FALSE,"TMCOMP96";#N/A,#N/A,FALSE,"MAT96";#N/A,#N/A,FALSE,"FANDA96";#N/A,#N/A,FALSE,"INTRAN96";#N/A,#N/A,FALSE,"NAA9697";#N/A,#N/A,FALSE,"ECWEBB";#N/A,#N/A,FALSE,"MFT96";#N/A,#N/A,FALSE,"CTrecon"}</definedName>
    <definedName name="sdff_4_1_4_1" hidden="1">{#N/A,#N/A,FALSE,"TMCOMP96";#N/A,#N/A,FALSE,"MAT96";#N/A,#N/A,FALSE,"FANDA96";#N/A,#N/A,FALSE,"INTRAN96";#N/A,#N/A,FALSE,"NAA9697";#N/A,#N/A,FALSE,"ECWEBB";#N/A,#N/A,FALSE,"MFT96";#N/A,#N/A,FALSE,"CTrecon"}</definedName>
    <definedName name="sdff_4_1_4_2" hidden="1">{#N/A,#N/A,FALSE,"TMCOMP96";#N/A,#N/A,FALSE,"MAT96";#N/A,#N/A,FALSE,"FANDA96";#N/A,#N/A,FALSE,"INTRAN96";#N/A,#N/A,FALSE,"NAA9697";#N/A,#N/A,FALSE,"ECWEBB";#N/A,#N/A,FALSE,"MFT96";#N/A,#N/A,FALSE,"CTrecon"}</definedName>
    <definedName name="sdff_4_1_4_3" hidden="1">{#N/A,#N/A,FALSE,"TMCOMP96";#N/A,#N/A,FALSE,"MAT96";#N/A,#N/A,FALSE,"FANDA96";#N/A,#N/A,FALSE,"INTRAN96";#N/A,#N/A,FALSE,"NAA9697";#N/A,#N/A,FALSE,"ECWEBB";#N/A,#N/A,FALSE,"MFT96";#N/A,#N/A,FALSE,"CTrecon"}</definedName>
    <definedName name="sdff_4_1_4_4" hidden="1">{#N/A,#N/A,FALSE,"TMCOMP96";#N/A,#N/A,FALSE,"MAT96";#N/A,#N/A,FALSE,"FANDA96";#N/A,#N/A,FALSE,"INTRAN96";#N/A,#N/A,FALSE,"NAA9697";#N/A,#N/A,FALSE,"ECWEBB";#N/A,#N/A,FALSE,"MFT96";#N/A,#N/A,FALSE,"CTrecon"}</definedName>
    <definedName name="sdff_4_1_4_5" hidden="1">{#N/A,#N/A,FALSE,"TMCOMP96";#N/A,#N/A,FALSE,"MAT96";#N/A,#N/A,FALSE,"FANDA96";#N/A,#N/A,FALSE,"INTRAN96";#N/A,#N/A,FALSE,"NAA9697";#N/A,#N/A,FALSE,"ECWEBB";#N/A,#N/A,FALSE,"MFT96";#N/A,#N/A,FALSE,"CTrecon"}</definedName>
    <definedName name="sdff_4_1_5" hidden="1">{#N/A,#N/A,FALSE,"TMCOMP96";#N/A,#N/A,FALSE,"MAT96";#N/A,#N/A,FALSE,"FANDA96";#N/A,#N/A,FALSE,"INTRAN96";#N/A,#N/A,FALSE,"NAA9697";#N/A,#N/A,FALSE,"ECWEBB";#N/A,#N/A,FALSE,"MFT96";#N/A,#N/A,FALSE,"CTrecon"}</definedName>
    <definedName name="sdff_4_1_5_1" hidden="1">{#N/A,#N/A,FALSE,"TMCOMP96";#N/A,#N/A,FALSE,"MAT96";#N/A,#N/A,FALSE,"FANDA96";#N/A,#N/A,FALSE,"INTRAN96";#N/A,#N/A,FALSE,"NAA9697";#N/A,#N/A,FALSE,"ECWEBB";#N/A,#N/A,FALSE,"MFT96";#N/A,#N/A,FALSE,"CTrecon"}</definedName>
    <definedName name="sdff_4_1_5_2" hidden="1">{#N/A,#N/A,FALSE,"TMCOMP96";#N/A,#N/A,FALSE,"MAT96";#N/A,#N/A,FALSE,"FANDA96";#N/A,#N/A,FALSE,"INTRAN96";#N/A,#N/A,FALSE,"NAA9697";#N/A,#N/A,FALSE,"ECWEBB";#N/A,#N/A,FALSE,"MFT96";#N/A,#N/A,FALSE,"CTrecon"}</definedName>
    <definedName name="sdff_4_1_5_3" hidden="1">{#N/A,#N/A,FALSE,"TMCOMP96";#N/A,#N/A,FALSE,"MAT96";#N/A,#N/A,FALSE,"FANDA96";#N/A,#N/A,FALSE,"INTRAN96";#N/A,#N/A,FALSE,"NAA9697";#N/A,#N/A,FALSE,"ECWEBB";#N/A,#N/A,FALSE,"MFT96";#N/A,#N/A,FALSE,"CTrecon"}</definedName>
    <definedName name="sdff_4_1_5_4" hidden="1">{#N/A,#N/A,FALSE,"TMCOMP96";#N/A,#N/A,FALSE,"MAT96";#N/A,#N/A,FALSE,"FANDA96";#N/A,#N/A,FALSE,"INTRAN96";#N/A,#N/A,FALSE,"NAA9697";#N/A,#N/A,FALSE,"ECWEBB";#N/A,#N/A,FALSE,"MFT96";#N/A,#N/A,FALSE,"CTrecon"}</definedName>
    <definedName name="sdff_4_1_5_5" hidden="1">{#N/A,#N/A,FALSE,"TMCOMP96";#N/A,#N/A,FALSE,"MAT96";#N/A,#N/A,FALSE,"FANDA96";#N/A,#N/A,FALSE,"INTRAN96";#N/A,#N/A,FALSE,"NAA9697";#N/A,#N/A,FALSE,"ECWEBB";#N/A,#N/A,FALSE,"MFT96";#N/A,#N/A,FALSE,"CTrecon"}</definedName>
    <definedName name="sdff_4_2" hidden="1">{#N/A,#N/A,FALSE,"TMCOMP96";#N/A,#N/A,FALSE,"MAT96";#N/A,#N/A,FALSE,"FANDA96";#N/A,#N/A,FALSE,"INTRAN96";#N/A,#N/A,FALSE,"NAA9697";#N/A,#N/A,FALSE,"ECWEBB";#N/A,#N/A,FALSE,"MFT96";#N/A,#N/A,FALSE,"CTrecon"}</definedName>
    <definedName name="sdff_4_2_1" hidden="1">{#N/A,#N/A,FALSE,"TMCOMP96";#N/A,#N/A,FALSE,"MAT96";#N/A,#N/A,FALSE,"FANDA96";#N/A,#N/A,FALSE,"INTRAN96";#N/A,#N/A,FALSE,"NAA9697";#N/A,#N/A,FALSE,"ECWEBB";#N/A,#N/A,FALSE,"MFT96";#N/A,#N/A,FALSE,"CTrecon"}</definedName>
    <definedName name="sdff_4_2_2" hidden="1">{#N/A,#N/A,FALSE,"TMCOMP96";#N/A,#N/A,FALSE,"MAT96";#N/A,#N/A,FALSE,"FANDA96";#N/A,#N/A,FALSE,"INTRAN96";#N/A,#N/A,FALSE,"NAA9697";#N/A,#N/A,FALSE,"ECWEBB";#N/A,#N/A,FALSE,"MFT96";#N/A,#N/A,FALSE,"CTrecon"}</definedName>
    <definedName name="sdff_4_2_3" hidden="1">{#N/A,#N/A,FALSE,"TMCOMP96";#N/A,#N/A,FALSE,"MAT96";#N/A,#N/A,FALSE,"FANDA96";#N/A,#N/A,FALSE,"INTRAN96";#N/A,#N/A,FALSE,"NAA9697";#N/A,#N/A,FALSE,"ECWEBB";#N/A,#N/A,FALSE,"MFT96";#N/A,#N/A,FALSE,"CTrecon"}</definedName>
    <definedName name="sdff_4_2_4" hidden="1">{#N/A,#N/A,FALSE,"TMCOMP96";#N/A,#N/A,FALSE,"MAT96";#N/A,#N/A,FALSE,"FANDA96";#N/A,#N/A,FALSE,"INTRAN96";#N/A,#N/A,FALSE,"NAA9697";#N/A,#N/A,FALSE,"ECWEBB";#N/A,#N/A,FALSE,"MFT96";#N/A,#N/A,FALSE,"CTrecon"}</definedName>
    <definedName name="sdff_4_2_5" hidden="1">{#N/A,#N/A,FALSE,"TMCOMP96";#N/A,#N/A,FALSE,"MAT96";#N/A,#N/A,FALSE,"FANDA96";#N/A,#N/A,FALSE,"INTRAN96";#N/A,#N/A,FALSE,"NAA9697";#N/A,#N/A,FALSE,"ECWEBB";#N/A,#N/A,FALSE,"MFT96";#N/A,#N/A,FALSE,"CTrecon"}</definedName>
    <definedName name="sdff_4_3" hidden="1">{#N/A,#N/A,FALSE,"TMCOMP96";#N/A,#N/A,FALSE,"MAT96";#N/A,#N/A,FALSE,"FANDA96";#N/A,#N/A,FALSE,"INTRAN96";#N/A,#N/A,FALSE,"NAA9697";#N/A,#N/A,FALSE,"ECWEBB";#N/A,#N/A,FALSE,"MFT96";#N/A,#N/A,FALSE,"CTrecon"}</definedName>
    <definedName name="sdff_4_3_1" hidden="1">{#N/A,#N/A,FALSE,"TMCOMP96";#N/A,#N/A,FALSE,"MAT96";#N/A,#N/A,FALSE,"FANDA96";#N/A,#N/A,FALSE,"INTRAN96";#N/A,#N/A,FALSE,"NAA9697";#N/A,#N/A,FALSE,"ECWEBB";#N/A,#N/A,FALSE,"MFT96";#N/A,#N/A,FALSE,"CTrecon"}</definedName>
    <definedName name="sdff_4_3_2" hidden="1">{#N/A,#N/A,FALSE,"TMCOMP96";#N/A,#N/A,FALSE,"MAT96";#N/A,#N/A,FALSE,"FANDA96";#N/A,#N/A,FALSE,"INTRAN96";#N/A,#N/A,FALSE,"NAA9697";#N/A,#N/A,FALSE,"ECWEBB";#N/A,#N/A,FALSE,"MFT96";#N/A,#N/A,FALSE,"CTrecon"}</definedName>
    <definedName name="sdff_4_3_3" hidden="1">{#N/A,#N/A,FALSE,"TMCOMP96";#N/A,#N/A,FALSE,"MAT96";#N/A,#N/A,FALSE,"FANDA96";#N/A,#N/A,FALSE,"INTRAN96";#N/A,#N/A,FALSE,"NAA9697";#N/A,#N/A,FALSE,"ECWEBB";#N/A,#N/A,FALSE,"MFT96";#N/A,#N/A,FALSE,"CTrecon"}</definedName>
    <definedName name="sdff_4_3_4" hidden="1">{#N/A,#N/A,FALSE,"TMCOMP96";#N/A,#N/A,FALSE,"MAT96";#N/A,#N/A,FALSE,"FANDA96";#N/A,#N/A,FALSE,"INTRAN96";#N/A,#N/A,FALSE,"NAA9697";#N/A,#N/A,FALSE,"ECWEBB";#N/A,#N/A,FALSE,"MFT96";#N/A,#N/A,FALSE,"CTrecon"}</definedName>
    <definedName name="sdff_4_3_5" hidden="1">{#N/A,#N/A,FALSE,"TMCOMP96";#N/A,#N/A,FALSE,"MAT96";#N/A,#N/A,FALSE,"FANDA96";#N/A,#N/A,FALSE,"INTRAN96";#N/A,#N/A,FALSE,"NAA9697";#N/A,#N/A,FALSE,"ECWEBB";#N/A,#N/A,FALSE,"MFT96";#N/A,#N/A,FALSE,"CTrecon"}</definedName>
    <definedName name="sdff_4_4" hidden="1">{#N/A,#N/A,FALSE,"TMCOMP96";#N/A,#N/A,FALSE,"MAT96";#N/A,#N/A,FALSE,"FANDA96";#N/A,#N/A,FALSE,"INTRAN96";#N/A,#N/A,FALSE,"NAA9697";#N/A,#N/A,FALSE,"ECWEBB";#N/A,#N/A,FALSE,"MFT96";#N/A,#N/A,FALSE,"CTrecon"}</definedName>
    <definedName name="sdff_4_4_1" hidden="1">{#N/A,#N/A,FALSE,"TMCOMP96";#N/A,#N/A,FALSE,"MAT96";#N/A,#N/A,FALSE,"FANDA96";#N/A,#N/A,FALSE,"INTRAN96";#N/A,#N/A,FALSE,"NAA9697";#N/A,#N/A,FALSE,"ECWEBB";#N/A,#N/A,FALSE,"MFT96";#N/A,#N/A,FALSE,"CTrecon"}</definedName>
    <definedName name="sdff_4_4_2" hidden="1">{#N/A,#N/A,FALSE,"TMCOMP96";#N/A,#N/A,FALSE,"MAT96";#N/A,#N/A,FALSE,"FANDA96";#N/A,#N/A,FALSE,"INTRAN96";#N/A,#N/A,FALSE,"NAA9697";#N/A,#N/A,FALSE,"ECWEBB";#N/A,#N/A,FALSE,"MFT96";#N/A,#N/A,FALSE,"CTrecon"}</definedName>
    <definedName name="sdff_4_4_3" hidden="1">{#N/A,#N/A,FALSE,"TMCOMP96";#N/A,#N/A,FALSE,"MAT96";#N/A,#N/A,FALSE,"FANDA96";#N/A,#N/A,FALSE,"INTRAN96";#N/A,#N/A,FALSE,"NAA9697";#N/A,#N/A,FALSE,"ECWEBB";#N/A,#N/A,FALSE,"MFT96";#N/A,#N/A,FALSE,"CTrecon"}</definedName>
    <definedName name="sdff_4_4_4" hidden="1">{#N/A,#N/A,FALSE,"TMCOMP96";#N/A,#N/A,FALSE,"MAT96";#N/A,#N/A,FALSE,"FANDA96";#N/A,#N/A,FALSE,"INTRAN96";#N/A,#N/A,FALSE,"NAA9697";#N/A,#N/A,FALSE,"ECWEBB";#N/A,#N/A,FALSE,"MFT96";#N/A,#N/A,FALSE,"CTrecon"}</definedName>
    <definedName name="sdff_4_4_5" hidden="1">{#N/A,#N/A,FALSE,"TMCOMP96";#N/A,#N/A,FALSE,"MAT96";#N/A,#N/A,FALSE,"FANDA96";#N/A,#N/A,FALSE,"INTRAN96";#N/A,#N/A,FALSE,"NAA9697";#N/A,#N/A,FALSE,"ECWEBB";#N/A,#N/A,FALSE,"MFT96";#N/A,#N/A,FALSE,"CTrecon"}</definedName>
    <definedName name="sdff_4_5" hidden="1">{#N/A,#N/A,FALSE,"TMCOMP96";#N/A,#N/A,FALSE,"MAT96";#N/A,#N/A,FALSE,"FANDA96";#N/A,#N/A,FALSE,"INTRAN96";#N/A,#N/A,FALSE,"NAA9697";#N/A,#N/A,FALSE,"ECWEBB";#N/A,#N/A,FALSE,"MFT96";#N/A,#N/A,FALSE,"CTrecon"}</definedName>
    <definedName name="sdff_4_5_1" hidden="1">{#N/A,#N/A,FALSE,"TMCOMP96";#N/A,#N/A,FALSE,"MAT96";#N/A,#N/A,FALSE,"FANDA96";#N/A,#N/A,FALSE,"INTRAN96";#N/A,#N/A,FALSE,"NAA9697";#N/A,#N/A,FALSE,"ECWEBB";#N/A,#N/A,FALSE,"MFT96";#N/A,#N/A,FALSE,"CTrecon"}</definedName>
    <definedName name="sdff_4_5_2" hidden="1">{#N/A,#N/A,FALSE,"TMCOMP96";#N/A,#N/A,FALSE,"MAT96";#N/A,#N/A,FALSE,"FANDA96";#N/A,#N/A,FALSE,"INTRAN96";#N/A,#N/A,FALSE,"NAA9697";#N/A,#N/A,FALSE,"ECWEBB";#N/A,#N/A,FALSE,"MFT96";#N/A,#N/A,FALSE,"CTrecon"}</definedName>
    <definedName name="sdff_4_5_3" hidden="1">{#N/A,#N/A,FALSE,"TMCOMP96";#N/A,#N/A,FALSE,"MAT96";#N/A,#N/A,FALSE,"FANDA96";#N/A,#N/A,FALSE,"INTRAN96";#N/A,#N/A,FALSE,"NAA9697";#N/A,#N/A,FALSE,"ECWEBB";#N/A,#N/A,FALSE,"MFT96";#N/A,#N/A,FALSE,"CTrecon"}</definedName>
    <definedName name="sdff_4_5_4" hidden="1">{#N/A,#N/A,FALSE,"TMCOMP96";#N/A,#N/A,FALSE,"MAT96";#N/A,#N/A,FALSE,"FANDA96";#N/A,#N/A,FALSE,"INTRAN96";#N/A,#N/A,FALSE,"NAA9697";#N/A,#N/A,FALSE,"ECWEBB";#N/A,#N/A,FALSE,"MFT96";#N/A,#N/A,FALSE,"CTrecon"}</definedName>
    <definedName name="sdff_4_5_5" hidden="1">{#N/A,#N/A,FALSE,"TMCOMP96";#N/A,#N/A,FALSE,"MAT96";#N/A,#N/A,FALSE,"FANDA96";#N/A,#N/A,FALSE,"INTRAN96";#N/A,#N/A,FALSE,"NAA9697";#N/A,#N/A,FALSE,"ECWEBB";#N/A,#N/A,FALSE,"MFT96";#N/A,#N/A,FALSE,"CTrecon"}</definedName>
    <definedName name="sdff_5" hidden="1">{#N/A,#N/A,FALSE,"TMCOMP96";#N/A,#N/A,FALSE,"MAT96";#N/A,#N/A,FALSE,"FANDA96";#N/A,#N/A,FALSE,"INTRAN96";#N/A,#N/A,FALSE,"NAA9697";#N/A,#N/A,FALSE,"ECWEBB";#N/A,#N/A,FALSE,"MFT96";#N/A,#N/A,FALSE,"CTrecon"}</definedName>
    <definedName name="sdff_5_1" hidden="1">{#N/A,#N/A,FALSE,"TMCOMP96";#N/A,#N/A,FALSE,"MAT96";#N/A,#N/A,FALSE,"FANDA96";#N/A,#N/A,FALSE,"INTRAN96";#N/A,#N/A,FALSE,"NAA9697";#N/A,#N/A,FALSE,"ECWEBB";#N/A,#N/A,FALSE,"MFT96";#N/A,#N/A,FALSE,"CTrecon"}</definedName>
    <definedName name="sdff_5_1_1" hidden="1">{#N/A,#N/A,FALSE,"TMCOMP96";#N/A,#N/A,FALSE,"MAT96";#N/A,#N/A,FALSE,"FANDA96";#N/A,#N/A,FALSE,"INTRAN96";#N/A,#N/A,FALSE,"NAA9697";#N/A,#N/A,FALSE,"ECWEBB";#N/A,#N/A,FALSE,"MFT96";#N/A,#N/A,FALSE,"CTrecon"}</definedName>
    <definedName name="sdff_5_1_1_1" hidden="1">{#N/A,#N/A,FALSE,"TMCOMP96";#N/A,#N/A,FALSE,"MAT96";#N/A,#N/A,FALSE,"FANDA96";#N/A,#N/A,FALSE,"INTRAN96";#N/A,#N/A,FALSE,"NAA9697";#N/A,#N/A,FALSE,"ECWEBB";#N/A,#N/A,FALSE,"MFT96";#N/A,#N/A,FALSE,"CTrecon"}</definedName>
    <definedName name="sdff_5_1_1_1_1" hidden="1">{#N/A,#N/A,FALSE,"TMCOMP96";#N/A,#N/A,FALSE,"MAT96";#N/A,#N/A,FALSE,"FANDA96";#N/A,#N/A,FALSE,"INTRAN96";#N/A,#N/A,FALSE,"NAA9697";#N/A,#N/A,FALSE,"ECWEBB";#N/A,#N/A,FALSE,"MFT96";#N/A,#N/A,FALSE,"CTrecon"}</definedName>
    <definedName name="sdff_5_1_1_1_2" hidden="1">{#N/A,#N/A,FALSE,"TMCOMP96";#N/A,#N/A,FALSE,"MAT96";#N/A,#N/A,FALSE,"FANDA96";#N/A,#N/A,FALSE,"INTRAN96";#N/A,#N/A,FALSE,"NAA9697";#N/A,#N/A,FALSE,"ECWEBB";#N/A,#N/A,FALSE,"MFT96";#N/A,#N/A,FALSE,"CTrecon"}</definedName>
    <definedName name="sdff_5_1_1_1_3" hidden="1">{#N/A,#N/A,FALSE,"TMCOMP96";#N/A,#N/A,FALSE,"MAT96";#N/A,#N/A,FALSE,"FANDA96";#N/A,#N/A,FALSE,"INTRAN96";#N/A,#N/A,FALSE,"NAA9697";#N/A,#N/A,FALSE,"ECWEBB";#N/A,#N/A,FALSE,"MFT96";#N/A,#N/A,FALSE,"CTrecon"}</definedName>
    <definedName name="sdff_5_1_1_1_4" hidden="1">{#N/A,#N/A,FALSE,"TMCOMP96";#N/A,#N/A,FALSE,"MAT96";#N/A,#N/A,FALSE,"FANDA96";#N/A,#N/A,FALSE,"INTRAN96";#N/A,#N/A,FALSE,"NAA9697";#N/A,#N/A,FALSE,"ECWEBB";#N/A,#N/A,FALSE,"MFT96";#N/A,#N/A,FALSE,"CTrecon"}</definedName>
    <definedName name="sdff_5_1_1_1_5" hidden="1">{#N/A,#N/A,FALSE,"TMCOMP96";#N/A,#N/A,FALSE,"MAT96";#N/A,#N/A,FALSE,"FANDA96";#N/A,#N/A,FALSE,"INTRAN96";#N/A,#N/A,FALSE,"NAA9697";#N/A,#N/A,FALSE,"ECWEBB";#N/A,#N/A,FALSE,"MFT96";#N/A,#N/A,FALSE,"CTrecon"}</definedName>
    <definedName name="sdff_5_1_1_2" hidden="1">{#N/A,#N/A,FALSE,"TMCOMP96";#N/A,#N/A,FALSE,"MAT96";#N/A,#N/A,FALSE,"FANDA96";#N/A,#N/A,FALSE,"INTRAN96";#N/A,#N/A,FALSE,"NAA9697";#N/A,#N/A,FALSE,"ECWEBB";#N/A,#N/A,FALSE,"MFT96";#N/A,#N/A,FALSE,"CTrecon"}</definedName>
    <definedName name="sdff_5_1_1_2_1" hidden="1">{#N/A,#N/A,FALSE,"TMCOMP96";#N/A,#N/A,FALSE,"MAT96";#N/A,#N/A,FALSE,"FANDA96";#N/A,#N/A,FALSE,"INTRAN96";#N/A,#N/A,FALSE,"NAA9697";#N/A,#N/A,FALSE,"ECWEBB";#N/A,#N/A,FALSE,"MFT96";#N/A,#N/A,FALSE,"CTrecon"}</definedName>
    <definedName name="sdff_5_1_1_2_2" hidden="1">{#N/A,#N/A,FALSE,"TMCOMP96";#N/A,#N/A,FALSE,"MAT96";#N/A,#N/A,FALSE,"FANDA96";#N/A,#N/A,FALSE,"INTRAN96";#N/A,#N/A,FALSE,"NAA9697";#N/A,#N/A,FALSE,"ECWEBB";#N/A,#N/A,FALSE,"MFT96";#N/A,#N/A,FALSE,"CTrecon"}</definedName>
    <definedName name="sdff_5_1_1_2_3" hidden="1">{#N/A,#N/A,FALSE,"TMCOMP96";#N/A,#N/A,FALSE,"MAT96";#N/A,#N/A,FALSE,"FANDA96";#N/A,#N/A,FALSE,"INTRAN96";#N/A,#N/A,FALSE,"NAA9697";#N/A,#N/A,FALSE,"ECWEBB";#N/A,#N/A,FALSE,"MFT96";#N/A,#N/A,FALSE,"CTrecon"}</definedName>
    <definedName name="sdff_5_1_1_2_4" hidden="1">{#N/A,#N/A,FALSE,"TMCOMP96";#N/A,#N/A,FALSE,"MAT96";#N/A,#N/A,FALSE,"FANDA96";#N/A,#N/A,FALSE,"INTRAN96";#N/A,#N/A,FALSE,"NAA9697";#N/A,#N/A,FALSE,"ECWEBB";#N/A,#N/A,FALSE,"MFT96";#N/A,#N/A,FALSE,"CTrecon"}</definedName>
    <definedName name="sdff_5_1_1_2_5" hidden="1">{#N/A,#N/A,FALSE,"TMCOMP96";#N/A,#N/A,FALSE,"MAT96";#N/A,#N/A,FALSE,"FANDA96";#N/A,#N/A,FALSE,"INTRAN96";#N/A,#N/A,FALSE,"NAA9697";#N/A,#N/A,FALSE,"ECWEBB";#N/A,#N/A,FALSE,"MFT96";#N/A,#N/A,FALSE,"CTrecon"}</definedName>
    <definedName name="sdff_5_1_1_3" hidden="1">{#N/A,#N/A,FALSE,"TMCOMP96";#N/A,#N/A,FALSE,"MAT96";#N/A,#N/A,FALSE,"FANDA96";#N/A,#N/A,FALSE,"INTRAN96";#N/A,#N/A,FALSE,"NAA9697";#N/A,#N/A,FALSE,"ECWEBB";#N/A,#N/A,FALSE,"MFT96";#N/A,#N/A,FALSE,"CTrecon"}</definedName>
    <definedName name="sdff_5_1_1_4" hidden="1">{#N/A,#N/A,FALSE,"TMCOMP96";#N/A,#N/A,FALSE,"MAT96";#N/A,#N/A,FALSE,"FANDA96";#N/A,#N/A,FALSE,"INTRAN96";#N/A,#N/A,FALSE,"NAA9697";#N/A,#N/A,FALSE,"ECWEBB";#N/A,#N/A,FALSE,"MFT96";#N/A,#N/A,FALSE,"CTrecon"}</definedName>
    <definedName name="sdff_5_1_1_5" hidden="1">{#N/A,#N/A,FALSE,"TMCOMP96";#N/A,#N/A,FALSE,"MAT96";#N/A,#N/A,FALSE,"FANDA96";#N/A,#N/A,FALSE,"INTRAN96";#N/A,#N/A,FALSE,"NAA9697";#N/A,#N/A,FALSE,"ECWEBB";#N/A,#N/A,FALSE,"MFT96";#N/A,#N/A,FALSE,"CTrecon"}</definedName>
    <definedName name="sdff_5_1_2" hidden="1">{#N/A,#N/A,FALSE,"TMCOMP96";#N/A,#N/A,FALSE,"MAT96";#N/A,#N/A,FALSE,"FANDA96";#N/A,#N/A,FALSE,"INTRAN96";#N/A,#N/A,FALSE,"NAA9697";#N/A,#N/A,FALSE,"ECWEBB";#N/A,#N/A,FALSE,"MFT96";#N/A,#N/A,FALSE,"CTrecon"}</definedName>
    <definedName name="sdff_5_1_2_1" hidden="1">{#N/A,#N/A,FALSE,"TMCOMP96";#N/A,#N/A,FALSE,"MAT96";#N/A,#N/A,FALSE,"FANDA96";#N/A,#N/A,FALSE,"INTRAN96";#N/A,#N/A,FALSE,"NAA9697";#N/A,#N/A,FALSE,"ECWEBB";#N/A,#N/A,FALSE,"MFT96";#N/A,#N/A,FALSE,"CTrecon"}</definedName>
    <definedName name="sdff_5_1_2_2" hidden="1">{#N/A,#N/A,FALSE,"TMCOMP96";#N/A,#N/A,FALSE,"MAT96";#N/A,#N/A,FALSE,"FANDA96";#N/A,#N/A,FALSE,"INTRAN96";#N/A,#N/A,FALSE,"NAA9697";#N/A,#N/A,FALSE,"ECWEBB";#N/A,#N/A,FALSE,"MFT96";#N/A,#N/A,FALSE,"CTrecon"}</definedName>
    <definedName name="sdff_5_1_2_3" hidden="1">{#N/A,#N/A,FALSE,"TMCOMP96";#N/A,#N/A,FALSE,"MAT96";#N/A,#N/A,FALSE,"FANDA96";#N/A,#N/A,FALSE,"INTRAN96";#N/A,#N/A,FALSE,"NAA9697";#N/A,#N/A,FALSE,"ECWEBB";#N/A,#N/A,FALSE,"MFT96";#N/A,#N/A,FALSE,"CTrecon"}</definedName>
    <definedName name="sdff_5_1_2_4" hidden="1">{#N/A,#N/A,FALSE,"TMCOMP96";#N/A,#N/A,FALSE,"MAT96";#N/A,#N/A,FALSE,"FANDA96";#N/A,#N/A,FALSE,"INTRAN96";#N/A,#N/A,FALSE,"NAA9697";#N/A,#N/A,FALSE,"ECWEBB";#N/A,#N/A,FALSE,"MFT96";#N/A,#N/A,FALSE,"CTrecon"}</definedName>
    <definedName name="sdff_5_1_2_5" hidden="1">{#N/A,#N/A,FALSE,"TMCOMP96";#N/A,#N/A,FALSE,"MAT96";#N/A,#N/A,FALSE,"FANDA96";#N/A,#N/A,FALSE,"INTRAN96";#N/A,#N/A,FALSE,"NAA9697";#N/A,#N/A,FALSE,"ECWEBB";#N/A,#N/A,FALSE,"MFT96";#N/A,#N/A,FALSE,"CTrecon"}</definedName>
    <definedName name="sdff_5_1_3" hidden="1">{#N/A,#N/A,FALSE,"TMCOMP96";#N/A,#N/A,FALSE,"MAT96";#N/A,#N/A,FALSE,"FANDA96";#N/A,#N/A,FALSE,"INTRAN96";#N/A,#N/A,FALSE,"NAA9697";#N/A,#N/A,FALSE,"ECWEBB";#N/A,#N/A,FALSE,"MFT96";#N/A,#N/A,FALSE,"CTrecon"}</definedName>
    <definedName name="sdff_5_1_3_1" hidden="1">{#N/A,#N/A,FALSE,"TMCOMP96";#N/A,#N/A,FALSE,"MAT96";#N/A,#N/A,FALSE,"FANDA96";#N/A,#N/A,FALSE,"INTRAN96";#N/A,#N/A,FALSE,"NAA9697";#N/A,#N/A,FALSE,"ECWEBB";#N/A,#N/A,FALSE,"MFT96";#N/A,#N/A,FALSE,"CTrecon"}</definedName>
    <definedName name="sdff_5_1_3_2" hidden="1">{#N/A,#N/A,FALSE,"TMCOMP96";#N/A,#N/A,FALSE,"MAT96";#N/A,#N/A,FALSE,"FANDA96";#N/A,#N/A,FALSE,"INTRAN96";#N/A,#N/A,FALSE,"NAA9697";#N/A,#N/A,FALSE,"ECWEBB";#N/A,#N/A,FALSE,"MFT96";#N/A,#N/A,FALSE,"CTrecon"}</definedName>
    <definedName name="sdff_5_1_3_3" hidden="1">{#N/A,#N/A,FALSE,"TMCOMP96";#N/A,#N/A,FALSE,"MAT96";#N/A,#N/A,FALSE,"FANDA96";#N/A,#N/A,FALSE,"INTRAN96";#N/A,#N/A,FALSE,"NAA9697";#N/A,#N/A,FALSE,"ECWEBB";#N/A,#N/A,FALSE,"MFT96";#N/A,#N/A,FALSE,"CTrecon"}</definedName>
    <definedName name="sdff_5_1_3_4" hidden="1">{#N/A,#N/A,FALSE,"TMCOMP96";#N/A,#N/A,FALSE,"MAT96";#N/A,#N/A,FALSE,"FANDA96";#N/A,#N/A,FALSE,"INTRAN96";#N/A,#N/A,FALSE,"NAA9697";#N/A,#N/A,FALSE,"ECWEBB";#N/A,#N/A,FALSE,"MFT96";#N/A,#N/A,FALSE,"CTrecon"}</definedName>
    <definedName name="sdff_5_1_3_5" hidden="1">{#N/A,#N/A,FALSE,"TMCOMP96";#N/A,#N/A,FALSE,"MAT96";#N/A,#N/A,FALSE,"FANDA96";#N/A,#N/A,FALSE,"INTRAN96";#N/A,#N/A,FALSE,"NAA9697";#N/A,#N/A,FALSE,"ECWEBB";#N/A,#N/A,FALSE,"MFT96";#N/A,#N/A,FALSE,"CTrecon"}</definedName>
    <definedName name="sdff_5_1_4" hidden="1">{#N/A,#N/A,FALSE,"TMCOMP96";#N/A,#N/A,FALSE,"MAT96";#N/A,#N/A,FALSE,"FANDA96";#N/A,#N/A,FALSE,"INTRAN96";#N/A,#N/A,FALSE,"NAA9697";#N/A,#N/A,FALSE,"ECWEBB";#N/A,#N/A,FALSE,"MFT96";#N/A,#N/A,FALSE,"CTrecon"}</definedName>
    <definedName name="sdff_5_1_4_1" hidden="1">{#N/A,#N/A,FALSE,"TMCOMP96";#N/A,#N/A,FALSE,"MAT96";#N/A,#N/A,FALSE,"FANDA96";#N/A,#N/A,FALSE,"INTRAN96";#N/A,#N/A,FALSE,"NAA9697";#N/A,#N/A,FALSE,"ECWEBB";#N/A,#N/A,FALSE,"MFT96";#N/A,#N/A,FALSE,"CTrecon"}</definedName>
    <definedName name="sdff_5_1_4_2" hidden="1">{#N/A,#N/A,FALSE,"TMCOMP96";#N/A,#N/A,FALSE,"MAT96";#N/A,#N/A,FALSE,"FANDA96";#N/A,#N/A,FALSE,"INTRAN96";#N/A,#N/A,FALSE,"NAA9697";#N/A,#N/A,FALSE,"ECWEBB";#N/A,#N/A,FALSE,"MFT96";#N/A,#N/A,FALSE,"CTrecon"}</definedName>
    <definedName name="sdff_5_1_4_3" hidden="1">{#N/A,#N/A,FALSE,"TMCOMP96";#N/A,#N/A,FALSE,"MAT96";#N/A,#N/A,FALSE,"FANDA96";#N/A,#N/A,FALSE,"INTRAN96";#N/A,#N/A,FALSE,"NAA9697";#N/A,#N/A,FALSE,"ECWEBB";#N/A,#N/A,FALSE,"MFT96";#N/A,#N/A,FALSE,"CTrecon"}</definedName>
    <definedName name="sdff_5_1_4_4" hidden="1">{#N/A,#N/A,FALSE,"TMCOMP96";#N/A,#N/A,FALSE,"MAT96";#N/A,#N/A,FALSE,"FANDA96";#N/A,#N/A,FALSE,"INTRAN96";#N/A,#N/A,FALSE,"NAA9697";#N/A,#N/A,FALSE,"ECWEBB";#N/A,#N/A,FALSE,"MFT96";#N/A,#N/A,FALSE,"CTrecon"}</definedName>
    <definedName name="sdff_5_1_4_5" hidden="1">{#N/A,#N/A,FALSE,"TMCOMP96";#N/A,#N/A,FALSE,"MAT96";#N/A,#N/A,FALSE,"FANDA96";#N/A,#N/A,FALSE,"INTRAN96";#N/A,#N/A,FALSE,"NAA9697";#N/A,#N/A,FALSE,"ECWEBB";#N/A,#N/A,FALSE,"MFT96";#N/A,#N/A,FALSE,"CTrecon"}</definedName>
    <definedName name="sdff_5_1_5" hidden="1">{#N/A,#N/A,FALSE,"TMCOMP96";#N/A,#N/A,FALSE,"MAT96";#N/A,#N/A,FALSE,"FANDA96";#N/A,#N/A,FALSE,"INTRAN96";#N/A,#N/A,FALSE,"NAA9697";#N/A,#N/A,FALSE,"ECWEBB";#N/A,#N/A,FALSE,"MFT96";#N/A,#N/A,FALSE,"CTrecon"}</definedName>
    <definedName name="sdff_5_1_5_1" hidden="1">{#N/A,#N/A,FALSE,"TMCOMP96";#N/A,#N/A,FALSE,"MAT96";#N/A,#N/A,FALSE,"FANDA96";#N/A,#N/A,FALSE,"INTRAN96";#N/A,#N/A,FALSE,"NAA9697";#N/A,#N/A,FALSE,"ECWEBB";#N/A,#N/A,FALSE,"MFT96";#N/A,#N/A,FALSE,"CTrecon"}</definedName>
    <definedName name="sdff_5_1_5_2" hidden="1">{#N/A,#N/A,FALSE,"TMCOMP96";#N/A,#N/A,FALSE,"MAT96";#N/A,#N/A,FALSE,"FANDA96";#N/A,#N/A,FALSE,"INTRAN96";#N/A,#N/A,FALSE,"NAA9697";#N/A,#N/A,FALSE,"ECWEBB";#N/A,#N/A,FALSE,"MFT96";#N/A,#N/A,FALSE,"CTrecon"}</definedName>
    <definedName name="sdff_5_1_5_3" hidden="1">{#N/A,#N/A,FALSE,"TMCOMP96";#N/A,#N/A,FALSE,"MAT96";#N/A,#N/A,FALSE,"FANDA96";#N/A,#N/A,FALSE,"INTRAN96";#N/A,#N/A,FALSE,"NAA9697";#N/A,#N/A,FALSE,"ECWEBB";#N/A,#N/A,FALSE,"MFT96";#N/A,#N/A,FALSE,"CTrecon"}</definedName>
    <definedName name="sdff_5_1_5_4" hidden="1">{#N/A,#N/A,FALSE,"TMCOMP96";#N/A,#N/A,FALSE,"MAT96";#N/A,#N/A,FALSE,"FANDA96";#N/A,#N/A,FALSE,"INTRAN96";#N/A,#N/A,FALSE,"NAA9697";#N/A,#N/A,FALSE,"ECWEBB";#N/A,#N/A,FALSE,"MFT96";#N/A,#N/A,FALSE,"CTrecon"}</definedName>
    <definedName name="sdff_5_1_5_5" hidden="1">{#N/A,#N/A,FALSE,"TMCOMP96";#N/A,#N/A,FALSE,"MAT96";#N/A,#N/A,FALSE,"FANDA96";#N/A,#N/A,FALSE,"INTRAN96";#N/A,#N/A,FALSE,"NAA9697";#N/A,#N/A,FALSE,"ECWEBB";#N/A,#N/A,FALSE,"MFT96";#N/A,#N/A,FALSE,"CTrecon"}</definedName>
    <definedName name="sdff_5_2" hidden="1">{#N/A,#N/A,FALSE,"TMCOMP96";#N/A,#N/A,FALSE,"MAT96";#N/A,#N/A,FALSE,"FANDA96";#N/A,#N/A,FALSE,"INTRAN96";#N/A,#N/A,FALSE,"NAA9697";#N/A,#N/A,FALSE,"ECWEBB";#N/A,#N/A,FALSE,"MFT96";#N/A,#N/A,FALSE,"CTrecon"}</definedName>
    <definedName name="sdff_5_2_1" hidden="1">{#N/A,#N/A,FALSE,"TMCOMP96";#N/A,#N/A,FALSE,"MAT96";#N/A,#N/A,FALSE,"FANDA96";#N/A,#N/A,FALSE,"INTRAN96";#N/A,#N/A,FALSE,"NAA9697";#N/A,#N/A,FALSE,"ECWEBB";#N/A,#N/A,FALSE,"MFT96";#N/A,#N/A,FALSE,"CTrecon"}</definedName>
    <definedName name="sdff_5_2_2" hidden="1">{#N/A,#N/A,FALSE,"TMCOMP96";#N/A,#N/A,FALSE,"MAT96";#N/A,#N/A,FALSE,"FANDA96";#N/A,#N/A,FALSE,"INTRAN96";#N/A,#N/A,FALSE,"NAA9697";#N/A,#N/A,FALSE,"ECWEBB";#N/A,#N/A,FALSE,"MFT96";#N/A,#N/A,FALSE,"CTrecon"}</definedName>
    <definedName name="sdff_5_2_3" hidden="1">{#N/A,#N/A,FALSE,"TMCOMP96";#N/A,#N/A,FALSE,"MAT96";#N/A,#N/A,FALSE,"FANDA96";#N/A,#N/A,FALSE,"INTRAN96";#N/A,#N/A,FALSE,"NAA9697";#N/A,#N/A,FALSE,"ECWEBB";#N/A,#N/A,FALSE,"MFT96";#N/A,#N/A,FALSE,"CTrecon"}</definedName>
    <definedName name="sdff_5_2_4" hidden="1">{#N/A,#N/A,FALSE,"TMCOMP96";#N/A,#N/A,FALSE,"MAT96";#N/A,#N/A,FALSE,"FANDA96";#N/A,#N/A,FALSE,"INTRAN96";#N/A,#N/A,FALSE,"NAA9697";#N/A,#N/A,FALSE,"ECWEBB";#N/A,#N/A,FALSE,"MFT96";#N/A,#N/A,FALSE,"CTrecon"}</definedName>
    <definedName name="sdff_5_2_5" hidden="1">{#N/A,#N/A,FALSE,"TMCOMP96";#N/A,#N/A,FALSE,"MAT96";#N/A,#N/A,FALSE,"FANDA96";#N/A,#N/A,FALSE,"INTRAN96";#N/A,#N/A,FALSE,"NAA9697";#N/A,#N/A,FALSE,"ECWEBB";#N/A,#N/A,FALSE,"MFT96";#N/A,#N/A,FALSE,"CTrecon"}</definedName>
    <definedName name="sdff_5_3" hidden="1">{#N/A,#N/A,FALSE,"TMCOMP96";#N/A,#N/A,FALSE,"MAT96";#N/A,#N/A,FALSE,"FANDA96";#N/A,#N/A,FALSE,"INTRAN96";#N/A,#N/A,FALSE,"NAA9697";#N/A,#N/A,FALSE,"ECWEBB";#N/A,#N/A,FALSE,"MFT96";#N/A,#N/A,FALSE,"CTrecon"}</definedName>
    <definedName name="sdff_5_3_1" hidden="1">{#N/A,#N/A,FALSE,"TMCOMP96";#N/A,#N/A,FALSE,"MAT96";#N/A,#N/A,FALSE,"FANDA96";#N/A,#N/A,FALSE,"INTRAN96";#N/A,#N/A,FALSE,"NAA9697";#N/A,#N/A,FALSE,"ECWEBB";#N/A,#N/A,FALSE,"MFT96";#N/A,#N/A,FALSE,"CTrecon"}</definedName>
    <definedName name="sdff_5_3_2" hidden="1">{#N/A,#N/A,FALSE,"TMCOMP96";#N/A,#N/A,FALSE,"MAT96";#N/A,#N/A,FALSE,"FANDA96";#N/A,#N/A,FALSE,"INTRAN96";#N/A,#N/A,FALSE,"NAA9697";#N/A,#N/A,FALSE,"ECWEBB";#N/A,#N/A,FALSE,"MFT96";#N/A,#N/A,FALSE,"CTrecon"}</definedName>
    <definedName name="sdff_5_3_3" hidden="1">{#N/A,#N/A,FALSE,"TMCOMP96";#N/A,#N/A,FALSE,"MAT96";#N/A,#N/A,FALSE,"FANDA96";#N/A,#N/A,FALSE,"INTRAN96";#N/A,#N/A,FALSE,"NAA9697";#N/A,#N/A,FALSE,"ECWEBB";#N/A,#N/A,FALSE,"MFT96";#N/A,#N/A,FALSE,"CTrecon"}</definedName>
    <definedName name="sdff_5_3_4" hidden="1">{#N/A,#N/A,FALSE,"TMCOMP96";#N/A,#N/A,FALSE,"MAT96";#N/A,#N/A,FALSE,"FANDA96";#N/A,#N/A,FALSE,"INTRAN96";#N/A,#N/A,FALSE,"NAA9697";#N/A,#N/A,FALSE,"ECWEBB";#N/A,#N/A,FALSE,"MFT96";#N/A,#N/A,FALSE,"CTrecon"}</definedName>
    <definedName name="sdff_5_3_5" hidden="1">{#N/A,#N/A,FALSE,"TMCOMP96";#N/A,#N/A,FALSE,"MAT96";#N/A,#N/A,FALSE,"FANDA96";#N/A,#N/A,FALSE,"INTRAN96";#N/A,#N/A,FALSE,"NAA9697";#N/A,#N/A,FALSE,"ECWEBB";#N/A,#N/A,FALSE,"MFT96";#N/A,#N/A,FALSE,"CTrecon"}</definedName>
    <definedName name="sdff_5_4" hidden="1">{#N/A,#N/A,FALSE,"TMCOMP96";#N/A,#N/A,FALSE,"MAT96";#N/A,#N/A,FALSE,"FANDA96";#N/A,#N/A,FALSE,"INTRAN96";#N/A,#N/A,FALSE,"NAA9697";#N/A,#N/A,FALSE,"ECWEBB";#N/A,#N/A,FALSE,"MFT96";#N/A,#N/A,FALSE,"CTrecon"}</definedName>
    <definedName name="sdff_5_4_1" hidden="1">{#N/A,#N/A,FALSE,"TMCOMP96";#N/A,#N/A,FALSE,"MAT96";#N/A,#N/A,FALSE,"FANDA96";#N/A,#N/A,FALSE,"INTRAN96";#N/A,#N/A,FALSE,"NAA9697";#N/A,#N/A,FALSE,"ECWEBB";#N/A,#N/A,FALSE,"MFT96";#N/A,#N/A,FALSE,"CTrecon"}</definedName>
    <definedName name="sdff_5_4_2" hidden="1">{#N/A,#N/A,FALSE,"TMCOMP96";#N/A,#N/A,FALSE,"MAT96";#N/A,#N/A,FALSE,"FANDA96";#N/A,#N/A,FALSE,"INTRAN96";#N/A,#N/A,FALSE,"NAA9697";#N/A,#N/A,FALSE,"ECWEBB";#N/A,#N/A,FALSE,"MFT96";#N/A,#N/A,FALSE,"CTrecon"}</definedName>
    <definedName name="sdff_5_4_3" hidden="1">{#N/A,#N/A,FALSE,"TMCOMP96";#N/A,#N/A,FALSE,"MAT96";#N/A,#N/A,FALSE,"FANDA96";#N/A,#N/A,FALSE,"INTRAN96";#N/A,#N/A,FALSE,"NAA9697";#N/A,#N/A,FALSE,"ECWEBB";#N/A,#N/A,FALSE,"MFT96";#N/A,#N/A,FALSE,"CTrecon"}</definedName>
    <definedName name="sdff_5_4_4" hidden="1">{#N/A,#N/A,FALSE,"TMCOMP96";#N/A,#N/A,FALSE,"MAT96";#N/A,#N/A,FALSE,"FANDA96";#N/A,#N/A,FALSE,"INTRAN96";#N/A,#N/A,FALSE,"NAA9697";#N/A,#N/A,FALSE,"ECWEBB";#N/A,#N/A,FALSE,"MFT96";#N/A,#N/A,FALSE,"CTrecon"}</definedName>
    <definedName name="sdff_5_4_5" hidden="1">{#N/A,#N/A,FALSE,"TMCOMP96";#N/A,#N/A,FALSE,"MAT96";#N/A,#N/A,FALSE,"FANDA96";#N/A,#N/A,FALSE,"INTRAN96";#N/A,#N/A,FALSE,"NAA9697";#N/A,#N/A,FALSE,"ECWEBB";#N/A,#N/A,FALSE,"MFT96";#N/A,#N/A,FALSE,"CTrecon"}</definedName>
    <definedName name="sdff_5_5" hidden="1">{#N/A,#N/A,FALSE,"TMCOMP96";#N/A,#N/A,FALSE,"MAT96";#N/A,#N/A,FALSE,"FANDA96";#N/A,#N/A,FALSE,"INTRAN96";#N/A,#N/A,FALSE,"NAA9697";#N/A,#N/A,FALSE,"ECWEBB";#N/A,#N/A,FALSE,"MFT96";#N/A,#N/A,FALSE,"CTrecon"}</definedName>
    <definedName name="sdff_5_5_1" hidden="1">{#N/A,#N/A,FALSE,"TMCOMP96";#N/A,#N/A,FALSE,"MAT96";#N/A,#N/A,FALSE,"FANDA96";#N/A,#N/A,FALSE,"INTRAN96";#N/A,#N/A,FALSE,"NAA9697";#N/A,#N/A,FALSE,"ECWEBB";#N/A,#N/A,FALSE,"MFT96";#N/A,#N/A,FALSE,"CTrecon"}</definedName>
    <definedName name="sdff_5_5_2" hidden="1">{#N/A,#N/A,FALSE,"TMCOMP96";#N/A,#N/A,FALSE,"MAT96";#N/A,#N/A,FALSE,"FANDA96";#N/A,#N/A,FALSE,"INTRAN96";#N/A,#N/A,FALSE,"NAA9697";#N/A,#N/A,FALSE,"ECWEBB";#N/A,#N/A,FALSE,"MFT96";#N/A,#N/A,FALSE,"CTrecon"}</definedName>
    <definedName name="sdff_5_5_3" hidden="1">{#N/A,#N/A,FALSE,"TMCOMP96";#N/A,#N/A,FALSE,"MAT96";#N/A,#N/A,FALSE,"FANDA96";#N/A,#N/A,FALSE,"INTRAN96";#N/A,#N/A,FALSE,"NAA9697";#N/A,#N/A,FALSE,"ECWEBB";#N/A,#N/A,FALSE,"MFT96";#N/A,#N/A,FALSE,"CTrecon"}</definedName>
    <definedName name="sdff_5_5_4" hidden="1">{#N/A,#N/A,FALSE,"TMCOMP96";#N/A,#N/A,FALSE,"MAT96";#N/A,#N/A,FALSE,"FANDA96";#N/A,#N/A,FALSE,"INTRAN96";#N/A,#N/A,FALSE,"NAA9697";#N/A,#N/A,FALSE,"ECWEBB";#N/A,#N/A,FALSE,"MFT96";#N/A,#N/A,FALSE,"CTrecon"}</definedName>
    <definedName name="sdff_5_5_5"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fad_1" hidden="1">{#N/A,#N/A,FALSE,"TMCOMP96";#N/A,#N/A,FALSE,"MAT96";#N/A,#N/A,FALSE,"FANDA96";#N/A,#N/A,FALSE,"INTRAN96";#N/A,#N/A,FALSE,"NAA9697";#N/A,#N/A,FALSE,"ECWEBB";#N/A,#N/A,FALSE,"MFT96";#N/A,#N/A,FALSE,"CTrecon"}</definedName>
    <definedName name="sfad_1_1" hidden="1">{#N/A,#N/A,FALSE,"TMCOMP96";#N/A,#N/A,FALSE,"MAT96";#N/A,#N/A,FALSE,"FANDA96";#N/A,#N/A,FALSE,"INTRAN96";#N/A,#N/A,FALSE,"NAA9697";#N/A,#N/A,FALSE,"ECWEBB";#N/A,#N/A,FALSE,"MFT96";#N/A,#N/A,FALSE,"CTrecon"}</definedName>
    <definedName name="sfad_1_1_1" hidden="1">{#N/A,#N/A,FALSE,"TMCOMP96";#N/A,#N/A,FALSE,"MAT96";#N/A,#N/A,FALSE,"FANDA96";#N/A,#N/A,FALSE,"INTRAN96";#N/A,#N/A,FALSE,"NAA9697";#N/A,#N/A,FALSE,"ECWEBB";#N/A,#N/A,FALSE,"MFT96";#N/A,#N/A,FALSE,"CTrecon"}</definedName>
    <definedName name="sfad_1_1_1_1" hidden="1">{#N/A,#N/A,FALSE,"TMCOMP96";#N/A,#N/A,FALSE,"MAT96";#N/A,#N/A,FALSE,"FANDA96";#N/A,#N/A,FALSE,"INTRAN96";#N/A,#N/A,FALSE,"NAA9697";#N/A,#N/A,FALSE,"ECWEBB";#N/A,#N/A,FALSE,"MFT96";#N/A,#N/A,FALSE,"CTrecon"}</definedName>
    <definedName name="sfad_1_1_1_1_1" hidden="1">{#N/A,#N/A,FALSE,"TMCOMP96";#N/A,#N/A,FALSE,"MAT96";#N/A,#N/A,FALSE,"FANDA96";#N/A,#N/A,FALSE,"INTRAN96";#N/A,#N/A,FALSE,"NAA9697";#N/A,#N/A,FALSE,"ECWEBB";#N/A,#N/A,FALSE,"MFT96";#N/A,#N/A,FALSE,"CTrecon"}</definedName>
    <definedName name="sfad_1_1_1_1_1_1" hidden="1">{#N/A,#N/A,FALSE,"TMCOMP96";#N/A,#N/A,FALSE,"MAT96";#N/A,#N/A,FALSE,"FANDA96";#N/A,#N/A,FALSE,"INTRAN96";#N/A,#N/A,FALSE,"NAA9697";#N/A,#N/A,FALSE,"ECWEBB";#N/A,#N/A,FALSE,"MFT96";#N/A,#N/A,FALSE,"CTrecon"}</definedName>
    <definedName name="sfad_1_1_1_1_1_2" hidden="1">{#N/A,#N/A,FALSE,"TMCOMP96";#N/A,#N/A,FALSE,"MAT96";#N/A,#N/A,FALSE,"FANDA96";#N/A,#N/A,FALSE,"INTRAN96";#N/A,#N/A,FALSE,"NAA9697";#N/A,#N/A,FALSE,"ECWEBB";#N/A,#N/A,FALSE,"MFT96";#N/A,#N/A,FALSE,"CTrecon"}</definedName>
    <definedName name="sfad_1_1_1_1_1_3" hidden="1">{#N/A,#N/A,FALSE,"TMCOMP96";#N/A,#N/A,FALSE,"MAT96";#N/A,#N/A,FALSE,"FANDA96";#N/A,#N/A,FALSE,"INTRAN96";#N/A,#N/A,FALSE,"NAA9697";#N/A,#N/A,FALSE,"ECWEBB";#N/A,#N/A,FALSE,"MFT96";#N/A,#N/A,FALSE,"CTrecon"}</definedName>
    <definedName name="sfad_1_1_1_1_1_4" hidden="1">{#N/A,#N/A,FALSE,"TMCOMP96";#N/A,#N/A,FALSE,"MAT96";#N/A,#N/A,FALSE,"FANDA96";#N/A,#N/A,FALSE,"INTRAN96";#N/A,#N/A,FALSE,"NAA9697";#N/A,#N/A,FALSE,"ECWEBB";#N/A,#N/A,FALSE,"MFT96";#N/A,#N/A,FALSE,"CTrecon"}</definedName>
    <definedName name="sfad_1_1_1_1_1_5" hidden="1">{#N/A,#N/A,FALSE,"TMCOMP96";#N/A,#N/A,FALSE,"MAT96";#N/A,#N/A,FALSE,"FANDA96";#N/A,#N/A,FALSE,"INTRAN96";#N/A,#N/A,FALSE,"NAA9697";#N/A,#N/A,FALSE,"ECWEBB";#N/A,#N/A,FALSE,"MFT96";#N/A,#N/A,FALSE,"CTrecon"}</definedName>
    <definedName name="sfad_1_1_1_1_2" hidden="1">{#N/A,#N/A,FALSE,"TMCOMP96";#N/A,#N/A,FALSE,"MAT96";#N/A,#N/A,FALSE,"FANDA96";#N/A,#N/A,FALSE,"INTRAN96";#N/A,#N/A,FALSE,"NAA9697";#N/A,#N/A,FALSE,"ECWEBB";#N/A,#N/A,FALSE,"MFT96";#N/A,#N/A,FALSE,"CTrecon"}</definedName>
    <definedName name="sfad_1_1_1_1_2_1" hidden="1">{#N/A,#N/A,FALSE,"TMCOMP96";#N/A,#N/A,FALSE,"MAT96";#N/A,#N/A,FALSE,"FANDA96";#N/A,#N/A,FALSE,"INTRAN96";#N/A,#N/A,FALSE,"NAA9697";#N/A,#N/A,FALSE,"ECWEBB";#N/A,#N/A,FALSE,"MFT96";#N/A,#N/A,FALSE,"CTrecon"}</definedName>
    <definedName name="sfad_1_1_1_1_2_2" hidden="1">{#N/A,#N/A,FALSE,"TMCOMP96";#N/A,#N/A,FALSE,"MAT96";#N/A,#N/A,FALSE,"FANDA96";#N/A,#N/A,FALSE,"INTRAN96";#N/A,#N/A,FALSE,"NAA9697";#N/A,#N/A,FALSE,"ECWEBB";#N/A,#N/A,FALSE,"MFT96";#N/A,#N/A,FALSE,"CTrecon"}</definedName>
    <definedName name="sfad_1_1_1_1_2_3" hidden="1">{#N/A,#N/A,FALSE,"TMCOMP96";#N/A,#N/A,FALSE,"MAT96";#N/A,#N/A,FALSE,"FANDA96";#N/A,#N/A,FALSE,"INTRAN96";#N/A,#N/A,FALSE,"NAA9697";#N/A,#N/A,FALSE,"ECWEBB";#N/A,#N/A,FALSE,"MFT96";#N/A,#N/A,FALSE,"CTrecon"}</definedName>
    <definedName name="sfad_1_1_1_1_2_4" hidden="1">{#N/A,#N/A,FALSE,"TMCOMP96";#N/A,#N/A,FALSE,"MAT96";#N/A,#N/A,FALSE,"FANDA96";#N/A,#N/A,FALSE,"INTRAN96";#N/A,#N/A,FALSE,"NAA9697";#N/A,#N/A,FALSE,"ECWEBB";#N/A,#N/A,FALSE,"MFT96";#N/A,#N/A,FALSE,"CTrecon"}</definedName>
    <definedName name="sfad_1_1_1_1_2_5" hidden="1">{#N/A,#N/A,FALSE,"TMCOMP96";#N/A,#N/A,FALSE,"MAT96";#N/A,#N/A,FALSE,"FANDA96";#N/A,#N/A,FALSE,"INTRAN96";#N/A,#N/A,FALSE,"NAA9697";#N/A,#N/A,FALSE,"ECWEBB";#N/A,#N/A,FALSE,"MFT96";#N/A,#N/A,FALSE,"CTrecon"}</definedName>
    <definedName name="sfad_1_1_1_1_3" hidden="1">{#N/A,#N/A,FALSE,"TMCOMP96";#N/A,#N/A,FALSE,"MAT96";#N/A,#N/A,FALSE,"FANDA96";#N/A,#N/A,FALSE,"INTRAN96";#N/A,#N/A,FALSE,"NAA9697";#N/A,#N/A,FALSE,"ECWEBB";#N/A,#N/A,FALSE,"MFT96";#N/A,#N/A,FALSE,"CTrecon"}</definedName>
    <definedName name="sfad_1_1_1_1_4" hidden="1">{#N/A,#N/A,FALSE,"TMCOMP96";#N/A,#N/A,FALSE,"MAT96";#N/A,#N/A,FALSE,"FANDA96";#N/A,#N/A,FALSE,"INTRAN96";#N/A,#N/A,FALSE,"NAA9697";#N/A,#N/A,FALSE,"ECWEBB";#N/A,#N/A,FALSE,"MFT96";#N/A,#N/A,FALSE,"CTrecon"}</definedName>
    <definedName name="sfad_1_1_1_1_5" hidden="1">{#N/A,#N/A,FALSE,"TMCOMP96";#N/A,#N/A,FALSE,"MAT96";#N/A,#N/A,FALSE,"FANDA96";#N/A,#N/A,FALSE,"INTRAN96";#N/A,#N/A,FALSE,"NAA9697";#N/A,#N/A,FALSE,"ECWEBB";#N/A,#N/A,FALSE,"MFT96";#N/A,#N/A,FALSE,"CTrecon"}</definedName>
    <definedName name="sfad_1_1_1_2" hidden="1">{#N/A,#N/A,FALSE,"TMCOMP96";#N/A,#N/A,FALSE,"MAT96";#N/A,#N/A,FALSE,"FANDA96";#N/A,#N/A,FALSE,"INTRAN96";#N/A,#N/A,FALSE,"NAA9697";#N/A,#N/A,FALSE,"ECWEBB";#N/A,#N/A,FALSE,"MFT96";#N/A,#N/A,FALSE,"CTrecon"}</definedName>
    <definedName name="sfad_1_1_1_2_1" hidden="1">{#N/A,#N/A,FALSE,"TMCOMP96";#N/A,#N/A,FALSE,"MAT96";#N/A,#N/A,FALSE,"FANDA96";#N/A,#N/A,FALSE,"INTRAN96";#N/A,#N/A,FALSE,"NAA9697";#N/A,#N/A,FALSE,"ECWEBB";#N/A,#N/A,FALSE,"MFT96";#N/A,#N/A,FALSE,"CTrecon"}</definedName>
    <definedName name="sfad_1_1_1_2_2" hidden="1">{#N/A,#N/A,FALSE,"TMCOMP96";#N/A,#N/A,FALSE,"MAT96";#N/A,#N/A,FALSE,"FANDA96";#N/A,#N/A,FALSE,"INTRAN96";#N/A,#N/A,FALSE,"NAA9697";#N/A,#N/A,FALSE,"ECWEBB";#N/A,#N/A,FALSE,"MFT96";#N/A,#N/A,FALSE,"CTrecon"}</definedName>
    <definedName name="sfad_1_1_1_2_3" hidden="1">{#N/A,#N/A,FALSE,"TMCOMP96";#N/A,#N/A,FALSE,"MAT96";#N/A,#N/A,FALSE,"FANDA96";#N/A,#N/A,FALSE,"INTRAN96";#N/A,#N/A,FALSE,"NAA9697";#N/A,#N/A,FALSE,"ECWEBB";#N/A,#N/A,FALSE,"MFT96";#N/A,#N/A,FALSE,"CTrecon"}</definedName>
    <definedName name="sfad_1_1_1_2_4" hidden="1">{#N/A,#N/A,FALSE,"TMCOMP96";#N/A,#N/A,FALSE,"MAT96";#N/A,#N/A,FALSE,"FANDA96";#N/A,#N/A,FALSE,"INTRAN96";#N/A,#N/A,FALSE,"NAA9697";#N/A,#N/A,FALSE,"ECWEBB";#N/A,#N/A,FALSE,"MFT96";#N/A,#N/A,FALSE,"CTrecon"}</definedName>
    <definedName name="sfad_1_1_1_2_5" hidden="1">{#N/A,#N/A,FALSE,"TMCOMP96";#N/A,#N/A,FALSE,"MAT96";#N/A,#N/A,FALSE,"FANDA96";#N/A,#N/A,FALSE,"INTRAN96";#N/A,#N/A,FALSE,"NAA9697";#N/A,#N/A,FALSE,"ECWEBB";#N/A,#N/A,FALSE,"MFT96";#N/A,#N/A,FALSE,"CTrecon"}</definedName>
    <definedName name="sfad_1_1_1_3" hidden="1">{#N/A,#N/A,FALSE,"TMCOMP96";#N/A,#N/A,FALSE,"MAT96";#N/A,#N/A,FALSE,"FANDA96";#N/A,#N/A,FALSE,"INTRAN96";#N/A,#N/A,FALSE,"NAA9697";#N/A,#N/A,FALSE,"ECWEBB";#N/A,#N/A,FALSE,"MFT96";#N/A,#N/A,FALSE,"CTrecon"}</definedName>
    <definedName name="sfad_1_1_1_3_1" hidden="1">{#N/A,#N/A,FALSE,"TMCOMP96";#N/A,#N/A,FALSE,"MAT96";#N/A,#N/A,FALSE,"FANDA96";#N/A,#N/A,FALSE,"INTRAN96";#N/A,#N/A,FALSE,"NAA9697";#N/A,#N/A,FALSE,"ECWEBB";#N/A,#N/A,FALSE,"MFT96";#N/A,#N/A,FALSE,"CTrecon"}</definedName>
    <definedName name="sfad_1_1_1_3_2" hidden="1">{#N/A,#N/A,FALSE,"TMCOMP96";#N/A,#N/A,FALSE,"MAT96";#N/A,#N/A,FALSE,"FANDA96";#N/A,#N/A,FALSE,"INTRAN96";#N/A,#N/A,FALSE,"NAA9697";#N/A,#N/A,FALSE,"ECWEBB";#N/A,#N/A,FALSE,"MFT96";#N/A,#N/A,FALSE,"CTrecon"}</definedName>
    <definedName name="sfad_1_1_1_3_3" hidden="1">{#N/A,#N/A,FALSE,"TMCOMP96";#N/A,#N/A,FALSE,"MAT96";#N/A,#N/A,FALSE,"FANDA96";#N/A,#N/A,FALSE,"INTRAN96";#N/A,#N/A,FALSE,"NAA9697";#N/A,#N/A,FALSE,"ECWEBB";#N/A,#N/A,FALSE,"MFT96";#N/A,#N/A,FALSE,"CTrecon"}</definedName>
    <definedName name="sfad_1_1_1_3_4" hidden="1">{#N/A,#N/A,FALSE,"TMCOMP96";#N/A,#N/A,FALSE,"MAT96";#N/A,#N/A,FALSE,"FANDA96";#N/A,#N/A,FALSE,"INTRAN96";#N/A,#N/A,FALSE,"NAA9697";#N/A,#N/A,FALSE,"ECWEBB";#N/A,#N/A,FALSE,"MFT96";#N/A,#N/A,FALSE,"CTrecon"}</definedName>
    <definedName name="sfad_1_1_1_3_5" hidden="1">{#N/A,#N/A,FALSE,"TMCOMP96";#N/A,#N/A,FALSE,"MAT96";#N/A,#N/A,FALSE,"FANDA96";#N/A,#N/A,FALSE,"INTRAN96";#N/A,#N/A,FALSE,"NAA9697";#N/A,#N/A,FALSE,"ECWEBB";#N/A,#N/A,FALSE,"MFT96";#N/A,#N/A,FALSE,"CTrecon"}</definedName>
    <definedName name="sfad_1_1_1_4" hidden="1">{#N/A,#N/A,FALSE,"TMCOMP96";#N/A,#N/A,FALSE,"MAT96";#N/A,#N/A,FALSE,"FANDA96";#N/A,#N/A,FALSE,"INTRAN96";#N/A,#N/A,FALSE,"NAA9697";#N/A,#N/A,FALSE,"ECWEBB";#N/A,#N/A,FALSE,"MFT96";#N/A,#N/A,FALSE,"CTrecon"}</definedName>
    <definedName name="sfad_1_1_1_4_1" hidden="1">{#N/A,#N/A,FALSE,"TMCOMP96";#N/A,#N/A,FALSE,"MAT96";#N/A,#N/A,FALSE,"FANDA96";#N/A,#N/A,FALSE,"INTRAN96";#N/A,#N/A,FALSE,"NAA9697";#N/A,#N/A,FALSE,"ECWEBB";#N/A,#N/A,FALSE,"MFT96";#N/A,#N/A,FALSE,"CTrecon"}</definedName>
    <definedName name="sfad_1_1_1_4_2" hidden="1">{#N/A,#N/A,FALSE,"TMCOMP96";#N/A,#N/A,FALSE,"MAT96";#N/A,#N/A,FALSE,"FANDA96";#N/A,#N/A,FALSE,"INTRAN96";#N/A,#N/A,FALSE,"NAA9697";#N/A,#N/A,FALSE,"ECWEBB";#N/A,#N/A,FALSE,"MFT96";#N/A,#N/A,FALSE,"CTrecon"}</definedName>
    <definedName name="sfad_1_1_1_4_3" hidden="1">{#N/A,#N/A,FALSE,"TMCOMP96";#N/A,#N/A,FALSE,"MAT96";#N/A,#N/A,FALSE,"FANDA96";#N/A,#N/A,FALSE,"INTRAN96";#N/A,#N/A,FALSE,"NAA9697";#N/A,#N/A,FALSE,"ECWEBB";#N/A,#N/A,FALSE,"MFT96";#N/A,#N/A,FALSE,"CTrecon"}</definedName>
    <definedName name="sfad_1_1_1_4_4" hidden="1">{#N/A,#N/A,FALSE,"TMCOMP96";#N/A,#N/A,FALSE,"MAT96";#N/A,#N/A,FALSE,"FANDA96";#N/A,#N/A,FALSE,"INTRAN96";#N/A,#N/A,FALSE,"NAA9697";#N/A,#N/A,FALSE,"ECWEBB";#N/A,#N/A,FALSE,"MFT96";#N/A,#N/A,FALSE,"CTrecon"}</definedName>
    <definedName name="sfad_1_1_1_4_5" hidden="1">{#N/A,#N/A,FALSE,"TMCOMP96";#N/A,#N/A,FALSE,"MAT96";#N/A,#N/A,FALSE,"FANDA96";#N/A,#N/A,FALSE,"INTRAN96";#N/A,#N/A,FALSE,"NAA9697";#N/A,#N/A,FALSE,"ECWEBB";#N/A,#N/A,FALSE,"MFT96";#N/A,#N/A,FALSE,"CTrecon"}</definedName>
    <definedName name="sfad_1_1_1_5" hidden="1">{#N/A,#N/A,FALSE,"TMCOMP96";#N/A,#N/A,FALSE,"MAT96";#N/A,#N/A,FALSE,"FANDA96";#N/A,#N/A,FALSE,"INTRAN96";#N/A,#N/A,FALSE,"NAA9697";#N/A,#N/A,FALSE,"ECWEBB";#N/A,#N/A,FALSE,"MFT96";#N/A,#N/A,FALSE,"CTrecon"}</definedName>
    <definedName name="sfad_1_1_1_5_1" hidden="1">{#N/A,#N/A,FALSE,"TMCOMP96";#N/A,#N/A,FALSE,"MAT96";#N/A,#N/A,FALSE,"FANDA96";#N/A,#N/A,FALSE,"INTRAN96";#N/A,#N/A,FALSE,"NAA9697";#N/A,#N/A,FALSE,"ECWEBB";#N/A,#N/A,FALSE,"MFT96";#N/A,#N/A,FALSE,"CTrecon"}</definedName>
    <definedName name="sfad_1_1_1_5_2" hidden="1">{#N/A,#N/A,FALSE,"TMCOMP96";#N/A,#N/A,FALSE,"MAT96";#N/A,#N/A,FALSE,"FANDA96";#N/A,#N/A,FALSE,"INTRAN96";#N/A,#N/A,FALSE,"NAA9697";#N/A,#N/A,FALSE,"ECWEBB";#N/A,#N/A,FALSE,"MFT96";#N/A,#N/A,FALSE,"CTrecon"}</definedName>
    <definedName name="sfad_1_1_1_5_3" hidden="1">{#N/A,#N/A,FALSE,"TMCOMP96";#N/A,#N/A,FALSE,"MAT96";#N/A,#N/A,FALSE,"FANDA96";#N/A,#N/A,FALSE,"INTRAN96";#N/A,#N/A,FALSE,"NAA9697";#N/A,#N/A,FALSE,"ECWEBB";#N/A,#N/A,FALSE,"MFT96";#N/A,#N/A,FALSE,"CTrecon"}</definedName>
    <definedName name="sfad_1_1_1_5_4" hidden="1">{#N/A,#N/A,FALSE,"TMCOMP96";#N/A,#N/A,FALSE,"MAT96";#N/A,#N/A,FALSE,"FANDA96";#N/A,#N/A,FALSE,"INTRAN96";#N/A,#N/A,FALSE,"NAA9697";#N/A,#N/A,FALSE,"ECWEBB";#N/A,#N/A,FALSE,"MFT96";#N/A,#N/A,FALSE,"CTrecon"}</definedName>
    <definedName name="sfad_1_1_1_5_5" hidden="1">{#N/A,#N/A,FALSE,"TMCOMP96";#N/A,#N/A,FALSE,"MAT96";#N/A,#N/A,FALSE,"FANDA96";#N/A,#N/A,FALSE,"INTRAN96";#N/A,#N/A,FALSE,"NAA9697";#N/A,#N/A,FALSE,"ECWEBB";#N/A,#N/A,FALSE,"MFT96";#N/A,#N/A,FALSE,"CTrecon"}</definedName>
    <definedName name="sfad_1_1_2" hidden="1">{#N/A,#N/A,FALSE,"TMCOMP96";#N/A,#N/A,FALSE,"MAT96";#N/A,#N/A,FALSE,"FANDA96";#N/A,#N/A,FALSE,"INTRAN96";#N/A,#N/A,FALSE,"NAA9697";#N/A,#N/A,FALSE,"ECWEBB";#N/A,#N/A,FALSE,"MFT96";#N/A,#N/A,FALSE,"CTrecon"}</definedName>
    <definedName name="sfad_1_1_2_1" hidden="1">{#N/A,#N/A,FALSE,"TMCOMP96";#N/A,#N/A,FALSE,"MAT96";#N/A,#N/A,FALSE,"FANDA96";#N/A,#N/A,FALSE,"INTRAN96";#N/A,#N/A,FALSE,"NAA9697";#N/A,#N/A,FALSE,"ECWEBB";#N/A,#N/A,FALSE,"MFT96";#N/A,#N/A,FALSE,"CTrecon"}</definedName>
    <definedName name="sfad_1_1_2_2" hidden="1">{#N/A,#N/A,FALSE,"TMCOMP96";#N/A,#N/A,FALSE,"MAT96";#N/A,#N/A,FALSE,"FANDA96";#N/A,#N/A,FALSE,"INTRAN96";#N/A,#N/A,FALSE,"NAA9697";#N/A,#N/A,FALSE,"ECWEBB";#N/A,#N/A,FALSE,"MFT96";#N/A,#N/A,FALSE,"CTrecon"}</definedName>
    <definedName name="sfad_1_1_2_3" hidden="1">{#N/A,#N/A,FALSE,"TMCOMP96";#N/A,#N/A,FALSE,"MAT96";#N/A,#N/A,FALSE,"FANDA96";#N/A,#N/A,FALSE,"INTRAN96";#N/A,#N/A,FALSE,"NAA9697";#N/A,#N/A,FALSE,"ECWEBB";#N/A,#N/A,FALSE,"MFT96";#N/A,#N/A,FALSE,"CTrecon"}</definedName>
    <definedName name="sfad_1_1_2_4" hidden="1">{#N/A,#N/A,FALSE,"TMCOMP96";#N/A,#N/A,FALSE,"MAT96";#N/A,#N/A,FALSE,"FANDA96";#N/A,#N/A,FALSE,"INTRAN96";#N/A,#N/A,FALSE,"NAA9697";#N/A,#N/A,FALSE,"ECWEBB";#N/A,#N/A,FALSE,"MFT96";#N/A,#N/A,FALSE,"CTrecon"}</definedName>
    <definedName name="sfad_1_1_2_5" hidden="1">{#N/A,#N/A,FALSE,"TMCOMP96";#N/A,#N/A,FALSE,"MAT96";#N/A,#N/A,FALSE,"FANDA96";#N/A,#N/A,FALSE,"INTRAN96";#N/A,#N/A,FALSE,"NAA9697";#N/A,#N/A,FALSE,"ECWEBB";#N/A,#N/A,FALSE,"MFT96";#N/A,#N/A,FALSE,"CTrecon"}</definedName>
    <definedName name="sfad_1_1_3" hidden="1">{#N/A,#N/A,FALSE,"TMCOMP96";#N/A,#N/A,FALSE,"MAT96";#N/A,#N/A,FALSE,"FANDA96";#N/A,#N/A,FALSE,"INTRAN96";#N/A,#N/A,FALSE,"NAA9697";#N/A,#N/A,FALSE,"ECWEBB";#N/A,#N/A,FALSE,"MFT96";#N/A,#N/A,FALSE,"CTrecon"}</definedName>
    <definedName name="sfad_1_1_3_1" hidden="1">{#N/A,#N/A,FALSE,"TMCOMP96";#N/A,#N/A,FALSE,"MAT96";#N/A,#N/A,FALSE,"FANDA96";#N/A,#N/A,FALSE,"INTRAN96";#N/A,#N/A,FALSE,"NAA9697";#N/A,#N/A,FALSE,"ECWEBB";#N/A,#N/A,FALSE,"MFT96";#N/A,#N/A,FALSE,"CTrecon"}</definedName>
    <definedName name="sfad_1_1_3_2" hidden="1">{#N/A,#N/A,FALSE,"TMCOMP96";#N/A,#N/A,FALSE,"MAT96";#N/A,#N/A,FALSE,"FANDA96";#N/A,#N/A,FALSE,"INTRAN96";#N/A,#N/A,FALSE,"NAA9697";#N/A,#N/A,FALSE,"ECWEBB";#N/A,#N/A,FALSE,"MFT96";#N/A,#N/A,FALSE,"CTrecon"}</definedName>
    <definedName name="sfad_1_1_3_3" hidden="1">{#N/A,#N/A,FALSE,"TMCOMP96";#N/A,#N/A,FALSE,"MAT96";#N/A,#N/A,FALSE,"FANDA96";#N/A,#N/A,FALSE,"INTRAN96";#N/A,#N/A,FALSE,"NAA9697";#N/A,#N/A,FALSE,"ECWEBB";#N/A,#N/A,FALSE,"MFT96";#N/A,#N/A,FALSE,"CTrecon"}</definedName>
    <definedName name="sfad_1_1_3_4" hidden="1">{#N/A,#N/A,FALSE,"TMCOMP96";#N/A,#N/A,FALSE,"MAT96";#N/A,#N/A,FALSE,"FANDA96";#N/A,#N/A,FALSE,"INTRAN96";#N/A,#N/A,FALSE,"NAA9697";#N/A,#N/A,FALSE,"ECWEBB";#N/A,#N/A,FALSE,"MFT96";#N/A,#N/A,FALSE,"CTrecon"}</definedName>
    <definedName name="sfad_1_1_3_5" hidden="1">{#N/A,#N/A,FALSE,"TMCOMP96";#N/A,#N/A,FALSE,"MAT96";#N/A,#N/A,FALSE,"FANDA96";#N/A,#N/A,FALSE,"INTRAN96";#N/A,#N/A,FALSE,"NAA9697";#N/A,#N/A,FALSE,"ECWEBB";#N/A,#N/A,FALSE,"MFT96";#N/A,#N/A,FALSE,"CTrecon"}</definedName>
    <definedName name="sfad_1_1_4" hidden="1">{#N/A,#N/A,FALSE,"TMCOMP96";#N/A,#N/A,FALSE,"MAT96";#N/A,#N/A,FALSE,"FANDA96";#N/A,#N/A,FALSE,"INTRAN96";#N/A,#N/A,FALSE,"NAA9697";#N/A,#N/A,FALSE,"ECWEBB";#N/A,#N/A,FALSE,"MFT96";#N/A,#N/A,FALSE,"CTrecon"}</definedName>
    <definedName name="sfad_1_1_4_1" hidden="1">{#N/A,#N/A,FALSE,"TMCOMP96";#N/A,#N/A,FALSE,"MAT96";#N/A,#N/A,FALSE,"FANDA96";#N/A,#N/A,FALSE,"INTRAN96";#N/A,#N/A,FALSE,"NAA9697";#N/A,#N/A,FALSE,"ECWEBB";#N/A,#N/A,FALSE,"MFT96";#N/A,#N/A,FALSE,"CTrecon"}</definedName>
    <definedName name="sfad_1_1_4_2" hidden="1">{#N/A,#N/A,FALSE,"TMCOMP96";#N/A,#N/A,FALSE,"MAT96";#N/A,#N/A,FALSE,"FANDA96";#N/A,#N/A,FALSE,"INTRAN96";#N/A,#N/A,FALSE,"NAA9697";#N/A,#N/A,FALSE,"ECWEBB";#N/A,#N/A,FALSE,"MFT96";#N/A,#N/A,FALSE,"CTrecon"}</definedName>
    <definedName name="sfad_1_1_4_3" hidden="1">{#N/A,#N/A,FALSE,"TMCOMP96";#N/A,#N/A,FALSE,"MAT96";#N/A,#N/A,FALSE,"FANDA96";#N/A,#N/A,FALSE,"INTRAN96";#N/A,#N/A,FALSE,"NAA9697";#N/A,#N/A,FALSE,"ECWEBB";#N/A,#N/A,FALSE,"MFT96";#N/A,#N/A,FALSE,"CTrecon"}</definedName>
    <definedName name="sfad_1_1_4_4" hidden="1">{#N/A,#N/A,FALSE,"TMCOMP96";#N/A,#N/A,FALSE,"MAT96";#N/A,#N/A,FALSE,"FANDA96";#N/A,#N/A,FALSE,"INTRAN96";#N/A,#N/A,FALSE,"NAA9697";#N/A,#N/A,FALSE,"ECWEBB";#N/A,#N/A,FALSE,"MFT96";#N/A,#N/A,FALSE,"CTrecon"}</definedName>
    <definedName name="sfad_1_1_4_5" hidden="1">{#N/A,#N/A,FALSE,"TMCOMP96";#N/A,#N/A,FALSE,"MAT96";#N/A,#N/A,FALSE,"FANDA96";#N/A,#N/A,FALSE,"INTRAN96";#N/A,#N/A,FALSE,"NAA9697";#N/A,#N/A,FALSE,"ECWEBB";#N/A,#N/A,FALSE,"MFT96";#N/A,#N/A,FALSE,"CTrecon"}</definedName>
    <definedName name="sfad_1_1_5" hidden="1">{#N/A,#N/A,FALSE,"TMCOMP96";#N/A,#N/A,FALSE,"MAT96";#N/A,#N/A,FALSE,"FANDA96";#N/A,#N/A,FALSE,"INTRAN96";#N/A,#N/A,FALSE,"NAA9697";#N/A,#N/A,FALSE,"ECWEBB";#N/A,#N/A,FALSE,"MFT96";#N/A,#N/A,FALSE,"CTrecon"}</definedName>
    <definedName name="sfad_1_1_5_1" hidden="1">{#N/A,#N/A,FALSE,"TMCOMP96";#N/A,#N/A,FALSE,"MAT96";#N/A,#N/A,FALSE,"FANDA96";#N/A,#N/A,FALSE,"INTRAN96";#N/A,#N/A,FALSE,"NAA9697";#N/A,#N/A,FALSE,"ECWEBB";#N/A,#N/A,FALSE,"MFT96";#N/A,#N/A,FALSE,"CTrecon"}</definedName>
    <definedName name="sfad_1_1_5_2" hidden="1">{#N/A,#N/A,FALSE,"TMCOMP96";#N/A,#N/A,FALSE,"MAT96";#N/A,#N/A,FALSE,"FANDA96";#N/A,#N/A,FALSE,"INTRAN96";#N/A,#N/A,FALSE,"NAA9697";#N/A,#N/A,FALSE,"ECWEBB";#N/A,#N/A,FALSE,"MFT96";#N/A,#N/A,FALSE,"CTrecon"}</definedName>
    <definedName name="sfad_1_1_5_3" hidden="1">{#N/A,#N/A,FALSE,"TMCOMP96";#N/A,#N/A,FALSE,"MAT96";#N/A,#N/A,FALSE,"FANDA96";#N/A,#N/A,FALSE,"INTRAN96";#N/A,#N/A,FALSE,"NAA9697";#N/A,#N/A,FALSE,"ECWEBB";#N/A,#N/A,FALSE,"MFT96";#N/A,#N/A,FALSE,"CTrecon"}</definedName>
    <definedName name="sfad_1_1_5_4" hidden="1">{#N/A,#N/A,FALSE,"TMCOMP96";#N/A,#N/A,FALSE,"MAT96";#N/A,#N/A,FALSE,"FANDA96";#N/A,#N/A,FALSE,"INTRAN96";#N/A,#N/A,FALSE,"NAA9697";#N/A,#N/A,FALSE,"ECWEBB";#N/A,#N/A,FALSE,"MFT96";#N/A,#N/A,FALSE,"CTrecon"}</definedName>
    <definedName name="sfad_1_1_5_5" hidden="1">{#N/A,#N/A,FALSE,"TMCOMP96";#N/A,#N/A,FALSE,"MAT96";#N/A,#N/A,FALSE,"FANDA96";#N/A,#N/A,FALSE,"INTRAN96";#N/A,#N/A,FALSE,"NAA9697";#N/A,#N/A,FALSE,"ECWEBB";#N/A,#N/A,FALSE,"MFT96";#N/A,#N/A,FALSE,"CTrecon"}</definedName>
    <definedName name="sfad_1_2" hidden="1">{#N/A,#N/A,FALSE,"TMCOMP96";#N/A,#N/A,FALSE,"MAT96";#N/A,#N/A,FALSE,"FANDA96";#N/A,#N/A,FALSE,"INTRAN96";#N/A,#N/A,FALSE,"NAA9697";#N/A,#N/A,FALSE,"ECWEBB";#N/A,#N/A,FALSE,"MFT96";#N/A,#N/A,FALSE,"CTrecon"}</definedName>
    <definedName name="sfad_1_2_1" hidden="1">{#N/A,#N/A,FALSE,"TMCOMP96";#N/A,#N/A,FALSE,"MAT96";#N/A,#N/A,FALSE,"FANDA96";#N/A,#N/A,FALSE,"INTRAN96";#N/A,#N/A,FALSE,"NAA9697";#N/A,#N/A,FALSE,"ECWEBB";#N/A,#N/A,FALSE,"MFT96";#N/A,#N/A,FALSE,"CTrecon"}</definedName>
    <definedName name="sfad_1_2_1_1" hidden="1">{#N/A,#N/A,FALSE,"TMCOMP96";#N/A,#N/A,FALSE,"MAT96";#N/A,#N/A,FALSE,"FANDA96";#N/A,#N/A,FALSE,"INTRAN96";#N/A,#N/A,FALSE,"NAA9697";#N/A,#N/A,FALSE,"ECWEBB";#N/A,#N/A,FALSE,"MFT96";#N/A,#N/A,FALSE,"CTrecon"}</definedName>
    <definedName name="sfad_1_2_1_1_1" hidden="1">{#N/A,#N/A,FALSE,"TMCOMP96";#N/A,#N/A,FALSE,"MAT96";#N/A,#N/A,FALSE,"FANDA96";#N/A,#N/A,FALSE,"INTRAN96";#N/A,#N/A,FALSE,"NAA9697";#N/A,#N/A,FALSE,"ECWEBB";#N/A,#N/A,FALSE,"MFT96";#N/A,#N/A,FALSE,"CTrecon"}</definedName>
    <definedName name="sfad_1_2_1_1_1_1" hidden="1">{#N/A,#N/A,FALSE,"TMCOMP96";#N/A,#N/A,FALSE,"MAT96";#N/A,#N/A,FALSE,"FANDA96";#N/A,#N/A,FALSE,"INTRAN96";#N/A,#N/A,FALSE,"NAA9697";#N/A,#N/A,FALSE,"ECWEBB";#N/A,#N/A,FALSE,"MFT96";#N/A,#N/A,FALSE,"CTrecon"}</definedName>
    <definedName name="sfad_1_2_1_1_1_2" hidden="1">{#N/A,#N/A,FALSE,"TMCOMP96";#N/A,#N/A,FALSE,"MAT96";#N/A,#N/A,FALSE,"FANDA96";#N/A,#N/A,FALSE,"INTRAN96";#N/A,#N/A,FALSE,"NAA9697";#N/A,#N/A,FALSE,"ECWEBB";#N/A,#N/A,FALSE,"MFT96";#N/A,#N/A,FALSE,"CTrecon"}</definedName>
    <definedName name="sfad_1_2_1_1_1_3" hidden="1">{#N/A,#N/A,FALSE,"TMCOMP96";#N/A,#N/A,FALSE,"MAT96";#N/A,#N/A,FALSE,"FANDA96";#N/A,#N/A,FALSE,"INTRAN96";#N/A,#N/A,FALSE,"NAA9697";#N/A,#N/A,FALSE,"ECWEBB";#N/A,#N/A,FALSE,"MFT96";#N/A,#N/A,FALSE,"CTrecon"}</definedName>
    <definedName name="sfad_1_2_1_1_1_4" hidden="1">{#N/A,#N/A,FALSE,"TMCOMP96";#N/A,#N/A,FALSE,"MAT96";#N/A,#N/A,FALSE,"FANDA96";#N/A,#N/A,FALSE,"INTRAN96";#N/A,#N/A,FALSE,"NAA9697";#N/A,#N/A,FALSE,"ECWEBB";#N/A,#N/A,FALSE,"MFT96";#N/A,#N/A,FALSE,"CTrecon"}</definedName>
    <definedName name="sfad_1_2_1_1_1_5" hidden="1">{#N/A,#N/A,FALSE,"TMCOMP96";#N/A,#N/A,FALSE,"MAT96";#N/A,#N/A,FALSE,"FANDA96";#N/A,#N/A,FALSE,"INTRAN96";#N/A,#N/A,FALSE,"NAA9697";#N/A,#N/A,FALSE,"ECWEBB";#N/A,#N/A,FALSE,"MFT96";#N/A,#N/A,FALSE,"CTrecon"}</definedName>
    <definedName name="sfad_1_2_1_1_2" hidden="1">{#N/A,#N/A,FALSE,"TMCOMP96";#N/A,#N/A,FALSE,"MAT96";#N/A,#N/A,FALSE,"FANDA96";#N/A,#N/A,FALSE,"INTRAN96";#N/A,#N/A,FALSE,"NAA9697";#N/A,#N/A,FALSE,"ECWEBB";#N/A,#N/A,FALSE,"MFT96";#N/A,#N/A,FALSE,"CTrecon"}</definedName>
    <definedName name="sfad_1_2_1_1_2_1" hidden="1">{#N/A,#N/A,FALSE,"TMCOMP96";#N/A,#N/A,FALSE,"MAT96";#N/A,#N/A,FALSE,"FANDA96";#N/A,#N/A,FALSE,"INTRAN96";#N/A,#N/A,FALSE,"NAA9697";#N/A,#N/A,FALSE,"ECWEBB";#N/A,#N/A,FALSE,"MFT96";#N/A,#N/A,FALSE,"CTrecon"}</definedName>
    <definedName name="sfad_1_2_1_1_2_2" hidden="1">{#N/A,#N/A,FALSE,"TMCOMP96";#N/A,#N/A,FALSE,"MAT96";#N/A,#N/A,FALSE,"FANDA96";#N/A,#N/A,FALSE,"INTRAN96";#N/A,#N/A,FALSE,"NAA9697";#N/A,#N/A,FALSE,"ECWEBB";#N/A,#N/A,FALSE,"MFT96";#N/A,#N/A,FALSE,"CTrecon"}</definedName>
    <definedName name="sfad_1_2_1_1_2_3" hidden="1">{#N/A,#N/A,FALSE,"TMCOMP96";#N/A,#N/A,FALSE,"MAT96";#N/A,#N/A,FALSE,"FANDA96";#N/A,#N/A,FALSE,"INTRAN96";#N/A,#N/A,FALSE,"NAA9697";#N/A,#N/A,FALSE,"ECWEBB";#N/A,#N/A,FALSE,"MFT96";#N/A,#N/A,FALSE,"CTrecon"}</definedName>
    <definedName name="sfad_1_2_1_1_2_4" hidden="1">{#N/A,#N/A,FALSE,"TMCOMP96";#N/A,#N/A,FALSE,"MAT96";#N/A,#N/A,FALSE,"FANDA96";#N/A,#N/A,FALSE,"INTRAN96";#N/A,#N/A,FALSE,"NAA9697";#N/A,#N/A,FALSE,"ECWEBB";#N/A,#N/A,FALSE,"MFT96";#N/A,#N/A,FALSE,"CTrecon"}</definedName>
    <definedName name="sfad_1_2_1_1_2_5" hidden="1">{#N/A,#N/A,FALSE,"TMCOMP96";#N/A,#N/A,FALSE,"MAT96";#N/A,#N/A,FALSE,"FANDA96";#N/A,#N/A,FALSE,"INTRAN96";#N/A,#N/A,FALSE,"NAA9697";#N/A,#N/A,FALSE,"ECWEBB";#N/A,#N/A,FALSE,"MFT96";#N/A,#N/A,FALSE,"CTrecon"}</definedName>
    <definedName name="sfad_1_2_1_1_3" hidden="1">{#N/A,#N/A,FALSE,"TMCOMP96";#N/A,#N/A,FALSE,"MAT96";#N/A,#N/A,FALSE,"FANDA96";#N/A,#N/A,FALSE,"INTRAN96";#N/A,#N/A,FALSE,"NAA9697";#N/A,#N/A,FALSE,"ECWEBB";#N/A,#N/A,FALSE,"MFT96";#N/A,#N/A,FALSE,"CTrecon"}</definedName>
    <definedName name="sfad_1_2_1_1_4" hidden="1">{#N/A,#N/A,FALSE,"TMCOMP96";#N/A,#N/A,FALSE,"MAT96";#N/A,#N/A,FALSE,"FANDA96";#N/A,#N/A,FALSE,"INTRAN96";#N/A,#N/A,FALSE,"NAA9697";#N/A,#N/A,FALSE,"ECWEBB";#N/A,#N/A,FALSE,"MFT96";#N/A,#N/A,FALSE,"CTrecon"}</definedName>
    <definedName name="sfad_1_2_1_1_5" hidden="1">{#N/A,#N/A,FALSE,"TMCOMP96";#N/A,#N/A,FALSE,"MAT96";#N/A,#N/A,FALSE,"FANDA96";#N/A,#N/A,FALSE,"INTRAN96";#N/A,#N/A,FALSE,"NAA9697";#N/A,#N/A,FALSE,"ECWEBB";#N/A,#N/A,FALSE,"MFT96";#N/A,#N/A,FALSE,"CTrecon"}</definedName>
    <definedName name="sfad_1_2_1_2" hidden="1">{#N/A,#N/A,FALSE,"TMCOMP96";#N/A,#N/A,FALSE,"MAT96";#N/A,#N/A,FALSE,"FANDA96";#N/A,#N/A,FALSE,"INTRAN96";#N/A,#N/A,FALSE,"NAA9697";#N/A,#N/A,FALSE,"ECWEBB";#N/A,#N/A,FALSE,"MFT96";#N/A,#N/A,FALSE,"CTrecon"}</definedName>
    <definedName name="sfad_1_2_1_2_1" hidden="1">{#N/A,#N/A,FALSE,"TMCOMP96";#N/A,#N/A,FALSE,"MAT96";#N/A,#N/A,FALSE,"FANDA96";#N/A,#N/A,FALSE,"INTRAN96";#N/A,#N/A,FALSE,"NAA9697";#N/A,#N/A,FALSE,"ECWEBB";#N/A,#N/A,FALSE,"MFT96";#N/A,#N/A,FALSE,"CTrecon"}</definedName>
    <definedName name="sfad_1_2_1_2_2" hidden="1">{#N/A,#N/A,FALSE,"TMCOMP96";#N/A,#N/A,FALSE,"MAT96";#N/A,#N/A,FALSE,"FANDA96";#N/A,#N/A,FALSE,"INTRAN96";#N/A,#N/A,FALSE,"NAA9697";#N/A,#N/A,FALSE,"ECWEBB";#N/A,#N/A,FALSE,"MFT96";#N/A,#N/A,FALSE,"CTrecon"}</definedName>
    <definedName name="sfad_1_2_1_2_3" hidden="1">{#N/A,#N/A,FALSE,"TMCOMP96";#N/A,#N/A,FALSE,"MAT96";#N/A,#N/A,FALSE,"FANDA96";#N/A,#N/A,FALSE,"INTRAN96";#N/A,#N/A,FALSE,"NAA9697";#N/A,#N/A,FALSE,"ECWEBB";#N/A,#N/A,FALSE,"MFT96";#N/A,#N/A,FALSE,"CTrecon"}</definedName>
    <definedName name="sfad_1_2_1_2_4" hidden="1">{#N/A,#N/A,FALSE,"TMCOMP96";#N/A,#N/A,FALSE,"MAT96";#N/A,#N/A,FALSE,"FANDA96";#N/A,#N/A,FALSE,"INTRAN96";#N/A,#N/A,FALSE,"NAA9697";#N/A,#N/A,FALSE,"ECWEBB";#N/A,#N/A,FALSE,"MFT96";#N/A,#N/A,FALSE,"CTrecon"}</definedName>
    <definedName name="sfad_1_2_1_2_5" hidden="1">{#N/A,#N/A,FALSE,"TMCOMP96";#N/A,#N/A,FALSE,"MAT96";#N/A,#N/A,FALSE,"FANDA96";#N/A,#N/A,FALSE,"INTRAN96";#N/A,#N/A,FALSE,"NAA9697";#N/A,#N/A,FALSE,"ECWEBB";#N/A,#N/A,FALSE,"MFT96";#N/A,#N/A,FALSE,"CTrecon"}</definedName>
    <definedName name="sfad_1_2_1_3" hidden="1">{#N/A,#N/A,FALSE,"TMCOMP96";#N/A,#N/A,FALSE,"MAT96";#N/A,#N/A,FALSE,"FANDA96";#N/A,#N/A,FALSE,"INTRAN96";#N/A,#N/A,FALSE,"NAA9697";#N/A,#N/A,FALSE,"ECWEBB";#N/A,#N/A,FALSE,"MFT96";#N/A,#N/A,FALSE,"CTrecon"}</definedName>
    <definedName name="sfad_1_2_1_3_1" hidden="1">{#N/A,#N/A,FALSE,"TMCOMP96";#N/A,#N/A,FALSE,"MAT96";#N/A,#N/A,FALSE,"FANDA96";#N/A,#N/A,FALSE,"INTRAN96";#N/A,#N/A,FALSE,"NAA9697";#N/A,#N/A,FALSE,"ECWEBB";#N/A,#N/A,FALSE,"MFT96";#N/A,#N/A,FALSE,"CTrecon"}</definedName>
    <definedName name="sfad_1_2_1_3_2" hidden="1">{#N/A,#N/A,FALSE,"TMCOMP96";#N/A,#N/A,FALSE,"MAT96";#N/A,#N/A,FALSE,"FANDA96";#N/A,#N/A,FALSE,"INTRAN96";#N/A,#N/A,FALSE,"NAA9697";#N/A,#N/A,FALSE,"ECWEBB";#N/A,#N/A,FALSE,"MFT96";#N/A,#N/A,FALSE,"CTrecon"}</definedName>
    <definedName name="sfad_1_2_1_3_3" hidden="1">{#N/A,#N/A,FALSE,"TMCOMP96";#N/A,#N/A,FALSE,"MAT96";#N/A,#N/A,FALSE,"FANDA96";#N/A,#N/A,FALSE,"INTRAN96";#N/A,#N/A,FALSE,"NAA9697";#N/A,#N/A,FALSE,"ECWEBB";#N/A,#N/A,FALSE,"MFT96";#N/A,#N/A,FALSE,"CTrecon"}</definedName>
    <definedName name="sfad_1_2_1_3_4" hidden="1">{#N/A,#N/A,FALSE,"TMCOMP96";#N/A,#N/A,FALSE,"MAT96";#N/A,#N/A,FALSE,"FANDA96";#N/A,#N/A,FALSE,"INTRAN96";#N/A,#N/A,FALSE,"NAA9697";#N/A,#N/A,FALSE,"ECWEBB";#N/A,#N/A,FALSE,"MFT96";#N/A,#N/A,FALSE,"CTrecon"}</definedName>
    <definedName name="sfad_1_2_1_3_5" hidden="1">{#N/A,#N/A,FALSE,"TMCOMP96";#N/A,#N/A,FALSE,"MAT96";#N/A,#N/A,FALSE,"FANDA96";#N/A,#N/A,FALSE,"INTRAN96";#N/A,#N/A,FALSE,"NAA9697";#N/A,#N/A,FALSE,"ECWEBB";#N/A,#N/A,FALSE,"MFT96";#N/A,#N/A,FALSE,"CTrecon"}</definedName>
    <definedName name="sfad_1_2_1_4" hidden="1">{#N/A,#N/A,FALSE,"TMCOMP96";#N/A,#N/A,FALSE,"MAT96";#N/A,#N/A,FALSE,"FANDA96";#N/A,#N/A,FALSE,"INTRAN96";#N/A,#N/A,FALSE,"NAA9697";#N/A,#N/A,FALSE,"ECWEBB";#N/A,#N/A,FALSE,"MFT96";#N/A,#N/A,FALSE,"CTrecon"}</definedName>
    <definedName name="sfad_1_2_1_4_1" hidden="1">{#N/A,#N/A,FALSE,"TMCOMP96";#N/A,#N/A,FALSE,"MAT96";#N/A,#N/A,FALSE,"FANDA96";#N/A,#N/A,FALSE,"INTRAN96";#N/A,#N/A,FALSE,"NAA9697";#N/A,#N/A,FALSE,"ECWEBB";#N/A,#N/A,FALSE,"MFT96";#N/A,#N/A,FALSE,"CTrecon"}</definedName>
    <definedName name="sfad_1_2_1_4_2" hidden="1">{#N/A,#N/A,FALSE,"TMCOMP96";#N/A,#N/A,FALSE,"MAT96";#N/A,#N/A,FALSE,"FANDA96";#N/A,#N/A,FALSE,"INTRAN96";#N/A,#N/A,FALSE,"NAA9697";#N/A,#N/A,FALSE,"ECWEBB";#N/A,#N/A,FALSE,"MFT96";#N/A,#N/A,FALSE,"CTrecon"}</definedName>
    <definedName name="sfad_1_2_1_4_3" hidden="1">{#N/A,#N/A,FALSE,"TMCOMP96";#N/A,#N/A,FALSE,"MAT96";#N/A,#N/A,FALSE,"FANDA96";#N/A,#N/A,FALSE,"INTRAN96";#N/A,#N/A,FALSE,"NAA9697";#N/A,#N/A,FALSE,"ECWEBB";#N/A,#N/A,FALSE,"MFT96";#N/A,#N/A,FALSE,"CTrecon"}</definedName>
    <definedName name="sfad_1_2_1_4_4" hidden="1">{#N/A,#N/A,FALSE,"TMCOMP96";#N/A,#N/A,FALSE,"MAT96";#N/A,#N/A,FALSE,"FANDA96";#N/A,#N/A,FALSE,"INTRAN96";#N/A,#N/A,FALSE,"NAA9697";#N/A,#N/A,FALSE,"ECWEBB";#N/A,#N/A,FALSE,"MFT96";#N/A,#N/A,FALSE,"CTrecon"}</definedName>
    <definedName name="sfad_1_2_1_4_5" hidden="1">{#N/A,#N/A,FALSE,"TMCOMP96";#N/A,#N/A,FALSE,"MAT96";#N/A,#N/A,FALSE,"FANDA96";#N/A,#N/A,FALSE,"INTRAN96";#N/A,#N/A,FALSE,"NAA9697";#N/A,#N/A,FALSE,"ECWEBB";#N/A,#N/A,FALSE,"MFT96";#N/A,#N/A,FALSE,"CTrecon"}</definedName>
    <definedName name="sfad_1_2_1_5" hidden="1">{#N/A,#N/A,FALSE,"TMCOMP96";#N/A,#N/A,FALSE,"MAT96";#N/A,#N/A,FALSE,"FANDA96";#N/A,#N/A,FALSE,"INTRAN96";#N/A,#N/A,FALSE,"NAA9697";#N/A,#N/A,FALSE,"ECWEBB";#N/A,#N/A,FALSE,"MFT96";#N/A,#N/A,FALSE,"CTrecon"}</definedName>
    <definedName name="sfad_1_2_1_5_1" hidden="1">{#N/A,#N/A,FALSE,"TMCOMP96";#N/A,#N/A,FALSE,"MAT96";#N/A,#N/A,FALSE,"FANDA96";#N/A,#N/A,FALSE,"INTRAN96";#N/A,#N/A,FALSE,"NAA9697";#N/A,#N/A,FALSE,"ECWEBB";#N/A,#N/A,FALSE,"MFT96";#N/A,#N/A,FALSE,"CTrecon"}</definedName>
    <definedName name="sfad_1_2_1_5_2" hidden="1">{#N/A,#N/A,FALSE,"TMCOMP96";#N/A,#N/A,FALSE,"MAT96";#N/A,#N/A,FALSE,"FANDA96";#N/A,#N/A,FALSE,"INTRAN96";#N/A,#N/A,FALSE,"NAA9697";#N/A,#N/A,FALSE,"ECWEBB";#N/A,#N/A,FALSE,"MFT96";#N/A,#N/A,FALSE,"CTrecon"}</definedName>
    <definedName name="sfad_1_2_1_5_3" hidden="1">{#N/A,#N/A,FALSE,"TMCOMP96";#N/A,#N/A,FALSE,"MAT96";#N/A,#N/A,FALSE,"FANDA96";#N/A,#N/A,FALSE,"INTRAN96";#N/A,#N/A,FALSE,"NAA9697";#N/A,#N/A,FALSE,"ECWEBB";#N/A,#N/A,FALSE,"MFT96";#N/A,#N/A,FALSE,"CTrecon"}</definedName>
    <definedName name="sfad_1_2_1_5_4" hidden="1">{#N/A,#N/A,FALSE,"TMCOMP96";#N/A,#N/A,FALSE,"MAT96";#N/A,#N/A,FALSE,"FANDA96";#N/A,#N/A,FALSE,"INTRAN96";#N/A,#N/A,FALSE,"NAA9697";#N/A,#N/A,FALSE,"ECWEBB";#N/A,#N/A,FALSE,"MFT96";#N/A,#N/A,FALSE,"CTrecon"}</definedName>
    <definedName name="sfad_1_2_1_5_5" hidden="1">{#N/A,#N/A,FALSE,"TMCOMP96";#N/A,#N/A,FALSE,"MAT96";#N/A,#N/A,FALSE,"FANDA96";#N/A,#N/A,FALSE,"INTRAN96";#N/A,#N/A,FALSE,"NAA9697";#N/A,#N/A,FALSE,"ECWEBB";#N/A,#N/A,FALSE,"MFT96";#N/A,#N/A,FALSE,"CTrecon"}</definedName>
    <definedName name="sfad_1_2_2" hidden="1">{#N/A,#N/A,FALSE,"TMCOMP96";#N/A,#N/A,FALSE,"MAT96";#N/A,#N/A,FALSE,"FANDA96";#N/A,#N/A,FALSE,"INTRAN96";#N/A,#N/A,FALSE,"NAA9697";#N/A,#N/A,FALSE,"ECWEBB";#N/A,#N/A,FALSE,"MFT96";#N/A,#N/A,FALSE,"CTrecon"}</definedName>
    <definedName name="sfad_1_2_2_1" hidden="1">{#N/A,#N/A,FALSE,"TMCOMP96";#N/A,#N/A,FALSE,"MAT96";#N/A,#N/A,FALSE,"FANDA96";#N/A,#N/A,FALSE,"INTRAN96";#N/A,#N/A,FALSE,"NAA9697";#N/A,#N/A,FALSE,"ECWEBB";#N/A,#N/A,FALSE,"MFT96";#N/A,#N/A,FALSE,"CTrecon"}</definedName>
    <definedName name="sfad_1_2_2_2" hidden="1">{#N/A,#N/A,FALSE,"TMCOMP96";#N/A,#N/A,FALSE,"MAT96";#N/A,#N/A,FALSE,"FANDA96";#N/A,#N/A,FALSE,"INTRAN96";#N/A,#N/A,FALSE,"NAA9697";#N/A,#N/A,FALSE,"ECWEBB";#N/A,#N/A,FALSE,"MFT96";#N/A,#N/A,FALSE,"CTrecon"}</definedName>
    <definedName name="sfad_1_2_2_3" hidden="1">{#N/A,#N/A,FALSE,"TMCOMP96";#N/A,#N/A,FALSE,"MAT96";#N/A,#N/A,FALSE,"FANDA96";#N/A,#N/A,FALSE,"INTRAN96";#N/A,#N/A,FALSE,"NAA9697";#N/A,#N/A,FALSE,"ECWEBB";#N/A,#N/A,FALSE,"MFT96";#N/A,#N/A,FALSE,"CTrecon"}</definedName>
    <definedName name="sfad_1_2_2_4" hidden="1">{#N/A,#N/A,FALSE,"TMCOMP96";#N/A,#N/A,FALSE,"MAT96";#N/A,#N/A,FALSE,"FANDA96";#N/A,#N/A,FALSE,"INTRAN96";#N/A,#N/A,FALSE,"NAA9697";#N/A,#N/A,FALSE,"ECWEBB";#N/A,#N/A,FALSE,"MFT96";#N/A,#N/A,FALSE,"CTrecon"}</definedName>
    <definedName name="sfad_1_2_2_5" hidden="1">{#N/A,#N/A,FALSE,"TMCOMP96";#N/A,#N/A,FALSE,"MAT96";#N/A,#N/A,FALSE,"FANDA96";#N/A,#N/A,FALSE,"INTRAN96";#N/A,#N/A,FALSE,"NAA9697";#N/A,#N/A,FALSE,"ECWEBB";#N/A,#N/A,FALSE,"MFT96";#N/A,#N/A,FALSE,"CTrecon"}</definedName>
    <definedName name="sfad_1_2_3" hidden="1">{#N/A,#N/A,FALSE,"TMCOMP96";#N/A,#N/A,FALSE,"MAT96";#N/A,#N/A,FALSE,"FANDA96";#N/A,#N/A,FALSE,"INTRAN96";#N/A,#N/A,FALSE,"NAA9697";#N/A,#N/A,FALSE,"ECWEBB";#N/A,#N/A,FALSE,"MFT96";#N/A,#N/A,FALSE,"CTrecon"}</definedName>
    <definedName name="sfad_1_2_3_1" hidden="1">{#N/A,#N/A,FALSE,"TMCOMP96";#N/A,#N/A,FALSE,"MAT96";#N/A,#N/A,FALSE,"FANDA96";#N/A,#N/A,FALSE,"INTRAN96";#N/A,#N/A,FALSE,"NAA9697";#N/A,#N/A,FALSE,"ECWEBB";#N/A,#N/A,FALSE,"MFT96";#N/A,#N/A,FALSE,"CTrecon"}</definedName>
    <definedName name="sfad_1_2_3_2" hidden="1">{#N/A,#N/A,FALSE,"TMCOMP96";#N/A,#N/A,FALSE,"MAT96";#N/A,#N/A,FALSE,"FANDA96";#N/A,#N/A,FALSE,"INTRAN96";#N/A,#N/A,FALSE,"NAA9697";#N/A,#N/A,FALSE,"ECWEBB";#N/A,#N/A,FALSE,"MFT96";#N/A,#N/A,FALSE,"CTrecon"}</definedName>
    <definedName name="sfad_1_2_3_3" hidden="1">{#N/A,#N/A,FALSE,"TMCOMP96";#N/A,#N/A,FALSE,"MAT96";#N/A,#N/A,FALSE,"FANDA96";#N/A,#N/A,FALSE,"INTRAN96";#N/A,#N/A,FALSE,"NAA9697";#N/A,#N/A,FALSE,"ECWEBB";#N/A,#N/A,FALSE,"MFT96";#N/A,#N/A,FALSE,"CTrecon"}</definedName>
    <definedName name="sfad_1_2_3_4" hidden="1">{#N/A,#N/A,FALSE,"TMCOMP96";#N/A,#N/A,FALSE,"MAT96";#N/A,#N/A,FALSE,"FANDA96";#N/A,#N/A,FALSE,"INTRAN96";#N/A,#N/A,FALSE,"NAA9697";#N/A,#N/A,FALSE,"ECWEBB";#N/A,#N/A,FALSE,"MFT96";#N/A,#N/A,FALSE,"CTrecon"}</definedName>
    <definedName name="sfad_1_2_3_5" hidden="1">{#N/A,#N/A,FALSE,"TMCOMP96";#N/A,#N/A,FALSE,"MAT96";#N/A,#N/A,FALSE,"FANDA96";#N/A,#N/A,FALSE,"INTRAN96";#N/A,#N/A,FALSE,"NAA9697";#N/A,#N/A,FALSE,"ECWEBB";#N/A,#N/A,FALSE,"MFT96";#N/A,#N/A,FALSE,"CTrecon"}</definedName>
    <definedName name="sfad_1_2_4" hidden="1">{#N/A,#N/A,FALSE,"TMCOMP96";#N/A,#N/A,FALSE,"MAT96";#N/A,#N/A,FALSE,"FANDA96";#N/A,#N/A,FALSE,"INTRAN96";#N/A,#N/A,FALSE,"NAA9697";#N/A,#N/A,FALSE,"ECWEBB";#N/A,#N/A,FALSE,"MFT96";#N/A,#N/A,FALSE,"CTrecon"}</definedName>
    <definedName name="sfad_1_2_4_1" hidden="1">{#N/A,#N/A,FALSE,"TMCOMP96";#N/A,#N/A,FALSE,"MAT96";#N/A,#N/A,FALSE,"FANDA96";#N/A,#N/A,FALSE,"INTRAN96";#N/A,#N/A,FALSE,"NAA9697";#N/A,#N/A,FALSE,"ECWEBB";#N/A,#N/A,FALSE,"MFT96";#N/A,#N/A,FALSE,"CTrecon"}</definedName>
    <definedName name="sfad_1_2_4_2" hidden="1">{#N/A,#N/A,FALSE,"TMCOMP96";#N/A,#N/A,FALSE,"MAT96";#N/A,#N/A,FALSE,"FANDA96";#N/A,#N/A,FALSE,"INTRAN96";#N/A,#N/A,FALSE,"NAA9697";#N/A,#N/A,FALSE,"ECWEBB";#N/A,#N/A,FALSE,"MFT96";#N/A,#N/A,FALSE,"CTrecon"}</definedName>
    <definedName name="sfad_1_2_4_3" hidden="1">{#N/A,#N/A,FALSE,"TMCOMP96";#N/A,#N/A,FALSE,"MAT96";#N/A,#N/A,FALSE,"FANDA96";#N/A,#N/A,FALSE,"INTRAN96";#N/A,#N/A,FALSE,"NAA9697";#N/A,#N/A,FALSE,"ECWEBB";#N/A,#N/A,FALSE,"MFT96";#N/A,#N/A,FALSE,"CTrecon"}</definedName>
    <definedName name="sfad_1_2_4_4" hidden="1">{#N/A,#N/A,FALSE,"TMCOMP96";#N/A,#N/A,FALSE,"MAT96";#N/A,#N/A,FALSE,"FANDA96";#N/A,#N/A,FALSE,"INTRAN96";#N/A,#N/A,FALSE,"NAA9697";#N/A,#N/A,FALSE,"ECWEBB";#N/A,#N/A,FALSE,"MFT96";#N/A,#N/A,FALSE,"CTrecon"}</definedName>
    <definedName name="sfad_1_2_4_5" hidden="1">{#N/A,#N/A,FALSE,"TMCOMP96";#N/A,#N/A,FALSE,"MAT96";#N/A,#N/A,FALSE,"FANDA96";#N/A,#N/A,FALSE,"INTRAN96";#N/A,#N/A,FALSE,"NAA9697";#N/A,#N/A,FALSE,"ECWEBB";#N/A,#N/A,FALSE,"MFT96";#N/A,#N/A,FALSE,"CTrecon"}</definedName>
    <definedName name="sfad_1_2_5" hidden="1">{#N/A,#N/A,FALSE,"TMCOMP96";#N/A,#N/A,FALSE,"MAT96";#N/A,#N/A,FALSE,"FANDA96";#N/A,#N/A,FALSE,"INTRAN96";#N/A,#N/A,FALSE,"NAA9697";#N/A,#N/A,FALSE,"ECWEBB";#N/A,#N/A,FALSE,"MFT96";#N/A,#N/A,FALSE,"CTrecon"}</definedName>
    <definedName name="sfad_1_2_5_1" hidden="1">{#N/A,#N/A,FALSE,"TMCOMP96";#N/A,#N/A,FALSE,"MAT96";#N/A,#N/A,FALSE,"FANDA96";#N/A,#N/A,FALSE,"INTRAN96";#N/A,#N/A,FALSE,"NAA9697";#N/A,#N/A,FALSE,"ECWEBB";#N/A,#N/A,FALSE,"MFT96";#N/A,#N/A,FALSE,"CTrecon"}</definedName>
    <definedName name="sfad_1_2_5_2" hidden="1">{#N/A,#N/A,FALSE,"TMCOMP96";#N/A,#N/A,FALSE,"MAT96";#N/A,#N/A,FALSE,"FANDA96";#N/A,#N/A,FALSE,"INTRAN96";#N/A,#N/A,FALSE,"NAA9697";#N/A,#N/A,FALSE,"ECWEBB";#N/A,#N/A,FALSE,"MFT96";#N/A,#N/A,FALSE,"CTrecon"}</definedName>
    <definedName name="sfad_1_2_5_3" hidden="1">{#N/A,#N/A,FALSE,"TMCOMP96";#N/A,#N/A,FALSE,"MAT96";#N/A,#N/A,FALSE,"FANDA96";#N/A,#N/A,FALSE,"INTRAN96";#N/A,#N/A,FALSE,"NAA9697";#N/A,#N/A,FALSE,"ECWEBB";#N/A,#N/A,FALSE,"MFT96";#N/A,#N/A,FALSE,"CTrecon"}</definedName>
    <definedName name="sfad_1_2_5_4" hidden="1">{#N/A,#N/A,FALSE,"TMCOMP96";#N/A,#N/A,FALSE,"MAT96";#N/A,#N/A,FALSE,"FANDA96";#N/A,#N/A,FALSE,"INTRAN96";#N/A,#N/A,FALSE,"NAA9697";#N/A,#N/A,FALSE,"ECWEBB";#N/A,#N/A,FALSE,"MFT96";#N/A,#N/A,FALSE,"CTrecon"}</definedName>
    <definedName name="sfad_1_2_5_5" hidden="1">{#N/A,#N/A,FALSE,"TMCOMP96";#N/A,#N/A,FALSE,"MAT96";#N/A,#N/A,FALSE,"FANDA96";#N/A,#N/A,FALSE,"INTRAN96";#N/A,#N/A,FALSE,"NAA9697";#N/A,#N/A,FALSE,"ECWEBB";#N/A,#N/A,FALSE,"MFT96";#N/A,#N/A,FALSE,"CTrecon"}</definedName>
    <definedName name="sfad_1_3" hidden="1">{#N/A,#N/A,FALSE,"TMCOMP96";#N/A,#N/A,FALSE,"MAT96";#N/A,#N/A,FALSE,"FANDA96";#N/A,#N/A,FALSE,"INTRAN96";#N/A,#N/A,FALSE,"NAA9697";#N/A,#N/A,FALSE,"ECWEBB";#N/A,#N/A,FALSE,"MFT96";#N/A,#N/A,FALSE,"CTrecon"}</definedName>
    <definedName name="sfad_1_3_1" hidden="1">{#N/A,#N/A,FALSE,"TMCOMP96";#N/A,#N/A,FALSE,"MAT96";#N/A,#N/A,FALSE,"FANDA96";#N/A,#N/A,FALSE,"INTRAN96";#N/A,#N/A,FALSE,"NAA9697";#N/A,#N/A,FALSE,"ECWEBB";#N/A,#N/A,FALSE,"MFT96";#N/A,#N/A,FALSE,"CTrecon"}</definedName>
    <definedName name="sfad_1_3_1_1" hidden="1">{#N/A,#N/A,FALSE,"TMCOMP96";#N/A,#N/A,FALSE,"MAT96";#N/A,#N/A,FALSE,"FANDA96";#N/A,#N/A,FALSE,"INTRAN96";#N/A,#N/A,FALSE,"NAA9697";#N/A,#N/A,FALSE,"ECWEBB";#N/A,#N/A,FALSE,"MFT96";#N/A,#N/A,FALSE,"CTrecon"}</definedName>
    <definedName name="sfad_1_3_1_1_1" hidden="1">{#N/A,#N/A,FALSE,"TMCOMP96";#N/A,#N/A,FALSE,"MAT96";#N/A,#N/A,FALSE,"FANDA96";#N/A,#N/A,FALSE,"INTRAN96";#N/A,#N/A,FALSE,"NAA9697";#N/A,#N/A,FALSE,"ECWEBB";#N/A,#N/A,FALSE,"MFT96";#N/A,#N/A,FALSE,"CTrecon"}</definedName>
    <definedName name="sfad_1_3_1_1_1_1" hidden="1">{#N/A,#N/A,FALSE,"TMCOMP96";#N/A,#N/A,FALSE,"MAT96";#N/A,#N/A,FALSE,"FANDA96";#N/A,#N/A,FALSE,"INTRAN96";#N/A,#N/A,FALSE,"NAA9697";#N/A,#N/A,FALSE,"ECWEBB";#N/A,#N/A,FALSE,"MFT96";#N/A,#N/A,FALSE,"CTrecon"}</definedName>
    <definedName name="sfad_1_3_1_1_1_2" hidden="1">{#N/A,#N/A,FALSE,"TMCOMP96";#N/A,#N/A,FALSE,"MAT96";#N/A,#N/A,FALSE,"FANDA96";#N/A,#N/A,FALSE,"INTRAN96";#N/A,#N/A,FALSE,"NAA9697";#N/A,#N/A,FALSE,"ECWEBB";#N/A,#N/A,FALSE,"MFT96";#N/A,#N/A,FALSE,"CTrecon"}</definedName>
    <definedName name="sfad_1_3_1_1_1_3" hidden="1">{#N/A,#N/A,FALSE,"TMCOMP96";#N/A,#N/A,FALSE,"MAT96";#N/A,#N/A,FALSE,"FANDA96";#N/A,#N/A,FALSE,"INTRAN96";#N/A,#N/A,FALSE,"NAA9697";#N/A,#N/A,FALSE,"ECWEBB";#N/A,#N/A,FALSE,"MFT96";#N/A,#N/A,FALSE,"CTrecon"}</definedName>
    <definedName name="sfad_1_3_1_1_1_4" hidden="1">{#N/A,#N/A,FALSE,"TMCOMP96";#N/A,#N/A,FALSE,"MAT96";#N/A,#N/A,FALSE,"FANDA96";#N/A,#N/A,FALSE,"INTRAN96";#N/A,#N/A,FALSE,"NAA9697";#N/A,#N/A,FALSE,"ECWEBB";#N/A,#N/A,FALSE,"MFT96";#N/A,#N/A,FALSE,"CTrecon"}</definedName>
    <definedName name="sfad_1_3_1_1_1_5" hidden="1">{#N/A,#N/A,FALSE,"TMCOMP96";#N/A,#N/A,FALSE,"MAT96";#N/A,#N/A,FALSE,"FANDA96";#N/A,#N/A,FALSE,"INTRAN96";#N/A,#N/A,FALSE,"NAA9697";#N/A,#N/A,FALSE,"ECWEBB";#N/A,#N/A,FALSE,"MFT96";#N/A,#N/A,FALSE,"CTrecon"}</definedName>
    <definedName name="sfad_1_3_1_1_2" hidden="1">{#N/A,#N/A,FALSE,"TMCOMP96";#N/A,#N/A,FALSE,"MAT96";#N/A,#N/A,FALSE,"FANDA96";#N/A,#N/A,FALSE,"INTRAN96";#N/A,#N/A,FALSE,"NAA9697";#N/A,#N/A,FALSE,"ECWEBB";#N/A,#N/A,FALSE,"MFT96";#N/A,#N/A,FALSE,"CTrecon"}</definedName>
    <definedName name="sfad_1_3_1_1_2_1" hidden="1">{#N/A,#N/A,FALSE,"TMCOMP96";#N/A,#N/A,FALSE,"MAT96";#N/A,#N/A,FALSE,"FANDA96";#N/A,#N/A,FALSE,"INTRAN96";#N/A,#N/A,FALSE,"NAA9697";#N/A,#N/A,FALSE,"ECWEBB";#N/A,#N/A,FALSE,"MFT96";#N/A,#N/A,FALSE,"CTrecon"}</definedName>
    <definedName name="sfad_1_3_1_1_2_2" hidden="1">{#N/A,#N/A,FALSE,"TMCOMP96";#N/A,#N/A,FALSE,"MAT96";#N/A,#N/A,FALSE,"FANDA96";#N/A,#N/A,FALSE,"INTRAN96";#N/A,#N/A,FALSE,"NAA9697";#N/A,#N/A,FALSE,"ECWEBB";#N/A,#N/A,FALSE,"MFT96";#N/A,#N/A,FALSE,"CTrecon"}</definedName>
    <definedName name="sfad_1_3_1_1_2_3" hidden="1">{#N/A,#N/A,FALSE,"TMCOMP96";#N/A,#N/A,FALSE,"MAT96";#N/A,#N/A,FALSE,"FANDA96";#N/A,#N/A,FALSE,"INTRAN96";#N/A,#N/A,FALSE,"NAA9697";#N/A,#N/A,FALSE,"ECWEBB";#N/A,#N/A,FALSE,"MFT96";#N/A,#N/A,FALSE,"CTrecon"}</definedName>
    <definedName name="sfad_1_3_1_1_2_4" hidden="1">{#N/A,#N/A,FALSE,"TMCOMP96";#N/A,#N/A,FALSE,"MAT96";#N/A,#N/A,FALSE,"FANDA96";#N/A,#N/A,FALSE,"INTRAN96";#N/A,#N/A,FALSE,"NAA9697";#N/A,#N/A,FALSE,"ECWEBB";#N/A,#N/A,FALSE,"MFT96";#N/A,#N/A,FALSE,"CTrecon"}</definedName>
    <definedName name="sfad_1_3_1_1_2_5" hidden="1">{#N/A,#N/A,FALSE,"TMCOMP96";#N/A,#N/A,FALSE,"MAT96";#N/A,#N/A,FALSE,"FANDA96";#N/A,#N/A,FALSE,"INTRAN96";#N/A,#N/A,FALSE,"NAA9697";#N/A,#N/A,FALSE,"ECWEBB";#N/A,#N/A,FALSE,"MFT96";#N/A,#N/A,FALSE,"CTrecon"}</definedName>
    <definedName name="sfad_1_3_1_1_3" hidden="1">{#N/A,#N/A,FALSE,"TMCOMP96";#N/A,#N/A,FALSE,"MAT96";#N/A,#N/A,FALSE,"FANDA96";#N/A,#N/A,FALSE,"INTRAN96";#N/A,#N/A,FALSE,"NAA9697";#N/A,#N/A,FALSE,"ECWEBB";#N/A,#N/A,FALSE,"MFT96";#N/A,#N/A,FALSE,"CTrecon"}</definedName>
    <definedName name="sfad_1_3_1_1_4" hidden="1">{#N/A,#N/A,FALSE,"TMCOMP96";#N/A,#N/A,FALSE,"MAT96";#N/A,#N/A,FALSE,"FANDA96";#N/A,#N/A,FALSE,"INTRAN96";#N/A,#N/A,FALSE,"NAA9697";#N/A,#N/A,FALSE,"ECWEBB";#N/A,#N/A,FALSE,"MFT96";#N/A,#N/A,FALSE,"CTrecon"}</definedName>
    <definedName name="sfad_1_3_1_1_5" hidden="1">{#N/A,#N/A,FALSE,"TMCOMP96";#N/A,#N/A,FALSE,"MAT96";#N/A,#N/A,FALSE,"FANDA96";#N/A,#N/A,FALSE,"INTRAN96";#N/A,#N/A,FALSE,"NAA9697";#N/A,#N/A,FALSE,"ECWEBB";#N/A,#N/A,FALSE,"MFT96";#N/A,#N/A,FALSE,"CTrecon"}</definedName>
    <definedName name="sfad_1_3_1_2" hidden="1">{#N/A,#N/A,FALSE,"TMCOMP96";#N/A,#N/A,FALSE,"MAT96";#N/A,#N/A,FALSE,"FANDA96";#N/A,#N/A,FALSE,"INTRAN96";#N/A,#N/A,FALSE,"NAA9697";#N/A,#N/A,FALSE,"ECWEBB";#N/A,#N/A,FALSE,"MFT96";#N/A,#N/A,FALSE,"CTrecon"}</definedName>
    <definedName name="sfad_1_3_1_2_1" hidden="1">{#N/A,#N/A,FALSE,"TMCOMP96";#N/A,#N/A,FALSE,"MAT96";#N/A,#N/A,FALSE,"FANDA96";#N/A,#N/A,FALSE,"INTRAN96";#N/A,#N/A,FALSE,"NAA9697";#N/A,#N/A,FALSE,"ECWEBB";#N/A,#N/A,FALSE,"MFT96";#N/A,#N/A,FALSE,"CTrecon"}</definedName>
    <definedName name="sfad_1_3_1_2_2" hidden="1">{#N/A,#N/A,FALSE,"TMCOMP96";#N/A,#N/A,FALSE,"MAT96";#N/A,#N/A,FALSE,"FANDA96";#N/A,#N/A,FALSE,"INTRAN96";#N/A,#N/A,FALSE,"NAA9697";#N/A,#N/A,FALSE,"ECWEBB";#N/A,#N/A,FALSE,"MFT96";#N/A,#N/A,FALSE,"CTrecon"}</definedName>
    <definedName name="sfad_1_3_1_2_3" hidden="1">{#N/A,#N/A,FALSE,"TMCOMP96";#N/A,#N/A,FALSE,"MAT96";#N/A,#N/A,FALSE,"FANDA96";#N/A,#N/A,FALSE,"INTRAN96";#N/A,#N/A,FALSE,"NAA9697";#N/A,#N/A,FALSE,"ECWEBB";#N/A,#N/A,FALSE,"MFT96";#N/A,#N/A,FALSE,"CTrecon"}</definedName>
    <definedName name="sfad_1_3_1_2_4" hidden="1">{#N/A,#N/A,FALSE,"TMCOMP96";#N/A,#N/A,FALSE,"MAT96";#N/A,#N/A,FALSE,"FANDA96";#N/A,#N/A,FALSE,"INTRAN96";#N/A,#N/A,FALSE,"NAA9697";#N/A,#N/A,FALSE,"ECWEBB";#N/A,#N/A,FALSE,"MFT96";#N/A,#N/A,FALSE,"CTrecon"}</definedName>
    <definedName name="sfad_1_3_1_2_5" hidden="1">{#N/A,#N/A,FALSE,"TMCOMP96";#N/A,#N/A,FALSE,"MAT96";#N/A,#N/A,FALSE,"FANDA96";#N/A,#N/A,FALSE,"INTRAN96";#N/A,#N/A,FALSE,"NAA9697";#N/A,#N/A,FALSE,"ECWEBB";#N/A,#N/A,FALSE,"MFT96";#N/A,#N/A,FALSE,"CTrecon"}</definedName>
    <definedName name="sfad_1_3_1_3" hidden="1">{#N/A,#N/A,FALSE,"TMCOMP96";#N/A,#N/A,FALSE,"MAT96";#N/A,#N/A,FALSE,"FANDA96";#N/A,#N/A,FALSE,"INTRAN96";#N/A,#N/A,FALSE,"NAA9697";#N/A,#N/A,FALSE,"ECWEBB";#N/A,#N/A,FALSE,"MFT96";#N/A,#N/A,FALSE,"CTrecon"}</definedName>
    <definedName name="sfad_1_3_1_3_1" hidden="1">{#N/A,#N/A,FALSE,"TMCOMP96";#N/A,#N/A,FALSE,"MAT96";#N/A,#N/A,FALSE,"FANDA96";#N/A,#N/A,FALSE,"INTRAN96";#N/A,#N/A,FALSE,"NAA9697";#N/A,#N/A,FALSE,"ECWEBB";#N/A,#N/A,FALSE,"MFT96";#N/A,#N/A,FALSE,"CTrecon"}</definedName>
    <definedName name="sfad_1_3_1_3_2" hidden="1">{#N/A,#N/A,FALSE,"TMCOMP96";#N/A,#N/A,FALSE,"MAT96";#N/A,#N/A,FALSE,"FANDA96";#N/A,#N/A,FALSE,"INTRAN96";#N/A,#N/A,FALSE,"NAA9697";#N/A,#N/A,FALSE,"ECWEBB";#N/A,#N/A,FALSE,"MFT96";#N/A,#N/A,FALSE,"CTrecon"}</definedName>
    <definedName name="sfad_1_3_1_3_3" hidden="1">{#N/A,#N/A,FALSE,"TMCOMP96";#N/A,#N/A,FALSE,"MAT96";#N/A,#N/A,FALSE,"FANDA96";#N/A,#N/A,FALSE,"INTRAN96";#N/A,#N/A,FALSE,"NAA9697";#N/A,#N/A,FALSE,"ECWEBB";#N/A,#N/A,FALSE,"MFT96";#N/A,#N/A,FALSE,"CTrecon"}</definedName>
    <definedName name="sfad_1_3_1_3_4" hidden="1">{#N/A,#N/A,FALSE,"TMCOMP96";#N/A,#N/A,FALSE,"MAT96";#N/A,#N/A,FALSE,"FANDA96";#N/A,#N/A,FALSE,"INTRAN96";#N/A,#N/A,FALSE,"NAA9697";#N/A,#N/A,FALSE,"ECWEBB";#N/A,#N/A,FALSE,"MFT96";#N/A,#N/A,FALSE,"CTrecon"}</definedName>
    <definedName name="sfad_1_3_1_3_5" hidden="1">{#N/A,#N/A,FALSE,"TMCOMP96";#N/A,#N/A,FALSE,"MAT96";#N/A,#N/A,FALSE,"FANDA96";#N/A,#N/A,FALSE,"INTRAN96";#N/A,#N/A,FALSE,"NAA9697";#N/A,#N/A,FALSE,"ECWEBB";#N/A,#N/A,FALSE,"MFT96";#N/A,#N/A,FALSE,"CTrecon"}</definedName>
    <definedName name="sfad_1_3_1_4" hidden="1">{#N/A,#N/A,FALSE,"TMCOMP96";#N/A,#N/A,FALSE,"MAT96";#N/A,#N/A,FALSE,"FANDA96";#N/A,#N/A,FALSE,"INTRAN96";#N/A,#N/A,FALSE,"NAA9697";#N/A,#N/A,FALSE,"ECWEBB";#N/A,#N/A,FALSE,"MFT96";#N/A,#N/A,FALSE,"CTrecon"}</definedName>
    <definedName name="sfad_1_3_1_4_1" hidden="1">{#N/A,#N/A,FALSE,"TMCOMP96";#N/A,#N/A,FALSE,"MAT96";#N/A,#N/A,FALSE,"FANDA96";#N/A,#N/A,FALSE,"INTRAN96";#N/A,#N/A,FALSE,"NAA9697";#N/A,#N/A,FALSE,"ECWEBB";#N/A,#N/A,FALSE,"MFT96";#N/A,#N/A,FALSE,"CTrecon"}</definedName>
    <definedName name="sfad_1_3_1_4_2" hidden="1">{#N/A,#N/A,FALSE,"TMCOMP96";#N/A,#N/A,FALSE,"MAT96";#N/A,#N/A,FALSE,"FANDA96";#N/A,#N/A,FALSE,"INTRAN96";#N/A,#N/A,FALSE,"NAA9697";#N/A,#N/A,FALSE,"ECWEBB";#N/A,#N/A,FALSE,"MFT96";#N/A,#N/A,FALSE,"CTrecon"}</definedName>
    <definedName name="sfad_1_3_1_4_3" hidden="1">{#N/A,#N/A,FALSE,"TMCOMP96";#N/A,#N/A,FALSE,"MAT96";#N/A,#N/A,FALSE,"FANDA96";#N/A,#N/A,FALSE,"INTRAN96";#N/A,#N/A,FALSE,"NAA9697";#N/A,#N/A,FALSE,"ECWEBB";#N/A,#N/A,FALSE,"MFT96";#N/A,#N/A,FALSE,"CTrecon"}</definedName>
    <definedName name="sfad_1_3_1_4_4" hidden="1">{#N/A,#N/A,FALSE,"TMCOMP96";#N/A,#N/A,FALSE,"MAT96";#N/A,#N/A,FALSE,"FANDA96";#N/A,#N/A,FALSE,"INTRAN96";#N/A,#N/A,FALSE,"NAA9697";#N/A,#N/A,FALSE,"ECWEBB";#N/A,#N/A,FALSE,"MFT96";#N/A,#N/A,FALSE,"CTrecon"}</definedName>
    <definedName name="sfad_1_3_1_4_5" hidden="1">{#N/A,#N/A,FALSE,"TMCOMP96";#N/A,#N/A,FALSE,"MAT96";#N/A,#N/A,FALSE,"FANDA96";#N/A,#N/A,FALSE,"INTRAN96";#N/A,#N/A,FALSE,"NAA9697";#N/A,#N/A,FALSE,"ECWEBB";#N/A,#N/A,FALSE,"MFT96";#N/A,#N/A,FALSE,"CTrecon"}</definedName>
    <definedName name="sfad_1_3_1_5" hidden="1">{#N/A,#N/A,FALSE,"TMCOMP96";#N/A,#N/A,FALSE,"MAT96";#N/A,#N/A,FALSE,"FANDA96";#N/A,#N/A,FALSE,"INTRAN96";#N/A,#N/A,FALSE,"NAA9697";#N/A,#N/A,FALSE,"ECWEBB";#N/A,#N/A,FALSE,"MFT96";#N/A,#N/A,FALSE,"CTrecon"}</definedName>
    <definedName name="sfad_1_3_1_5_1" hidden="1">{#N/A,#N/A,FALSE,"TMCOMP96";#N/A,#N/A,FALSE,"MAT96";#N/A,#N/A,FALSE,"FANDA96";#N/A,#N/A,FALSE,"INTRAN96";#N/A,#N/A,FALSE,"NAA9697";#N/A,#N/A,FALSE,"ECWEBB";#N/A,#N/A,FALSE,"MFT96";#N/A,#N/A,FALSE,"CTrecon"}</definedName>
    <definedName name="sfad_1_3_1_5_2" hidden="1">{#N/A,#N/A,FALSE,"TMCOMP96";#N/A,#N/A,FALSE,"MAT96";#N/A,#N/A,FALSE,"FANDA96";#N/A,#N/A,FALSE,"INTRAN96";#N/A,#N/A,FALSE,"NAA9697";#N/A,#N/A,FALSE,"ECWEBB";#N/A,#N/A,FALSE,"MFT96";#N/A,#N/A,FALSE,"CTrecon"}</definedName>
    <definedName name="sfad_1_3_1_5_3" hidden="1">{#N/A,#N/A,FALSE,"TMCOMP96";#N/A,#N/A,FALSE,"MAT96";#N/A,#N/A,FALSE,"FANDA96";#N/A,#N/A,FALSE,"INTRAN96";#N/A,#N/A,FALSE,"NAA9697";#N/A,#N/A,FALSE,"ECWEBB";#N/A,#N/A,FALSE,"MFT96";#N/A,#N/A,FALSE,"CTrecon"}</definedName>
    <definedName name="sfad_1_3_1_5_4" hidden="1">{#N/A,#N/A,FALSE,"TMCOMP96";#N/A,#N/A,FALSE,"MAT96";#N/A,#N/A,FALSE,"FANDA96";#N/A,#N/A,FALSE,"INTRAN96";#N/A,#N/A,FALSE,"NAA9697";#N/A,#N/A,FALSE,"ECWEBB";#N/A,#N/A,FALSE,"MFT96";#N/A,#N/A,FALSE,"CTrecon"}</definedName>
    <definedName name="sfad_1_3_1_5_5" hidden="1">{#N/A,#N/A,FALSE,"TMCOMP96";#N/A,#N/A,FALSE,"MAT96";#N/A,#N/A,FALSE,"FANDA96";#N/A,#N/A,FALSE,"INTRAN96";#N/A,#N/A,FALSE,"NAA9697";#N/A,#N/A,FALSE,"ECWEBB";#N/A,#N/A,FALSE,"MFT96";#N/A,#N/A,FALSE,"CTrecon"}</definedName>
    <definedName name="sfad_1_3_2" hidden="1">{#N/A,#N/A,FALSE,"TMCOMP96";#N/A,#N/A,FALSE,"MAT96";#N/A,#N/A,FALSE,"FANDA96";#N/A,#N/A,FALSE,"INTRAN96";#N/A,#N/A,FALSE,"NAA9697";#N/A,#N/A,FALSE,"ECWEBB";#N/A,#N/A,FALSE,"MFT96";#N/A,#N/A,FALSE,"CTrecon"}</definedName>
    <definedName name="sfad_1_3_2_1" hidden="1">{#N/A,#N/A,FALSE,"TMCOMP96";#N/A,#N/A,FALSE,"MAT96";#N/A,#N/A,FALSE,"FANDA96";#N/A,#N/A,FALSE,"INTRAN96";#N/A,#N/A,FALSE,"NAA9697";#N/A,#N/A,FALSE,"ECWEBB";#N/A,#N/A,FALSE,"MFT96";#N/A,#N/A,FALSE,"CTrecon"}</definedName>
    <definedName name="sfad_1_3_2_2" hidden="1">{#N/A,#N/A,FALSE,"TMCOMP96";#N/A,#N/A,FALSE,"MAT96";#N/A,#N/A,FALSE,"FANDA96";#N/A,#N/A,FALSE,"INTRAN96";#N/A,#N/A,FALSE,"NAA9697";#N/A,#N/A,FALSE,"ECWEBB";#N/A,#N/A,FALSE,"MFT96";#N/A,#N/A,FALSE,"CTrecon"}</definedName>
    <definedName name="sfad_1_3_2_3" hidden="1">{#N/A,#N/A,FALSE,"TMCOMP96";#N/A,#N/A,FALSE,"MAT96";#N/A,#N/A,FALSE,"FANDA96";#N/A,#N/A,FALSE,"INTRAN96";#N/A,#N/A,FALSE,"NAA9697";#N/A,#N/A,FALSE,"ECWEBB";#N/A,#N/A,FALSE,"MFT96";#N/A,#N/A,FALSE,"CTrecon"}</definedName>
    <definedName name="sfad_1_3_2_4" hidden="1">{#N/A,#N/A,FALSE,"TMCOMP96";#N/A,#N/A,FALSE,"MAT96";#N/A,#N/A,FALSE,"FANDA96";#N/A,#N/A,FALSE,"INTRAN96";#N/A,#N/A,FALSE,"NAA9697";#N/A,#N/A,FALSE,"ECWEBB";#N/A,#N/A,FALSE,"MFT96";#N/A,#N/A,FALSE,"CTrecon"}</definedName>
    <definedName name="sfad_1_3_2_5" hidden="1">{#N/A,#N/A,FALSE,"TMCOMP96";#N/A,#N/A,FALSE,"MAT96";#N/A,#N/A,FALSE,"FANDA96";#N/A,#N/A,FALSE,"INTRAN96";#N/A,#N/A,FALSE,"NAA9697";#N/A,#N/A,FALSE,"ECWEBB";#N/A,#N/A,FALSE,"MFT96";#N/A,#N/A,FALSE,"CTrecon"}</definedName>
    <definedName name="sfad_1_3_3" hidden="1">{#N/A,#N/A,FALSE,"TMCOMP96";#N/A,#N/A,FALSE,"MAT96";#N/A,#N/A,FALSE,"FANDA96";#N/A,#N/A,FALSE,"INTRAN96";#N/A,#N/A,FALSE,"NAA9697";#N/A,#N/A,FALSE,"ECWEBB";#N/A,#N/A,FALSE,"MFT96";#N/A,#N/A,FALSE,"CTrecon"}</definedName>
    <definedName name="sfad_1_3_3_1" hidden="1">{#N/A,#N/A,FALSE,"TMCOMP96";#N/A,#N/A,FALSE,"MAT96";#N/A,#N/A,FALSE,"FANDA96";#N/A,#N/A,FALSE,"INTRAN96";#N/A,#N/A,FALSE,"NAA9697";#N/A,#N/A,FALSE,"ECWEBB";#N/A,#N/A,FALSE,"MFT96";#N/A,#N/A,FALSE,"CTrecon"}</definedName>
    <definedName name="sfad_1_3_3_2" hidden="1">{#N/A,#N/A,FALSE,"TMCOMP96";#N/A,#N/A,FALSE,"MAT96";#N/A,#N/A,FALSE,"FANDA96";#N/A,#N/A,FALSE,"INTRAN96";#N/A,#N/A,FALSE,"NAA9697";#N/A,#N/A,FALSE,"ECWEBB";#N/A,#N/A,FALSE,"MFT96";#N/A,#N/A,FALSE,"CTrecon"}</definedName>
    <definedName name="sfad_1_3_3_3" hidden="1">{#N/A,#N/A,FALSE,"TMCOMP96";#N/A,#N/A,FALSE,"MAT96";#N/A,#N/A,FALSE,"FANDA96";#N/A,#N/A,FALSE,"INTRAN96";#N/A,#N/A,FALSE,"NAA9697";#N/A,#N/A,FALSE,"ECWEBB";#N/A,#N/A,FALSE,"MFT96";#N/A,#N/A,FALSE,"CTrecon"}</definedName>
    <definedName name="sfad_1_3_3_4" hidden="1">{#N/A,#N/A,FALSE,"TMCOMP96";#N/A,#N/A,FALSE,"MAT96";#N/A,#N/A,FALSE,"FANDA96";#N/A,#N/A,FALSE,"INTRAN96";#N/A,#N/A,FALSE,"NAA9697";#N/A,#N/A,FALSE,"ECWEBB";#N/A,#N/A,FALSE,"MFT96";#N/A,#N/A,FALSE,"CTrecon"}</definedName>
    <definedName name="sfad_1_3_3_5" hidden="1">{#N/A,#N/A,FALSE,"TMCOMP96";#N/A,#N/A,FALSE,"MAT96";#N/A,#N/A,FALSE,"FANDA96";#N/A,#N/A,FALSE,"INTRAN96";#N/A,#N/A,FALSE,"NAA9697";#N/A,#N/A,FALSE,"ECWEBB";#N/A,#N/A,FALSE,"MFT96";#N/A,#N/A,FALSE,"CTrecon"}</definedName>
    <definedName name="sfad_1_3_4" hidden="1">{#N/A,#N/A,FALSE,"TMCOMP96";#N/A,#N/A,FALSE,"MAT96";#N/A,#N/A,FALSE,"FANDA96";#N/A,#N/A,FALSE,"INTRAN96";#N/A,#N/A,FALSE,"NAA9697";#N/A,#N/A,FALSE,"ECWEBB";#N/A,#N/A,FALSE,"MFT96";#N/A,#N/A,FALSE,"CTrecon"}</definedName>
    <definedName name="sfad_1_3_4_1" hidden="1">{#N/A,#N/A,FALSE,"TMCOMP96";#N/A,#N/A,FALSE,"MAT96";#N/A,#N/A,FALSE,"FANDA96";#N/A,#N/A,FALSE,"INTRAN96";#N/A,#N/A,FALSE,"NAA9697";#N/A,#N/A,FALSE,"ECWEBB";#N/A,#N/A,FALSE,"MFT96";#N/A,#N/A,FALSE,"CTrecon"}</definedName>
    <definedName name="sfad_1_3_4_2" hidden="1">{#N/A,#N/A,FALSE,"TMCOMP96";#N/A,#N/A,FALSE,"MAT96";#N/A,#N/A,FALSE,"FANDA96";#N/A,#N/A,FALSE,"INTRAN96";#N/A,#N/A,FALSE,"NAA9697";#N/A,#N/A,FALSE,"ECWEBB";#N/A,#N/A,FALSE,"MFT96";#N/A,#N/A,FALSE,"CTrecon"}</definedName>
    <definedName name="sfad_1_3_4_3" hidden="1">{#N/A,#N/A,FALSE,"TMCOMP96";#N/A,#N/A,FALSE,"MAT96";#N/A,#N/A,FALSE,"FANDA96";#N/A,#N/A,FALSE,"INTRAN96";#N/A,#N/A,FALSE,"NAA9697";#N/A,#N/A,FALSE,"ECWEBB";#N/A,#N/A,FALSE,"MFT96";#N/A,#N/A,FALSE,"CTrecon"}</definedName>
    <definedName name="sfad_1_3_4_4" hidden="1">{#N/A,#N/A,FALSE,"TMCOMP96";#N/A,#N/A,FALSE,"MAT96";#N/A,#N/A,FALSE,"FANDA96";#N/A,#N/A,FALSE,"INTRAN96";#N/A,#N/A,FALSE,"NAA9697";#N/A,#N/A,FALSE,"ECWEBB";#N/A,#N/A,FALSE,"MFT96";#N/A,#N/A,FALSE,"CTrecon"}</definedName>
    <definedName name="sfad_1_3_4_5" hidden="1">{#N/A,#N/A,FALSE,"TMCOMP96";#N/A,#N/A,FALSE,"MAT96";#N/A,#N/A,FALSE,"FANDA96";#N/A,#N/A,FALSE,"INTRAN96";#N/A,#N/A,FALSE,"NAA9697";#N/A,#N/A,FALSE,"ECWEBB";#N/A,#N/A,FALSE,"MFT96";#N/A,#N/A,FALSE,"CTrecon"}</definedName>
    <definedName name="sfad_1_3_5" hidden="1">{#N/A,#N/A,FALSE,"TMCOMP96";#N/A,#N/A,FALSE,"MAT96";#N/A,#N/A,FALSE,"FANDA96";#N/A,#N/A,FALSE,"INTRAN96";#N/A,#N/A,FALSE,"NAA9697";#N/A,#N/A,FALSE,"ECWEBB";#N/A,#N/A,FALSE,"MFT96";#N/A,#N/A,FALSE,"CTrecon"}</definedName>
    <definedName name="sfad_1_3_5_1" hidden="1">{#N/A,#N/A,FALSE,"TMCOMP96";#N/A,#N/A,FALSE,"MAT96";#N/A,#N/A,FALSE,"FANDA96";#N/A,#N/A,FALSE,"INTRAN96";#N/A,#N/A,FALSE,"NAA9697";#N/A,#N/A,FALSE,"ECWEBB";#N/A,#N/A,FALSE,"MFT96";#N/A,#N/A,FALSE,"CTrecon"}</definedName>
    <definedName name="sfad_1_3_5_2" hidden="1">{#N/A,#N/A,FALSE,"TMCOMP96";#N/A,#N/A,FALSE,"MAT96";#N/A,#N/A,FALSE,"FANDA96";#N/A,#N/A,FALSE,"INTRAN96";#N/A,#N/A,FALSE,"NAA9697";#N/A,#N/A,FALSE,"ECWEBB";#N/A,#N/A,FALSE,"MFT96";#N/A,#N/A,FALSE,"CTrecon"}</definedName>
    <definedName name="sfad_1_3_5_3" hidden="1">{#N/A,#N/A,FALSE,"TMCOMP96";#N/A,#N/A,FALSE,"MAT96";#N/A,#N/A,FALSE,"FANDA96";#N/A,#N/A,FALSE,"INTRAN96";#N/A,#N/A,FALSE,"NAA9697";#N/A,#N/A,FALSE,"ECWEBB";#N/A,#N/A,FALSE,"MFT96";#N/A,#N/A,FALSE,"CTrecon"}</definedName>
    <definedName name="sfad_1_3_5_4" hidden="1">{#N/A,#N/A,FALSE,"TMCOMP96";#N/A,#N/A,FALSE,"MAT96";#N/A,#N/A,FALSE,"FANDA96";#N/A,#N/A,FALSE,"INTRAN96";#N/A,#N/A,FALSE,"NAA9697";#N/A,#N/A,FALSE,"ECWEBB";#N/A,#N/A,FALSE,"MFT96";#N/A,#N/A,FALSE,"CTrecon"}</definedName>
    <definedName name="sfad_1_3_5_5" hidden="1">{#N/A,#N/A,FALSE,"TMCOMP96";#N/A,#N/A,FALSE,"MAT96";#N/A,#N/A,FALSE,"FANDA96";#N/A,#N/A,FALSE,"INTRAN96";#N/A,#N/A,FALSE,"NAA9697";#N/A,#N/A,FALSE,"ECWEBB";#N/A,#N/A,FALSE,"MFT96";#N/A,#N/A,FALSE,"CTrecon"}</definedName>
    <definedName name="sfad_1_4" hidden="1">{#N/A,#N/A,FALSE,"TMCOMP96";#N/A,#N/A,FALSE,"MAT96";#N/A,#N/A,FALSE,"FANDA96";#N/A,#N/A,FALSE,"INTRAN96";#N/A,#N/A,FALSE,"NAA9697";#N/A,#N/A,FALSE,"ECWEBB";#N/A,#N/A,FALSE,"MFT96";#N/A,#N/A,FALSE,"CTrecon"}</definedName>
    <definedName name="sfad_1_4_1" hidden="1">{#N/A,#N/A,FALSE,"TMCOMP96";#N/A,#N/A,FALSE,"MAT96";#N/A,#N/A,FALSE,"FANDA96";#N/A,#N/A,FALSE,"INTRAN96";#N/A,#N/A,FALSE,"NAA9697";#N/A,#N/A,FALSE,"ECWEBB";#N/A,#N/A,FALSE,"MFT96";#N/A,#N/A,FALSE,"CTrecon"}</definedName>
    <definedName name="sfad_1_4_1_1" hidden="1">{#N/A,#N/A,FALSE,"TMCOMP96";#N/A,#N/A,FALSE,"MAT96";#N/A,#N/A,FALSE,"FANDA96";#N/A,#N/A,FALSE,"INTRAN96";#N/A,#N/A,FALSE,"NAA9697";#N/A,#N/A,FALSE,"ECWEBB";#N/A,#N/A,FALSE,"MFT96";#N/A,#N/A,FALSE,"CTrecon"}</definedName>
    <definedName name="sfad_1_4_1_1_1" hidden="1">{#N/A,#N/A,FALSE,"TMCOMP96";#N/A,#N/A,FALSE,"MAT96";#N/A,#N/A,FALSE,"FANDA96";#N/A,#N/A,FALSE,"INTRAN96";#N/A,#N/A,FALSE,"NAA9697";#N/A,#N/A,FALSE,"ECWEBB";#N/A,#N/A,FALSE,"MFT96";#N/A,#N/A,FALSE,"CTrecon"}</definedName>
    <definedName name="sfad_1_4_1_1_2" hidden="1">{#N/A,#N/A,FALSE,"TMCOMP96";#N/A,#N/A,FALSE,"MAT96";#N/A,#N/A,FALSE,"FANDA96";#N/A,#N/A,FALSE,"INTRAN96";#N/A,#N/A,FALSE,"NAA9697";#N/A,#N/A,FALSE,"ECWEBB";#N/A,#N/A,FALSE,"MFT96";#N/A,#N/A,FALSE,"CTrecon"}</definedName>
    <definedName name="sfad_1_4_1_1_3" hidden="1">{#N/A,#N/A,FALSE,"TMCOMP96";#N/A,#N/A,FALSE,"MAT96";#N/A,#N/A,FALSE,"FANDA96";#N/A,#N/A,FALSE,"INTRAN96";#N/A,#N/A,FALSE,"NAA9697";#N/A,#N/A,FALSE,"ECWEBB";#N/A,#N/A,FALSE,"MFT96";#N/A,#N/A,FALSE,"CTrecon"}</definedName>
    <definedName name="sfad_1_4_1_1_4" hidden="1">{#N/A,#N/A,FALSE,"TMCOMP96";#N/A,#N/A,FALSE,"MAT96";#N/A,#N/A,FALSE,"FANDA96";#N/A,#N/A,FALSE,"INTRAN96";#N/A,#N/A,FALSE,"NAA9697";#N/A,#N/A,FALSE,"ECWEBB";#N/A,#N/A,FALSE,"MFT96";#N/A,#N/A,FALSE,"CTrecon"}</definedName>
    <definedName name="sfad_1_4_1_1_5" hidden="1">{#N/A,#N/A,FALSE,"TMCOMP96";#N/A,#N/A,FALSE,"MAT96";#N/A,#N/A,FALSE,"FANDA96";#N/A,#N/A,FALSE,"INTRAN96";#N/A,#N/A,FALSE,"NAA9697";#N/A,#N/A,FALSE,"ECWEBB";#N/A,#N/A,FALSE,"MFT96";#N/A,#N/A,FALSE,"CTrecon"}</definedName>
    <definedName name="sfad_1_4_1_2" hidden="1">{#N/A,#N/A,FALSE,"TMCOMP96";#N/A,#N/A,FALSE,"MAT96";#N/A,#N/A,FALSE,"FANDA96";#N/A,#N/A,FALSE,"INTRAN96";#N/A,#N/A,FALSE,"NAA9697";#N/A,#N/A,FALSE,"ECWEBB";#N/A,#N/A,FALSE,"MFT96";#N/A,#N/A,FALSE,"CTrecon"}</definedName>
    <definedName name="sfad_1_4_1_2_1" hidden="1">{#N/A,#N/A,FALSE,"TMCOMP96";#N/A,#N/A,FALSE,"MAT96";#N/A,#N/A,FALSE,"FANDA96";#N/A,#N/A,FALSE,"INTRAN96";#N/A,#N/A,FALSE,"NAA9697";#N/A,#N/A,FALSE,"ECWEBB";#N/A,#N/A,FALSE,"MFT96";#N/A,#N/A,FALSE,"CTrecon"}</definedName>
    <definedName name="sfad_1_4_1_2_2" hidden="1">{#N/A,#N/A,FALSE,"TMCOMP96";#N/A,#N/A,FALSE,"MAT96";#N/A,#N/A,FALSE,"FANDA96";#N/A,#N/A,FALSE,"INTRAN96";#N/A,#N/A,FALSE,"NAA9697";#N/A,#N/A,FALSE,"ECWEBB";#N/A,#N/A,FALSE,"MFT96";#N/A,#N/A,FALSE,"CTrecon"}</definedName>
    <definedName name="sfad_1_4_1_2_3" hidden="1">{#N/A,#N/A,FALSE,"TMCOMP96";#N/A,#N/A,FALSE,"MAT96";#N/A,#N/A,FALSE,"FANDA96";#N/A,#N/A,FALSE,"INTRAN96";#N/A,#N/A,FALSE,"NAA9697";#N/A,#N/A,FALSE,"ECWEBB";#N/A,#N/A,FALSE,"MFT96";#N/A,#N/A,FALSE,"CTrecon"}</definedName>
    <definedName name="sfad_1_4_1_2_4" hidden="1">{#N/A,#N/A,FALSE,"TMCOMP96";#N/A,#N/A,FALSE,"MAT96";#N/A,#N/A,FALSE,"FANDA96";#N/A,#N/A,FALSE,"INTRAN96";#N/A,#N/A,FALSE,"NAA9697";#N/A,#N/A,FALSE,"ECWEBB";#N/A,#N/A,FALSE,"MFT96";#N/A,#N/A,FALSE,"CTrecon"}</definedName>
    <definedName name="sfad_1_4_1_2_5" hidden="1">{#N/A,#N/A,FALSE,"TMCOMP96";#N/A,#N/A,FALSE,"MAT96";#N/A,#N/A,FALSE,"FANDA96";#N/A,#N/A,FALSE,"INTRAN96";#N/A,#N/A,FALSE,"NAA9697";#N/A,#N/A,FALSE,"ECWEBB";#N/A,#N/A,FALSE,"MFT96";#N/A,#N/A,FALSE,"CTrecon"}</definedName>
    <definedName name="sfad_1_4_1_3" hidden="1">{#N/A,#N/A,FALSE,"TMCOMP96";#N/A,#N/A,FALSE,"MAT96";#N/A,#N/A,FALSE,"FANDA96";#N/A,#N/A,FALSE,"INTRAN96";#N/A,#N/A,FALSE,"NAA9697";#N/A,#N/A,FALSE,"ECWEBB";#N/A,#N/A,FALSE,"MFT96";#N/A,#N/A,FALSE,"CTrecon"}</definedName>
    <definedName name="sfad_1_4_1_3_1" hidden="1">{#N/A,#N/A,FALSE,"TMCOMP96";#N/A,#N/A,FALSE,"MAT96";#N/A,#N/A,FALSE,"FANDA96";#N/A,#N/A,FALSE,"INTRAN96";#N/A,#N/A,FALSE,"NAA9697";#N/A,#N/A,FALSE,"ECWEBB";#N/A,#N/A,FALSE,"MFT96";#N/A,#N/A,FALSE,"CTrecon"}</definedName>
    <definedName name="sfad_1_4_1_3_2" hidden="1">{#N/A,#N/A,FALSE,"TMCOMP96";#N/A,#N/A,FALSE,"MAT96";#N/A,#N/A,FALSE,"FANDA96";#N/A,#N/A,FALSE,"INTRAN96";#N/A,#N/A,FALSE,"NAA9697";#N/A,#N/A,FALSE,"ECWEBB";#N/A,#N/A,FALSE,"MFT96";#N/A,#N/A,FALSE,"CTrecon"}</definedName>
    <definedName name="sfad_1_4_1_3_3" hidden="1">{#N/A,#N/A,FALSE,"TMCOMP96";#N/A,#N/A,FALSE,"MAT96";#N/A,#N/A,FALSE,"FANDA96";#N/A,#N/A,FALSE,"INTRAN96";#N/A,#N/A,FALSE,"NAA9697";#N/A,#N/A,FALSE,"ECWEBB";#N/A,#N/A,FALSE,"MFT96";#N/A,#N/A,FALSE,"CTrecon"}</definedName>
    <definedName name="sfad_1_4_1_3_4" hidden="1">{#N/A,#N/A,FALSE,"TMCOMP96";#N/A,#N/A,FALSE,"MAT96";#N/A,#N/A,FALSE,"FANDA96";#N/A,#N/A,FALSE,"INTRAN96";#N/A,#N/A,FALSE,"NAA9697";#N/A,#N/A,FALSE,"ECWEBB";#N/A,#N/A,FALSE,"MFT96";#N/A,#N/A,FALSE,"CTrecon"}</definedName>
    <definedName name="sfad_1_4_1_3_5" hidden="1">{#N/A,#N/A,FALSE,"TMCOMP96";#N/A,#N/A,FALSE,"MAT96";#N/A,#N/A,FALSE,"FANDA96";#N/A,#N/A,FALSE,"INTRAN96";#N/A,#N/A,FALSE,"NAA9697";#N/A,#N/A,FALSE,"ECWEBB";#N/A,#N/A,FALSE,"MFT96";#N/A,#N/A,FALSE,"CTrecon"}</definedName>
    <definedName name="sfad_1_4_1_4" hidden="1">{#N/A,#N/A,FALSE,"TMCOMP96";#N/A,#N/A,FALSE,"MAT96";#N/A,#N/A,FALSE,"FANDA96";#N/A,#N/A,FALSE,"INTRAN96";#N/A,#N/A,FALSE,"NAA9697";#N/A,#N/A,FALSE,"ECWEBB";#N/A,#N/A,FALSE,"MFT96";#N/A,#N/A,FALSE,"CTrecon"}</definedName>
    <definedName name="sfad_1_4_1_4_1" hidden="1">{#N/A,#N/A,FALSE,"TMCOMP96";#N/A,#N/A,FALSE,"MAT96";#N/A,#N/A,FALSE,"FANDA96";#N/A,#N/A,FALSE,"INTRAN96";#N/A,#N/A,FALSE,"NAA9697";#N/A,#N/A,FALSE,"ECWEBB";#N/A,#N/A,FALSE,"MFT96";#N/A,#N/A,FALSE,"CTrecon"}</definedName>
    <definedName name="sfad_1_4_1_4_2" hidden="1">{#N/A,#N/A,FALSE,"TMCOMP96";#N/A,#N/A,FALSE,"MAT96";#N/A,#N/A,FALSE,"FANDA96";#N/A,#N/A,FALSE,"INTRAN96";#N/A,#N/A,FALSE,"NAA9697";#N/A,#N/A,FALSE,"ECWEBB";#N/A,#N/A,FALSE,"MFT96";#N/A,#N/A,FALSE,"CTrecon"}</definedName>
    <definedName name="sfad_1_4_1_4_3" hidden="1">{#N/A,#N/A,FALSE,"TMCOMP96";#N/A,#N/A,FALSE,"MAT96";#N/A,#N/A,FALSE,"FANDA96";#N/A,#N/A,FALSE,"INTRAN96";#N/A,#N/A,FALSE,"NAA9697";#N/A,#N/A,FALSE,"ECWEBB";#N/A,#N/A,FALSE,"MFT96";#N/A,#N/A,FALSE,"CTrecon"}</definedName>
    <definedName name="sfad_1_4_1_4_4" hidden="1">{#N/A,#N/A,FALSE,"TMCOMP96";#N/A,#N/A,FALSE,"MAT96";#N/A,#N/A,FALSE,"FANDA96";#N/A,#N/A,FALSE,"INTRAN96";#N/A,#N/A,FALSE,"NAA9697";#N/A,#N/A,FALSE,"ECWEBB";#N/A,#N/A,FALSE,"MFT96";#N/A,#N/A,FALSE,"CTrecon"}</definedName>
    <definedName name="sfad_1_4_1_4_5" hidden="1">{#N/A,#N/A,FALSE,"TMCOMP96";#N/A,#N/A,FALSE,"MAT96";#N/A,#N/A,FALSE,"FANDA96";#N/A,#N/A,FALSE,"INTRAN96";#N/A,#N/A,FALSE,"NAA9697";#N/A,#N/A,FALSE,"ECWEBB";#N/A,#N/A,FALSE,"MFT96";#N/A,#N/A,FALSE,"CTrecon"}</definedName>
    <definedName name="sfad_1_4_1_5" hidden="1">{#N/A,#N/A,FALSE,"TMCOMP96";#N/A,#N/A,FALSE,"MAT96";#N/A,#N/A,FALSE,"FANDA96";#N/A,#N/A,FALSE,"INTRAN96";#N/A,#N/A,FALSE,"NAA9697";#N/A,#N/A,FALSE,"ECWEBB";#N/A,#N/A,FALSE,"MFT96";#N/A,#N/A,FALSE,"CTrecon"}</definedName>
    <definedName name="sfad_1_4_1_5_1" hidden="1">{#N/A,#N/A,FALSE,"TMCOMP96";#N/A,#N/A,FALSE,"MAT96";#N/A,#N/A,FALSE,"FANDA96";#N/A,#N/A,FALSE,"INTRAN96";#N/A,#N/A,FALSE,"NAA9697";#N/A,#N/A,FALSE,"ECWEBB";#N/A,#N/A,FALSE,"MFT96";#N/A,#N/A,FALSE,"CTrecon"}</definedName>
    <definedName name="sfad_1_4_1_5_2" hidden="1">{#N/A,#N/A,FALSE,"TMCOMP96";#N/A,#N/A,FALSE,"MAT96";#N/A,#N/A,FALSE,"FANDA96";#N/A,#N/A,FALSE,"INTRAN96";#N/A,#N/A,FALSE,"NAA9697";#N/A,#N/A,FALSE,"ECWEBB";#N/A,#N/A,FALSE,"MFT96";#N/A,#N/A,FALSE,"CTrecon"}</definedName>
    <definedName name="sfad_1_4_1_5_3" hidden="1">{#N/A,#N/A,FALSE,"TMCOMP96";#N/A,#N/A,FALSE,"MAT96";#N/A,#N/A,FALSE,"FANDA96";#N/A,#N/A,FALSE,"INTRAN96";#N/A,#N/A,FALSE,"NAA9697";#N/A,#N/A,FALSE,"ECWEBB";#N/A,#N/A,FALSE,"MFT96";#N/A,#N/A,FALSE,"CTrecon"}</definedName>
    <definedName name="sfad_1_4_1_5_4" hidden="1">{#N/A,#N/A,FALSE,"TMCOMP96";#N/A,#N/A,FALSE,"MAT96";#N/A,#N/A,FALSE,"FANDA96";#N/A,#N/A,FALSE,"INTRAN96";#N/A,#N/A,FALSE,"NAA9697";#N/A,#N/A,FALSE,"ECWEBB";#N/A,#N/A,FALSE,"MFT96";#N/A,#N/A,FALSE,"CTrecon"}</definedName>
    <definedName name="sfad_1_4_1_5_5" hidden="1">{#N/A,#N/A,FALSE,"TMCOMP96";#N/A,#N/A,FALSE,"MAT96";#N/A,#N/A,FALSE,"FANDA96";#N/A,#N/A,FALSE,"INTRAN96";#N/A,#N/A,FALSE,"NAA9697";#N/A,#N/A,FALSE,"ECWEBB";#N/A,#N/A,FALSE,"MFT96";#N/A,#N/A,FALSE,"CTrecon"}</definedName>
    <definedName name="sfad_1_4_2" hidden="1">{#N/A,#N/A,FALSE,"TMCOMP96";#N/A,#N/A,FALSE,"MAT96";#N/A,#N/A,FALSE,"FANDA96";#N/A,#N/A,FALSE,"INTRAN96";#N/A,#N/A,FALSE,"NAA9697";#N/A,#N/A,FALSE,"ECWEBB";#N/A,#N/A,FALSE,"MFT96";#N/A,#N/A,FALSE,"CTrecon"}</definedName>
    <definedName name="sfad_1_4_2_1" hidden="1">{#N/A,#N/A,FALSE,"TMCOMP96";#N/A,#N/A,FALSE,"MAT96";#N/A,#N/A,FALSE,"FANDA96";#N/A,#N/A,FALSE,"INTRAN96";#N/A,#N/A,FALSE,"NAA9697";#N/A,#N/A,FALSE,"ECWEBB";#N/A,#N/A,FALSE,"MFT96";#N/A,#N/A,FALSE,"CTrecon"}</definedName>
    <definedName name="sfad_1_4_2_2" hidden="1">{#N/A,#N/A,FALSE,"TMCOMP96";#N/A,#N/A,FALSE,"MAT96";#N/A,#N/A,FALSE,"FANDA96";#N/A,#N/A,FALSE,"INTRAN96";#N/A,#N/A,FALSE,"NAA9697";#N/A,#N/A,FALSE,"ECWEBB";#N/A,#N/A,FALSE,"MFT96";#N/A,#N/A,FALSE,"CTrecon"}</definedName>
    <definedName name="sfad_1_4_2_3" hidden="1">{#N/A,#N/A,FALSE,"TMCOMP96";#N/A,#N/A,FALSE,"MAT96";#N/A,#N/A,FALSE,"FANDA96";#N/A,#N/A,FALSE,"INTRAN96";#N/A,#N/A,FALSE,"NAA9697";#N/A,#N/A,FALSE,"ECWEBB";#N/A,#N/A,FALSE,"MFT96";#N/A,#N/A,FALSE,"CTrecon"}</definedName>
    <definedName name="sfad_1_4_2_4" hidden="1">{#N/A,#N/A,FALSE,"TMCOMP96";#N/A,#N/A,FALSE,"MAT96";#N/A,#N/A,FALSE,"FANDA96";#N/A,#N/A,FALSE,"INTRAN96";#N/A,#N/A,FALSE,"NAA9697";#N/A,#N/A,FALSE,"ECWEBB";#N/A,#N/A,FALSE,"MFT96";#N/A,#N/A,FALSE,"CTrecon"}</definedName>
    <definedName name="sfad_1_4_2_5" hidden="1">{#N/A,#N/A,FALSE,"TMCOMP96";#N/A,#N/A,FALSE,"MAT96";#N/A,#N/A,FALSE,"FANDA96";#N/A,#N/A,FALSE,"INTRAN96";#N/A,#N/A,FALSE,"NAA9697";#N/A,#N/A,FALSE,"ECWEBB";#N/A,#N/A,FALSE,"MFT96";#N/A,#N/A,FALSE,"CTrecon"}</definedName>
    <definedName name="sfad_1_4_3" hidden="1">{#N/A,#N/A,FALSE,"TMCOMP96";#N/A,#N/A,FALSE,"MAT96";#N/A,#N/A,FALSE,"FANDA96";#N/A,#N/A,FALSE,"INTRAN96";#N/A,#N/A,FALSE,"NAA9697";#N/A,#N/A,FALSE,"ECWEBB";#N/A,#N/A,FALSE,"MFT96";#N/A,#N/A,FALSE,"CTrecon"}</definedName>
    <definedName name="sfad_1_4_3_1" hidden="1">{#N/A,#N/A,FALSE,"TMCOMP96";#N/A,#N/A,FALSE,"MAT96";#N/A,#N/A,FALSE,"FANDA96";#N/A,#N/A,FALSE,"INTRAN96";#N/A,#N/A,FALSE,"NAA9697";#N/A,#N/A,FALSE,"ECWEBB";#N/A,#N/A,FALSE,"MFT96";#N/A,#N/A,FALSE,"CTrecon"}</definedName>
    <definedName name="sfad_1_4_3_2" hidden="1">{#N/A,#N/A,FALSE,"TMCOMP96";#N/A,#N/A,FALSE,"MAT96";#N/A,#N/A,FALSE,"FANDA96";#N/A,#N/A,FALSE,"INTRAN96";#N/A,#N/A,FALSE,"NAA9697";#N/A,#N/A,FALSE,"ECWEBB";#N/A,#N/A,FALSE,"MFT96";#N/A,#N/A,FALSE,"CTrecon"}</definedName>
    <definedName name="sfad_1_4_3_3" hidden="1">{#N/A,#N/A,FALSE,"TMCOMP96";#N/A,#N/A,FALSE,"MAT96";#N/A,#N/A,FALSE,"FANDA96";#N/A,#N/A,FALSE,"INTRAN96";#N/A,#N/A,FALSE,"NAA9697";#N/A,#N/A,FALSE,"ECWEBB";#N/A,#N/A,FALSE,"MFT96";#N/A,#N/A,FALSE,"CTrecon"}</definedName>
    <definedName name="sfad_1_4_3_4" hidden="1">{#N/A,#N/A,FALSE,"TMCOMP96";#N/A,#N/A,FALSE,"MAT96";#N/A,#N/A,FALSE,"FANDA96";#N/A,#N/A,FALSE,"INTRAN96";#N/A,#N/A,FALSE,"NAA9697";#N/A,#N/A,FALSE,"ECWEBB";#N/A,#N/A,FALSE,"MFT96";#N/A,#N/A,FALSE,"CTrecon"}</definedName>
    <definedName name="sfad_1_4_3_5" hidden="1">{#N/A,#N/A,FALSE,"TMCOMP96";#N/A,#N/A,FALSE,"MAT96";#N/A,#N/A,FALSE,"FANDA96";#N/A,#N/A,FALSE,"INTRAN96";#N/A,#N/A,FALSE,"NAA9697";#N/A,#N/A,FALSE,"ECWEBB";#N/A,#N/A,FALSE,"MFT96";#N/A,#N/A,FALSE,"CTrecon"}</definedName>
    <definedName name="sfad_1_4_4" hidden="1">{#N/A,#N/A,FALSE,"TMCOMP96";#N/A,#N/A,FALSE,"MAT96";#N/A,#N/A,FALSE,"FANDA96";#N/A,#N/A,FALSE,"INTRAN96";#N/A,#N/A,FALSE,"NAA9697";#N/A,#N/A,FALSE,"ECWEBB";#N/A,#N/A,FALSE,"MFT96";#N/A,#N/A,FALSE,"CTrecon"}</definedName>
    <definedName name="sfad_1_4_4_1" hidden="1">{#N/A,#N/A,FALSE,"TMCOMP96";#N/A,#N/A,FALSE,"MAT96";#N/A,#N/A,FALSE,"FANDA96";#N/A,#N/A,FALSE,"INTRAN96";#N/A,#N/A,FALSE,"NAA9697";#N/A,#N/A,FALSE,"ECWEBB";#N/A,#N/A,FALSE,"MFT96";#N/A,#N/A,FALSE,"CTrecon"}</definedName>
    <definedName name="sfad_1_4_4_2" hidden="1">{#N/A,#N/A,FALSE,"TMCOMP96";#N/A,#N/A,FALSE,"MAT96";#N/A,#N/A,FALSE,"FANDA96";#N/A,#N/A,FALSE,"INTRAN96";#N/A,#N/A,FALSE,"NAA9697";#N/A,#N/A,FALSE,"ECWEBB";#N/A,#N/A,FALSE,"MFT96";#N/A,#N/A,FALSE,"CTrecon"}</definedName>
    <definedName name="sfad_1_4_4_3" hidden="1">{#N/A,#N/A,FALSE,"TMCOMP96";#N/A,#N/A,FALSE,"MAT96";#N/A,#N/A,FALSE,"FANDA96";#N/A,#N/A,FALSE,"INTRAN96";#N/A,#N/A,FALSE,"NAA9697";#N/A,#N/A,FALSE,"ECWEBB";#N/A,#N/A,FALSE,"MFT96";#N/A,#N/A,FALSE,"CTrecon"}</definedName>
    <definedName name="sfad_1_4_4_4" hidden="1">{#N/A,#N/A,FALSE,"TMCOMP96";#N/A,#N/A,FALSE,"MAT96";#N/A,#N/A,FALSE,"FANDA96";#N/A,#N/A,FALSE,"INTRAN96";#N/A,#N/A,FALSE,"NAA9697";#N/A,#N/A,FALSE,"ECWEBB";#N/A,#N/A,FALSE,"MFT96";#N/A,#N/A,FALSE,"CTrecon"}</definedName>
    <definedName name="sfad_1_4_4_5" hidden="1">{#N/A,#N/A,FALSE,"TMCOMP96";#N/A,#N/A,FALSE,"MAT96";#N/A,#N/A,FALSE,"FANDA96";#N/A,#N/A,FALSE,"INTRAN96";#N/A,#N/A,FALSE,"NAA9697";#N/A,#N/A,FALSE,"ECWEBB";#N/A,#N/A,FALSE,"MFT96";#N/A,#N/A,FALSE,"CTrecon"}</definedName>
    <definedName name="sfad_1_4_5" hidden="1">{#N/A,#N/A,FALSE,"TMCOMP96";#N/A,#N/A,FALSE,"MAT96";#N/A,#N/A,FALSE,"FANDA96";#N/A,#N/A,FALSE,"INTRAN96";#N/A,#N/A,FALSE,"NAA9697";#N/A,#N/A,FALSE,"ECWEBB";#N/A,#N/A,FALSE,"MFT96";#N/A,#N/A,FALSE,"CTrecon"}</definedName>
    <definedName name="sfad_1_4_5_1" hidden="1">{#N/A,#N/A,FALSE,"TMCOMP96";#N/A,#N/A,FALSE,"MAT96";#N/A,#N/A,FALSE,"FANDA96";#N/A,#N/A,FALSE,"INTRAN96";#N/A,#N/A,FALSE,"NAA9697";#N/A,#N/A,FALSE,"ECWEBB";#N/A,#N/A,FALSE,"MFT96";#N/A,#N/A,FALSE,"CTrecon"}</definedName>
    <definedName name="sfad_1_4_5_2" hidden="1">{#N/A,#N/A,FALSE,"TMCOMP96";#N/A,#N/A,FALSE,"MAT96";#N/A,#N/A,FALSE,"FANDA96";#N/A,#N/A,FALSE,"INTRAN96";#N/A,#N/A,FALSE,"NAA9697";#N/A,#N/A,FALSE,"ECWEBB";#N/A,#N/A,FALSE,"MFT96";#N/A,#N/A,FALSE,"CTrecon"}</definedName>
    <definedName name="sfad_1_4_5_3" hidden="1">{#N/A,#N/A,FALSE,"TMCOMP96";#N/A,#N/A,FALSE,"MAT96";#N/A,#N/A,FALSE,"FANDA96";#N/A,#N/A,FALSE,"INTRAN96";#N/A,#N/A,FALSE,"NAA9697";#N/A,#N/A,FALSE,"ECWEBB";#N/A,#N/A,FALSE,"MFT96";#N/A,#N/A,FALSE,"CTrecon"}</definedName>
    <definedName name="sfad_1_4_5_4" hidden="1">{#N/A,#N/A,FALSE,"TMCOMP96";#N/A,#N/A,FALSE,"MAT96";#N/A,#N/A,FALSE,"FANDA96";#N/A,#N/A,FALSE,"INTRAN96";#N/A,#N/A,FALSE,"NAA9697";#N/A,#N/A,FALSE,"ECWEBB";#N/A,#N/A,FALSE,"MFT96";#N/A,#N/A,FALSE,"CTrecon"}</definedName>
    <definedName name="sfad_1_4_5_5" hidden="1">{#N/A,#N/A,FALSE,"TMCOMP96";#N/A,#N/A,FALSE,"MAT96";#N/A,#N/A,FALSE,"FANDA96";#N/A,#N/A,FALSE,"INTRAN96";#N/A,#N/A,FALSE,"NAA9697";#N/A,#N/A,FALSE,"ECWEBB";#N/A,#N/A,FALSE,"MFT96";#N/A,#N/A,FALSE,"CTrecon"}</definedName>
    <definedName name="sfad_1_5" hidden="1">{#N/A,#N/A,FALSE,"TMCOMP96";#N/A,#N/A,FALSE,"MAT96";#N/A,#N/A,FALSE,"FANDA96";#N/A,#N/A,FALSE,"INTRAN96";#N/A,#N/A,FALSE,"NAA9697";#N/A,#N/A,FALSE,"ECWEBB";#N/A,#N/A,FALSE,"MFT96";#N/A,#N/A,FALSE,"CTrecon"}</definedName>
    <definedName name="sfad_1_5_1" hidden="1">{#N/A,#N/A,FALSE,"TMCOMP96";#N/A,#N/A,FALSE,"MAT96";#N/A,#N/A,FALSE,"FANDA96";#N/A,#N/A,FALSE,"INTRAN96";#N/A,#N/A,FALSE,"NAA9697";#N/A,#N/A,FALSE,"ECWEBB";#N/A,#N/A,FALSE,"MFT96";#N/A,#N/A,FALSE,"CTrecon"}</definedName>
    <definedName name="sfad_1_5_1_1" hidden="1">{#N/A,#N/A,FALSE,"TMCOMP96";#N/A,#N/A,FALSE,"MAT96";#N/A,#N/A,FALSE,"FANDA96";#N/A,#N/A,FALSE,"INTRAN96";#N/A,#N/A,FALSE,"NAA9697";#N/A,#N/A,FALSE,"ECWEBB";#N/A,#N/A,FALSE,"MFT96";#N/A,#N/A,FALSE,"CTrecon"}</definedName>
    <definedName name="sfad_1_5_1_2" hidden="1">{#N/A,#N/A,FALSE,"TMCOMP96";#N/A,#N/A,FALSE,"MAT96";#N/A,#N/A,FALSE,"FANDA96";#N/A,#N/A,FALSE,"INTRAN96";#N/A,#N/A,FALSE,"NAA9697";#N/A,#N/A,FALSE,"ECWEBB";#N/A,#N/A,FALSE,"MFT96";#N/A,#N/A,FALSE,"CTrecon"}</definedName>
    <definedName name="sfad_1_5_1_3" hidden="1">{#N/A,#N/A,FALSE,"TMCOMP96";#N/A,#N/A,FALSE,"MAT96";#N/A,#N/A,FALSE,"FANDA96";#N/A,#N/A,FALSE,"INTRAN96";#N/A,#N/A,FALSE,"NAA9697";#N/A,#N/A,FALSE,"ECWEBB";#N/A,#N/A,FALSE,"MFT96";#N/A,#N/A,FALSE,"CTrecon"}</definedName>
    <definedName name="sfad_1_5_1_4" hidden="1">{#N/A,#N/A,FALSE,"TMCOMP96";#N/A,#N/A,FALSE,"MAT96";#N/A,#N/A,FALSE,"FANDA96";#N/A,#N/A,FALSE,"INTRAN96";#N/A,#N/A,FALSE,"NAA9697";#N/A,#N/A,FALSE,"ECWEBB";#N/A,#N/A,FALSE,"MFT96";#N/A,#N/A,FALSE,"CTrecon"}</definedName>
    <definedName name="sfad_1_5_1_5" hidden="1">{#N/A,#N/A,FALSE,"TMCOMP96";#N/A,#N/A,FALSE,"MAT96";#N/A,#N/A,FALSE,"FANDA96";#N/A,#N/A,FALSE,"INTRAN96";#N/A,#N/A,FALSE,"NAA9697";#N/A,#N/A,FALSE,"ECWEBB";#N/A,#N/A,FALSE,"MFT96";#N/A,#N/A,FALSE,"CTrecon"}</definedName>
    <definedName name="sfad_1_5_2" hidden="1">{#N/A,#N/A,FALSE,"TMCOMP96";#N/A,#N/A,FALSE,"MAT96";#N/A,#N/A,FALSE,"FANDA96";#N/A,#N/A,FALSE,"INTRAN96";#N/A,#N/A,FALSE,"NAA9697";#N/A,#N/A,FALSE,"ECWEBB";#N/A,#N/A,FALSE,"MFT96";#N/A,#N/A,FALSE,"CTrecon"}</definedName>
    <definedName name="sfad_1_5_2_1" hidden="1">{#N/A,#N/A,FALSE,"TMCOMP96";#N/A,#N/A,FALSE,"MAT96";#N/A,#N/A,FALSE,"FANDA96";#N/A,#N/A,FALSE,"INTRAN96";#N/A,#N/A,FALSE,"NAA9697";#N/A,#N/A,FALSE,"ECWEBB";#N/A,#N/A,FALSE,"MFT96";#N/A,#N/A,FALSE,"CTrecon"}</definedName>
    <definedName name="sfad_1_5_2_2" hidden="1">{#N/A,#N/A,FALSE,"TMCOMP96";#N/A,#N/A,FALSE,"MAT96";#N/A,#N/A,FALSE,"FANDA96";#N/A,#N/A,FALSE,"INTRAN96";#N/A,#N/A,FALSE,"NAA9697";#N/A,#N/A,FALSE,"ECWEBB";#N/A,#N/A,FALSE,"MFT96";#N/A,#N/A,FALSE,"CTrecon"}</definedName>
    <definedName name="sfad_1_5_2_3" hidden="1">{#N/A,#N/A,FALSE,"TMCOMP96";#N/A,#N/A,FALSE,"MAT96";#N/A,#N/A,FALSE,"FANDA96";#N/A,#N/A,FALSE,"INTRAN96";#N/A,#N/A,FALSE,"NAA9697";#N/A,#N/A,FALSE,"ECWEBB";#N/A,#N/A,FALSE,"MFT96";#N/A,#N/A,FALSE,"CTrecon"}</definedName>
    <definedName name="sfad_1_5_2_4" hidden="1">{#N/A,#N/A,FALSE,"TMCOMP96";#N/A,#N/A,FALSE,"MAT96";#N/A,#N/A,FALSE,"FANDA96";#N/A,#N/A,FALSE,"INTRAN96";#N/A,#N/A,FALSE,"NAA9697";#N/A,#N/A,FALSE,"ECWEBB";#N/A,#N/A,FALSE,"MFT96";#N/A,#N/A,FALSE,"CTrecon"}</definedName>
    <definedName name="sfad_1_5_2_5" hidden="1">{#N/A,#N/A,FALSE,"TMCOMP96";#N/A,#N/A,FALSE,"MAT96";#N/A,#N/A,FALSE,"FANDA96";#N/A,#N/A,FALSE,"INTRAN96";#N/A,#N/A,FALSE,"NAA9697";#N/A,#N/A,FALSE,"ECWEBB";#N/A,#N/A,FALSE,"MFT96";#N/A,#N/A,FALSE,"CTrecon"}</definedName>
    <definedName name="sfad_1_5_3" hidden="1">{#N/A,#N/A,FALSE,"TMCOMP96";#N/A,#N/A,FALSE,"MAT96";#N/A,#N/A,FALSE,"FANDA96";#N/A,#N/A,FALSE,"INTRAN96";#N/A,#N/A,FALSE,"NAA9697";#N/A,#N/A,FALSE,"ECWEBB";#N/A,#N/A,FALSE,"MFT96";#N/A,#N/A,FALSE,"CTrecon"}</definedName>
    <definedName name="sfad_1_5_3_1" hidden="1">{#N/A,#N/A,FALSE,"TMCOMP96";#N/A,#N/A,FALSE,"MAT96";#N/A,#N/A,FALSE,"FANDA96";#N/A,#N/A,FALSE,"INTRAN96";#N/A,#N/A,FALSE,"NAA9697";#N/A,#N/A,FALSE,"ECWEBB";#N/A,#N/A,FALSE,"MFT96";#N/A,#N/A,FALSE,"CTrecon"}</definedName>
    <definedName name="sfad_1_5_3_2" hidden="1">{#N/A,#N/A,FALSE,"TMCOMP96";#N/A,#N/A,FALSE,"MAT96";#N/A,#N/A,FALSE,"FANDA96";#N/A,#N/A,FALSE,"INTRAN96";#N/A,#N/A,FALSE,"NAA9697";#N/A,#N/A,FALSE,"ECWEBB";#N/A,#N/A,FALSE,"MFT96";#N/A,#N/A,FALSE,"CTrecon"}</definedName>
    <definedName name="sfad_1_5_3_3" hidden="1">{#N/A,#N/A,FALSE,"TMCOMP96";#N/A,#N/A,FALSE,"MAT96";#N/A,#N/A,FALSE,"FANDA96";#N/A,#N/A,FALSE,"INTRAN96";#N/A,#N/A,FALSE,"NAA9697";#N/A,#N/A,FALSE,"ECWEBB";#N/A,#N/A,FALSE,"MFT96";#N/A,#N/A,FALSE,"CTrecon"}</definedName>
    <definedName name="sfad_1_5_3_4" hidden="1">{#N/A,#N/A,FALSE,"TMCOMP96";#N/A,#N/A,FALSE,"MAT96";#N/A,#N/A,FALSE,"FANDA96";#N/A,#N/A,FALSE,"INTRAN96";#N/A,#N/A,FALSE,"NAA9697";#N/A,#N/A,FALSE,"ECWEBB";#N/A,#N/A,FALSE,"MFT96";#N/A,#N/A,FALSE,"CTrecon"}</definedName>
    <definedName name="sfad_1_5_3_5" hidden="1">{#N/A,#N/A,FALSE,"TMCOMP96";#N/A,#N/A,FALSE,"MAT96";#N/A,#N/A,FALSE,"FANDA96";#N/A,#N/A,FALSE,"INTRAN96";#N/A,#N/A,FALSE,"NAA9697";#N/A,#N/A,FALSE,"ECWEBB";#N/A,#N/A,FALSE,"MFT96";#N/A,#N/A,FALSE,"CTrecon"}</definedName>
    <definedName name="sfad_1_5_4" hidden="1">{#N/A,#N/A,FALSE,"TMCOMP96";#N/A,#N/A,FALSE,"MAT96";#N/A,#N/A,FALSE,"FANDA96";#N/A,#N/A,FALSE,"INTRAN96";#N/A,#N/A,FALSE,"NAA9697";#N/A,#N/A,FALSE,"ECWEBB";#N/A,#N/A,FALSE,"MFT96";#N/A,#N/A,FALSE,"CTrecon"}</definedName>
    <definedName name="sfad_1_5_4_1" hidden="1">{#N/A,#N/A,FALSE,"TMCOMP96";#N/A,#N/A,FALSE,"MAT96";#N/A,#N/A,FALSE,"FANDA96";#N/A,#N/A,FALSE,"INTRAN96";#N/A,#N/A,FALSE,"NAA9697";#N/A,#N/A,FALSE,"ECWEBB";#N/A,#N/A,FALSE,"MFT96";#N/A,#N/A,FALSE,"CTrecon"}</definedName>
    <definedName name="sfad_1_5_4_2" hidden="1">{#N/A,#N/A,FALSE,"TMCOMP96";#N/A,#N/A,FALSE,"MAT96";#N/A,#N/A,FALSE,"FANDA96";#N/A,#N/A,FALSE,"INTRAN96";#N/A,#N/A,FALSE,"NAA9697";#N/A,#N/A,FALSE,"ECWEBB";#N/A,#N/A,FALSE,"MFT96";#N/A,#N/A,FALSE,"CTrecon"}</definedName>
    <definedName name="sfad_1_5_4_3" hidden="1">{#N/A,#N/A,FALSE,"TMCOMP96";#N/A,#N/A,FALSE,"MAT96";#N/A,#N/A,FALSE,"FANDA96";#N/A,#N/A,FALSE,"INTRAN96";#N/A,#N/A,FALSE,"NAA9697";#N/A,#N/A,FALSE,"ECWEBB";#N/A,#N/A,FALSE,"MFT96";#N/A,#N/A,FALSE,"CTrecon"}</definedName>
    <definedName name="sfad_1_5_4_4" hidden="1">{#N/A,#N/A,FALSE,"TMCOMP96";#N/A,#N/A,FALSE,"MAT96";#N/A,#N/A,FALSE,"FANDA96";#N/A,#N/A,FALSE,"INTRAN96";#N/A,#N/A,FALSE,"NAA9697";#N/A,#N/A,FALSE,"ECWEBB";#N/A,#N/A,FALSE,"MFT96";#N/A,#N/A,FALSE,"CTrecon"}</definedName>
    <definedName name="sfad_1_5_4_5" hidden="1">{#N/A,#N/A,FALSE,"TMCOMP96";#N/A,#N/A,FALSE,"MAT96";#N/A,#N/A,FALSE,"FANDA96";#N/A,#N/A,FALSE,"INTRAN96";#N/A,#N/A,FALSE,"NAA9697";#N/A,#N/A,FALSE,"ECWEBB";#N/A,#N/A,FALSE,"MFT96";#N/A,#N/A,FALSE,"CTrecon"}</definedName>
    <definedName name="sfad_1_5_5" hidden="1">{#N/A,#N/A,FALSE,"TMCOMP96";#N/A,#N/A,FALSE,"MAT96";#N/A,#N/A,FALSE,"FANDA96";#N/A,#N/A,FALSE,"INTRAN96";#N/A,#N/A,FALSE,"NAA9697";#N/A,#N/A,FALSE,"ECWEBB";#N/A,#N/A,FALSE,"MFT96";#N/A,#N/A,FALSE,"CTrecon"}</definedName>
    <definedName name="sfad_1_5_5_1" hidden="1">{#N/A,#N/A,FALSE,"TMCOMP96";#N/A,#N/A,FALSE,"MAT96";#N/A,#N/A,FALSE,"FANDA96";#N/A,#N/A,FALSE,"INTRAN96";#N/A,#N/A,FALSE,"NAA9697";#N/A,#N/A,FALSE,"ECWEBB";#N/A,#N/A,FALSE,"MFT96";#N/A,#N/A,FALSE,"CTrecon"}</definedName>
    <definedName name="sfad_1_5_5_2" hidden="1">{#N/A,#N/A,FALSE,"TMCOMP96";#N/A,#N/A,FALSE,"MAT96";#N/A,#N/A,FALSE,"FANDA96";#N/A,#N/A,FALSE,"INTRAN96";#N/A,#N/A,FALSE,"NAA9697";#N/A,#N/A,FALSE,"ECWEBB";#N/A,#N/A,FALSE,"MFT96";#N/A,#N/A,FALSE,"CTrecon"}</definedName>
    <definedName name="sfad_1_5_5_3" hidden="1">{#N/A,#N/A,FALSE,"TMCOMP96";#N/A,#N/A,FALSE,"MAT96";#N/A,#N/A,FALSE,"FANDA96";#N/A,#N/A,FALSE,"INTRAN96";#N/A,#N/A,FALSE,"NAA9697";#N/A,#N/A,FALSE,"ECWEBB";#N/A,#N/A,FALSE,"MFT96";#N/A,#N/A,FALSE,"CTrecon"}</definedName>
    <definedName name="sfad_1_5_5_4" hidden="1">{#N/A,#N/A,FALSE,"TMCOMP96";#N/A,#N/A,FALSE,"MAT96";#N/A,#N/A,FALSE,"FANDA96";#N/A,#N/A,FALSE,"INTRAN96";#N/A,#N/A,FALSE,"NAA9697";#N/A,#N/A,FALSE,"ECWEBB";#N/A,#N/A,FALSE,"MFT96";#N/A,#N/A,FALSE,"CTrecon"}</definedName>
    <definedName name="sfad_1_5_5_5" hidden="1">{#N/A,#N/A,FALSE,"TMCOMP96";#N/A,#N/A,FALSE,"MAT96";#N/A,#N/A,FALSE,"FANDA96";#N/A,#N/A,FALSE,"INTRAN96";#N/A,#N/A,FALSE,"NAA9697";#N/A,#N/A,FALSE,"ECWEBB";#N/A,#N/A,FALSE,"MFT96";#N/A,#N/A,FALSE,"CTrecon"}</definedName>
    <definedName name="sfad_2" hidden="1">{#N/A,#N/A,FALSE,"TMCOMP96";#N/A,#N/A,FALSE,"MAT96";#N/A,#N/A,FALSE,"FANDA96";#N/A,#N/A,FALSE,"INTRAN96";#N/A,#N/A,FALSE,"NAA9697";#N/A,#N/A,FALSE,"ECWEBB";#N/A,#N/A,FALSE,"MFT96";#N/A,#N/A,FALSE,"CTrecon"}</definedName>
    <definedName name="sfad_2_1" hidden="1">{#N/A,#N/A,FALSE,"TMCOMP96";#N/A,#N/A,FALSE,"MAT96";#N/A,#N/A,FALSE,"FANDA96";#N/A,#N/A,FALSE,"INTRAN96";#N/A,#N/A,FALSE,"NAA9697";#N/A,#N/A,FALSE,"ECWEBB";#N/A,#N/A,FALSE,"MFT96";#N/A,#N/A,FALSE,"CTrecon"}</definedName>
    <definedName name="sfad_2_1_1" hidden="1">{#N/A,#N/A,FALSE,"TMCOMP96";#N/A,#N/A,FALSE,"MAT96";#N/A,#N/A,FALSE,"FANDA96";#N/A,#N/A,FALSE,"INTRAN96";#N/A,#N/A,FALSE,"NAA9697";#N/A,#N/A,FALSE,"ECWEBB";#N/A,#N/A,FALSE,"MFT96";#N/A,#N/A,FALSE,"CTrecon"}</definedName>
    <definedName name="sfad_2_1_1_1" hidden="1">{#N/A,#N/A,FALSE,"TMCOMP96";#N/A,#N/A,FALSE,"MAT96";#N/A,#N/A,FALSE,"FANDA96";#N/A,#N/A,FALSE,"INTRAN96";#N/A,#N/A,FALSE,"NAA9697";#N/A,#N/A,FALSE,"ECWEBB";#N/A,#N/A,FALSE,"MFT96";#N/A,#N/A,FALSE,"CTrecon"}</definedName>
    <definedName name="sfad_2_1_1_1_1" hidden="1">{#N/A,#N/A,FALSE,"TMCOMP96";#N/A,#N/A,FALSE,"MAT96";#N/A,#N/A,FALSE,"FANDA96";#N/A,#N/A,FALSE,"INTRAN96";#N/A,#N/A,FALSE,"NAA9697";#N/A,#N/A,FALSE,"ECWEBB";#N/A,#N/A,FALSE,"MFT96";#N/A,#N/A,FALSE,"CTrecon"}</definedName>
    <definedName name="sfad_2_1_1_1_2" hidden="1">{#N/A,#N/A,FALSE,"TMCOMP96";#N/A,#N/A,FALSE,"MAT96";#N/A,#N/A,FALSE,"FANDA96";#N/A,#N/A,FALSE,"INTRAN96";#N/A,#N/A,FALSE,"NAA9697";#N/A,#N/A,FALSE,"ECWEBB";#N/A,#N/A,FALSE,"MFT96";#N/A,#N/A,FALSE,"CTrecon"}</definedName>
    <definedName name="sfad_2_1_1_1_3" hidden="1">{#N/A,#N/A,FALSE,"TMCOMP96";#N/A,#N/A,FALSE,"MAT96";#N/A,#N/A,FALSE,"FANDA96";#N/A,#N/A,FALSE,"INTRAN96";#N/A,#N/A,FALSE,"NAA9697";#N/A,#N/A,FALSE,"ECWEBB";#N/A,#N/A,FALSE,"MFT96";#N/A,#N/A,FALSE,"CTrecon"}</definedName>
    <definedName name="sfad_2_1_1_1_4" hidden="1">{#N/A,#N/A,FALSE,"TMCOMP96";#N/A,#N/A,FALSE,"MAT96";#N/A,#N/A,FALSE,"FANDA96";#N/A,#N/A,FALSE,"INTRAN96";#N/A,#N/A,FALSE,"NAA9697";#N/A,#N/A,FALSE,"ECWEBB";#N/A,#N/A,FALSE,"MFT96";#N/A,#N/A,FALSE,"CTrecon"}</definedName>
    <definedName name="sfad_2_1_1_1_5" hidden="1">{#N/A,#N/A,FALSE,"TMCOMP96";#N/A,#N/A,FALSE,"MAT96";#N/A,#N/A,FALSE,"FANDA96";#N/A,#N/A,FALSE,"INTRAN96";#N/A,#N/A,FALSE,"NAA9697";#N/A,#N/A,FALSE,"ECWEBB";#N/A,#N/A,FALSE,"MFT96";#N/A,#N/A,FALSE,"CTrecon"}</definedName>
    <definedName name="sfad_2_1_1_2" hidden="1">{#N/A,#N/A,FALSE,"TMCOMP96";#N/A,#N/A,FALSE,"MAT96";#N/A,#N/A,FALSE,"FANDA96";#N/A,#N/A,FALSE,"INTRAN96";#N/A,#N/A,FALSE,"NAA9697";#N/A,#N/A,FALSE,"ECWEBB";#N/A,#N/A,FALSE,"MFT96";#N/A,#N/A,FALSE,"CTrecon"}</definedName>
    <definedName name="sfad_2_1_1_2_1" hidden="1">{#N/A,#N/A,FALSE,"TMCOMP96";#N/A,#N/A,FALSE,"MAT96";#N/A,#N/A,FALSE,"FANDA96";#N/A,#N/A,FALSE,"INTRAN96";#N/A,#N/A,FALSE,"NAA9697";#N/A,#N/A,FALSE,"ECWEBB";#N/A,#N/A,FALSE,"MFT96";#N/A,#N/A,FALSE,"CTrecon"}</definedName>
    <definedName name="sfad_2_1_1_2_2" hidden="1">{#N/A,#N/A,FALSE,"TMCOMP96";#N/A,#N/A,FALSE,"MAT96";#N/A,#N/A,FALSE,"FANDA96";#N/A,#N/A,FALSE,"INTRAN96";#N/A,#N/A,FALSE,"NAA9697";#N/A,#N/A,FALSE,"ECWEBB";#N/A,#N/A,FALSE,"MFT96";#N/A,#N/A,FALSE,"CTrecon"}</definedName>
    <definedName name="sfad_2_1_1_2_3" hidden="1">{#N/A,#N/A,FALSE,"TMCOMP96";#N/A,#N/A,FALSE,"MAT96";#N/A,#N/A,FALSE,"FANDA96";#N/A,#N/A,FALSE,"INTRAN96";#N/A,#N/A,FALSE,"NAA9697";#N/A,#N/A,FALSE,"ECWEBB";#N/A,#N/A,FALSE,"MFT96";#N/A,#N/A,FALSE,"CTrecon"}</definedName>
    <definedName name="sfad_2_1_1_2_4" hidden="1">{#N/A,#N/A,FALSE,"TMCOMP96";#N/A,#N/A,FALSE,"MAT96";#N/A,#N/A,FALSE,"FANDA96";#N/A,#N/A,FALSE,"INTRAN96";#N/A,#N/A,FALSE,"NAA9697";#N/A,#N/A,FALSE,"ECWEBB";#N/A,#N/A,FALSE,"MFT96";#N/A,#N/A,FALSE,"CTrecon"}</definedName>
    <definedName name="sfad_2_1_1_2_5" hidden="1">{#N/A,#N/A,FALSE,"TMCOMP96";#N/A,#N/A,FALSE,"MAT96";#N/A,#N/A,FALSE,"FANDA96";#N/A,#N/A,FALSE,"INTRAN96";#N/A,#N/A,FALSE,"NAA9697";#N/A,#N/A,FALSE,"ECWEBB";#N/A,#N/A,FALSE,"MFT96";#N/A,#N/A,FALSE,"CTrecon"}</definedName>
    <definedName name="sfad_2_1_1_3" hidden="1">{#N/A,#N/A,FALSE,"TMCOMP96";#N/A,#N/A,FALSE,"MAT96";#N/A,#N/A,FALSE,"FANDA96";#N/A,#N/A,FALSE,"INTRAN96";#N/A,#N/A,FALSE,"NAA9697";#N/A,#N/A,FALSE,"ECWEBB";#N/A,#N/A,FALSE,"MFT96";#N/A,#N/A,FALSE,"CTrecon"}</definedName>
    <definedName name="sfad_2_1_1_4" hidden="1">{#N/A,#N/A,FALSE,"TMCOMP96";#N/A,#N/A,FALSE,"MAT96";#N/A,#N/A,FALSE,"FANDA96";#N/A,#N/A,FALSE,"INTRAN96";#N/A,#N/A,FALSE,"NAA9697";#N/A,#N/A,FALSE,"ECWEBB";#N/A,#N/A,FALSE,"MFT96";#N/A,#N/A,FALSE,"CTrecon"}</definedName>
    <definedName name="sfad_2_1_1_5" hidden="1">{#N/A,#N/A,FALSE,"TMCOMP96";#N/A,#N/A,FALSE,"MAT96";#N/A,#N/A,FALSE,"FANDA96";#N/A,#N/A,FALSE,"INTRAN96";#N/A,#N/A,FALSE,"NAA9697";#N/A,#N/A,FALSE,"ECWEBB";#N/A,#N/A,FALSE,"MFT96";#N/A,#N/A,FALSE,"CTrecon"}</definedName>
    <definedName name="sfad_2_1_2" hidden="1">{#N/A,#N/A,FALSE,"TMCOMP96";#N/A,#N/A,FALSE,"MAT96";#N/A,#N/A,FALSE,"FANDA96";#N/A,#N/A,FALSE,"INTRAN96";#N/A,#N/A,FALSE,"NAA9697";#N/A,#N/A,FALSE,"ECWEBB";#N/A,#N/A,FALSE,"MFT96";#N/A,#N/A,FALSE,"CTrecon"}</definedName>
    <definedName name="sfad_2_1_2_1" hidden="1">{#N/A,#N/A,FALSE,"TMCOMP96";#N/A,#N/A,FALSE,"MAT96";#N/A,#N/A,FALSE,"FANDA96";#N/A,#N/A,FALSE,"INTRAN96";#N/A,#N/A,FALSE,"NAA9697";#N/A,#N/A,FALSE,"ECWEBB";#N/A,#N/A,FALSE,"MFT96";#N/A,#N/A,FALSE,"CTrecon"}</definedName>
    <definedName name="sfad_2_1_2_2" hidden="1">{#N/A,#N/A,FALSE,"TMCOMP96";#N/A,#N/A,FALSE,"MAT96";#N/A,#N/A,FALSE,"FANDA96";#N/A,#N/A,FALSE,"INTRAN96";#N/A,#N/A,FALSE,"NAA9697";#N/A,#N/A,FALSE,"ECWEBB";#N/A,#N/A,FALSE,"MFT96";#N/A,#N/A,FALSE,"CTrecon"}</definedName>
    <definedName name="sfad_2_1_2_3" hidden="1">{#N/A,#N/A,FALSE,"TMCOMP96";#N/A,#N/A,FALSE,"MAT96";#N/A,#N/A,FALSE,"FANDA96";#N/A,#N/A,FALSE,"INTRAN96";#N/A,#N/A,FALSE,"NAA9697";#N/A,#N/A,FALSE,"ECWEBB";#N/A,#N/A,FALSE,"MFT96";#N/A,#N/A,FALSE,"CTrecon"}</definedName>
    <definedName name="sfad_2_1_2_4" hidden="1">{#N/A,#N/A,FALSE,"TMCOMP96";#N/A,#N/A,FALSE,"MAT96";#N/A,#N/A,FALSE,"FANDA96";#N/A,#N/A,FALSE,"INTRAN96";#N/A,#N/A,FALSE,"NAA9697";#N/A,#N/A,FALSE,"ECWEBB";#N/A,#N/A,FALSE,"MFT96";#N/A,#N/A,FALSE,"CTrecon"}</definedName>
    <definedName name="sfad_2_1_2_5" hidden="1">{#N/A,#N/A,FALSE,"TMCOMP96";#N/A,#N/A,FALSE,"MAT96";#N/A,#N/A,FALSE,"FANDA96";#N/A,#N/A,FALSE,"INTRAN96";#N/A,#N/A,FALSE,"NAA9697";#N/A,#N/A,FALSE,"ECWEBB";#N/A,#N/A,FALSE,"MFT96";#N/A,#N/A,FALSE,"CTrecon"}</definedName>
    <definedName name="sfad_2_1_3" hidden="1">{#N/A,#N/A,FALSE,"TMCOMP96";#N/A,#N/A,FALSE,"MAT96";#N/A,#N/A,FALSE,"FANDA96";#N/A,#N/A,FALSE,"INTRAN96";#N/A,#N/A,FALSE,"NAA9697";#N/A,#N/A,FALSE,"ECWEBB";#N/A,#N/A,FALSE,"MFT96";#N/A,#N/A,FALSE,"CTrecon"}</definedName>
    <definedName name="sfad_2_1_3_1" hidden="1">{#N/A,#N/A,FALSE,"TMCOMP96";#N/A,#N/A,FALSE,"MAT96";#N/A,#N/A,FALSE,"FANDA96";#N/A,#N/A,FALSE,"INTRAN96";#N/A,#N/A,FALSE,"NAA9697";#N/A,#N/A,FALSE,"ECWEBB";#N/A,#N/A,FALSE,"MFT96";#N/A,#N/A,FALSE,"CTrecon"}</definedName>
    <definedName name="sfad_2_1_3_2" hidden="1">{#N/A,#N/A,FALSE,"TMCOMP96";#N/A,#N/A,FALSE,"MAT96";#N/A,#N/A,FALSE,"FANDA96";#N/A,#N/A,FALSE,"INTRAN96";#N/A,#N/A,FALSE,"NAA9697";#N/A,#N/A,FALSE,"ECWEBB";#N/A,#N/A,FALSE,"MFT96";#N/A,#N/A,FALSE,"CTrecon"}</definedName>
    <definedName name="sfad_2_1_3_3" hidden="1">{#N/A,#N/A,FALSE,"TMCOMP96";#N/A,#N/A,FALSE,"MAT96";#N/A,#N/A,FALSE,"FANDA96";#N/A,#N/A,FALSE,"INTRAN96";#N/A,#N/A,FALSE,"NAA9697";#N/A,#N/A,FALSE,"ECWEBB";#N/A,#N/A,FALSE,"MFT96";#N/A,#N/A,FALSE,"CTrecon"}</definedName>
    <definedName name="sfad_2_1_3_4" hidden="1">{#N/A,#N/A,FALSE,"TMCOMP96";#N/A,#N/A,FALSE,"MAT96";#N/A,#N/A,FALSE,"FANDA96";#N/A,#N/A,FALSE,"INTRAN96";#N/A,#N/A,FALSE,"NAA9697";#N/A,#N/A,FALSE,"ECWEBB";#N/A,#N/A,FALSE,"MFT96";#N/A,#N/A,FALSE,"CTrecon"}</definedName>
    <definedName name="sfad_2_1_3_5" hidden="1">{#N/A,#N/A,FALSE,"TMCOMP96";#N/A,#N/A,FALSE,"MAT96";#N/A,#N/A,FALSE,"FANDA96";#N/A,#N/A,FALSE,"INTRAN96";#N/A,#N/A,FALSE,"NAA9697";#N/A,#N/A,FALSE,"ECWEBB";#N/A,#N/A,FALSE,"MFT96";#N/A,#N/A,FALSE,"CTrecon"}</definedName>
    <definedName name="sfad_2_1_4" hidden="1">{#N/A,#N/A,FALSE,"TMCOMP96";#N/A,#N/A,FALSE,"MAT96";#N/A,#N/A,FALSE,"FANDA96";#N/A,#N/A,FALSE,"INTRAN96";#N/A,#N/A,FALSE,"NAA9697";#N/A,#N/A,FALSE,"ECWEBB";#N/A,#N/A,FALSE,"MFT96";#N/A,#N/A,FALSE,"CTrecon"}</definedName>
    <definedName name="sfad_2_1_4_1" hidden="1">{#N/A,#N/A,FALSE,"TMCOMP96";#N/A,#N/A,FALSE,"MAT96";#N/A,#N/A,FALSE,"FANDA96";#N/A,#N/A,FALSE,"INTRAN96";#N/A,#N/A,FALSE,"NAA9697";#N/A,#N/A,FALSE,"ECWEBB";#N/A,#N/A,FALSE,"MFT96";#N/A,#N/A,FALSE,"CTrecon"}</definedName>
    <definedName name="sfad_2_1_4_2" hidden="1">{#N/A,#N/A,FALSE,"TMCOMP96";#N/A,#N/A,FALSE,"MAT96";#N/A,#N/A,FALSE,"FANDA96";#N/A,#N/A,FALSE,"INTRAN96";#N/A,#N/A,FALSE,"NAA9697";#N/A,#N/A,FALSE,"ECWEBB";#N/A,#N/A,FALSE,"MFT96";#N/A,#N/A,FALSE,"CTrecon"}</definedName>
    <definedName name="sfad_2_1_4_3" hidden="1">{#N/A,#N/A,FALSE,"TMCOMP96";#N/A,#N/A,FALSE,"MAT96";#N/A,#N/A,FALSE,"FANDA96";#N/A,#N/A,FALSE,"INTRAN96";#N/A,#N/A,FALSE,"NAA9697";#N/A,#N/A,FALSE,"ECWEBB";#N/A,#N/A,FALSE,"MFT96";#N/A,#N/A,FALSE,"CTrecon"}</definedName>
    <definedName name="sfad_2_1_4_4" hidden="1">{#N/A,#N/A,FALSE,"TMCOMP96";#N/A,#N/A,FALSE,"MAT96";#N/A,#N/A,FALSE,"FANDA96";#N/A,#N/A,FALSE,"INTRAN96";#N/A,#N/A,FALSE,"NAA9697";#N/A,#N/A,FALSE,"ECWEBB";#N/A,#N/A,FALSE,"MFT96";#N/A,#N/A,FALSE,"CTrecon"}</definedName>
    <definedName name="sfad_2_1_4_5" hidden="1">{#N/A,#N/A,FALSE,"TMCOMP96";#N/A,#N/A,FALSE,"MAT96";#N/A,#N/A,FALSE,"FANDA96";#N/A,#N/A,FALSE,"INTRAN96";#N/A,#N/A,FALSE,"NAA9697";#N/A,#N/A,FALSE,"ECWEBB";#N/A,#N/A,FALSE,"MFT96";#N/A,#N/A,FALSE,"CTrecon"}</definedName>
    <definedName name="sfad_2_1_5" hidden="1">{#N/A,#N/A,FALSE,"TMCOMP96";#N/A,#N/A,FALSE,"MAT96";#N/A,#N/A,FALSE,"FANDA96";#N/A,#N/A,FALSE,"INTRAN96";#N/A,#N/A,FALSE,"NAA9697";#N/A,#N/A,FALSE,"ECWEBB";#N/A,#N/A,FALSE,"MFT96";#N/A,#N/A,FALSE,"CTrecon"}</definedName>
    <definedName name="sfad_2_1_5_1" hidden="1">{#N/A,#N/A,FALSE,"TMCOMP96";#N/A,#N/A,FALSE,"MAT96";#N/A,#N/A,FALSE,"FANDA96";#N/A,#N/A,FALSE,"INTRAN96";#N/A,#N/A,FALSE,"NAA9697";#N/A,#N/A,FALSE,"ECWEBB";#N/A,#N/A,FALSE,"MFT96";#N/A,#N/A,FALSE,"CTrecon"}</definedName>
    <definedName name="sfad_2_1_5_2" hidden="1">{#N/A,#N/A,FALSE,"TMCOMP96";#N/A,#N/A,FALSE,"MAT96";#N/A,#N/A,FALSE,"FANDA96";#N/A,#N/A,FALSE,"INTRAN96";#N/A,#N/A,FALSE,"NAA9697";#N/A,#N/A,FALSE,"ECWEBB";#N/A,#N/A,FALSE,"MFT96";#N/A,#N/A,FALSE,"CTrecon"}</definedName>
    <definedName name="sfad_2_1_5_3" hidden="1">{#N/A,#N/A,FALSE,"TMCOMP96";#N/A,#N/A,FALSE,"MAT96";#N/A,#N/A,FALSE,"FANDA96";#N/A,#N/A,FALSE,"INTRAN96";#N/A,#N/A,FALSE,"NAA9697";#N/A,#N/A,FALSE,"ECWEBB";#N/A,#N/A,FALSE,"MFT96";#N/A,#N/A,FALSE,"CTrecon"}</definedName>
    <definedName name="sfad_2_1_5_4" hidden="1">{#N/A,#N/A,FALSE,"TMCOMP96";#N/A,#N/A,FALSE,"MAT96";#N/A,#N/A,FALSE,"FANDA96";#N/A,#N/A,FALSE,"INTRAN96";#N/A,#N/A,FALSE,"NAA9697";#N/A,#N/A,FALSE,"ECWEBB";#N/A,#N/A,FALSE,"MFT96";#N/A,#N/A,FALSE,"CTrecon"}</definedName>
    <definedName name="sfad_2_1_5_5" hidden="1">{#N/A,#N/A,FALSE,"TMCOMP96";#N/A,#N/A,FALSE,"MAT96";#N/A,#N/A,FALSE,"FANDA96";#N/A,#N/A,FALSE,"INTRAN96";#N/A,#N/A,FALSE,"NAA9697";#N/A,#N/A,FALSE,"ECWEBB";#N/A,#N/A,FALSE,"MFT96";#N/A,#N/A,FALSE,"CTrecon"}</definedName>
    <definedName name="sfad_2_2" hidden="1">{#N/A,#N/A,FALSE,"TMCOMP96";#N/A,#N/A,FALSE,"MAT96";#N/A,#N/A,FALSE,"FANDA96";#N/A,#N/A,FALSE,"INTRAN96";#N/A,#N/A,FALSE,"NAA9697";#N/A,#N/A,FALSE,"ECWEBB";#N/A,#N/A,FALSE,"MFT96";#N/A,#N/A,FALSE,"CTrecon"}</definedName>
    <definedName name="sfad_2_2_1" hidden="1">{#N/A,#N/A,FALSE,"TMCOMP96";#N/A,#N/A,FALSE,"MAT96";#N/A,#N/A,FALSE,"FANDA96";#N/A,#N/A,FALSE,"INTRAN96";#N/A,#N/A,FALSE,"NAA9697";#N/A,#N/A,FALSE,"ECWEBB";#N/A,#N/A,FALSE,"MFT96";#N/A,#N/A,FALSE,"CTrecon"}</definedName>
    <definedName name="sfad_2_2_2" hidden="1">{#N/A,#N/A,FALSE,"TMCOMP96";#N/A,#N/A,FALSE,"MAT96";#N/A,#N/A,FALSE,"FANDA96";#N/A,#N/A,FALSE,"INTRAN96";#N/A,#N/A,FALSE,"NAA9697";#N/A,#N/A,FALSE,"ECWEBB";#N/A,#N/A,FALSE,"MFT96";#N/A,#N/A,FALSE,"CTrecon"}</definedName>
    <definedName name="sfad_2_2_3" hidden="1">{#N/A,#N/A,FALSE,"TMCOMP96";#N/A,#N/A,FALSE,"MAT96";#N/A,#N/A,FALSE,"FANDA96";#N/A,#N/A,FALSE,"INTRAN96";#N/A,#N/A,FALSE,"NAA9697";#N/A,#N/A,FALSE,"ECWEBB";#N/A,#N/A,FALSE,"MFT96";#N/A,#N/A,FALSE,"CTrecon"}</definedName>
    <definedName name="sfad_2_2_4" hidden="1">{#N/A,#N/A,FALSE,"TMCOMP96";#N/A,#N/A,FALSE,"MAT96";#N/A,#N/A,FALSE,"FANDA96";#N/A,#N/A,FALSE,"INTRAN96";#N/A,#N/A,FALSE,"NAA9697";#N/A,#N/A,FALSE,"ECWEBB";#N/A,#N/A,FALSE,"MFT96";#N/A,#N/A,FALSE,"CTrecon"}</definedName>
    <definedName name="sfad_2_2_5" hidden="1">{#N/A,#N/A,FALSE,"TMCOMP96";#N/A,#N/A,FALSE,"MAT96";#N/A,#N/A,FALSE,"FANDA96";#N/A,#N/A,FALSE,"INTRAN96";#N/A,#N/A,FALSE,"NAA9697";#N/A,#N/A,FALSE,"ECWEBB";#N/A,#N/A,FALSE,"MFT96";#N/A,#N/A,FALSE,"CTrecon"}</definedName>
    <definedName name="sfad_2_3" hidden="1">{#N/A,#N/A,FALSE,"TMCOMP96";#N/A,#N/A,FALSE,"MAT96";#N/A,#N/A,FALSE,"FANDA96";#N/A,#N/A,FALSE,"INTRAN96";#N/A,#N/A,FALSE,"NAA9697";#N/A,#N/A,FALSE,"ECWEBB";#N/A,#N/A,FALSE,"MFT96";#N/A,#N/A,FALSE,"CTrecon"}</definedName>
    <definedName name="sfad_2_3_1" hidden="1">{#N/A,#N/A,FALSE,"TMCOMP96";#N/A,#N/A,FALSE,"MAT96";#N/A,#N/A,FALSE,"FANDA96";#N/A,#N/A,FALSE,"INTRAN96";#N/A,#N/A,FALSE,"NAA9697";#N/A,#N/A,FALSE,"ECWEBB";#N/A,#N/A,FALSE,"MFT96";#N/A,#N/A,FALSE,"CTrecon"}</definedName>
    <definedName name="sfad_2_3_2" hidden="1">{#N/A,#N/A,FALSE,"TMCOMP96";#N/A,#N/A,FALSE,"MAT96";#N/A,#N/A,FALSE,"FANDA96";#N/A,#N/A,FALSE,"INTRAN96";#N/A,#N/A,FALSE,"NAA9697";#N/A,#N/A,FALSE,"ECWEBB";#N/A,#N/A,FALSE,"MFT96";#N/A,#N/A,FALSE,"CTrecon"}</definedName>
    <definedName name="sfad_2_3_3" hidden="1">{#N/A,#N/A,FALSE,"TMCOMP96";#N/A,#N/A,FALSE,"MAT96";#N/A,#N/A,FALSE,"FANDA96";#N/A,#N/A,FALSE,"INTRAN96";#N/A,#N/A,FALSE,"NAA9697";#N/A,#N/A,FALSE,"ECWEBB";#N/A,#N/A,FALSE,"MFT96";#N/A,#N/A,FALSE,"CTrecon"}</definedName>
    <definedName name="sfad_2_3_4" hidden="1">{#N/A,#N/A,FALSE,"TMCOMP96";#N/A,#N/A,FALSE,"MAT96";#N/A,#N/A,FALSE,"FANDA96";#N/A,#N/A,FALSE,"INTRAN96";#N/A,#N/A,FALSE,"NAA9697";#N/A,#N/A,FALSE,"ECWEBB";#N/A,#N/A,FALSE,"MFT96";#N/A,#N/A,FALSE,"CTrecon"}</definedName>
    <definedName name="sfad_2_3_5" hidden="1">{#N/A,#N/A,FALSE,"TMCOMP96";#N/A,#N/A,FALSE,"MAT96";#N/A,#N/A,FALSE,"FANDA96";#N/A,#N/A,FALSE,"INTRAN96";#N/A,#N/A,FALSE,"NAA9697";#N/A,#N/A,FALSE,"ECWEBB";#N/A,#N/A,FALSE,"MFT96";#N/A,#N/A,FALSE,"CTrecon"}</definedName>
    <definedName name="sfad_2_4" hidden="1">{#N/A,#N/A,FALSE,"TMCOMP96";#N/A,#N/A,FALSE,"MAT96";#N/A,#N/A,FALSE,"FANDA96";#N/A,#N/A,FALSE,"INTRAN96";#N/A,#N/A,FALSE,"NAA9697";#N/A,#N/A,FALSE,"ECWEBB";#N/A,#N/A,FALSE,"MFT96";#N/A,#N/A,FALSE,"CTrecon"}</definedName>
    <definedName name="sfad_2_4_1" hidden="1">{#N/A,#N/A,FALSE,"TMCOMP96";#N/A,#N/A,FALSE,"MAT96";#N/A,#N/A,FALSE,"FANDA96";#N/A,#N/A,FALSE,"INTRAN96";#N/A,#N/A,FALSE,"NAA9697";#N/A,#N/A,FALSE,"ECWEBB";#N/A,#N/A,FALSE,"MFT96";#N/A,#N/A,FALSE,"CTrecon"}</definedName>
    <definedName name="sfad_2_4_2" hidden="1">{#N/A,#N/A,FALSE,"TMCOMP96";#N/A,#N/A,FALSE,"MAT96";#N/A,#N/A,FALSE,"FANDA96";#N/A,#N/A,FALSE,"INTRAN96";#N/A,#N/A,FALSE,"NAA9697";#N/A,#N/A,FALSE,"ECWEBB";#N/A,#N/A,FALSE,"MFT96";#N/A,#N/A,FALSE,"CTrecon"}</definedName>
    <definedName name="sfad_2_4_3" hidden="1">{#N/A,#N/A,FALSE,"TMCOMP96";#N/A,#N/A,FALSE,"MAT96";#N/A,#N/A,FALSE,"FANDA96";#N/A,#N/A,FALSE,"INTRAN96";#N/A,#N/A,FALSE,"NAA9697";#N/A,#N/A,FALSE,"ECWEBB";#N/A,#N/A,FALSE,"MFT96";#N/A,#N/A,FALSE,"CTrecon"}</definedName>
    <definedName name="sfad_2_4_4" hidden="1">{#N/A,#N/A,FALSE,"TMCOMP96";#N/A,#N/A,FALSE,"MAT96";#N/A,#N/A,FALSE,"FANDA96";#N/A,#N/A,FALSE,"INTRAN96";#N/A,#N/A,FALSE,"NAA9697";#N/A,#N/A,FALSE,"ECWEBB";#N/A,#N/A,FALSE,"MFT96";#N/A,#N/A,FALSE,"CTrecon"}</definedName>
    <definedName name="sfad_2_4_5" hidden="1">{#N/A,#N/A,FALSE,"TMCOMP96";#N/A,#N/A,FALSE,"MAT96";#N/A,#N/A,FALSE,"FANDA96";#N/A,#N/A,FALSE,"INTRAN96";#N/A,#N/A,FALSE,"NAA9697";#N/A,#N/A,FALSE,"ECWEBB";#N/A,#N/A,FALSE,"MFT96";#N/A,#N/A,FALSE,"CTrecon"}</definedName>
    <definedName name="sfad_2_5" hidden="1">{#N/A,#N/A,FALSE,"TMCOMP96";#N/A,#N/A,FALSE,"MAT96";#N/A,#N/A,FALSE,"FANDA96";#N/A,#N/A,FALSE,"INTRAN96";#N/A,#N/A,FALSE,"NAA9697";#N/A,#N/A,FALSE,"ECWEBB";#N/A,#N/A,FALSE,"MFT96";#N/A,#N/A,FALSE,"CTrecon"}</definedName>
    <definedName name="sfad_2_5_1" hidden="1">{#N/A,#N/A,FALSE,"TMCOMP96";#N/A,#N/A,FALSE,"MAT96";#N/A,#N/A,FALSE,"FANDA96";#N/A,#N/A,FALSE,"INTRAN96";#N/A,#N/A,FALSE,"NAA9697";#N/A,#N/A,FALSE,"ECWEBB";#N/A,#N/A,FALSE,"MFT96";#N/A,#N/A,FALSE,"CTrecon"}</definedName>
    <definedName name="sfad_2_5_2" hidden="1">{#N/A,#N/A,FALSE,"TMCOMP96";#N/A,#N/A,FALSE,"MAT96";#N/A,#N/A,FALSE,"FANDA96";#N/A,#N/A,FALSE,"INTRAN96";#N/A,#N/A,FALSE,"NAA9697";#N/A,#N/A,FALSE,"ECWEBB";#N/A,#N/A,FALSE,"MFT96";#N/A,#N/A,FALSE,"CTrecon"}</definedName>
    <definedName name="sfad_2_5_3" hidden="1">{#N/A,#N/A,FALSE,"TMCOMP96";#N/A,#N/A,FALSE,"MAT96";#N/A,#N/A,FALSE,"FANDA96";#N/A,#N/A,FALSE,"INTRAN96";#N/A,#N/A,FALSE,"NAA9697";#N/A,#N/A,FALSE,"ECWEBB";#N/A,#N/A,FALSE,"MFT96";#N/A,#N/A,FALSE,"CTrecon"}</definedName>
    <definedName name="sfad_2_5_4" hidden="1">{#N/A,#N/A,FALSE,"TMCOMP96";#N/A,#N/A,FALSE,"MAT96";#N/A,#N/A,FALSE,"FANDA96";#N/A,#N/A,FALSE,"INTRAN96";#N/A,#N/A,FALSE,"NAA9697";#N/A,#N/A,FALSE,"ECWEBB";#N/A,#N/A,FALSE,"MFT96";#N/A,#N/A,FALSE,"CTrecon"}</definedName>
    <definedName name="sfad_2_5_5" hidden="1">{#N/A,#N/A,FALSE,"TMCOMP96";#N/A,#N/A,FALSE,"MAT96";#N/A,#N/A,FALSE,"FANDA96";#N/A,#N/A,FALSE,"INTRAN96";#N/A,#N/A,FALSE,"NAA9697";#N/A,#N/A,FALSE,"ECWEBB";#N/A,#N/A,FALSE,"MFT96";#N/A,#N/A,FALSE,"CTrecon"}</definedName>
    <definedName name="sfad_3" hidden="1">{#N/A,#N/A,FALSE,"TMCOMP96";#N/A,#N/A,FALSE,"MAT96";#N/A,#N/A,FALSE,"FANDA96";#N/A,#N/A,FALSE,"INTRAN96";#N/A,#N/A,FALSE,"NAA9697";#N/A,#N/A,FALSE,"ECWEBB";#N/A,#N/A,FALSE,"MFT96";#N/A,#N/A,FALSE,"CTrecon"}</definedName>
    <definedName name="sfad_3_1" hidden="1">{#N/A,#N/A,FALSE,"TMCOMP96";#N/A,#N/A,FALSE,"MAT96";#N/A,#N/A,FALSE,"FANDA96";#N/A,#N/A,FALSE,"INTRAN96";#N/A,#N/A,FALSE,"NAA9697";#N/A,#N/A,FALSE,"ECWEBB";#N/A,#N/A,FALSE,"MFT96";#N/A,#N/A,FALSE,"CTrecon"}</definedName>
    <definedName name="sfad_3_1_1" hidden="1">{#N/A,#N/A,FALSE,"TMCOMP96";#N/A,#N/A,FALSE,"MAT96";#N/A,#N/A,FALSE,"FANDA96";#N/A,#N/A,FALSE,"INTRAN96";#N/A,#N/A,FALSE,"NAA9697";#N/A,#N/A,FALSE,"ECWEBB";#N/A,#N/A,FALSE,"MFT96";#N/A,#N/A,FALSE,"CTrecon"}</definedName>
    <definedName name="sfad_3_1_1_1" hidden="1">{#N/A,#N/A,FALSE,"TMCOMP96";#N/A,#N/A,FALSE,"MAT96";#N/A,#N/A,FALSE,"FANDA96";#N/A,#N/A,FALSE,"INTRAN96";#N/A,#N/A,FALSE,"NAA9697";#N/A,#N/A,FALSE,"ECWEBB";#N/A,#N/A,FALSE,"MFT96";#N/A,#N/A,FALSE,"CTrecon"}</definedName>
    <definedName name="sfad_3_1_1_1_1" hidden="1">{#N/A,#N/A,FALSE,"TMCOMP96";#N/A,#N/A,FALSE,"MAT96";#N/A,#N/A,FALSE,"FANDA96";#N/A,#N/A,FALSE,"INTRAN96";#N/A,#N/A,FALSE,"NAA9697";#N/A,#N/A,FALSE,"ECWEBB";#N/A,#N/A,FALSE,"MFT96";#N/A,#N/A,FALSE,"CTrecon"}</definedName>
    <definedName name="sfad_3_1_1_1_2" hidden="1">{#N/A,#N/A,FALSE,"TMCOMP96";#N/A,#N/A,FALSE,"MAT96";#N/A,#N/A,FALSE,"FANDA96";#N/A,#N/A,FALSE,"INTRAN96";#N/A,#N/A,FALSE,"NAA9697";#N/A,#N/A,FALSE,"ECWEBB";#N/A,#N/A,FALSE,"MFT96";#N/A,#N/A,FALSE,"CTrecon"}</definedName>
    <definedName name="sfad_3_1_1_1_3" hidden="1">{#N/A,#N/A,FALSE,"TMCOMP96";#N/A,#N/A,FALSE,"MAT96";#N/A,#N/A,FALSE,"FANDA96";#N/A,#N/A,FALSE,"INTRAN96";#N/A,#N/A,FALSE,"NAA9697";#N/A,#N/A,FALSE,"ECWEBB";#N/A,#N/A,FALSE,"MFT96";#N/A,#N/A,FALSE,"CTrecon"}</definedName>
    <definedName name="sfad_3_1_1_1_4" hidden="1">{#N/A,#N/A,FALSE,"TMCOMP96";#N/A,#N/A,FALSE,"MAT96";#N/A,#N/A,FALSE,"FANDA96";#N/A,#N/A,FALSE,"INTRAN96";#N/A,#N/A,FALSE,"NAA9697";#N/A,#N/A,FALSE,"ECWEBB";#N/A,#N/A,FALSE,"MFT96";#N/A,#N/A,FALSE,"CTrecon"}</definedName>
    <definedName name="sfad_3_1_1_1_5" hidden="1">{#N/A,#N/A,FALSE,"TMCOMP96";#N/A,#N/A,FALSE,"MAT96";#N/A,#N/A,FALSE,"FANDA96";#N/A,#N/A,FALSE,"INTRAN96";#N/A,#N/A,FALSE,"NAA9697";#N/A,#N/A,FALSE,"ECWEBB";#N/A,#N/A,FALSE,"MFT96";#N/A,#N/A,FALSE,"CTrecon"}</definedName>
    <definedName name="sfad_3_1_1_2" hidden="1">{#N/A,#N/A,FALSE,"TMCOMP96";#N/A,#N/A,FALSE,"MAT96";#N/A,#N/A,FALSE,"FANDA96";#N/A,#N/A,FALSE,"INTRAN96";#N/A,#N/A,FALSE,"NAA9697";#N/A,#N/A,FALSE,"ECWEBB";#N/A,#N/A,FALSE,"MFT96";#N/A,#N/A,FALSE,"CTrecon"}</definedName>
    <definedName name="sfad_3_1_1_2_1" hidden="1">{#N/A,#N/A,FALSE,"TMCOMP96";#N/A,#N/A,FALSE,"MAT96";#N/A,#N/A,FALSE,"FANDA96";#N/A,#N/A,FALSE,"INTRAN96";#N/A,#N/A,FALSE,"NAA9697";#N/A,#N/A,FALSE,"ECWEBB";#N/A,#N/A,FALSE,"MFT96";#N/A,#N/A,FALSE,"CTrecon"}</definedName>
    <definedName name="sfad_3_1_1_2_2" hidden="1">{#N/A,#N/A,FALSE,"TMCOMP96";#N/A,#N/A,FALSE,"MAT96";#N/A,#N/A,FALSE,"FANDA96";#N/A,#N/A,FALSE,"INTRAN96";#N/A,#N/A,FALSE,"NAA9697";#N/A,#N/A,FALSE,"ECWEBB";#N/A,#N/A,FALSE,"MFT96";#N/A,#N/A,FALSE,"CTrecon"}</definedName>
    <definedName name="sfad_3_1_1_2_3" hidden="1">{#N/A,#N/A,FALSE,"TMCOMP96";#N/A,#N/A,FALSE,"MAT96";#N/A,#N/A,FALSE,"FANDA96";#N/A,#N/A,FALSE,"INTRAN96";#N/A,#N/A,FALSE,"NAA9697";#N/A,#N/A,FALSE,"ECWEBB";#N/A,#N/A,FALSE,"MFT96";#N/A,#N/A,FALSE,"CTrecon"}</definedName>
    <definedName name="sfad_3_1_1_2_4" hidden="1">{#N/A,#N/A,FALSE,"TMCOMP96";#N/A,#N/A,FALSE,"MAT96";#N/A,#N/A,FALSE,"FANDA96";#N/A,#N/A,FALSE,"INTRAN96";#N/A,#N/A,FALSE,"NAA9697";#N/A,#N/A,FALSE,"ECWEBB";#N/A,#N/A,FALSE,"MFT96";#N/A,#N/A,FALSE,"CTrecon"}</definedName>
    <definedName name="sfad_3_1_1_2_5" hidden="1">{#N/A,#N/A,FALSE,"TMCOMP96";#N/A,#N/A,FALSE,"MAT96";#N/A,#N/A,FALSE,"FANDA96";#N/A,#N/A,FALSE,"INTRAN96";#N/A,#N/A,FALSE,"NAA9697";#N/A,#N/A,FALSE,"ECWEBB";#N/A,#N/A,FALSE,"MFT96";#N/A,#N/A,FALSE,"CTrecon"}</definedName>
    <definedName name="sfad_3_1_1_3" hidden="1">{#N/A,#N/A,FALSE,"TMCOMP96";#N/A,#N/A,FALSE,"MAT96";#N/A,#N/A,FALSE,"FANDA96";#N/A,#N/A,FALSE,"INTRAN96";#N/A,#N/A,FALSE,"NAA9697";#N/A,#N/A,FALSE,"ECWEBB";#N/A,#N/A,FALSE,"MFT96";#N/A,#N/A,FALSE,"CTrecon"}</definedName>
    <definedName name="sfad_3_1_1_4" hidden="1">{#N/A,#N/A,FALSE,"TMCOMP96";#N/A,#N/A,FALSE,"MAT96";#N/A,#N/A,FALSE,"FANDA96";#N/A,#N/A,FALSE,"INTRAN96";#N/A,#N/A,FALSE,"NAA9697";#N/A,#N/A,FALSE,"ECWEBB";#N/A,#N/A,FALSE,"MFT96";#N/A,#N/A,FALSE,"CTrecon"}</definedName>
    <definedName name="sfad_3_1_1_5" hidden="1">{#N/A,#N/A,FALSE,"TMCOMP96";#N/A,#N/A,FALSE,"MAT96";#N/A,#N/A,FALSE,"FANDA96";#N/A,#N/A,FALSE,"INTRAN96";#N/A,#N/A,FALSE,"NAA9697";#N/A,#N/A,FALSE,"ECWEBB";#N/A,#N/A,FALSE,"MFT96";#N/A,#N/A,FALSE,"CTrecon"}</definedName>
    <definedName name="sfad_3_1_2" hidden="1">{#N/A,#N/A,FALSE,"TMCOMP96";#N/A,#N/A,FALSE,"MAT96";#N/A,#N/A,FALSE,"FANDA96";#N/A,#N/A,FALSE,"INTRAN96";#N/A,#N/A,FALSE,"NAA9697";#N/A,#N/A,FALSE,"ECWEBB";#N/A,#N/A,FALSE,"MFT96";#N/A,#N/A,FALSE,"CTrecon"}</definedName>
    <definedName name="sfad_3_1_2_1" hidden="1">{#N/A,#N/A,FALSE,"TMCOMP96";#N/A,#N/A,FALSE,"MAT96";#N/A,#N/A,FALSE,"FANDA96";#N/A,#N/A,FALSE,"INTRAN96";#N/A,#N/A,FALSE,"NAA9697";#N/A,#N/A,FALSE,"ECWEBB";#N/A,#N/A,FALSE,"MFT96";#N/A,#N/A,FALSE,"CTrecon"}</definedName>
    <definedName name="sfad_3_1_2_2" hidden="1">{#N/A,#N/A,FALSE,"TMCOMP96";#N/A,#N/A,FALSE,"MAT96";#N/A,#N/A,FALSE,"FANDA96";#N/A,#N/A,FALSE,"INTRAN96";#N/A,#N/A,FALSE,"NAA9697";#N/A,#N/A,FALSE,"ECWEBB";#N/A,#N/A,FALSE,"MFT96";#N/A,#N/A,FALSE,"CTrecon"}</definedName>
    <definedName name="sfad_3_1_2_3" hidden="1">{#N/A,#N/A,FALSE,"TMCOMP96";#N/A,#N/A,FALSE,"MAT96";#N/A,#N/A,FALSE,"FANDA96";#N/A,#N/A,FALSE,"INTRAN96";#N/A,#N/A,FALSE,"NAA9697";#N/A,#N/A,FALSE,"ECWEBB";#N/A,#N/A,FALSE,"MFT96";#N/A,#N/A,FALSE,"CTrecon"}</definedName>
    <definedName name="sfad_3_1_2_4" hidden="1">{#N/A,#N/A,FALSE,"TMCOMP96";#N/A,#N/A,FALSE,"MAT96";#N/A,#N/A,FALSE,"FANDA96";#N/A,#N/A,FALSE,"INTRAN96";#N/A,#N/A,FALSE,"NAA9697";#N/A,#N/A,FALSE,"ECWEBB";#N/A,#N/A,FALSE,"MFT96";#N/A,#N/A,FALSE,"CTrecon"}</definedName>
    <definedName name="sfad_3_1_2_5" hidden="1">{#N/A,#N/A,FALSE,"TMCOMP96";#N/A,#N/A,FALSE,"MAT96";#N/A,#N/A,FALSE,"FANDA96";#N/A,#N/A,FALSE,"INTRAN96";#N/A,#N/A,FALSE,"NAA9697";#N/A,#N/A,FALSE,"ECWEBB";#N/A,#N/A,FALSE,"MFT96";#N/A,#N/A,FALSE,"CTrecon"}</definedName>
    <definedName name="sfad_3_1_3" hidden="1">{#N/A,#N/A,FALSE,"TMCOMP96";#N/A,#N/A,FALSE,"MAT96";#N/A,#N/A,FALSE,"FANDA96";#N/A,#N/A,FALSE,"INTRAN96";#N/A,#N/A,FALSE,"NAA9697";#N/A,#N/A,FALSE,"ECWEBB";#N/A,#N/A,FALSE,"MFT96";#N/A,#N/A,FALSE,"CTrecon"}</definedName>
    <definedName name="sfad_3_1_3_1" hidden="1">{#N/A,#N/A,FALSE,"TMCOMP96";#N/A,#N/A,FALSE,"MAT96";#N/A,#N/A,FALSE,"FANDA96";#N/A,#N/A,FALSE,"INTRAN96";#N/A,#N/A,FALSE,"NAA9697";#N/A,#N/A,FALSE,"ECWEBB";#N/A,#N/A,FALSE,"MFT96";#N/A,#N/A,FALSE,"CTrecon"}</definedName>
    <definedName name="sfad_3_1_3_2" hidden="1">{#N/A,#N/A,FALSE,"TMCOMP96";#N/A,#N/A,FALSE,"MAT96";#N/A,#N/A,FALSE,"FANDA96";#N/A,#N/A,FALSE,"INTRAN96";#N/A,#N/A,FALSE,"NAA9697";#N/A,#N/A,FALSE,"ECWEBB";#N/A,#N/A,FALSE,"MFT96";#N/A,#N/A,FALSE,"CTrecon"}</definedName>
    <definedName name="sfad_3_1_3_3" hidden="1">{#N/A,#N/A,FALSE,"TMCOMP96";#N/A,#N/A,FALSE,"MAT96";#N/A,#N/A,FALSE,"FANDA96";#N/A,#N/A,FALSE,"INTRAN96";#N/A,#N/A,FALSE,"NAA9697";#N/A,#N/A,FALSE,"ECWEBB";#N/A,#N/A,FALSE,"MFT96";#N/A,#N/A,FALSE,"CTrecon"}</definedName>
    <definedName name="sfad_3_1_3_4" hidden="1">{#N/A,#N/A,FALSE,"TMCOMP96";#N/A,#N/A,FALSE,"MAT96";#N/A,#N/A,FALSE,"FANDA96";#N/A,#N/A,FALSE,"INTRAN96";#N/A,#N/A,FALSE,"NAA9697";#N/A,#N/A,FALSE,"ECWEBB";#N/A,#N/A,FALSE,"MFT96";#N/A,#N/A,FALSE,"CTrecon"}</definedName>
    <definedName name="sfad_3_1_3_5" hidden="1">{#N/A,#N/A,FALSE,"TMCOMP96";#N/A,#N/A,FALSE,"MAT96";#N/A,#N/A,FALSE,"FANDA96";#N/A,#N/A,FALSE,"INTRAN96";#N/A,#N/A,FALSE,"NAA9697";#N/A,#N/A,FALSE,"ECWEBB";#N/A,#N/A,FALSE,"MFT96";#N/A,#N/A,FALSE,"CTrecon"}</definedName>
    <definedName name="sfad_3_1_4" hidden="1">{#N/A,#N/A,FALSE,"TMCOMP96";#N/A,#N/A,FALSE,"MAT96";#N/A,#N/A,FALSE,"FANDA96";#N/A,#N/A,FALSE,"INTRAN96";#N/A,#N/A,FALSE,"NAA9697";#N/A,#N/A,FALSE,"ECWEBB";#N/A,#N/A,FALSE,"MFT96";#N/A,#N/A,FALSE,"CTrecon"}</definedName>
    <definedName name="sfad_3_1_4_1" hidden="1">{#N/A,#N/A,FALSE,"TMCOMP96";#N/A,#N/A,FALSE,"MAT96";#N/A,#N/A,FALSE,"FANDA96";#N/A,#N/A,FALSE,"INTRAN96";#N/A,#N/A,FALSE,"NAA9697";#N/A,#N/A,FALSE,"ECWEBB";#N/A,#N/A,FALSE,"MFT96";#N/A,#N/A,FALSE,"CTrecon"}</definedName>
    <definedName name="sfad_3_1_4_2" hidden="1">{#N/A,#N/A,FALSE,"TMCOMP96";#N/A,#N/A,FALSE,"MAT96";#N/A,#N/A,FALSE,"FANDA96";#N/A,#N/A,FALSE,"INTRAN96";#N/A,#N/A,FALSE,"NAA9697";#N/A,#N/A,FALSE,"ECWEBB";#N/A,#N/A,FALSE,"MFT96";#N/A,#N/A,FALSE,"CTrecon"}</definedName>
    <definedName name="sfad_3_1_4_3" hidden="1">{#N/A,#N/A,FALSE,"TMCOMP96";#N/A,#N/A,FALSE,"MAT96";#N/A,#N/A,FALSE,"FANDA96";#N/A,#N/A,FALSE,"INTRAN96";#N/A,#N/A,FALSE,"NAA9697";#N/A,#N/A,FALSE,"ECWEBB";#N/A,#N/A,FALSE,"MFT96";#N/A,#N/A,FALSE,"CTrecon"}</definedName>
    <definedName name="sfad_3_1_4_4" hidden="1">{#N/A,#N/A,FALSE,"TMCOMP96";#N/A,#N/A,FALSE,"MAT96";#N/A,#N/A,FALSE,"FANDA96";#N/A,#N/A,FALSE,"INTRAN96";#N/A,#N/A,FALSE,"NAA9697";#N/A,#N/A,FALSE,"ECWEBB";#N/A,#N/A,FALSE,"MFT96";#N/A,#N/A,FALSE,"CTrecon"}</definedName>
    <definedName name="sfad_3_1_4_5" hidden="1">{#N/A,#N/A,FALSE,"TMCOMP96";#N/A,#N/A,FALSE,"MAT96";#N/A,#N/A,FALSE,"FANDA96";#N/A,#N/A,FALSE,"INTRAN96";#N/A,#N/A,FALSE,"NAA9697";#N/A,#N/A,FALSE,"ECWEBB";#N/A,#N/A,FALSE,"MFT96";#N/A,#N/A,FALSE,"CTrecon"}</definedName>
    <definedName name="sfad_3_1_5" hidden="1">{#N/A,#N/A,FALSE,"TMCOMP96";#N/A,#N/A,FALSE,"MAT96";#N/A,#N/A,FALSE,"FANDA96";#N/A,#N/A,FALSE,"INTRAN96";#N/A,#N/A,FALSE,"NAA9697";#N/A,#N/A,FALSE,"ECWEBB";#N/A,#N/A,FALSE,"MFT96";#N/A,#N/A,FALSE,"CTrecon"}</definedName>
    <definedName name="sfad_3_1_5_1" hidden="1">{#N/A,#N/A,FALSE,"TMCOMP96";#N/A,#N/A,FALSE,"MAT96";#N/A,#N/A,FALSE,"FANDA96";#N/A,#N/A,FALSE,"INTRAN96";#N/A,#N/A,FALSE,"NAA9697";#N/A,#N/A,FALSE,"ECWEBB";#N/A,#N/A,FALSE,"MFT96";#N/A,#N/A,FALSE,"CTrecon"}</definedName>
    <definedName name="sfad_3_1_5_2" hidden="1">{#N/A,#N/A,FALSE,"TMCOMP96";#N/A,#N/A,FALSE,"MAT96";#N/A,#N/A,FALSE,"FANDA96";#N/A,#N/A,FALSE,"INTRAN96";#N/A,#N/A,FALSE,"NAA9697";#N/A,#N/A,FALSE,"ECWEBB";#N/A,#N/A,FALSE,"MFT96";#N/A,#N/A,FALSE,"CTrecon"}</definedName>
    <definedName name="sfad_3_1_5_3" hidden="1">{#N/A,#N/A,FALSE,"TMCOMP96";#N/A,#N/A,FALSE,"MAT96";#N/A,#N/A,FALSE,"FANDA96";#N/A,#N/A,FALSE,"INTRAN96";#N/A,#N/A,FALSE,"NAA9697";#N/A,#N/A,FALSE,"ECWEBB";#N/A,#N/A,FALSE,"MFT96";#N/A,#N/A,FALSE,"CTrecon"}</definedName>
    <definedName name="sfad_3_1_5_4" hidden="1">{#N/A,#N/A,FALSE,"TMCOMP96";#N/A,#N/A,FALSE,"MAT96";#N/A,#N/A,FALSE,"FANDA96";#N/A,#N/A,FALSE,"INTRAN96";#N/A,#N/A,FALSE,"NAA9697";#N/A,#N/A,FALSE,"ECWEBB";#N/A,#N/A,FALSE,"MFT96";#N/A,#N/A,FALSE,"CTrecon"}</definedName>
    <definedName name="sfad_3_1_5_5" hidden="1">{#N/A,#N/A,FALSE,"TMCOMP96";#N/A,#N/A,FALSE,"MAT96";#N/A,#N/A,FALSE,"FANDA96";#N/A,#N/A,FALSE,"INTRAN96";#N/A,#N/A,FALSE,"NAA9697";#N/A,#N/A,FALSE,"ECWEBB";#N/A,#N/A,FALSE,"MFT96";#N/A,#N/A,FALSE,"CTrecon"}</definedName>
    <definedName name="sfad_3_2" hidden="1">{#N/A,#N/A,FALSE,"TMCOMP96";#N/A,#N/A,FALSE,"MAT96";#N/A,#N/A,FALSE,"FANDA96";#N/A,#N/A,FALSE,"INTRAN96";#N/A,#N/A,FALSE,"NAA9697";#N/A,#N/A,FALSE,"ECWEBB";#N/A,#N/A,FALSE,"MFT96";#N/A,#N/A,FALSE,"CTrecon"}</definedName>
    <definedName name="sfad_3_2_1" hidden="1">{#N/A,#N/A,FALSE,"TMCOMP96";#N/A,#N/A,FALSE,"MAT96";#N/A,#N/A,FALSE,"FANDA96";#N/A,#N/A,FALSE,"INTRAN96";#N/A,#N/A,FALSE,"NAA9697";#N/A,#N/A,FALSE,"ECWEBB";#N/A,#N/A,FALSE,"MFT96";#N/A,#N/A,FALSE,"CTrecon"}</definedName>
    <definedName name="sfad_3_2_2" hidden="1">{#N/A,#N/A,FALSE,"TMCOMP96";#N/A,#N/A,FALSE,"MAT96";#N/A,#N/A,FALSE,"FANDA96";#N/A,#N/A,FALSE,"INTRAN96";#N/A,#N/A,FALSE,"NAA9697";#N/A,#N/A,FALSE,"ECWEBB";#N/A,#N/A,FALSE,"MFT96";#N/A,#N/A,FALSE,"CTrecon"}</definedName>
    <definedName name="sfad_3_2_3" hidden="1">{#N/A,#N/A,FALSE,"TMCOMP96";#N/A,#N/A,FALSE,"MAT96";#N/A,#N/A,FALSE,"FANDA96";#N/A,#N/A,FALSE,"INTRAN96";#N/A,#N/A,FALSE,"NAA9697";#N/A,#N/A,FALSE,"ECWEBB";#N/A,#N/A,FALSE,"MFT96";#N/A,#N/A,FALSE,"CTrecon"}</definedName>
    <definedName name="sfad_3_2_4" hidden="1">{#N/A,#N/A,FALSE,"TMCOMP96";#N/A,#N/A,FALSE,"MAT96";#N/A,#N/A,FALSE,"FANDA96";#N/A,#N/A,FALSE,"INTRAN96";#N/A,#N/A,FALSE,"NAA9697";#N/A,#N/A,FALSE,"ECWEBB";#N/A,#N/A,FALSE,"MFT96";#N/A,#N/A,FALSE,"CTrecon"}</definedName>
    <definedName name="sfad_3_2_5" hidden="1">{#N/A,#N/A,FALSE,"TMCOMP96";#N/A,#N/A,FALSE,"MAT96";#N/A,#N/A,FALSE,"FANDA96";#N/A,#N/A,FALSE,"INTRAN96";#N/A,#N/A,FALSE,"NAA9697";#N/A,#N/A,FALSE,"ECWEBB";#N/A,#N/A,FALSE,"MFT96";#N/A,#N/A,FALSE,"CTrecon"}</definedName>
    <definedName name="sfad_3_3" hidden="1">{#N/A,#N/A,FALSE,"TMCOMP96";#N/A,#N/A,FALSE,"MAT96";#N/A,#N/A,FALSE,"FANDA96";#N/A,#N/A,FALSE,"INTRAN96";#N/A,#N/A,FALSE,"NAA9697";#N/A,#N/A,FALSE,"ECWEBB";#N/A,#N/A,FALSE,"MFT96";#N/A,#N/A,FALSE,"CTrecon"}</definedName>
    <definedName name="sfad_3_3_1" hidden="1">{#N/A,#N/A,FALSE,"TMCOMP96";#N/A,#N/A,FALSE,"MAT96";#N/A,#N/A,FALSE,"FANDA96";#N/A,#N/A,FALSE,"INTRAN96";#N/A,#N/A,FALSE,"NAA9697";#N/A,#N/A,FALSE,"ECWEBB";#N/A,#N/A,FALSE,"MFT96";#N/A,#N/A,FALSE,"CTrecon"}</definedName>
    <definedName name="sfad_3_3_2" hidden="1">{#N/A,#N/A,FALSE,"TMCOMP96";#N/A,#N/A,FALSE,"MAT96";#N/A,#N/A,FALSE,"FANDA96";#N/A,#N/A,FALSE,"INTRAN96";#N/A,#N/A,FALSE,"NAA9697";#N/A,#N/A,FALSE,"ECWEBB";#N/A,#N/A,FALSE,"MFT96";#N/A,#N/A,FALSE,"CTrecon"}</definedName>
    <definedName name="sfad_3_3_3" hidden="1">{#N/A,#N/A,FALSE,"TMCOMP96";#N/A,#N/A,FALSE,"MAT96";#N/A,#N/A,FALSE,"FANDA96";#N/A,#N/A,FALSE,"INTRAN96";#N/A,#N/A,FALSE,"NAA9697";#N/A,#N/A,FALSE,"ECWEBB";#N/A,#N/A,FALSE,"MFT96";#N/A,#N/A,FALSE,"CTrecon"}</definedName>
    <definedName name="sfad_3_3_4" hidden="1">{#N/A,#N/A,FALSE,"TMCOMP96";#N/A,#N/A,FALSE,"MAT96";#N/A,#N/A,FALSE,"FANDA96";#N/A,#N/A,FALSE,"INTRAN96";#N/A,#N/A,FALSE,"NAA9697";#N/A,#N/A,FALSE,"ECWEBB";#N/A,#N/A,FALSE,"MFT96";#N/A,#N/A,FALSE,"CTrecon"}</definedName>
    <definedName name="sfad_3_3_5" hidden="1">{#N/A,#N/A,FALSE,"TMCOMP96";#N/A,#N/A,FALSE,"MAT96";#N/A,#N/A,FALSE,"FANDA96";#N/A,#N/A,FALSE,"INTRAN96";#N/A,#N/A,FALSE,"NAA9697";#N/A,#N/A,FALSE,"ECWEBB";#N/A,#N/A,FALSE,"MFT96";#N/A,#N/A,FALSE,"CTrecon"}</definedName>
    <definedName name="sfad_3_4" hidden="1">{#N/A,#N/A,FALSE,"TMCOMP96";#N/A,#N/A,FALSE,"MAT96";#N/A,#N/A,FALSE,"FANDA96";#N/A,#N/A,FALSE,"INTRAN96";#N/A,#N/A,FALSE,"NAA9697";#N/A,#N/A,FALSE,"ECWEBB";#N/A,#N/A,FALSE,"MFT96";#N/A,#N/A,FALSE,"CTrecon"}</definedName>
    <definedName name="sfad_3_4_1" hidden="1">{#N/A,#N/A,FALSE,"TMCOMP96";#N/A,#N/A,FALSE,"MAT96";#N/A,#N/A,FALSE,"FANDA96";#N/A,#N/A,FALSE,"INTRAN96";#N/A,#N/A,FALSE,"NAA9697";#N/A,#N/A,FALSE,"ECWEBB";#N/A,#N/A,FALSE,"MFT96";#N/A,#N/A,FALSE,"CTrecon"}</definedName>
    <definedName name="sfad_3_4_2" hidden="1">{#N/A,#N/A,FALSE,"TMCOMP96";#N/A,#N/A,FALSE,"MAT96";#N/A,#N/A,FALSE,"FANDA96";#N/A,#N/A,FALSE,"INTRAN96";#N/A,#N/A,FALSE,"NAA9697";#N/A,#N/A,FALSE,"ECWEBB";#N/A,#N/A,FALSE,"MFT96";#N/A,#N/A,FALSE,"CTrecon"}</definedName>
    <definedName name="sfad_3_4_3" hidden="1">{#N/A,#N/A,FALSE,"TMCOMP96";#N/A,#N/A,FALSE,"MAT96";#N/A,#N/A,FALSE,"FANDA96";#N/A,#N/A,FALSE,"INTRAN96";#N/A,#N/A,FALSE,"NAA9697";#N/A,#N/A,FALSE,"ECWEBB";#N/A,#N/A,FALSE,"MFT96";#N/A,#N/A,FALSE,"CTrecon"}</definedName>
    <definedName name="sfad_3_4_4" hidden="1">{#N/A,#N/A,FALSE,"TMCOMP96";#N/A,#N/A,FALSE,"MAT96";#N/A,#N/A,FALSE,"FANDA96";#N/A,#N/A,FALSE,"INTRAN96";#N/A,#N/A,FALSE,"NAA9697";#N/A,#N/A,FALSE,"ECWEBB";#N/A,#N/A,FALSE,"MFT96";#N/A,#N/A,FALSE,"CTrecon"}</definedName>
    <definedName name="sfad_3_4_5" hidden="1">{#N/A,#N/A,FALSE,"TMCOMP96";#N/A,#N/A,FALSE,"MAT96";#N/A,#N/A,FALSE,"FANDA96";#N/A,#N/A,FALSE,"INTRAN96";#N/A,#N/A,FALSE,"NAA9697";#N/A,#N/A,FALSE,"ECWEBB";#N/A,#N/A,FALSE,"MFT96";#N/A,#N/A,FALSE,"CTrecon"}</definedName>
    <definedName name="sfad_3_5" hidden="1">{#N/A,#N/A,FALSE,"TMCOMP96";#N/A,#N/A,FALSE,"MAT96";#N/A,#N/A,FALSE,"FANDA96";#N/A,#N/A,FALSE,"INTRAN96";#N/A,#N/A,FALSE,"NAA9697";#N/A,#N/A,FALSE,"ECWEBB";#N/A,#N/A,FALSE,"MFT96";#N/A,#N/A,FALSE,"CTrecon"}</definedName>
    <definedName name="sfad_3_5_1" hidden="1">{#N/A,#N/A,FALSE,"TMCOMP96";#N/A,#N/A,FALSE,"MAT96";#N/A,#N/A,FALSE,"FANDA96";#N/A,#N/A,FALSE,"INTRAN96";#N/A,#N/A,FALSE,"NAA9697";#N/A,#N/A,FALSE,"ECWEBB";#N/A,#N/A,FALSE,"MFT96";#N/A,#N/A,FALSE,"CTrecon"}</definedName>
    <definedName name="sfad_3_5_2" hidden="1">{#N/A,#N/A,FALSE,"TMCOMP96";#N/A,#N/A,FALSE,"MAT96";#N/A,#N/A,FALSE,"FANDA96";#N/A,#N/A,FALSE,"INTRAN96";#N/A,#N/A,FALSE,"NAA9697";#N/A,#N/A,FALSE,"ECWEBB";#N/A,#N/A,FALSE,"MFT96";#N/A,#N/A,FALSE,"CTrecon"}</definedName>
    <definedName name="sfad_3_5_3" hidden="1">{#N/A,#N/A,FALSE,"TMCOMP96";#N/A,#N/A,FALSE,"MAT96";#N/A,#N/A,FALSE,"FANDA96";#N/A,#N/A,FALSE,"INTRAN96";#N/A,#N/A,FALSE,"NAA9697";#N/A,#N/A,FALSE,"ECWEBB";#N/A,#N/A,FALSE,"MFT96";#N/A,#N/A,FALSE,"CTrecon"}</definedName>
    <definedName name="sfad_3_5_4" hidden="1">{#N/A,#N/A,FALSE,"TMCOMP96";#N/A,#N/A,FALSE,"MAT96";#N/A,#N/A,FALSE,"FANDA96";#N/A,#N/A,FALSE,"INTRAN96";#N/A,#N/A,FALSE,"NAA9697";#N/A,#N/A,FALSE,"ECWEBB";#N/A,#N/A,FALSE,"MFT96";#N/A,#N/A,FALSE,"CTrecon"}</definedName>
    <definedName name="sfad_3_5_5" hidden="1">{#N/A,#N/A,FALSE,"TMCOMP96";#N/A,#N/A,FALSE,"MAT96";#N/A,#N/A,FALSE,"FANDA96";#N/A,#N/A,FALSE,"INTRAN96";#N/A,#N/A,FALSE,"NAA9697";#N/A,#N/A,FALSE,"ECWEBB";#N/A,#N/A,FALSE,"MFT96";#N/A,#N/A,FALSE,"CTrecon"}</definedName>
    <definedName name="sfad_4" hidden="1">{#N/A,#N/A,FALSE,"TMCOMP96";#N/A,#N/A,FALSE,"MAT96";#N/A,#N/A,FALSE,"FANDA96";#N/A,#N/A,FALSE,"INTRAN96";#N/A,#N/A,FALSE,"NAA9697";#N/A,#N/A,FALSE,"ECWEBB";#N/A,#N/A,FALSE,"MFT96";#N/A,#N/A,FALSE,"CTrecon"}</definedName>
    <definedName name="sfad_4_1" hidden="1">{#N/A,#N/A,FALSE,"TMCOMP96";#N/A,#N/A,FALSE,"MAT96";#N/A,#N/A,FALSE,"FANDA96";#N/A,#N/A,FALSE,"INTRAN96";#N/A,#N/A,FALSE,"NAA9697";#N/A,#N/A,FALSE,"ECWEBB";#N/A,#N/A,FALSE,"MFT96";#N/A,#N/A,FALSE,"CTrecon"}</definedName>
    <definedName name="sfad_4_1_1" hidden="1">{#N/A,#N/A,FALSE,"TMCOMP96";#N/A,#N/A,FALSE,"MAT96";#N/A,#N/A,FALSE,"FANDA96";#N/A,#N/A,FALSE,"INTRAN96";#N/A,#N/A,FALSE,"NAA9697";#N/A,#N/A,FALSE,"ECWEBB";#N/A,#N/A,FALSE,"MFT96";#N/A,#N/A,FALSE,"CTrecon"}</definedName>
    <definedName name="sfad_4_1_1_1" hidden="1">{#N/A,#N/A,FALSE,"TMCOMP96";#N/A,#N/A,FALSE,"MAT96";#N/A,#N/A,FALSE,"FANDA96";#N/A,#N/A,FALSE,"INTRAN96";#N/A,#N/A,FALSE,"NAA9697";#N/A,#N/A,FALSE,"ECWEBB";#N/A,#N/A,FALSE,"MFT96";#N/A,#N/A,FALSE,"CTrecon"}</definedName>
    <definedName name="sfad_4_1_1_1_1" hidden="1">{#N/A,#N/A,FALSE,"TMCOMP96";#N/A,#N/A,FALSE,"MAT96";#N/A,#N/A,FALSE,"FANDA96";#N/A,#N/A,FALSE,"INTRAN96";#N/A,#N/A,FALSE,"NAA9697";#N/A,#N/A,FALSE,"ECWEBB";#N/A,#N/A,FALSE,"MFT96";#N/A,#N/A,FALSE,"CTrecon"}</definedName>
    <definedName name="sfad_4_1_1_1_2" hidden="1">{#N/A,#N/A,FALSE,"TMCOMP96";#N/A,#N/A,FALSE,"MAT96";#N/A,#N/A,FALSE,"FANDA96";#N/A,#N/A,FALSE,"INTRAN96";#N/A,#N/A,FALSE,"NAA9697";#N/A,#N/A,FALSE,"ECWEBB";#N/A,#N/A,FALSE,"MFT96";#N/A,#N/A,FALSE,"CTrecon"}</definedName>
    <definedName name="sfad_4_1_1_1_3" hidden="1">{#N/A,#N/A,FALSE,"TMCOMP96";#N/A,#N/A,FALSE,"MAT96";#N/A,#N/A,FALSE,"FANDA96";#N/A,#N/A,FALSE,"INTRAN96";#N/A,#N/A,FALSE,"NAA9697";#N/A,#N/A,FALSE,"ECWEBB";#N/A,#N/A,FALSE,"MFT96";#N/A,#N/A,FALSE,"CTrecon"}</definedName>
    <definedName name="sfad_4_1_1_1_4" hidden="1">{#N/A,#N/A,FALSE,"TMCOMP96";#N/A,#N/A,FALSE,"MAT96";#N/A,#N/A,FALSE,"FANDA96";#N/A,#N/A,FALSE,"INTRAN96";#N/A,#N/A,FALSE,"NAA9697";#N/A,#N/A,FALSE,"ECWEBB";#N/A,#N/A,FALSE,"MFT96";#N/A,#N/A,FALSE,"CTrecon"}</definedName>
    <definedName name="sfad_4_1_1_1_5" hidden="1">{#N/A,#N/A,FALSE,"TMCOMP96";#N/A,#N/A,FALSE,"MAT96";#N/A,#N/A,FALSE,"FANDA96";#N/A,#N/A,FALSE,"INTRAN96";#N/A,#N/A,FALSE,"NAA9697";#N/A,#N/A,FALSE,"ECWEBB";#N/A,#N/A,FALSE,"MFT96";#N/A,#N/A,FALSE,"CTrecon"}</definedName>
    <definedName name="sfad_4_1_1_2" hidden="1">{#N/A,#N/A,FALSE,"TMCOMP96";#N/A,#N/A,FALSE,"MAT96";#N/A,#N/A,FALSE,"FANDA96";#N/A,#N/A,FALSE,"INTRAN96";#N/A,#N/A,FALSE,"NAA9697";#N/A,#N/A,FALSE,"ECWEBB";#N/A,#N/A,FALSE,"MFT96";#N/A,#N/A,FALSE,"CTrecon"}</definedName>
    <definedName name="sfad_4_1_1_2_1" hidden="1">{#N/A,#N/A,FALSE,"TMCOMP96";#N/A,#N/A,FALSE,"MAT96";#N/A,#N/A,FALSE,"FANDA96";#N/A,#N/A,FALSE,"INTRAN96";#N/A,#N/A,FALSE,"NAA9697";#N/A,#N/A,FALSE,"ECWEBB";#N/A,#N/A,FALSE,"MFT96";#N/A,#N/A,FALSE,"CTrecon"}</definedName>
    <definedName name="sfad_4_1_1_2_2" hidden="1">{#N/A,#N/A,FALSE,"TMCOMP96";#N/A,#N/A,FALSE,"MAT96";#N/A,#N/A,FALSE,"FANDA96";#N/A,#N/A,FALSE,"INTRAN96";#N/A,#N/A,FALSE,"NAA9697";#N/A,#N/A,FALSE,"ECWEBB";#N/A,#N/A,FALSE,"MFT96";#N/A,#N/A,FALSE,"CTrecon"}</definedName>
    <definedName name="sfad_4_1_1_2_3" hidden="1">{#N/A,#N/A,FALSE,"TMCOMP96";#N/A,#N/A,FALSE,"MAT96";#N/A,#N/A,FALSE,"FANDA96";#N/A,#N/A,FALSE,"INTRAN96";#N/A,#N/A,FALSE,"NAA9697";#N/A,#N/A,FALSE,"ECWEBB";#N/A,#N/A,FALSE,"MFT96";#N/A,#N/A,FALSE,"CTrecon"}</definedName>
    <definedName name="sfad_4_1_1_2_4" hidden="1">{#N/A,#N/A,FALSE,"TMCOMP96";#N/A,#N/A,FALSE,"MAT96";#N/A,#N/A,FALSE,"FANDA96";#N/A,#N/A,FALSE,"INTRAN96";#N/A,#N/A,FALSE,"NAA9697";#N/A,#N/A,FALSE,"ECWEBB";#N/A,#N/A,FALSE,"MFT96";#N/A,#N/A,FALSE,"CTrecon"}</definedName>
    <definedName name="sfad_4_1_1_2_5" hidden="1">{#N/A,#N/A,FALSE,"TMCOMP96";#N/A,#N/A,FALSE,"MAT96";#N/A,#N/A,FALSE,"FANDA96";#N/A,#N/A,FALSE,"INTRAN96";#N/A,#N/A,FALSE,"NAA9697";#N/A,#N/A,FALSE,"ECWEBB";#N/A,#N/A,FALSE,"MFT96";#N/A,#N/A,FALSE,"CTrecon"}</definedName>
    <definedName name="sfad_4_1_1_3" hidden="1">{#N/A,#N/A,FALSE,"TMCOMP96";#N/A,#N/A,FALSE,"MAT96";#N/A,#N/A,FALSE,"FANDA96";#N/A,#N/A,FALSE,"INTRAN96";#N/A,#N/A,FALSE,"NAA9697";#N/A,#N/A,FALSE,"ECWEBB";#N/A,#N/A,FALSE,"MFT96";#N/A,#N/A,FALSE,"CTrecon"}</definedName>
    <definedName name="sfad_4_1_1_4" hidden="1">{#N/A,#N/A,FALSE,"TMCOMP96";#N/A,#N/A,FALSE,"MAT96";#N/A,#N/A,FALSE,"FANDA96";#N/A,#N/A,FALSE,"INTRAN96";#N/A,#N/A,FALSE,"NAA9697";#N/A,#N/A,FALSE,"ECWEBB";#N/A,#N/A,FALSE,"MFT96";#N/A,#N/A,FALSE,"CTrecon"}</definedName>
    <definedName name="sfad_4_1_1_5" hidden="1">{#N/A,#N/A,FALSE,"TMCOMP96";#N/A,#N/A,FALSE,"MAT96";#N/A,#N/A,FALSE,"FANDA96";#N/A,#N/A,FALSE,"INTRAN96";#N/A,#N/A,FALSE,"NAA9697";#N/A,#N/A,FALSE,"ECWEBB";#N/A,#N/A,FALSE,"MFT96";#N/A,#N/A,FALSE,"CTrecon"}</definedName>
    <definedName name="sfad_4_1_2" hidden="1">{#N/A,#N/A,FALSE,"TMCOMP96";#N/A,#N/A,FALSE,"MAT96";#N/A,#N/A,FALSE,"FANDA96";#N/A,#N/A,FALSE,"INTRAN96";#N/A,#N/A,FALSE,"NAA9697";#N/A,#N/A,FALSE,"ECWEBB";#N/A,#N/A,FALSE,"MFT96";#N/A,#N/A,FALSE,"CTrecon"}</definedName>
    <definedName name="sfad_4_1_2_1" hidden="1">{#N/A,#N/A,FALSE,"TMCOMP96";#N/A,#N/A,FALSE,"MAT96";#N/A,#N/A,FALSE,"FANDA96";#N/A,#N/A,FALSE,"INTRAN96";#N/A,#N/A,FALSE,"NAA9697";#N/A,#N/A,FALSE,"ECWEBB";#N/A,#N/A,FALSE,"MFT96";#N/A,#N/A,FALSE,"CTrecon"}</definedName>
    <definedName name="sfad_4_1_2_2" hidden="1">{#N/A,#N/A,FALSE,"TMCOMP96";#N/A,#N/A,FALSE,"MAT96";#N/A,#N/A,FALSE,"FANDA96";#N/A,#N/A,FALSE,"INTRAN96";#N/A,#N/A,FALSE,"NAA9697";#N/A,#N/A,FALSE,"ECWEBB";#N/A,#N/A,FALSE,"MFT96";#N/A,#N/A,FALSE,"CTrecon"}</definedName>
    <definedName name="sfad_4_1_2_3" hidden="1">{#N/A,#N/A,FALSE,"TMCOMP96";#N/A,#N/A,FALSE,"MAT96";#N/A,#N/A,FALSE,"FANDA96";#N/A,#N/A,FALSE,"INTRAN96";#N/A,#N/A,FALSE,"NAA9697";#N/A,#N/A,FALSE,"ECWEBB";#N/A,#N/A,FALSE,"MFT96";#N/A,#N/A,FALSE,"CTrecon"}</definedName>
    <definedName name="sfad_4_1_2_4" hidden="1">{#N/A,#N/A,FALSE,"TMCOMP96";#N/A,#N/A,FALSE,"MAT96";#N/A,#N/A,FALSE,"FANDA96";#N/A,#N/A,FALSE,"INTRAN96";#N/A,#N/A,FALSE,"NAA9697";#N/A,#N/A,FALSE,"ECWEBB";#N/A,#N/A,FALSE,"MFT96";#N/A,#N/A,FALSE,"CTrecon"}</definedName>
    <definedName name="sfad_4_1_2_5" hidden="1">{#N/A,#N/A,FALSE,"TMCOMP96";#N/A,#N/A,FALSE,"MAT96";#N/A,#N/A,FALSE,"FANDA96";#N/A,#N/A,FALSE,"INTRAN96";#N/A,#N/A,FALSE,"NAA9697";#N/A,#N/A,FALSE,"ECWEBB";#N/A,#N/A,FALSE,"MFT96";#N/A,#N/A,FALSE,"CTrecon"}</definedName>
    <definedName name="sfad_4_1_3" hidden="1">{#N/A,#N/A,FALSE,"TMCOMP96";#N/A,#N/A,FALSE,"MAT96";#N/A,#N/A,FALSE,"FANDA96";#N/A,#N/A,FALSE,"INTRAN96";#N/A,#N/A,FALSE,"NAA9697";#N/A,#N/A,FALSE,"ECWEBB";#N/A,#N/A,FALSE,"MFT96";#N/A,#N/A,FALSE,"CTrecon"}</definedName>
    <definedName name="sfad_4_1_3_1" hidden="1">{#N/A,#N/A,FALSE,"TMCOMP96";#N/A,#N/A,FALSE,"MAT96";#N/A,#N/A,FALSE,"FANDA96";#N/A,#N/A,FALSE,"INTRAN96";#N/A,#N/A,FALSE,"NAA9697";#N/A,#N/A,FALSE,"ECWEBB";#N/A,#N/A,FALSE,"MFT96";#N/A,#N/A,FALSE,"CTrecon"}</definedName>
    <definedName name="sfad_4_1_3_2" hidden="1">{#N/A,#N/A,FALSE,"TMCOMP96";#N/A,#N/A,FALSE,"MAT96";#N/A,#N/A,FALSE,"FANDA96";#N/A,#N/A,FALSE,"INTRAN96";#N/A,#N/A,FALSE,"NAA9697";#N/A,#N/A,FALSE,"ECWEBB";#N/A,#N/A,FALSE,"MFT96";#N/A,#N/A,FALSE,"CTrecon"}</definedName>
    <definedName name="sfad_4_1_3_3" hidden="1">{#N/A,#N/A,FALSE,"TMCOMP96";#N/A,#N/A,FALSE,"MAT96";#N/A,#N/A,FALSE,"FANDA96";#N/A,#N/A,FALSE,"INTRAN96";#N/A,#N/A,FALSE,"NAA9697";#N/A,#N/A,FALSE,"ECWEBB";#N/A,#N/A,FALSE,"MFT96";#N/A,#N/A,FALSE,"CTrecon"}</definedName>
    <definedName name="sfad_4_1_3_4" hidden="1">{#N/A,#N/A,FALSE,"TMCOMP96";#N/A,#N/A,FALSE,"MAT96";#N/A,#N/A,FALSE,"FANDA96";#N/A,#N/A,FALSE,"INTRAN96";#N/A,#N/A,FALSE,"NAA9697";#N/A,#N/A,FALSE,"ECWEBB";#N/A,#N/A,FALSE,"MFT96";#N/A,#N/A,FALSE,"CTrecon"}</definedName>
    <definedName name="sfad_4_1_3_5" hidden="1">{#N/A,#N/A,FALSE,"TMCOMP96";#N/A,#N/A,FALSE,"MAT96";#N/A,#N/A,FALSE,"FANDA96";#N/A,#N/A,FALSE,"INTRAN96";#N/A,#N/A,FALSE,"NAA9697";#N/A,#N/A,FALSE,"ECWEBB";#N/A,#N/A,FALSE,"MFT96";#N/A,#N/A,FALSE,"CTrecon"}</definedName>
    <definedName name="sfad_4_1_4" hidden="1">{#N/A,#N/A,FALSE,"TMCOMP96";#N/A,#N/A,FALSE,"MAT96";#N/A,#N/A,FALSE,"FANDA96";#N/A,#N/A,FALSE,"INTRAN96";#N/A,#N/A,FALSE,"NAA9697";#N/A,#N/A,FALSE,"ECWEBB";#N/A,#N/A,FALSE,"MFT96";#N/A,#N/A,FALSE,"CTrecon"}</definedName>
    <definedName name="sfad_4_1_4_1" hidden="1">{#N/A,#N/A,FALSE,"TMCOMP96";#N/A,#N/A,FALSE,"MAT96";#N/A,#N/A,FALSE,"FANDA96";#N/A,#N/A,FALSE,"INTRAN96";#N/A,#N/A,FALSE,"NAA9697";#N/A,#N/A,FALSE,"ECWEBB";#N/A,#N/A,FALSE,"MFT96";#N/A,#N/A,FALSE,"CTrecon"}</definedName>
    <definedName name="sfad_4_1_4_2" hidden="1">{#N/A,#N/A,FALSE,"TMCOMP96";#N/A,#N/A,FALSE,"MAT96";#N/A,#N/A,FALSE,"FANDA96";#N/A,#N/A,FALSE,"INTRAN96";#N/A,#N/A,FALSE,"NAA9697";#N/A,#N/A,FALSE,"ECWEBB";#N/A,#N/A,FALSE,"MFT96";#N/A,#N/A,FALSE,"CTrecon"}</definedName>
    <definedName name="sfad_4_1_4_3" hidden="1">{#N/A,#N/A,FALSE,"TMCOMP96";#N/A,#N/A,FALSE,"MAT96";#N/A,#N/A,FALSE,"FANDA96";#N/A,#N/A,FALSE,"INTRAN96";#N/A,#N/A,FALSE,"NAA9697";#N/A,#N/A,FALSE,"ECWEBB";#N/A,#N/A,FALSE,"MFT96";#N/A,#N/A,FALSE,"CTrecon"}</definedName>
    <definedName name="sfad_4_1_4_4" hidden="1">{#N/A,#N/A,FALSE,"TMCOMP96";#N/A,#N/A,FALSE,"MAT96";#N/A,#N/A,FALSE,"FANDA96";#N/A,#N/A,FALSE,"INTRAN96";#N/A,#N/A,FALSE,"NAA9697";#N/A,#N/A,FALSE,"ECWEBB";#N/A,#N/A,FALSE,"MFT96";#N/A,#N/A,FALSE,"CTrecon"}</definedName>
    <definedName name="sfad_4_1_4_5" hidden="1">{#N/A,#N/A,FALSE,"TMCOMP96";#N/A,#N/A,FALSE,"MAT96";#N/A,#N/A,FALSE,"FANDA96";#N/A,#N/A,FALSE,"INTRAN96";#N/A,#N/A,FALSE,"NAA9697";#N/A,#N/A,FALSE,"ECWEBB";#N/A,#N/A,FALSE,"MFT96";#N/A,#N/A,FALSE,"CTrecon"}</definedName>
    <definedName name="sfad_4_1_5" hidden="1">{#N/A,#N/A,FALSE,"TMCOMP96";#N/A,#N/A,FALSE,"MAT96";#N/A,#N/A,FALSE,"FANDA96";#N/A,#N/A,FALSE,"INTRAN96";#N/A,#N/A,FALSE,"NAA9697";#N/A,#N/A,FALSE,"ECWEBB";#N/A,#N/A,FALSE,"MFT96";#N/A,#N/A,FALSE,"CTrecon"}</definedName>
    <definedName name="sfad_4_1_5_1" hidden="1">{#N/A,#N/A,FALSE,"TMCOMP96";#N/A,#N/A,FALSE,"MAT96";#N/A,#N/A,FALSE,"FANDA96";#N/A,#N/A,FALSE,"INTRAN96";#N/A,#N/A,FALSE,"NAA9697";#N/A,#N/A,FALSE,"ECWEBB";#N/A,#N/A,FALSE,"MFT96";#N/A,#N/A,FALSE,"CTrecon"}</definedName>
    <definedName name="sfad_4_1_5_2" hidden="1">{#N/A,#N/A,FALSE,"TMCOMP96";#N/A,#N/A,FALSE,"MAT96";#N/A,#N/A,FALSE,"FANDA96";#N/A,#N/A,FALSE,"INTRAN96";#N/A,#N/A,FALSE,"NAA9697";#N/A,#N/A,FALSE,"ECWEBB";#N/A,#N/A,FALSE,"MFT96";#N/A,#N/A,FALSE,"CTrecon"}</definedName>
    <definedName name="sfad_4_1_5_3" hidden="1">{#N/A,#N/A,FALSE,"TMCOMP96";#N/A,#N/A,FALSE,"MAT96";#N/A,#N/A,FALSE,"FANDA96";#N/A,#N/A,FALSE,"INTRAN96";#N/A,#N/A,FALSE,"NAA9697";#N/A,#N/A,FALSE,"ECWEBB";#N/A,#N/A,FALSE,"MFT96";#N/A,#N/A,FALSE,"CTrecon"}</definedName>
    <definedName name="sfad_4_1_5_4" hidden="1">{#N/A,#N/A,FALSE,"TMCOMP96";#N/A,#N/A,FALSE,"MAT96";#N/A,#N/A,FALSE,"FANDA96";#N/A,#N/A,FALSE,"INTRAN96";#N/A,#N/A,FALSE,"NAA9697";#N/A,#N/A,FALSE,"ECWEBB";#N/A,#N/A,FALSE,"MFT96";#N/A,#N/A,FALSE,"CTrecon"}</definedName>
    <definedName name="sfad_4_1_5_5" hidden="1">{#N/A,#N/A,FALSE,"TMCOMP96";#N/A,#N/A,FALSE,"MAT96";#N/A,#N/A,FALSE,"FANDA96";#N/A,#N/A,FALSE,"INTRAN96";#N/A,#N/A,FALSE,"NAA9697";#N/A,#N/A,FALSE,"ECWEBB";#N/A,#N/A,FALSE,"MFT96";#N/A,#N/A,FALSE,"CTrecon"}</definedName>
    <definedName name="sfad_4_2" hidden="1">{#N/A,#N/A,FALSE,"TMCOMP96";#N/A,#N/A,FALSE,"MAT96";#N/A,#N/A,FALSE,"FANDA96";#N/A,#N/A,FALSE,"INTRAN96";#N/A,#N/A,FALSE,"NAA9697";#N/A,#N/A,FALSE,"ECWEBB";#N/A,#N/A,FALSE,"MFT96";#N/A,#N/A,FALSE,"CTrecon"}</definedName>
    <definedName name="sfad_4_2_1" hidden="1">{#N/A,#N/A,FALSE,"TMCOMP96";#N/A,#N/A,FALSE,"MAT96";#N/A,#N/A,FALSE,"FANDA96";#N/A,#N/A,FALSE,"INTRAN96";#N/A,#N/A,FALSE,"NAA9697";#N/A,#N/A,FALSE,"ECWEBB";#N/A,#N/A,FALSE,"MFT96";#N/A,#N/A,FALSE,"CTrecon"}</definedName>
    <definedName name="sfad_4_2_2" hidden="1">{#N/A,#N/A,FALSE,"TMCOMP96";#N/A,#N/A,FALSE,"MAT96";#N/A,#N/A,FALSE,"FANDA96";#N/A,#N/A,FALSE,"INTRAN96";#N/A,#N/A,FALSE,"NAA9697";#N/A,#N/A,FALSE,"ECWEBB";#N/A,#N/A,FALSE,"MFT96";#N/A,#N/A,FALSE,"CTrecon"}</definedName>
    <definedName name="sfad_4_2_3" hidden="1">{#N/A,#N/A,FALSE,"TMCOMP96";#N/A,#N/A,FALSE,"MAT96";#N/A,#N/A,FALSE,"FANDA96";#N/A,#N/A,FALSE,"INTRAN96";#N/A,#N/A,FALSE,"NAA9697";#N/A,#N/A,FALSE,"ECWEBB";#N/A,#N/A,FALSE,"MFT96";#N/A,#N/A,FALSE,"CTrecon"}</definedName>
    <definedName name="sfad_4_2_4" hidden="1">{#N/A,#N/A,FALSE,"TMCOMP96";#N/A,#N/A,FALSE,"MAT96";#N/A,#N/A,FALSE,"FANDA96";#N/A,#N/A,FALSE,"INTRAN96";#N/A,#N/A,FALSE,"NAA9697";#N/A,#N/A,FALSE,"ECWEBB";#N/A,#N/A,FALSE,"MFT96";#N/A,#N/A,FALSE,"CTrecon"}</definedName>
    <definedName name="sfad_4_2_5" hidden="1">{#N/A,#N/A,FALSE,"TMCOMP96";#N/A,#N/A,FALSE,"MAT96";#N/A,#N/A,FALSE,"FANDA96";#N/A,#N/A,FALSE,"INTRAN96";#N/A,#N/A,FALSE,"NAA9697";#N/A,#N/A,FALSE,"ECWEBB";#N/A,#N/A,FALSE,"MFT96";#N/A,#N/A,FALSE,"CTrecon"}</definedName>
    <definedName name="sfad_4_3" hidden="1">{#N/A,#N/A,FALSE,"TMCOMP96";#N/A,#N/A,FALSE,"MAT96";#N/A,#N/A,FALSE,"FANDA96";#N/A,#N/A,FALSE,"INTRAN96";#N/A,#N/A,FALSE,"NAA9697";#N/A,#N/A,FALSE,"ECWEBB";#N/A,#N/A,FALSE,"MFT96";#N/A,#N/A,FALSE,"CTrecon"}</definedName>
    <definedName name="sfad_4_3_1" hidden="1">{#N/A,#N/A,FALSE,"TMCOMP96";#N/A,#N/A,FALSE,"MAT96";#N/A,#N/A,FALSE,"FANDA96";#N/A,#N/A,FALSE,"INTRAN96";#N/A,#N/A,FALSE,"NAA9697";#N/A,#N/A,FALSE,"ECWEBB";#N/A,#N/A,FALSE,"MFT96";#N/A,#N/A,FALSE,"CTrecon"}</definedName>
    <definedName name="sfad_4_3_2" hidden="1">{#N/A,#N/A,FALSE,"TMCOMP96";#N/A,#N/A,FALSE,"MAT96";#N/A,#N/A,FALSE,"FANDA96";#N/A,#N/A,FALSE,"INTRAN96";#N/A,#N/A,FALSE,"NAA9697";#N/A,#N/A,FALSE,"ECWEBB";#N/A,#N/A,FALSE,"MFT96";#N/A,#N/A,FALSE,"CTrecon"}</definedName>
    <definedName name="sfad_4_3_3" hidden="1">{#N/A,#N/A,FALSE,"TMCOMP96";#N/A,#N/A,FALSE,"MAT96";#N/A,#N/A,FALSE,"FANDA96";#N/A,#N/A,FALSE,"INTRAN96";#N/A,#N/A,FALSE,"NAA9697";#N/A,#N/A,FALSE,"ECWEBB";#N/A,#N/A,FALSE,"MFT96";#N/A,#N/A,FALSE,"CTrecon"}</definedName>
    <definedName name="sfad_4_3_4" hidden="1">{#N/A,#N/A,FALSE,"TMCOMP96";#N/A,#N/A,FALSE,"MAT96";#N/A,#N/A,FALSE,"FANDA96";#N/A,#N/A,FALSE,"INTRAN96";#N/A,#N/A,FALSE,"NAA9697";#N/A,#N/A,FALSE,"ECWEBB";#N/A,#N/A,FALSE,"MFT96";#N/A,#N/A,FALSE,"CTrecon"}</definedName>
    <definedName name="sfad_4_3_5" hidden="1">{#N/A,#N/A,FALSE,"TMCOMP96";#N/A,#N/A,FALSE,"MAT96";#N/A,#N/A,FALSE,"FANDA96";#N/A,#N/A,FALSE,"INTRAN96";#N/A,#N/A,FALSE,"NAA9697";#N/A,#N/A,FALSE,"ECWEBB";#N/A,#N/A,FALSE,"MFT96";#N/A,#N/A,FALSE,"CTrecon"}</definedName>
    <definedName name="sfad_4_4" hidden="1">{#N/A,#N/A,FALSE,"TMCOMP96";#N/A,#N/A,FALSE,"MAT96";#N/A,#N/A,FALSE,"FANDA96";#N/A,#N/A,FALSE,"INTRAN96";#N/A,#N/A,FALSE,"NAA9697";#N/A,#N/A,FALSE,"ECWEBB";#N/A,#N/A,FALSE,"MFT96";#N/A,#N/A,FALSE,"CTrecon"}</definedName>
    <definedName name="sfad_4_4_1" hidden="1">{#N/A,#N/A,FALSE,"TMCOMP96";#N/A,#N/A,FALSE,"MAT96";#N/A,#N/A,FALSE,"FANDA96";#N/A,#N/A,FALSE,"INTRAN96";#N/A,#N/A,FALSE,"NAA9697";#N/A,#N/A,FALSE,"ECWEBB";#N/A,#N/A,FALSE,"MFT96";#N/A,#N/A,FALSE,"CTrecon"}</definedName>
    <definedName name="sfad_4_4_2" hidden="1">{#N/A,#N/A,FALSE,"TMCOMP96";#N/A,#N/A,FALSE,"MAT96";#N/A,#N/A,FALSE,"FANDA96";#N/A,#N/A,FALSE,"INTRAN96";#N/A,#N/A,FALSE,"NAA9697";#N/A,#N/A,FALSE,"ECWEBB";#N/A,#N/A,FALSE,"MFT96";#N/A,#N/A,FALSE,"CTrecon"}</definedName>
    <definedName name="sfad_4_4_3" hidden="1">{#N/A,#N/A,FALSE,"TMCOMP96";#N/A,#N/A,FALSE,"MAT96";#N/A,#N/A,FALSE,"FANDA96";#N/A,#N/A,FALSE,"INTRAN96";#N/A,#N/A,FALSE,"NAA9697";#N/A,#N/A,FALSE,"ECWEBB";#N/A,#N/A,FALSE,"MFT96";#N/A,#N/A,FALSE,"CTrecon"}</definedName>
    <definedName name="sfad_4_4_4" hidden="1">{#N/A,#N/A,FALSE,"TMCOMP96";#N/A,#N/A,FALSE,"MAT96";#N/A,#N/A,FALSE,"FANDA96";#N/A,#N/A,FALSE,"INTRAN96";#N/A,#N/A,FALSE,"NAA9697";#N/A,#N/A,FALSE,"ECWEBB";#N/A,#N/A,FALSE,"MFT96";#N/A,#N/A,FALSE,"CTrecon"}</definedName>
    <definedName name="sfad_4_4_5" hidden="1">{#N/A,#N/A,FALSE,"TMCOMP96";#N/A,#N/A,FALSE,"MAT96";#N/A,#N/A,FALSE,"FANDA96";#N/A,#N/A,FALSE,"INTRAN96";#N/A,#N/A,FALSE,"NAA9697";#N/A,#N/A,FALSE,"ECWEBB";#N/A,#N/A,FALSE,"MFT96";#N/A,#N/A,FALSE,"CTrecon"}</definedName>
    <definedName name="sfad_4_5" hidden="1">{#N/A,#N/A,FALSE,"TMCOMP96";#N/A,#N/A,FALSE,"MAT96";#N/A,#N/A,FALSE,"FANDA96";#N/A,#N/A,FALSE,"INTRAN96";#N/A,#N/A,FALSE,"NAA9697";#N/A,#N/A,FALSE,"ECWEBB";#N/A,#N/A,FALSE,"MFT96";#N/A,#N/A,FALSE,"CTrecon"}</definedName>
    <definedName name="sfad_4_5_1" hidden="1">{#N/A,#N/A,FALSE,"TMCOMP96";#N/A,#N/A,FALSE,"MAT96";#N/A,#N/A,FALSE,"FANDA96";#N/A,#N/A,FALSE,"INTRAN96";#N/A,#N/A,FALSE,"NAA9697";#N/A,#N/A,FALSE,"ECWEBB";#N/A,#N/A,FALSE,"MFT96";#N/A,#N/A,FALSE,"CTrecon"}</definedName>
    <definedName name="sfad_4_5_2" hidden="1">{#N/A,#N/A,FALSE,"TMCOMP96";#N/A,#N/A,FALSE,"MAT96";#N/A,#N/A,FALSE,"FANDA96";#N/A,#N/A,FALSE,"INTRAN96";#N/A,#N/A,FALSE,"NAA9697";#N/A,#N/A,FALSE,"ECWEBB";#N/A,#N/A,FALSE,"MFT96";#N/A,#N/A,FALSE,"CTrecon"}</definedName>
    <definedName name="sfad_4_5_3" hidden="1">{#N/A,#N/A,FALSE,"TMCOMP96";#N/A,#N/A,FALSE,"MAT96";#N/A,#N/A,FALSE,"FANDA96";#N/A,#N/A,FALSE,"INTRAN96";#N/A,#N/A,FALSE,"NAA9697";#N/A,#N/A,FALSE,"ECWEBB";#N/A,#N/A,FALSE,"MFT96";#N/A,#N/A,FALSE,"CTrecon"}</definedName>
    <definedName name="sfad_4_5_4" hidden="1">{#N/A,#N/A,FALSE,"TMCOMP96";#N/A,#N/A,FALSE,"MAT96";#N/A,#N/A,FALSE,"FANDA96";#N/A,#N/A,FALSE,"INTRAN96";#N/A,#N/A,FALSE,"NAA9697";#N/A,#N/A,FALSE,"ECWEBB";#N/A,#N/A,FALSE,"MFT96";#N/A,#N/A,FALSE,"CTrecon"}</definedName>
    <definedName name="sfad_4_5_5" hidden="1">{#N/A,#N/A,FALSE,"TMCOMP96";#N/A,#N/A,FALSE,"MAT96";#N/A,#N/A,FALSE,"FANDA96";#N/A,#N/A,FALSE,"INTRAN96";#N/A,#N/A,FALSE,"NAA9697";#N/A,#N/A,FALSE,"ECWEBB";#N/A,#N/A,FALSE,"MFT96";#N/A,#N/A,FALSE,"CTrecon"}</definedName>
    <definedName name="sfad_5" hidden="1">{#N/A,#N/A,FALSE,"TMCOMP96";#N/A,#N/A,FALSE,"MAT96";#N/A,#N/A,FALSE,"FANDA96";#N/A,#N/A,FALSE,"INTRAN96";#N/A,#N/A,FALSE,"NAA9697";#N/A,#N/A,FALSE,"ECWEBB";#N/A,#N/A,FALSE,"MFT96";#N/A,#N/A,FALSE,"CTrecon"}</definedName>
    <definedName name="sfad_5_1" hidden="1">{#N/A,#N/A,FALSE,"TMCOMP96";#N/A,#N/A,FALSE,"MAT96";#N/A,#N/A,FALSE,"FANDA96";#N/A,#N/A,FALSE,"INTRAN96";#N/A,#N/A,FALSE,"NAA9697";#N/A,#N/A,FALSE,"ECWEBB";#N/A,#N/A,FALSE,"MFT96";#N/A,#N/A,FALSE,"CTrecon"}</definedName>
    <definedName name="sfad_5_1_1" hidden="1">{#N/A,#N/A,FALSE,"TMCOMP96";#N/A,#N/A,FALSE,"MAT96";#N/A,#N/A,FALSE,"FANDA96";#N/A,#N/A,FALSE,"INTRAN96";#N/A,#N/A,FALSE,"NAA9697";#N/A,#N/A,FALSE,"ECWEBB";#N/A,#N/A,FALSE,"MFT96";#N/A,#N/A,FALSE,"CTrecon"}</definedName>
    <definedName name="sfad_5_1_1_1" hidden="1">{#N/A,#N/A,FALSE,"TMCOMP96";#N/A,#N/A,FALSE,"MAT96";#N/A,#N/A,FALSE,"FANDA96";#N/A,#N/A,FALSE,"INTRAN96";#N/A,#N/A,FALSE,"NAA9697";#N/A,#N/A,FALSE,"ECWEBB";#N/A,#N/A,FALSE,"MFT96";#N/A,#N/A,FALSE,"CTrecon"}</definedName>
    <definedName name="sfad_5_1_1_1_1" hidden="1">{#N/A,#N/A,FALSE,"TMCOMP96";#N/A,#N/A,FALSE,"MAT96";#N/A,#N/A,FALSE,"FANDA96";#N/A,#N/A,FALSE,"INTRAN96";#N/A,#N/A,FALSE,"NAA9697";#N/A,#N/A,FALSE,"ECWEBB";#N/A,#N/A,FALSE,"MFT96";#N/A,#N/A,FALSE,"CTrecon"}</definedName>
    <definedName name="sfad_5_1_1_1_2" hidden="1">{#N/A,#N/A,FALSE,"TMCOMP96";#N/A,#N/A,FALSE,"MAT96";#N/A,#N/A,FALSE,"FANDA96";#N/A,#N/A,FALSE,"INTRAN96";#N/A,#N/A,FALSE,"NAA9697";#N/A,#N/A,FALSE,"ECWEBB";#N/A,#N/A,FALSE,"MFT96";#N/A,#N/A,FALSE,"CTrecon"}</definedName>
    <definedName name="sfad_5_1_1_1_3" hidden="1">{#N/A,#N/A,FALSE,"TMCOMP96";#N/A,#N/A,FALSE,"MAT96";#N/A,#N/A,FALSE,"FANDA96";#N/A,#N/A,FALSE,"INTRAN96";#N/A,#N/A,FALSE,"NAA9697";#N/A,#N/A,FALSE,"ECWEBB";#N/A,#N/A,FALSE,"MFT96";#N/A,#N/A,FALSE,"CTrecon"}</definedName>
    <definedName name="sfad_5_1_1_1_4" hidden="1">{#N/A,#N/A,FALSE,"TMCOMP96";#N/A,#N/A,FALSE,"MAT96";#N/A,#N/A,FALSE,"FANDA96";#N/A,#N/A,FALSE,"INTRAN96";#N/A,#N/A,FALSE,"NAA9697";#N/A,#N/A,FALSE,"ECWEBB";#N/A,#N/A,FALSE,"MFT96";#N/A,#N/A,FALSE,"CTrecon"}</definedName>
    <definedName name="sfad_5_1_1_1_5" hidden="1">{#N/A,#N/A,FALSE,"TMCOMP96";#N/A,#N/A,FALSE,"MAT96";#N/A,#N/A,FALSE,"FANDA96";#N/A,#N/A,FALSE,"INTRAN96";#N/A,#N/A,FALSE,"NAA9697";#N/A,#N/A,FALSE,"ECWEBB";#N/A,#N/A,FALSE,"MFT96";#N/A,#N/A,FALSE,"CTrecon"}</definedName>
    <definedName name="sfad_5_1_1_2" hidden="1">{#N/A,#N/A,FALSE,"TMCOMP96";#N/A,#N/A,FALSE,"MAT96";#N/A,#N/A,FALSE,"FANDA96";#N/A,#N/A,FALSE,"INTRAN96";#N/A,#N/A,FALSE,"NAA9697";#N/A,#N/A,FALSE,"ECWEBB";#N/A,#N/A,FALSE,"MFT96";#N/A,#N/A,FALSE,"CTrecon"}</definedName>
    <definedName name="sfad_5_1_1_2_1" hidden="1">{#N/A,#N/A,FALSE,"TMCOMP96";#N/A,#N/A,FALSE,"MAT96";#N/A,#N/A,FALSE,"FANDA96";#N/A,#N/A,FALSE,"INTRAN96";#N/A,#N/A,FALSE,"NAA9697";#N/A,#N/A,FALSE,"ECWEBB";#N/A,#N/A,FALSE,"MFT96";#N/A,#N/A,FALSE,"CTrecon"}</definedName>
    <definedName name="sfad_5_1_1_2_2" hidden="1">{#N/A,#N/A,FALSE,"TMCOMP96";#N/A,#N/A,FALSE,"MAT96";#N/A,#N/A,FALSE,"FANDA96";#N/A,#N/A,FALSE,"INTRAN96";#N/A,#N/A,FALSE,"NAA9697";#N/A,#N/A,FALSE,"ECWEBB";#N/A,#N/A,FALSE,"MFT96";#N/A,#N/A,FALSE,"CTrecon"}</definedName>
    <definedName name="sfad_5_1_1_2_3" hidden="1">{#N/A,#N/A,FALSE,"TMCOMP96";#N/A,#N/A,FALSE,"MAT96";#N/A,#N/A,FALSE,"FANDA96";#N/A,#N/A,FALSE,"INTRAN96";#N/A,#N/A,FALSE,"NAA9697";#N/A,#N/A,FALSE,"ECWEBB";#N/A,#N/A,FALSE,"MFT96";#N/A,#N/A,FALSE,"CTrecon"}</definedName>
    <definedName name="sfad_5_1_1_2_4" hidden="1">{#N/A,#N/A,FALSE,"TMCOMP96";#N/A,#N/A,FALSE,"MAT96";#N/A,#N/A,FALSE,"FANDA96";#N/A,#N/A,FALSE,"INTRAN96";#N/A,#N/A,FALSE,"NAA9697";#N/A,#N/A,FALSE,"ECWEBB";#N/A,#N/A,FALSE,"MFT96";#N/A,#N/A,FALSE,"CTrecon"}</definedName>
    <definedName name="sfad_5_1_1_2_5" hidden="1">{#N/A,#N/A,FALSE,"TMCOMP96";#N/A,#N/A,FALSE,"MAT96";#N/A,#N/A,FALSE,"FANDA96";#N/A,#N/A,FALSE,"INTRAN96";#N/A,#N/A,FALSE,"NAA9697";#N/A,#N/A,FALSE,"ECWEBB";#N/A,#N/A,FALSE,"MFT96";#N/A,#N/A,FALSE,"CTrecon"}</definedName>
    <definedName name="sfad_5_1_1_3" hidden="1">{#N/A,#N/A,FALSE,"TMCOMP96";#N/A,#N/A,FALSE,"MAT96";#N/A,#N/A,FALSE,"FANDA96";#N/A,#N/A,FALSE,"INTRAN96";#N/A,#N/A,FALSE,"NAA9697";#N/A,#N/A,FALSE,"ECWEBB";#N/A,#N/A,FALSE,"MFT96";#N/A,#N/A,FALSE,"CTrecon"}</definedName>
    <definedName name="sfad_5_1_1_4" hidden="1">{#N/A,#N/A,FALSE,"TMCOMP96";#N/A,#N/A,FALSE,"MAT96";#N/A,#N/A,FALSE,"FANDA96";#N/A,#N/A,FALSE,"INTRAN96";#N/A,#N/A,FALSE,"NAA9697";#N/A,#N/A,FALSE,"ECWEBB";#N/A,#N/A,FALSE,"MFT96";#N/A,#N/A,FALSE,"CTrecon"}</definedName>
    <definedName name="sfad_5_1_1_5" hidden="1">{#N/A,#N/A,FALSE,"TMCOMP96";#N/A,#N/A,FALSE,"MAT96";#N/A,#N/A,FALSE,"FANDA96";#N/A,#N/A,FALSE,"INTRAN96";#N/A,#N/A,FALSE,"NAA9697";#N/A,#N/A,FALSE,"ECWEBB";#N/A,#N/A,FALSE,"MFT96";#N/A,#N/A,FALSE,"CTrecon"}</definedName>
    <definedName name="sfad_5_1_2" hidden="1">{#N/A,#N/A,FALSE,"TMCOMP96";#N/A,#N/A,FALSE,"MAT96";#N/A,#N/A,FALSE,"FANDA96";#N/A,#N/A,FALSE,"INTRAN96";#N/A,#N/A,FALSE,"NAA9697";#N/A,#N/A,FALSE,"ECWEBB";#N/A,#N/A,FALSE,"MFT96";#N/A,#N/A,FALSE,"CTrecon"}</definedName>
    <definedName name="sfad_5_1_2_1" hidden="1">{#N/A,#N/A,FALSE,"TMCOMP96";#N/A,#N/A,FALSE,"MAT96";#N/A,#N/A,FALSE,"FANDA96";#N/A,#N/A,FALSE,"INTRAN96";#N/A,#N/A,FALSE,"NAA9697";#N/A,#N/A,FALSE,"ECWEBB";#N/A,#N/A,FALSE,"MFT96";#N/A,#N/A,FALSE,"CTrecon"}</definedName>
    <definedName name="sfad_5_1_2_2" hidden="1">{#N/A,#N/A,FALSE,"TMCOMP96";#N/A,#N/A,FALSE,"MAT96";#N/A,#N/A,FALSE,"FANDA96";#N/A,#N/A,FALSE,"INTRAN96";#N/A,#N/A,FALSE,"NAA9697";#N/A,#N/A,FALSE,"ECWEBB";#N/A,#N/A,FALSE,"MFT96";#N/A,#N/A,FALSE,"CTrecon"}</definedName>
    <definedName name="sfad_5_1_2_3" hidden="1">{#N/A,#N/A,FALSE,"TMCOMP96";#N/A,#N/A,FALSE,"MAT96";#N/A,#N/A,FALSE,"FANDA96";#N/A,#N/A,FALSE,"INTRAN96";#N/A,#N/A,FALSE,"NAA9697";#N/A,#N/A,FALSE,"ECWEBB";#N/A,#N/A,FALSE,"MFT96";#N/A,#N/A,FALSE,"CTrecon"}</definedName>
    <definedName name="sfad_5_1_2_4" hidden="1">{#N/A,#N/A,FALSE,"TMCOMP96";#N/A,#N/A,FALSE,"MAT96";#N/A,#N/A,FALSE,"FANDA96";#N/A,#N/A,FALSE,"INTRAN96";#N/A,#N/A,FALSE,"NAA9697";#N/A,#N/A,FALSE,"ECWEBB";#N/A,#N/A,FALSE,"MFT96";#N/A,#N/A,FALSE,"CTrecon"}</definedName>
    <definedName name="sfad_5_1_2_5" hidden="1">{#N/A,#N/A,FALSE,"TMCOMP96";#N/A,#N/A,FALSE,"MAT96";#N/A,#N/A,FALSE,"FANDA96";#N/A,#N/A,FALSE,"INTRAN96";#N/A,#N/A,FALSE,"NAA9697";#N/A,#N/A,FALSE,"ECWEBB";#N/A,#N/A,FALSE,"MFT96";#N/A,#N/A,FALSE,"CTrecon"}</definedName>
    <definedName name="sfad_5_1_3" hidden="1">{#N/A,#N/A,FALSE,"TMCOMP96";#N/A,#N/A,FALSE,"MAT96";#N/A,#N/A,FALSE,"FANDA96";#N/A,#N/A,FALSE,"INTRAN96";#N/A,#N/A,FALSE,"NAA9697";#N/A,#N/A,FALSE,"ECWEBB";#N/A,#N/A,FALSE,"MFT96";#N/A,#N/A,FALSE,"CTrecon"}</definedName>
    <definedName name="sfad_5_1_3_1" hidden="1">{#N/A,#N/A,FALSE,"TMCOMP96";#N/A,#N/A,FALSE,"MAT96";#N/A,#N/A,FALSE,"FANDA96";#N/A,#N/A,FALSE,"INTRAN96";#N/A,#N/A,FALSE,"NAA9697";#N/A,#N/A,FALSE,"ECWEBB";#N/A,#N/A,FALSE,"MFT96";#N/A,#N/A,FALSE,"CTrecon"}</definedName>
    <definedName name="sfad_5_1_3_2" hidden="1">{#N/A,#N/A,FALSE,"TMCOMP96";#N/A,#N/A,FALSE,"MAT96";#N/A,#N/A,FALSE,"FANDA96";#N/A,#N/A,FALSE,"INTRAN96";#N/A,#N/A,FALSE,"NAA9697";#N/A,#N/A,FALSE,"ECWEBB";#N/A,#N/A,FALSE,"MFT96";#N/A,#N/A,FALSE,"CTrecon"}</definedName>
    <definedName name="sfad_5_1_3_3" hidden="1">{#N/A,#N/A,FALSE,"TMCOMP96";#N/A,#N/A,FALSE,"MAT96";#N/A,#N/A,FALSE,"FANDA96";#N/A,#N/A,FALSE,"INTRAN96";#N/A,#N/A,FALSE,"NAA9697";#N/A,#N/A,FALSE,"ECWEBB";#N/A,#N/A,FALSE,"MFT96";#N/A,#N/A,FALSE,"CTrecon"}</definedName>
    <definedName name="sfad_5_1_3_4" hidden="1">{#N/A,#N/A,FALSE,"TMCOMP96";#N/A,#N/A,FALSE,"MAT96";#N/A,#N/A,FALSE,"FANDA96";#N/A,#N/A,FALSE,"INTRAN96";#N/A,#N/A,FALSE,"NAA9697";#N/A,#N/A,FALSE,"ECWEBB";#N/A,#N/A,FALSE,"MFT96";#N/A,#N/A,FALSE,"CTrecon"}</definedName>
    <definedName name="sfad_5_1_3_5" hidden="1">{#N/A,#N/A,FALSE,"TMCOMP96";#N/A,#N/A,FALSE,"MAT96";#N/A,#N/A,FALSE,"FANDA96";#N/A,#N/A,FALSE,"INTRAN96";#N/A,#N/A,FALSE,"NAA9697";#N/A,#N/A,FALSE,"ECWEBB";#N/A,#N/A,FALSE,"MFT96";#N/A,#N/A,FALSE,"CTrecon"}</definedName>
    <definedName name="sfad_5_1_4" hidden="1">{#N/A,#N/A,FALSE,"TMCOMP96";#N/A,#N/A,FALSE,"MAT96";#N/A,#N/A,FALSE,"FANDA96";#N/A,#N/A,FALSE,"INTRAN96";#N/A,#N/A,FALSE,"NAA9697";#N/A,#N/A,FALSE,"ECWEBB";#N/A,#N/A,FALSE,"MFT96";#N/A,#N/A,FALSE,"CTrecon"}</definedName>
    <definedName name="sfad_5_1_4_1" hidden="1">{#N/A,#N/A,FALSE,"TMCOMP96";#N/A,#N/A,FALSE,"MAT96";#N/A,#N/A,FALSE,"FANDA96";#N/A,#N/A,FALSE,"INTRAN96";#N/A,#N/A,FALSE,"NAA9697";#N/A,#N/A,FALSE,"ECWEBB";#N/A,#N/A,FALSE,"MFT96";#N/A,#N/A,FALSE,"CTrecon"}</definedName>
    <definedName name="sfad_5_1_4_2" hidden="1">{#N/A,#N/A,FALSE,"TMCOMP96";#N/A,#N/A,FALSE,"MAT96";#N/A,#N/A,FALSE,"FANDA96";#N/A,#N/A,FALSE,"INTRAN96";#N/A,#N/A,FALSE,"NAA9697";#N/A,#N/A,FALSE,"ECWEBB";#N/A,#N/A,FALSE,"MFT96";#N/A,#N/A,FALSE,"CTrecon"}</definedName>
    <definedName name="sfad_5_1_4_3" hidden="1">{#N/A,#N/A,FALSE,"TMCOMP96";#N/A,#N/A,FALSE,"MAT96";#N/A,#N/A,FALSE,"FANDA96";#N/A,#N/A,FALSE,"INTRAN96";#N/A,#N/A,FALSE,"NAA9697";#N/A,#N/A,FALSE,"ECWEBB";#N/A,#N/A,FALSE,"MFT96";#N/A,#N/A,FALSE,"CTrecon"}</definedName>
    <definedName name="sfad_5_1_4_4" hidden="1">{#N/A,#N/A,FALSE,"TMCOMP96";#N/A,#N/A,FALSE,"MAT96";#N/A,#N/A,FALSE,"FANDA96";#N/A,#N/A,FALSE,"INTRAN96";#N/A,#N/A,FALSE,"NAA9697";#N/A,#N/A,FALSE,"ECWEBB";#N/A,#N/A,FALSE,"MFT96";#N/A,#N/A,FALSE,"CTrecon"}</definedName>
    <definedName name="sfad_5_1_4_5" hidden="1">{#N/A,#N/A,FALSE,"TMCOMP96";#N/A,#N/A,FALSE,"MAT96";#N/A,#N/A,FALSE,"FANDA96";#N/A,#N/A,FALSE,"INTRAN96";#N/A,#N/A,FALSE,"NAA9697";#N/A,#N/A,FALSE,"ECWEBB";#N/A,#N/A,FALSE,"MFT96";#N/A,#N/A,FALSE,"CTrecon"}</definedName>
    <definedName name="sfad_5_1_5" hidden="1">{#N/A,#N/A,FALSE,"TMCOMP96";#N/A,#N/A,FALSE,"MAT96";#N/A,#N/A,FALSE,"FANDA96";#N/A,#N/A,FALSE,"INTRAN96";#N/A,#N/A,FALSE,"NAA9697";#N/A,#N/A,FALSE,"ECWEBB";#N/A,#N/A,FALSE,"MFT96";#N/A,#N/A,FALSE,"CTrecon"}</definedName>
    <definedName name="sfad_5_1_5_1" hidden="1">{#N/A,#N/A,FALSE,"TMCOMP96";#N/A,#N/A,FALSE,"MAT96";#N/A,#N/A,FALSE,"FANDA96";#N/A,#N/A,FALSE,"INTRAN96";#N/A,#N/A,FALSE,"NAA9697";#N/A,#N/A,FALSE,"ECWEBB";#N/A,#N/A,FALSE,"MFT96";#N/A,#N/A,FALSE,"CTrecon"}</definedName>
    <definedName name="sfad_5_1_5_2" hidden="1">{#N/A,#N/A,FALSE,"TMCOMP96";#N/A,#N/A,FALSE,"MAT96";#N/A,#N/A,FALSE,"FANDA96";#N/A,#N/A,FALSE,"INTRAN96";#N/A,#N/A,FALSE,"NAA9697";#N/A,#N/A,FALSE,"ECWEBB";#N/A,#N/A,FALSE,"MFT96";#N/A,#N/A,FALSE,"CTrecon"}</definedName>
    <definedName name="sfad_5_1_5_3" hidden="1">{#N/A,#N/A,FALSE,"TMCOMP96";#N/A,#N/A,FALSE,"MAT96";#N/A,#N/A,FALSE,"FANDA96";#N/A,#N/A,FALSE,"INTRAN96";#N/A,#N/A,FALSE,"NAA9697";#N/A,#N/A,FALSE,"ECWEBB";#N/A,#N/A,FALSE,"MFT96";#N/A,#N/A,FALSE,"CTrecon"}</definedName>
    <definedName name="sfad_5_1_5_4" hidden="1">{#N/A,#N/A,FALSE,"TMCOMP96";#N/A,#N/A,FALSE,"MAT96";#N/A,#N/A,FALSE,"FANDA96";#N/A,#N/A,FALSE,"INTRAN96";#N/A,#N/A,FALSE,"NAA9697";#N/A,#N/A,FALSE,"ECWEBB";#N/A,#N/A,FALSE,"MFT96";#N/A,#N/A,FALSE,"CTrecon"}</definedName>
    <definedName name="sfad_5_1_5_5" hidden="1">{#N/A,#N/A,FALSE,"TMCOMP96";#N/A,#N/A,FALSE,"MAT96";#N/A,#N/A,FALSE,"FANDA96";#N/A,#N/A,FALSE,"INTRAN96";#N/A,#N/A,FALSE,"NAA9697";#N/A,#N/A,FALSE,"ECWEBB";#N/A,#N/A,FALSE,"MFT96";#N/A,#N/A,FALSE,"CTrecon"}</definedName>
    <definedName name="sfad_5_2" hidden="1">{#N/A,#N/A,FALSE,"TMCOMP96";#N/A,#N/A,FALSE,"MAT96";#N/A,#N/A,FALSE,"FANDA96";#N/A,#N/A,FALSE,"INTRAN96";#N/A,#N/A,FALSE,"NAA9697";#N/A,#N/A,FALSE,"ECWEBB";#N/A,#N/A,FALSE,"MFT96";#N/A,#N/A,FALSE,"CTrecon"}</definedName>
    <definedName name="sfad_5_2_1" hidden="1">{#N/A,#N/A,FALSE,"TMCOMP96";#N/A,#N/A,FALSE,"MAT96";#N/A,#N/A,FALSE,"FANDA96";#N/A,#N/A,FALSE,"INTRAN96";#N/A,#N/A,FALSE,"NAA9697";#N/A,#N/A,FALSE,"ECWEBB";#N/A,#N/A,FALSE,"MFT96";#N/A,#N/A,FALSE,"CTrecon"}</definedName>
    <definedName name="sfad_5_2_2" hidden="1">{#N/A,#N/A,FALSE,"TMCOMP96";#N/A,#N/A,FALSE,"MAT96";#N/A,#N/A,FALSE,"FANDA96";#N/A,#N/A,FALSE,"INTRAN96";#N/A,#N/A,FALSE,"NAA9697";#N/A,#N/A,FALSE,"ECWEBB";#N/A,#N/A,FALSE,"MFT96";#N/A,#N/A,FALSE,"CTrecon"}</definedName>
    <definedName name="sfad_5_2_3" hidden="1">{#N/A,#N/A,FALSE,"TMCOMP96";#N/A,#N/A,FALSE,"MAT96";#N/A,#N/A,FALSE,"FANDA96";#N/A,#N/A,FALSE,"INTRAN96";#N/A,#N/A,FALSE,"NAA9697";#N/A,#N/A,FALSE,"ECWEBB";#N/A,#N/A,FALSE,"MFT96";#N/A,#N/A,FALSE,"CTrecon"}</definedName>
    <definedName name="sfad_5_2_4" hidden="1">{#N/A,#N/A,FALSE,"TMCOMP96";#N/A,#N/A,FALSE,"MAT96";#N/A,#N/A,FALSE,"FANDA96";#N/A,#N/A,FALSE,"INTRAN96";#N/A,#N/A,FALSE,"NAA9697";#N/A,#N/A,FALSE,"ECWEBB";#N/A,#N/A,FALSE,"MFT96";#N/A,#N/A,FALSE,"CTrecon"}</definedName>
    <definedName name="sfad_5_2_5" hidden="1">{#N/A,#N/A,FALSE,"TMCOMP96";#N/A,#N/A,FALSE,"MAT96";#N/A,#N/A,FALSE,"FANDA96";#N/A,#N/A,FALSE,"INTRAN96";#N/A,#N/A,FALSE,"NAA9697";#N/A,#N/A,FALSE,"ECWEBB";#N/A,#N/A,FALSE,"MFT96";#N/A,#N/A,FALSE,"CTrecon"}</definedName>
    <definedName name="sfad_5_3" hidden="1">{#N/A,#N/A,FALSE,"TMCOMP96";#N/A,#N/A,FALSE,"MAT96";#N/A,#N/A,FALSE,"FANDA96";#N/A,#N/A,FALSE,"INTRAN96";#N/A,#N/A,FALSE,"NAA9697";#N/A,#N/A,FALSE,"ECWEBB";#N/A,#N/A,FALSE,"MFT96";#N/A,#N/A,FALSE,"CTrecon"}</definedName>
    <definedName name="sfad_5_3_1" hidden="1">{#N/A,#N/A,FALSE,"TMCOMP96";#N/A,#N/A,FALSE,"MAT96";#N/A,#N/A,FALSE,"FANDA96";#N/A,#N/A,FALSE,"INTRAN96";#N/A,#N/A,FALSE,"NAA9697";#N/A,#N/A,FALSE,"ECWEBB";#N/A,#N/A,FALSE,"MFT96";#N/A,#N/A,FALSE,"CTrecon"}</definedName>
    <definedName name="sfad_5_3_2" hidden="1">{#N/A,#N/A,FALSE,"TMCOMP96";#N/A,#N/A,FALSE,"MAT96";#N/A,#N/A,FALSE,"FANDA96";#N/A,#N/A,FALSE,"INTRAN96";#N/A,#N/A,FALSE,"NAA9697";#N/A,#N/A,FALSE,"ECWEBB";#N/A,#N/A,FALSE,"MFT96";#N/A,#N/A,FALSE,"CTrecon"}</definedName>
    <definedName name="sfad_5_3_3" hidden="1">{#N/A,#N/A,FALSE,"TMCOMP96";#N/A,#N/A,FALSE,"MAT96";#N/A,#N/A,FALSE,"FANDA96";#N/A,#N/A,FALSE,"INTRAN96";#N/A,#N/A,FALSE,"NAA9697";#N/A,#N/A,FALSE,"ECWEBB";#N/A,#N/A,FALSE,"MFT96";#N/A,#N/A,FALSE,"CTrecon"}</definedName>
    <definedName name="sfad_5_3_4" hidden="1">{#N/A,#N/A,FALSE,"TMCOMP96";#N/A,#N/A,FALSE,"MAT96";#N/A,#N/A,FALSE,"FANDA96";#N/A,#N/A,FALSE,"INTRAN96";#N/A,#N/A,FALSE,"NAA9697";#N/A,#N/A,FALSE,"ECWEBB";#N/A,#N/A,FALSE,"MFT96";#N/A,#N/A,FALSE,"CTrecon"}</definedName>
    <definedName name="sfad_5_3_5" hidden="1">{#N/A,#N/A,FALSE,"TMCOMP96";#N/A,#N/A,FALSE,"MAT96";#N/A,#N/A,FALSE,"FANDA96";#N/A,#N/A,FALSE,"INTRAN96";#N/A,#N/A,FALSE,"NAA9697";#N/A,#N/A,FALSE,"ECWEBB";#N/A,#N/A,FALSE,"MFT96";#N/A,#N/A,FALSE,"CTrecon"}</definedName>
    <definedName name="sfad_5_4" hidden="1">{#N/A,#N/A,FALSE,"TMCOMP96";#N/A,#N/A,FALSE,"MAT96";#N/A,#N/A,FALSE,"FANDA96";#N/A,#N/A,FALSE,"INTRAN96";#N/A,#N/A,FALSE,"NAA9697";#N/A,#N/A,FALSE,"ECWEBB";#N/A,#N/A,FALSE,"MFT96";#N/A,#N/A,FALSE,"CTrecon"}</definedName>
    <definedName name="sfad_5_4_1" hidden="1">{#N/A,#N/A,FALSE,"TMCOMP96";#N/A,#N/A,FALSE,"MAT96";#N/A,#N/A,FALSE,"FANDA96";#N/A,#N/A,FALSE,"INTRAN96";#N/A,#N/A,FALSE,"NAA9697";#N/A,#N/A,FALSE,"ECWEBB";#N/A,#N/A,FALSE,"MFT96";#N/A,#N/A,FALSE,"CTrecon"}</definedName>
    <definedName name="sfad_5_4_2" hidden="1">{#N/A,#N/A,FALSE,"TMCOMP96";#N/A,#N/A,FALSE,"MAT96";#N/A,#N/A,FALSE,"FANDA96";#N/A,#N/A,FALSE,"INTRAN96";#N/A,#N/A,FALSE,"NAA9697";#N/A,#N/A,FALSE,"ECWEBB";#N/A,#N/A,FALSE,"MFT96";#N/A,#N/A,FALSE,"CTrecon"}</definedName>
    <definedName name="sfad_5_4_3" hidden="1">{#N/A,#N/A,FALSE,"TMCOMP96";#N/A,#N/A,FALSE,"MAT96";#N/A,#N/A,FALSE,"FANDA96";#N/A,#N/A,FALSE,"INTRAN96";#N/A,#N/A,FALSE,"NAA9697";#N/A,#N/A,FALSE,"ECWEBB";#N/A,#N/A,FALSE,"MFT96";#N/A,#N/A,FALSE,"CTrecon"}</definedName>
    <definedName name="sfad_5_4_4" hidden="1">{#N/A,#N/A,FALSE,"TMCOMP96";#N/A,#N/A,FALSE,"MAT96";#N/A,#N/A,FALSE,"FANDA96";#N/A,#N/A,FALSE,"INTRAN96";#N/A,#N/A,FALSE,"NAA9697";#N/A,#N/A,FALSE,"ECWEBB";#N/A,#N/A,FALSE,"MFT96";#N/A,#N/A,FALSE,"CTrecon"}</definedName>
    <definedName name="sfad_5_4_5" hidden="1">{#N/A,#N/A,FALSE,"TMCOMP96";#N/A,#N/A,FALSE,"MAT96";#N/A,#N/A,FALSE,"FANDA96";#N/A,#N/A,FALSE,"INTRAN96";#N/A,#N/A,FALSE,"NAA9697";#N/A,#N/A,FALSE,"ECWEBB";#N/A,#N/A,FALSE,"MFT96";#N/A,#N/A,FALSE,"CTrecon"}</definedName>
    <definedName name="sfad_5_5" hidden="1">{#N/A,#N/A,FALSE,"TMCOMP96";#N/A,#N/A,FALSE,"MAT96";#N/A,#N/A,FALSE,"FANDA96";#N/A,#N/A,FALSE,"INTRAN96";#N/A,#N/A,FALSE,"NAA9697";#N/A,#N/A,FALSE,"ECWEBB";#N/A,#N/A,FALSE,"MFT96";#N/A,#N/A,FALSE,"CTrecon"}</definedName>
    <definedName name="sfad_5_5_1" hidden="1">{#N/A,#N/A,FALSE,"TMCOMP96";#N/A,#N/A,FALSE,"MAT96";#N/A,#N/A,FALSE,"FANDA96";#N/A,#N/A,FALSE,"INTRAN96";#N/A,#N/A,FALSE,"NAA9697";#N/A,#N/A,FALSE,"ECWEBB";#N/A,#N/A,FALSE,"MFT96";#N/A,#N/A,FALSE,"CTrecon"}</definedName>
    <definedName name="sfad_5_5_2" hidden="1">{#N/A,#N/A,FALSE,"TMCOMP96";#N/A,#N/A,FALSE,"MAT96";#N/A,#N/A,FALSE,"FANDA96";#N/A,#N/A,FALSE,"INTRAN96";#N/A,#N/A,FALSE,"NAA9697";#N/A,#N/A,FALSE,"ECWEBB";#N/A,#N/A,FALSE,"MFT96";#N/A,#N/A,FALSE,"CTrecon"}</definedName>
    <definedName name="sfad_5_5_3" hidden="1">{#N/A,#N/A,FALSE,"TMCOMP96";#N/A,#N/A,FALSE,"MAT96";#N/A,#N/A,FALSE,"FANDA96";#N/A,#N/A,FALSE,"INTRAN96";#N/A,#N/A,FALSE,"NAA9697";#N/A,#N/A,FALSE,"ECWEBB";#N/A,#N/A,FALSE,"MFT96";#N/A,#N/A,FALSE,"CTrecon"}</definedName>
    <definedName name="sfad_5_5_4" hidden="1">{#N/A,#N/A,FALSE,"TMCOMP96";#N/A,#N/A,FALSE,"MAT96";#N/A,#N/A,FALSE,"FANDA96";#N/A,#N/A,FALSE,"INTRAN96";#N/A,#N/A,FALSE,"NAA9697";#N/A,#N/A,FALSE,"ECWEBB";#N/A,#N/A,FALSE,"MFT96";#N/A,#N/A,FALSE,"CTrecon"}</definedName>
    <definedName name="sfad_5_5_5" hidden="1">{#N/A,#N/A,FALSE,"TMCOMP96";#N/A,#N/A,FALSE,"MAT96";#N/A,#N/A,FALSE,"FANDA96";#N/A,#N/A,FALSE,"INTRAN96";#N/A,#N/A,FALSE,"NAA9697";#N/A,#N/A,FALSE,"ECWEBB";#N/A,#N/A,FALSE,"MFT96";#N/A,#N/A,FALSE,"CTrecon"}</definedName>
    <definedName name="small_share_baa">'Part 2'!$T$103</definedName>
    <definedName name="small_share_da">'Part 2'!$T$104</definedName>
    <definedName name="small_share_total">'Part 2'!$T$105</definedName>
    <definedName name="standard_share_baa">'Part 2'!$U$103</definedName>
    <definedName name="standard_share_da">'Part 2'!$U$104</definedName>
    <definedName name="standard_share_total">'Part 2'!$U$105</definedName>
    <definedName name="T4.9i" hidden="1">{#N/A,#N/A,FALSE,"TMCOMP96";#N/A,#N/A,FALSE,"MAT96";#N/A,#N/A,FALSE,"FANDA96";#N/A,#N/A,FALSE,"INTRAN96";#N/A,#N/A,FALSE,"NAA9697";#N/A,#N/A,FALSE,"ECWEBB";#N/A,#N/A,FALSE,"MFT96";#N/A,#N/A,FALSE,"CTrecon"}</definedName>
    <definedName name="T4.9i_1" hidden="1">{#N/A,#N/A,FALSE,"TMCOMP96";#N/A,#N/A,FALSE,"MAT96";#N/A,#N/A,FALSE,"FANDA96";#N/A,#N/A,FALSE,"INTRAN96";#N/A,#N/A,FALSE,"NAA9697";#N/A,#N/A,FALSE,"ECWEBB";#N/A,#N/A,FALSE,"MFT96";#N/A,#N/A,FALSE,"CTrecon"}</definedName>
    <definedName name="T4.9i_1_1" hidden="1">{#N/A,#N/A,FALSE,"TMCOMP96";#N/A,#N/A,FALSE,"MAT96";#N/A,#N/A,FALSE,"FANDA96";#N/A,#N/A,FALSE,"INTRAN96";#N/A,#N/A,FALSE,"NAA9697";#N/A,#N/A,FALSE,"ECWEBB";#N/A,#N/A,FALSE,"MFT96";#N/A,#N/A,FALSE,"CTrecon"}</definedName>
    <definedName name="T4.9i_1_1_1" hidden="1">{#N/A,#N/A,FALSE,"TMCOMP96";#N/A,#N/A,FALSE,"MAT96";#N/A,#N/A,FALSE,"FANDA96";#N/A,#N/A,FALSE,"INTRAN96";#N/A,#N/A,FALSE,"NAA9697";#N/A,#N/A,FALSE,"ECWEBB";#N/A,#N/A,FALSE,"MFT96";#N/A,#N/A,FALSE,"CTrecon"}</definedName>
    <definedName name="T4.9i_1_1_1_1" hidden="1">{#N/A,#N/A,FALSE,"TMCOMP96";#N/A,#N/A,FALSE,"MAT96";#N/A,#N/A,FALSE,"FANDA96";#N/A,#N/A,FALSE,"INTRAN96";#N/A,#N/A,FALSE,"NAA9697";#N/A,#N/A,FALSE,"ECWEBB";#N/A,#N/A,FALSE,"MFT96";#N/A,#N/A,FALSE,"CTrecon"}</definedName>
    <definedName name="T4.9i_1_1_1_1_1" hidden="1">{#N/A,#N/A,FALSE,"TMCOMP96";#N/A,#N/A,FALSE,"MAT96";#N/A,#N/A,FALSE,"FANDA96";#N/A,#N/A,FALSE,"INTRAN96";#N/A,#N/A,FALSE,"NAA9697";#N/A,#N/A,FALSE,"ECWEBB";#N/A,#N/A,FALSE,"MFT96";#N/A,#N/A,FALSE,"CTrecon"}</definedName>
    <definedName name="T4.9i_1_1_1_1_1_1" hidden="1">{#N/A,#N/A,FALSE,"TMCOMP96";#N/A,#N/A,FALSE,"MAT96";#N/A,#N/A,FALSE,"FANDA96";#N/A,#N/A,FALSE,"INTRAN96";#N/A,#N/A,FALSE,"NAA9697";#N/A,#N/A,FALSE,"ECWEBB";#N/A,#N/A,FALSE,"MFT96";#N/A,#N/A,FALSE,"CTrecon"}</definedName>
    <definedName name="T4.9i_1_1_1_1_1_2" hidden="1">{#N/A,#N/A,FALSE,"TMCOMP96";#N/A,#N/A,FALSE,"MAT96";#N/A,#N/A,FALSE,"FANDA96";#N/A,#N/A,FALSE,"INTRAN96";#N/A,#N/A,FALSE,"NAA9697";#N/A,#N/A,FALSE,"ECWEBB";#N/A,#N/A,FALSE,"MFT96";#N/A,#N/A,FALSE,"CTrecon"}</definedName>
    <definedName name="T4.9i_1_1_1_1_1_3" hidden="1">{#N/A,#N/A,FALSE,"TMCOMP96";#N/A,#N/A,FALSE,"MAT96";#N/A,#N/A,FALSE,"FANDA96";#N/A,#N/A,FALSE,"INTRAN96";#N/A,#N/A,FALSE,"NAA9697";#N/A,#N/A,FALSE,"ECWEBB";#N/A,#N/A,FALSE,"MFT96";#N/A,#N/A,FALSE,"CTrecon"}</definedName>
    <definedName name="T4.9i_1_1_1_1_1_4" hidden="1">{#N/A,#N/A,FALSE,"TMCOMP96";#N/A,#N/A,FALSE,"MAT96";#N/A,#N/A,FALSE,"FANDA96";#N/A,#N/A,FALSE,"INTRAN96";#N/A,#N/A,FALSE,"NAA9697";#N/A,#N/A,FALSE,"ECWEBB";#N/A,#N/A,FALSE,"MFT96";#N/A,#N/A,FALSE,"CTrecon"}</definedName>
    <definedName name="T4.9i_1_1_1_1_1_5" hidden="1">{#N/A,#N/A,FALSE,"TMCOMP96";#N/A,#N/A,FALSE,"MAT96";#N/A,#N/A,FALSE,"FANDA96";#N/A,#N/A,FALSE,"INTRAN96";#N/A,#N/A,FALSE,"NAA9697";#N/A,#N/A,FALSE,"ECWEBB";#N/A,#N/A,FALSE,"MFT96";#N/A,#N/A,FALSE,"CTrecon"}</definedName>
    <definedName name="T4.9i_1_1_1_1_2" hidden="1">{#N/A,#N/A,FALSE,"TMCOMP96";#N/A,#N/A,FALSE,"MAT96";#N/A,#N/A,FALSE,"FANDA96";#N/A,#N/A,FALSE,"INTRAN96";#N/A,#N/A,FALSE,"NAA9697";#N/A,#N/A,FALSE,"ECWEBB";#N/A,#N/A,FALSE,"MFT96";#N/A,#N/A,FALSE,"CTrecon"}</definedName>
    <definedName name="T4.9i_1_1_1_1_2_1" hidden="1">{#N/A,#N/A,FALSE,"TMCOMP96";#N/A,#N/A,FALSE,"MAT96";#N/A,#N/A,FALSE,"FANDA96";#N/A,#N/A,FALSE,"INTRAN96";#N/A,#N/A,FALSE,"NAA9697";#N/A,#N/A,FALSE,"ECWEBB";#N/A,#N/A,FALSE,"MFT96";#N/A,#N/A,FALSE,"CTrecon"}</definedName>
    <definedName name="T4.9i_1_1_1_1_2_2" hidden="1">{#N/A,#N/A,FALSE,"TMCOMP96";#N/A,#N/A,FALSE,"MAT96";#N/A,#N/A,FALSE,"FANDA96";#N/A,#N/A,FALSE,"INTRAN96";#N/A,#N/A,FALSE,"NAA9697";#N/A,#N/A,FALSE,"ECWEBB";#N/A,#N/A,FALSE,"MFT96";#N/A,#N/A,FALSE,"CTrecon"}</definedName>
    <definedName name="T4.9i_1_1_1_1_2_3" hidden="1">{#N/A,#N/A,FALSE,"TMCOMP96";#N/A,#N/A,FALSE,"MAT96";#N/A,#N/A,FALSE,"FANDA96";#N/A,#N/A,FALSE,"INTRAN96";#N/A,#N/A,FALSE,"NAA9697";#N/A,#N/A,FALSE,"ECWEBB";#N/A,#N/A,FALSE,"MFT96";#N/A,#N/A,FALSE,"CTrecon"}</definedName>
    <definedName name="T4.9i_1_1_1_1_2_4" hidden="1">{#N/A,#N/A,FALSE,"TMCOMP96";#N/A,#N/A,FALSE,"MAT96";#N/A,#N/A,FALSE,"FANDA96";#N/A,#N/A,FALSE,"INTRAN96";#N/A,#N/A,FALSE,"NAA9697";#N/A,#N/A,FALSE,"ECWEBB";#N/A,#N/A,FALSE,"MFT96";#N/A,#N/A,FALSE,"CTrecon"}</definedName>
    <definedName name="T4.9i_1_1_1_1_2_5" hidden="1">{#N/A,#N/A,FALSE,"TMCOMP96";#N/A,#N/A,FALSE,"MAT96";#N/A,#N/A,FALSE,"FANDA96";#N/A,#N/A,FALSE,"INTRAN96";#N/A,#N/A,FALSE,"NAA9697";#N/A,#N/A,FALSE,"ECWEBB";#N/A,#N/A,FALSE,"MFT96";#N/A,#N/A,FALSE,"CTrecon"}</definedName>
    <definedName name="T4.9i_1_1_1_1_3" hidden="1">{#N/A,#N/A,FALSE,"TMCOMP96";#N/A,#N/A,FALSE,"MAT96";#N/A,#N/A,FALSE,"FANDA96";#N/A,#N/A,FALSE,"INTRAN96";#N/A,#N/A,FALSE,"NAA9697";#N/A,#N/A,FALSE,"ECWEBB";#N/A,#N/A,FALSE,"MFT96";#N/A,#N/A,FALSE,"CTrecon"}</definedName>
    <definedName name="T4.9i_1_1_1_1_4" hidden="1">{#N/A,#N/A,FALSE,"TMCOMP96";#N/A,#N/A,FALSE,"MAT96";#N/A,#N/A,FALSE,"FANDA96";#N/A,#N/A,FALSE,"INTRAN96";#N/A,#N/A,FALSE,"NAA9697";#N/A,#N/A,FALSE,"ECWEBB";#N/A,#N/A,FALSE,"MFT96";#N/A,#N/A,FALSE,"CTrecon"}</definedName>
    <definedName name="T4.9i_1_1_1_1_5" hidden="1">{#N/A,#N/A,FALSE,"TMCOMP96";#N/A,#N/A,FALSE,"MAT96";#N/A,#N/A,FALSE,"FANDA96";#N/A,#N/A,FALSE,"INTRAN96";#N/A,#N/A,FALSE,"NAA9697";#N/A,#N/A,FALSE,"ECWEBB";#N/A,#N/A,FALSE,"MFT96";#N/A,#N/A,FALSE,"CTrecon"}</definedName>
    <definedName name="T4.9i_1_1_1_2" hidden="1">{#N/A,#N/A,FALSE,"TMCOMP96";#N/A,#N/A,FALSE,"MAT96";#N/A,#N/A,FALSE,"FANDA96";#N/A,#N/A,FALSE,"INTRAN96";#N/A,#N/A,FALSE,"NAA9697";#N/A,#N/A,FALSE,"ECWEBB";#N/A,#N/A,FALSE,"MFT96";#N/A,#N/A,FALSE,"CTrecon"}</definedName>
    <definedName name="T4.9i_1_1_1_2_1" hidden="1">{#N/A,#N/A,FALSE,"TMCOMP96";#N/A,#N/A,FALSE,"MAT96";#N/A,#N/A,FALSE,"FANDA96";#N/A,#N/A,FALSE,"INTRAN96";#N/A,#N/A,FALSE,"NAA9697";#N/A,#N/A,FALSE,"ECWEBB";#N/A,#N/A,FALSE,"MFT96";#N/A,#N/A,FALSE,"CTrecon"}</definedName>
    <definedName name="T4.9i_1_1_1_2_2" hidden="1">{#N/A,#N/A,FALSE,"TMCOMP96";#N/A,#N/A,FALSE,"MAT96";#N/A,#N/A,FALSE,"FANDA96";#N/A,#N/A,FALSE,"INTRAN96";#N/A,#N/A,FALSE,"NAA9697";#N/A,#N/A,FALSE,"ECWEBB";#N/A,#N/A,FALSE,"MFT96";#N/A,#N/A,FALSE,"CTrecon"}</definedName>
    <definedName name="T4.9i_1_1_1_2_3" hidden="1">{#N/A,#N/A,FALSE,"TMCOMP96";#N/A,#N/A,FALSE,"MAT96";#N/A,#N/A,FALSE,"FANDA96";#N/A,#N/A,FALSE,"INTRAN96";#N/A,#N/A,FALSE,"NAA9697";#N/A,#N/A,FALSE,"ECWEBB";#N/A,#N/A,FALSE,"MFT96";#N/A,#N/A,FALSE,"CTrecon"}</definedName>
    <definedName name="T4.9i_1_1_1_2_4" hidden="1">{#N/A,#N/A,FALSE,"TMCOMP96";#N/A,#N/A,FALSE,"MAT96";#N/A,#N/A,FALSE,"FANDA96";#N/A,#N/A,FALSE,"INTRAN96";#N/A,#N/A,FALSE,"NAA9697";#N/A,#N/A,FALSE,"ECWEBB";#N/A,#N/A,FALSE,"MFT96";#N/A,#N/A,FALSE,"CTrecon"}</definedName>
    <definedName name="T4.9i_1_1_1_2_5" hidden="1">{#N/A,#N/A,FALSE,"TMCOMP96";#N/A,#N/A,FALSE,"MAT96";#N/A,#N/A,FALSE,"FANDA96";#N/A,#N/A,FALSE,"INTRAN96";#N/A,#N/A,FALSE,"NAA9697";#N/A,#N/A,FALSE,"ECWEBB";#N/A,#N/A,FALSE,"MFT96";#N/A,#N/A,FALSE,"CTrecon"}</definedName>
    <definedName name="T4.9i_1_1_1_3" hidden="1">{#N/A,#N/A,FALSE,"TMCOMP96";#N/A,#N/A,FALSE,"MAT96";#N/A,#N/A,FALSE,"FANDA96";#N/A,#N/A,FALSE,"INTRAN96";#N/A,#N/A,FALSE,"NAA9697";#N/A,#N/A,FALSE,"ECWEBB";#N/A,#N/A,FALSE,"MFT96";#N/A,#N/A,FALSE,"CTrecon"}</definedName>
    <definedName name="T4.9i_1_1_1_3_1" hidden="1">{#N/A,#N/A,FALSE,"TMCOMP96";#N/A,#N/A,FALSE,"MAT96";#N/A,#N/A,FALSE,"FANDA96";#N/A,#N/A,FALSE,"INTRAN96";#N/A,#N/A,FALSE,"NAA9697";#N/A,#N/A,FALSE,"ECWEBB";#N/A,#N/A,FALSE,"MFT96";#N/A,#N/A,FALSE,"CTrecon"}</definedName>
    <definedName name="T4.9i_1_1_1_3_2" hidden="1">{#N/A,#N/A,FALSE,"TMCOMP96";#N/A,#N/A,FALSE,"MAT96";#N/A,#N/A,FALSE,"FANDA96";#N/A,#N/A,FALSE,"INTRAN96";#N/A,#N/A,FALSE,"NAA9697";#N/A,#N/A,FALSE,"ECWEBB";#N/A,#N/A,FALSE,"MFT96";#N/A,#N/A,FALSE,"CTrecon"}</definedName>
    <definedName name="T4.9i_1_1_1_3_3" hidden="1">{#N/A,#N/A,FALSE,"TMCOMP96";#N/A,#N/A,FALSE,"MAT96";#N/A,#N/A,FALSE,"FANDA96";#N/A,#N/A,FALSE,"INTRAN96";#N/A,#N/A,FALSE,"NAA9697";#N/A,#N/A,FALSE,"ECWEBB";#N/A,#N/A,FALSE,"MFT96";#N/A,#N/A,FALSE,"CTrecon"}</definedName>
    <definedName name="T4.9i_1_1_1_3_4" hidden="1">{#N/A,#N/A,FALSE,"TMCOMP96";#N/A,#N/A,FALSE,"MAT96";#N/A,#N/A,FALSE,"FANDA96";#N/A,#N/A,FALSE,"INTRAN96";#N/A,#N/A,FALSE,"NAA9697";#N/A,#N/A,FALSE,"ECWEBB";#N/A,#N/A,FALSE,"MFT96";#N/A,#N/A,FALSE,"CTrecon"}</definedName>
    <definedName name="T4.9i_1_1_1_3_5" hidden="1">{#N/A,#N/A,FALSE,"TMCOMP96";#N/A,#N/A,FALSE,"MAT96";#N/A,#N/A,FALSE,"FANDA96";#N/A,#N/A,FALSE,"INTRAN96";#N/A,#N/A,FALSE,"NAA9697";#N/A,#N/A,FALSE,"ECWEBB";#N/A,#N/A,FALSE,"MFT96";#N/A,#N/A,FALSE,"CTrecon"}</definedName>
    <definedName name="T4.9i_1_1_1_4" hidden="1">{#N/A,#N/A,FALSE,"TMCOMP96";#N/A,#N/A,FALSE,"MAT96";#N/A,#N/A,FALSE,"FANDA96";#N/A,#N/A,FALSE,"INTRAN96";#N/A,#N/A,FALSE,"NAA9697";#N/A,#N/A,FALSE,"ECWEBB";#N/A,#N/A,FALSE,"MFT96";#N/A,#N/A,FALSE,"CTrecon"}</definedName>
    <definedName name="T4.9i_1_1_1_4_1" hidden="1">{#N/A,#N/A,FALSE,"TMCOMP96";#N/A,#N/A,FALSE,"MAT96";#N/A,#N/A,FALSE,"FANDA96";#N/A,#N/A,FALSE,"INTRAN96";#N/A,#N/A,FALSE,"NAA9697";#N/A,#N/A,FALSE,"ECWEBB";#N/A,#N/A,FALSE,"MFT96";#N/A,#N/A,FALSE,"CTrecon"}</definedName>
    <definedName name="T4.9i_1_1_1_4_2" hidden="1">{#N/A,#N/A,FALSE,"TMCOMP96";#N/A,#N/A,FALSE,"MAT96";#N/A,#N/A,FALSE,"FANDA96";#N/A,#N/A,FALSE,"INTRAN96";#N/A,#N/A,FALSE,"NAA9697";#N/A,#N/A,FALSE,"ECWEBB";#N/A,#N/A,FALSE,"MFT96";#N/A,#N/A,FALSE,"CTrecon"}</definedName>
    <definedName name="T4.9i_1_1_1_4_3" hidden="1">{#N/A,#N/A,FALSE,"TMCOMP96";#N/A,#N/A,FALSE,"MAT96";#N/A,#N/A,FALSE,"FANDA96";#N/A,#N/A,FALSE,"INTRAN96";#N/A,#N/A,FALSE,"NAA9697";#N/A,#N/A,FALSE,"ECWEBB";#N/A,#N/A,FALSE,"MFT96";#N/A,#N/A,FALSE,"CTrecon"}</definedName>
    <definedName name="T4.9i_1_1_1_4_4" hidden="1">{#N/A,#N/A,FALSE,"TMCOMP96";#N/A,#N/A,FALSE,"MAT96";#N/A,#N/A,FALSE,"FANDA96";#N/A,#N/A,FALSE,"INTRAN96";#N/A,#N/A,FALSE,"NAA9697";#N/A,#N/A,FALSE,"ECWEBB";#N/A,#N/A,FALSE,"MFT96";#N/A,#N/A,FALSE,"CTrecon"}</definedName>
    <definedName name="T4.9i_1_1_1_4_5" hidden="1">{#N/A,#N/A,FALSE,"TMCOMP96";#N/A,#N/A,FALSE,"MAT96";#N/A,#N/A,FALSE,"FANDA96";#N/A,#N/A,FALSE,"INTRAN96";#N/A,#N/A,FALSE,"NAA9697";#N/A,#N/A,FALSE,"ECWEBB";#N/A,#N/A,FALSE,"MFT96";#N/A,#N/A,FALSE,"CTrecon"}</definedName>
    <definedName name="T4.9i_1_1_1_5" hidden="1">{#N/A,#N/A,FALSE,"TMCOMP96";#N/A,#N/A,FALSE,"MAT96";#N/A,#N/A,FALSE,"FANDA96";#N/A,#N/A,FALSE,"INTRAN96";#N/A,#N/A,FALSE,"NAA9697";#N/A,#N/A,FALSE,"ECWEBB";#N/A,#N/A,FALSE,"MFT96";#N/A,#N/A,FALSE,"CTrecon"}</definedName>
    <definedName name="T4.9i_1_1_1_5_1" hidden="1">{#N/A,#N/A,FALSE,"TMCOMP96";#N/A,#N/A,FALSE,"MAT96";#N/A,#N/A,FALSE,"FANDA96";#N/A,#N/A,FALSE,"INTRAN96";#N/A,#N/A,FALSE,"NAA9697";#N/A,#N/A,FALSE,"ECWEBB";#N/A,#N/A,FALSE,"MFT96";#N/A,#N/A,FALSE,"CTrecon"}</definedName>
    <definedName name="T4.9i_1_1_1_5_2" hidden="1">{#N/A,#N/A,FALSE,"TMCOMP96";#N/A,#N/A,FALSE,"MAT96";#N/A,#N/A,FALSE,"FANDA96";#N/A,#N/A,FALSE,"INTRAN96";#N/A,#N/A,FALSE,"NAA9697";#N/A,#N/A,FALSE,"ECWEBB";#N/A,#N/A,FALSE,"MFT96";#N/A,#N/A,FALSE,"CTrecon"}</definedName>
    <definedName name="T4.9i_1_1_1_5_3" hidden="1">{#N/A,#N/A,FALSE,"TMCOMP96";#N/A,#N/A,FALSE,"MAT96";#N/A,#N/A,FALSE,"FANDA96";#N/A,#N/A,FALSE,"INTRAN96";#N/A,#N/A,FALSE,"NAA9697";#N/A,#N/A,FALSE,"ECWEBB";#N/A,#N/A,FALSE,"MFT96";#N/A,#N/A,FALSE,"CTrecon"}</definedName>
    <definedName name="T4.9i_1_1_1_5_4" hidden="1">{#N/A,#N/A,FALSE,"TMCOMP96";#N/A,#N/A,FALSE,"MAT96";#N/A,#N/A,FALSE,"FANDA96";#N/A,#N/A,FALSE,"INTRAN96";#N/A,#N/A,FALSE,"NAA9697";#N/A,#N/A,FALSE,"ECWEBB";#N/A,#N/A,FALSE,"MFT96";#N/A,#N/A,FALSE,"CTrecon"}</definedName>
    <definedName name="T4.9i_1_1_1_5_5" hidden="1">{#N/A,#N/A,FALSE,"TMCOMP96";#N/A,#N/A,FALSE,"MAT96";#N/A,#N/A,FALSE,"FANDA96";#N/A,#N/A,FALSE,"INTRAN96";#N/A,#N/A,FALSE,"NAA9697";#N/A,#N/A,FALSE,"ECWEBB";#N/A,#N/A,FALSE,"MFT96";#N/A,#N/A,FALSE,"CTrecon"}</definedName>
    <definedName name="T4.9i_1_1_2" hidden="1">{#N/A,#N/A,FALSE,"TMCOMP96";#N/A,#N/A,FALSE,"MAT96";#N/A,#N/A,FALSE,"FANDA96";#N/A,#N/A,FALSE,"INTRAN96";#N/A,#N/A,FALSE,"NAA9697";#N/A,#N/A,FALSE,"ECWEBB";#N/A,#N/A,FALSE,"MFT96";#N/A,#N/A,FALSE,"CTrecon"}</definedName>
    <definedName name="T4.9i_1_1_2_1" hidden="1">{#N/A,#N/A,FALSE,"TMCOMP96";#N/A,#N/A,FALSE,"MAT96";#N/A,#N/A,FALSE,"FANDA96";#N/A,#N/A,FALSE,"INTRAN96";#N/A,#N/A,FALSE,"NAA9697";#N/A,#N/A,FALSE,"ECWEBB";#N/A,#N/A,FALSE,"MFT96";#N/A,#N/A,FALSE,"CTrecon"}</definedName>
    <definedName name="T4.9i_1_1_2_2" hidden="1">{#N/A,#N/A,FALSE,"TMCOMP96";#N/A,#N/A,FALSE,"MAT96";#N/A,#N/A,FALSE,"FANDA96";#N/A,#N/A,FALSE,"INTRAN96";#N/A,#N/A,FALSE,"NAA9697";#N/A,#N/A,FALSE,"ECWEBB";#N/A,#N/A,FALSE,"MFT96";#N/A,#N/A,FALSE,"CTrecon"}</definedName>
    <definedName name="T4.9i_1_1_2_3" hidden="1">{#N/A,#N/A,FALSE,"TMCOMP96";#N/A,#N/A,FALSE,"MAT96";#N/A,#N/A,FALSE,"FANDA96";#N/A,#N/A,FALSE,"INTRAN96";#N/A,#N/A,FALSE,"NAA9697";#N/A,#N/A,FALSE,"ECWEBB";#N/A,#N/A,FALSE,"MFT96";#N/A,#N/A,FALSE,"CTrecon"}</definedName>
    <definedName name="T4.9i_1_1_2_4" hidden="1">{#N/A,#N/A,FALSE,"TMCOMP96";#N/A,#N/A,FALSE,"MAT96";#N/A,#N/A,FALSE,"FANDA96";#N/A,#N/A,FALSE,"INTRAN96";#N/A,#N/A,FALSE,"NAA9697";#N/A,#N/A,FALSE,"ECWEBB";#N/A,#N/A,FALSE,"MFT96";#N/A,#N/A,FALSE,"CTrecon"}</definedName>
    <definedName name="T4.9i_1_1_2_5" hidden="1">{#N/A,#N/A,FALSE,"TMCOMP96";#N/A,#N/A,FALSE,"MAT96";#N/A,#N/A,FALSE,"FANDA96";#N/A,#N/A,FALSE,"INTRAN96";#N/A,#N/A,FALSE,"NAA9697";#N/A,#N/A,FALSE,"ECWEBB";#N/A,#N/A,FALSE,"MFT96";#N/A,#N/A,FALSE,"CTrecon"}</definedName>
    <definedName name="T4.9i_1_1_3" hidden="1">{#N/A,#N/A,FALSE,"TMCOMP96";#N/A,#N/A,FALSE,"MAT96";#N/A,#N/A,FALSE,"FANDA96";#N/A,#N/A,FALSE,"INTRAN96";#N/A,#N/A,FALSE,"NAA9697";#N/A,#N/A,FALSE,"ECWEBB";#N/A,#N/A,FALSE,"MFT96";#N/A,#N/A,FALSE,"CTrecon"}</definedName>
    <definedName name="T4.9i_1_1_3_1" hidden="1">{#N/A,#N/A,FALSE,"TMCOMP96";#N/A,#N/A,FALSE,"MAT96";#N/A,#N/A,FALSE,"FANDA96";#N/A,#N/A,FALSE,"INTRAN96";#N/A,#N/A,FALSE,"NAA9697";#N/A,#N/A,FALSE,"ECWEBB";#N/A,#N/A,FALSE,"MFT96";#N/A,#N/A,FALSE,"CTrecon"}</definedName>
    <definedName name="T4.9i_1_1_3_2" hidden="1">{#N/A,#N/A,FALSE,"TMCOMP96";#N/A,#N/A,FALSE,"MAT96";#N/A,#N/A,FALSE,"FANDA96";#N/A,#N/A,FALSE,"INTRAN96";#N/A,#N/A,FALSE,"NAA9697";#N/A,#N/A,FALSE,"ECWEBB";#N/A,#N/A,FALSE,"MFT96";#N/A,#N/A,FALSE,"CTrecon"}</definedName>
    <definedName name="T4.9i_1_1_3_3" hidden="1">{#N/A,#N/A,FALSE,"TMCOMP96";#N/A,#N/A,FALSE,"MAT96";#N/A,#N/A,FALSE,"FANDA96";#N/A,#N/A,FALSE,"INTRAN96";#N/A,#N/A,FALSE,"NAA9697";#N/A,#N/A,FALSE,"ECWEBB";#N/A,#N/A,FALSE,"MFT96";#N/A,#N/A,FALSE,"CTrecon"}</definedName>
    <definedName name="T4.9i_1_1_3_4" hidden="1">{#N/A,#N/A,FALSE,"TMCOMP96";#N/A,#N/A,FALSE,"MAT96";#N/A,#N/A,FALSE,"FANDA96";#N/A,#N/A,FALSE,"INTRAN96";#N/A,#N/A,FALSE,"NAA9697";#N/A,#N/A,FALSE,"ECWEBB";#N/A,#N/A,FALSE,"MFT96";#N/A,#N/A,FALSE,"CTrecon"}</definedName>
    <definedName name="T4.9i_1_1_3_5" hidden="1">{#N/A,#N/A,FALSE,"TMCOMP96";#N/A,#N/A,FALSE,"MAT96";#N/A,#N/A,FALSE,"FANDA96";#N/A,#N/A,FALSE,"INTRAN96";#N/A,#N/A,FALSE,"NAA9697";#N/A,#N/A,FALSE,"ECWEBB";#N/A,#N/A,FALSE,"MFT96";#N/A,#N/A,FALSE,"CTrecon"}</definedName>
    <definedName name="T4.9i_1_1_4" hidden="1">{#N/A,#N/A,FALSE,"TMCOMP96";#N/A,#N/A,FALSE,"MAT96";#N/A,#N/A,FALSE,"FANDA96";#N/A,#N/A,FALSE,"INTRAN96";#N/A,#N/A,FALSE,"NAA9697";#N/A,#N/A,FALSE,"ECWEBB";#N/A,#N/A,FALSE,"MFT96";#N/A,#N/A,FALSE,"CTrecon"}</definedName>
    <definedName name="T4.9i_1_1_4_1" hidden="1">{#N/A,#N/A,FALSE,"TMCOMP96";#N/A,#N/A,FALSE,"MAT96";#N/A,#N/A,FALSE,"FANDA96";#N/A,#N/A,FALSE,"INTRAN96";#N/A,#N/A,FALSE,"NAA9697";#N/A,#N/A,FALSE,"ECWEBB";#N/A,#N/A,FALSE,"MFT96";#N/A,#N/A,FALSE,"CTrecon"}</definedName>
    <definedName name="T4.9i_1_1_4_2" hidden="1">{#N/A,#N/A,FALSE,"TMCOMP96";#N/A,#N/A,FALSE,"MAT96";#N/A,#N/A,FALSE,"FANDA96";#N/A,#N/A,FALSE,"INTRAN96";#N/A,#N/A,FALSE,"NAA9697";#N/A,#N/A,FALSE,"ECWEBB";#N/A,#N/A,FALSE,"MFT96";#N/A,#N/A,FALSE,"CTrecon"}</definedName>
    <definedName name="T4.9i_1_1_4_3" hidden="1">{#N/A,#N/A,FALSE,"TMCOMP96";#N/A,#N/A,FALSE,"MAT96";#N/A,#N/A,FALSE,"FANDA96";#N/A,#N/A,FALSE,"INTRAN96";#N/A,#N/A,FALSE,"NAA9697";#N/A,#N/A,FALSE,"ECWEBB";#N/A,#N/A,FALSE,"MFT96";#N/A,#N/A,FALSE,"CTrecon"}</definedName>
    <definedName name="T4.9i_1_1_4_4" hidden="1">{#N/A,#N/A,FALSE,"TMCOMP96";#N/A,#N/A,FALSE,"MAT96";#N/A,#N/A,FALSE,"FANDA96";#N/A,#N/A,FALSE,"INTRAN96";#N/A,#N/A,FALSE,"NAA9697";#N/A,#N/A,FALSE,"ECWEBB";#N/A,#N/A,FALSE,"MFT96";#N/A,#N/A,FALSE,"CTrecon"}</definedName>
    <definedName name="T4.9i_1_1_4_5" hidden="1">{#N/A,#N/A,FALSE,"TMCOMP96";#N/A,#N/A,FALSE,"MAT96";#N/A,#N/A,FALSE,"FANDA96";#N/A,#N/A,FALSE,"INTRAN96";#N/A,#N/A,FALSE,"NAA9697";#N/A,#N/A,FALSE,"ECWEBB";#N/A,#N/A,FALSE,"MFT96";#N/A,#N/A,FALSE,"CTrecon"}</definedName>
    <definedName name="T4.9i_1_1_5" hidden="1">{#N/A,#N/A,FALSE,"TMCOMP96";#N/A,#N/A,FALSE,"MAT96";#N/A,#N/A,FALSE,"FANDA96";#N/A,#N/A,FALSE,"INTRAN96";#N/A,#N/A,FALSE,"NAA9697";#N/A,#N/A,FALSE,"ECWEBB";#N/A,#N/A,FALSE,"MFT96";#N/A,#N/A,FALSE,"CTrecon"}</definedName>
    <definedName name="T4.9i_1_1_5_1" hidden="1">{#N/A,#N/A,FALSE,"TMCOMP96";#N/A,#N/A,FALSE,"MAT96";#N/A,#N/A,FALSE,"FANDA96";#N/A,#N/A,FALSE,"INTRAN96";#N/A,#N/A,FALSE,"NAA9697";#N/A,#N/A,FALSE,"ECWEBB";#N/A,#N/A,FALSE,"MFT96";#N/A,#N/A,FALSE,"CTrecon"}</definedName>
    <definedName name="T4.9i_1_1_5_2" hidden="1">{#N/A,#N/A,FALSE,"TMCOMP96";#N/A,#N/A,FALSE,"MAT96";#N/A,#N/A,FALSE,"FANDA96";#N/A,#N/A,FALSE,"INTRAN96";#N/A,#N/A,FALSE,"NAA9697";#N/A,#N/A,FALSE,"ECWEBB";#N/A,#N/A,FALSE,"MFT96";#N/A,#N/A,FALSE,"CTrecon"}</definedName>
    <definedName name="T4.9i_1_1_5_3" hidden="1">{#N/A,#N/A,FALSE,"TMCOMP96";#N/A,#N/A,FALSE,"MAT96";#N/A,#N/A,FALSE,"FANDA96";#N/A,#N/A,FALSE,"INTRAN96";#N/A,#N/A,FALSE,"NAA9697";#N/A,#N/A,FALSE,"ECWEBB";#N/A,#N/A,FALSE,"MFT96";#N/A,#N/A,FALSE,"CTrecon"}</definedName>
    <definedName name="T4.9i_1_1_5_4" hidden="1">{#N/A,#N/A,FALSE,"TMCOMP96";#N/A,#N/A,FALSE,"MAT96";#N/A,#N/A,FALSE,"FANDA96";#N/A,#N/A,FALSE,"INTRAN96";#N/A,#N/A,FALSE,"NAA9697";#N/A,#N/A,FALSE,"ECWEBB";#N/A,#N/A,FALSE,"MFT96";#N/A,#N/A,FALSE,"CTrecon"}</definedName>
    <definedName name="T4.9i_1_1_5_5" hidden="1">{#N/A,#N/A,FALSE,"TMCOMP96";#N/A,#N/A,FALSE,"MAT96";#N/A,#N/A,FALSE,"FANDA96";#N/A,#N/A,FALSE,"INTRAN96";#N/A,#N/A,FALSE,"NAA9697";#N/A,#N/A,FALSE,"ECWEBB";#N/A,#N/A,FALSE,"MFT96";#N/A,#N/A,FALSE,"CTrecon"}</definedName>
    <definedName name="T4.9i_1_2" hidden="1">{#N/A,#N/A,FALSE,"TMCOMP96";#N/A,#N/A,FALSE,"MAT96";#N/A,#N/A,FALSE,"FANDA96";#N/A,#N/A,FALSE,"INTRAN96";#N/A,#N/A,FALSE,"NAA9697";#N/A,#N/A,FALSE,"ECWEBB";#N/A,#N/A,FALSE,"MFT96";#N/A,#N/A,FALSE,"CTrecon"}</definedName>
    <definedName name="T4.9i_1_2_1" hidden="1">{#N/A,#N/A,FALSE,"TMCOMP96";#N/A,#N/A,FALSE,"MAT96";#N/A,#N/A,FALSE,"FANDA96";#N/A,#N/A,FALSE,"INTRAN96";#N/A,#N/A,FALSE,"NAA9697";#N/A,#N/A,FALSE,"ECWEBB";#N/A,#N/A,FALSE,"MFT96";#N/A,#N/A,FALSE,"CTrecon"}</definedName>
    <definedName name="T4.9i_1_2_1_1" hidden="1">{#N/A,#N/A,FALSE,"TMCOMP96";#N/A,#N/A,FALSE,"MAT96";#N/A,#N/A,FALSE,"FANDA96";#N/A,#N/A,FALSE,"INTRAN96";#N/A,#N/A,FALSE,"NAA9697";#N/A,#N/A,FALSE,"ECWEBB";#N/A,#N/A,FALSE,"MFT96";#N/A,#N/A,FALSE,"CTrecon"}</definedName>
    <definedName name="T4.9i_1_2_1_1_1" hidden="1">{#N/A,#N/A,FALSE,"TMCOMP96";#N/A,#N/A,FALSE,"MAT96";#N/A,#N/A,FALSE,"FANDA96";#N/A,#N/A,FALSE,"INTRAN96";#N/A,#N/A,FALSE,"NAA9697";#N/A,#N/A,FALSE,"ECWEBB";#N/A,#N/A,FALSE,"MFT96";#N/A,#N/A,FALSE,"CTrecon"}</definedName>
    <definedName name="T4.9i_1_2_1_1_1_1" hidden="1">{#N/A,#N/A,FALSE,"TMCOMP96";#N/A,#N/A,FALSE,"MAT96";#N/A,#N/A,FALSE,"FANDA96";#N/A,#N/A,FALSE,"INTRAN96";#N/A,#N/A,FALSE,"NAA9697";#N/A,#N/A,FALSE,"ECWEBB";#N/A,#N/A,FALSE,"MFT96";#N/A,#N/A,FALSE,"CTrecon"}</definedName>
    <definedName name="T4.9i_1_2_1_1_1_2" hidden="1">{#N/A,#N/A,FALSE,"TMCOMP96";#N/A,#N/A,FALSE,"MAT96";#N/A,#N/A,FALSE,"FANDA96";#N/A,#N/A,FALSE,"INTRAN96";#N/A,#N/A,FALSE,"NAA9697";#N/A,#N/A,FALSE,"ECWEBB";#N/A,#N/A,FALSE,"MFT96";#N/A,#N/A,FALSE,"CTrecon"}</definedName>
    <definedName name="T4.9i_1_2_1_1_1_3" hidden="1">{#N/A,#N/A,FALSE,"TMCOMP96";#N/A,#N/A,FALSE,"MAT96";#N/A,#N/A,FALSE,"FANDA96";#N/A,#N/A,FALSE,"INTRAN96";#N/A,#N/A,FALSE,"NAA9697";#N/A,#N/A,FALSE,"ECWEBB";#N/A,#N/A,FALSE,"MFT96";#N/A,#N/A,FALSE,"CTrecon"}</definedName>
    <definedName name="T4.9i_1_2_1_1_1_4" hidden="1">{#N/A,#N/A,FALSE,"TMCOMP96";#N/A,#N/A,FALSE,"MAT96";#N/A,#N/A,FALSE,"FANDA96";#N/A,#N/A,FALSE,"INTRAN96";#N/A,#N/A,FALSE,"NAA9697";#N/A,#N/A,FALSE,"ECWEBB";#N/A,#N/A,FALSE,"MFT96";#N/A,#N/A,FALSE,"CTrecon"}</definedName>
    <definedName name="T4.9i_1_2_1_1_1_5" hidden="1">{#N/A,#N/A,FALSE,"TMCOMP96";#N/A,#N/A,FALSE,"MAT96";#N/A,#N/A,FALSE,"FANDA96";#N/A,#N/A,FALSE,"INTRAN96";#N/A,#N/A,FALSE,"NAA9697";#N/A,#N/A,FALSE,"ECWEBB";#N/A,#N/A,FALSE,"MFT96";#N/A,#N/A,FALSE,"CTrecon"}</definedName>
    <definedName name="T4.9i_1_2_1_1_2" hidden="1">{#N/A,#N/A,FALSE,"TMCOMP96";#N/A,#N/A,FALSE,"MAT96";#N/A,#N/A,FALSE,"FANDA96";#N/A,#N/A,FALSE,"INTRAN96";#N/A,#N/A,FALSE,"NAA9697";#N/A,#N/A,FALSE,"ECWEBB";#N/A,#N/A,FALSE,"MFT96";#N/A,#N/A,FALSE,"CTrecon"}</definedName>
    <definedName name="T4.9i_1_2_1_1_2_1" hidden="1">{#N/A,#N/A,FALSE,"TMCOMP96";#N/A,#N/A,FALSE,"MAT96";#N/A,#N/A,FALSE,"FANDA96";#N/A,#N/A,FALSE,"INTRAN96";#N/A,#N/A,FALSE,"NAA9697";#N/A,#N/A,FALSE,"ECWEBB";#N/A,#N/A,FALSE,"MFT96";#N/A,#N/A,FALSE,"CTrecon"}</definedName>
    <definedName name="T4.9i_1_2_1_1_2_2" hidden="1">{#N/A,#N/A,FALSE,"TMCOMP96";#N/A,#N/A,FALSE,"MAT96";#N/A,#N/A,FALSE,"FANDA96";#N/A,#N/A,FALSE,"INTRAN96";#N/A,#N/A,FALSE,"NAA9697";#N/A,#N/A,FALSE,"ECWEBB";#N/A,#N/A,FALSE,"MFT96";#N/A,#N/A,FALSE,"CTrecon"}</definedName>
    <definedName name="T4.9i_1_2_1_1_2_3" hidden="1">{#N/A,#N/A,FALSE,"TMCOMP96";#N/A,#N/A,FALSE,"MAT96";#N/A,#N/A,FALSE,"FANDA96";#N/A,#N/A,FALSE,"INTRAN96";#N/A,#N/A,FALSE,"NAA9697";#N/A,#N/A,FALSE,"ECWEBB";#N/A,#N/A,FALSE,"MFT96";#N/A,#N/A,FALSE,"CTrecon"}</definedName>
    <definedName name="T4.9i_1_2_1_1_2_4" hidden="1">{#N/A,#N/A,FALSE,"TMCOMP96";#N/A,#N/A,FALSE,"MAT96";#N/A,#N/A,FALSE,"FANDA96";#N/A,#N/A,FALSE,"INTRAN96";#N/A,#N/A,FALSE,"NAA9697";#N/A,#N/A,FALSE,"ECWEBB";#N/A,#N/A,FALSE,"MFT96";#N/A,#N/A,FALSE,"CTrecon"}</definedName>
    <definedName name="T4.9i_1_2_1_1_2_5" hidden="1">{#N/A,#N/A,FALSE,"TMCOMP96";#N/A,#N/A,FALSE,"MAT96";#N/A,#N/A,FALSE,"FANDA96";#N/A,#N/A,FALSE,"INTRAN96";#N/A,#N/A,FALSE,"NAA9697";#N/A,#N/A,FALSE,"ECWEBB";#N/A,#N/A,FALSE,"MFT96";#N/A,#N/A,FALSE,"CTrecon"}</definedName>
    <definedName name="T4.9i_1_2_1_1_3" hidden="1">{#N/A,#N/A,FALSE,"TMCOMP96";#N/A,#N/A,FALSE,"MAT96";#N/A,#N/A,FALSE,"FANDA96";#N/A,#N/A,FALSE,"INTRAN96";#N/A,#N/A,FALSE,"NAA9697";#N/A,#N/A,FALSE,"ECWEBB";#N/A,#N/A,FALSE,"MFT96";#N/A,#N/A,FALSE,"CTrecon"}</definedName>
    <definedName name="T4.9i_1_2_1_1_4" hidden="1">{#N/A,#N/A,FALSE,"TMCOMP96";#N/A,#N/A,FALSE,"MAT96";#N/A,#N/A,FALSE,"FANDA96";#N/A,#N/A,FALSE,"INTRAN96";#N/A,#N/A,FALSE,"NAA9697";#N/A,#N/A,FALSE,"ECWEBB";#N/A,#N/A,FALSE,"MFT96";#N/A,#N/A,FALSE,"CTrecon"}</definedName>
    <definedName name="T4.9i_1_2_1_1_5" hidden="1">{#N/A,#N/A,FALSE,"TMCOMP96";#N/A,#N/A,FALSE,"MAT96";#N/A,#N/A,FALSE,"FANDA96";#N/A,#N/A,FALSE,"INTRAN96";#N/A,#N/A,FALSE,"NAA9697";#N/A,#N/A,FALSE,"ECWEBB";#N/A,#N/A,FALSE,"MFT96";#N/A,#N/A,FALSE,"CTrecon"}</definedName>
    <definedName name="T4.9i_1_2_1_2" hidden="1">{#N/A,#N/A,FALSE,"TMCOMP96";#N/A,#N/A,FALSE,"MAT96";#N/A,#N/A,FALSE,"FANDA96";#N/A,#N/A,FALSE,"INTRAN96";#N/A,#N/A,FALSE,"NAA9697";#N/A,#N/A,FALSE,"ECWEBB";#N/A,#N/A,FALSE,"MFT96";#N/A,#N/A,FALSE,"CTrecon"}</definedName>
    <definedName name="T4.9i_1_2_1_2_1" hidden="1">{#N/A,#N/A,FALSE,"TMCOMP96";#N/A,#N/A,FALSE,"MAT96";#N/A,#N/A,FALSE,"FANDA96";#N/A,#N/A,FALSE,"INTRAN96";#N/A,#N/A,FALSE,"NAA9697";#N/A,#N/A,FALSE,"ECWEBB";#N/A,#N/A,FALSE,"MFT96";#N/A,#N/A,FALSE,"CTrecon"}</definedName>
    <definedName name="T4.9i_1_2_1_2_2" hidden="1">{#N/A,#N/A,FALSE,"TMCOMP96";#N/A,#N/A,FALSE,"MAT96";#N/A,#N/A,FALSE,"FANDA96";#N/A,#N/A,FALSE,"INTRAN96";#N/A,#N/A,FALSE,"NAA9697";#N/A,#N/A,FALSE,"ECWEBB";#N/A,#N/A,FALSE,"MFT96";#N/A,#N/A,FALSE,"CTrecon"}</definedName>
    <definedName name="T4.9i_1_2_1_2_3" hidden="1">{#N/A,#N/A,FALSE,"TMCOMP96";#N/A,#N/A,FALSE,"MAT96";#N/A,#N/A,FALSE,"FANDA96";#N/A,#N/A,FALSE,"INTRAN96";#N/A,#N/A,FALSE,"NAA9697";#N/A,#N/A,FALSE,"ECWEBB";#N/A,#N/A,FALSE,"MFT96";#N/A,#N/A,FALSE,"CTrecon"}</definedName>
    <definedName name="T4.9i_1_2_1_2_4" hidden="1">{#N/A,#N/A,FALSE,"TMCOMP96";#N/A,#N/A,FALSE,"MAT96";#N/A,#N/A,FALSE,"FANDA96";#N/A,#N/A,FALSE,"INTRAN96";#N/A,#N/A,FALSE,"NAA9697";#N/A,#N/A,FALSE,"ECWEBB";#N/A,#N/A,FALSE,"MFT96";#N/A,#N/A,FALSE,"CTrecon"}</definedName>
    <definedName name="T4.9i_1_2_1_2_5" hidden="1">{#N/A,#N/A,FALSE,"TMCOMP96";#N/A,#N/A,FALSE,"MAT96";#N/A,#N/A,FALSE,"FANDA96";#N/A,#N/A,FALSE,"INTRAN96";#N/A,#N/A,FALSE,"NAA9697";#N/A,#N/A,FALSE,"ECWEBB";#N/A,#N/A,FALSE,"MFT96";#N/A,#N/A,FALSE,"CTrecon"}</definedName>
    <definedName name="T4.9i_1_2_1_3" hidden="1">{#N/A,#N/A,FALSE,"TMCOMP96";#N/A,#N/A,FALSE,"MAT96";#N/A,#N/A,FALSE,"FANDA96";#N/A,#N/A,FALSE,"INTRAN96";#N/A,#N/A,FALSE,"NAA9697";#N/A,#N/A,FALSE,"ECWEBB";#N/A,#N/A,FALSE,"MFT96";#N/A,#N/A,FALSE,"CTrecon"}</definedName>
    <definedName name="T4.9i_1_2_1_3_1" hidden="1">{#N/A,#N/A,FALSE,"TMCOMP96";#N/A,#N/A,FALSE,"MAT96";#N/A,#N/A,FALSE,"FANDA96";#N/A,#N/A,FALSE,"INTRAN96";#N/A,#N/A,FALSE,"NAA9697";#N/A,#N/A,FALSE,"ECWEBB";#N/A,#N/A,FALSE,"MFT96";#N/A,#N/A,FALSE,"CTrecon"}</definedName>
    <definedName name="T4.9i_1_2_1_3_2" hidden="1">{#N/A,#N/A,FALSE,"TMCOMP96";#N/A,#N/A,FALSE,"MAT96";#N/A,#N/A,FALSE,"FANDA96";#N/A,#N/A,FALSE,"INTRAN96";#N/A,#N/A,FALSE,"NAA9697";#N/A,#N/A,FALSE,"ECWEBB";#N/A,#N/A,FALSE,"MFT96";#N/A,#N/A,FALSE,"CTrecon"}</definedName>
    <definedName name="T4.9i_1_2_1_3_3" hidden="1">{#N/A,#N/A,FALSE,"TMCOMP96";#N/A,#N/A,FALSE,"MAT96";#N/A,#N/A,FALSE,"FANDA96";#N/A,#N/A,FALSE,"INTRAN96";#N/A,#N/A,FALSE,"NAA9697";#N/A,#N/A,FALSE,"ECWEBB";#N/A,#N/A,FALSE,"MFT96";#N/A,#N/A,FALSE,"CTrecon"}</definedName>
    <definedName name="T4.9i_1_2_1_3_4" hidden="1">{#N/A,#N/A,FALSE,"TMCOMP96";#N/A,#N/A,FALSE,"MAT96";#N/A,#N/A,FALSE,"FANDA96";#N/A,#N/A,FALSE,"INTRAN96";#N/A,#N/A,FALSE,"NAA9697";#N/A,#N/A,FALSE,"ECWEBB";#N/A,#N/A,FALSE,"MFT96";#N/A,#N/A,FALSE,"CTrecon"}</definedName>
    <definedName name="T4.9i_1_2_1_3_5" hidden="1">{#N/A,#N/A,FALSE,"TMCOMP96";#N/A,#N/A,FALSE,"MAT96";#N/A,#N/A,FALSE,"FANDA96";#N/A,#N/A,FALSE,"INTRAN96";#N/A,#N/A,FALSE,"NAA9697";#N/A,#N/A,FALSE,"ECWEBB";#N/A,#N/A,FALSE,"MFT96";#N/A,#N/A,FALSE,"CTrecon"}</definedName>
    <definedName name="T4.9i_1_2_1_4" hidden="1">{#N/A,#N/A,FALSE,"TMCOMP96";#N/A,#N/A,FALSE,"MAT96";#N/A,#N/A,FALSE,"FANDA96";#N/A,#N/A,FALSE,"INTRAN96";#N/A,#N/A,FALSE,"NAA9697";#N/A,#N/A,FALSE,"ECWEBB";#N/A,#N/A,FALSE,"MFT96";#N/A,#N/A,FALSE,"CTrecon"}</definedName>
    <definedName name="T4.9i_1_2_1_4_1" hidden="1">{#N/A,#N/A,FALSE,"TMCOMP96";#N/A,#N/A,FALSE,"MAT96";#N/A,#N/A,FALSE,"FANDA96";#N/A,#N/A,FALSE,"INTRAN96";#N/A,#N/A,FALSE,"NAA9697";#N/A,#N/A,FALSE,"ECWEBB";#N/A,#N/A,FALSE,"MFT96";#N/A,#N/A,FALSE,"CTrecon"}</definedName>
    <definedName name="T4.9i_1_2_1_4_2" hidden="1">{#N/A,#N/A,FALSE,"TMCOMP96";#N/A,#N/A,FALSE,"MAT96";#N/A,#N/A,FALSE,"FANDA96";#N/A,#N/A,FALSE,"INTRAN96";#N/A,#N/A,FALSE,"NAA9697";#N/A,#N/A,FALSE,"ECWEBB";#N/A,#N/A,FALSE,"MFT96";#N/A,#N/A,FALSE,"CTrecon"}</definedName>
    <definedName name="T4.9i_1_2_1_4_3" hidden="1">{#N/A,#N/A,FALSE,"TMCOMP96";#N/A,#N/A,FALSE,"MAT96";#N/A,#N/A,FALSE,"FANDA96";#N/A,#N/A,FALSE,"INTRAN96";#N/A,#N/A,FALSE,"NAA9697";#N/A,#N/A,FALSE,"ECWEBB";#N/A,#N/A,FALSE,"MFT96";#N/A,#N/A,FALSE,"CTrecon"}</definedName>
    <definedName name="T4.9i_1_2_1_4_4" hidden="1">{#N/A,#N/A,FALSE,"TMCOMP96";#N/A,#N/A,FALSE,"MAT96";#N/A,#N/A,FALSE,"FANDA96";#N/A,#N/A,FALSE,"INTRAN96";#N/A,#N/A,FALSE,"NAA9697";#N/A,#N/A,FALSE,"ECWEBB";#N/A,#N/A,FALSE,"MFT96";#N/A,#N/A,FALSE,"CTrecon"}</definedName>
    <definedName name="T4.9i_1_2_1_4_5" hidden="1">{#N/A,#N/A,FALSE,"TMCOMP96";#N/A,#N/A,FALSE,"MAT96";#N/A,#N/A,FALSE,"FANDA96";#N/A,#N/A,FALSE,"INTRAN96";#N/A,#N/A,FALSE,"NAA9697";#N/A,#N/A,FALSE,"ECWEBB";#N/A,#N/A,FALSE,"MFT96";#N/A,#N/A,FALSE,"CTrecon"}</definedName>
    <definedName name="T4.9i_1_2_1_5" hidden="1">{#N/A,#N/A,FALSE,"TMCOMP96";#N/A,#N/A,FALSE,"MAT96";#N/A,#N/A,FALSE,"FANDA96";#N/A,#N/A,FALSE,"INTRAN96";#N/A,#N/A,FALSE,"NAA9697";#N/A,#N/A,FALSE,"ECWEBB";#N/A,#N/A,FALSE,"MFT96";#N/A,#N/A,FALSE,"CTrecon"}</definedName>
    <definedName name="T4.9i_1_2_1_5_1" hidden="1">{#N/A,#N/A,FALSE,"TMCOMP96";#N/A,#N/A,FALSE,"MAT96";#N/A,#N/A,FALSE,"FANDA96";#N/A,#N/A,FALSE,"INTRAN96";#N/A,#N/A,FALSE,"NAA9697";#N/A,#N/A,FALSE,"ECWEBB";#N/A,#N/A,FALSE,"MFT96";#N/A,#N/A,FALSE,"CTrecon"}</definedName>
    <definedName name="T4.9i_1_2_1_5_2" hidden="1">{#N/A,#N/A,FALSE,"TMCOMP96";#N/A,#N/A,FALSE,"MAT96";#N/A,#N/A,FALSE,"FANDA96";#N/A,#N/A,FALSE,"INTRAN96";#N/A,#N/A,FALSE,"NAA9697";#N/A,#N/A,FALSE,"ECWEBB";#N/A,#N/A,FALSE,"MFT96";#N/A,#N/A,FALSE,"CTrecon"}</definedName>
    <definedName name="T4.9i_1_2_1_5_3" hidden="1">{#N/A,#N/A,FALSE,"TMCOMP96";#N/A,#N/A,FALSE,"MAT96";#N/A,#N/A,FALSE,"FANDA96";#N/A,#N/A,FALSE,"INTRAN96";#N/A,#N/A,FALSE,"NAA9697";#N/A,#N/A,FALSE,"ECWEBB";#N/A,#N/A,FALSE,"MFT96";#N/A,#N/A,FALSE,"CTrecon"}</definedName>
    <definedName name="T4.9i_1_2_1_5_4" hidden="1">{#N/A,#N/A,FALSE,"TMCOMP96";#N/A,#N/A,FALSE,"MAT96";#N/A,#N/A,FALSE,"FANDA96";#N/A,#N/A,FALSE,"INTRAN96";#N/A,#N/A,FALSE,"NAA9697";#N/A,#N/A,FALSE,"ECWEBB";#N/A,#N/A,FALSE,"MFT96";#N/A,#N/A,FALSE,"CTrecon"}</definedName>
    <definedName name="T4.9i_1_2_1_5_5" hidden="1">{#N/A,#N/A,FALSE,"TMCOMP96";#N/A,#N/A,FALSE,"MAT96";#N/A,#N/A,FALSE,"FANDA96";#N/A,#N/A,FALSE,"INTRAN96";#N/A,#N/A,FALSE,"NAA9697";#N/A,#N/A,FALSE,"ECWEBB";#N/A,#N/A,FALSE,"MFT96";#N/A,#N/A,FALSE,"CTrecon"}</definedName>
    <definedName name="T4.9i_1_2_2" hidden="1">{#N/A,#N/A,FALSE,"TMCOMP96";#N/A,#N/A,FALSE,"MAT96";#N/A,#N/A,FALSE,"FANDA96";#N/A,#N/A,FALSE,"INTRAN96";#N/A,#N/A,FALSE,"NAA9697";#N/A,#N/A,FALSE,"ECWEBB";#N/A,#N/A,FALSE,"MFT96";#N/A,#N/A,FALSE,"CTrecon"}</definedName>
    <definedName name="T4.9i_1_2_2_1" hidden="1">{#N/A,#N/A,FALSE,"TMCOMP96";#N/A,#N/A,FALSE,"MAT96";#N/A,#N/A,FALSE,"FANDA96";#N/A,#N/A,FALSE,"INTRAN96";#N/A,#N/A,FALSE,"NAA9697";#N/A,#N/A,FALSE,"ECWEBB";#N/A,#N/A,FALSE,"MFT96";#N/A,#N/A,FALSE,"CTrecon"}</definedName>
    <definedName name="T4.9i_1_2_2_2" hidden="1">{#N/A,#N/A,FALSE,"TMCOMP96";#N/A,#N/A,FALSE,"MAT96";#N/A,#N/A,FALSE,"FANDA96";#N/A,#N/A,FALSE,"INTRAN96";#N/A,#N/A,FALSE,"NAA9697";#N/A,#N/A,FALSE,"ECWEBB";#N/A,#N/A,FALSE,"MFT96";#N/A,#N/A,FALSE,"CTrecon"}</definedName>
    <definedName name="T4.9i_1_2_2_3" hidden="1">{#N/A,#N/A,FALSE,"TMCOMP96";#N/A,#N/A,FALSE,"MAT96";#N/A,#N/A,FALSE,"FANDA96";#N/A,#N/A,FALSE,"INTRAN96";#N/A,#N/A,FALSE,"NAA9697";#N/A,#N/A,FALSE,"ECWEBB";#N/A,#N/A,FALSE,"MFT96";#N/A,#N/A,FALSE,"CTrecon"}</definedName>
    <definedName name="T4.9i_1_2_2_4" hidden="1">{#N/A,#N/A,FALSE,"TMCOMP96";#N/A,#N/A,FALSE,"MAT96";#N/A,#N/A,FALSE,"FANDA96";#N/A,#N/A,FALSE,"INTRAN96";#N/A,#N/A,FALSE,"NAA9697";#N/A,#N/A,FALSE,"ECWEBB";#N/A,#N/A,FALSE,"MFT96";#N/A,#N/A,FALSE,"CTrecon"}</definedName>
    <definedName name="T4.9i_1_2_2_5" hidden="1">{#N/A,#N/A,FALSE,"TMCOMP96";#N/A,#N/A,FALSE,"MAT96";#N/A,#N/A,FALSE,"FANDA96";#N/A,#N/A,FALSE,"INTRAN96";#N/A,#N/A,FALSE,"NAA9697";#N/A,#N/A,FALSE,"ECWEBB";#N/A,#N/A,FALSE,"MFT96";#N/A,#N/A,FALSE,"CTrecon"}</definedName>
    <definedName name="T4.9i_1_2_3" hidden="1">{#N/A,#N/A,FALSE,"TMCOMP96";#N/A,#N/A,FALSE,"MAT96";#N/A,#N/A,FALSE,"FANDA96";#N/A,#N/A,FALSE,"INTRAN96";#N/A,#N/A,FALSE,"NAA9697";#N/A,#N/A,FALSE,"ECWEBB";#N/A,#N/A,FALSE,"MFT96";#N/A,#N/A,FALSE,"CTrecon"}</definedName>
    <definedName name="T4.9i_1_2_3_1" hidden="1">{#N/A,#N/A,FALSE,"TMCOMP96";#N/A,#N/A,FALSE,"MAT96";#N/A,#N/A,FALSE,"FANDA96";#N/A,#N/A,FALSE,"INTRAN96";#N/A,#N/A,FALSE,"NAA9697";#N/A,#N/A,FALSE,"ECWEBB";#N/A,#N/A,FALSE,"MFT96";#N/A,#N/A,FALSE,"CTrecon"}</definedName>
    <definedName name="T4.9i_1_2_3_2" hidden="1">{#N/A,#N/A,FALSE,"TMCOMP96";#N/A,#N/A,FALSE,"MAT96";#N/A,#N/A,FALSE,"FANDA96";#N/A,#N/A,FALSE,"INTRAN96";#N/A,#N/A,FALSE,"NAA9697";#N/A,#N/A,FALSE,"ECWEBB";#N/A,#N/A,FALSE,"MFT96";#N/A,#N/A,FALSE,"CTrecon"}</definedName>
    <definedName name="T4.9i_1_2_3_3" hidden="1">{#N/A,#N/A,FALSE,"TMCOMP96";#N/A,#N/A,FALSE,"MAT96";#N/A,#N/A,FALSE,"FANDA96";#N/A,#N/A,FALSE,"INTRAN96";#N/A,#N/A,FALSE,"NAA9697";#N/A,#N/A,FALSE,"ECWEBB";#N/A,#N/A,FALSE,"MFT96";#N/A,#N/A,FALSE,"CTrecon"}</definedName>
    <definedName name="T4.9i_1_2_3_4" hidden="1">{#N/A,#N/A,FALSE,"TMCOMP96";#N/A,#N/A,FALSE,"MAT96";#N/A,#N/A,FALSE,"FANDA96";#N/A,#N/A,FALSE,"INTRAN96";#N/A,#N/A,FALSE,"NAA9697";#N/A,#N/A,FALSE,"ECWEBB";#N/A,#N/A,FALSE,"MFT96";#N/A,#N/A,FALSE,"CTrecon"}</definedName>
    <definedName name="T4.9i_1_2_3_5" hidden="1">{#N/A,#N/A,FALSE,"TMCOMP96";#N/A,#N/A,FALSE,"MAT96";#N/A,#N/A,FALSE,"FANDA96";#N/A,#N/A,FALSE,"INTRAN96";#N/A,#N/A,FALSE,"NAA9697";#N/A,#N/A,FALSE,"ECWEBB";#N/A,#N/A,FALSE,"MFT96";#N/A,#N/A,FALSE,"CTrecon"}</definedName>
    <definedName name="T4.9i_1_2_4" hidden="1">{#N/A,#N/A,FALSE,"TMCOMP96";#N/A,#N/A,FALSE,"MAT96";#N/A,#N/A,FALSE,"FANDA96";#N/A,#N/A,FALSE,"INTRAN96";#N/A,#N/A,FALSE,"NAA9697";#N/A,#N/A,FALSE,"ECWEBB";#N/A,#N/A,FALSE,"MFT96";#N/A,#N/A,FALSE,"CTrecon"}</definedName>
    <definedName name="T4.9i_1_2_4_1" hidden="1">{#N/A,#N/A,FALSE,"TMCOMP96";#N/A,#N/A,FALSE,"MAT96";#N/A,#N/A,FALSE,"FANDA96";#N/A,#N/A,FALSE,"INTRAN96";#N/A,#N/A,FALSE,"NAA9697";#N/A,#N/A,FALSE,"ECWEBB";#N/A,#N/A,FALSE,"MFT96";#N/A,#N/A,FALSE,"CTrecon"}</definedName>
    <definedName name="T4.9i_1_2_4_2" hidden="1">{#N/A,#N/A,FALSE,"TMCOMP96";#N/A,#N/A,FALSE,"MAT96";#N/A,#N/A,FALSE,"FANDA96";#N/A,#N/A,FALSE,"INTRAN96";#N/A,#N/A,FALSE,"NAA9697";#N/A,#N/A,FALSE,"ECWEBB";#N/A,#N/A,FALSE,"MFT96";#N/A,#N/A,FALSE,"CTrecon"}</definedName>
    <definedName name="T4.9i_1_2_4_3" hidden="1">{#N/A,#N/A,FALSE,"TMCOMP96";#N/A,#N/A,FALSE,"MAT96";#N/A,#N/A,FALSE,"FANDA96";#N/A,#N/A,FALSE,"INTRAN96";#N/A,#N/A,FALSE,"NAA9697";#N/A,#N/A,FALSE,"ECWEBB";#N/A,#N/A,FALSE,"MFT96";#N/A,#N/A,FALSE,"CTrecon"}</definedName>
    <definedName name="T4.9i_1_2_4_4" hidden="1">{#N/A,#N/A,FALSE,"TMCOMP96";#N/A,#N/A,FALSE,"MAT96";#N/A,#N/A,FALSE,"FANDA96";#N/A,#N/A,FALSE,"INTRAN96";#N/A,#N/A,FALSE,"NAA9697";#N/A,#N/A,FALSE,"ECWEBB";#N/A,#N/A,FALSE,"MFT96";#N/A,#N/A,FALSE,"CTrecon"}</definedName>
    <definedName name="T4.9i_1_2_4_5" hidden="1">{#N/A,#N/A,FALSE,"TMCOMP96";#N/A,#N/A,FALSE,"MAT96";#N/A,#N/A,FALSE,"FANDA96";#N/A,#N/A,FALSE,"INTRAN96";#N/A,#N/A,FALSE,"NAA9697";#N/A,#N/A,FALSE,"ECWEBB";#N/A,#N/A,FALSE,"MFT96";#N/A,#N/A,FALSE,"CTrecon"}</definedName>
    <definedName name="T4.9i_1_2_5" hidden="1">{#N/A,#N/A,FALSE,"TMCOMP96";#N/A,#N/A,FALSE,"MAT96";#N/A,#N/A,FALSE,"FANDA96";#N/A,#N/A,FALSE,"INTRAN96";#N/A,#N/A,FALSE,"NAA9697";#N/A,#N/A,FALSE,"ECWEBB";#N/A,#N/A,FALSE,"MFT96";#N/A,#N/A,FALSE,"CTrecon"}</definedName>
    <definedName name="T4.9i_1_2_5_1" hidden="1">{#N/A,#N/A,FALSE,"TMCOMP96";#N/A,#N/A,FALSE,"MAT96";#N/A,#N/A,FALSE,"FANDA96";#N/A,#N/A,FALSE,"INTRAN96";#N/A,#N/A,FALSE,"NAA9697";#N/A,#N/A,FALSE,"ECWEBB";#N/A,#N/A,FALSE,"MFT96";#N/A,#N/A,FALSE,"CTrecon"}</definedName>
    <definedName name="T4.9i_1_2_5_2" hidden="1">{#N/A,#N/A,FALSE,"TMCOMP96";#N/A,#N/A,FALSE,"MAT96";#N/A,#N/A,FALSE,"FANDA96";#N/A,#N/A,FALSE,"INTRAN96";#N/A,#N/A,FALSE,"NAA9697";#N/A,#N/A,FALSE,"ECWEBB";#N/A,#N/A,FALSE,"MFT96";#N/A,#N/A,FALSE,"CTrecon"}</definedName>
    <definedName name="T4.9i_1_2_5_3" hidden="1">{#N/A,#N/A,FALSE,"TMCOMP96";#N/A,#N/A,FALSE,"MAT96";#N/A,#N/A,FALSE,"FANDA96";#N/A,#N/A,FALSE,"INTRAN96";#N/A,#N/A,FALSE,"NAA9697";#N/A,#N/A,FALSE,"ECWEBB";#N/A,#N/A,FALSE,"MFT96";#N/A,#N/A,FALSE,"CTrecon"}</definedName>
    <definedName name="T4.9i_1_2_5_4" hidden="1">{#N/A,#N/A,FALSE,"TMCOMP96";#N/A,#N/A,FALSE,"MAT96";#N/A,#N/A,FALSE,"FANDA96";#N/A,#N/A,FALSE,"INTRAN96";#N/A,#N/A,FALSE,"NAA9697";#N/A,#N/A,FALSE,"ECWEBB";#N/A,#N/A,FALSE,"MFT96";#N/A,#N/A,FALSE,"CTrecon"}</definedName>
    <definedName name="T4.9i_1_2_5_5" hidden="1">{#N/A,#N/A,FALSE,"TMCOMP96";#N/A,#N/A,FALSE,"MAT96";#N/A,#N/A,FALSE,"FANDA96";#N/A,#N/A,FALSE,"INTRAN96";#N/A,#N/A,FALSE,"NAA9697";#N/A,#N/A,FALSE,"ECWEBB";#N/A,#N/A,FALSE,"MFT96";#N/A,#N/A,FALSE,"CTrecon"}</definedName>
    <definedName name="T4.9i_1_3" hidden="1">{#N/A,#N/A,FALSE,"TMCOMP96";#N/A,#N/A,FALSE,"MAT96";#N/A,#N/A,FALSE,"FANDA96";#N/A,#N/A,FALSE,"INTRAN96";#N/A,#N/A,FALSE,"NAA9697";#N/A,#N/A,FALSE,"ECWEBB";#N/A,#N/A,FALSE,"MFT96";#N/A,#N/A,FALSE,"CTrecon"}</definedName>
    <definedName name="T4.9i_1_3_1" hidden="1">{#N/A,#N/A,FALSE,"TMCOMP96";#N/A,#N/A,FALSE,"MAT96";#N/A,#N/A,FALSE,"FANDA96";#N/A,#N/A,FALSE,"INTRAN96";#N/A,#N/A,FALSE,"NAA9697";#N/A,#N/A,FALSE,"ECWEBB";#N/A,#N/A,FALSE,"MFT96";#N/A,#N/A,FALSE,"CTrecon"}</definedName>
    <definedName name="T4.9i_1_3_1_1" hidden="1">{#N/A,#N/A,FALSE,"TMCOMP96";#N/A,#N/A,FALSE,"MAT96";#N/A,#N/A,FALSE,"FANDA96";#N/A,#N/A,FALSE,"INTRAN96";#N/A,#N/A,FALSE,"NAA9697";#N/A,#N/A,FALSE,"ECWEBB";#N/A,#N/A,FALSE,"MFT96";#N/A,#N/A,FALSE,"CTrecon"}</definedName>
    <definedName name="T4.9i_1_3_1_1_1" hidden="1">{#N/A,#N/A,FALSE,"TMCOMP96";#N/A,#N/A,FALSE,"MAT96";#N/A,#N/A,FALSE,"FANDA96";#N/A,#N/A,FALSE,"INTRAN96";#N/A,#N/A,FALSE,"NAA9697";#N/A,#N/A,FALSE,"ECWEBB";#N/A,#N/A,FALSE,"MFT96";#N/A,#N/A,FALSE,"CTrecon"}</definedName>
    <definedName name="T4.9i_1_3_1_1_1_1" hidden="1">{#N/A,#N/A,FALSE,"TMCOMP96";#N/A,#N/A,FALSE,"MAT96";#N/A,#N/A,FALSE,"FANDA96";#N/A,#N/A,FALSE,"INTRAN96";#N/A,#N/A,FALSE,"NAA9697";#N/A,#N/A,FALSE,"ECWEBB";#N/A,#N/A,FALSE,"MFT96";#N/A,#N/A,FALSE,"CTrecon"}</definedName>
    <definedName name="T4.9i_1_3_1_1_1_2" hidden="1">{#N/A,#N/A,FALSE,"TMCOMP96";#N/A,#N/A,FALSE,"MAT96";#N/A,#N/A,FALSE,"FANDA96";#N/A,#N/A,FALSE,"INTRAN96";#N/A,#N/A,FALSE,"NAA9697";#N/A,#N/A,FALSE,"ECWEBB";#N/A,#N/A,FALSE,"MFT96";#N/A,#N/A,FALSE,"CTrecon"}</definedName>
    <definedName name="T4.9i_1_3_1_1_1_3" hidden="1">{#N/A,#N/A,FALSE,"TMCOMP96";#N/A,#N/A,FALSE,"MAT96";#N/A,#N/A,FALSE,"FANDA96";#N/A,#N/A,FALSE,"INTRAN96";#N/A,#N/A,FALSE,"NAA9697";#N/A,#N/A,FALSE,"ECWEBB";#N/A,#N/A,FALSE,"MFT96";#N/A,#N/A,FALSE,"CTrecon"}</definedName>
    <definedName name="T4.9i_1_3_1_1_1_4" hidden="1">{#N/A,#N/A,FALSE,"TMCOMP96";#N/A,#N/A,FALSE,"MAT96";#N/A,#N/A,FALSE,"FANDA96";#N/A,#N/A,FALSE,"INTRAN96";#N/A,#N/A,FALSE,"NAA9697";#N/A,#N/A,FALSE,"ECWEBB";#N/A,#N/A,FALSE,"MFT96";#N/A,#N/A,FALSE,"CTrecon"}</definedName>
    <definedName name="T4.9i_1_3_1_1_1_5" hidden="1">{#N/A,#N/A,FALSE,"TMCOMP96";#N/A,#N/A,FALSE,"MAT96";#N/A,#N/A,FALSE,"FANDA96";#N/A,#N/A,FALSE,"INTRAN96";#N/A,#N/A,FALSE,"NAA9697";#N/A,#N/A,FALSE,"ECWEBB";#N/A,#N/A,FALSE,"MFT96";#N/A,#N/A,FALSE,"CTrecon"}</definedName>
    <definedName name="T4.9i_1_3_1_1_2" hidden="1">{#N/A,#N/A,FALSE,"TMCOMP96";#N/A,#N/A,FALSE,"MAT96";#N/A,#N/A,FALSE,"FANDA96";#N/A,#N/A,FALSE,"INTRAN96";#N/A,#N/A,FALSE,"NAA9697";#N/A,#N/A,FALSE,"ECWEBB";#N/A,#N/A,FALSE,"MFT96";#N/A,#N/A,FALSE,"CTrecon"}</definedName>
    <definedName name="T4.9i_1_3_1_1_2_1" hidden="1">{#N/A,#N/A,FALSE,"TMCOMP96";#N/A,#N/A,FALSE,"MAT96";#N/A,#N/A,FALSE,"FANDA96";#N/A,#N/A,FALSE,"INTRAN96";#N/A,#N/A,FALSE,"NAA9697";#N/A,#N/A,FALSE,"ECWEBB";#N/A,#N/A,FALSE,"MFT96";#N/A,#N/A,FALSE,"CTrecon"}</definedName>
    <definedName name="T4.9i_1_3_1_1_2_2" hidden="1">{#N/A,#N/A,FALSE,"TMCOMP96";#N/A,#N/A,FALSE,"MAT96";#N/A,#N/A,FALSE,"FANDA96";#N/A,#N/A,FALSE,"INTRAN96";#N/A,#N/A,FALSE,"NAA9697";#N/A,#N/A,FALSE,"ECWEBB";#N/A,#N/A,FALSE,"MFT96";#N/A,#N/A,FALSE,"CTrecon"}</definedName>
    <definedName name="T4.9i_1_3_1_1_2_3" hidden="1">{#N/A,#N/A,FALSE,"TMCOMP96";#N/A,#N/A,FALSE,"MAT96";#N/A,#N/A,FALSE,"FANDA96";#N/A,#N/A,FALSE,"INTRAN96";#N/A,#N/A,FALSE,"NAA9697";#N/A,#N/A,FALSE,"ECWEBB";#N/A,#N/A,FALSE,"MFT96";#N/A,#N/A,FALSE,"CTrecon"}</definedName>
    <definedName name="T4.9i_1_3_1_1_2_4" hidden="1">{#N/A,#N/A,FALSE,"TMCOMP96";#N/A,#N/A,FALSE,"MAT96";#N/A,#N/A,FALSE,"FANDA96";#N/A,#N/A,FALSE,"INTRAN96";#N/A,#N/A,FALSE,"NAA9697";#N/A,#N/A,FALSE,"ECWEBB";#N/A,#N/A,FALSE,"MFT96";#N/A,#N/A,FALSE,"CTrecon"}</definedName>
    <definedName name="T4.9i_1_3_1_1_2_5" hidden="1">{#N/A,#N/A,FALSE,"TMCOMP96";#N/A,#N/A,FALSE,"MAT96";#N/A,#N/A,FALSE,"FANDA96";#N/A,#N/A,FALSE,"INTRAN96";#N/A,#N/A,FALSE,"NAA9697";#N/A,#N/A,FALSE,"ECWEBB";#N/A,#N/A,FALSE,"MFT96";#N/A,#N/A,FALSE,"CTrecon"}</definedName>
    <definedName name="T4.9i_1_3_1_1_3" hidden="1">{#N/A,#N/A,FALSE,"TMCOMP96";#N/A,#N/A,FALSE,"MAT96";#N/A,#N/A,FALSE,"FANDA96";#N/A,#N/A,FALSE,"INTRAN96";#N/A,#N/A,FALSE,"NAA9697";#N/A,#N/A,FALSE,"ECWEBB";#N/A,#N/A,FALSE,"MFT96";#N/A,#N/A,FALSE,"CTrecon"}</definedName>
    <definedName name="T4.9i_1_3_1_1_4" hidden="1">{#N/A,#N/A,FALSE,"TMCOMP96";#N/A,#N/A,FALSE,"MAT96";#N/A,#N/A,FALSE,"FANDA96";#N/A,#N/A,FALSE,"INTRAN96";#N/A,#N/A,FALSE,"NAA9697";#N/A,#N/A,FALSE,"ECWEBB";#N/A,#N/A,FALSE,"MFT96";#N/A,#N/A,FALSE,"CTrecon"}</definedName>
    <definedName name="T4.9i_1_3_1_1_5" hidden="1">{#N/A,#N/A,FALSE,"TMCOMP96";#N/A,#N/A,FALSE,"MAT96";#N/A,#N/A,FALSE,"FANDA96";#N/A,#N/A,FALSE,"INTRAN96";#N/A,#N/A,FALSE,"NAA9697";#N/A,#N/A,FALSE,"ECWEBB";#N/A,#N/A,FALSE,"MFT96";#N/A,#N/A,FALSE,"CTrecon"}</definedName>
    <definedName name="T4.9i_1_3_1_2" hidden="1">{#N/A,#N/A,FALSE,"TMCOMP96";#N/A,#N/A,FALSE,"MAT96";#N/A,#N/A,FALSE,"FANDA96";#N/A,#N/A,FALSE,"INTRAN96";#N/A,#N/A,FALSE,"NAA9697";#N/A,#N/A,FALSE,"ECWEBB";#N/A,#N/A,FALSE,"MFT96";#N/A,#N/A,FALSE,"CTrecon"}</definedName>
    <definedName name="T4.9i_1_3_1_2_1" hidden="1">{#N/A,#N/A,FALSE,"TMCOMP96";#N/A,#N/A,FALSE,"MAT96";#N/A,#N/A,FALSE,"FANDA96";#N/A,#N/A,FALSE,"INTRAN96";#N/A,#N/A,FALSE,"NAA9697";#N/A,#N/A,FALSE,"ECWEBB";#N/A,#N/A,FALSE,"MFT96";#N/A,#N/A,FALSE,"CTrecon"}</definedName>
    <definedName name="T4.9i_1_3_1_2_2" hidden="1">{#N/A,#N/A,FALSE,"TMCOMP96";#N/A,#N/A,FALSE,"MAT96";#N/A,#N/A,FALSE,"FANDA96";#N/A,#N/A,FALSE,"INTRAN96";#N/A,#N/A,FALSE,"NAA9697";#N/A,#N/A,FALSE,"ECWEBB";#N/A,#N/A,FALSE,"MFT96";#N/A,#N/A,FALSE,"CTrecon"}</definedName>
    <definedName name="T4.9i_1_3_1_2_3" hidden="1">{#N/A,#N/A,FALSE,"TMCOMP96";#N/A,#N/A,FALSE,"MAT96";#N/A,#N/A,FALSE,"FANDA96";#N/A,#N/A,FALSE,"INTRAN96";#N/A,#N/A,FALSE,"NAA9697";#N/A,#N/A,FALSE,"ECWEBB";#N/A,#N/A,FALSE,"MFT96";#N/A,#N/A,FALSE,"CTrecon"}</definedName>
    <definedName name="T4.9i_1_3_1_2_4" hidden="1">{#N/A,#N/A,FALSE,"TMCOMP96";#N/A,#N/A,FALSE,"MAT96";#N/A,#N/A,FALSE,"FANDA96";#N/A,#N/A,FALSE,"INTRAN96";#N/A,#N/A,FALSE,"NAA9697";#N/A,#N/A,FALSE,"ECWEBB";#N/A,#N/A,FALSE,"MFT96";#N/A,#N/A,FALSE,"CTrecon"}</definedName>
    <definedName name="T4.9i_1_3_1_2_5" hidden="1">{#N/A,#N/A,FALSE,"TMCOMP96";#N/A,#N/A,FALSE,"MAT96";#N/A,#N/A,FALSE,"FANDA96";#N/A,#N/A,FALSE,"INTRAN96";#N/A,#N/A,FALSE,"NAA9697";#N/A,#N/A,FALSE,"ECWEBB";#N/A,#N/A,FALSE,"MFT96";#N/A,#N/A,FALSE,"CTrecon"}</definedName>
    <definedName name="T4.9i_1_3_1_3" hidden="1">{#N/A,#N/A,FALSE,"TMCOMP96";#N/A,#N/A,FALSE,"MAT96";#N/A,#N/A,FALSE,"FANDA96";#N/A,#N/A,FALSE,"INTRAN96";#N/A,#N/A,FALSE,"NAA9697";#N/A,#N/A,FALSE,"ECWEBB";#N/A,#N/A,FALSE,"MFT96";#N/A,#N/A,FALSE,"CTrecon"}</definedName>
    <definedName name="T4.9i_1_3_1_3_1" hidden="1">{#N/A,#N/A,FALSE,"TMCOMP96";#N/A,#N/A,FALSE,"MAT96";#N/A,#N/A,FALSE,"FANDA96";#N/A,#N/A,FALSE,"INTRAN96";#N/A,#N/A,FALSE,"NAA9697";#N/A,#N/A,FALSE,"ECWEBB";#N/A,#N/A,FALSE,"MFT96";#N/A,#N/A,FALSE,"CTrecon"}</definedName>
    <definedName name="T4.9i_1_3_1_3_2" hidden="1">{#N/A,#N/A,FALSE,"TMCOMP96";#N/A,#N/A,FALSE,"MAT96";#N/A,#N/A,FALSE,"FANDA96";#N/A,#N/A,FALSE,"INTRAN96";#N/A,#N/A,FALSE,"NAA9697";#N/A,#N/A,FALSE,"ECWEBB";#N/A,#N/A,FALSE,"MFT96";#N/A,#N/A,FALSE,"CTrecon"}</definedName>
    <definedName name="T4.9i_1_3_1_3_3" hidden="1">{#N/A,#N/A,FALSE,"TMCOMP96";#N/A,#N/A,FALSE,"MAT96";#N/A,#N/A,FALSE,"FANDA96";#N/A,#N/A,FALSE,"INTRAN96";#N/A,#N/A,FALSE,"NAA9697";#N/A,#N/A,FALSE,"ECWEBB";#N/A,#N/A,FALSE,"MFT96";#N/A,#N/A,FALSE,"CTrecon"}</definedName>
    <definedName name="T4.9i_1_3_1_3_4" hidden="1">{#N/A,#N/A,FALSE,"TMCOMP96";#N/A,#N/A,FALSE,"MAT96";#N/A,#N/A,FALSE,"FANDA96";#N/A,#N/A,FALSE,"INTRAN96";#N/A,#N/A,FALSE,"NAA9697";#N/A,#N/A,FALSE,"ECWEBB";#N/A,#N/A,FALSE,"MFT96";#N/A,#N/A,FALSE,"CTrecon"}</definedName>
    <definedName name="T4.9i_1_3_1_3_5" hidden="1">{#N/A,#N/A,FALSE,"TMCOMP96";#N/A,#N/A,FALSE,"MAT96";#N/A,#N/A,FALSE,"FANDA96";#N/A,#N/A,FALSE,"INTRAN96";#N/A,#N/A,FALSE,"NAA9697";#N/A,#N/A,FALSE,"ECWEBB";#N/A,#N/A,FALSE,"MFT96";#N/A,#N/A,FALSE,"CTrecon"}</definedName>
    <definedName name="T4.9i_1_3_1_4" hidden="1">{#N/A,#N/A,FALSE,"TMCOMP96";#N/A,#N/A,FALSE,"MAT96";#N/A,#N/A,FALSE,"FANDA96";#N/A,#N/A,FALSE,"INTRAN96";#N/A,#N/A,FALSE,"NAA9697";#N/A,#N/A,FALSE,"ECWEBB";#N/A,#N/A,FALSE,"MFT96";#N/A,#N/A,FALSE,"CTrecon"}</definedName>
    <definedName name="T4.9i_1_3_1_4_1" hidden="1">{#N/A,#N/A,FALSE,"TMCOMP96";#N/A,#N/A,FALSE,"MAT96";#N/A,#N/A,FALSE,"FANDA96";#N/A,#N/A,FALSE,"INTRAN96";#N/A,#N/A,FALSE,"NAA9697";#N/A,#N/A,FALSE,"ECWEBB";#N/A,#N/A,FALSE,"MFT96";#N/A,#N/A,FALSE,"CTrecon"}</definedName>
    <definedName name="T4.9i_1_3_1_4_2" hidden="1">{#N/A,#N/A,FALSE,"TMCOMP96";#N/A,#N/A,FALSE,"MAT96";#N/A,#N/A,FALSE,"FANDA96";#N/A,#N/A,FALSE,"INTRAN96";#N/A,#N/A,FALSE,"NAA9697";#N/A,#N/A,FALSE,"ECWEBB";#N/A,#N/A,FALSE,"MFT96";#N/A,#N/A,FALSE,"CTrecon"}</definedName>
    <definedName name="T4.9i_1_3_1_4_3" hidden="1">{#N/A,#N/A,FALSE,"TMCOMP96";#N/A,#N/A,FALSE,"MAT96";#N/A,#N/A,FALSE,"FANDA96";#N/A,#N/A,FALSE,"INTRAN96";#N/A,#N/A,FALSE,"NAA9697";#N/A,#N/A,FALSE,"ECWEBB";#N/A,#N/A,FALSE,"MFT96";#N/A,#N/A,FALSE,"CTrecon"}</definedName>
    <definedName name="T4.9i_1_3_1_4_4" hidden="1">{#N/A,#N/A,FALSE,"TMCOMP96";#N/A,#N/A,FALSE,"MAT96";#N/A,#N/A,FALSE,"FANDA96";#N/A,#N/A,FALSE,"INTRAN96";#N/A,#N/A,FALSE,"NAA9697";#N/A,#N/A,FALSE,"ECWEBB";#N/A,#N/A,FALSE,"MFT96";#N/A,#N/A,FALSE,"CTrecon"}</definedName>
    <definedName name="T4.9i_1_3_1_4_5" hidden="1">{#N/A,#N/A,FALSE,"TMCOMP96";#N/A,#N/A,FALSE,"MAT96";#N/A,#N/A,FALSE,"FANDA96";#N/A,#N/A,FALSE,"INTRAN96";#N/A,#N/A,FALSE,"NAA9697";#N/A,#N/A,FALSE,"ECWEBB";#N/A,#N/A,FALSE,"MFT96";#N/A,#N/A,FALSE,"CTrecon"}</definedName>
    <definedName name="T4.9i_1_3_1_5" hidden="1">{#N/A,#N/A,FALSE,"TMCOMP96";#N/A,#N/A,FALSE,"MAT96";#N/A,#N/A,FALSE,"FANDA96";#N/A,#N/A,FALSE,"INTRAN96";#N/A,#N/A,FALSE,"NAA9697";#N/A,#N/A,FALSE,"ECWEBB";#N/A,#N/A,FALSE,"MFT96";#N/A,#N/A,FALSE,"CTrecon"}</definedName>
    <definedName name="T4.9i_1_3_1_5_1" hidden="1">{#N/A,#N/A,FALSE,"TMCOMP96";#N/A,#N/A,FALSE,"MAT96";#N/A,#N/A,FALSE,"FANDA96";#N/A,#N/A,FALSE,"INTRAN96";#N/A,#N/A,FALSE,"NAA9697";#N/A,#N/A,FALSE,"ECWEBB";#N/A,#N/A,FALSE,"MFT96";#N/A,#N/A,FALSE,"CTrecon"}</definedName>
    <definedName name="T4.9i_1_3_1_5_2" hidden="1">{#N/A,#N/A,FALSE,"TMCOMP96";#N/A,#N/A,FALSE,"MAT96";#N/A,#N/A,FALSE,"FANDA96";#N/A,#N/A,FALSE,"INTRAN96";#N/A,#N/A,FALSE,"NAA9697";#N/A,#N/A,FALSE,"ECWEBB";#N/A,#N/A,FALSE,"MFT96";#N/A,#N/A,FALSE,"CTrecon"}</definedName>
    <definedName name="T4.9i_1_3_1_5_3" hidden="1">{#N/A,#N/A,FALSE,"TMCOMP96";#N/A,#N/A,FALSE,"MAT96";#N/A,#N/A,FALSE,"FANDA96";#N/A,#N/A,FALSE,"INTRAN96";#N/A,#N/A,FALSE,"NAA9697";#N/A,#N/A,FALSE,"ECWEBB";#N/A,#N/A,FALSE,"MFT96";#N/A,#N/A,FALSE,"CTrecon"}</definedName>
    <definedName name="T4.9i_1_3_1_5_4" hidden="1">{#N/A,#N/A,FALSE,"TMCOMP96";#N/A,#N/A,FALSE,"MAT96";#N/A,#N/A,FALSE,"FANDA96";#N/A,#N/A,FALSE,"INTRAN96";#N/A,#N/A,FALSE,"NAA9697";#N/A,#N/A,FALSE,"ECWEBB";#N/A,#N/A,FALSE,"MFT96";#N/A,#N/A,FALSE,"CTrecon"}</definedName>
    <definedName name="T4.9i_1_3_1_5_5" hidden="1">{#N/A,#N/A,FALSE,"TMCOMP96";#N/A,#N/A,FALSE,"MAT96";#N/A,#N/A,FALSE,"FANDA96";#N/A,#N/A,FALSE,"INTRAN96";#N/A,#N/A,FALSE,"NAA9697";#N/A,#N/A,FALSE,"ECWEBB";#N/A,#N/A,FALSE,"MFT96";#N/A,#N/A,FALSE,"CTrecon"}</definedName>
    <definedName name="T4.9i_1_3_2" hidden="1">{#N/A,#N/A,FALSE,"TMCOMP96";#N/A,#N/A,FALSE,"MAT96";#N/A,#N/A,FALSE,"FANDA96";#N/A,#N/A,FALSE,"INTRAN96";#N/A,#N/A,FALSE,"NAA9697";#N/A,#N/A,FALSE,"ECWEBB";#N/A,#N/A,FALSE,"MFT96";#N/A,#N/A,FALSE,"CTrecon"}</definedName>
    <definedName name="T4.9i_1_3_2_1" hidden="1">{#N/A,#N/A,FALSE,"TMCOMP96";#N/A,#N/A,FALSE,"MAT96";#N/A,#N/A,FALSE,"FANDA96";#N/A,#N/A,FALSE,"INTRAN96";#N/A,#N/A,FALSE,"NAA9697";#N/A,#N/A,FALSE,"ECWEBB";#N/A,#N/A,FALSE,"MFT96";#N/A,#N/A,FALSE,"CTrecon"}</definedName>
    <definedName name="T4.9i_1_3_2_2" hidden="1">{#N/A,#N/A,FALSE,"TMCOMP96";#N/A,#N/A,FALSE,"MAT96";#N/A,#N/A,FALSE,"FANDA96";#N/A,#N/A,FALSE,"INTRAN96";#N/A,#N/A,FALSE,"NAA9697";#N/A,#N/A,FALSE,"ECWEBB";#N/A,#N/A,FALSE,"MFT96";#N/A,#N/A,FALSE,"CTrecon"}</definedName>
    <definedName name="T4.9i_1_3_2_3" hidden="1">{#N/A,#N/A,FALSE,"TMCOMP96";#N/A,#N/A,FALSE,"MAT96";#N/A,#N/A,FALSE,"FANDA96";#N/A,#N/A,FALSE,"INTRAN96";#N/A,#N/A,FALSE,"NAA9697";#N/A,#N/A,FALSE,"ECWEBB";#N/A,#N/A,FALSE,"MFT96";#N/A,#N/A,FALSE,"CTrecon"}</definedName>
    <definedName name="T4.9i_1_3_2_4" hidden="1">{#N/A,#N/A,FALSE,"TMCOMP96";#N/A,#N/A,FALSE,"MAT96";#N/A,#N/A,FALSE,"FANDA96";#N/A,#N/A,FALSE,"INTRAN96";#N/A,#N/A,FALSE,"NAA9697";#N/A,#N/A,FALSE,"ECWEBB";#N/A,#N/A,FALSE,"MFT96";#N/A,#N/A,FALSE,"CTrecon"}</definedName>
    <definedName name="T4.9i_1_3_2_5" hidden="1">{#N/A,#N/A,FALSE,"TMCOMP96";#N/A,#N/A,FALSE,"MAT96";#N/A,#N/A,FALSE,"FANDA96";#N/A,#N/A,FALSE,"INTRAN96";#N/A,#N/A,FALSE,"NAA9697";#N/A,#N/A,FALSE,"ECWEBB";#N/A,#N/A,FALSE,"MFT96";#N/A,#N/A,FALSE,"CTrecon"}</definedName>
    <definedName name="T4.9i_1_3_3" hidden="1">{#N/A,#N/A,FALSE,"TMCOMP96";#N/A,#N/A,FALSE,"MAT96";#N/A,#N/A,FALSE,"FANDA96";#N/A,#N/A,FALSE,"INTRAN96";#N/A,#N/A,FALSE,"NAA9697";#N/A,#N/A,FALSE,"ECWEBB";#N/A,#N/A,FALSE,"MFT96";#N/A,#N/A,FALSE,"CTrecon"}</definedName>
    <definedName name="T4.9i_1_3_3_1" hidden="1">{#N/A,#N/A,FALSE,"TMCOMP96";#N/A,#N/A,FALSE,"MAT96";#N/A,#N/A,FALSE,"FANDA96";#N/A,#N/A,FALSE,"INTRAN96";#N/A,#N/A,FALSE,"NAA9697";#N/A,#N/A,FALSE,"ECWEBB";#N/A,#N/A,FALSE,"MFT96";#N/A,#N/A,FALSE,"CTrecon"}</definedName>
    <definedName name="T4.9i_1_3_3_2" hidden="1">{#N/A,#N/A,FALSE,"TMCOMP96";#N/A,#N/A,FALSE,"MAT96";#N/A,#N/A,FALSE,"FANDA96";#N/A,#N/A,FALSE,"INTRAN96";#N/A,#N/A,FALSE,"NAA9697";#N/A,#N/A,FALSE,"ECWEBB";#N/A,#N/A,FALSE,"MFT96";#N/A,#N/A,FALSE,"CTrecon"}</definedName>
    <definedName name="T4.9i_1_3_3_3" hidden="1">{#N/A,#N/A,FALSE,"TMCOMP96";#N/A,#N/A,FALSE,"MAT96";#N/A,#N/A,FALSE,"FANDA96";#N/A,#N/A,FALSE,"INTRAN96";#N/A,#N/A,FALSE,"NAA9697";#N/A,#N/A,FALSE,"ECWEBB";#N/A,#N/A,FALSE,"MFT96";#N/A,#N/A,FALSE,"CTrecon"}</definedName>
    <definedName name="T4.9i_1_3_3_4" hidden="1">{#N/A,#N/A,FALSE,"TMCOMP96";#N/A,#N/A,FALSE,"MAT96";#N/A,#N/A,FALSE,"FANDA96";#N/A,#N/A,FALSE,"INTRAN96";#N/A,#N/A,FALSE,"NAA9697";#N/A,#N/A,FALSE,"ECWEBB";#N/A,#N/A,FALSE,"MFT96";#N/A,#N/A,FALSE,"CTrecon"}</definedName>
    <definedName name="T4.9i_1_3_3_5" hidden="1">{#N/A,#N/A,FALSE,"TMCOMP96";#N/A,#N/A,FALSE,"MAT96";#N/A,#N/A,FALSE,"FANDA96";#N/A,#N/A,FALSE,"INTRAN96";#N/A,#N/A,FALSE,"NAA9697";#N/A,#N/A,FALSE,"ECWEBB";#N/A,#N/A,FALSE,"MFT96";#N/A,#N/A,FALSE,"CTrecon"}</definedName>
    <definedName name="T4.9i_1_3_4" hidden="1">{#N/A,#N/A,FALSE,"TMCOMP96";#N/A,#N/A,FALSE,"MAT96";#N/A,#N/A,FALSE,"FANDA96";#N/A,#N/A,FALSE,"INTRAN96";#N/A,#N/A,FALSE,"NAA9697";#N/A,#N/A,FALSE,"ECWEBB";#N/A,#N/A,FALSE,"MFT96";#N/A,#N/A,FALSE,"CTrecon"}</definedName>
    <definedName name="T4.9i_1_3_4_1" hidden="1">{#N/A,#N/A,FALSE,"TMCOMP96";#N/A,#N/A,FALSE,"MAT96";#N/A,#N/A,FALSE,"FANDA96";#N/A,#N/A,FALSE,"INTRAN96";#N/A,#N/A,FALSE,"NAA9697";#N/A,#N/A,FALSE,"ECWEBB";#N/A,#N/A,FALSE,"MFT96";#N/A,#N/A,FALSE,"CTrecon"}</definedName>
    <definedName name="T4.9i_1_3_4_2" hidden="1">{#N/A,#N/A,FALSE,"TMCOMP96";#N/A,#N/A,FALSE,"MAT96";#N/A,#N/A,FALSE,"FANDA96";#N/A,#N/A,FALSE,"INTRAN96";#N/A,#N/A,FALSE,"NAA9697";#N/A,#N/A,FALSE,"ECWEBB";#N/A,#N/A,FALSE,"MFT96";#N/A,#N/A,FALSE,"CTrecon"}</definedName>
    <definedName name="T4.9i_1_3_4_3" hidden="1">{#N/A,#N/A,FALSE,"TMCOMP96";#N/A,#N/A,FALSE,"MAT96";#N/A,#N/A,FALSE,"FANDA96";#N/A,#N/A,FALSE,"INTRAN96";#N/A,#N/A,FALSE,"NAA9697";#N/A,#N/A,FALSE,"ECWEBB";#N/A,#N/A,FALSE,"MFT96";#N/A,#N/A,FALSE,"CTrecon"}</definedName>
    <definedName name="T4.9i_1_3_4_4" hidden="1">{#N/A,#N/A,FALSE,"TMCOMP96";#N/A,#N/A,FALSE,"MAT96";#N/A,#N/A,FALSE,"FANDA96";#N/A,#N/A,FALSE,"INTRAN96";#N/A,#N/A,FALSE,"NAA9697";#N/A,#N/A,FALSE,"ECWEBB";#N/A,#N/A,FALSE,"MFT96";#N/A,#N/A,FALSE,"CTrecon"}</definedName>
    <definedName name="T4.9i_1_3_4_5" hidden="1">{#N/A,#N/A,FALSE,"TMCOMP96";#N/A,#N/A,FALSE,"MAT96";#N/A,#N/A,FALSE,"FANDA96";#N/A,#N/A,FALSE,"INTRAN96";#N/A,#N/A,FALSE,"NAA9697";#N/A,#N/A,FALSE,"ECWEBB";#N/A,#N/A,FALSE,"MFT96";#N/A,#N/A,FALSE,"CTrecon"}</definedName>
    <definedName name="T4.9i_1_3_5" hidden="1">{#N/A,#N/A,FALSE,"TMCOMP96";#N/A,#N/A,FALSE,"MAT96";#N/A,#N/A,FALSE,"FANDA96";#N/A,#N/A,FALSE,"INTRAN96";#N/A,#N/A,FALSE,"NAA9697";#N/A,#N/A,FALSE,"ECWEBB";#N/A,#N/A,FALSE,"MFT96";#N/A,#N/A,FALSE,"CTrecon"}</definedName>
    <definedName name="T4.9i_1_3_5_1" hidden="1">{#N/A,#N/A,FALSE,"TMCOMP96";#N/A,#N/A,FALSE,"MAT96";#N/A,#N/A,FALSE,"FANDA96";#N/A,#N/A,FALSE,"INTRAN96";#N/A,#N/A,FALSE,"NAA9697";#N/A,#N/A,FALSE,"ECWEBB";#N/A,#N/A,FALSE,"MFT96";#N/A,#N/A,FALSE,"CTrecon"}</definedName>
    <definedName name="T4.9i_1_3_5_2" hidden="1">{#N/A,#N/A,FALSE,"TMCOMP96";#N/A,#N/A,FALSE,"MAT96";#N/A,#N/A,FALSE,"FANDA96";#N/A,#N/A,FALSE,"INTRAN96";#N/A,#N/A,FALSE,"NAA9697";#N/A,#N/A,FALSE,"ECWEBB";#N/A,#N/A,FALSE,"MFT96";#N/A,#N/A,FALSE,"CTrecon"}</definedName>
    <definedName name="T4.9i_1_3_5_3" hidden="1">{#N/A,#N/A,FALSE,"TMCOMP96";#N/A,#N/A,FALSE,"MAT96";#N/A,#N/A,FALSE,"FANDA96";#N/A,#N/A,FALSE,"INTRAN96";#N/A,#N/A,FALSE,"NAA9697";#N/A,#N/A,FALSE,"ECWEBB";#N/A,#N/A,FALSE,"MFT96";#N/A,#N/A,FALSE,"CTrecon"}</definedName>
    <definedName name="T4.9i_1_3_5_4" hidden="1">{#N/A,#N/A,FALSE,"TMCOMP96";#N/A,#N/A,FALSE,"MAT96";#N/A,#N/A,FALSE,"FANDA96";#N/A,#N/A,FALSE,"INTRAN96";#N/A,#N/A,FALSE,"NAA9697";#N/A,#N/A,FALSE,"ECWEBB";#N/A,#N/A,FALSE,"MFT96";#N/A,#N/A,FALSE,"CTrecon"}</definedName>
    <definedName name="T4.9i_1_3_5_5" hidden="1">{#N/A,#N/A,FALSE,"TMCOMP96";#N/A,#N/A,FALSE,"MAT96";#N/A,#N/A,FALSE,"FANDA96";#N/A,#N/A,FALSE,"INTRAN96";#N/A,#N/A,FALSE,"NAA9697";#N/A,#N/A,FALSE,"ECWEBB";#N/A,#N/A,FALSE,"MFT96";#N/A,#N/A,FALSE,"CTrecon"}</definedName>
    <definedName name="T4.9i_1_4" hidden="1">{#N/A,#N/A,FALSE,"TMCOMP96";#N/A,#N/A,FALSE,"MAT96";#N/A,#N/A,FALSE,"FANDA96";#N/A,#N/A,FALSE,"INTRAN96";#N/A,#N/A,FALSE,"NAA9697";#N/A,#N/A,FALSE,"ECWEBB";#N/A,#N/A,FALSE,"MFT96";#N/A,#N/A,FALSE,"CTrecon"}</definedName>
    <definedName name="T4.9i_1_4_1" hidden="1">{#N/A,#N/A,FALSE,"TMCOMP96";#N/A,#N/A,FALSE,"MAT96";#N/A,#N/A,FALSE,"FANDA96";#N/A,#N/A,FALSE,"INTRAN96";#N/A,#N/A,FALSE,"NAA9697";#N/A,#N/A,FALSE,"ECWEBB";#N/A,#N/A,FALSE,"MFT96";#N/A,#N/A,FALSE,"CTrecon"}</definedName>
    <definedName name="T4.9i_1_4_1_1" hidden="1">{#N/A,#N/A,FALSE,"TMCOMP96";#N/A,#N/A,FALSE,"MAT96";#N/A,#N/A,FALSE,"FANDA96";#N/A,#N/A,FALSE,"INTRAN96";#N/A,#N/A,FALSE,"NAA9697";#N/A,#N/A,FALSE,"ECWEBB";#N/A,#N/A,FALSE,"MFT96";#N/A,#N/A,FALSE,"CTrecon"}</definedName>
    <definedName name="T4.9i_1_4_1_1_1" hidden="1">{#N/A,#N/A,FALSE,"TMCOMP96";#N/A,#N/A,FALSE,"MAT96";#N/A,#N/A,FALSE,"FANDA96";#N/A,#N/A,FALSE,"INTRAN96";#N/A,#N/A,FALSE,"NAA9697";#N/A,#N/A,FALSE,"ECWEBB";#N/A,#N/A,FALSE,"MFT96";#N/A,#N/A,FALSE,"CTrecon"}</definedName>
    <definedName name="T4.9i_1_4_1_1_2" hidden="1">{#N/A,#N/A,FALSE,"TMCOMP96";#N/A,#N/A,FALSE,"MAT96";#N/A,#N/A,FALSE,"FANDA96";#N/A,#N/A,FALSE,"INTRAN96";#N/A,#N/A,FALSE,"NAA9697";#N/A,#N/A,FALSE,"ECWEBB";#N/A,#N/A,FALSE,"MFT96";#N/A,#N/A,FALSE,"CTrecon"}</definedName>
    <definedName name="T4.9i_1_4_1_1_3" hidden="1">{#N/A,#N/A,FALSE,"TMCOMP96";#N/A,#N/A,FALSE,"MAT96";#N/A,#N/A,FALSE,"FANDA96";#N/A,#N/A,FALSE,"INTRAN96";#N/A,#N/A,FALSE,"NAA9697";#N/A,#N/A,FALSE,"ECWEBB";#N/A,#N/A,FALSE,"MFT96";#N/A,#N/A,FALSE,"CTrecon"}</definedName>
    <definedName name="T4.9i_1_4_1_1_4" hidden="1">{#N/A,#N/A,FALSE,"TMCOMP96";#N/A,#N/A,FALSE,"MAT96";#N/A,#N/A,FALSE,"FANDA96";#N/A,#N/A,FALSE,"INTRAN96";#N/A,#N/A,FALSE,"NAA9697";#N/A,#N/A,FALSE,"ECWEBB";#N/A,#N/A,FALSE,"MFT96";#N/A,#N/A,FALSE,"CTrecon"}</definedName>
    <definedName name="T4.9i_1_4_1_1_5" hidden="1">{#N/A,#N/A,FALSE,"TMCOMP96";#N/A,#N/A,FALSE,"MAT96";#N/A,#N/A,FALSE,"FANDA96";#N/A,#N/A,FALSE,"INTRAN96";#N/A,#N/A,FALSE,"NAA9697";#N/A,#N/A,FALSE,"ECWEBB";#N/A,#N/A,FALSE,"MFT96";#N/A,#N/A,FALSE,"CTrecon"}</definedName>
    <definedName name="T4.9i_1_4_1_2" hidden="1">{#N/A,#N/A,FALSE,"TMCOMP96";#N/A,#N/A,FALSE,"MAT96";#N/A,#N/A,FALSE,"FANDA96";#N/A,#N/A,FALSE,"INTRAN96";#N/A,#N/A,FALSE,"NAA9697";#N/A,#N/A,FALSE,"ECWEBB";#N/A,#N/A,FALSE,"MFT96";#N/A,#N/A,FALSE,"CTrecon"}</definedName>
    <definedName name="T4.9i_1_4_1_2_1" hidden="1">{#N/A,#N/A,FALSE,"TMCOMP96";#N/A,#N/A,FALSE,"MAT96";#N/A,#N/A,FALSE,"FANDA96";#N/A,#N/A,FALSE,"INTRAN96";#N/A,#N/A,FALSE,"NAA9697";#N/A,#N/A,FALSE,"ECWEBB";#N/A,#N/A,FALSE,"MFT96";#N/A,#N/A,FALSE,"CTrecon"}</definedName>
    <definedName name="T4.9i_1_4_1_2_2" hidden="1">{#N/A,#N/A,FALSE,"TMCOMP96";#N/A,#N/A,FALSE,"MAT96";#N/A,#N/A,FALSE,"FANDA96";#N/A,#N/A,FALSE,"INTRAN96";#N/A,#N/A,FALSE,"NAA9697";#N/A,#N/A,FALSE,"ECWEBB";#N/A,#N/A,FALSE,"MFT96";#N/A,#N/A,FALSE,"CTrecon"}</definedName>
    <definedName name="T4.9i_1_4_1_2_3" hidden="1">{#N/A,#N/A,FALSE,"TMCOMP96";#N/A,#N/A,FALSE,"MAT96";#N/A,#N/A,FALSE,"FANDA96";#N/A,#N/A,FALSE,"INTRAN96";#N/A,#N/A,FALSE,"NAA9697";#N/A,#N/A,FALSE,"ECWEBB";#N/A,#N/A,FALSE,"MFT96";#N/A,#N/A,FALSE,"CTrecon"}</definedName>
    <definedName name="T4.9i_1_4_1_2_4" hidden="1">{#N/A,#N/A,FALSE,"TMCOMP96";#N/A,#N/A,FALSE,"MAT96";#N/A,#N/A,FALSE,"FANDA96";#N/A,#N/A,FALSE,"INTRAN96";#N/A,#N/A,FALSE,"NAA9697";#N/A,#N/A,FALSE,"ECWEBB";#N/A,#N/A,FALSE,"MFT96";#N/A,#N/A,FALSE,"CTrecon"}</definedName>
    <definedName name="T4.9i_1_4_1_2_5" hidden="1">{#N/A,#N/A,FALSE,"TMCOMP96";#N/A,#N/A,FALSE,"MAT96";#N/A,#N/A,FALSE,"FANDA96";#N/A,#N/A,FALSE,"INTRAN96";#N/A,#N/A,FALSE,"NAA9697";#N/A,#N/A,FALSE,"ECWEBB";#N/A,#N/A,FALSE,"MFT96";#N/A,#N/A,FALSE,"CTrecon"}</definedName>
    <definedName name="T4.9i_1_4_1_3" hidden="1">{#N/A,#N/A,FALSE,"TMCOMP96";#N/A,#N/A,FALSE,"MAT96";#N/A,#N/A,FALSE,"FANDA96";#N/A,#N/A,FALSE,"INTRAN96";#N/A,#N/A,FALSE,"NAA9697";#N/A,#N/A,FALSE,"ECWEBB";#N/A,#N/A,FALSE,"MFT96";#N/A,#N/A,FALSE,"CTrecon"}</definedName>
    <definedName name="T4.9i_1_4_1_3_1" hidden="1">{#N/A,#N/A,FALSE,"TMCOMP96";#N/A,#N/A,FALSE,"MAT96";#N/A,#N/A,FALSE,"FANDA96";#N/A,#N/A,FALSE,"INTRAN96";#N/A,#N/A,FALSE,"NAA9697";#N/A,#N/A,FALSE,"ECWEBB";#N/A,#N/A,FALSE,"MFT96";#N/A,#N/A,FALSE,"CTrecon"}</definedName>
    <definedName name="T4.9i_1_4_1_3_2" hidden="1">{#N/A,#N/A,FALSE,"TMCOMP96";#N/A,#N/A,FALSE,"MAT96";#N/A,#N/A,FALSE,"FANDA96";#N/A,#N/A,FALSE,"INTRAN96";#N/A,#N/A,FALSE,"NAA9697";#N/A,#N/A,FALSE,"ECWEBB";#N/A,#N/A,FALSE,"MFT96";#N/A,#N/A,FALSE,"CTrecon"}</definedName>
    <definedName name="T4.9i_1_4_1_3_3" hidden="1">{#N/A,#N/A,FALSE,"TMCOMP96";#N/A,#N/A,FALSE,"MAT96";#N/A,#N/A,FALSE,"FANDA96";#N/A,#N/A,FALSE,"INTRAN96";#N/A,#N/A,FALSE,"NAA9697";#N/A,#N/A,FALSE,"ECWEBB";#N/A,#N/A,FALSE,"MFT96";#N/A,#N/A,FALSE,"CTrecon"}</definedName>
    <definedName name="T4.9i_1_4_1_3_4" hidden="1">{#N/A,#N/A,FALSE,"TMCOMP96";#N/A,#N/A,FALSE,"MAT96";#N/A,#N/A,FALSE,"FANDA96";#N/A,#N/A,FALSE,"INTRAN96";#N/A,#N/A,FALSE,"NAA9697";#N/A,#N/A,FALSE,"ECWEBB";#N/A,#N/A,FALSE,"MFT96";#N/A,#N/A,FALSE,"CTrecon"}</definedName>
    <definedName name="T4.9i_1_4_1_3_5" hidden="1">{#N/A,#N/A,FALSE,"TMCOMP96";#N/A,#N/A,FALSE,"MAT96";#N/A,#N/A,FALSE,"FANDA96";#N/A,#N/A,FALSE,"INTRAN96";#N/A,#N/A,FALSE,"NAA9697";#N/A,#N/A,FALSE,"ECWEBB";#N/A,#N/A,FALSE,"MFT96";#N/A,#N/A,FALSE,"CTrecon"}</definedName>
    <definedName name="T4.9i_1_4_1_4" hidden="1">{#N/A,#N/A,FALSE,"TMCOMP96";#N/A,#N/A,FALSE,"MAT96";#N/A,#N/A,FALSE,"FANDA96";#N/A,#N/A,FALSE,"INTRAN96";#N/A,#N/A,FALSE,"NAA9697";#N/A,#N/A,FALSE,"ECWEBB";#N/A,#N/A,FALSE,"MFT96";#N/A,#N/A,FALSE,"CTrecon"}</definedName>
    <definedName name="T4.9i_1_4_1_4_1" hidden="1">{#N/A,#N/A,FALSE,"TMCOMP96";#N/A,#N/A,FALSE,"MAT96";#N/A,#N/A,FALSE,"FANDA96";#N/A,#N/A,FALSE,"INTRAN96";#N/A,#N/A,FALSE,"NAA9697";#N/A,#N/A,FALSE,"ECWEBB";#N/A,#N/A,FALSE,"MFT96";#N/A,#N/A,FALSE,"CTrecon"}</definedName>
    <definedName name="T4.9i_1_4_1_4_2" hidden="1">{#N/A,#N/A,FALSE,"TMCOMP96";#N/A,#N/A,FALSE,"MAT96";#N/A,#N/A,FALSE,"FANDA96";#N/A,#N/A,FALSE,"INTRAN96";#N/A,#N/A,FALSE,"NAA9697";#N/A,#N/A,FALSE,"ECWEBB";#N/A,#N/A,FALSE,"MFT96";#N/A,#N/A,FALSE,"CTrecon"}</definedName>
    <definedName name="T4.9i_1_4_1_4_3" hidden="1">{#N/A,#N/A,FALSE,"TMCOMP96";#N/A,#N/A,FALSE,"MAT96";#N/A,#N/A,FALSE,"FANDA96";#N/A,#N/A,FALSE,"INTRAN96";#N/A,#N/A,FALSE,"NAA9697";#N/A,#N/A,FALSE,"ECWEBB";#N/A,#N/A,FALSE,"MFT96";#N/A,#N/A,FALSE,"CTrecon"}</definedName>
    <definedName name="T4.9i_1_4_1_4_4" hidden="1">{#N/A,#N/A,FALSE,"TMCOMP96";#N/A,#N/A,FALSE,"MAT96";#N/A,#N/A,FALSE,"FANDA96";#N/A,#N/A,FALSE,"INTRAN96";#N/A,#N/A,FALSE,"NAA9697";#N/A,#N/A,FALSE,"ECWEBB";#N/A,#N/A,FALSE,"MFT96";#N/A,#N/A,FALSE,"CTrecon"}</definedName>
    <definedName name="T4.9i_1_4_1_4_5" hidden="1">{#N/A,#N/A,FALSE,"TMCOMP96";#N/A,#N/A,FALSE,"MAT96";#N/A,#N/A,FALSE,"FANDA96";#N/A,#N/A,FALSE,"INTRAN96";#N/A,#N/A,FALSE,"NAA9697";#N/A,#N/A,FALSE,"ECWEBB";#N/A,#N/A,FALSE,"MFT96";#N/A,#N/A,FALSE,"CTrecon"}</definedName>
    <definedName name="T4.9i_1_4_1_5" hidden="1">{#N/A,#N/A,FALSE,"TMCOMP96";#N/A,#N/A,FALSE,"MAT96";#N/A,#N/A,FALSE,"FANDA96";#N/A,#N/A,FALSE,"INTRAN96";#N/A,#N/A,FALSE,"NAA9697";#N/A,#N/A,FALSE,"ECWEBB";#N/A,#N/A,FALSE,"MFT96";#N/A,#N/A,FALSE,"CTrecon"}</definedName>
    <definedName name="T4.9i_1_4_1_5_1" hidden="1">{#N/A,#N/A,FALSE,"TMCOMP96";#N/A,#N/A,FALSE,"MAT96";#N/A,#N/A,FALSE,"FANDA96";#N/A,#N/A,FALSE,"INTRAN96";#N/A,#N/A,FALSE,"NAA9697";#N/A,#N/A,FALSE,"ECWEBB";#N/A,#N/A,FALSE,"MFT96";#N/A,#N/A,FALSE,"CTrecon"}</definedName>
    <definedName name="T4.9i_1_4_1_5_2" hidden="1">{#N/A,#N/A,FALSE,"TMCOMP96";#N/A,#N/A,FALSE,"MAT96";#N/A,#N/A,FALSE,"FANDA96";#N/A,#N/A,FALSE,"INTRAN96";#N/A,#N/A,FALSE,"NAA9697";#N/A,#N/A,FALSE,"ECWEBB";#N/A,#N/A,FALSE,"MFT96";#N/A,#N/A,FALSE,"CTrecon"}</definedName>
    <definedName name="T4.9i_1_4_1_5_3" hidden="1">{#N/A,#N/A,FALSE,"TMCOMP96";#N/A,#N/A,FALSE,"MAT96";#N/A,#N/A,FALSE,"FANDA96";#N/A,#N/A,FALSE,"INTRAN96";#N/A,#N/A,FALSE,"NAA9697";#N/A,#N/A,FALSE,"ECWEBB";#N/A,#N/A,FALSE,"MFT96";#N/A,#N/A,FALSE,"CTrecon"}</definedName>
    <definedName name="T4.9i_1_4_1_5_4" hidden="1">{#N/A,#N/A,FALSE,"TMCOMP96";#N/A,#N/A,FALSE,"MAT96";#N/A,#N/A,FALSE,"FANDA96";#N/A,#N/A,FALSE,"INTRAN96";#N/A,#N/A,FALSE,"NAA9697";#N/A,#N/A,FALSE,"ECWEBB";#N/A,#N/A,FALSE,"MFT96";#N/A,#N/A,FALSE,"CTrecon"}</definedName>
    <definedName name="T4.9i_1_4_1_5_5" hidden="1">{#N/A,#N/A,FALSE,"TMCOMP96";#N/A,#N/A,FALSE,"MAT96";#N/A,#N/A,FALSE,"FANDA96";#N/A,#N/A,FALSE,"INTRAN96";#N/A,#N/A,FALSE,"NAA9697";#N/A,#N/A,FALSE,"ECWEBB";#N/A,#N/A,FALSE,"MFT96";#N/A,#N/A,FALSE,"CTrecon"}</definedName>
    <definedName name="T4.9i_1_4_2" hidden="1">{#N/A,#N/A,FALSE,"TMCOMP96";#N/A,#N/A,FALSE,"MAT96";#N/A,#N/A,FALSE,"FANDA96";#N/A,#N/A,FALSE,"INTRAN96";#N/A,#N/A,FALSE,"NAA9697";#N/A,#N/A,FALSE,"ECWEBB";#N/A,#N/A,FALSE,"MFT96";#N/A,#N/A,FALSE,"CTrecon"}</definedName>
    <definedName name="T4.9i_1_4_2_1" hidden="1">{#N/A,#N/A,FALSE,"TMCOMP96";#N/A,#N/A,FALSE,"MAT96";#N/A,#N/A,FALSE,"FANDA96";#N/A,#N/A,FALSE,"INTRAN96";#N/A,#N/A,FALSE,"NAA9697";#N/A,#N/A,FALSE,"ECWEBB";#N/A,#N/A,FALSE,"MFT96";#N/A,#N/A,FALSE,"CTrecon"}</definedName>
    <definedName name="T4.9i_1_4_2_2" hidden="1">{#N/A,#N/A,FALSE,"TMCOMP96";#N/A,#N/A,FALSE,"MAT96";#N/A,#N/A,FALSE,"FANDA96";#N/A,#N/A,FALSE,"INTRAN96";#N/A,#N/A,FALSE,"NAA9697";#N/A,#N/A,FALSE,"ECWEBB";#N/A,#N/A,FALSE,"MFT96";#N/A,#N/A,FALSE,"CTrecon"}</definedName>
    <definedName name="T4.9i_1_4_2_3" hidden="1">{#N/A,#N/A,FALSE,"TMCOMP96";#N/A,#N/A,FALSE,"MAT96";#N/A,#N/A,FALSE,"FANDA96";#N/A,#N/A,FALSE,"INTRAN96";#N/A,#N/A,FALSE,"NAA9697";#N/A,#N/A,FALSE,"ECWEBB";#N/A,#N/A,FALSE,"MFT96";#N/A,#N/A,FALSE,"CTrecon"}</definedName>
    <definedName name="T4.9i_1_4_2_4" hidden="1">{#N/A,#N/A,FALSE,"TMCOMP96";#N/A,#N/A,FALSE,"MAT96";#N/A,#N/A,FALSE,"FANDA96";#N/A,#N/A,FALSE,"INTRAN96";#N/A,#N/A,FALSE,"NAA9697";#N/A,#N/A,FALSE,"ECWEBB";#N/A,#N/A,FALSE,"MFT96";#N/A,#N/A,FALSE,"CTrecon"}</definedName>
    <definedName name="T4.9i_1_4_2_5" hidden="1">{#N/A,#N/A,FALSE,"TMCOMP96";#N/A,#N/A,FALSE,"MAT96";#N/A,#N/A,FALSE,"FANDA96";#N/A,#N/A,FALSE,"INTRAN96";#N/A,#N/A,FALSE,"NAA9697";#N/A,#N/A,FALSE,"ECWEBB";#N/A,#N/A,FALSE,"MFT96";#N/A,#N/A,FALSE,"CTrecon"}</definedName>
    <definedName name="T4.9i_1_4_3" hidden="1">{#N/A,#N/A,FALSE,"TMCOMP96";#N/A,#N/A,FALSE,"MAT96";#N/A,#N/A,FALSE,"FANDA96";#N/A,#N/A,FALSE,"INTRAN96";#N/A,#N/A,FALSE,"NAA9697";#N/A,#N/A,FALSE,"ECWEBB";#N/A,#N/A,FALSE,"MFT96";#N/A,#N/A,FALSE,"CTrecon"}</definedName>
    <definedName name="T4.9i_1_4_3_1" hidden="1">{#N/A,#N/A,FALSE,"TMCOMP96";#N/A,#N/A,FALSE,"MAT96";#N/A,#N/A,FALSE,"FANDA96";#N/A,#N/A,FALSE,"INTRAN96";#N/A,#N/A,FALSE,"NAA9697";#N/A,#N/A,FALSE,"ECWEBB";#N/A,#N/A,FALSE,"MFT96";#N/A,#N/A,FALSE,"CTrecon"}</definedName>
    <definedName name="T4.9i_1_4_3_2" hidden="1">{#N/A,#N/A,FALSE,"TMCOMP96";#N/A,#N/A,FALSE,"MAT96";#N/A,#N/A,FALSE,"FANDA96";#N/A,#N/A,FALSE,"INTRAN96";#N/A,#N/A,FALSE,"NAA9697";#N/A,#N/A,FALSE,"ECWEBB";#N/A,#N/A,FALSE,"MFT96";#N/A,#N/A,FALSE,"CTrecon"}</definedName>
    <definedName name="T4.9i_1_4_3_3" hidden="1">{#N/A,#N/A,FALSE,"TMCOMP96";#N/A,#N/A,FALSE,"MAT96";#N/A,#N/A,FALSE,"FANDA96";#N/A,#N/A,FALSE,"INTRAN96";#N/A,#N/A,FALSE,"NAA9697";#N/A,#N/A,FALSE,"ECWEBB";#N/A,#N/A,FALSE,"MFT96";#N/A,#N/A,FALSE,"CTrecon"}</definedName>
    <definedName name="T4.9i_1_4_3_4" hidden="1">{#N/A,#N/A,FALSE,"TMCOMP96";#N/A,#N/A,FALSE,"MAT96";#N/A,#N/A,FALSE,"FANDA96";#N/A,#N/A,FALSE,"INTRAN96";#N/A,#N/A,FALSE,"NAA9697";#N/A,#N/A,FALSE,"ECWEBB";#N/A,#N/A,FALSE,"MFT96";#N/A,#N/A,FALSE,"CTrecon"}</definedName>
    <definedName name="T4.9i_1_4_3_5" hidden="1">{#N/A,#N/A,FALSE,"TMCOMP96";#N/A,#N/A,FALSE,"MAT96";#N/A,#N/A,FALSE,"FANDA96";#N/A,#N/A,FALSE,"INTRAN96";#N/A,#N/A,FALSE,"NAA9697";#N/A,#N/A,FALSE,"ECWEBB";#N/A,#N/A,FALSE,"MFT96";#N/A,#N/A,FALSE,"CTrecon"}</definedName>
    <definedName name="T4.9i_1_4_4" hidden="1">{#N/A,#N/A,FALSE,"TMCOMP96";#N/A,#N/A,FALSE,"MAT96";#N/A,#N/A,FALSE,"FANDA96";#N/A,#N/A,FALSE,"INTRAN96";#N/A,#N/A,FALSE,"NAA9697";#N/A,#N/A,FALSE,"ECWEBB";#N/A,#N/A,FALSE,"MFT96";#N/A,#N/A,FALSE,"CTrecon"}</definedName>
    <definedName name="T4.9i_1_4_4_1" hidden="1">{#N/A,#N/A,FALSE,"TMCOMP96";#N/A,#N/A,FALSE,"MAT96";#N/A,#N/A,FALSE,"FANDA96";#N/A,#N/A,FALSE,"INTRAN96";#N/A,#N/A,FALSE,"NAA9697";#N/A,#N/A,FALSE,"ECWEBB";#N/A,#N/A,FALSE,"MFT96";#N/A,#N/A,FALSE,"CTrecon"}</definedName>
    <definedName name="T4.9i_1_4_4_2" hidden="1">{#N/A,#N/A,FALSE,"TMCOMP96";#N/A,#N/A,FALSE,"MAT96";#N/A,#N/A,FALSE,"FANDA96";#N/A,#N/A,FALSE,"INTRAN96";#N/A,#N/A,FALSE,"NAA9697";#N/A,#N/A,FALSE,"ECWEBB";#N/A,#N/A,FALSE,"MFT96";#N/A,#N/A,FALSE,"CTrecon"}</definedName>
    <definedName name="T4.9i_1_4_4_3" hidden="1">{#N/A,#N/A,FALSE,"TMCOMP96";#N/A,#N/A,FALSE,"MAT96";#N/A,#N/A,FALSE,"FANDA96";#N/A,#N/A,FALSE,"INTRAN96";#N/A,#N/A,FALSE,"NAA9697";#N/A,#N/A,FALSE,"ECWEBB";#N/A,#N/A,FALSE,"MFT96";#N/A,#N/A,FALSE,"CTrecon"}</definedName>
    <definedName name="T4.9i_1_4_4_4" hidden="1">{#N/A,#N/A,FALSE,"TMCOMP96";#N/A,#N/A,FALSE,"MAT96";#N/A,#N/A,FALSE,"FANDA96";#N/A,#N/A,FALSE,"INTRAN96";#N/A,#N/A,FALSE,"NAA9697";#N/A,#N/A,FALSE,"ECWEBB";#N/A,#N/A,FALSE,"MFT96";#N/A,#N/A,FALSE,"CTrecon"}</definedName>
    <definedName name="T4.9i_1_4_4_5" hidden="1">{#N/A,#N/A,FALSE,"TMCOMP96";#N/A,#N/A,FALSE,"MAT96";#N/A,#N/A,FALSE,"FANDA96";#N/A,#N/A,FALSE,"INTRAN96";#N/A,#N/A,FALSE,"NAA9697";#N/A,#N/A,FALSE,"ECWEBB";#N/A,#N/A,FALSE,"MFT96";#N/A,#N/A,FALSE,"CTrecon"}</definedName>
    <definedName name="T4.9i_1_4_5" hidden="1">{#N/A,#N/A,FALSE,"TMCOMP96";#N/A,#N/A,FALSE,"MAT96";#N/A,#N/A,FALSE,"FANDA96";#N/A,#N/A,FALSE,"INTRAN96";#N/A,#N/A,FALSE,"NAA9697";#N/A,#N/A,FALSE,"ECWEBB";#N/A,#N/A,FALSE,"MFT96";#N/A,#N/A,FALSE,"CTrecon"}</definedName>
    <definedName name="T4.9i_1_4_5_1" hidden="1">{#N/A,#N/A,FALSE,"TMCOMP96";#N/A,#N/A,FALSE,"MAT96";#N/A,#N/A,FALSE,"FANDA96";#N/A,#N/A,FALSE,"INTRAN96";#N/A,#N/A,FALSE,"NAA9697";#N/A,#N/A,FALSE,"ECWEBB";#N/A,#N/A,FALSE,"MFT96";#N/A,#N/A,FALSE,"CTrecon"}</definedName>
    <definedName name="T4.9i_1_4_5_2" hidden="1">{#N/A,#N/A,FALSE,"TMCOMP96";#N/A,#N/A,FALSE,"MAT96";#N/A,#N/A,FALSE,"FANDA96";#N/A,#N/A,FALSE,"INTRAN96";#N/A,#N/A,FALSE,"NAA9697";#N/A,#N/A,FALSE,"ECWEBB";#N/A,#N/A,FALSE,"MFT96";#N/A,#N/A,FALSE,"CTrecon"}</definedName>
    <definedName name="T4.9i_1_4_5_3" hidden="1">{#N/A,#N/A,FALSE,"TMCOMP96";#N/A,#N/A,FALSE,"MAT96";#N/A,#N/A,FALSE,"FANDA96";#N/A,#N/A,FALSE,"INTRAN96";#N/A,#N/A,FALSE,"NAA9697";#N/A,#N/A,FALSE,"ECWEBB";#N/A,#N/A,FALSE,"MFT96";#N/A,#N/A,FALSE,"CTrecon"}</definedName>
    <definedName name="T4.9i_1_4_5_4" hidden="1">{#N/A,#N/A,FALSE,"TMCOMP96";#N/A,#N/A,FALSE,"MAT96";#N/A,#N/A,FALSE,"FANDA96";#N/A,#N/A,FALSE,"INTRAN96";#N/A,#N/A,FALSE,"NAA9697";#N/A,#N/A,FALSE,"ECWEBB";#N/A,#N/A,FALSE,"MFT96";#N/A,#N/A,FALSE,"CTrecon"}</definedName>
    <definedName name="T4.9i_1_4_5_5" hidden="1">{#N/A,#N/A,FALSE,"TMCOMP96";#N/A,#N/A,FALSE,"MAT96";#N/A,#N/A,FALSE,"FANDA96";#N/A,#N/A,FALSE,"INTRAN96";#N/A,#N/A,FALSE,"NAA9697";#N/A,#N/A,FALSE,"ECWEBB";#N/A,#N/A,FALSE,"MFT96";#N/A,#N/A,FALSE,"CTrecon"}</definedName>
    <definedName name="T4.9i_1_5" hidden="1">{#N/A,#N/A,FALSE,"TMCOMP96";#N/A,#N/A,FALSE,"MAT96";#N/A,#N/A,FALSE,"FANDA96";#N/A,#N/A,FALSE,"INTRAN96";#N/A,#N/A,FALSE,"NAA9697";#N/A,#N/A,FALSE,"ECWEBB";#N/A,#N/A,FALSE,"MFT96";#N/A,#N/A,FALSE,"CTrecon"}</definedName>
    <definedName name="T4.9i_1_5_1" hidden="1">{#N/A,#N/A,FALSE,"TMCOMP96";#N/A,#N/A,FALSE,"MAT96";#N/A,#N/A,FALSE,"FANDA96";#N/A,#N/A,FALSE,"INTRAN96";#N/A,#N/A,FALSE,"NAA9697";#N/A,#N/A,FALSE,"ECWEBB";#N/A,#N/A,FALSE,"MFT96";#N/A,#N/A,FALSE,"CTrecon"}</definedName>
    <definedName name="T4.9i_1_5_1_1" hidden="1">{#N/A,#N/A,FALSE,"TMCOMP96";#N/A,#N/A,FALSE,"MAT96";#N/A,#N/A,FALSE,"FANDA96";#N/A,#N/A,FALSE,"INTRAN96";#N/A,#N/A,FALSE,"NAA9697";#N/A,#N/A,FALSE,"ECWEBB";#N/A,#N/A,FALSE,"MFT96";#N/A,#N/A,FALSE,"CTrecon"}</definedName>
    <definedName name="T4.9i_1_5_1_2" hidden="1">{#N/A,#N/A,FALSE,"TMCOMP96";#N/A,#N/A,FALSE,"MAT96";#N/A,#N/A,FALSE,"FANDA96";#N/A,#N/A,FALSE,"INTRAN96";#N/A,#N/A,FALSE,"NAA9697";#N/A,#N/A,FALSE,"ECWEBB";#N/A,#N/A,FALSE,"MFT96";#N/A,#N/A,FALSE,"CTrecon"}</definedName>
    <definedName name="T4.9i_1_5_1_3" hidden="1">{#N/A,#N/A,FALSE,"TMCOMP96";#N/A,#N/A,FALSE,"MAT96";#N/A,#N/A,FALSE,"FANDA96";#N/A,#N/A,FALSE,"INTRAN96";#N/A,#N/A,FALSE,"NAA9697";#N/A,#N/A,FALSE,"ECWEBB";#N/A,#N/A,FALSE,"MFT96";#N/A,#N/A,FALSE,"CTrecon"}</definedName>
    <definedName name="T4.9i_1_5_1_4" hidden="1">{#N/A,#N/A,FALSE,"TMCOMP96";#N/A,#N/A,FALSE,"MAT96";#N/A,#N/A,FALSE,"FANDA96";#N/A,#N/A,FALSE,"INTRAN96";#N/A,#N/A,FALSE,"NAA9697";#N/A,#N/A,FALSE,"ECWEBB";#N/A,#N/A,FALSE,"MFT96";#N/A,#N/A,FALSE,"CTrecon"}</definedName>
    <definedName name="T4.9i_1_5_1_5" hidden="1">{#N/A,#N/A,FALSE,"TMCOMP96";#N/A,#N/A,FALSE,"MAT96";#N/A,#N/A,FALSE,"FANDA96";#N/A,#N/A,FALSE,"INTRAN96";#N/A,#N/A,FALSE,"NAA9697";#N/A,#N/A,FALSE,"ECWEBB";#N/A,#N/A,FALSE,"MFT96";#N/A,#N/A,FALSE,"CTrecon"}</definedName>
    <definedName name="T4.9i_1_5_2" hidden="1">{#N/A,#N/A,FALSE,"TMCOMP96";#N/A,#N/A,FALSE,"MAT96";#N/A,#N/A,FALSE,"FANDA96";#N/A,#N/A,FALSE,"INTRAN96";#N/A,#N/A,FALSE,"NAA9697";#N/A,#N/A,FALSE,"ECWEBB";#N/A,#N/A,FALSE,"MFT96";#N/A,#N/A,FALSE,"CTrecon"}</definedName>
    <definedName name="T4.9i_1_5_2_1" hidden="1">{#N/A,#N/A,FALSE,"TMCOMP96";#N/A,#N/A,FALSE,"MAT96";#N/A,#N/A,FALSE,"FANDA96";#N/A,#N/A,FALSE,"INTRAN96";#N/A,#N/A,FALSE,"NAA9697";#N/A,#N/A,FALSE,"ECWEBB";#N/A,#N/A,FALSE,"MFT96";#N/A,#N/A,FALSE,"CTrecon"}</definedName>
    <definedName name="T4.9i_1_5_2_2" hidden="1">{#N/A,#N/A,FALSE,"TMCOMP96";#N/A,#N/A,FALSE,"MAT96";#N/A,#N/A,FALSE,"FANDA96";#N/A,#N/A,FALSE,"INTRAN96";#N/A,#N/A,FALSE,"NAA9697";#N/A,#N/A,FALSE,"ECWEBB";#N/A,#N/A,FALSE,"MFT96";#N/A,#N/A,FALSE,"CTrecon"}</definedName>
    <definedName name="T4.9i_1_5_2_3" hidden="1">{#N/A,#N/A,FALSE,"TMCOMP96";#N/A,#N/A,FALSE,"MAT96";#N/A,#N/A,FALSE,"FANDA96";#N/A,#N/A,FALSE,"INTRAN96";#N/A,#N/A,FALSE,"NAA9697";#N/A,#N/A,FALSE,"ECWEBB";#N/A,#N/A,FALSE,"MFT96";#N/A,#N/A,FALSE,"CTrecon"}</definedName>
    <definedName name="T4.9i_1_5_2_4" hidden="1">{#N/A,#N/A,FALSE,"TMCOMP96";#N/A,#N/A,FALSE,"MAT96";#N/A,#N/A,FALSE,"FANDA96";#N/A,#N/A,FALSE,"INTRAN96";#N/A,#N/A,FALSE,"NAA9697";#N/A,#N/A,FALSE,"ECWEBB";#N/A,#N/A,FALSE,"MFT96";#N/A,#N/A,FALSE,"CTrecon"}</definedName>
    <definedName name="T4.9i_1_5_2_5" hidden="1">{#N/A,#N/A,FALSE,"TMCOMP96";#N/A,#N/A,FALSE,"MAT96";#N/A,#N/A,FALSE,"FANDA96";#N/A,#N/A,FALSE,"INTRAN96";#N/A,#N/A,FALSE,"NAA9697";#N/A,#N/A,FALSE,"ECWEBB";#N/A,#N/A,FALSE,"MFT96";#N/A,#N/A,FALSE,"CTrecon"}</definedName>
    <definedName name="T4.9i_1_5_3" hidden="1">{#N/A,#N/A,FALSE,"TMCOMP96";#N/A,#N/A,FALSE,"MAT96";#N/A,#N/A,FALSE,"FANDA96";#N/A,#N/A,FALSE,"INTRAN96";#N/A,#N/A,FALSE,"NAA9697";#N/A,#N/A,FALSE,"ECWEBB";#N/A,#N/A,FALSE,"MFT96";#N/A,#N/A,FALSE,"CTrecon"}</definedName>
    <definedName name="T4.9i_1_5_3_1" hidden="1">{#N/A,#N/A,FALSE,"TMCOMP96";#N/A,#N/A,FALSE,"MAT96";#N/A,#N/A,FALSE,"FANDA96";#N/A,#N/A,FALSE,"INTRAN96";#N/A,#N/A,FALSE,"NAA9697";#N/A,#N/A,FALSE,"ECWEBB";#N/A,#N/A,FALSE,"MFT96";#N/A,#N/A,FALSE,"CTrecon"}</definedName>
    <definedName name="T4.9i_1_5_3_2" hidden="1">{#N/A,#N/A,FALSE,"TMCOMP96";#N/A,#N/A,FALSE,"MAT96";#N/A,#N/A,FALSE,"FANDA96";#N/A,#N/A,FALSE,"INTRAN96";#N/A,#N/A,FALSE,"NAA9697";#N/A,#N/A,FALSE,"ECWEBB";#N/A,#N/A,FALSE,"MFT96";#N/A,#N/A,FALSE,"CTrecon"}</definedName>
    <definedName name="T4.9i_1_5_3_3" hidden="1">{#N/A,#N/A,FALSE,"TMCOMP96";#N/A,#N/A,FALSE,"MAT96";#N/A,#N/A,FALSE,"FANDA96";#N/A,#N/A,FALSE,"INTRAN96";#N/A,#N/A,FALSE,"NAA9697";#N/A,#N/A,FALSE,"ECWEBB";#N/A,#N/A,FALSE,"MFT96";#N/A,#N/A,FALSE,"CTrecon"}</definedName>
    <definedName name="T4.9i_1_5_3_4" hidden="1">{#N/A,#N/A,FALSE,"TMCOMP96";#N/A,#N/A,FALSE,"MAT96";#N/A,#N/A,FALSE,"FANDA96";#N/A,#N/A,FALSE,"INTRAN96";#N/A,#N/A,FALSE,"NAA9697";#N/A,#N/A,FALSE,"ECWEBB";#N/A,#N/A,FALSE,"MFT96";#N/A,#N/A,FALSE,"CTrecon"}</definedName>
    <definedName name="T4.9i_1_5_3_5" hidden="1">{#N/A,#N/A,FALSE,"TMCOMP96";#N/A,#N/A,FALSE,"MAT96";#N/A,#N/A,FALSE,"FANDA96";#N/A,#N/A,FALSE,"INTRAN96";#N/A,#N/A,FALSE,"NAA9697";#N/A,#N/A,FALSE,"ECWEBB";#N/A,#N/A,FALSE,"MFT96";#N/A,#N/A,FALSE,"CTrecon"}</definedName>
    <definedName name="T4.9i_1_5_4" hidden="1">{#N/A,#N/A,FALSE,"TMCOMP96";#N/A,#N/A,FALSE,"MAT96";#N/A,#N/A,FALSE,"FANDA96";#N/A,#N/A,FALSE,"INTRAN96";#N/A,#N/A,FALSE,"NAA9697";#N/A,#N/A,FALSE,"ECWEBB";#N/A,#N/A,FALSE,"MFT96";#N/A,#N/A,FALSE,"CTrecon"}</definedName>
    <definedName name="T4.9i_1_5_4_1" hidden="1">{#N/A,#N/A,FALSE,"TMCOMP96";#N/A,#N/A,FALSE,"MAT96";#N/A,#N/A,FALSE,"FANDA96";#N/A,#N/A,FALSE,"INTRAN96";#N/A,#N/A,FALSE,"NAA9697";#N/A,#N/A,FALSE,"ECWEBB";#N/A,#N/A,FALSE,"MFT96";#N/A,#N/A,FALSE,"CTrecon"}</definedName>
    <definedName name="T4.9i_1_5_4_2" hidden="1">{#N/A,#N/A,FALSE,"TMCOMP96";#N/A,#N/A,FALSE,"MAT96";#N/A,#N/A,FALSE,"FANDA96";#N/A,#N/A,FALSE,"INTRAN96";#N/A,#N/A,FALSE,"NAA9697";#N/A,#N/A,FALSE,"ECWEBB";#N/A,#N/A,FALSE,"MFT96";#N/A,#N/A,FALSE,"CTrecon"}</definedName>
    <definedName name="T4.9i_1_5_4_3" hidden="1">{#N/A,#N/A,FALSE,"TMCOMP96";#N/A,#N/A,FALSE,"MAT96";#N/A,#N/A,FALSE,"FANDA96";#N/A,#N/A,FALSE,"INTRAN96";#N/A,#N/A,FALSE,"NAA9697";#N/A,#N/A,FALSE,"ECWEBB";#N/A,#N/A,FALSE,"MFT96";#N/A,#N/A,FALSE,"CTrecon"}</definedName>
    <definedName name="T4.9i_1_5_4_4" hidden="1">{#N/A,#N/A,FALSE,"TMCOMP96";#N/A,#N/A,FALSE,"MAT96";#N/A,#N/A,FALSE,"FANDA96";#N/A,#N/A,FALSE,"INTRAN96";#N/A,#N/A,FALSE,"NAA9697";#N/A,#N/A,FALSE,"ECWEBB";#N/A,#N/A,FALSE,"MFT96";#N/A,#N/A,FALSE,"CTrecon"}</definedName>
    <definedName name="T4.9i_1_5_4_5" hidden="1">{#N/A,#N/A,FALSE,"TMCOMP96";#N/A,#N/A,FALSE,"MAT96";#N/A,#N/A,FALSE,"FANDA96";#N/A,#N/A,FALSE,"INTRAN96";#N/A,#N/A,FALSE,"NAA9697";#N/A,#N/A,FALSE,"ECWEBB";#N/A,#N/A,FALSE,"MFT96";#N/A,#N/A,FALSE,"CTrecon"}</definedName>
    <definedName name="T4.9i_1_5_5" hidden="1">{#N/A,#N/A,FALSE,"TMCOMP96";#N/A,#N/A,FALSE,"MAT96";#N/A,#N/A,FALSE,"FANDA96";#N/A,#N/A,FALSE,"INTRAN96";#N/A,#N/A,FALSE,"NAA9697";#N/A,#N/A,FALSE,"ECWEBB";#N/A,#N/A,FALSE,"MFT96";#N/A,#N/A,FALSE,"CTrecon"}</definedName>
    <definedName name="T4.9i_1_5_5_1" hidden="1">{#N/A,#N/A,FALSE,"TMCOMP96";#N/A,#N/A,FALSE,"MAT96";#N/A,#N/A,FALSE,"FANDA96";#N/A,#N/A,FALSE,"INTRAN96";#N/A,#N/A,FALSE,"NAA9697";#N/A,#N/A,FALSE,"ECWEBB";#N/A,#N/A,FALSE,"MFT96";#N/A,#N/A,FALSE,"CTrecon"}</definedName>
    <definedName name="T4.9i_1_5_5_2" hidden="1">{#N/A,#N/A,FALSE,"TMCOMP96";#N/A,#N/A,FALSE,"MAT96";#N/A,#N/A,FALSE,"FANDA96";#N/A,#N/A,FALSE,"INTRAN96";#N/A,#N/A,FALSE,"NAA9697";#N/A,#N/A,FALSE,"ECWEBB";#N/A,#N/A,FALSE,"MFT96";#N/A,#N/A,FALSE,"CTrecon"}</definedName>
    <definedName name="T4.9i_1_5_5_3" hidden="1">{#N/A,#N/A,FALSE,"TMCOMP96";#N/A,#N/A,FALSE,"MAT96";#N/A,#N/A,FALSE,"FANDA96";#N/A,#N/A,FALSE,"INTRAN96";#N/A,#N/A,FALSE,"NAA9697";#N/A,#N/A,FALSE,"ECWEBB";#N/A,#N/A,FALSE,"MFT96";#N/A,#N/A,FALSE,"CTrecon"}</definedName>
    <definedName name="T4.9i_1_5_5_4" hidden="1">{#N/A,#N/A,FALSE,"TMCOMP96";#N/A,#N/A,FALSE,"MAT96";#N/A,#N/A,FALSE,"FANDA96";#N/A,#N/A,FALSE,"INTRAN96";#N/A,#N/A,FALSE,"NAA9697";#N/A,#N/A,FALSE,"ECWEBB";#N/A,#N/A,FALSE,"MFT96";#N/A,#N/A,FALSE,"CTrecon"}</definedName>
    <definedName name="T4.9i_1_5_5_5" hidden="1">{#N/A,#N/A,FALSE,"TMCOMP96";#N/A,#N/A,FALSE,"MAT96";#N/A,#N/A,FALSE,"FANDA96";#N/A,#N/A,FALSE,"INTRAN96";#N/A,#N/A,FALSE,"NAA9697";#N/A,#N/A,FALSE,"ECWEBB";#N/A,#N/A,FALSE,"MFT96";#N/A,#N/A,FALSE,"CTrecon"}</definedName>
    <definedName name="T4.9i_2" hidden="1">{#N/A,#N/A,FALSE,"TMCOMP96";#N/A,#N/A,FALSE,"MAT96";#N/A,#N/A,FALSE,"FANDA96";#N/A,#N/A,FALSE,"INTRAN96";#N/A,#N/A,FALSE,"NAA9697";#N/A,#N/A,FALSE,"ECWEBB";#N/A,#N/A,FALSE,"MFT96";#N/A,#N/A,FALSE,"CTrecon"}</definedName>
    <definedName name="T4.9i_2_1" hidden="1">{#N/A,#N/A,FALSE,"TMCOMP96";#N/A,#N/A,FALSE,"MAT96";#N/A,#N/A,FALSE,"FANDA96";#N/A,#N/A,FALSE,"INTRAN96";#N/A,#N/A,FALSE,"NAA9697";#N/A,#N/A,FALSE,"ECWEBB";#N/A,#N/A,FALSE,"MFT96";#N/A,#N/A,FALSE,"CTrecon"}</definedName>
    <definedName name="T4.9i_2_1_1" hidden="1">{#N/A,#N/A,FALSE,"TMCOMP96";#N/A,#N/A,FALSE,"MAT96";#N/A,#N/A,FALSE,"FANDA96";#N/A,#N/A,FALSE,"INTRAN96";#N/A,#N/A,FALSE,"NAA9697";#N/A,#N/A,FALSE,"ECWEBB";#N/A,#N/A,FALSE,"MFT96";#N/A,#N/A,FALSE,"CTrecon"}</definedName>
    <definedName name="T4.9i_2_1_1_1" hidden="1">{#N/A,#N/A,FALSE,"TMCOMP96";#N/A,#N/A,FALSE,"MAT96";#N/A,#N/A,FALSE,"FANDA96";#N/A,#N/A,FALSE,"INTRAN96";#N/A,#N/A,FALSE,"NAA9697";#N/A,#N/A,FALSE,"ECWEBB";#N/A,#N/A,FALSE,"MFT96";#N/A,#N/A,FALSE,"CTrecon"}</definedName>
    <definedName name="T4.9i_2_1_1_1_1" hidden="1">{#N/A,#N/A,FALSE,"TMCOMP96";#N/A,#N/A,FALSE,"MAT96";#N/A,#N/A,FALSE,"FANDA96";#N/A,#N/A,FALSE,"INTRAN96";#N/A,#N/A,FALSE,"NAA9697";#N/A,#N/A,FALSE,"ECWEBB";#N/A,#N/A,FALSE,"MFT96";#N/A,#N/A,FALSE,"CTrecon"}</definedName>
    <definedName name="T4.9i_2_1_1_1_2" hidden="1">{#N/A,#N/A,FALSE,"TMCOMP96";#N/A,#N/A,FALSE,"MAT96";#N/A,#N/A,FALSE,"FANDA96";#N/A,#N/A,FALSE,"INTRAN96";#N/A,#N/A,FALSE,"NAA9697";#N/A,#N/A,FALSE,"ECWEBB";#N/A,#N/A,FALSE,"MFT96";#N/A,#N/A,FALSE,"CTrecon"}</definedName>
    <definedName name="T4.9i_2_1_1_1_3" hidden="1">{#N/A,#N/A,FALSE,"TMCOMP96";#N/A,#N/A,FALSE,"MAT96";#N/A,#N/A,FALSE,"FANDA96";#N/A,#N/A,FALSE,"INTRAN96";#N/A,#N/A,FALSE,"NAA9697";#N/A,#N/A,FALSE,"ECWEBB";#N/A,#N/A,FALSE,"MFT96";#N/A,#N/A,FALSE,"CTrecon"}</definedName>
    <definedName name="T4.9i_2_1_1_1_4" hidden="1">{#N/A,#N/A,FALSE,"TMCOMP96";#N/A,#N/A,FALSE,"MAT96";#N/A,#N/A,FALSE,"FANDA96";#N/A,#N/A,FALSE,"INTRAN96";#N/A,#N/A,FALSE,"NAA9697";#N/A,#N/A,FALSE,"ECWEBB";#N/A,#N/A,FALSE,"MFT96";#N/A,#N/A,FALSE,"CTrecon"}</definedName>
    <definedName name="T4.9i_2_1_1_1_5" hidden="1">{#N/A,#N/A,FALSE,"TMCOMP96";#N/A,#N/A,FALSE,"MAT96";#N/A,#N/A,FALSE,"FANDA96";#N/A,#N/A,FALSE,"INTRAN96";#N/A,#N/A,FALSE,"NAA9697";#N/A,#N/A,FALSE,"ECWEBB";#N/A,#N/A,FALSE,"MFT96";#N/A,#N/A,FALSE,"CTrecon"}</definedName>
    <definedName name="T4.9i_2_1_1_2" hidden="1">{#N/A,#N/A,FALSE,"TMCOMP96";#N/A,#N/A,FALSE,"MAT96";#N/A,#N/A,FALSE,"FANDA96";#N/A,#N/A,FALSE,"INTRAN96";#N/A,#N/A,FALSE,"NAA9697";#N/A,#N/A,FALSE,"ECWEBB";#N/A,#N/A,FALSE,"MFT96";#N/A,#N/A,FALSE,"CTrecon"}</definedName>
    <definedName name="T4.9i_2_1_1_2_1" hidden="1">{#N/A,#N/A,FALSE,"TMCOMP96";#N/A,#N/A,FALSE,"MAT96";#N/A,#N/A,FALSE,"FANDA96";#N/A,#N/A,FALSE,"INTRAN96";#N/A,#N/A,FALSE,"NAA9697";#N/A,#N/A,FALSE,"ECWEBB";#N/A,#N/A,FALSE,"MFT96";#N/A,#N/A,FALSE,"CTrecon"}</definedName>
    <definedName name="T4.9i_2_1_1_2_2" hidden="1">{#N/A,#N/A,FALSE,"TMCOMP96";#N/A,#N/A,FALSE,"MAT96";#N/A,#N/A,FALSE,"FANDA96";#N/A,#N/A,FALSE,"INTRAN96";#N/A,#N/A,FALSE,"NAA9697";#N/A,#N/A,FALSE,"ECWEBB";#N/A,#N/A,FALSE,"MFT96";#N/A,#N/A,FALSE,"CTrecon"}</definedName>
    <definedName name="T4.9i_2_1_1_2_3" hidden="1">{#N/A,#N/A,FALSE,"TMCOMP96";#N/A,#N/A,FALSE,"MAT96";#N/A,#N/A,FALSE,"FANDA96";#N/A,#N/A,FALSE,"INTRAN96";#N/A,#N/A,FALSE,"NAA9697";#N/A,#N/A,FALSE,"ECWEBB";#N/A,#N/A,FALSE,"MFT96";#N/A,#N/A,FALSE,"CTrecon"}</definedName>
    <definedName name="T4.9i_2_1_1_2_4" hidden="1">{#N/A,#N/A,FALSE,"TMCOMP96";#N/A,#N/A,FALSE,"MAT96";#N/A,#N/A,FALSE,"FANDA96";#N/A,#N/A,FALSE,"INTRAN96";#N/A,#N/A,FALSE,"NAA9697";#N/A,#N/A,FALSE,"ECWEBB";#N/A,#N/A,FALSE,"MFT96";#N/A,#N/A,FALSE,"CTrecon"}</definedName>
    <definedName name="T4.9i_2_1_1_2_5" hidden="1">{#N/A,#N/A,FALSE,"TMCOMP96";#N/A,#N/A,FALSE,"MAT96";#N/A,#N/A,FALSE,"FANDA96";#N/A,#N/A,FALSE,"INTRAN96";#N/A,#N/A,FALSE,"NAA9697";#N/A,#N/A,FALSE,"ECWEBB";#N/A,#N/A,FALSE,"MFT96";#N/A,#N/A,FALSE,"CTrecon"}</definedName>
    <definedName name="T4.9i_2_1_1_3" hidden="1">{#N/A,#N/A,FALSE,"TMCOMP96";#N/A,#N/A,FALSE,"MAT96";#N/A,#N/A,FALSE,"FANDA96";#N/A,#N/A,FALSE,"INTRAN96";#N/A,#N/A,FALSE,"NAA9697";#N/A,#N/A,FALSE,"ECWEBB";#N/A,#N/A,FALSE,"MFT96";#N/A,#N/A,FALSE,"CTrecon"}</definedName>
    <definedName name="T4.9i_2_1_1_4" hidden="1">{#N/A,#N/A,FALSE,"TMCOMP96";#N/A,#N/A,FALSE,"MAT96";#N/A,#N/A,FALSE,"FANDA96";#N/A,#N/A,FALSE,"INTRAN96";#N/A,#N/A,FALSE,"NAA9697";#N/A,#N/A,FALSE,"ECWEBB";#N/A,#N/A,FALSE,"MFT96";#N/A,#N/A,FALSE,"CTrecon"}</definedName>
    <definedName name="T4.9i_2_1_1_5" hidden="1">{#N/A,#N/A,FALSE,"TMCOMP96";#N/A,#N/A,FALSE,"MAT96";#N/A,#N/A,FALSE,"FANDA96";#N/A,#N/A,FALSE,"INTRAN96";#N/A,#N/A,FALSE,"NAA9697";#N/A,#N/A,FALSE,"ECWEBB";#N/A,#N/A,FALSE,"MFT96";#N/A,#N/A,FALSE,"CTrecon"}</definedName>
    <definedName name="T4.9i_2_1_2" hidden="1">{#N/A,#N/A,FALSE,"TMCOMP96";#N/A,#N/A,FALSE,"MAT96";#N/A,#N/A,FALSE,"FANDA96";#N/A,#N/A,FALSE,"INTRAN96";#N/A,#N/A,FALSE,"NAA9697";#N/A,#N/A,FALSE,"ECWEBB";#N/A,#N/A,FALSE,"MFT96";#N/A,#N/A,FALSE,"CTrecon"}</definedName>
    <definedName name="T4.9i_2_1_2_1" hidden="1">{#N/A,#N/A,FALSE,"TMCOMP96";#N/A,#N/A,FALSE,"MAT96";#N/A,#N/A,FALSE,"FANDA96";#N/A,#N/A,FALSE,"INTRAN96";#N/A,#N/A,FALSE,"NAA9697";#N/A,#N/A,FALSE,"ECWEBB";#N/A,#N/A,FALSE,"MFT96";#N/A,#N/A,FALSE,"CTrecon"}</definedName>
    <definedName name="T4.9i_2_1_2_2" hidden="1">{#N/A,#N/A,FALSE,"TMCOMP96";#N/A,#N/A,FALSE,"MAT96";#N/A,#N/A,FALSE,"FANDA96";#N/A,#N/A,FALSE,"INTRAN96";#N/A,#N/A,FALSE,"NAA9697";#N/A,#N/A,FALSE,"ECWEBB";#N/A,#N/A,FALSE,"MFT96";#N/A,#N/A,FALSE,"CTrecon"}</definedName>
    <definedName name="T4.9i_2_1_2_3" hidden="1">{#N/A,#N/A,FALSE,"TMCOMP96";#N/A,#N/A,FALSE,"MAT96";#N/A,#N/A,FALSE,"FANDA96";#N/A,#N/A,FALSE,"INTRAN96";#N/A,#N/A,FALSE,"NAA9697";#N/A,#N/A,FALSE,"ECWEBB";#N/A,#N/A,FALSE,"MFT96";#N/A,#N/A,FALSE,"CTrecon"}</definedName>
    <definedName name="T4.9i_2_1_2_4" hidden="1">{#N/A,#N/A,FALSE,"TMCOMP96";#N/A,#N/A,FALSE,"MAT96";#N/A,#N/A,FALSE,"FANDA96";#N/A,#N/A,FALSE,"INTRAN96";#N/A,#N/A,FALSE,"NAA9697";#N/A,#N/A,FALSE,"ECWEBB";#N/A,#N/A,FALSE,"MFT96";#N/A,#N/A,FALSE,"CTrecon"}</definedName>
    <definedName name="T4.9i_2_1_2_5" hidden="1">{#N/A,#N/A,FALSE,"TMCOMP96";#N/A,#N/A,FALSE,"MAT96";#N/A,#N/A,FALSE,"FANDA96";#N/A,#N/A,FALSE,"INTRAN96";#N/A,#N/A,FALSE,"NAA9697";#N/A,#N/A,FALSE,"ECWEBB";#N/A,#N/A,FALSE,"MFT96";#N/A,#N/A,FALSE,"CTrecon"}</definedName>
    <definedName name="T4.9i_2_1_3" hidden="1">{#N/A,#N/A,FALSE,"TMCOMP96";#N/A,#N/A,FALSE,"MAT96";#N/A,#N/A,FALSE,"FANDA96";#N/A,#N/A,FALSE,"INTRAN96";#N/A,#N/A,FALSE,"NAA9697";#N/A,#N/A,FALSE,"ECWEBB";#N/A,#N/A,FALSE,"MFT96";#N/A,#N/A,FALSE,"CTrecon"}</definedName>
    <definedName name="T4.9i_2_1_3_1" hidden="1">{#N/A,#N/A,FALSE,"TMCOMP96";#N/A,#N/A,FALSE,"MAT96";#N/A,#N/A,FALSE,"FANDA96";#N/A,#N/A,FALSE,"INTRAN96";#N/A,#N/A,FALSE,"NAA9697";#N/A,#N/A,FALSE,"ECWEBB";#N/A,#N/A,FALSE,"MFT96";#N/A,#N/A,FALSE,"CTrecon"}</definedName>
    <definedName name="T4.9i_2_1_3_2" hidden="1">{#N/A,#N/A,FALSE,"TMCOMP96";#N/A,#N/A,FALSE,"MAT96";#N/A,#N/A,FALSE,"FANDA96";#N/A,#N/A,FALSE,"INTRAN96";#N/A,#N/A,FALSE,"NAA9697";#N/A,#N/A,FALSE,"ECWEBB";#N/A,#N/A,FALSE,"MFT96";#N/A,#N/A,FALSE,"CTrecon"}</definedName>
    <definedName name="T4.9i_2_1_3_3" hidden="1">{#N/A,#N/A,FALSE,"TMCOMP96";#N/A,#N/A,FALSE,"MAT96";#N/A,#N/A,FALSE,"FANDA96";#N/A,#N/A,FALSE,"INTRAN96";#N/A,#N/A,FALSE,"NAA9697";#N/A,#N/A,FALSE,"ECWEBB";#N/A,#N/A,FALSE,"MFT96";#N/A,#N/A,FALSE,"CTrecon"}</definedName>
    <definedName name="T4.9i_2_1_3_4" hidden="1">{#N/A,#N/A,FALSE,"TMCOMP96";#N/A,#N/A,FALSE,"MAT96";#N/A,#N/A,FALSE,"FANDA96";#N/A,#N/A,FALSE,"INTRAN96";#N/A,#N/A,FALSE,"NAA9697";#N/A,#N/A,FALSE,"ECWEBB";#N/A,#N/A,FALSE,"MFT96";#N/A,#N/A,FALSE,"CTrecon"}</definedName>
    <definedName name="T4.9i_2_1_3_5" hidden="1">{#N/A,#N/A,FALSE,"TMCOMP96";#N/A,#N/A,FALSE,"MAT96";#N/A,#N/A,FALSE,"FANDA96";#N/A,#N/A,FALSE,"INTRAN96";#N/A,#N/A,FALSE,"NAA9697";#N/A,#N/A,FALSE,"ECWEBB";#N/A,#N/A,FALSE,"MFT96";#N/A,#N/A,FALSE,"CTrecon"}</definedName>
    <definedName name="T4.9i_2_1_4" hidden="1">{#N/A,#N/A,FALSE,"TMCOMP96";#N/A,#N/A,FALSE,"MAT96";#N/A,#N/A,FALSE,"FANDA96";#N/A,#N/A,FALSE,"INTRAN96";#N/A,#N/A,FALSE,"NAA9697";#N/A,#N/A,FALSE,"ECWEBB";#N/A,#N/A,FALSE,"MFT96";#N/A,#N/A,FALSE,"CTrecon"}</definedName>
    <definedName name="T4.9i_2_1_4_1" hidden="1">{#N/A,#N/A,FALSE,"TMCOMP96";#N/A,#N/A,FALSE,"MAT96";#N/A,#N/A,FALSE,"FANDA96";#N/A,#N/A,FALSE,"INTRAN96";#N/A,#N/A,FALSE,"NAA9697";#N/A,#N/A,FALSE,"ECWEBB";#N/A,#N/A,FALSE,"MFT96";#N/A,#N/A,FALSE,"CTrecon"}</definedName>
    <definedName name="T4.9i_2_1_4_2" hidden="1">{#N/A,#N/A,FALSE,"TMCOMP96";#N/A,#N/A,FALSE,"MAT96";#N/A,#N/A,FALSE,"FANDA96";#N/A,#N/A,FALSE,"INTRAN96";#N/A,#N/A,FALSE,"NAA9697";#N/A,#N/A,FALSE,"ECWEBB";#N/A,#N/A,FALSE,"MFT96";#N/A,#N/A,FALSE,"CTrecon"}</definedName>
    <definedName name="T4.9i_2_1_4_3" hidden="1">{#N/A,#N/A,FALSE,"TMCOMP96";#N/A,#N/A,FALSE,"MAT96";#N/A,#N/A,FALSE,"FANDA96";#N/A,#N/A,FALSE,"INTRAN96";#N/A,#N/A,FALSE,"NAA9697";#N/A,#N/A,FALSE,"ECWEBB";#N/A,#N/A,FALSE,"MFT96";#N/A,#N/A,FALSE,"CTrecon"}</definedName>
    <definedName name="T4.9i_2_1_4_4" hidden="1">{#N/A,#N/A,FALSE,"TMCOMP96";#N/A,#N/A,FALSE,"MAT96";#N/A,#N/A,FALSE,"FANDA96";#N/A,#N/A,FALSE,"INTRAN96";#N/A,#N/A,FALSE,"NAA9697";#N/A,#N/A,FALSE,"ECWEBB";#N/A,#N/A,FALSE,"MFT96";#N/A,#N/A,FALSE,"CTrecon"}</definedName>
    <definedName name="T4.9i_2_1_4_5" hidden="1">{#N/A,#N/A,FALSE,"TMCOMP96";#N/A,#N/A,FALSE,"MAT96";#N/A,#N/A,FALSE,"FANDA96";#N/A,#N/A,FALSE,"INTRAN96";#N/A,#N/A,FALSE,"NAA9697";#N/A,#N/A,FALSE,"ECWEBB";#N/A,#N/A,FALSE,"MFT96";#N/A,#N/A,FALSE,"CTrecon"}</definedName>
    <definedName name="T4.9i_2_1_5" hidden="1">{#N/A,#N/A,FALSE,"TMCOMP96";#N/A,#N/A,FALSE,"MAT96";#N/A,#N/A,FALSE,"FANDA96";#N/A,#N/A,FALSE,"INTRAN96";#N/A,#N/A,FALSE,"NAA9697";#N/A,#N/A,FALSE,"ECWEBB";#N/A,#N/A,FALSE,"MFT96";#N/A,#N/A,FALSE,"CTrecon"}</definedName>
    <definedName name="T4.9i_2_1_5_1" hidden="1">{#N/A,#N/A,FALSE,"TMCOMP96";#N/A,#N/A,FALSE,"MAT96";#N/A,#N/A,FALSE,"FANDA96";#N/A,#N/A,FALSE,"INTRAN96";#N/A,#N/A,FALSE,"NAA9697";#N/A,#N/A,FALSE,"ECWEBB";#N/A,#N/A,FALSE,"MFT96";#N/A,#N/A,FALSE,"CTrecon"}</definedName>
    <definedName name="T4.9i_2_1_5_2" hidden="1">{#N/A,#N/A,FALSE,"TMCOMP96";#N/A,#N/A,FALSE,"MAT96";#N/A,#N/A,FALSE,"FANDA96";#N/A,#N/A,FALSE,"INTRAN96";#N/A,#N/A,FALSE,"NAA9697";#N/A,#N/A,FALSE,"ECWEBB";#N/A,#N/A,FALSE,"MFT96";#N/A,#N/A,FALSE,"CTrecon"}</definedName>
    <definedName name="T4.9i_2_1_5_3" hidden="1">{#N/A,#N/A,FALSE,"TMCOMP96";#N/A,#N/A,FALSE,"MAT96";#N/A,#N/A,FALSE,"FANDA96";#N/A,#N/A,FALSE,"INTRAN96";#N/A,#N/A,FALSE,"NAA9697";#N/A,#N/A,FALSE,"ECWEBB";#N/A,#N/A,FALSE,"MFT96";#N/A,#N/A,FALSE,"CTrecon"}</definedName>
    <definedName name="T4.9i_2_1_5_4" hidden="1">{#N/A,#N/A,FALSE,"TMCOMP96";#N/A,#N/A,FALSE,"MAT96";#N/A,#N/A,FALSE,"FANDA96";#N/A,#N/A,FALSE,"INTRAN96";#N/A,#N/A,FALSE,"NAA9697";#N/A,#N/A,FALSE,"ECWEBB";#N/A,#N/A,FALSE,"MFT96";#N/A,#N/A,FALSE,"CTrecon"}</definedName>
    <definedName name="T4.9i_2_1_5_5" hidden="1">{#N/A,#N/A,FALSE,"TMCOMP96";#N/A,#N/A,FALSE,"MAT96";#N/A,#N/A,FALSE,"FANDA96";#N/A,#N/A,FALSE,"INTRAN96";#N/A,#N/A,FALSE,"NAA9697";#N/A,#N/A,FALSE,"ECWEBB";#N/A,#N/A,FALSE,"MFT96";#N/A,#N/A,FALSE,"CTrecon"}</definedName>
    <definedName name="T4.9i_2_2" hidden="1">{#N/A,#N/A,FALSE,"TMCOMP96";#N/A,#N/A,FALSE,"MAT96";#N/A,#N/A,FALSE,"FANDA96";#N/A,#N/A,FALSE,"INTRAN96";#N/A,#N/A,FALSE,"NAA9697";#N/A,#N/A,FALSE,"ECWEBB";#N/A,#N/A,FALSE,"MFT96";#N/A,#N/A,FALSE,"CTrecon"}</definedName>
    <definedName name="T4.9i_2_2_1" hidden="1">{#N/A,#N/A,FALSE,"TMCOMP96";#N/A,#N/A,FALSE,"MAT96";#N/A,#N/A,FALSE,"FANDA96";#N/A,#N/A,FALSE,"INTRAN96";#N/A,#N/A,FALSE,"NAA9697";#N/A,#N/A,FALSE,"ECWEBB";#N/A,#N/A,FALSE,"MFT96";#N/A,#N/A,FALSE,"CTrecon"}</definedName>
    <definedName name="T4.9i_2_2_2" hidden="1">{#N/A,#N/A,FALSE,"TMCOMP96";#N/A,#N/A,FALSE,"MAT96";#N/A,#N/A,FALSE,"FANDA96";#N/A,#N/A,FALSE,"INTRAN96";#N/A,#N/A,FALSE,"NAA9697";#N/A,#N/A,FALSE,"ECWEBB";#N/A,#N/A,FALSE,"MFT96";#N/A,#N/A,FALSE,"CTrecon"}</definedName>
    <definedName name="T4.9i_2_2_3" hidden="1">{#N/A,#N/A,FALSE,"TMCOMP96";#N/A,#N/A,FALSE,"MAT96";#N/A,#N/A,FALSE,"FANDA96";#N/A,#N/A,FALSE,"INTRAN96";#N/A,#N/A,FALSE,"NAA9697";#N/A,#N/A,FALSE,"ECWEBB";#N/A,#N/A,FALSE,"MFT96";#N/A,#N/A,FALSE,"CTrecon"}</definedName>
    <definedName name="T4.9i_2_2_4" hidden="1">{#N/A,#N/A,FALSE,"TMCOMP96";#N/A,#N/A,FALSE,"MAT96";#N/A,#N/A,FALSE,"FANDA96";#N/A,#N/A,FALSE,"INTRAN96";#N/A,#N/A,FALSE,"NAA9697";#N/A,#N/A,FALSE,"ECWEBB";#N/A,#N/A,FALSE,"MFT96";#N/A,#N/A,FALSE,"CTrecon"}</definedName>
    <definedName name="T4.9i_2_2_5" hidden="1">{#N/A,#N/A,FALSE,"TMCOMP96";#N/A,#N/A,FALSE,"MAT96";#N/A,#N/A,FALSE,"FANDA96";#N/A,#N/A,FALSE,"INTRAN96";#N/A,#N/A,FALSE,"NAA9697";#N/A,#N/A,FALSE,"ECWEBB";#N/A,#N/A,FALSE,"MFT96";#N/A,#N/A,FALSE,"CTrecon"}</definedName>
    <definedName name="T4.9i_2_3" hidden="1">{#N/A,#N/A,FALSE,"TMCOMP96";#N/A,#N/A,FALSE,"MAT96";#N/A,#N/A,FALSE,"FANDA96";#N/A,#N/A,FALSE,"INTRAN96";#N/A,#N/A,FALSE,"NAA9697";#N/A,#N/A,FALSE,"ECWEBB";#N/A,#N/A,FALSE,"MFT96";#N/A,#N/A,FALSE,"CTrecon"}</definedName>
    <definedName name="T4.9i_2_3_1" hidden="1">{#N/A,#N/A,FALSE,"TMCOMP96";#N/A,#N/A,FALSE,"MAT96";#N/A,#N/A,FALSE,"FANDA96";#N/A,#N/A,FALSE,"INTRAN96";#N/A,#N/A,FALSE,"NAA9697";#N/A,#N/A,FALSE,"ECWEBB";#N/A,#N/A,FALSE,"MFT96";#N/A,#N/A,FALSE,"CTrecon"}</definedName>
    <definedName name="T4.9i_2_3_2" hidden="1">{#N/A,#N/A,FALSE,"TMCOMP96";#N/A,#N/A,FALSE,"MAT96";#N/A,#N/A,FALSE,"FANDA96";#N/A,#N/A,FALSE,"INTRAN96";#N/A,#N/A,FALSE,"NAA9697";#N/A,#N/A,FALSE,"ECWEBB";#N/A,#N/A,FALSE,"MFT96";#N/A,#N/A,FALSE,"CTrecon"}</definedName>
    <definedName name="T4.9i_2_3_3" hidden="1">{#N/A,#N/A,FALSE,"TMCOMP96";#N/A,#N/A,FALSE,"MAT96";#N/A,#N/A,FALSE,"FANDA96";#N/A,#N/A,FALSE,"INTRAN96";#N/A,#N/A,FALSE,"NAA9697";#N/A,#N/A,FALSE,"ECWEBB";#N/A,#N/A,FALSE,"MFT96";#N/A,#N/A,FALSE,"CTrecon"}</definedName>
    <definedName name="T4.9i_2_3_4" hidden="1">{#N/A,#N/A,FALSE,"TMCOMP96";#N/A,#N/A,FALSE,"MAT96";#N/A,#N/A,FALSE,"FANDA96";#N/A,#N/A,FALSE,"INTRAN96";#N/A,#N/A,FALSE,"NAA9697";#N/A,#N/A,FALSE,"ECWEBB";#N/A,#N/A,FALSE,"MFT96";#N/A,#N/A,FALSE,"CTrecon"}</definedName>
    <definedName name="T4.9i_2_3_5" hidden="1">{#N/A,#N/A,FALSE,"TMCOMP96";#N/A,#N/A,FALSE,"MAT96";#N/A,#N/A,FALSE,"FANDA96";#N/A,#N/A,FALSE,"INTRAN96";#N/A,#N/A,FALSE,"NAA9697";#N/A,#N/A,FALSE,"ECWEBB";#N/A,#N/A,FALSE,"MFT96";#N/A,#N/A,FALSE,"CTrecon"}</definedName>
    <definedName name="T4.9i_2_4" hidden="1">{#N/A,#N/A,FALSE,"TMCOMP96";#N/A,#N/A,FALSE,"MAT96";#N/A,#N/A,FALSE,"FANDA96";#N/A,#N/A,FALSE,"INTRAN96";#N/A,#N/A,FALSE,"NAA9697";#N/A,#N/A,FALSE,"ECWEBB";#N/A,#N/A,FALSE,"MFT96";#N/A,#N/A,FALSE,"CTrecon"}</definedName>
    <definedName name="T4.9i_2_4_1" hidden="1">{#N/A,#N/A,FALSE,"TMCOMP96";#N/A,#N/A,FALSE,"MAT96";#N/A,#N/A,FALSE,"FANDA96";#N/A,#N/A,FALSE,"INTRAN96";#N/A,#N/A,FALSE,"NAA9697";#N/A,#N/A,FALSE,"ECWEBB";#N/A,#N/A,FALSE,"MFT96";#N/A,#N/A,FALSE,"CTrecon"}</definedName>
    <definedName name="T4.9i_2_4_2" hidden="1">{#N/A,#N/A,FALSE,"TMCOMP96";#N/A,#N/A,FALSE,"MAT96";#N/A,#N/A,FALSE,"FANDA96";#N/A,#N/A,FALSE,"INTRAN96";#N/A,#N/A,FALSE,"NAA9697";#N/A,#N/A,FALSE,"ECWEBB";#N/A,#N/A,FALSE,"MFT96";#N/A,#N/A,FALSE,"CTrecon"}</definedName>
    <definedName name="T4.9i_2_4_3" hidden="1">{#N/A,#N/A,FALSE,"TMCOMP96";#N/A,#N/A,FALSE,"MAT96";#N/A,#N/A,FALSE,"FANDA96";#N/A,#N/A,FALSE,"INTRAN96";#N/A,#N/A,FALSE,"NAA9697";#N/A,#N/A,FALSE,"ECWEBB";#N/A,#N/A,FALSE,"MFT96";#N/A,#N/A,FALSE,"CTrecon"}</definedName>
    <definedName name="T4.9i_2_4_4" hidden="1">{#N/A,#N/A,FALSE,"TMCOMP96";#N/A,#N/A,FALSE,"MAT96";#N/A,#N/A,FALSE,"FANDA96";#N/A,#N/A,FALSE,"INTRAN96";#N/A,#N/A,FALSE,"NAA9697";#N/A,#N/A,FALSE,"ECWEBB";#N/A,#N/A,FALSE,"MFT96";#N/A,#N/A,FALSE,"CTrecon"}</definedName>
    <definedName name="T4.9i_2_4_5" hidden="1">{#N/A,#N/A,FALSE,"TMCOMP96";#N/A,#N/A,FALSE,"MAT96";#N/A,#N/A,FALSE,"FANDA96";#N/A,#N/A,FALSE,"INTRAN96";#N/A,#N/A,FALSE,"NAA9697";#N/A,#N/A,FALSE,"ECWEBB";#N/A,#N/A,FALSE,"MFT96";#N/A,#N/A,FALSE,"CTrecon"}</definedName>
    <definedName name="T4.9i_2_5" hidden="1">{#N/A,#N/A,FALSE,"TMCOMP96";#N/A,#N/A,FALSE,"MAT96";#N/A,#N/A,FALSE,"FANDA96";#N/A,#N/A,FALSE,"INTRAN96";#N/A,#N/A,FALSE,"NAA9697";#N/A,#N/A,FALSE,"ECWEBB";#N/A,#N/A,FALSE,"MFT96";#N/A,#N/A,FALSE,"CTrecon"}</definedName>
    <definedName name="T4.9i_2_5_1" hidden="1">{#N/A,#N/A,FALSE,"TMCOMP96";#N/A,#N/A,FALSE,"MAT96";#N/A,#N/A,FALSE,"FANDA96";#N/A,#N/A,FALSE,"INTRAN96";#N/A,#N/A,FALSE,"NAA9697";#N/A,#N/A,FALSE,"ECWEBB";#N/A,#N/A,FALSE,"MFT96";#N/A,#N/A,FALSE,"CTrecon"}</definedName>
    <definedName name="T4.9i_2_5_2" hidden="1">{#N/A,#N/A,FALSE,"TMCOMP96";#N/A,#N/A,FALSE,"MAT96";#N/A,#N/A,FALSE,"FANDA96";#N/A,#N/A,FALSE,"INTRAN96";#N/A,#N/A,FALSE,"NAA9697";#N/A,#N/A,FALSE,"ECWEBB";#N/A,#N/A,FALSE,"MFT96";#N/A,#N/A,FALSE,"CTrecon"}</definedName>
    <definedName name="T4.9i_2_5_3" hidden="1">{#N/A,#N/A,FALSE,"TMCOMP96";#N/A,#N/A,FALSE,"MAT96";#N/A,#N/A,FALSE,"FANDA96";#N/A,#N/A,FALSE,"INTRAN96";#N/A,#N/A,FALSE,"NAA9697";#N/A,#N/A,FALSE,"ECWEBB";#N/A,#N/A,FALSE,"MFT96";#N/A,#N/A,FALSE,"CTrecon"}</definedName>
    <definedName name="T4.9i_2_5_4" hidden="1">{#N/A,#N/A,FALSE,"TMCOMP96";#N/A,#N/A,FALSE,"MAT96";#N/A,#N/A,FALSE,"FANDA96";#N/A,#N/A,FALSE,"INTRAN96";#N/A,#N/A,FALSE,"NAA9697";#N/A,#N/A,FALSE,"ECWEBB";#N/A,#N/A,FALSE,"MFT96";#N/A,#N/A,FALSE,"CTrecon"}</definedName>
    <definedName name="T4.9i_2_5_5" hidden="1">{#N/A,#N/A,FALSE,"TMCOMP96";#N/A,#N/A,FALSE,"MAT96";#N/A,#N/A,FALSE,"FANDA96";#N/A,#N/A,FALSE,"INTRAN96";#N/A,#N/A,FALSE,"NAA9697";#N/A,#N/A,FALSE,"ECWEBB";#N/A,#N/A,FALSE,"MFT96";#N/A,#N/A,FALSE,"CTrecon"}</definedName>
    <definedName name="T4.9i_3" hidden="1">{#N/A,#N/A,FALSE,"TMCOMP96";#N/A,#N/A,FALSE,"MAT96";#N/A,#N/A,FALSE,"FANDA96";#N/A,#N/A,FALSE,"INTRAN96";#N/A,#N/A,FALSE,"NAA9697";#N/A,#N/A,FALSE,"ECWEBB";#N/A,#N/A,FALSE,"MFT96";#N/A,#N/A,FALSE,"CTrecon"}</definedName>
    <definedName name="T4.9i_3_1" hidden="1">{#N/A,#N/A,FALSE,"TMCOMP96";#N/A,#N/A,FALSE,"MAT96";#N/A,#N/A,FALSE,"FANDA96";#N/A,#N/A,FALSE,"INTRAN96";#N/A,#N/A,FALSE,"NAA9697";#N/A,#N/A,FALSE,"ECWEBB";#N/A,#N/A,FALSE,"MFT96";#N/A,#N/A,FALSE,"CTrecon"}</definedName>
    <definedName name="T4.9i_3_1_1" hidden="1">{#N/A,#N/A,FALSE,"TMCOMP96";#N/A,#N/A,FALSE,"MAT96";#N/A,#N/A,FALSE,"FANDA96";#N/A,#N/A,FALSE,"INTRAN96";#N/A,#N/A,FALSE,"NAA9697";#N/A,#N/A,FALSE,"ECWEBB";#N/A,#N/A,FALSE,"MFT96";#N/A,#N/A,FALSE,"CTrecon"}</definedName>
    <definedName name="T4.9i_3_1_1_1" hidden="1">{#N/A,#N/A,FALSE,"TMCOMP96";#N/A,#N/A,FALSE,"MAT96";#N/A,#N/A,FALSE,"FANDA96";#N/A,#N/A,FALSE,"INTRAN96";#N/A,#N/A,FALSE,"NAA9697";#N/A,#N/A,FALSE,"ECWEBB";#N/A,#N/A,FALSE,"MFT96";#N/A,#N/A,FALSE,"CTrecon"}</definedName>
    <definedName name="T4.9i_3_1_1_1_1" hidden="1">{#N/A,#N/A,FALSE,"TMCOMP96";#N/A,#N/A,FALSE,"MAT96";#N/A,#N/A,FALSE,"FANDA96";#N/A,#N/A,FALSE,"INTRAN96";#N/A,#N/A,FALSE,"NAA9697";#N/A,#N/A,FALSE,"ECWEBB";#N/A,#N/A,FALSE,"MFT96";#N/A,#N/A,FALSE,"CTrecon"}</definedName>
    <definedName name="T4.9i_3_1_1_1_2" hidden="1">{#N/A,#N/A,FALSE,"TMCOMP96";#N/A,#N/A,FALSE,"MAT96";#N/A,#N/A,FALSE,"FANDA96";#N/A,#N/A,FALSE,"INTRAN96";#N/A,#N/A,FALSE,"NAA9697";#N/A,#N/A,FALSE,"ECWEBB";#N/A,#N/A,FALSE,"MFT96";#N/A,#N/A,FALSE,"CTrecon"}</definedName>
    <definedName name="T4.9i_3_1_1_1_3" hidden="1">{#N/A,#N/A,FALSE,"TMCOMP96";#N/A,#N/A,FALSE,"MAT96";#N/A,#N/A,FALSE,"FANDA96";#N/A,#N/A,FALSE,"INTRAN96";#N/A,#N/A,FALSE,"NAA9697";#N/A,#N/A,FALSE,"ECWEBB";#N/A,#N/A,FALSE,"MFT96";#N/A,#N/A,FALSE,"CTrecon"}</definedName>
    <definedName name="T4.9i_3_1_1_1_4" hidden="1">{#N/A,#N/A,FALSE,"TMCOMP96";#N/A,#N/A,FALSE,"MAT96";#N/A,#N/A,FALSE,"FANDA96";#N/A,#N/A,FALSE,"INTRAN96";#N/A,#N/A,FALSE,"NAA9697";#N/A,#N/A,FALSE,"ECWEBB";#N/A,#N/A,FALSE,"MFT96";#N/A,#N/A,FALSE,"CTrecon"}</definedName>
    <definedName name="T4.9i_3_1_1_1_5" hidden="1">{#N/A,#N/A,FALSE,"TMCOMP96";#N/A,#N/A,FALSE,"MAT96";#N/A,#N/A,FALSE,"FANDA96";#N/A,#N/A,FALSE,"INTRAN96";#N/A,#N/A,FALSE,"NAA9697";#N/A,#N/A,FALSE,"ECWEBB";#N/A,#N/A,FALSE,"MFT96";#N/A,#N/A,FALSE,"CTrecon"}</definedName>
    <definedName name="T4.9i_3_1_1_2" hidden="1">{#N/A,#N/A,FALSE,"TMCOMP96";#N/A,#N/A,FALSE,"MAT96";#N/A,#N/A,FALSE,"FANDA96";#N/A,#N/A,FALSE,"INTRAN96";#N/A,#N/A,FALSE,"NAA9697";#N/A,#N/A,FALSE,"ECWEBB";#N/A,#N/A,FALSE,"MFT96";#N/A,#N/A,FALSE,"CTrecon"}</definedName>
    <definedName name="T4.9i_3_1_1_2_1" hidden="1">{#N/A,#N/A,FALSE,"TMCOMP96";#N/A,#N/A,FALSE,"MAT96";#N/A,#N/A,FALSE,"FANDA96";#N/A,#N/A,FALSE,"INTRAN96";#N/A,#N/A,FALSE,"NAA9697";#N/A,#N/A,FALSE,"ECWEBB";#N/A,#N/A,FALSE,"MFT96";#N/A,#N/A,FALSE,"CTrecon"}</definedName>
    <definedName name="T4.9i_3_1_1_2_2" hidden="1">{#N/A,#N/A,FALSE,"TMCOMP96";#N/A,#N/A,FALSE,"MAT96";#N/A,#N/A,FALSE,"FANDA96";#N/A,#N/A,FALSE,"INTRAN96";#N/A,#N/A,FALSE,"NAA9697";#N/A,#N/A,FALSE,"ECWEBB";#N/A,#N/A,FALSE,"MFT96";#N/A,#N/A,FALSE,"CTrecon"}</definedName>
    <definedName name="T4.9i_3_1_1_2_3" hidden="1">{#N/A,#N/A,FALSE,"TMCOMP96";#N/A,#N/A,FALSE,"MAT96";#N/A,#N/A,FALSE,"FANDA96";#N/A,#N/A,FALSE,"INTRAN96";#N/A,#N/A,FALSE,"NAA9697";#N/A,#N/A,FALSE,"ECWEBB";#N/A,#N/A,FALSE,"MFT96";#N/A,#N/A,FALSE,"CTrecon"}</definedName>
    <definedName name="T4.9i_3_1_1_2_4" hidden="1">{#N/A,#N/A,FALSE,"TMCOMP96";#N/A,#N/A,FALSE,"MAT96";#N/A,#N/A,FALSE,"FANDA96";#N/A,#N/A,FALSE,"INTRAN96";#N/A,#N/A,FALSE,"NAA9697";#N/A,#N/A,FALSE,"ECWEBB";#N/A,#N/A,FALSE,"MFT96";#N/A,#N/A,FALSE,"CTrecon"}</definedName>
    <definedName name="T4.9i_3_1_1_2_5" hidden="1">{#N/A,#N/A,FALSE,"TMCOMP96";#N/A,#N/A,FALSE,"MAT96";#N/A,#N/A,FALSE,"FANDA96";#N/A,#N/A,FALSE,"INTRAN96";#N/A,#N/A,FALSE,"NAA9697";#N/A,#N/A,FALSE,"ECWEBB";#N/A,#N/A,FALSE,"MFT96";#N/A,#N/A,FALSE,"CTrecon"}</definedName>
    <definedName name="T4.9i_3_1_1_3" hidden="1">{#N/A,#N/A,FALSE,"TMCOMP96";#N/A,#N/A,FALSE,"MAT96";#N/A,#N/A,FALSE,"FANDA96";#N/A,#N/A,FALSE,"INTRAN96";#N/A,#N/A,FALSE,"NAA9697";#N/A,#N/A,FALSE,"ECWEBB";#N/A,#N/A,FALSE,"MFT96";#N/A,#N/A,FALSE,"CTrecon"}</definedName>
    <definedName name="T4.9i_3_1_1_4" hidden="1">{#N/A,#N/A,FALSE,"TMCOMP96";#N/A,#N/A,FALSE,"MAT96";#N/A,#N/A,FALSE,"FANDA96";#N/A,#N/A,FALSE,"INTRAN96";#N/A,#N/A,FALSE,"NAA9697";#N/A,#N/A,FALSE,"ECWEBB";#N/A,#N/A,FALSE,"MFT96";#N/A,#N/A,FALSE,"CTrecon"}</definedName>
    <definedName name="T4.9i_3_1_1_5" hidden="1">{#N/A,#N/A,FALSE,"TMCOMP96";#N/A,#N/A,FALSE,"MAT96";#N/A,#N/A,FALSE,"FANDA96";#N/A,#N/A,FALSE,"INTRAN96";#N/A,#N/A,FALSE,"NAA9697";#N/A,#N/A,FALSE,"ECWEBB";#N/A,#N/A,FALSE,"MFT96";#N/A,#N/A,FALSE,"CTrecon"}</definedName>
    <definedName name="T4.9i_3_1_2" hidden="1">{#N/A,#N/A,FALSE,"TMCOMP96";#N/A,#N/A,FALSE,"MAT96";#N/A,#N/A,FALSE,"FANDA96";#N/A,#N/A,FALSE,"INTRAN96";#N/A,#N/A,FALSE,"NAA9697";#N/A,#N/A,FALSE,"ECWEBB";#N/A,#N/A,FALSE,"MFT96";#N/A,#N/A,FALSE,"CTrecon"}</definedName>
    <definedName name="T4.9i_3_1_2_1" hidden="1">{#N/A,#N/A,FALSE,"TMCOMP96";#N/A,#N/A,FALSE,"MAT96";#N/A,#N/A,FALSE,"FANDA96";#N/A,#N/A,FALSE,"INTRAN96";#N/A,#N/A,FALSE,"NAA9697";#N/A,#N/A,FALSE,"ECWEBB";#N/A,#N/A,FALSE,"MFT96";#N/A,#N/A,FALSE,"CTrecon"}</definedName>
    <definedName name="T4.9i_3_1_2_2" hidden="1">{#N/A,#N/A,FALSE,"TMCOMP96";#N/A,#N/A,FALSE,"MAT96";#N/A,#N/A,FALSE,"FANDA96";#N/A,#N/A,FALSE,"INTRAN96";#N/A,#N/A,FALSE,"NAA9697";#N/A,#N/A,FALSE,"ECWEBB";#N/A,#N/A,FALSE,"MFT96";#N/A,#N/A,FALSE,"CTrecon"}</definedName>
    <definedName name="T4.9i_3_1_2_3" hidden="1">{#N/A,#N/A,FALSE,"TMCOMP96";#N/A,#N/A,FALSE,"MAT96";#N/A,#N/A,FALSE,"FANDA96";#N/A,#N/A,FALSE,"INTRAN96";#N/A,#N/A,FALSE,"NAA9697";#N/A,#N/A,FALSE,"ECWEBB";#N/A,#N/A,FALSE,"MFT96";#N/A,#N/A,FALSE,"CTrecon"}</definedName>
    <definedName name="T4.9i_3_1_2_4" hidden="1">{#N/A,#N/A,FALSE,"TMCOMP96";#N/A,#N/A,FALSE,"MAT96";#N/A,#N/A,FALSE,"FANDA96";#N/A,#N/A,FALSE,"INTRAN96";#N/A,#N/A,FALSE,"NAA9697";#N/A,#N/A,FALSE,"ECWEBB";#N/A,#N/A,FALSE,"MFT96";#N/A,#N/A,FALSE,"CTrecon"}</definedName>
    <definedName name="T4.9i_3_1_2_5" hidden="1">{#N/A,#N/A,FALSE,"TMCOMP96";#N/A,#N/A,FALSE,"MAT96";#N/A,#N/A,FALSE,"FANDA96";#N/A,#N/A,FALSE,"INTRAN96";#N/A,#N/A,FALSE,"NAA9697";#N/A,#N/A,FALSE,"ECWEBB";#N/A,#N/A,FALSE,"MFT96";#N/A,#N/A,FALSE,"CTrecon"}</definedName>
    <definedName name="T4.9i_3_1_3" hidden="1">{#N/A,#N/A,FALSE,"TMCOMP96";#N/A,#N/A,FALSE,"MAT96";#N/A,#N/A,FALSE,"FANDA96";#N/A,#N/A,FALSE,"INTRAN96";#N/A,#N/A,FALSE,"NAA9697";#N/A,#N/A,FALSE,"ECWEBB";#N/A,#N/A,FALSE,"MFT96";#N/A,#N/A,FALSE,"CTrecon"}</definedName>
    <definedName name="T4.9i_3_1_3_1" hidden="1">{#N/A,#N/A,FALSE,"TMCOMP96";#N/A,#N/A,FALSE,"MAT96";#N/A,#N/A,FALSE,"FANDA96";#N/A,#N/A,FALSE,"INTRAN96";#N/A,#N/A,FALSE,"NAA9697";#N/A,#N/A,FALSE,"ECWEBB";#N/A,#N/A,FALSE,"MFT96";#N/A,#N/A,FALSE,"CTrecon"}</definedName>
    <definedName name="T4.9i_3_1_3_2" hidden="1">{#N/A,#N/A,FALSE,"TMCOMP96";#N/A,#N/A,FALSE,"MAT96";#N/A,#N/A,FALSE,"FANDA96";#N/A,#N/A,FALSE,"INTRAN96";#N/A,#N/A,FALSE,"NAA9697";#N/A,#N/A,FALSE,"ECWEBB";#N/A,#N/A,FALSE,"MFT96";#N/A,#N/A,FALSE,"CTrecon"}</definedName>
    <definedName name="T4.9i_3_1_3_3" hidden="1">{#N/A,#N/A,FALSE,"TMCOMP96";#N/A,#N/A,FALSE,"MAT96";#N/A,#N/A,FALSE,"FANDA96";#N/A,#N/A,FALSE,"INTRAN96";#N/A,#N/A,FALSE,"NAA9697";#N/A,#N/A,FALSE,"ECWEBB";#N/A,#N/A,FALSE,"MFT96";#N/A,#N/A,FALSE,"CTrecon"}</definedName>
    <definedName name="T4.9i_3_1_3_4" hidden="1">{#N/A,#N/A,FALSE,"TMCOMP96";#N/A,#N/A,FALSE,"MAT96";#N/A,#N/A,FALSE,"FANDA96";#N/A,#N/A,FALSE,"INTRAN96";#N/A,#N/A,FALSE,"NAA9697";#N/A,#N/A,FALSE,"ECWEBB";#N/A,#N/A,FALSE,"MFT96";#N/A,#N/A,FALSE,"CTrecon"}</definedName>
    <definedName name="T4.9i_3_1_3_5" hidden="1">{#N/A,#N/A,FALSE,"TMCOMP96";#N/A,#N/A,FALSE,"MAT96";#N/A,#N/A,FALSE,"FANDA96";#N/A,#N/A,FALSE,"INTRAN96";#N/A,#N/A,FALSE,"NAA9697";#N/A,#N/A,FALSE,"ECWEBB";#N/A,#N/A,FALSE,"MFT96";#N/A,#N/A,FALSE,"CTrecon"}</definedName>
    <definedName name="T4.9i_3_1_4" hidden="1">{#N/A,#N/A,FALSE,"TMCOMP96";#N/A,#N/A,FALSE,"MAT96";#N/A,#N/A,FALSE,"FANDA96";#N/A,#N/A,FALSE,"INTRAN96";#N/A,#N/A,FALSE,"NAA9697";#N/A,#N/A,FALSE,"ECWEBB";#N/A,#N/A,FALSE,"MFT96";#N/A,#N/A,FALSE,"CTrecon"}</definedName>
    <definedName name="T4.9i_3_1_4_1" hidden="1">{#N/A,#N/A,FALSE,"TMCOMP96";#N/A,#N/A,FALSE,"MAT96";#N/A,#N/A,FALSE,"FANDA96";#N/A,#N/A,FALSE,"INTRAN96";#N/A,#N/A,FALSE,"NAA9697";#N/A,#N/A,FALSE,"ECWEBB";#N/A,#N/A,FALSE,"MFT96";#N/A,#N/A,FALSE,"CTrecon"}</definedName>
    <definedName name="T4.9i_3_1_4_2" hidden="1">{#N/A,#N/A,FALSE,"TMCOMP96";#N/A,#N/A,FALSE,"MAT96";#N/A,#N/A,FALSE,"FANDA96";#N/A,#N/A,FALSE,"INTRAN96";#N/A,#N/A,FALSE,"NAA9697";#N/A,#N/A,FALSE,"ECWEBB";#N/A,#N/A,FALSE,"MFT96";#N/A,#N/A,FALSE,"CTrecon"}</definedName>
    <definedName name="T4.9i_3_1_4_3" hidden="1">{#N/A,#N/A,FALSE,"TMCOMP96";#N/A,#N/A,FALSE,"MAT96";#N/A,#N/A,FALSE,"FANDA96";#N/A,#N/A,FALSE,"INTRAN96";#N/A,#N/A,FALSE,"NAA9697";#N/A,#N/A,FALSE,"ECWEBB";#N/A,#N/A,FALSE,"MFT96";#N/A,#N/A,FALSE,"CTrecon"}</definedName>
    <definedName name="T4.9i_3_1_4_4" hidden="1">{#N/A,#N/A,FALSE,"TMCOMP96";#N/A,#N/A,FALSE,"MAT96";#N/A,#N/A,FALSE,"FANDA96";#N/A,#N/A,FALSE,"INTRAN96";#N/A,#N/A,FALSE,"NAA9697";#N/A,#N/A,FALSE,"ECWEBB";#N/A,#N/A,FALSE,"MFT96";#N/A,#N/A,FALSE,"CTrecon"}</definedName>
    <definedName name="T4.9i_3_1_4_5" hidden="1">{#N/A,#N/A,FALSE,"TMCOMP96";#N/A,#N/A,FALSE,"MAT96";#N/A,#N/A,FALSE,"FANDA96";#N/A,#N/A,FALSE,"INTRAN96";#N/A,#N/A,FALSE,"NAA9697";#N/A,#N/A,FALSE,"ECWEBB";#N/A,#N/A,FALSE,"MFT96";#N/A,#N/A,FALSE,"CTrecon"}</definedName>
    <definedName name="T4.9i_3_1_5" hidden="1">{#N/A,#N/A,FALSE,"TMCOMP96";#N/A,#N/A,FALSE,"MAT96";#N/A,#N/A,FALSE,"FANDA96";#N/A,#N/A,FALSE,"INTRAN96";#N/A,#N/A,FALSE,"NAA9697";#N/A,#N/A,FALSE,"ECWEBB";#N/A,#N/A,FALSE,"MFT96";#N/A,#N/A,FALSE,"CTrecon"}</definedName>
    <definedName name="T4.9i_3_1_5_1" hidden="1">{#N/A,#N/A,FALSE,"TMCOMP96";#N/A,#N/A,FALSE,"MAT96";#N/A,#N/A,FALSE,"FANDA96";#N/A,#N/A,FALSE,"INTRAN96";#N/A,#N/A,FALSE,"NAA9697";#N/A,#N/A,FALSE,"ECWEBB";#N/A,#N/A,FALSE,"MFT96";#N/A,#N/A,FALSE,"CTrecon"}</definedName>
    <definedName name="T4.9i_3_1_5_2" hidden="1">{#N/A,#N/A,FALSE,"TMCOMP96";#N/A,#N/A,FALSE,"MAT96";#N/A,#N/A,FALSE,"FANDA96";#N/A,#N/A,FALSE,"INTRAN96";#N/A,#N/A,FALSE,"NAA9697";#N/A,#N/A,FALSE,"ECWEBB";#N/A,#N/A,FALSE,"MFT96";#N/A,#N/A,FALSE,"CTrecon"}</definedName>
    <definedName name="T4.9i_3_1_5_3" hidden="1">{#N/A,#N/A,FALSE,"TMCOMP96";#N/A,#N/A,FALSE,"MAT96";#N/A,#N/A,FALSE,"FANDA96";#N/A,#N/A,FALSE,"INTRAN96";#N/A,#N/A,FALSE,"NAA9697";#N/A,#N/A,FALSE,"ECWEBB";#N/A,#N/A,FALSE,"MFT96";#N/A,#N/A,FALSE,"CTrecon"}</definedName>
    <definedName name="T4.9i_3_1_5_4" hidden="1">{#N/A,#N/A,FALSE,"TMCOMP96";#N/A,#N/A,FALSE,"MAT96";#N/A,#N/A,FALSE,"FANDA96";#N/A,#N/A,FALSE,"INTRAN96";#N/A,#N/A,FALSE,"NAA9697";#N/A,#N/A,FALSE,"ECWEBB";#N/A,#N/A,FALSE,"MFT96";#N/A,#N/A,FALSE,"CTrecon"}</definedName>
    <definedName name="T4.9i_3_1_5_5" hidden="1">{#N/A,#N/A,FALSE,"TMCOMP96";#N/A,#N/A,FALSE,"MAT96";#N/A,#N/A,FALSE,"FANDA96";#N/A,#N/A,FALSE,"INTRAN96";#N/A,#N/A,FALSE,"NAA9697";#N/A,#N/A,FALSE,"ECWEBB";#N/A,#N/A,FALSE,"MFT96";#N/A,#N/A,FALSE,"CTrecon"}</definedName>
    <definedName name="T4.9i_3_2" hidden="1">{#N/A,#N/A,FALSE,"TMCOMP96";#N/A,#N/A,FALSE,"MAT96";#N/A,#N/A,FALSE,"FANDA96";#N/A,#N/A,FALSE,"INTRAN96";#N/A,#N/A,FALSE,"NAA9697";#N/A,#N/A,FALSE,"ECWEBB";#N/A,#N/A,FALSE,"MFT96";#N/A,#N/A,FALSE,"CTrecon"}</definedName>
    <definedName name="T4.9i_3_2_1" hidden="1">{#N/A,#N/A,FALSE,"TMCOMP96";#N/A,#N/A,FALSE,"MAT96";#N/A,#N/A,FALSE,"FANDA96";#N/A,#N/A,FALSE,"INTRAN96";#N/A,#N/A,FALSE,"NAA9697";#N/A,#N/A,FALSE,"ECWEBB";#N/A,#N/A,FALSE,"MFT96";#N/A,#N/A,FALSE,"CTrecon"}</definedName>
    <definedName name="T4.9i_3_2_2" hidden="1">{#N/A,#N/A,FALSE,"TMCOMP96";#N/A,#N/A,FALSE,"MAT96";#N/A,#N/A,FALSE,"FANDA96";#N/A,#N/A,FALSE,"INTRAN96";#N/A,#N/A,FALSE,"NAA9697";#N/A,#N/A,FALSE,"ECWEBB";#N/A,#N/A,FALSE,"MFT96";#N/A,#N/A,FALSE,"CTrecon"}</definedName>
    <definedName name="T4.9i_3_2_3" hidden="1">{#N/A,#N/A,FALSE,"TMCOMP96";#N/A,#N/A,FALSE,"MAT96";#N/A,#N/A,FALSE,"FANDA96";#N/A,#N/A,FALSE,"INTRAN96";#N/A,#N/A,FALSE,"NAA9697";#N/A,#N/A,FALSE,"ECWEBB";#N/A,#N/A,FALSE,"MFT96";#N/A,#N/A,FALSE,"CTrecon"}</definedName>
    <definedName name="T4.9i_3_2_4" hidden="1">{#N/A,#N/A,FALSE,"TMCOMP96";#N/A,#N/A,FALSE,"MAT96";#N/A,#N/A,FALSE,"FANDA96";#N/A,#N/A,FALSE,"INTRAN96";#N/A,#N/A,FALSE,"NAA9697";#N/A,#N/A,FALSE,"ECWEBB";#N/A,#N/A,FALSE,"MFT96";#N/A,#N/A,FALSE,"CTrecon"}</definedName>
    <definedName name="T4.9i_3_2_5" hidden="1">{#N/A,#N/A,FALSE,"TMCOMP96";#N/A,#N/A,FALSE,"MAT96";#N/A,#N/A,FALSE,"FANDA96";#N/A,#N/A,FALSE,"INTRAN96";#N/A,#N/A,FALSE,"NAA9697";#N/A,#N/A,FALSE,"ECWEBB";#N/A,#N/A,FALSE,"MFT96";#N/A,#N/A,FALSE,"CTrecon"}</definedName>
    <definedName name="T4.9i_3_3" hidden="1">{#N/A,#N/A,FALSE,"TMCOMP96";#N/A,#N/A,FALSE,"MAT96";#N/A,#N/A,FALSE,"FANDA96";#N/A,#N/A,FALSE,"INTRAN96";#N/A,#N/A,FALSE,"NAA9697";#N/A,#N/A,FALSE,"ECWEBB";#N/A,#N/A,FALSE,"MFT96";#N/A,#N/A,FALSE,"CTrecon"}</definedName>
    <definedName name="T4.9i_3_3_1" hidden="1">{#N/A,#N/A,FALSE,"TMCOMP96";#N/A,#N/A,FALSE,"MAT96";#N/A,#N/A,FALSE,"FANDA96";#N/A,#N/A,FALSE,"INTRAN96";#N/A,#N/A,FALSE,"NAA9697";#N/A,#N/A,FALSE,"ECWEBB";#N/A,#N/A,FALSE,"MFT96";#N/A,#N/A,FALSE,"CTrecon"}</definedName>
    <definedName name="T4.9i_3_3_2" hidden="1">{#N/A,#N/A,FALSE,"TMCOMP96";#N/A,#N/A,FALSE,"MAT96";#N/A,#N/A,FALSE,"FANDA96";#N/A,#N/A,FALSE,"INTRAN96";#N/A,#N/A,FALSE,"NAA9697";#N/A,#N/A,FALSE,"ECWEBB";#N/A,#N/A,FALSE,"MFT96";#N/A,#N/A,FALSE,"CTrecon"}</definedName>
    <definedName name="T4.9i_3_3_3" hidden="1">{#N/A,#N/A,FALSE,"TMCOMP96";#N/A,#N/A,FALSE,"MAT96";#N/A,#N/A,FALSE,"FANDA96";#N/A,#N/A,FALSE,"INTRAN96";#N/A,#N/A,FALSE,"NAA9697";#N/A,#N/A,FALSE,"ECWEBB";#N/A,#N/A,FALSE,"MFT96";#N/A,#N/A,FALSE,"CTrecon"}</definedName>
    <definedName name="T4.9i_3_3_4" hidden="1">{#N/A,#N/A,FALSE,"TMCOMP96";#N/A,#N/A,FALSE,"MAT96";#N/A,#N/A,FALSE,"FANDA96";#N/A,#N/A,FALSE,"INTRAN96";#N/A,#N/A,FALSE,"NAA9697";#N/A,#N/A,FALSE,"ECWEBB";#N/A,#N/A,FALSE,"MFT96";#N/A,#N/A,FALSE,"CTrecon"}</definedName>
    <definedName name="T4.9i_3_3_5" hidden="1">{#N/A,#N/A,FALSE,"TMCOMP96";#N/A,#N/A,FALSE,"MAT96";#N/A,#N/A,FALSE,"FANDA96";#N/A,#N/A,FALSE,"INTRAN96";#N/A,#N/A,FALSE,"NAA9697";#N/A,#N/A,FALSE,"ECWEBB";#N/A,#N/A,FALSE,"MFT96";#N/A,#N/A,FALSE,"CTrecon"}</definedName>
    <definedName name="T4.9i_3_4" hidden="1">{#N/A,#N/A,FALSE,"TMCOMP96";#N/A,#N/A,FALSE,"MAT96";#N/A,#N/A,FALSE,"FANDA96";#N/A,#N/A,FALSE,"INTRAN96";#N/A,#N/A,FALSE,"NAA9697";#N/A,#N/A,FALSE,"ECWEBB";#N/A,#N/A,FALSE,"MFT96";#N/A,#N/A,FALSE,"CTrecon"}</definedName>
    <definedName name="T4.9i_3_4_1" hidden="1">{#N/A,#N/A,FALSE,"TMCOMP96";#N/A,#N/A,FALSE,"MAT96";#N/A,#N/A,FALSE,"FANDA96";#N/A,#N/A,FALSE,"INTRAN96";#N/A,#N/A,FALSE,"NAA9697";#N/A,#N/A,FALSE,"ECWEBB";#N/A,#N/A,FALSE,"MFT96";#N/A,#N/A,FALSE,"CTrecon"}</definedName>
    <definedName name="T4.9i_3_4_2" hidden="1">{#N/A,#N/A,FALSE,"TMCOMP96";#N/A,#N/A,FALSE,"MAT96";#N/A,#N/A,FALSE,"FANDA96";#N/A,#N/A,FALSE,"INTRAN96";#N/A,#N/A,FALSE,"NAA9697";#N/A,#N/A,FALSE,"ECWEBB";#N/A,#N/A,FALSE,"MFT96";#N/A,#N/A,FALSE,"CTrecon"}</definedName>
    <definedName name="T4.9i_3_4_3" hidden="1">{#N/A,#N/A,FALSE,"TMCOMP96";#N/A,#N/A,FALSE,"MAT96";#N/A,#N/A,FALSE,"FANDA96";#N/A,#N/A,FALSE,"INTRAN96";#N/A,#N/A,FALSE,"NAA9697";#N/A,#N/A,FALSE,"ECWEBB";#N/A,#N/A,FALSE,"MFT96";#N/A,#N/A,FALSE,"CTrecon"}</definedName>
    <definedName name="T4.9i_3_4_4" hidden="1">{#N/A,#N/A,FALSE,"TMCOMP96";#N/A,#N/A,FALSE,"MAT96";#N/A,#N/A,FALSE,"FANDA96";#N/A,#N/A,FALSE,"INTRAN96";#N/A,#N/A,FALSE,"NAA9697";#N/A,#N/A,FALSE,"ECWEBB";#N/A,#N/A,FALSE,"MFT96";#N/A,#N/A,FALSE,"CTrecon"}</definedName>
    <definedName name="T4.9i_3_4_5" hidden="1">{#N/A,#N/A,FALSE,"TMCOMP96";#N/A,#N/A,FALSE,"MAT96";#N/A,#N/A,FALSE,"FANDA96";#N/A,#N/A,FALSE,"INTRAN96";#N/A,#N/A,FALSE,"NAA9697";#N/A,#N/A,FALSE,"ECWEBB";#N/A,#N/A,FALSE,"MFT96";#N/A,#N/A,FALSE,"CTrecon"}</definedName>
    <definedName name="T4.9i_3_5" hidden="1">{#N/A,#N/A,FALSE,"TMCOMP96";#N/A,#N/A,FALSE,"MAT96";#N/A,#N/A,FALSE,"FANDA96";#N/A,#N/A,FALSE,"INTRAN96";#N/A,#N/A,FALSE,"NAA9697";#N/A,#N/A,FALSE,"ECWEBB";#N/A,#N/A,FALSE,"MFT96";#N/A,#N/A,FALSE,"CTrecon"}</definedName>
    <definedName name="T4.9i_3_5_1" hidden="1">{#N/A,#N/A,FALSE,"TMCOMP96";#N/A,#N/A,FALSE,"MAT96";#N/A,#N/A,FALSE,"FANDA96";#N/A,#N/A,FALSE,"INTRAN96";#N/A,#N/A,FALSE,"NAA9697";#N/A,#N/A,FALSE,"ECWEBB";#N/A,#N/A,FALSE,"MFT96";#N/A,#N/A,FALSE,"CTrecon"}</definedName>
    <definedName name="T4.9i_3_5_2" hidden="1">{#N/A,#N/A,FALSE,"TMCOMP96";#N/A,#N/A,FALSE,"MAT96";#N/A,#N/A,FALSE,"FANDA96";#N/A,#N/A,FALSE,"INTRAN96";#N/A,#N/A,FALSE,"NAA9697";#N/A,#N/A,FALSE,"ECWEBB";#N/A,#N/A,FALSE,"MFT96";#N/A,#N/A,FALSE,"CTrecon"}</definedName>
    <definedName name="T4.9i_3_5_3" hidden="1">{#N/A,#N/A,FALSE,"TMCOMP96";#N/A,#N/A,FALSE,"MAT96";#N/A,#N/A,FALSE,"FANDA96";#N/A,#N/A,FALSE,"INTRAN96";#N/A,#N/A,FALSE,"NAA9697";#N/A,#N/A,FALSE,"ECWEBB";#N/A,#N/A,FALSE,"MFT96";#N/A,#N/A,FALSE,"CTrecon"}</definedName>
    <definedName name="T4.9i_3_5_4" hidden="1">{#N/A,#N/A,FALSE,"TMCOMP96";#N/A,#N/A,FALSE,"MAT96";#N/A,#N/A,FALSE,"FANDA96";#N/A,#N/A,FALSE,"INTRAN96";#N/A,#N/A,FALSE,"NAA9697";#N/A,#N/A,FALSE,"ECWEBB";#N/A,#N/A,FALSE,"MFT96";#N/A,#N/A,FALSE,"CTrecon"}</definedName>
    <definedName name="T4.9i_3_5_5" hidden="1">{#N/A,#N/A,FALSE,"TMCOMP96";#N/A,#N/A,FALSE,"MAT96";#N/A,#N/A,FALSE,"FANDA96";#N/A,#N/A,FALSE,"INTRAN96";#N/A,#N/A,FALSE,"NAA9697";#N/A,#N/A,FALSE,"ECWEBB";#N/A,#N/A,FALSE,"MFT96";#N/A,#N/A,FALSE,"CTrecon"}</definedName>
    <definedName name="T4.9i_4" hidden="1">{#N/A,#N/A,FALSE,"TMCOMP96";#N/A,#N/A,FALSE,"MAT96";#N/A,#N/A,FALSE,"FANDA96";#N/A,#N/A,FALSE,"INTRAN96";#N/A,#N/A,FALSE,"NAA9697";#N/A,#N/A,FALSE,"ECWEBB";#N/A,#N/A,FALSE,"MFT96";#N/A,#N/A,FALSE,"CTrecon"}</definedName>
    <definedName name="T4.9i_4_1" hidden="1">{#N/A,#N/A,FALSE,"TMCOMP96";#N/A,#N/A,FALSE,"MAT96";#N/A,#N/A,FALSE,"FANDA96";#N/A,#N/A,FALSE,"INTRAN96";#N/A,#N/A,FALSE,"NAA9697";#N/A,#N/A,FALSE,"ECWEBB";#N/A,#N/A,FALSE,"MFT96";#N/A,#N/A,FALSE,"CTrecon"}</definedName>
    <definedName name="T4.9i_4_1_1" hidden="1">{#N/A,#N/A,FALSE,"TMCOMP96";#N/A,#N/A,FALSE,"MAT96";#N/A,#N/A,FALSE,"FANDA96";#N/A,#N/A,FALSE,"INTRAN96";#N/A,#N/A,FALSE,"NAA9697";#N/A,#N/A,FALSE,"ECWEBB";#N/A,#N/A,FALSE,"MFT96";#N/A,#N/A,FALSE,"CTrecon"}</definedName>
    <definedName name="T4.9i_4_1_1_1" hidden="1">{#N/A,#N/A,FALSE,"TMCOMP96";#N/A,#N/A,FALSE,"MAT96";#N/A,#N/A,FALSE,"FANDA96";#N/A,#N/A,FALSE,"INTRAN96";#N/A,#N/A,FALSE,"NAA9697";#N/A,#N/A,FALSE,"ECWEBB";#N/A,#N/A,FALSE,"MFT96";#N/A,#N/A,FALSE,"CTrecon"}</definedName>
    <definedName name="T4.9i_4_1_1_1_1" hidden="1">{#N/A,#N/A,FALSE,"TMCOMP96";#N/A,#N/A,FALSE,"MAT96";#N/A,#N/A,FALSE,"FANDA96";#N/A,#N/A,FALSE,"INTRAN96";#N/A,#N/A,FALSE,"NAA9697";#N/A,#N/A,FALSE,"ECWEBB";#N/A,#N/A,FALSE,"MFT96";#N/A,#N/A,FALSE,"CTrecon"}</definedName>
    <definedName name="T4.9i_4_1_1_1_2" hidden="1">{#N/A,#N/A,FALSE,"TMCOMP96";#N/A,#N/A,FALSE,"MAT96";#N/A,#N/A,FALSE,"FANDA96";#N/A,#N/A,FALSE,"INTRAN96";#N/A,#N/A,FALSE,"NAA9697";#N/A,#N/A,FALSE,"ECWEBB";#N/A,#N/A,FALSE,"MFT96";#N/A,#N/A,FALSE,"CTrecon"}</definedName>
    <definedName name="T4.9i_4_1_1_1_3" hidden="1">{#N/A,#N/A,FALSE,"TMCOMP96";#N/A,#N/A,FALSE,"MAT96";#N/A,#N/A,FALSE,"FANDA96";#N/A,#N/A,FALSE,"INTRAN96";#N/A,#N/A,FALSE,"NAA9697";#N/A,#N/A,FALSE,"ECWEBB";#N/A,#N/A,FALSE,"MFT96";#N/A,#N/A,FALSE,"CTrecon"}</definedName>
    <definedName name="T4.9i_4_1_1_1_4" hidden="1">{#N/A,#N/A,FALSE,"TMCOMP96";#N/A,#N/A,FALSE,"MAT96";#N/A,#N/A,FALSE,"FANDA96";#N/A,#N/A,FALSE,"INTRAN96";#N/A,#N/A,FALSE,"NAA9697";#N/A,#N/A,FALSE,"ECWEBB";#N/A,#N/A,FALSE,"MFT96";#N/A,#N/A,FALSE,"CTrecon"}</definedName>
    <definedName name="T4.9i_4_1_1_1_5" hidden="1">{#N/A,#N/A,FALSE,"TMCOMP96";#N/A,#N/A,FALSE,"MAT96";#N/A,#N/A,FALSE,"FANDA96";#N/A,#N/A,FALSE,"INTRAN96";#N/A,#N/A,FALSE,"NAA9697";#N/A,#N/A,FALSE,"ECWEBB";#N/A,#N/A,FALSE,"MFT96";#N/A,#N/A,FALSE,"CTrecon"}</definedName>
    <definedName name="T4.9i_4_1_1_2" hidden="1">{#N/A,#N/A,FALSE,"TMCOMP96";#N/A,#N/A,FALSE,"MAT96";#N/A,#N/A,FALSE,"FANDA96";#N/A,#N/A,FALSE,"INTRAN96";#N/A,#N/A,FALSE,"NAA9697";#N/A,#N/A,FALSE,"ECWEBB";#N/A,#N/A,FALSE,"MFT96";#N/A,#N/A,FALSE,"CTrecon"}</definedName>
    <definedName name="T4.9i_4_1_1_2_1" hidden="1">{#N/A,#N/A,FALSE,"TMCOMP96";#N/A,#N/A,FALSE,"MAT96";#N/A,#N/A,FALSE,"FANDA96";#N/A,#N/A,FALSE,"INTRAN96";#N/A,#N/A,FALSE,"NAA9697";#N/A,#N/A,FALSE,"ECWEBB";#N/A,#N/A,FALSE,"MFT96";#N/A,#N/A,FALSE,"CTrecon"}</definedName>
    <definedName name="T4.9i_4_1_1_2_2" hidden="1">{#N/A,#N/A,FALSE,"TMCOMP96";#N/A,#N/A,FALSE,"MAT96";#N/A,#N/A,FALSE,"FANDA96";#N/A,#N/A,FALSE,"INTRAN96";#N/A,#N/A,FALSE,"NAA9697";#N/A,#N/A,FALSE,"ECWEBB";#N/A,#N/A,FALSE,"MFT96";#N/A,#N/A,FALSE,"CTrecon"}</definedName>
    <definedName name="T4.9i_4_1_1_2_3" hidden="1">{#N/A,#N/A,FALSE,"TMCOMP96";#N/A,#N/A,FALSE,"MAT96";#N/A,#N/A,FALSE,"FANDA96";#N/A,#N/A,FALSE,"INTRAN96";#N/A,#N/A,FALSE,"NAA9697";#N/A,#N/A,FALSE,"ECWEBB";#N/A,#N/A,FALSE,"MFT96";#N/A,#N/A,FALSE,"CTrecon"}</definedName>
    <definedName name="T4.9i_4_1_1_2_4" hidden="1">{#N/A,#N/A,FALSE,"TMCOMP96";#N/A,#N/A,FALSE,"MAT96";#N/A,#N/A,FALSE,"FANDA96";#N/A,#N/A,FALSE,"INTRAN96";#N/A,#N/A,FALSE,"NAA9697";#N/A,#N/A,FALSE,"ECWEBB";#N/A,#N/A,FALSE,"MFT96";#N/A,#N/A,FALSE,"CTrecon"}</definedName>
    <definedName name="T4.9i_4_1_1_2_5" hidden="1">{#N/A,#N/A,FALSE,"TMCOMP96";#N/A,#N/A,FALSE,"MAT96";#N/A,#N/A,FALSE,"FANDA96";#N/A,#N/A,FALSE,"INTRAN96";#N/A,#N/A,FALSE,"NAA9697";#N/A,#N/A,FALSE,"ECWEBB";#N/A,#N/A,FALSE,"MFT96";#N/A,#N/A,FALSE,"CTrecon"}</definedName>
    <definedName name="T4.9i_4_1_1_3" hidden="1">{#N/A,#N/A,FALSE,"TMCOMP96";#N/A,#N/A,FALSE,"MAT96";#N/A,#N/A,FALSE,"FANDA96";#N/A,#N/A,FALSE,"INTRAN96";#N/A,#N/A,FALSE,"NAA9697";#N/A,#N/A,FALSE,"ECWEBB";#N/A,#N/A,FALSE,"MFT96";#N/A,#N/A,FALSE,"CTrecon"}</definedName>
    <definedName name="T4.9i_4_1_1_4" hidden="1">{#N/A,#N/A,FALSE,"TMCOMP96";#N/A,#N/A,FALSE,"MAT96";#N/A,#N/A,FALSE,"FANDA96";#N/A,#N/A,FALSE,"INTRAN96";#N/A,#N/A,FALSE,"NAA9697";#N/A,#N/A,FALSE,"ECWEBB";#N/A,#N/A,FALSE,"MFT96";#N/A,#N/A,FALSE,"CTrecon"}</definedName>
    <definedName name="T4.9i_4_1_1_5" hidden="1">{#N/A,#N/A,FALSE,"TMCOMP96";#N/A,#N/A,FALSE,"MAT96";#N/A,#N/A,FALSE,"FANDA96";#N/A,#N/A,FALSE,"INTRAN96";#N/A,#N/A,FALSE,"NAA9697";#N/A,#N/A,FALSE,"ECWEBB";#N/A,#N/A,FALSE,"MFT96";#N/A,#N/A,FALSE,"CTrecon"}</definedName>
    <definedName name="T4.9i_4_1_2" hidden="1">{#N/A,#N/A,FALSE,"TMCOMP96";#N/A,#N/A,FALSE,"MAT96";#N/A,#N/A,FALSE,"FANDA96";#N/A,#N/A,FALSE,"INTRAN96";#N/A,#N/A,FALSE,"NAA9697";#N/A,#N/A,FALSE,"ECWEBB";#N/A,#N/A,FALSE,"MFT96";#N/A,#N/A,FALSE,"CTrecon"}</definedName>
    <definedName name="T4.9i_4_1_2_1" hidden="1">{#N/A,#N/A,FALSE,"TMCOMP96";#N/A,#N/A,FALSE,"MAT96";#N/A,#N/A,FALSE,"FANDA96";#N/A,#N/A,FALSE,"INTRAN96";#N/A,#N/A,FALSE,"NAA9697";#N/A,#N/A,FALSE,"ECWEBB";#N/A,#N/A,FALSE,"MFT96";#N/A,#N/A,FALSE,"CTrecon"}</definedName>
    <definedName name="T4.9i_4_1_2_2" hidden="1">{#N/A,#N/A,FALSE,"TMCOMP96";#N/A,#N/A,FALSE,"MAT96";#N/A,#N/A,FALSE,"FANDA96";#N/A,#N/A,FALSE,"INTRAN96";#N/A,#N/A,FALSE,"NAA9697";#N/A,#N/A,FALSE,"ECWEBB";#N/A,#N/A,FALSE,"MFT96";#N/A,#N/A,FALSE,"CTrecon"}</definedName>
    <definedName name="T4.9i_4_1_2_3" hidden="1">{#N/A,#N/A,FALSE,"TMCOMP96";#N/A,#N/A,FALSE,"MAT96";#N/A,#N/A,FALSE,"FANDA96";#N/A,#N/A,FALSE,"INTRAN96";#N/A,#N/A,FALSE,"NAA9697";#N/A,#N/A,FALSE,"ECWEBB";#N/A,#N/A,FALSE,"MFT96";#N/A,#N/A,FALSE,"CTrecon"}</definedName>
    <definedName name="T4.9i_4_1_2_4" hidden="1">{#N/A,#N/A,FALSE,"TMCOMP96";#N/A,#N/A,FALSE,"MAT96";#N/A,#N/A,FALSE,"FANDA96";#N/A,#N/A,FALSE,"INTRAN96";#N/A,#N/A,FALSE,"NAA9697";#N/A,#N/A,FALSE,"ECWEBB";#N/A,#N/A,FALSE,"MFT96";#N/A,#N/A,FALSE,"CTrecon"}</definedName>
    <definedName name="T4.9i_4_1_2_5" hidden="1">{#N/A,#N/A,FALSE,"TMCOMP96";#N/A,#N/A,FALSE,"MAT96";#N/A,#N/A,FALSE,"FANDA96";#N/A,#N/A,FALSE,"INTRAN96";#N/A,#N/A,FALSE,"NAA9697";#N/A,#N/A,FALSE,"ECWEBB";#N/A,#N/A,FALSE,"MFT96";#N/A,#N/A,FALSE,"CTrecon"}</definedName>
    <definedName name="T4.9i_4_1_3" hidden="1">{#N/A,#N/A,FALSE,"TMCOMP96";#N/A,#N/A,FALSE,"MAT96";#N/A,#N/A,FALSE,"FANDA96";#N/A,#N/A,FALSE,"INTRAN96";#N/A,#N/A,FALSE,"NAA9697";#N/A,#N/A,FALSE,"ECWEBB";#N/A,#N/A,FALSE,"MFT96";#N/A,#N/A,FALSE,"CTrecon"}</definedName>
    <definedName name="T4.9i_4_1_3_1" hidden="1">{#N/A,#N/A,FALSE,"TMCOMP96";#N/A,#N/A,FALSE,"MAT96";#N/A,#N/A,FALSE,"FANDA96";#N/A,#N/A,FALSE,"INTRAN96";#N/A,#N/A,FALSE,"NAA9697";#N/A,#N/A,FALSE,"ECWEBB";#N/A,#N/A,FALSE,"MFT96";#N/A,#N/A,FALSE,"CTrecon"}</definedName>
    <definedName name="T4.9i_4_1_3_2" hidden="1">{#N/A,#N/A,FALSE,"TMCOMP96";#N/A,#N/A,FALSE,"MAT96";#N/A,#N/A,FALSE,"FANDA96";#N/A,#N/A,FALSE,"INTRAN96";#N/A,#N/A,FALSE,"NAA9697";#N/A,#N/A,FALSE,"ECWEBB";#N/A,#N/A,FALSE,"MFT96";#N/A,#N/A,FALSE,"CTrecon"}</definedName>
    <definedName name="T4.9i_4_1_3_3" hidden="1">{#N/A,#N/A,FALSE,"TMCOMP96";#N/A,#N/A,FALSE,"MAT96";#N/A,#N/A,FALSE,"FANDA96";#N/A,#N/A,FALSE,"INTRAN96";#N/A,#N/A,FALSE,"NAA9697";#N/A,#N/A,FALSE,"ECWEBB";#N/A,#N/A,FALSE,"MFT96";#N/A,#N/A,FALSE,"CTrecon"}</definedName>
    <definedName name="T4.9i_4_1_3_4" hidden="1">{#N/A,#N/A,FALSE,"TMCOMP96";#N/A,#N/A,FALSE,"MAT96";#N/A,#N/A,FALSE,"FANDA96";#N/A,#N/A,FALSE,"INTRAN96";#N/A,#N/A,FALSE,"NAA9697";#N/A,#N/A,FALSE,"ECWEBB";#N/A,#N/A,FALSE,"MFT96";#N/A,#N/A,FALSE,"CTrecon"}</definedName>
    <definedName name="T4.9i_4_1_3_5" hidden="1">{#N/A,#N/A,FALSE,"TMCOMP96";#N/A,#N/A,FALSE,"MAT96";#N/A,#N/A,FALSE,"FANDA96";#N/A,#N/A,FALSE,"INTRAN96";#N/A,#N/A,FALSE,"NAA9697";#N/A,#N/A,FALSE,"ECWEBB";#N/A,#N/A,FALSE,"MFT96";#N/A,#N/A,FALSE,"CTrecon"}</definedName>
    <definedName name="T4.9i_4_1_4" hidden="1">{#N/A,#N/A,FALSE,"TMCOMP96";#N/A,#N/A,FALSE,"MAT96";#N/A,#N/A,FALSE,"FANDA96";#N/A,#N/A,FALSE,"INTRAN96";#N/A,#N/A,FALSE,"NAA9697";#N/A,#N/A,FALSE,"ECWEBB";#N/A,#N/A,FALSE,"MFT96";#N/A,#N/A,FALSE,"CTrecon"}</definedName>
    <definedName name="T4.9i_4_1_4_1" hidden="1">{#N/A,#N/A,FALSE,"TMCOMP96";#N/A,#N/A,FALSE,"MAT96";#N/A,#N/A,FALSE,"FANDA96";#N/A,#N/A,FALSE,"INTRAN96";#N/A,#N/A,FALSE,"NAA9697";#N/A,#N/A,FALSE,"ECWEBB";#N/A,#N/A,FALSE,"MFT96";#N/A,#N/A,FALSE,"CTrecon"}</definedName>
    <definedName name="T4.9i_4_1_4_2" hidden="1">{#N/A,#N/A,FALSE,"TMCOMP96";#N/A,#N/A,FALSE,"MAT96";#N/A,#N/A,FALSE,"FANDA96";#N/A,#N/A,FALSE,"INTRAN96";#N/A,#N/A,FALSE,"NAA9697";#N/A,#N/A,FALSE,"ECWEBB";#N/A,#N/A,FALSE,"MFT96";#N/A,#N/A,FALSE,"CTrecon"}</definedName>
    <definedName name="T4.9i_4_1_4_3" hidden="1">{#N/A,#N/A,FALSE,"TMCOMP96";#N/A,#N/A,FALSE,"MAT96";#N/A,#N/A,FALSE,"FANDA96";#N/A,#N/A,FALSE,"INTRAN96";#N/A,#N/A,FALSE,"NAA9697";#N/A,#N/A,FALSE,"ECWEBB";#N/A,#N/A,FALSE,"MFT96";#N/A,#N/A,FALSE,"CTrecon"}</definedName>
    <definedName name="T4.9i_4_1_4_4" hidden="1">{#N/A,#N/A,FALSE,"TMCOMP96";#N/A,#N/A,FALSE,"MAT96";#N/A,#N/A,FALSE,"FANDA96";#N/A,#N/A,FALSE,"INTRAN96";#N/A,#N/A,FALSE,"NAA9697";#N/A,#N/A,FALSE,"ECWEBB";#N/A,#N/A,FALSE,"MFT96";#N/A,#N/A,FALSE,"CTrecon"}</definedName>
    <definedName name="T4.9i_4_1_4_5" hidden="1">{#N/A,#N/A,FALSE,"TMCOMP96";#N/A,#N/A,FALSE,"MAT96";#N/A,#N/A,FALSE,"FANDA96";#N/A,#N/A,FALSE,"INTRAN96";#N/A,#N/A,FALSE,"NAA9697";#N/A,#N/A,FALSE,"ECWEBB";#N/A,#N/A,FALSE,"MFT96";#N/A,#N/A,FALSE,"CTrecon"}</definedName>
    <definedName name="T4.9i_4_1_5" hidden="1">{#N/A,#N/A,FALSE,"TMCOMP96";#N/A,#N/A,FALSE,"MAT96";#N/A,#N/A,FALSE,"FANDA96";#N/A,#N/A,FALSE,"INTRAN96";#N/A,#N/A,FALSE,"NAA9697";#N/A,#N/A,FALSE,"ECWEBB";#N/A,#N/A,FALSE,"MFT96";#N/A,#N/A,FALSE,"CTrecon"}</definedName>
    <definedName name="T4.9i_4_1_5_1" hidden="1">{#N/A,#N/A,FALSE,"TMCOMP96";#N/A,#N/A,FALSE,"MAT96";#N/A,#N/A,FALSE,"FANDA96";#N/A,#N/A,FALSE,"INTRAN96";#N/A,#N/A,FALSE,"NAA9697";#N/A,#N/A,FALSE,"ECWEBB";#N/A,#N/A,FALSE,"MFT96";#N/A,#N/A,FALSE,"CTrecon"}</definedName>
    <definedName name="T4.9i_4_1_5_2" hidden="1">{#N/A,#N/A,FALSE,"TMCOMP96";#N/A,#N/A,FALSE,"MAT96";#N/A,#N/A,FALSE,"FANDA96";#N/A,#N/A,FALSE,"INTRAN96";#N/A,#N/A,FALSE,"NAA9697";#N/A,#N/A,FALSE,"ECWEBB";#N/A,#N/A,FALSE,"MFT96";#N/A,#N/A,FALSE,"CTrecon"}</definedName>
    <definedName name="T4.9i_4_1_5_3" hidden="1">{#N/A,#N/A,FALSE,"TMCOMP96";#N/A,#N/A,FALSE,"MAT96";#N/A,#N/A,FALSE,"FANDA96";#N/A,#N/A,FALSE,"INTRAN96";#N/A,#N/A,FALSE,"NAA9697";#N/A,#N/A,FALSE,"ECWEBB";#N/A,#N/A,FALSE,"MFT96";#N/A,#N/A,FALSE,"CTrecon"}</definedName>
    <definedName name="T4.9i_4_1_5_4" hidden="1">{#N/A,#N/A,FALSE,"TMCOMP96";#N/A,#N/A,FALSE,"MAT96";#N/A,#N/A,FALSE,"FANDA96";#N/A,#N/A,FALSE,"INTRAN96";#N/A,#N/A,FALSE,"NAA9697";#N/A,#N/A,FALSE,"ECWEBB";#N/A,#N/A,FALSE,"MFT96";#N/A,#N/A,FALSE,"CTrecon"}</definedName>
    <definedName name="T4.9i_4_1_5_5" hidden="1">{#N/A,#N/A,FALSE,"TMCOMP96";#N/A,#N/A,FALSE,"MAT96";#N/A,#N/A,FALSE,"FANDA96";#N/A,#N/A,FALSE,"INTRAN96";#N/A,#N/A,FALSE,"NAA9697";#N/A,#N/A,FALSE,"ECWEBB";#N/A,#N/A,FALSE,"MFT96";#N/A,#N/A,FALSE,"CTrecon"}</definedName>
    <definedName name="T4.9i_4_2" hidden="1">{#N/A,#N/A,FALSE,"TMCOMP96";#N/A,#N/A,FALSE,"MAT96";#N/A,#N/A,FALSE,"FANDA96";#N/A,#N/A,FALSE,"INTRAN96";#N/A,#N/A,FALSE,"NAA9697";#N/A,#N/A,FALSE,"ECWEBB";#N/A,#N/A,FALSE,"MFT96";#N/A,#N/A,FALSE,"CTrecon"}</definedName>
    <definedName name="T4.9i_4_2_1" hidden="1">{#N/A,#N/A,FALSE,"TMCOMP96";#N/A,#N/A,FALSE,"MAT96";#N/A,#N/A,FALSE,"FANDA96";#N/A,#N/A,FALSE,"INTRAN96";#N/A,#N/A,FALSE,"NAA9697";#N/A,#N/A,FALSE,"ECWEBB";#N/A,#N/A,FALSE,"MFT96";#N/A,#N/A,FALSE,"CTrecon"}</definedName>
    <definedName name="T4.9i_4_2_2" hidden="1">{#N/A,#N/A,FALSE,"TMCOMP96";#N/A,#N/A,FALSE,"MAT96";#N/A,#N/A,FALSE,"FANDA96";#N/A,#N/A,FALSE,"INTRAN96";#N/A,#N/A,FALSE,"NAA9697";#N/A,#N/A,FALSE,"ECWEBB";#N/A,#N/A,FALSE,"MFT96";#N/A,#N/A,FALSE,"CTrecon"}</definedName>
    <definedName name="T4.9i_4_2_3" hidden="1">{#N/A,#N/A,FALSE,"TMCOMP96";#N/A,#N/A,FALSE,"MAT96";#N/A,#N/A,FALSE,"FANDA96";#N/A,#N/A,FALSE,"INTRAN96";#N/A,#N/A,FALSE,"NAA9697";#N/A,#N/A,FALSE,"ECWEBB";#N/A,#N/A,FALSE,"MFT96";#N/A,#N/A,FALSE,"CTrecon"}</definedName>
    <definedName name="T4.9i_4_2_4" hidden="1">{#N/A,#N/A,FALSE,"TMCOMP96";#N/A,#N/A,FALSE,"MAT96";#N/A,#N/A,FALSE,"FANDA96";#N/A,#N/A,FALSE,"INTRAN96";#N/A,#N/A,FALSE,"NAA9697";#N/A,#N/A,FALSE,"ECWEBB";#N/A,#N/A,FALSE,"MFT96";#N/A,#N/A,FALSE,"CTrecon"}</definedName>
    <definedName name="T4.9i_4_2_5" hidden="1">{#N/A,#N/A,FALSE,"TMCOMP96";#N/A,#N/A,FALSE,"MAT96";#N/A,#N/A,FALSE,"FANDA96";#N/A,#N/A,FALSE,"INTRAN96";#N/A,#N/A,FALSE,"NAA9697";#N/A,#N/A,FALSE,"ECWEBB";#N/A,#N/A,FALSE,"MFT96";#N/A,#N/A,FALSE,"CTrecon"}</definedName>
    <definedName name="T4.9i_4_3" hidden="1">{#N/A,#N/A,FALSE,"TMCOMP96";#N/A,#N/A,FALSE,"MAT96";#N/A,#N/A,FALSE,"FANDA96";#N/A,#N/A,FALSE,"INTRAN96";#N/A,#N/A,FALSE,"NAA9697";#N/A,#N/A,FALSE,"ECWEBB";#N/A,#N/A,FALSE,"MFT96";#N/A,#N/A,FALSE,"CTrecon"}</definedName>
    <definedName name="T4.9i_4_3_1" hidden="1">{#N/A,#N/A,FALSE,"TMCOMP96";#N/A,#N/A,FALSE,"MAT96";#N/A,#N/A,FALSE,"FANDA96";#N/A,#N/A,FALSE,"INTRAN96";#N/A,#N/A,FALSE,"NAA9697";#N/A,#N/A,FALSE,"ECWEBB";#N/A,#N/A,FALSE,"MFT96";#N/A,#N/A,FALSE,"CTrecon"}</definedName>
    <definedName name="T4.9i_4_3_2" hidden="1">{#N/A,#N/A,FALSE,"TMCOMP96";#N/A,#N/A,FALSE,"MAT96";#N/A,#N/A,FALSE,"FANDA96";#N/A,#N/A,FALSE,"INTRAN96";#N/A,#N/A,FALSE,"NAA9697";#N/A,#N/A,FALSE,"ECWEBB";#N/A,#N/A,FALSE,"MFT96";#N/A,#N/A,FALSE,"CTrecon"}</definedName>
    <definedName name="T4.9i_4_3_3" hidden="1">{#N/A,#N/A,FALSE,"TMCOMP96";#N/A,#N/A,FALSE,"MAT96";#N/A,#N/A,FALSE,"FANDA96";#N/A,#N/A,FALSE,"INTRAN96";#N/A,#N/A,FALSE,"NAA9697";#N/A,#N/A,FALSE,"ECWEBB";#N/A,#N/A,FALSE,"MFT96";#N/A,#N/A,FALSE,"CTrecon"}</definedName>
    <definedName name="T4.9i_4_3_4" hidden="1">{#N/A,#N/A,FALSE,"TMCOMP96";#N/A,#N/A,FALSE,"MAT96";#N/A,#N/A,FALSE,"FANDA96";#N/A,#N/A,FALSE,"INTRAN96";#N/A,#N/A,FALSE,"NAA9697";#N/A,#N/A,FALSE,"ECWEBB";#N/A,#N/A,FALSE,"MFT96";#N/A,#N/A,FALSE,"CTrecon"}</definedName>
    <definedName name="T4.9i_4_3_5" hidden="1">{#N/A,#N/A,FALSE,"TMCOMP96";#N/A,#N/A,FALSE,"MAT96";#N/A,#N/A,FALSE,"FANDA96";#N/A,#N/A,FALSE,"INTRAN96";#N/A,#N/A,FALSE,"NAA9697";#N/A,#N/A,FALSE,"ECWEBB";#N/A,#N/A,FALSE,"MFT96";#N/A,#N/A,FALSE,"CTrecon"}</definedName>
    <definedName name="T4.9i_4_4" hidden="1">{#N/A,#N/A,FALSE,"TMCOMP96";#N/A,#N/A,FALSE,"MAT96";#N/A,#N/A,FALSE,"FANDA96";#N/A,#N/A,FALSE,"INTRAN96";#N/A,#N/A,FALSE,"NAA9697";#N/A,#N/A,FALSE,"ECWEBB";#N/A,#N/A,FALSE,"MFT96";#N/A,#N/A,FALSE,"CTrecon"}</definedName>
    <definedName name="T4.9i_4_4_1" hidden="1">{#N/A,#N/A,FALSE,"TMCOMP96";#N/A,#N/A,FALSE,"MAT96";#N/A,#N/A,FALSE,"FANDA96";#N/A,#N/A,FALSE,"INTRAN96";#N/A,#N/A,FALSE,"NAA9697";#N/A,#N/A,FALSE,"ECWEBB";#N/A,#N/A,FALSE,"MFT96";#N/A,#N/A,FALSE,"CTrecon"}</definedName>
    <definedName name="T4.9i_4_4_2" hidden="1">{#N/A,#N/A,FALSE,"TMCOMP96";#N/A,#N/A,FALSE,"MAT96";#N/A,#N/A,FALSE,"FANDA96";#N/A,#N/A,FALSE,"INTRAN96";#N/A,#N/A,FALSE,"NAA9697";#N/A,#N/A,FALSE,"ECWEBB";#N/A,#N/A,FALSE,"MFT96";#N/A,#N/A,FALSE,"CTrecon"}</definedName>
    <definedName name="T4.9i_4_4_3" hidden="1">{#N/A,#N/A,FALSE,"TMCOMP96";#N/A,#N/A,FALSE,"MAT96";#N/A,#N/A,FALSE,"FANDA96";#N/A,#N/A,FALSE,"INTRAN96";#N/A,#N/A,FALSE,"NAA9697";#N/A,#N/A,FALSE,"ECWEBB";#N/A,#N/A,FALSE,"MFT96";#N/A,#N/A,FALSE,"CTrecon"}</definedName>
    <definedName name="T4.9i_4_4_4" hidden="1">{#N/A,#N/A,FALSE,"TMCOMP96";#N/A,#N/A,FALSE,"MAT96";#N/A,#N/A,FALSE,"FANDA96";#N/A,#N/A,FALSE,"INTRAN96";#N/A,#N/A,FALSE,"NAA9697";#N/A,#N/A,FALSE,"ECWEBB";#N/A,#N/A,FALSE,"MFT96";#N/A,#N/A,FALSE,"CTrecon"}</definedName>
    <definedName name="T4.9i_4_4_5" hidden="1">{#N/A,#N/A,FALSE,"TMCOMP96";#N/A,#N/A,FALSE,"MAT96";#N/A,#N/A,FALSE,"FANDA96";#N/A,#N/A,FALSE,"INTRAN96";#N/A,#N/A,FALSE,"NAA9697";#N/A,#N/A,FALSE,"ECWEBB";#N/A,#N/A,FALSE,"MFT96";#N/A,#N/A,FALSE,"CTrecon"}</definedName>
    <definedName name="T4.9i_4_5" hidden="1">{#N/A,#N/A,FALSE,"TMCOMP96";#N/A,#N/A,FALSE,"MAT96";#N/A,#N/A,FALSE,"FANDA96";#N/A,#N/A,FALSE,"INTRAN96";#N/A,#N/A,FALSE,"NAA9697";#N/A,#N/A,FALSE,"ECWEBB";#N/A,#N/A,FALSE,"MFT96";#N/A,#N/A,FALSE,"CTrecon"}</definedName>
    <definedName name="T4.9i_4_5_1" hidden="1">{#N/A,#N/A,FALSE,"TMCOMP96";#N/A,#N/A,FALSE,"MAT96";#N/A,#N/A,FALSE,"FANDA96";#N/A,#N/A,FALSE,"INTRAN96";#N/A,#N/A,FALSE,"NAA9697";#N/A,#N/A,FALSE,"ECWEBB";#N/A,#N/A,FALSE,"MFT96";#N/A,#N/A,FALSE,"CTrecon"}</definedName>
    <definedName name="T4.9i_4_5_2" hidden="1">{#N/A,#N/A,FALSE,"TMCOMP96";#N/A,#N/A,FALSE,"MAT96";#N/A,#N/A,FALSE,"FANDA96";#N/A,#N/A,FALSE,"INTRAN96";#N/A,#N/A,FALSE,"NAA9697";#N/A,#N/A,FALSE,"ECWEBB";#N/A,#N/A,FALSE,"MFT96";#N/A,#N/A,FALSE,"CTrecon"}</definedName>
    <definedName name="T4.9i_4_5_3" hidden="1">{#N/A,#N/A,FALSE,"TMCOMP96";#N/A,#N/A,FALSE,"MAT96";#N/A,#N/A,FALSE,"FANDA96";#N/A,#N/A,FALSE,"INTRAN96";#N/A,#N/A,FALSE,"NAA9697";#N/A,#N/A,FALSE,"ECWEBB";#N/A,#N/A,FALSE,"MFT96";#N/A,#N/A,FALSE,"CTrecon"}</definedName>
    <definedName name="T4.9i_4_5_4" hidden="1">{#N/A,#N/A,FALSE,"TMCOMP96";#N/A,#N/A,FALSE,"MAT96";#N/A,#N/A,FALSE,"FANDA96";#N/A,#N/A,FALSE,"INTRAN96";#N/A,#N/A,FALSE,"NAA9697";#N/A,#N/A,FALSE,"ECWEBB";#N/A,#N/A,FALSE,"MFT96";#N/A,#N/A,FALSE,"CTrecon"}</definedName>
    <definedName name="T4.9i_4_5_5" hidden="1">{#N/A,#N/A,FALSE,"TMCOMP96";#N/A,#N/A,FALSE,"MAT96";#N/A,#N/A,FALSE,"FANDA96";#N/A,#N/A,FALSE,"INTRAN96";#N/A,#N/A,FALSE,"NAA9697";#N/A,#N/A,FALSE,"ECWEBB";#N/A,#N/A,FALSE,"MFT96";#N/A,#N/A,FALSE,"CTrecon"}</definedName>
    <definedName name="T4.9i_5" hidden="1">{#N/A,#N/A,FALSE,"TMCOMP96";#N/A,#N/A,FALSE,"MAT96";#N/A,#N/A,FALSE,"FANDA96";#N/A,#N/A,FALSE,"INTRAN96";#N/A,#N/A,FALSE,"NAA9697";#N/A,#N/A,FALSE,"ECWEBB";#N/A,#N/A,FALSE,"MFT96";#N/A,#N/A,FALSE,"CTrecon"}</definedName>
    <definedName name="T4.9i_5_1" hidden="1">{#N/A,#N/A,FALSE,"TMCOMP96";#N/A,#N/A,FALSE,"MAT96";#N/A,#N/A,FALSE,"FANDA96";#N/A,#N/A,FALSE,"INTRAN96";#N/A,#N/A,FALSE,"NAA9697";#N/A,#N/A,FALSE,"ECWEBB";#N/A,#N/A,FALSE,"MFT96";#N/A,#N/A,FALSE,"CTrecon"}</definedName>
    <definedName name="T4.9i_5_1_1" hidden="1">{#N/A,#N/A,FALSE,"TMCOMP96";#N/A,#N/A,FALSE,"MAT96";#N/A,#N/A,FALSE,"FANDA96";#N/A,#N/A,FALSE,"INTRAN96";#N/A,#N/A,FALSE,"NAA9697";#N/A,#N/A,FALSE,"ECWEBB";#N/A,#N/A,FALSE,"MFT96";#N/A,#N/A,FALSE,"CTrecon"}</definedName>
    <definedName name="T4.9i_5_1_1_1" hidden="1">{#N/A,#N/A,FALSE,"TMCOMP96";#N/A,#N/A,FALSE,"MAT96";#N/A,#N/A,FALSE,"FANDA96";#N/A,#N/A,FALSE,"INTRAN96";#N/A,#N/A,FALSE,"NAA9697";#N/A,#N/A,FALSE,"ECWEBB";#N/A,#N/A,FALSE,"MFT96";#N/A,#N/A,FALSE,"CTrecon"}</definedName>
    <definedName name="T4.9i_5_1_1_1_1" hidden="1">{#N/A,#N/A,FALSE,"TMCOMP96";#N/A,#N/A,FALSE,"MAT96";#N/A,#N/A,FALSE,"FANDA96";#N/A,#N/A,FALSE,"INTRAN96";#N/A,#N/A,FALSE,"NAA9697";#N/A,#N/A,FALSE,"ECWEBB";#N/A,#N/A,FALSE,"MFT96";#N/A,#N/A,FALSE,"CTrecon"}</definedName>
    <definedName name="T4.9i_5_1_1_1_2" hidden="1">{#N/A,#N/A,FALSE,"TMCOMP96";#N/A,#N/A,FALSE,"MAT96";#N/A,#N/A,FALSE,"FANDA96";#N/A,#N/A,FALSE,"INTRAN96";#N/A,#N/A,FALSE,"NAA9697";#N/A,#N/A,FALSE,"ECWEBB";#N/A,#N/A,FALSE,"MFT96";#N/A,#N/A,FALSE,"CTrecon"}</definedName>
    <definedName name="T4.9i_5_1_1_1_3" hidden="1">{#N/A,#N/A,FALSE,"TMCOMP96";#N/A,#N/A,FALSE,"MAT96";#N/A,#N/A,FALSE,"FANDA96";#N/A,#N/A,FALSE,"INTRAN96";#N/A,#N/A,FALSE,"NAA9697";#N/A,#N/A,FALSE,"ECWEBB";#N/A,#N/A,FALSE,"MFT96";#N/A,#N/A,FALSE,"CTrecon"}</definedName>
    <definedName name="T4.9i_5_1_1_1_4" hidden="1">{#N/A,#N/A,FALSE,"TMCOMP96";#N/A,#N/A,FALSE,"MAT96";#N/A,#N/A,FALSE,"FANDA96";#N/A,#N/A,FALSE,"INTRAN96";#N/A,#N/A,FALSE,"NAA9697";#N/A,#N/A,FALSE,"ECWEBB";#N/A,#N/A,FALSE,"MFT96";#N/A,#N/A,FALSE,"CTrecon"}</definedName>
    <definedName name="T4.9i_5_1_1_1_5" hidden="1">{#N/A,#N/A,FALSE,"TMCOMP96";#N/A,#N/A,FALSE,"MAT96";#N/A,#N/A,FALSE,"FANDA96";#N/A,#N/A,FALSE,"INTRAN96";#N/A,#N/A,FALSE,"NAA9697";#N/A,#N/A,FALSE,"ECWEBB";#N/A,#N/A,FALSE,"MFT96";#N/A,#N/A,FALSE,"CTrecon"}</definedName>
    <definedName name="T4.9i_5_1_1_2" hidden="1">{#N/A,#N/A,FALSE,"TMCOMP96";#N/A,#N/A,FALSE,"MAT96";#N/A,#N/A,FALSE,"FANDA96";#N/A,#N/A,FALSE,"INTRAN96";#N/A,#N/A,FALSE,"NAA9697";#N/A,#N/A,FALSE,"ECWEBB";#N/A,#N/A,FALSE,"MFT96";#N/A,#N/A,FALSE,"CTrecon"}</definedName>
    <definedName name="T4.9i_5_1_1_2_1" hidden="1">{#N/A,#N/A,FALSE,"TMCOMP96";#N/A,#N/A,FALSE,"MAT96";#N/A,#N/A,FALSE,"FANDA96";#N/A,#N/A,FALSE,"INTRAN96";#N/A,#N/A,FALSE,"NAA9697";#N/A,#N/A,FALSE,"ECWEBB";#N/A,#N/A,FALSE,"MFT96";#N/A,#N/A,FALSE,"CTrecon"}</definedName>
    <definedName name="T4.9i_5_1_1_2_2" hidden="1">{#N/A,#N/A,FALSE,"TMCOMP96";#N/A,#N/A,FALSE,"MAT96";#N/A,#N/A,FALSE,"FANDA96";#N/A,#N/A,FALSE,"INTRAN96";#N/A,#N/A,FALSE,"NAA9697";#N/A,#N/A,FALSE,"ECWEBB";#N/A,#N/A,FALSE,"MFT96";#N/A,#N/A,FALSE,"CTrecon"}</definedName>
    <definedName name="T4.9i_5_1_1_2_3" hidden="1">{#N/A,#N/A,FALSE,"TMCOMP96";#N/A,#N/A,FALSE,"MAT96";#N/A,#N/A,FALSE,"FANDA96";#N/A,#N/A,FALSE,"INTRAN96";#N/A,#N/A,FALSE,"NAA9697";#N/A,#N/A,FALSE,"ECWEBB";#N/A,#N/A,FALSE,"MFT96";#N/A,#N/A,FALSE,"CTrecon"}</definedName>
    <definedName name="T4.9i_5_1_1_2_4" hidden="1">{#N/A,#N/A,FALSE,"TMCOMP96";#N/A,#N/A,FALSE,"MAT96";#N/A,#N/A,FALSE,"FANDA96";#N/A,#N/A,FALSE,"INTRAN96";#N/A,#N/A,FALSE,"NAA9697";#N/A,#N/A,FALSE,"ECWEBB";#N/A,#N/A,FALSE,"MFT96";#N/A,#N/A,FALSE,"CTrecon"}</definedName>
    <definedName name="T4.9i_5_1_1_2_5" hidden="1">{#N/A,#N/A,FALSE,"TMCOMP96";#N/A,#N/A,FALSE,"MAT96";#N/A,#N/A,FALSE,"FANDA96";#N/A,#N/A,FALSE,"INTRAN96";#N/A,#N/A,FALSE,"NAA9697";#N/A,#N/A,FALSE,"ECWEBB";#N/A,#N/A,FALSE,"MFT96";#N/A,#N/A,FALSE,"CTrecon"}</definedName>
    <definedName name="T4.9i_5_1_1_3" hidden="1">{#N/A,#N/A,FALSE,"TMCOMP96";#N/A,#N/A,FALSE,"MAT96";#N/A,#N/A,FALSE,"FANDA96";#N/A,#N/A,FALSE,"INTRAN96";#N/A,#N/A,FALSE,"NAA9697";#N/A,#N/A,FALSE,"ECWEBB";#N/A,#N/A,FALSE,"MFT96";#N/A,#N/A,FALSE,"CTrecon"}</definedName>
    <definedName name="T4.9i_5_1_1_4" hidden="1">{#N/A,#N/A,FALSE,"TMCOMP96";#N/A,#N/A,FALSE,"MAT96";#N/A,#N/A,FALSE,"FANDA96";#N/A,#N/A,FALSE,"INTRAN96";#N/A,#N/A,FALSE,"NAA9697";#N/A,#N/A,FALSE,"ECWEBB";#N/A,#N/A,FALSE,"MFT96";#N/A,#N/A,FALSE,"CTrecon"}</definedName>
    <definedName name="T4.9i_5_1_1_5" hidden="1">{#N/A,#N/A,FALSE,"TMCOMP96";#N/A,#N/A,FALSE,"MAT96";#N/A,#N/A,FALSE,"FANDA96";#N/A,#N/A,FALSE,"INTRAN96";#N/A,#N/A,FALSE,"NAA9697";#N/A,#N/A,FALSE,"ECWEBB";#N/A,#N/A,FALSE,"MFT96";#N/A,#N/A,FALSE,"CTrecon"}</definedName>
    <definedName name="T4.9i_5_1_2" hidden="1">{#N/A,#N/A,FALSE,"TMCOMP96";#N/A,#N/A,FALSE,"MAT96";#N/A,#N/A,FALSE,"FANDA96";#N/A,#N/A,FALSE,"INTRAN96";#N/A,#N/A,FALSE,"NAA9697";#N/A,#N/A,FALSE,"ECWEBB";#N/A,#N/A,FALSE,"MFT96";#N/A,#N/A,FALSE,"CTrecon"}</definedName>
    <definedName name="T4.9i_5_1_2_1" hidden="1">{#N/A,#N/A,FALSE,"TMCOMP96";#N/A,#N/A,FALSE,"MAT96";#N/A,#N/A,FALSE,"FANDA96";#N/A,#N/A,FALSE,"INTRAN96";#N/A,#N/A,FALSE,"NAA9697";#N/A,#N/A,FALSE,"ECWEBB";#N/A,#N/A,FALSE,"MFT96";#N/A,#N/A,FALSE,"CTrecon"}</definedName>
    <definedName name="T4.9i_5_1_2_2" hidden="1">{#N/A,#N/A,FALSE,"TMCOMP96";#N/A,#N/A,FALSE,"MAT96";#N/A,#N/A,FALSE,"FANDA96";#N/A,#N/A,FALSE,"INTRAN96";#N/A,#N/A,FALSE,"NAA9697";#N/A,#N/A,FALSE,"ECWEBB";#N/A,#N/A,FALSE,"MFT96";#N/A,#N/A,FALSE,"CTrecon"}</definedName>
    <definedName name="T4.9i_5_1_2_3" hidden="1">{#N/A,#N/A,FALSE,"TMCOMP96";#N/A,#N/A,FALSE,"MAT96";#N/A,#N/A,FALSE,"FANDA96";#N/A,#N/A,FALSE,"INTRAN96";#N/A,#N/A,FALSE,"NAA9697";#N/A,#N/A,FALSE,"ECWEBB";#N/A,#N/A,FALSE,"MFT96";#N/A,#N/A,FALSE,"CTrecon"}</definedName>
    <definedName name="T4.9i_5_1_2_4" hidden="1">{#N/A,#N/A,FALSE,"TMCOMP96";#N/A,#N/A,FALSE,"MAT96";#N/A,#N/A,FALSE,"FANDA96";#N/A,#N/A,FALSE,"INTRAN96";#N/A,#N/A,FALSE,"NAA9697";#N/A,#N/A,FALSE,"ECWEBB";#N/A,#N/A,FALSE,"MFT96";#N/A,#N/A,FALSE,"CTrecon"}</definedName>
    <definedName name="T4.9i_5_1_2_5" hidden="1">{#N/A,#N/A,FALSE,"TMCOMP96";#N/A,#N/A,FALSE,"MAT96";#N/A,#N/A,FALSE,"FANDA96";#N/A,#N/A,FALSE,"INTRAN96";#N/A,#N/A,FALSE,"NAA9697";#N/A,#N/A,FALSE,"ECWEBB";#N/A,#N/A,FALSE,"MFT96";#N/A,#N/A,FALSE,"CTrecon"}</definedName>
    <definedName name="T4.9i_5_1_3" hidden="1">{#N/A,#N/A,FALSE,"TMCOMP96";#N/A,#N/A,FALSE,"MAT96";#N/A,#N/A,FALSE,"FANDA96";#N/A,#N/A,FALSE,"INTRAN96";#N/A,#N/A,FALSE,"NAA9697";#N/A,#N/A,FALSE,"ECWEBB";#N/A,#N/A,FALSE,"MFT96";#N/A,#N/A,FALSE,"CTrecon"}</definedName>
    <definedName name="T4.9i_5_1_3_1" hidden="1">{#N/A,#N/A,FALSE,"TMCOMP96";#N/A,#N/A,FALSE,"MAT96";#N/A,#N/A,FALSE,"FANDA96";#N/A,#N/A,FALSE,"INTRAN96";#N/A,#N/A,FALSE,"NAA9697";#N/A,#N/A,FALSE,"ECWEBB";#N/A,#N/A,FALSE,"MFT96";#N/A,#N/A,FALSE,"CTrecon"}</definedName>
    <definedName name="T4.9i_5_1_3_2" hidden="1">{#N/A,#N/A,FALSE,"TMCOMP96";#N/A,#N/A,FALSE,"MAT96";#N/A,#N/A,FALSE,"FANDA96";#N/A,#N/A,FALSE,"INTRAN96";#N/A,#N/A,FALSE,"NAA9697";#N/A,#N/A,FALSE,"ECWEBB";#N/A,#N/A,FALSE,"MFT96";#N/A,#N/A,FALSE,"CTrecon"}</definedName>
    <definedName name="T4.9i_5_1_3_3" hidden="1">{#N/A,#N/A,FALSE,"TMCOMP96";#N/A,#N/A,FALSE,"MAT96";#N/A,#N/A,FALSE,"FANDA96";#N/A,#N/A,FALSE,"INTRAN96";#N/A,#N/A,FALSE,"NAA9697";#N/A,#N/A,FALSE,"ECWEBB";#N/A,#N/A,FALSE,"MFT96";#N/A,#N/A,FALSE,"CTrecon"}</definedName>
    <definedName name="T4.9i_5_1_3_4" hidden="1">{#N/A,#N/A,FALSE,"TMCOMP96";#N/A,#N/A,FALSE,"MAT96";#N/A,#N/A,FALSE,"FANDA96";#N/A,#N/A,FALSE,"INTRAN96";#N/A,#N/A,FALSE,"NAA9697";#N/A,#N/A,FALSE,"ECWEBB";#N/A,#N/A,FALSE,"MFT96";#N/A,#N/A,FALSE,"CTrecon"}</definedName>
    <definedName name="T4.9i_5_1_3_5" hidden="1">{#N/A,#N/A,FALSE,"TMCOMP96";#N/A,#N/A,FALSE,"MAT96";#N/A,#N/A,FALSE,"FANDA96";#N/A,#N/A,FALSE,"INTRAN96";#N/A,#N/A,FALSE,"NAA9697";#N/A,#N/A,FALSE,"ECWEBB";#N/A,#N/A,FALSE,"MFT96";#N/A,#N/A,FALSE,"CTrecon"}</definedName>
    <definedName name="T4.9i_5_1_4" hidden="1">{#N/A,#N/A,FALSE,"TMCOMP96";#N/A,#N/A,FALSE,"MAT96";#N/A,#N/A,FALSE,"FANDA96";#N/A,#N/A,FALSE,"INTRAN96";#N/A,#N/A,FALSE,"NAA9697";#N/A,#N/A,FALSE,"ECWEBB";#N/A,#N/A,FALSE,"MFT96";#N/A,#N/A,FALSE,"CTrecon"}</definedName>
    <definedName name="T4.9i_5_1_4_1" hidden="1">{#N/A,#N/A,FALSE,"TMCOMP96";#N/A,#N/A,FALSE,"MAT96";#N/A,#N/A,FALSE,"FANDA96";#N/A,#N/A,FALSE,"INTRAN96";#N/A,#N/A,FALSE,"NAA9697";#N/A,#N/A,FALSE,"ECWEBB";#N/A,#N/A,FALSE,"MFT96";#N/A,#N/A,FALSE,"CTrecon"}</definedName>
    <definedName name="T4.9i_5_1_4_2" hidden="1">{#N/A,#N/A,FALSE,"TMCOMP96";#N/A,#N/A,FALSE,"MAT96";#N/A,#N/A,FALSE,"FANDA96";#N/A,#N/A,FALSE,"INTRAN96";#N/A,#N/A,FALSE,"NAA9697";#N/A,#N/A,FALSE,"ECWEBB";#N/A,#N/A,FALSE,"MFT96";#N/A,#N/A,FALSE,"CTrecon"}</definedName>
    <definedName name="T4.9i_5_1_4_3" hidden="1">{#N/A,#N/A,FALSE,"TMCOMP96";#N/A,#N/A,FALSE,"MAT96";#N/A,#N/A,FALSE,"FANDA96";#N/A,#N/A,FALSE,"INTRAN96";#N/A,#N/A,FALSE,"NAA9697";#N/A,#N/A,FALSE,"ECWEBB";#N/A,#N/A,FALSE,"MFT96";#N/A,#N/A,FALSE,"CTrecon"}</definedName>
    <definedName name="T4.9i_5_1_4_4" hidden="1">{#N/A,#N/A,FALSE,"TMCOMP96";#N/A,#N/A,FALSE,"MAT96";#N/A,#N/A,FALSE,"FANDA96";#N/A,#N/A,FALSE,"INTRAN96";#N/A,#N/A,FALSE,"NAA9697";#N/A,#N/A,FALSE,"ECWEBB";#N/A,#N/A,FALSE,"MFT96";#N/A,#N/A,FALSE,"CTrecon"}</definedName>
    <definedName name="T4.9i_5_1_4_5" hidden="1">{#N/A,#N/A,FALSE,"TMCOMP96";#N/A,#N/A,FALSE,"MAT96";#N/A,#N/A,FALSE,"FANDA96";#N/A,#N/A,FALSE,"INTRAN96";#N/A,#N/A,FALSE,"NAA9697";#N/A,#N/A,FALSE,"ECWEBB";#N/A,#N/A,FALSE,"MFT96";#N/A,#N/A,FALSE,"CTrecon"}</definedName>
    <definedName name="T4.9i_5_1_5" hidden="1">{#N/A,#N/A,FALSE,"TMCOMP96";#N/A,#N/A,FALSE,"MAT96";#N/A,#N/A,FALSE,"FANDA96";#N/A,#N/A,FALSE,"INTRAN96";#N/A,#N/A,FALSE,"NAA9697";#N/A,#N/A,FALSE,"ECWEBB";#N/A,#N/A,FALSE,"MFT96";#N/A,#N/A,FALSE,"CTrecon"}</definedName>
    <definedName name="T4.9i_5_1_5_1" hidden="1">{#N/A,#N/A,FALSE,"TMCOMP96";#N/A,#N/A,FALSE,"MAT96";#N/A,#N/A,FALSE,"FANDA96";#N/A,#N/A,FALSE,"INTRAN96";#N/A,#N/A,FALSE,"NAA9697";#N/A,#N/A,FALSE,"ECWEBB";#N/A,#N/A,FALSE,"MFT96";#N/A,#N/A,FALSE,"CTrecon"}</definedName>
    <definedName name="T4.9i_5_1_5_2" hidden="1">{#N/A,#N/A,FALSE,"TMCOMP96";#N/A,#N/A,FALSE,"MAT96";#N/A,#N/A,FALSE,"FANDA96";#N/A,#N/A,FALSE,"INTRAN96";#N/A,#N/A,FALSE,"NAA9697";#N/A,#N/A,FALSE,"ECWEBB";#N/A,#N/A,FALSE,"MFT96";#N/A,#N/A,FALSE,"CTrecon"}</definedName>
    <definedName name="T4.9i_5_1_5_3" hidden="1">{#N/A,#N/A,FALSE,"TMCOMP96";#N/A,#N/A,FALSE,"MAT96";#N/A,#N/A,FALSE,"FANDA96";#N/A,#N/A,FALSE,"INTRAN96";#N/A,#N/A,FALSE,"NAA9697";#N/A,#N/A,FALSE,"ECWEBB";#N/A,#N/A,FALSE,"MFT96";#N/A,#N/A,FALSE,"CTrecon"}</definedName>
    <definedName name="T4.9i_5_1_5_4" hidden="1">{#N/A,#N/A,FALSE,"TMCOMP96";#N/A,#N/A,FALSE,"MAT96";#N/A,#N/A,FALSE,"FANDA96";#N/A,#N/A,FALSE,"INTRAN96";#N/A,#N/A,FALSE,"NAA9697";#N/A,#N/A,FALSE,"ECWEBB";#N/A,#N/A,FALSE,"MFT96";#N/A,#N/A,FALSE,"CTrecon"}</definedName>
    <definedName name="T4.9i_5_1_5_5" hidden="1">{#N/A,#N/A,FALSE,"TMCOMP96";#N/A,#N/A,FALSE,"MAT96";#N/A,#N/A,FALSE,"FANDA96";#N/A,#N/A,FALSE,"INTRAN96";#N/A,#N/A,FALSE,"NAA9697";#N/A,#N/A,FALSE,"ECWEBB";#N/A,#N/A,FALSE,"MFT96";#N/A,#N/A,FALSE,"CTrecon"}</definedName>
    <definedName name="T4.9i_5_2" hidden="1">{#N/A,#N/A,FALSE,"TMCOMP96";#N/A,#N/A,FALSE,"MAT96";#N/A,#N/A,FALSE,"FANDA96";#N/A,#N/A,FALSE,"INTRAN96";#N/A,#N/A,FALSE,"NAA9697";#N/A,#N/A,FALSE,"ECWEBB";#N/A,#N/A,FALSE,"MFT96";#N/A,#N/A,FALSE,"CTrecon"}</definedName>
    <definedName name="T4.9i_5_2_1" hidden="1">{#N/A,#N/A,FALSE,"TMCOMP96";#N/A,#N/A,FALSE,"MAT96";#N/A,#N/A,FALSE,"FANDA96";#N/A,#N/A,FALSE,"INTRAN96";#N/A,#N/A,FALSE,"NAA9697";#N/A,#N/A,FALSE,"ECWEBB";#N/A,#N/A,FALSE,"MFT96";#N/A,#N/A,FALSE,"CTrecon"}</definedName>
    <definedName name="T4.9i_5_2_2" hidden="1">{#N/A,#N/A,FALSE,"TMCOMP96";#N/A,#N/A,FALSE,"MAT96";#N/A,#N/A,FALSE,"FANDA96";#N/A,#N/A,FALSE,"INTRAN96";#N/A,#N/A,FALSE,"NAA9697";#N/A,#N/A,FALSE,"ECWEBB";#N/A,#N/A,FALSE,"MFT96";#N/A,#N/A,FALSE,"CTrecon"}</definedName>
    <definedName name="T4.9i_5_2_3" hidden="1">{#N/A,#N/A,FALSE,"TMCOMP96";#N/A,#N/A,FALSE,"MAT96";#N/A,#N/A,FALSE,"FANDA96";#N/A,#N/A,FALSE,"INTRAN96";#N/A,#N/A,FALSE,"NAA9697";#N/A,#N/A,FALSE,"ECWEBB";#N/A,#N/A,FALSE,"MFT96";#N/A,#N/A,FALSE,"CTrecon"}</definedName>
    <definedName name="T4.9i_5_2_4" hidden="1">{#N/A,#N/A,FALSE,"TMCOMP96";#N/A,#N/A,FALSE,"MAT96";#N/A,#N/A,FALSE,"FANDA96";#N/A,#N/A,FALSE,"INTRAN96";#N/A,#N/A,FALSE,"NAA9697";#N/A,#N/A,FALSE,"ECWEBB";#N/A,#N/A,FALSE,"MFT96";#N/A,#N/A,FALSE,"CTrecon"}</definedName>
    <definedName name="T4.9i_5_2_5" hidden="1">{#N/A,#N/A,FALSE,"TMCOMP96";#N/A,#N/A,FALSE,"MAT96";#N/A,#N/A,FALSE,"FANDA96";#N/A,#N/A,FALSE,"INTRAN96";#N/A,#N/A,FALSE,"NAA9697";#N/A,#N/A,FALSE,"ECWEBB";#N/A,#N/A,FALSE,"MFT96";#N/A,#N/A,FALSE,"CTrecon"}</definedName>
    <definedName name="T4.9i_5_3" hidden="1">{#N/A,#N/A,FALSE,"TMCOMP96";#N/A,#N/A,FALSE,"MAT96";#N/A,#N/A,FALSE,"FANDA96";#N/A,#N/A,FALSE,"INTRAN96";#N/A,#N/A,FALSE,"NAA9697";#N/A,#N/A,FALSE,"ECWEBB";#N/A,#N/A,FALSE,"MFT96";#N/A,#N/A,FALSE,"CTrecon"}</definedName>
    <definedName name="T4.9i_5_3_1" hidden="1">{#N/A,#N/A,FALSE,"TMCOMP96";#N/A,#N/A,FALSE,"MAT96";#N/A,#N/A,FALSE,"FANDA96";#N/A,#N/A,FALSE,"INTRAN96";#N/A,#N/A,FALSE,"NAA9697";#N/A,#N/A,FALSE,"ECWEBB";#N/A,#N/A,FALSE,"MFT96";#N/A,#N/A,FALSE,"CTrecon"}</definedName>
    <definedName name="T4.9i_5_3_2" hidden="1">{#N/A,#N/A,FALSE,"TMCOMP96";#N/A,#N/A,FALSE,"MAT96";#N/A,#N/A,FALSE,"FANDA96";#N/A,#N/A,FALSE,"INTRAN96";#N/A,#N/A,FALSE,"NAA9697";#N/A,#N/A,FALSE,"ECWEBB";#N/A,#N/A,FALSE,"MFT96";#N/A,#N/A,FALSE,"CTrecon"}</definedName>
    <definedName name="T4.9i_5_3_3" hidden="1">{#N/A,#N/A,FALSE,"TMCOMP96";#N/A,#N/A,FALSE,"MAT96";#N/A,#N/A,FALSE,"FANDA96";#N/A,#N/A,FALSE,"INTRAN96";#N/A,#N/A,FALSE,"NAA9697";#N/A,#N/A,FALSE,"ECWEBB";#N/A,#N/A,FALSE,"MFT96";#N/A,#N/A,FALSE,"CTrecon"}</definedName>
    <definedName name="T4.9i_5_3_4" hidden="1">{#N/A,#N/A,FALSE,"TMCOMP96";#N/A,#N/A,FALSE,"MAT96";#N/A,#N/A,FALSE,"FANDA96";#N/A,#N/A,FALSE,"INTRAN96";#N/A,#N/A,FALSE,"NAA9697";#N/A,#N/A,FALSE,"ECWEBB";#N/A,#N/A,FALSE,"MFT96";#N/A,#N/A,FALSE,"CTrecon"}</definedName>
    <definedName name="T4.9i_5_3_5" hidden="1">{#N/A,#N/A,FALSE,"TMCOMP96";#N/A,#N/A,FALSE,"MAT96";#N/A,#N/A,FALSE,"FANDA96";#N/A,#N/A,FALSE,"INTRAN96";#N/A,#N/A,FALSE,"NAA9697";#N/A,#N/A,FALSE,"ECWEBB";#N/A,#N/A,FALSE,"MFT96";#N/A,#N/A,FALSE,"CTrecon"}</definedName>
    <definedName name="T4.9i_5_4" hidden="1">{#N/A,#N/A,FALSE,"TMCOMP96";#N/A,#N/A,FALSE,"MAT96";#N/A,#N/A,FALSE,"FANDA96";#N/A,#N/A,FALSE,"INTRAN96";#N/A,#N/A,FALSE,"NAA9697";#N/A,#N/A,FALSE,"ECWEBB";#N/A,#N/A,FALSE,"MFT96";#N/A,#N/A,FALSE,"CTrecon"}</definedName>
    <definedName name="T4.9i_5_4_1" hidden="1">{#N/A,#N/A,FALSE,"TMCOMP96";#N/A,#N/A,FALSE,"MAT96";#N/A,#N/A,FALSE,"FANDA96";#N/A,#N/A,FALSE,"INTRAN96";#N/A,#N/A,FALSE,"NAA9697";#N/A,#N/A,FALSE,"ECWEBB";#N/A,#N/A,FALSE,"MFT96";#N/A,#N/A,FALSE,"CTrecon"}</definedName>
    <definedName name="T4.9i_5_4_2" hidden="1">{#N/A,#N/A,FALSE,"TMCOMP96";#N/A,#N/A,FALSE,"MAT96";#N/A,#N/A,FALSE,"FANDA96";#N/A,#N/A,FALSE,"INTRAN96";#N/A,#N/A,FALSE,"NAA9697";#N/A,#N/A,FALSE,"ECWEBB";#N/A,#N/A,FALSE,"MFT96";#N/A,#N/A,FALSE,"CTrecon"}</definedName>
    <definedName name="T4.9i_5_4_3" hidden="1">{#N/A,#N/A,FALSE,"TMCOMP96";#N/A,#N/A,FALSE,"MAT96";#N/A,#N/A,FALSE,"FANDA96";#N/A,#N/A,FALSE,"INTRAN96";#N/A,#N/A,FALSE,"NAA9697";#N/A,#N/A,FALSE,"ECWEBB";#N/A,#N/A,FALSE,"MFT96";#N/A,#N/A,FALSE,"CTrecon"}</definedName>
    <definedName name="T4.9i_5_4_4" hidden="1">{#N/A,#N/A,FALSE,"TMCOMP96";#N/A,#N/A,FALSE,"MAT96";#N/A,#N/A,FALSE,"FANDA96";#N/A,#N/A,FALSE,"INTRAN96";#N/A,#N/A,FALSE,"NAA9697";#N/A,#N/A,FALSE,"ECWEBB";#N/A,#N/A,FALSE,"MFT96";#N/A,#N/A,FALSE,"CTrecon"}</definedName>
    <definedName name="T4.9i_5_4_5" hidden="1">{#N/A,#N/A,FALSE,"TMCOMP96";#N/A,#N/A,FALSE,"MAT96";#N/A,#N/A,FALSE,"FANDA96";#N/A,#N/A,FALSE,"INTRAN96";#N/A,#N/A,FALSE,"NAA9697";#N/A,#N/A,FALSE,"ECWEBB";#N/A,#N/A,FALSE,"MFT96";#N/A,#N/A,FALSE,"CTrecon"}</definedName>
    <definedName name="T4.9i_5_5" hidden="1">{#N/A,#N/A,FALSE,"TMCOMP96";#N/A,#N/A,FALSE,"MAT96";#N/A,#N/A,FALSE,"FANDA96";#N/A,#N/A,FALSE,"INTRAN96";#N/A,#N/A,FALSE,"NAA9697";#N/A,#N/A,FALSE,"ECWEBB";#N/A,#N/A,FALSE,"MFT96";#N/A,#N/A,FALSE,"CTrecon"}</definedName>
    <definedName name="T4.9i_5_5_1" hidden="1">{#N/A,#N/A,FALSE,"TMCOMP96";#N/A,#N/A,FALSE,"MAT96";#N/A,#N/A,FALSE,"FANDA96";#N/A,#N/A,FALSE,"INTRAN96";#N/A,#N/A,FALSE,"NAA9697";#N/A,#N/A,FALSE,"ECWEBB";#N/A,#N/A,FALSE,"MFT96";#N/A,#N/A,FALSE,"CTrecon"}</definedName>
    <definedName name="T4.9i_5_5_2" hidden="1">{#N/A,#N/A,FALSE,"TMCOMP96";#N/A,#N/A,FALSE,"MAT96";#N/A,#N/A,FALSE,"FANDA96";#N/A,#N/A,FALSE,"INTRAN96";#N/A,#N/A,FALSE,"NAA9697";#N/A,#N/A,FALSE,"ECWEBB";#N/A,#N/A,FALSE,"MFT96";#N/A,#N/A,FALSE,"CTrecon"}</definedName>
    <definedName name="T4.9i_5_5_3" hidden="1">{#N/A,#N/A,FALSE,"TMCOMP96";#N/A,#N/A,FALSE,"MAT96";#N/A,#N/A,FALSE,"FANDA96";#N/A,#N/A,FALSE,"INTRAN96";#N/A,#N/A,FALSE,"NAA9697";#N/A,#N/A,FALSE,"ECWEBB";#N/A,#N/A,FALSE,"MFT96";#N/A,#N/A,FALSE,"CTrecon"}</definedName>
    <definedName name="T4.9i_5_5_4" hidden="1">{#N/A,#N/A,FALSE,"TMCOMP96";#N/A,#N/A,FALSE,"MAT96";#N/A,#N/A,FALSE,"FANDA96";#N/A,#N/A,FALSE,"INTRAN96";#N/A,#N/A,FALSE,"NAA9697";#N/A,#N/A,FALSE,"ECWEBB";#N/A,#N/A,FALSE,"MFT96";#N/A,#N/A,FALSE,"CTrecon"}</definedName>
    <definedName name="T4.9i_5_5_5"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4.9j_1" hidden="1">{#N/A,#N/A,FALSE,"TMCOMP96";#N/A,#N/A,FALSE,"MAT96";#N/A,#N/A,FALSE,"FANDA96";#N/A,#N/A,FALSE,"INTRAN96";#N/A,#N/A,FALSE,"NAA9697";#N/A,#N/A,FALSE,"ECWEBB";#N/A,#N/A,FALSE,"MFT96";#N/A,#N/A,FALSE,"CTrecon"}</definedName>
    <definedName name="T4.9j_1_1" hidden="1">{#N/A,#N/A,FALSE,"TMCOMP96";#N/A,#N/A,FALSE,"MAT96";#N/A,#N/A,FALSE,"FANDA96";#N/A,#N/A,FALSE,"INTRAN96";#N/A,#N/A,FALSE,"NAA9697";#N/A,#N/A,FALSE,"ECWEBB";#N/A,#N/A,FALSE,"MFT96";#N/A,#N/A,FALSE,"CTrecon"}</definedName>
    <definedName name="T4.9j_1_1_1" hidden="1">{#N/A,#N/A,FALSE,"TMCOMP96";#N/A,#N/A,FALSE,"MAT96";#N/A,#N/A,FALSE,"FANDA96";#N/A,#N/A,FALSE,"INTRAN96";#N/A,#N/A,FALSE,"NAA9697";#N/A,#N/A,FALSE,"ECWEBB";#N/A,#N/A,FALSE,"MFT96";#N/A,#N/A,FALSE,"CTrecon"}</definedName>
    <definedName name="T4.9j_1_1_1_1" hidden="1">{#N/A,#N/A,FALSE,"TMCOMP96";#N/A,#N/A,FALSE,"MAT96";#N/A,#N/A,FALSE,"FANDA96";#N/A,#N/A,FALSE,"INTRAN96";#N/A,#N/A,FALSE,"NAA9697";#N/A,#N/A,FALSE,"ECWEBB";#N/A,#N/A,FALSE,"MFT96";#N/A,#N/A,FALSE,"CTrecon"}</definedName>
    <definedName name="T4.9j_1_1_1_1_1" hidden="1">{#N/A,#N/A,FALSE,"TMCOMP96";#N/A,#N/A,FALSE,"MAT96";#N/A,#N/A,FALSE,"FANDA96";#N/A,#N/A,FALSE,"INTRAN96";#N/A,#N/A,FALSE,"NAA9697";#N/A,#N/A,FALSE,"ECWEBB";#N/A,#N/A,FALSE,"MFT96";#N/A,#N/A,FALSE,"CTrecon"}</definedName>
    <definedName name="T4.9j_1_1_1_1_1_1" hidden="1">{#N/A,#N/A,FALSE,"TMCOMP96";#N/A,#N/A,FALSE,"MAT96";#N/A,#N/A,FALSE,"FANDA96";#N/A,#N/A,FALSE,"INTRAN96";#N/A,#N/A,FALSE,"NAA9697";#N/A,#N/A,FALSE,"ECWEBB";#N/A,#N/A,FALSE,"MFT96";#N/A,#N/A,FALSE,"CTrecon"}</definedName>
    <definedName name="T4.9j_1_1_1_1_1_2" hidden="1">{#N/A,#N/A,FALSE,"TMCOMP96";#N/A,#N/A,FALSE,"MAT96";#N/A,#N/A,FALSE,"FANDA96";#N/A,#N/A,FALSE,"INTRAN96";#N/A,#N/A,FALSE,"NAA9697";#N/A,#N/A,FALSE,"ECWEBB";#N/A,#N/A,FALSE,"MFT96";#N/A,#N/A,FALSE,"CTrecon"}</definedName>
    <definedName name="T4.9j_1_1_1_1_1_3" hidden="1">{#N/A,#N/A,FALSE,"TMCOMP96";#N/A,#N/A,FALSE,"MAT96";#N/A,#N/A,FALSE,"FANDA96";#N/A,#N/A,FALSE,"INTRAN96";#N/A,#N/A,FALSE,"NAA9697";#N/A,#N/A,FALSE,"ECWEBB";#N/A,#N/A,FALSE,"MFT96";#N/A,#N/A,FALSE,"CTrecon"}</definedName>
    <definedName name="T4.9j_1_1_1_1_1_4" hidden="1">{#N/A,#N/A,FALSE,"TMCOMP96";#N/A,#N/A,FALSE,"MAT96";#N/A,#N/A,FALSE,"FANDA96";#N/A,#N/A,FALSE,"INTRAN96";#N/A,#N/A,FALSE,"NAA9697";#N/A,#N/A,FALSE,"ECWEBB";#N/A,#N/A,FALSE,"MFT96";#N/A,#N/A,FALSE,"CTrecon"}</definedName>
    <definedName name="T4.9j_1_1_1_1_1_5" hidden="1">{#N/A,#N/A,FALSE,"TMCOMP96";#N/A,#N/A,FALSE,"MAT96";#N/A,#N/A,FALSE,"FANDA96";#N/A,#N/A,FALSE,"INTRAN96";#N/A,#N/A,FALSE,"NAA9697";#N/A,#N/A,FALSE,"ECWEBB";#N/A,#N/A,FALSE,"MFT96";#N/A,#N/A,FALSE,"CTrecon"}</definedName>
    <definedName name="T4.9j_1_1_1_1_2" hidden="1">{#N/A,#N/A,FALSE,"TMCOMP96";#N/A,#N/A,FALSE,"MAT96";#N/A,#N/A,FALSE,"FANDA96";#N/A,#N/A,FALSE,"INTRAN96";#N/A,#N/A,FALSE,"NAA9697";#N/A,#N/A,FALSE,"ECWEBB";#N/A,#N/A,FALSE,"MFT96";#N/A,#N/A,FALSE,"CTrecon"}</definedName>
    <definedName name="T4.9j_1_1_1_1_2_1" hidden="1">{#N/A,#N/A,FALSE,"TMCOMP96";#N/A,#N/A,FALSE,"MAT96";#N/A,#N/A,FALSE,"FANDA96";#N/A,#N/A,FALSE,"INTRAN96";#N/A,#N/A,FALSE,"NAA9697";#N/A,#N/A,FALSE,"ECWEBB";#N/A,#N/A,FALSE,"MFT96";#N/A,#N/A,FALSE,"CTrecon"}</definedName>
    <definedName name="T4.9j_1_1_1_1_2_2" hidden="1">{#N/A,#N/A,FALSE,"TMCOMP96";#N/A,#N/A,FALSE,"MAT96";#N/A,#N/A,FALSE,"FANDA96";#N/A,#N/A,FALSE,"INTRAN96";#N/A,#N/A,FALSE,"NAA9697";#N/A,#N/A,FALSE,"ECWEBB";#N/A,#N/A,FALSE,"MFT96";#N/A,#N/A,FALSE,"CTrecon"}</definedName>
    <definedName name="T4.9j_1_1_1_1_2_3" hidden="1">{#N/A,#N/A,FALSE,"TMCOMP96";#N/A,#N/A,FALSE,"MAT96";#N/A,#N/A,FALSE,"FANDA96";#N/A,#N/A,FALSE,"INTRAN96";#N/A,#N/A,FALSE,"NAA9697";#N/A,#N/A,FALSE,"ECWEBB";#N/A,#N/A,FALSE,"MFT96";#N/A,#N/A,FALSE,"CTrecon"}</definedName>
    <definedName name="T4.9j_1_1_1_1_2_4" hidden="1">{#N/A,#N/A,FALSE,"TMCOMP96";#N/A,#N/A,FALSE,"MAT96";#N/A,#N/A,FALSE,"FANDA96";#N/A,#N/A,FALSE,"INTRAN96";#N/A,#N/A,FALSE,"NAA9697";#N/A,#N/A,FALSE,"ECWEBB";#N/A,#N/A,FALSE,"MFT96";#N/A,#N/A,FALSE,"CTrecon"}</definedName>
    <definedName name="T4.9j_1_1_1_1_2_5" hidden="1">{#N/A,#N/A,FALSE,"TMCOMP96";#N/A,#N/A,FALSE,"MAT96";#N/A,#N/A,FALSE,"FANDA96";#N/A,#N/A,FALSE,"INTRAN96";#N/A,#N/A,FALSE,"NAA9697";#N/A,#N/A,FALSE,"ECWEBB";#N/A,#N/A,FALSE,"MFT96";#N/A,#N/A,FALSE,"CTrecon"}</definedName>
    <definedName name="T4.9j_1_1_1_1_3" hidden="1">{#N/A,#N/A,FALSE,"TMCOMP96";#N/A,#N/A,FALSE,"MAT96";#N/A,#N/A,FALSE,"FANDA96";#N/A,#N/A,FALSE,"INTRAN96";#N/A,#N/A,FALSE,"NAA9697";#N/A,#N/A,FALSE,"ECWEBB";#N/A,#N/A,FALSE,"MFT96";#N/A,#N/A,FALSE,"CTrecon"}</definedName>
    <definedName name="T4.9j_1_1_1_1_4" hidden="1">{#N/A,#N/A,FALSE,"TMCOMP96";#N/A,#N/A,FALSE,"MAT96";#N/A,#N/A,FALSE,"FANDA96";#N/A,#N/A,FALSE,"INTRAN96";#N/A,#N/A,FALSE,"NAA9697";#N/A,#N/A,FALSE,"ECWEBB";#N/A,#N/A,FALSE,"MFT96";#N/A,#N/A,FALSE,"CTrecon"}</definedName>
    <definedName name="T4.9j_1_1_1_1_5" hidden="1">{#N/A,#N/A,FALSE,"TMCOMP96";#N/A,#N/A,FALSE,"MAT96";#N/A,#N/A,FALSE,"FANDA96";#N/A,#N/A,FALSE,"INTRAN96";#N/A,#N/A,FALSE,"NAA9697";#N/A,#N/A,FALSE,"ECWEBB";#N/A,#N/A,FALSE,"MFT96";#N/A,#N/A,FALSE,"CTrecon"}</definedName>
    <definedName name="T4.9j_1_1_1_2" hidden="1">{#N/A,#N/A,FALSE,"TMCOMP96";#N/A,#N/A,FALSE,"MAT96";#N/A,#N/A,FALSE,"FANDA96";#N/A,#N/A,FALSE,"INTRAN96";#N/A,#N/A,FALSE,"NAA9697";#N/A,#N/A,FALSE,"ECWEBB";#N/A,#N/A,FALSE,"MFT96";#N/A,#N/A,FALSE,"CTrecon"}</definedName>
    <definedName name="T4.9j_1_1_1_2_1" hidden="1">{#N/A,#N/A,FALSE,"TMCOMP96";#N/A,#N/A,FALSE,"MAT96";#N/A,#N/A,FALSE,"FANDA96";#N/A,#N/A,FALSE,"INTRAN96";#N/A,#N/A,FALSE,"NAA9697";#N/A,#N/A,FALSE,"ECWEBB";#N/A,#N/A,FALSE,"MFT96";#N/A,#N/A,FALSE,"CTrecon"}</definedName>
    <definedName name="T4.9j_1_1_1_2_2" hidden="1">{#N/A,#N/A,FALSE,"TMCOMP96";#N/A,#N/A,FALSE,"MAT96";#N/A,#N/A,FALSE,"FANDA96";#N/A,#N/A,FALSE,"INTRAN96";#N/A,#N/A,FALSE,"NAA9697";#N/A,#N/A,FALSE,"ECWEBB";#N/A,#N/A,FALSE,"MFT96";#N/A,#N/A,FALSE,"CTrecon"}</definedName>
    <definedName name="T4.9j_1_1_1_2_3" hidden="1">{#N/A,#N/A,FALSE,"TMCOMP96";#N/A,#N/A,FALSE,"MAT96";#N/A,#N/A,FALSE,"FANDA96";#N/A,#N/A,FALSE,"INTRAN96";#N/A,#N/A,FALSE,"NAA9697";#N/A,#N/A,FALSE,"ECWEBB";#N/A,#N/A,FALSE,"MFT96";#N/A,#N/A,FALSE,"CTrecon"}</definedName>
    <definedName name="T4.9j_1_1_1_2_4" hidden="1">{#N/A,#N/A,FALSE,"TMCOMP96";#N/A,#N/A,FALSE,"MAT96";#N/A,#N/A,FALSE,"FANDA96";#N/A,#N/A,FALSE,"INTRAN96";#N/A,#N/A,FALSE,"NAA9697";#N/A,#N/A,FALSE,"ECWEBB";#N/A,#N/A,FALSE,"MFT96";#N/A,#N/A,FALSE,"CTrecon"}</definedName>
    <definedName name="T4.9j_1_1_1_2_5" hidden="1">{#N/A,#N/A,FALSE,"TMCOMP96";#N/A,#N/A,FALSE,"MAT96";#N/A,#N/A,FALSE,"FANDA96";#N/A,#N/A,FALSE,"INTRAN96";#N/A,#N/A,FALSE,"NAA9697";#N/A,#N/A,FALSE,"ECWEBB";#N/A,#N/A,FALSE,"MFT96";#N/A,#N/A,FALSE,"CTrecon"}</definedName>
    <definedName name="T4.9j_1_1_1_3" hidden="1">{#N/A,#N/A,FALSE,"TMCOMP96";#N/A,#N/A,FALSE,"MAT96";#N/A,#N/A,FALSE,"FANDA96";#N/A,#N/A,FALSE,"INTRAN96";#N/A,#N/A,FALSE,"NAA9697";#N/A,#N/A,FALSE,"ECWEBB";#N/A,#N/A,FALSE,"MFT96";#N/A,#N/A,FALSE,"CTrecon"}</definedName>
    <definedName name="T4.9j_1_1_1_3_1" hidden="1">{#N/A,#N/A,FALSE,"TMCOMP96";#N/A,#N/A,FALSE,"MAT96";#N/A,#N/A,FALSE,"FANDA96";#N/A,#N/A,FALSE,"INTRAN96";#N/A,#N/A,FALSE,"NAA9697";#N/A,#N/A,FALSE,"ECWEBB";#N/A,#N/A,FALSE,"MFT96";#N/A,#N/A,FALSE,"CTrecon"}</definedName>
    <definedName name="T4.9j_1_1_1_3_2" hidden="1">{#N/A,#N/A,FALSE,"TMCOMP96";#N/A,#N/A,FALSE,"MAT96";#N/A,#N/A,FALSE,"FANDA96";#N/A,#N/A,FALSE,"INTRAN96";#N/A,#N/A,FALSE,"NAA9697";#N/A,#N/A,FALSE,"ECWEBB";#N/A,#N/A,FALSE,"MFT96";#N/A,#N/A,FALSE,"CTrecon"}</definedName>
    <definedName name="T4.9j_1_1_1_3_3" hidden="1">{#N/A,#N/A,FALSE,"TMCOMP96";#N/A,#N/A,FALSE,"MAT96";#N/A,#N/A,FALSE,"FANDA96";#N/A,#N/A,FALSE,"INTRAN96";#N/A,#N/A,FALSE,"NAA9697";#N/A,#N/A,FALSE,"ECWEBB";#N/A,#N/A,FALSE,"MFT96";#N/A,#N/A,FALSE,"CTrecon"}</definedName>
    <definedName name="T4.9j_1_1_1_3_4" hidden="1">{#N/A,#N/A,FALSE,"TMCOMP96";#N/A,#N/A,FALSE,"MAT96";#N/A,#N/A,FALSE,"FANDA96";#N/A,#N/A,FALSE,"INTRAN96";#N/A,#N/A,FALSE,"NAA9697";#N/A,#N/A,FALSE,"ECWEBB";#N/A,#N/A,FALSE,"MFT96";#N/A,#N/A,FALSE,"CTrecon"}</definedName>
    <definedName name="T4.9j_1_1_1_3_5" hidden="1">{#N/A,#N/A,FALSE,"TMCOMP96";#N/A,#N/A,FALSE,"MAT96";#N/A,#N/A,FALSE,"FANDA96";#N/A,#N/A,FALSE,"INTRAN96";#N/A,#N/A,FALSE,"NAA9697";#N/A,#N/A,FALSE,"ECWEBB";#N/A,#N/A,FALSE,"MFT96";#N/A,#N/A,FALSE,"CTrecon"}</definedName>
    <definedName name="T4.9j_1_1_1_4" hidden="1">{#N/A,#N/A,FALSE,"TMCOMP96";#N/A,#N/A,FALSE,"MAT96";#N/A,#N/A,FALSE,"FANDA96";#N/A,#N/A,FALSE,"INTRAN96";#N/A,#N/A,FALSE,"NAA9697";#N/A,#N/A,FALSE,"ECWEBB";#N/A,#N/A,FALSE,"MFT96";#N/A,#N/A,FALSE,"CTrecon"}</definedName>
    <definedName name="T4.9j_1_1_1_4_1" hidden="1">{#N/A,#N/A,FALSE,"TMCOMP96";#N/A,#N/A,FALSE,"MAT96";#N/A,#N/A,FALSE,"FANDA96";#N/A,#N/A,FALSE,"INTRAN96";#N/A,#N/A,FALSE,"NAA9697";#N/A,#N/A,FALSE,"ECWEBB";#N/A,#N/A,FALSE,"MFT96";#N/A,#N/A,FALSE,"CTrecon"}</definedName>
    <definedName name="T4.9j_1_1_1_4_2" hidden="1">{#N/A,#N/A,FALSE,"TMCOMP96";#N/A,#N/A,FALSE,"MAT96";#N/A,#N/A,FALSE,"FANDA96";#N/A,#N/A,FALSE,"INTRAN96";#N/A,#N/A,FALSE,"NAA9697";#N/A,#N/A,FALSE,"ECWEBB";#N/A,#N/A,FALSE,"MFT96";#N/A,#N/A,FALSE,"CTrecon"}</definedName>
    <definedName name="T4.9j_1_1_1_4_3" hidden="1">{#N/A,#N/A,FALSE,"TMCOMP96";#N/A,#N/A,FALSE,"MAT96";#N/A,#N/A,FALSE,"FANDA96";#N/A,#N/A,FALSE,"INTRAN96";#N/A,#N/A,FALSE,"NAA9697";#N/A,#N/A,FALSE,"ECWEBB";#N/A,#N/A,FALSE,"MFT96";#N/A,#N/A,FALSE,"CTrecon"}</definedName>
    <definedName name="T4.9j_1_1_1_4_4" hidden="1">{#N/A,#N/A,FALSE,"TMCOMP96";#N/A,#N/A,FALSE,"MAT96";#N/A,#N/A,FALSE,"FANDA96";#N/A,#N/A,FALSE,"INTRAN96";#N/A,#N/A,FALSE,"NAA9697";#N/A,#N/A,FALSE,"ECWEBB";#N/A,#N/A,FALSE,"MFT96";#N/A,#N/A,FALSE,"CTrecon"}</definedName>
    <definedName name="T4.9j_1_1_1_4_5" hidden="1">{#N/A,#N/A,FALSE,"TMCOMP96";#N/A,#N/A,FALSE,"MAT96";#N/A,#N/A,FALSE,"FANDA96";#N/A,#N/A,FALSE,"INTRAN96";#N/A,#N/A,FALSE,"NAA9697";#N/A,#N/A,FALSE,"ECWEBB";#N/A,#N/A,FALSE,"MFT96";#N/A,#N/A,FALSE,"CTrecon"}</definedName>
    <definedName name="T4.9j_1_1_1_5" hidden="1">{#N/A,#N/A,FALSE,"TMCOMP96";#N/A,#N/A,FALSE,"MAT96";#N/A,#N/A,FALSE,"FANDA96";#N/A,#N/A,FALSE,"INTRAN96";#N/A,#N/A,FALSE,"NAA9697";#N/A,#N/A,FALSE,"ECWEBB";#N/A,#N/A,FALSE,"MFT96";#N/A,#N/A,FALSE,"CTrecon"}</definedName>
    <definedName name="T4.9j_1_1_1_5_1" hidden="1">{#N/A,#N/A,FALSE,"TMCOMP96";#N/A,#N/A,FALSE,"MAT96";#N/A,#N/A,FALSE,"FANDA96";#N/A,#N/A,FALSE,"INTRAN96";#N/A,#N/A,FALSE,"NAA9697";#N/A,#N/A,FALSE,"ECWEBB";#N/A,#N/A,FALSE,"MFT96";#N/A,#N/A,FALSE,"CTrecon"}</definedName>
    <definedName name="T4.9j_1_1_1_5_2" hidden="1">{#N/A,#N/A,FALSE,"TMCOMP96";#N/A,#N/A,FALSE,"MAT96";#N/A,#N/A,FALSE,"FANDA96";#N/A,#N/A,FALSE,"INTRAN96";#N/A,#N/A,FALSE,"NAA9697";#N/A,#N/A,FALSE,"ECWEBB";#N/A,#N/A,FALSE,"MFT96";#N/A,#N/A,FALSE,"CTrecon"}</definedName>
    <definedName name="T4.9j_1_1_1_5_3" hidden="1">{#N/A,#N/A,FALSE,"TMCOMP96";#N/A,#N/A,FALSE,"MAT96";#N/A,#N/A,FALSE,"FANDA96";#N/A,#N/A,FALSE,"INTRAN96";#N/A,#N/A,FALSE,"NAA9697";#N/A,#N/A,FALSE,"ECWEBB";#N/A,#N/A,FALSE,"MFT96";#N/A,#N/A,FALSE,"CTrecon"}</definedName>
    <definedName name="T4.9j_1_1_1_5_4" hidden="1">{#N/A,#N/A,FALSE,"TMCOMP96";#N/A,#N/A,FALSE,"MAT96";#N/A,#N/A,FALSE,"FANDA96";#N/A,#N/A,FALSE,"INTRAN96";#N/A,#N/A,FALSE,"NAA9697";#N/A,#N/A,FALSE,"ECWEBB";#N/A,#N/A,FALSE,"MFT96";#N/A,#N/A,FALSE,"CTrecon"}</definedName>
    <definedName name="T4.9j_1_1_1_5_5" hidden="1">{#N/A,#N/A,FALSE,"TMCOMP96";#N/A,#N/A,FALSE,"MAT96";#N/A,#N/A,FALSE,"FANDA96";#N/A,#N/A,FALSE,"INTRAN96";#N/A,#N/A,FALSE,"NAA9697";#N/A,#N/A,FALSE,"ECWEBB";#N/A,#N/A,FALSE,"MFT96";#N/A,#N/A,FALSE,"CTrecon"}</definedName>
    <definedName name="T4.9j_1_1_2" hidden="1">{#N/A,#N/A,FALSE,"TMCOMP96";#N/A,#N/A,FALSE,"MAT96";#N/A,#N/A,FALSE,"FANDA96";#N/A,#N/A,FALSE,"INTRAN96";#N/A,#N/A,FALSE,"NAA9697";#N/A,#N/A,FALSE,"ECWEBB";#N/A,#N/A,FALSE,"MFT96";#N/A,#N/A,FALSE,"CTrecon"}</definedName>
    <definedName name="T4.9j_1_1_2_1" hidden="1">{#N/A,#N/A,FALSE,"TMCOMP96";#N/A,#N/A,FALSE,"MAT96";#N/A,#N/A,FALSE,"FANDA96";#N/A,#N/A,FALSE,"INTRAN96";#N/A,#N/A,FALSE,"NAA9697";#N/A,#N/A,FALSE,"ECWEBB";#N/A,#N/A,FALSE,"MFT96";#N/A,#N/A,FALSE,"CTrecon"}</definedName>
    <definedName name="T4.9j_1_1_2_2" hidden="1">{#N/A,#N/A,FALSE,"TMCOMP96";#N/A,#N/A,FALSE,"MAT96";#N/A,#N/A,FALSE,"FANDA96";#N/A,#N/A,FALSE,"INTRAN96";#N/A,#N/A,FALSE,"NAA9697";#N/A,#N/A,FALSE,"ECWEBB";#N/A,#N/A,FALSE,"MFT96";#N/A,#N/A,FALSE,"CTrecon"}</definedName>
    <definedName name="T4.9j_1_1_2_3" hidden="1">{#N/A,#N/A,FALSE,"TMCOMP96";#N/A,#N/A,FALSE,"MAT96";#N/A,#N/A,FALSE,"FANDA96";#N/A,#N/A,FALSE,"INTRAN96";#N/A,#N/A,FALSE,"NAA9697";#N/A,#N/A,FALSE,"ECWEBB";#N/A,#N/A,FALSE,"MFT96";#N/A,#N/A,FALSE,"CTrecon"}</definedName>
    <definedName name="T4.9j_1_1_2_4" hidden="1">{#N/A,#N/A,FALSE,"TMCOMP96";#N/A,#N/A,FALSE,"MAT96";#N/A,#N/A,FALSE,"FANDA96";#N/A,#N/A,FALSE,"INTRAN96";#N/A,#N/A,FALSE,"NAA9697";#N/A,#N/A,FALSE,"ECWEBB";#N/A,#N/A,FALSE,"MFT96";#N/A,#N/A,FALSE,"CTrecon"}</definedName>
    <definedName name="T4.9j_1_1_2_5" hidden="1">{#N/A,#N/A,FALSE,"TMCOMP96";#N/A,#N/A,FALSE,"MAT96";#N/A,#N/A,FALSE,"FANDA96";#N/A,#N/A,FALSE,"INTRAN96";#N/A,#N/A,FALSE,"NAA9697";#N/A,#N/A,FALSE,"ECWEBB";#N/A,#N/A,FALSE,"MFT96";#N/A,#N/A,FALSE,"CTrecon"}</definedName>
    <definedName name="T4.9j_1_1_3" hidden="1">{#N/A,#N/A,FALSE,"TMCOMP96";#N/A,#N/A,FALSE,"MAT96";#N/A,#N/A,FALSE,"FANDA96";#N/A,#N/A,FALSE,"INTRAN96";#N/A,#N/A,FALSE,"NAA9697";#N/A,#N/A,FALSE,"ECWEBB";#N/A,#N/A,FALSE,"MFT96";#N/A,#N/A,FALSE,"CTrecon"}</definedName>
    <definedName name="T4.9j_1_1_3_1" hidden="1">{#N/A,#N/A,FALSE,"TMCOMP96";#N/A,#N/A,FALSE,"MAT96";#N/A,#N/A,FALSE,"FANDA96";#N/A,#N/A,FALSE,"INTRAN96";#N/A,#N/A,FALSE,"NAA9697";#N/A,#N/A,FALSE,"ECWEBB";#N/A,#N/A,FALSE,"MFT96";#N/A,#N/A,FALSE,"CTrecon"}</definedName>
    <definedName name="T4.9j_1_1_3_2" hidden="1">{#N/A,#N/A,FALSE,"TMCOMP96";#N/A,#N/A,FALSE,"MAT96";#N/A,#N/A,FALSE,"FANDA96";#N/A,#N/A,FALSE,"INTRAN96";#N/A,#N/A,FALSE,"NAA9697";#N/A,#N/A,FALSE,"ECWEBB";#N/A,#N/A,FALSE,"MFT96";#N/A,#N/A,FALSE,"CTrecon"}</definedName>
    <definedName name="T4.9j_1_1_3_3" hidden="1">{#N/A,#N/A,FALSE,"TMCOMP96";#N/A,#N/A,FALSE,"MAT96";#N/A,#N/A,FALSE,"FANDA96";#N/A,#N/A,FALSE,"INTRAN96";#N/A,#N/A,FALSE,"NAA9697";#N/A,#N/A,FALSE,"ECWEBB";#N/A,#N/A,FALSE,"MFT96";#N/A,#N/A,FALSE,"CTrecon"}</definedName>
    <definedName name="T4.9j_1_1_3_4" hidden="1">{#N/A,#N/A,FALSE,"TMCOMP96";#N/A,#N/A,FALSE,"MAT96";#N/A,#N/A,FALSE,"FANDA96";#N/A,#N/A,FALSE,"INTRAN96";#N/A,#N/A,FALSE,"NAA9697";#N/A,#N/A,FALSE,"ECWEBB";#N/A,#N/A,FALSE,"MFT96";#N/A,#N/A,FALSE,"CTrecon"}</definedName>
    <definedName name="T4.9j_1_1_3_5" hidden="1">{#N/A,#N/A,FALSE,"TMCOMP96";#N/A,#N/A,FALSE,"MAT96";#N/A,#N/A,FALSE,"FANDA96";#N/A,#N/A,FALSE,"INTRAN96";#N/A,#N/A,FALSE,"NAA9697";#N/A,#N/A,FALSE,"ECWEBB";#N/A,#N/A,FALSE,"MFT96";#N/A,#N/A,FALSE,"CTrecon"}</definedName>
    <definedName name="T4.9j_1_1_4" hidden="1">{#N/A,#N/A,FALSE,"TMCOMP96";#N/A,#N/A,FALSE,"MAT96";#N/A,#N/A,FALSE,"FANDA96";#N/A,#N/A,FALSE,"INTRAN96";#N/A,#N/A,FALSE,"NAA9697";#N/A,#N/A,FALSE,"ECWEBB";#N/A,#N/A,FALSE,"MFT96";#N/A,#N/A,FALSE,"CTrecon"}</definedName>
    <definedName name="T4.9j_1_1_4_1" hidden="1">{#N/A,#N/A,FALSE,"TMCOMP96";#N/A,#N/A,FALSE,"MAT96";#N/A,#N/A,FALSE,"FANDA96";#N/A,#N/A,FALSE,"INTRAN96";#N/A,#N/A,FALSE,"NAA9697";#N/A,#N/A,FALSE,"ECWEBB";#N/A,#N/A,FALSE,"MFT96";#N/A,#N/A,FALSE,"CTrecon"}</definedName>
    <definedName name="T4.9j_1_1_4_2" hidden="1">{#N/A,#N/A,FALSE,"TMCOMP96";#N/A,#N/A,FALSE,"MAT96";#N/A,#N/A,FALSE,"FANDA96";#N/A,#N/A,FALSE,"INTRAN96";#N/A,#N/A,FALSE,"NAA9697";#N/A,#N/A,FALSE,"ECWEBB";#N/A,#N/A,FALSE,"MFT96";#N/A,#N/A,FALSE,"CTrecon"}</definedName>
    <definedName name="T4.9j_1_1_4_3" hidden="1">{#N/A,#N/A,FALSE,"TMCOMP96";#N/A,#N/A,FALSE,"MAT96";#N/A,#N/A,FALSE,"FANDA96";#N/A,#N/A,FALSE,"INTRAN96";#N/A,#N/A,FALSE,"NAA9697";#N/A,#N/A,FALSE,"ECWEBB";#N/A,#N/A,FALSE,"MFT96";#N/A,#N/A,FALSE,"CTrecon"}</definedName>
    <definedName name="T4.9j_1_1_4_4" hidden="1">{#N/A,#N/A,FALSE,"TMCOMP96";#N/A,#N/A,FALSE,"MAT96";#N/A,#N/A,FALSE,"FANDA96";#N/A,#N/A,FALSE,"INTRAN96";#N/A,#N/A,FALSE,"NAA9697";#N/A,#N/A,FALSE,"ECWEBB";#N/A,#N/A,FALSE,"MFT96";#N/A,#N/A,FALSE,"CTrecon"}</definedName>
    <definedName name="T4.9j_1_1_4_5" hidden="1">{#N/A,#N/A,FALSE,"TMCOMP96";#N/A,#N/A,FALSE,"MAT96";#N/A,#N/A,FALSE,"FANDA96";#N/A,#N/A,FALSE,"INTRAN96";#N/A,#N/A,FALSE,"NAA9697";#N/A,#N/A,FALSE,"ECWEBB";#N/A,#N/A,FALSE,"MFT96";#N/A,#N/A,FALSE,"CTrecon"}</definedName>
    <definedName name="T4.9j_1_1_5" hidden="1">{#N/A,#N/A,FALSE,"TMCOMP96";#N/A,#N/A,FALSE,"MAT96";#N/A,#N/A,FALSE,"FANDA96";#N/A,#N/A,FALSE,"INTRAN96";#N/A,#N/A,FALSE,"NAA9697";#N/A,#N/A,FALSE,"ECWEBB";#N/A,#N/A,FALSE,"MFT96";#N/A,#N/A,FALSE,"CTrecon"}</definedName>
    <definedName name="T4.9j_1_1_5_1" hidden="1">{#N/A,#N/A,FALSE,"TMCOMP96";#N/A,#N/A,FALSE,"MAT96";#N/A,#N/A,FALSE,"FANDA96";#N/A,#N/A,FALSE,"INTRAN96";#N/A,#N/A,FALSE,"NAA9697";#N/A,#N/A,FALSE,"ECWEBB";#N/A,#N/A,FALSE,"MFT96";#N/A,#N/A,FALSE,"CTrecon"}</definedName>
    <definedName name="T4.9j_1_1_5_2" hidden="1">{#N/A,#N/A,FALSE,"TMCOMP96";#N/A,#N/A,FALSE,"MAT96";#N/A,#N/A,FALSE,"FANDA96";#N/A,#N/A,FALSE,"INTRAN96";#N/A,#N/A,FALSE,"NAA9697";#N/A,#N/A,FALSE,"ECWEBB";#N/A,#N/A,FALSE,"MFT96";#N/A,#N/A,FALSE,"CTrecon"}</definedName>
    <definedName name="T4.9j_1_1_5_3" hidden="1">{#N/A,#N/A,FALSE,"TMCOMP96";#N/A,#N/A,FALSE,"MAT96";#N/A,#N/A,FALSE,"FANDA96";#N/A,#N/A,FALSE,"INTRAN96";#N/A,#N/A,FALSE,"NAA9697";#N/A,#N/A,FALSE,"ECWEBB";#N/A,#N/A,FALSE,"MFT96";#N/A,#N/A,FALSE,"CTrecon"}</definedName>
    <definedName name="T4.9j_1_1_5_4" hidden="1">{#N/A,#N/A,FALSE,"TMCOMP96";#N/A,#N/A,FALSE,"MAT96";#N/A,#N/A,FALSE,"FANDA96";#N/A,#N/A,FALSE,"INTRAN96";#N/A,#N/A,FALSE,"NAA9697";#N/A,#N/A,FALSE,"ECWEBB";#N/A,#N/A,FALSE,"MFT96";#N/A,#N/A,FALSE,"CTrecon"}</definedName>
    <definedName name="T4.9j_1_1_5_5" hidden="1">{#N/A,#N/A,FALSE,"TMCOMP96";#N/A,#N/A,FALSE,"MAT96";#N/A,#N/A,FALSE,"FANDA96";#N/A,#N/A,FALSE,"INTRAN96";#N/A,#N/A,FALSE,"NAA9697";#N/A,#N/A,FALSE,"ECWEBB";#N/A,#N/A,FALSE,"MFT96";#N/A,#N/A,FALSE,"CTrecon"}</definedName>
    <definedName name="T4.9j_1_2" hidden="1">{#N/A,#N/A,FALSE,"TMCOMP96";#N/A,#N/A,FALSE,"MAT96";#N/A,#N/A,FALSE,"FANDA96";#N/A,#N/A,FALSE,"INTRAN96";#N/A,#N/A,FALSE,"NAA9697";#N/A,#N/A,FALSE,"ECWEBB";#N/A,#N/A,FALSE,"MFT96";#N/A,#N/A,FALSE,"CTrecon"}</definedName>
    <definedName name="T4.9j_1_2_1" hidden="1">{#N/A,#N/A,FALSE,"TMCOMP96";#N/A,#N/A,FALSE,"MAT96";#N/A,#N/A,FALSE,"FANDA96";#N/A,#N/A,FALSE,"INTRAN96";#N/A,#N/A,FALSE,"NAA9697";#N/A,#N/A,FALSE,"ECWEBB";#N/A,#N/A,FALSE,"MFT96";#N/A,#N/A,FALSE,"CTrecon"}</definedName>
    <definedName name="T4.9j_1_2_1_1" hidden="1">{#N/A,#N/A,FALSE,"TMCOMP96";#N/A,#N/A,FALSE,"MAT96";#N/A,#N/A,FALSE,"FANDA96";#N/A,#N/A,FALSE,"INTRAN96";#N/A,#N/A,FALSE,"NAA9697";#N/A,#N/A,FALSE,"ECWEBB";#N/A,#N/A,FALSE,"MFT96";#N/A,#N/A,FALSE,"CTrecon"}</definedName>
    <definedName name="T4.9j_1_2_1_1_1" hidden="1">{#N/A,#N/A,FALSE,"TMCOMP96";#N/A,#N/A,FALSE,"MAT96";#N/A,#N/A,FALSE,"FANDA96";#N/A,#N/A,FALSE,"INTRAN96";#N/A,#N/A,FALSE,"NAA9697";#N/A,#N/A,FALSE,"ECWEBB";#N/A,#N/A,FALSE,"MFT96";#N/A,#N/A,FALSE,"CTrecon"}</definedName>
    <definedName name="T4.9j_1_2_1_1_1_1" hidden="1">{#N/A,#N/A,FALSE,"TMCOMP96";#N/A,#N/A,FALSE,"MAT96";#N/A,#N/A,FALSE,"FANDA96";#N/A,#N/A,FALSE,"INTRAN96";#N/A,#N/A,FALSE,"NAA9697";#N/A,#N/A,FALSE,"ECWEBB";#N/A,#N/A,FALSE,"MFT96";#N/A,#N/A,FALSE,"CTrecon"}</definedName>
    <definedName name="T4.9j_1_2_1_1_1_2" hidden="1">{#N/A,#N/A,FALSE,"TMCOMP96";#N/A,#N/A,FALSE,"MAT96";#N/A,#N/A,FALSE,"FANDA96";#N/A,#N/A,FALSE,"INTRAN96";#N/A,#N/A,FALSE,"NAA9697";#N/A,#N/A,FALSE,"ECWEBB";#N/A,#N/A,FALSE,"MFT96";#N/A,#N/A,FALSE,"CTrecon"}</definedName>
    <definedName name="T4.9j_1_2_1_1_1_3" hidden="1">{#N/A,#N/A,FALSE,"TMCOMP96";#N/A,#N/A,FALSE,"MAT96";#N/A,#N/A,FALSE,"FANDA96";#N/A,#N/A,FALSE,"INTRAN96";#N/A,#N/A,FALSE,"NAA9697";#N/A,#N/A,FALSE,"ECWEBB";#N/A,#N/A,FALSE,"MFT96";#N/A,#N/A,FALSE,"CTrecon"}</definedName>
    <definedName name="T4.9j_1_2_1_1_1_4" hidden="1">{#N/A,#N/A,FALSE,"TMCOMP96";#N/A,#N/A,FALSE,"MAT96";#N/A,#N/A,FALSE,"FANDA96";#N/A,#N/A,FALSE,"INTRAN96";#N/A,#N/A,FALSE,"NAA9697";#N/A,#N/A,FALSE,"ECWEBB";#N/A,#N/A,FALSE,"MFT96";#N/A,#N/A,FALSE,"CTrecon"}</definedName>
    <definedName name="T4.9j_1_2_1_1_1_5" hidden="1">{#N/A,#N/A,FALSE,"TMCOMP96";#N/A,#N/A,FALSE,"MAT96";#N/A,#N/A,FALSE,"FANDA96";#N/A,#N/A,FALSE,"INTRAN96";#N/A,#N/A,FALSE,"NAA9697";#N/A,#N/A,FALSE,"ECWEBB";#N/A,#N/A,FALSE,"MFT96";#N/A,#N/A,FALSE,"CTrecon"}</definedName>
    <definedName name="T4.9j_1_2_1_1_2" hidden="1">{#N/A,#N/A,FALSE,"TMCOMP96";#N/A,#N/A,FALSE,"MAT96";#N/A,#N/A,FALSE,"FANDA96";#N/A,#N/A,FALSE,"INTRAN96";#N/A,#N/A,FALSE,"NAA9697";#N/A,#N/A,FALSE,"ECWEBB";#N/A,#N/A,FALSE,"MFT96";#N/A,#N/A,FALSE,"CTrecon"}</definedName>
    <definedName name="T4.9j_1_2_1_1_2_1" hidden="1">{#N/A,#N/A,FALSE,"TMCOMP96";#N/A,#N/A,FALSE,"MAT96";#N/A,#N/A,FALSE,"FANDA96";#N/A,#N/A,FALSE,"INTRAN96";#N/A,#N/A,FALSE,"NAA9697";#N/A,#N/A,FALSE,"ECWEBB";#N/A,#N/A,FALSE,"MFT96";#N/A,#N/A,FALSE,"CTrecon"}</definedName>
    <definedName name="T4.9j_1_2_1_1_2_2" hidden="1">{#N/A,#N/A,FALSE,"TMCOMP96";#N/A,#N/A,FALSE,"MAT96";#N/A,#N/A,FALSE,"FANDA96";#N/A,#N/A,FALSE,"INTRAN96";#N/A,#N/A,FALSE,"NAA9697";#N/A,#N/A,FALSE,"ECWEBB";#N/A,#N/A,FALSE,"MFT96";#N/A,#N/A,FALSE,"CTrecon"}</definedName>
    <definedName name="T4.9j_1_2_1_1_2_3" hidden="1">{#N/A,#N/A,FALSE,"TMCOMP96";#N/A,#N/A,FALSE,"MAT96";#N/A,#N/A,FALSE,"FANDA96";#N/A,#N/A,FALSE,"INTRAN96";#N/A,#N/A,FALSE,"NAA9697";#N/A,#N/A,FALSE,"ECWEBB";#N/A,#N/A,FALSE,"MFT96";#N/A,#N/A,FALSE,"CTrecon"}</definedName>
    <definedName name="T4.9j_1_2_1_1_2_4" hidden="1">{#N/A,#N/A,FALSE,"TMCOMP96";#N/A,#N/A,FALSE,"MAT96";#N/A,#N/A,FALSE,"FANDA96";#N/A,#N/A,FALSE,"INTRAN96";#N/A,#N/A,FALSE,"NAA9697";#N/A,#N/A,FALSE,"ECWEBB";#N/A,#N/A,FALSE,"MFT96";#N/A,#N/A,FALSE,"CTrecon"}</definedName>
    <definedName name="T4.9j_1_2_1_1_2_5" hidden="1">{#N/A,#N/A,FALSE,"TMCOMP96";#N/A,#N/A,FALSE,"MAT96";#N/A,#N/A,FALSE,"FANDA96";#N/A,#N/A,FALSE,"INTRAN96";#N/A,#N/A,FALSE,"NAA9697";#N/A,#N/A,FALSE,"ECWEBB";#N/A,#N/A,FALSE,"MFT96";#N/A,#N/A,FALSE,"CTrecon"}</definedName>
    <definedName name="T4.9j_1_2_1_1_3" hidden="1">{#N/A,#N/A,FALSE,"TMCOMP96";#N/A,#N/A,FALSE,"MAT96";#N/A,#N/A,FALSE,"FANDA96";#N/A,#N/A,FALSE,"INTRAN96";#N/A,#N/A,FALSE,"NAA9697";#N/A,#N/A,FALSE,"ECWEBB";#N/A,#N/A,FALSE,"MFT96";#N/A,#N/A,FALSE,"CTrecon"}</definedName>
    <definedName name="T4.9j_1_2_1_1_4" hidden="1">{#N/A,#N/A,FALSE,"TMCOMP96";#N/A,#N/A,FALSE,"MAT96";#N/A,#N/A,FALSE,"FANDA96";#N/A,#N/A,FALSE,"INTRAN96";#N/A,#N/A,FALSE,"NAA9697";#N/A,#N/A,FALSE,"ECWEBB";#N/A,#N/A,FALSE,"MFT96";#N/A,#N/A,FALSE,"CTrecon"}</definedName>
    <definedName name="T4.9j_1_2_1_1_5" hidden="1">{#N/A,#N/A,FALSE,"TMCOMP96";#N/A,#N/A,FALSE,"MAT96";#N/A,#N/A,FALSE,"FANDA96";#N/A,#N/A,FALSE,"INTRAN96";#N/A,#N/A,FALSE,"NAA9697";#N/A,#N/A,FALSE,"ECWEBB";#N/A,#N/A,FALSE,"MFT96";#N/A,#N/A,FALSE,"CTrecon"}</definedName>
    <definedName name="T4.9j_1_2_1_2" hidden="1">{#N/A,#N/A,FALSE,"TMCOMP96";#N/A,#N/A,FALSE,"MAT96";#N/A,#N/A,FALSE,"FANDA96";#N/A,#N/A,FALSE,"INTRAN96";#N/A,#N/A,FALSE,"NAA9697";#N/A,#N/A,FALSE,"ECWEBB";#N/A,#N/A,FALSE,"MFT96";#N/A,#N/A,FALSE,"CTrecon"}</definedName>
    <definedName name="T4.9j_1_2_1_2_1" hidden="1">{#N/A,#N/A,FALSE,"TMCOMP96";#N/A,#N/A,FALSE,"MAT96";#N/A,#N/A,FALSE,"FANDA96";#N/A,#N/A,FALSE,"INTRAN96";#N/A,#N/A,FALSE,"NAA9697";#N/A,#N/A,FALSE,"ECWEBB";#N/A,#N/A,FALSE,"MFT96";#N/A,#N/A,FALSE,"CTrecon"}</definedName>
    <definedName name="T4.9j_1_2_1_2_2" hidden="1">{#N/A,#N/A,FALSE,"TMCOMP96";#N/A,#N/A,FALSE,"MAT96";#N/A,#N/A,FALSE,"FANDA96";#N/A,#N/A,FALSE,"INTRAN96";#N/A,#N/A,FALSE,"NAA9697";#N/A,#N/A,FALSE,"ECWEBB";#N/A,#N/A,FALSE,"MFT96";#N/A,#N/A,FALSE,"CTrecon"}</definedName>
    <definedName name="T4.9j_1_2_1_2_3" hidden="1">{#N/A,#N/A,FALSE,"TMCOMP96";#N/A,#N/A,FALSE,"MAT96";#N/A,#N/A,FALSE,"FANDA96";#N/A,#N/A,FALSE,"INTRAN96";#N/A,#N/A,FALSE,"NAA9697";#N/A,#N/A,FALSE,"ECWEBB";#N/A,#N/A,FALSE,"MFT96";#N/A,#N/A,FALSE,"CTrecon"}</definedName>
    <definedName name="T4.9j_1_2_1_2_4" hidden="1">{#N/A,#N/A,FALSE,"TMCOMP96";#N/A,#N/A,FALSE,"MAT96";#N/A,#N/A,FALSE,"FANDA96";#N/A,#N/A,FALSE,"INTRAN96";#N/A,#N/A,FALSE,"NAA9697";#N/A,#N/A,FALSE,"ECWEBB";#N/A,#N/A,FALSE,"MFT96";#N/A,#N/A,FALSE,"CTrecon"}</definedName>
    <definedName name="T4.9j_1_2_1_2_5" hidden="1">{#N/A,#N/A,FALSE,"TMCOMP96";#N/A,#N/A,FALSE,"MAT96";#N/A,#N/A,FALSE,"FANDA96";#N/A,#N/A,FALSE,"INTRAN96";#N/A,#N/A,FALSE,"NAA9697";#N/A,#N/A,FALSE,"ECWEBB";#N/A,#N/A,FALSE,"MFT96";#N/A,#N/A,FALSE,"CTrecon"}</definedName>
    <definedName name="T4.9j_1_2_1_3" hidden="1">{#N/A,#N/A,FALSE,"TMCOMP96";#N/A,#N/A,FALSE,"MAT96";#N/A,#N/A,FALSE,"FANDA96";#N/A,#N/A,FALSE,"INTRAN96";#N/A,#N/A,FALSE,"NAA9697";#N/A,#N/A,FALSE,"ECWEBB";#N/A,#N/A,FALSE,"MFT96";#N/A,#N/A,FALSE,"CTrecon"}</definedName>
    <definedName name="T4.9j_1_2_1_3_1" hidden="1">{#N/A,#N/A,FALSE,"TMCOMP96";#N/A,#N/A,FALSE,"MAT96";#N/A,#N/A,FALSE,"FANDA96";#N/A,#N/A,FALSE,"INTRAN96";#N/A,#N/A,FALSE,"NAA9697";#N/A,#N/A,FALSE,"ECWEBB";#N/A,#N/A,FALSE,"MFT96";#N/A,#N/A,FALSE,"CTrecon"}</definedName>
    <definedName name="T4.9j_1_2_1_3_2" hidden="1">{#N/A,#N/A,FALSE,"TMCOMP96";#N/A,#N/A,FALSE,"MAT96";#N/A,#N/A,FALSE,"FANDA96";#N/A,#N/A,FALSE,"INTRAN96";#N/A,#N/A,FALSE,"NAA9697";#N/A,#N/A,FALSE,"ECWEBB";#N/A,#N/A,FALSE,"MFT96";#N/A,#N/A,FALSE,"CTrecon"}</definedName>
    <definedName name="T4.9j_1_2_1_3_3" hidden="1">{#N/A,#N/A,FALSE,"TMCOMP96";#N/A,#N/A,FALSE,"MAT96";#N/A,#N/A,FALSE,"FANDA96";#N/A,#N/A,FALSE,"INTRAN96";#N/A,#N/A,FALSE,"NAA9697";#N/A,#N/A,FALSE,"ECWEBB";#N/A,#N/A,FALSE,"MFT96";#N/A,#N/A,FALSE,"CTrecon"}</definedName>
    <definedName name="T4.9j_1_2_1_3_4" hidden="1">{#N/A,#N/A,FALSE,"TMCOMP96";#N/A,#N/A,FALSE,"MAT96";#N/A,#N/A,FALSE,"FANDA96";#N/A,#N/A,FALSE,"INTRAN96";#N/A,#N/A,FALSE,"NAA9697";#N/A,#N/A,FALSE,"ECWEBB";#N/A,#N/A,FALSE,"MFT96";#N/A,#N/A,FALSE,"CTrecon"}</definedName>
    <definedName name="T4.9j_1_2_1_3_5" hidden="1">{#N/A,#N/A,FALSE,"TMCOMP96";#N/A,#N/A,FALSE,"MAT96";#N/A,#N/A,FALSE,"FANDA96";#N/A,#N/A,FALSE,"INTRAN96";#N/A,#N/A,FALSE,"NAA9697";#N/A,#N/A,FALSE,"ECWEBB";#N/A,#N/A,FALSE,"MFT96";#N/A,#N/A,FALSE,"CTrecon"}</definedName>
    <definedName name="T4.9j_1_2_1_4" hidden="1">{#N/A,#N/A,FALSE,"TMCOMP96";#N/A,#N/A,FALSE,"MAT96";#N/A,#N/A,FALSE,"FANDA96";#N/A,#N/A,FALSE,"INTRAN96";#N/A,#N/A,FALSE,"NAA9697";#N/A,#N/A,FALSE,"ECWEBB";#N/A,#N/A,FALSE,"MFT96";#N/A,#N/A,FALSE,"CTrecon"}</definedName>
    <definedName name="T4.9j_1_2_1_4_1" hidden="1">{#N/A,#N/A,FALSE,"TMCOMP96";#N/A,#N/A,FALSE,"MAT96";#N/A,#N/A,FALSE,"FANDA96";#N/A,#N/A,FALSE,"INTRAN96";#N/A,#N/A,FALSE,"NAA9697";#N/A,#N/A,FALSE,"ECWEBB";#N/A,#N/A,FALSE,"MFT96";#N/A,#N/A,FALSE,"CTrecon"}</definedName>
    <definedName name="T4.9j_1_2_1_4_2" hidden="1">{#N/A,#N/A,FALSE,"TMCOMP96";#N/A,#N/A,FALSE,"MAT96";#N/A,#N/A,FALSE,"FANDA96";#N/A,#N/A,FALSE,"INTRAN96";#N/A,#N/A,FALSE,"NAA9697";#N/A,#N/A,FALSE,"ECWEBB";#N/A,#N/A,FALSE,"MFT96";#N/A,#N/A,FALSE,"CTrecon"}</definedName>
    <definedName name="T4.9j_1_2_1_4_3" hidden="1">{#N/A,#N/A,FALSE,"TMCOMP96";#N/A,#N/A,FALSE,"MAT96";#N/A,#N/A,FALSE,"FANDA96";#N/A,#N/A,FALSE,"INTRAN96";#N/A,#N/A,FALSE,"NAA9697";#N/A,#N/A,FALSE,"ECWEBB";#N/A,#N/A,FALSE,"MFT96";#N/A,#N/A,FALSE,"CTrecon"}</definedName>
    <definedName name="T4.9j_1_2_1_4_4" hidden="1">{#N/A,#N/A,FALSE,"TMCOMP96";#N/A,#N/A,FALSE,"MAT96";#N/A,#N/A,FALSE,"FANDA96";#N/A,#N/A,FALSE,"INTRAN96";#N/A,#N/A,FALSE,"NAA9697";#N/A,#N/A,FALSE,"ECWEBB";#N/A,#N/A,FALSE,"MFT96";#N/A,#N/A,FALSE,"CTrecon"}</definedName>
    <definedName name="T4.9j_1_2_1_4_5" hidden="1">{#N/A,#N/A,FALSE,"TMCOMP96";#N/A,#N/A,FALSE,"MAT96";#N/A,#N/A,FALSE,"FANDA96";#N/A,#N/A,FALSE,"INTRAN96";#N/A,#N/A,FALSE,"NAA9697";#N/A,#N/A,FALSE,"ECWEBB";#N/A,#N/A,FALSE,"MFT96";#N/A,#N/A,FALSE,"CTrecon"}</definedName>
    <definedName name="T4.9j_1_2_1_5" hidden="1">{#N/A,#N/A,FALSE,"TMCOMP96";#N/A,#N/A,FALSE,"MAT96";#N/A,#N/A,FALSE,"FANDA96";#N/A,#N/A,FALSE,"INTRAN96";#N/A,#N/A,FALSE,"NAA9697";#N/A,#N/A,FALSE,"ECWEBB";#N/A,#N/A,FALSE,"MFT96";#N/A,#N/A,FALSE,"CTrecon"}</definedName>
    <definedName name="T4.9j_1_2_1_5_1" hidden="1">{#N/A,#N/A,FALSE,"TMCOMP96";#N/A,#N/A,FALSE,"MAT96";#N/A,#N/A,FALSE,"FANDA96";#N/A,#N/A,FALSE,"INTRAN96";#N/A,#N/A,FALSE,"NAA9697";#N/A,#N/A,FALSE,"ECWEBB";#N/A,#N/A,FALSE,"MFT96";#N/A,#N/A,FALSE,"CTrecon"}</definedName>
    <definedName name="T4.9j_1_2_1_5_2" hidden="1">{#N/A,#N/A,FALSE,"TMCOMP96";#N/A,#N/A,FALSE,"MAT96";#N/A,#N/A,FALSE,"FANDA96";#N/A,#N/A,FALSE,"INTRAN96";#N/A,#N/A,FALSE,"NAA9697";#N/A,#N/A,FALSE,"ECWEBB";#N/A,#N/A,FALSE,"MFT96";#N/A,#N/A,FALSE,"CTrecon"}</definedName>
    <definedName name="T4.9j_1_2_1_5_3" hidden="1">{#N/A,#N/A,FALSE,"TMCOMP96";#N/A,#N/A,FALSE,"MAT96";#N/A,#N/A,FALSE,"FANDA96";#N/A,#N/A,FALSE,"INTRAN96";#N/A,#N/A,FALSE,"NAA9697";#N/A,#N/A,FALSE,"ECWEBB";#N/A,#N/A,FALSE,"MFT96";#N/A,#N/A,FALSE,"CTrecon"}</definedName>
    <definedName name="T4.9j_1_2_1_5_4" hidden="1">{#N/A,#N/A,FALSE,"TMCOMP96";#N/A,#N/A,FALSE,"MAT96";#N/A,#N/A,FALSE,"FANDA96";#N/A,#N/A,FALSE,"INTRAN96";#N/A,#N/A,FALSE,"NAA9697";#N/A,#N/A,FALSE,"ECWEBB";#N/A,#N/A,FALSE,"MFT96";#N/A,#N/A,FALSE,"CTrecon"}</definedName>
    <definedName name="T4.9j_1_2_1_5_5" hidden="1">{#N/A,#N/A,FALSE,"TMCOMP96";#N/A,#N/A,FALSE,"MAT96";#N/A,#N/A,FALSE,"FANDA96";#N/A,#N/A,FALSE,"INTRAN96";#N/A,#N/A,FALSE,"NAA9697";#N/A,#N/A,FALSE,"ECWEBB";#N/A,#N/A,FALSE,"MFT96";#N/A,#N/A,FALSE,"CTrecon"}</definedName>
    <definedName name="T4.9j_1_2_2" hidden="1">{#N/A,#N/A,FALSE,"TMCOMP96";#N/A,#N/A,FALSE,"MAT96";#N/A,#N/A,FALSE,"FANDA96";#N/A,#N/A,FALSE,"INTRAN96";#N/A,#N/A,FALSE,"NAA9697";#N/A,#N/A,FALSE,"ECWEBB";#N/A,#N/A,FALSE,"MFT96";#N/A,#N/A,FALSE,"CTrecon"}</definedName>
    <definedName name="T4.9j_1_2_2_1" hidden="1">{#N/A,#N/A,FALSE,"TMCOMP96";#N/A,#N/A,FALSE,"MAT96";#N/A,#N/A,FALSE,"FANDA96";#N/A,#N/A,FALSE,"INTRAN96";#N/A,#N/A,FALSE,"NAA9697";#N/A,#N/A,FALSE,"ECWEBB";#N/A,#N/A,FALSE,"MFT96";#N/A,#N/A,FALSE,"CTrecon"}</definedName>
    <definedName name="T4.9j_1_2_2_2" hidden="1">{#N/A,#N/A,FALSE,"TMCOMP96";#N/A,#N/A,FALSE,"MAT96";#N/A,#N/A,FALSE,"FANDA96";#N/A,#N/A,FALSE,"INTRAN96";#N/A,#N/A,FALSE,"NAA9697";#N/A,#N/A,FALSE,"ECWEBB";#N/A,#N/A,FALSE,"MFT96";#N/A,#N/A,FALSE,"CTrecon"}</definedName>
    <definedName name="T4.9j_1_2_2_3" hidden="1">{#N/A,#N/A,FALSE,"TMCOMP96";#N/A,#N/A,FALSE,"MAT96";#N/A,#N/A,FALSE,"FANDA96";#N/A,#N/A,FALSE,"INTRAN96";#N/A,#N/A,FALSE,"NAA9697";#N/A,#N/A,FALSE,"ECWEBB";#N/A,#N/A,FALSE,"MFT96";#N/A,#N/A,FALSE,"CTrecon"}</definedName>
    <definedName name="T4.9j_1_2_2_4" hidden="1">{#N/A,#N/A,FALSE,"TMCOMP96";#N/A,#N/A,FALSE,"MAT96";#N/A,#N/A,FALSE,"FANDA96";#N/A,#N/A,FALSE,"INTRAN96";#N/A,#N/A,FALSE,"NAA9697";#N/A,#N/A,FALSE,"ECWEBB";#N/A,#N/A,FALSE,"MFT96";#N/A,#N/A,FALSE,"CTrecon"}</definedName>
    <definedName name="T4.9j_1_2_2_5" hidden="1">{#N/A,#N/A,FALSE,"TMCOMP96";#N/A,#N/A,FALSE,"MAT96";#N/A,#N/A,FALSE,"FANDA96";#N/A,#N/A,FALSE,"INTRAN96";#N/A,#N/A,FALSE,"NAA9697";#N/A,#N/A,FALSE,"ECWEBB";#N/A,#N/A,FALSE,"MFT96";#N/A,#N/A,FALSE,"CTrecon"}</definedName>
    <definedName name="T4.9j_1_2_3" hidden="1">{#N/A,#N/A,FALSE,"TMCOMP96";#N/A,#N/A,FALSE,"MAT96";#N/A,#N/A,FALSE,"FANDA96";#N/A,#N/A,FALSE,"INTRAN96";#N/A,#N/A,FALSE,"NAA9697";#N/A,#N/A,FALSE,"ECWEBB";#N/A,#N/A,FALSE,"MFT96";#N/A,#N/A,FALSE,"CTrecon"}</definedName>
    <definedName name="T4.9j_1_2_3_1" hidden="1">{#N/A,#N/A,FALSE,"TMCOMP96";#N/A,#N/A,FALSE,"MAT96";#N/A,#N/A,FALSE,"FANDA96";#N/A,#N/A,FALSE,"INTRAN96";#N/A,#N/A,FALSE,"NAA9697";#N/A,#N/A,FALSE,"ECWEBB";#N/A,#N/A,FALSE,"MFT96";#N/A,#N/A,FALSE,"CTrecon"}</definedName>
    <definedName name="T4.9j_1_2_3_2" hidden="1">{#N/A,#N/A,FALSE,"TMCOMP96";#N/A,#N/A,FALSE,"MAT96";#N/A,#N/A,FALSE,"FANDA96";#N/A,#N/A,FALSE,"INTRAN96";#N/A,#N/A,FALSE,"NAA9697";#N/A,#N/A,FALSE,"ECWEBB";#N/A,#N/A,FALSE,"MFT96";#N/A,#N/A,FALSE,"CTrecon"}</definedName>
    <definedName name="T4.9j_1_2_3_3" hidden="1">{#N/A,#N/A,FALSE,"TMCOMP96";#N/A,#N/A,FALSE,"MAT96";#N/A,#N/A,FALSE,"FANDA96";#N/A,#N/A,FALSE,"INTRAN96";#N/A,#N/A,FALSE,"NAA9697";#N/A,#N/A,FALSE,"ECWEBB";#N/A,#N/A,FALSE,"MFT96";#N/A,#N/A,FALSE,"CTrecon"}</definedName>
    <definedName name="T4.9j_1_2_3_4" hidden="1">{#N/A,#N/A,FALSE,"TMCOMP96";#N/A,#N/A,FALSE,"MAT96";#N/A,#N/A,FALSE,"FANDA96";#N/A,#N/A,FALSE,"INTRAN96";#N/A,#N/A,FALSE,"NAA9697";#N/A,#N/A,FALSE,"ECWEBB";#N/A,#N/A,FALSE,"MFT96";#N/A,#N/A,FALSE,"CTrecon"}</definedName>
    <definedName name="T4.9j_1_2_3_5" hidden="1">{#N/A,#N/A,FALSE,"TMCOMP96";#N/A,#N/A,FALSE,"MAT96";#N/A,#N/A,FALSE,"FANDA96";#N/A,#N/A,FALSE,"INTRAN96";#N/A,#N/A,FALSE,"NAA9697";#N/A,#N/A,FALSE,"ECWEBB";#N/A,#N/A,FALSE,"MFT96";#N/A,#N/A,FALSE,"CTrecon"}</definedName>
    <definedName name="T4.9j_1_2_4" hidden="1">{#N/A,#N/A,FALSE,"TMCOMP96";#N/A,#N/A,FALSE,"MAT96";#N/A,#N/A,FALSE,"FANDA96";#N/A,#N/A,FALSE,"INTRAN96";#N/A,#N/A,FALSE,"NAA9697";#N/A,#N/A,FALSE,"ECWEBB";#N/A,#N/A,FALSE,"MFT96";#N/A,#N/A,FALSE,"CTrecon"}</definedName>
    <definedName name="T4.9j_1_2_4_1" hidden="1">{#N/A,#N/A,FALSE,"TMCOMP96";#N/A,#N/A,FALSE,"MAT96";#N/A,#N/A,FALSE,"FANDA96";#N/A,#N/A,FALSE,"INTRAN96";#N/A,#N/A,FALSE,"NAA9697";#N/A,#N/A,FALSE,"ECWEBB";#N/A,#N/A,FALSE,"MFT96";#N/A,#N/A,FALSE,"CTrecon"}</definedName>
    <definedName name="T4.9j_1_2_4_2" hidden="1">{#N/A,#N/A,FALSE,"TMCOMP96";#N/A,#N/A,FALSE,"MAT96";#N/A,#N/A,FALSE,"FANDA96";#N/A,#N/A,FALSE,"INTRAN96";#N/A,#N/A,FALSE,"NAA9697";#N/A,#N/A,FALSE,"ECWEBB";#N/A,#N/A,FALSE,"MFT96";#N/A,#N/A,FALSE,"CTrecon"}</definedName>
    <definedName name="T4.9j_1_2_4_3" hidden="1">{#N/A,#N/A,FALSE,"TMCOMP96";#N/A,#N/A,FALSE,"MAT96";#N/A,#N/A,FALSE,"FANDA96";#N/A,#N/A,FALSE,"INTRAN96";#N/A,#N/A,FALSE,"NAA9697";#N/A,#N/A,FALSE,"ECWEBB";#N/A,#N/A,FALSE,"MFT96";#N/A,#N/A,FALSE,"CTrecon"}</definedName>
    <definedName name="T4.9j_1_2_4_4" hidden="1">{#N/A,#N/A,FALSE,"TMCOMP96";#N/A,#N/A,FALSE,"MAT96";#N/A,#N/A,FALSE,"FANDA96";#N/A,#N/A,FALSE,"INTRAN96";#N/A,#N/A,FALSE,"NAA9697";#N/A,#N/A,FALSE,"ECWEBB";#N/A,#N/A,FALSE,"MFT96";#N/A,#N/A,FALSE,"CTrecon"}</definedName>
    <definedName name="T4.9j_1_2_4_5" hidden="1">{#N/A,#N/A,FALSE,"TMCOMP96";#N/A,#N/A,FALSE,"MAT96";#N/A,#N/A,FALSE,"FANDA96";#N/A,#N/A,FALSE,"INTRAN96";#N/A,#N/A,FALSE,"NAA9697";#N/A,#N/A,FALSE,"ECWEBB";#N/A,#N/A,FALSE,"MFT96";#N/A,#N/A,FALSE,"CTrecon"}</definedName>
    <definedName name="T4.9j_1_2_5" hidden="1">{#N/A,#N/A,FALSE,"TMCOMP96";#N/A,#N/A,FALSE,"MAT96";#N/A,#N/A,FALSE,"FANDA96";#N/A,#N/A,FALSE,"INTRAN96";#N/A,#N/A,FALSE,"NAA9697";#N/A,#N/A,FALSE,"ECWEBB";#N/A,#N/A,FALSE,"MFT96";#N/A,#N/A,FALSE,"CTrecon"}</definedName>
    <definedName name="T4.9j_1_2_5_1" hidden="1">{#N/A,#N/A,FALSE,"TMCOMP96";#N/A,#N/A,FALSE,"MAT96";#N/A,#N/A,FALSE,"FANDA96";#N/A,#N/A,FALSE,"INTRAN96";#N/A,#N/A,FALSE,"NAA9697";#N/A,#N/A,FALSE,"ECWEBB";#N/A,#N/A,FALSE,"MFT96";#N/A,#N/A,FALSE,"CTrecon"}</definedName>
    <definedName name="T4.9j_1_2_5_2" hidden="1">{#N/A,#N/A,FALSE,"TMCOMP96";#N/A,#N/A,FALSE,"MAT96";#N/A,#N/A,FALSE,"FANDA96";#N/A,#N/A,FALSE,"INTRAN96";#N/A,#N/A,FALSE,"NAA9697";#N/A,#N/A,FALSE,"ECWEBB";#N/A,#N/A,FALSE,"MFT96";#N/A,#N/A,FALSE,"CTrecon"}</definedName>
    <definedName name="T4.9j_1_2_5_3" hidden="1">{#N/A,#N/A,FALSE,"TMCOMP96";#N/A,#N/A,FALSE,"MAT96";#N/A,#N/A,FALSE,"FANDA96";#N/A,#N/A,FALSE,"INTRAN96";#N/A,#N/A,FALSE,"NAA9697";#N/A,#N/A,FALSE,"ECWEBB";#N/A,#N/A,FALSE,"MFT96";#N/A,#N/A,FALSE,"CTrecon"}</definedName>
    <definedName name="T4.9j_1_2_5_4" hidden="1">{#N/A,#N/A,FALSE,"TMCOMP96";#N/A,#N/A,FALSE,"MAT96";#N/A,#N/A,FALSE,"FANDA96";#N/A,#N/A,FALSE,"INTRAN96";#N/A,#N/A,FALSE,"NAA9697";#N/A,#N/A,FALSE,"ECWEBB";#N/A,#N/A,FALSE,"MFT96";#N/A,#N/A,FALSE,"CTrecon"}</definedName>
    <definedName name="T4.9j_1_2_5_5" hidden="1">{#N/A,#N/A,FALSE,"TMCOMP96";#N/A,#N/A,FALSE,"MAT96";#N/A,#N/A,FALSE,"FANDA96";#N/A,#N/A,FALSE,"INTRAN96";#N/A,#N/A,FALSE,"NAA9697";#N/A,#N/A,FALSE,"ECWEBB";#N/A,#N/A,FALSE,"MFT96";#N/A,#N/A,FALSE,"CTrecon"}</definedName>
    <definedName name="T4.9j_1_3" hidden="1">{#N/A,#N/A,FALSE,"TMCOMP96";#N/A,#N/A,FALSE,"MAT96";#N/A,#N/A,FALSE,"FANDA96";#N/A,#N/A,FALSE,"INTRAN96";#N/A,#N/A,FALSE,"NAA9697";#N/A,#N/A,FALSE,"ECWEBB";#N/A,#N/A,FALSE,"MFT96";#N/A,#N/A,FALSE,"CTrecon"}</definedName>
    <definedName name="T4.9j_1_3_1" hidden="1">{#N/A,#N/A,FALSE,"TMCOMP96";#N/A,#N/A,FALSE,"MAT96";#N/A,#N/A,FALSE,"FANDA96";#N/A,#N/A,FALSE,"INTRAN96";#N/A,#N/A,FALSE,"NAA9697";#N/A,#N/A,FALSE,"ECWEBB";#N/A,#N/A,FALSE,"MFT96";#N/A,#N/A,FALSE,"CTrecon"}</definedName>
    <definedName name="T4.9j_1_3_1_1" hidden="1">{#N/A,#N/A,FALSE,"TMCOMP96";#N/A,#N/A,FALSE,"MAT96";#N/A,#N/A,FALSE,"FANDA96";#N/A,#N/A,FALSE,"INTRAN96";#N/A,#N/A,FALSE,"NAA9697";#N/A,#N/A,FALSE,"ECWEBB";#N/A,#N/A,FALSE,"MFT96";#N/A,#N/A,FALSE,"CTrecon"}</definedName>
    <definedName name="T4.9j_1_3_1_1_1" hidden="1">{#N/A,#N/A,FALSE,"TMCOMP96";#N/A,#N/A,FALSE,"MAT96";#N/A,#N/A,FALSE,"FANDA96";#N/A,#N/A,FALSE,"INTRAN96";#N/A,#N/A,FALSE,"NAA9697";#N/A,#N/A,FALSE,"ECWEBB";#N/A,#N/A,FALSE,"MFT96";#N/A,#N/A,FALSE,"CTrecon"}</definedName>
    <definedName name="T4.9j_1_3_1_1_1_1" hidden="1">{#N/A,#N/A,FALSE,"TMCOMP96";#N/A,#N/A,FALSE,"MAT96";#N/A,#N/A,FALSE,"FANDA96";#N/A,#N/A,FALSE,"INTRAN96";#N/A,#N/A,FALSE,"NAA9697";#N/A,#N/A,FALSE,"ECWEBB";#N/A,#N/A,FALSE,"MFT96";#N/A,#N/A,FALSE,"CTrecon"}</definedName>
    <definedName name="T4.9j_1_3_1_1_1_2" hidden="1">{#N/A,#N/A,FALSE,"TMCOMP96";#N/A,#N/A,FALSE,"MAT96";#N/A,#N/A,FALSE,"FANDA96";#N/A,#N/A,FALSE,"INTRAN96";#N/A,#N/A,FALSE,"NAA9697";#N/A,#N/A,FALSE,"ECWEBB";#N/A,#N/A,FALSE,"MFT96";#N/A,#N/A,FALSE,"CTrecon"}</definedName>
    <definedName name="T4.9j_1_3_1_1_1_3" hidden="1">{#N/A,#N/A,FALSE,"TMCOMP96";#N/A,#N/A,FALSE,"MAT96";#N/A,#N/A,FALSE,"FANDA96";#N/A,#N/A,FALSE,"INTRAN96";#N/A,#N/A,FALSE,"NAA9697";#N/A,#N/A,FALSE,"ECWEBB";#N/A,#N/A,FALSE,"MFT96";#N/A,#N/A,FALSE,"CTrecon"}</definedName>
    <definedName name="T4.9j_1_3_1_1_1_4" hidden="1">{#N/A,#N/A,FALSE,"TMCOMP96";#N/A,#N/A,FALSE,"MAT96";#N/A,#N/A,FALSE,"FANDA96";#N/A,#N/A,FALSE,"INTRAN96";#N/A,#N/A,FALSE,"NAA9697";#N/A,#N/A,FALSE,"ECWEBB";#N/A,#N/A,FALSE,"MFT96";#N/A,#N/A,FALSE,"CTrecon"}</definedName>
    <definedName name="T4.9j_1_3_1_1_1_5" hidden="1">{#N/A,#N/A,FALSE,"TMCOMP96";#N/A,#N/A,FALSE,"MAT96";#N/A,#N/A,FALSE,"FANDA96";#N/A,#N/A,FALSE,"INTRAN96";#N/A,#N/A,FALSE,"NAA9697";#N/A,#N/A,FALSE,"ECWEBB";#N/A,#N/A,FALSE,"MFT96";#N/A,#N/A,FALSE,"CTrecon"}</definedName>
    <definedName name="T4.9j_1_3_1_1_2" hidden="1">{#N/A,#N/A,FALSE,"TMCOMP96";#N/A,#N/A,FALSE,"MAT96";#N/A,#N/A,FALSE,"FANDA96";#N/A,#N/A,FALSE,"INTRAN96";#N/A,#N/A,FALSE,"NAA9697";#N/A,#N/A,FALSE,"ECWEBB";#N/A,#N/A,FALSE,"MFT96";#N/A,#N/A,FALSE,"CTrecon"}</definedName>
    <definedName name="T4.9j_1_3_1_1_2_1" hidden="1">{#N/A,#N/A,FALSE,"TMCOMP96";#N/A,#N/A,FALSE,"MAT96";#N/A,#N/A,FALSE,"FANDA96";#N/A,#N/A,FALSE,"INTRAN96";#N/A,#N/A,FALSE,"NAA9697";#N/A,#N/A,FALSE,"ECWEBB";#N/A,#N/A,FALSE,"MFT96";#N/A,#N/A,FALSE,"CTrecon"}</definedName>
    <definedName name="T4.9j_1_3_1_1_2_2" hidden="1">{#N/A,#N/A,FALSE,"TMCOMP96";#N/A,#N/A,FALSE,"MAT96";#N/A,#N/A,FALSE,"FANDA96";#N/A,#N/A,FALSE,"INTRAN96";#N/A,#N/A,FALSE,"NAA9697";#N/A,#N/A,FALSE,"ECWEBB";#N/A,#N/A,FALSE,"MFT96";#N/A,#N/A,FALSE,"CTrecon"}</definedName>
    <definedName name="T4.9j_1_3_1_1_2_3" hidden="1">{#N/A,#N/A,FALSE,"TMCOMP96";#N/A,#N/A,FALSE,"MAT96";#N/A,#N/A,FALSE,"FANDA96";#N/A,#N/A,FALSE,"INTRAN96";#N/A,#N/A,FALSE,"NAA9697";#N/A,#N/A,FALSE,"ECWEBB";#N/A,#N/A,FALSE,"MFT96";#N/A,#N/A,FALSE,"CTrecon"}</definedName>
    <definedName name="T4.9j_1_3_1_1_2_4" hidden="1">{#N/A,#N/A,FALSE,"TMCOMP96";#N/A,#N/A,FALSE,"MAT96";#N/A,#N/A,FALSE,"FANDA96";#N/A,#N/A,FALSE,"INTRAN96";#N/A,#N/A,FALSE,"NAA9697";#N/A,#N/A,FALSE,"ECWEBB";#N/A,#N/A,FALSE,"MFT96";#N/A,#N/A,FALSE,"CTrecon"}</definedName>
    <definedName name="T4.9j_1_3_1_1_2_5" hidden="1">{#N/A,#N/A,FALSE,"TMCOMP96";#N/A,#N/A,FALSE,"MAT96";#N/A,#N/A,FALSE,"FANDA96";#N/A,#N/A,FALSE,"INTRAN96";#N/A,#N/A,FALSE,"NAA9697";#N/A,#N/A,FALSE,"ECWEBB";#N/A,#N/A,FALSE,"MFT96";#N/A,#N/A,FALSE,"CTrecon"}</definedName>
    <definedName name="T4.9j_1_3_1_1_3" hidden="1">{#N/A,#N/A,FALSE,"TMCOMP96";#N/A,#N/A,FALSE,"MAT96";#N/A,#N/A,FALSE,"FANDA96";#N/A,#N/A,FALSE,"INTRAN96";#N/A,#N/A,FALSE,"NAA9697";#N/A,#N/A,FALSE,"ECWEBB";#N/A,#N/A,FALSE,"MFT96";#N/A,#N/A,FALSE,"CTrecon"}</definedName>
    <definedName name="T4.9j_1_3_1_1_4" hidden="1">{#N/A,#N/A,FALSE,"TMCOMP96";#N/A,#N/A,FALSE,"MAT96";#N/A,#N/A,FALSE,"FANDA96";#N/A,#N/A,FALSE,"INTRAN96";#N/A,#N/A,FALSE,"NAA9697";#N/A,#N/A,FALSE,"ECWEBB";#N/A,#N/A,FALSE,"MFT96";#N/A,#N/A,FALSE,"CTrecon"}</definedName>
    <definedName name="T4.9j_1_3_1_1_5" hidden="1">{#N/A,#N/A,FALSE,"TMCOMP96";#N/A,#N/A,FALSE,"MAT96";#N/A,#N/A,FALSE,"FANDA96";#N/A,#N/A,FALSE,"INTRAN96";#N/A,#N/A,FALSE,"NAA9697";#N/A,#N/A,FALSE,"ECWEBB";#N/A,#N/A,FALSE,"MFT96";#N/A,#N/A,FALSE,"CTrecon"}</definedName>
    <definedName name="T4.9j_1_3_1_2" hidden="1">{#N/A,#N/A,FALSE,"TMCOMP96";#N/A,#N/A,FALSE,"MAT96";#N/A,#N/A,FALSE,"FANDA96";#N/A,#N/A,FALSE,"INTRAN96";#N/A,#N/A,FALSE,"NAA9697";#N/A,#N/A,FALSE,"ECWEBB";#N/A,#N/A,FALSE,"MFT96";#N/A,#N/A,FALSE,"CTrecon"}</definedName>
    <definedName name="T4.9j_1_3_1_2_1" hidden="1">{#N/A,#N/A,FALSE,"TMCOMP96";#N/A,#N/A,FALSE,"MAT96";#N/A,#N/A,FALSE,"FANDA96";#N/A,#N/A,FALSE,"INTRAN96";#N/A,#N/A,FALSE,"NAA9697";#N/A,#N/A,FALSE,"ECWEBB";#N/A,#N/A,FALSE,"MFT96";#N/A,#N/A,FALSE,"CTrecon"}</definedName>
    <definedName name="T4.9j_1_3_1_2_2" hidden="1">{#N/A,#N/A,FALSE,"TMCOMP96";#N/A,#N/A,FALSE,"MAT96";#N/A,#N/A,FALSE,"FANDA96";#N/A,#N/A,FALSE,"INTRAN96";#N/A,#N/A,FALSE,"NAA9697";#N/A,#N/A,FALSE,"ECWEBB";#N/A,#N/A,FALSE,"MFT96";#N/A,#N/A,FALSE,"CTrecon"}</definedName>
    <definedName name="T4.9j_1_3_1_2_3" hidden="1">{#N/A,#N/A,FALSE,"TMCOMP96";#N/A,#N/A,FALSE,"MAT96";#N/A,#N/A,FALSE,"FANDA96";#N/A,#N/A,FALSE,"INTRAN96";#N/A,#N/A,FALSE,"NAA9697";#N/A,#N/A,FALSE,"ECWEBB";#N/A,#N/A,FALSE,"MFT96";#N/A,#N/A,FALSE,"CTrecon"}</definedName>
    <definedName name="T4.9j_1_3_1_2_4" hidden="1">{#N/A,#N/A,FALSE,"TMCOMP96";#N/A,#N/A,FALSE,"MAT96";#N/A,#N/A,FALSE,"FANDA96";#N/A,#N/A,FALSE,"INTRAN96";#N/A,#N/A,FALSE,"NAA9697";#N/A,#N/A,FALSE,"ECWEBB";#N/A,#N/A,FALSE,"MFT96";#N/A,#N/A,FALSE,"CTrecon"}</definedName>
    <definedName name="T4.9j_1_3_1_2_5" hidden="1">{#N/A,#N/A,FALSE,"TMCOMP96";#N/A,#N/A,FALSE,"MAT96";#N/A,#N/A,FALSE,"FANDA96";#N/A,#N/A,FALSE,"INTRAN96";#N/A,#N/A,FALSE,"NAA9697";#N/A,#N/A,FALSE,"ECWEBB";#N/A,#N/A,FALSE,"MFT96";#N/A,#N/A,FALSE,"CTrecon"}</definedName>
    <definedName name="T4.9j_1_3_1_3" hidden="1">{#N/A,#N/A,FALSE,"TMCOMP96";#N/A,#N/A,FALSE,"MAT96";#N/A,#N/A,FALSE,"FANDA96";#N/A,#N/A,FALSE,"INTRAN96";#N/A,#N/A,FALSE,"NAA9697";#N/A,#N/A,FALSE,"ECWEBB";#N/A,#N/A,FALSE,"MFT96";#N/A,#N/A,FALSE,"CTrecon"}</definedName>
    <definedName name="T4.9j_1_3_1_3_1" hidden="1">{#N/A,#N/A,FALSE,"TMCOMP96";#N/A,#N/A,FALSE,"MAT96";#N/A,#N/A,FALSE,"FANDA96";#N/A,#N/A,FALSE,"INTRAN96";#N/A,#N/A,FALSE,"NAA9697";#N/A,#N/A,FALSE,"ECWEBB";#N/A,#N/A,FALSE,"MFT96";#N/A,#N/A,FALSE,"CTrecon"}</definedName>
    <definedName name="T4.9j_1_3_1_3_2" hidden="1">{#N/A,#N/A,FALSE,"TMCOMP96";#N/A,#N/A,FALSE,"MAT96";#N/A,#N/A,FALSE,"FANDA96";#N/A,#N/A,FALSE,"INTRAN96";#N/A,#N/A,FALSE,"NAA9697";#N/A,#N/A,FALSE,"ECWEBB";#N/A,#N/A,FALSE,"MFT96";#N/A,#N/A,FALSE,"CTrecon"}</definedName>
    <definedName name="T4.9j_1_3_1_3_3" hidden="1">{#N/A,#N/A,FALSE,"TMCOMP96";#N/A,#N/A,FALSE,"MAT96";#N/A,#N/A,FALSE,"FANDA96";#N/A,#N/A,FALSE,"INTRAN96";#N/A,#N/A,FALSE,"NAA9697";#N/A,#N/A,FALSE,"ECWEBB";#N/A,#N/A,FALSE,"MFT96";#N/A,#N/A,FALSE,"CTrecon"}</definedName>
    <definedName name="T4.9j_1_3_1_3_4" hidden="1">{#N/A,#N/A,FALSE,"TMCOMP96";#N/A,#N/A,FALSE,"MAT96";#N/A,#N/A,FALSE,"FANDA96";#N/A,#N/A,FALSE,"INTRAN96";#N/A,#N/A,FALSE,"NAA9697";#N/A,#N/A,FALSE,"ECWEBB";#N/A,#N/A,FALSE,"MFT96";#N/A,#N/A,FALSE,"CTrecon"}</definedName>
    <definedName name="T4.9j_1_3_1_3_5" hidden="1">{#N/A,#N/A,FALSE,"TMCOMP96";#N/A,#N/A,FALSE,"MAT96";#N/A,#N/A,FALSE,"FANDA96";#N/A,#N/A,FALSE,"INTRAN96";#N/A,#N/A,FALSE,"NAA9697";#N/A,#N/A,FALSE,"ECWEBB";#N/A,#N/A,FALSE,"MFT96";#N/A,#N/A,FALSE,"CTrecon"}</definedName>
    <definedName name="T4.9j_1_3_1_4" hidden="1">{#N/A,#N/A,FALSE,"TMCOMP96";#N/A,#N/A,FALSE,"MAT96";#N/A,#N/A,FALSE,"FANDA96";#N/A,#N/A,FALSE,"INTRAN96";#N/A,#N/A,FALSE,"NAA9697";#N/A,#N/A,FALSE,"ECWEBB";#N/A,#N/A,FALSE,"MFT96";#N/A,#N/A,FALSE,"CTrecon"}</definedName>
    <definedName name="T4.9j_1_3_1_4_1" hidden="1">{#N/A,#N/A,FALSE,"TMCOMP96";#N/A,#N/A,FALSE,"MAT96";#N/A,#N/A,FALSE,"FANDA96";#N/A,#N/A,FALSE,"INTRAN96";#N/A,#N/A,FALSE,"NAA9697";#N/A,#N/A,FALSE,"ECWEBB";#N/A,#N/A,FALSE,"MFT96";#N/A,#N/A,FALSE,"CTrecon"}</definedName>
    <definedName name="T4.9j_1_3_1_4_2" hidden="1">{#N/A,#N/A,FALSE,"TMCOMP96";#N/A,#N/A,FALSE,"MAT96";#N/A,#N/A,FALSE,"FANDA96";#N/A,#N/A,FALSE,"INTRAN96";#N/A,#N/A,FALSE,"NAA9697";#N/A,#N/A,FALSE,"ECWEBB";#N/A,#N/A,FALSE,"MFT96";#N/A,#N/A,FALSE,"CTrecon"}</definedName>
    <definedName name="T4.9j_1_3_1_4_3" hidden="1">{#N/A,#N/A,FALSE,"TMCOMP96";#N/A,#N/A,FALSE,"MAT96";#N/A,#N/A,FALSE,"FANDA96";#N/A,#N/A,FALSE,"INTRAN96";#N/A,#N/A,FALSE,"NAA9697";#N/A,#N/A,FALSE,"ECWEBB";#N/A,#N/A,FALSE,"MFT96";#N/A,#N/A,FALSE,"CTrecon"}</definedName>
    <definedName name="T4.9j_1_3_1_4_4" hidden="1">{#N/A,#N/A,FALSE,"TMCOMP96";#N/A,#N/A,FALSE,"MAT96";#N/A,#N/A,FALSE,"FANDA96";#N/A,#N/A,FALSE,"INTRAN96";#N/A,#N/A,FALSE,"NAA9697";#N/A,#N/A,FALSE,"ECWEBB";#N/A,#N/A,FALSE,"MFT96";#N/A,#N/A,FALSE,"CTrecon"}</definedName>
    <definedName name="T4.9j_1_3_1_4_5" hidden="1">{#N/A,#N/A,FALSE,"TMCOMP96";#N/A,#N/A,FALSE,"MAT96";#N/A,#N/A,FALSE,"FANDA96";#N/A,#N/A,FALSE,"INTRAN96";#N/A,#N/A,FALSE,"NAA9697";#N/A,#N/A,FALSE,"ECWEBB";#N/A,#N/A,FALSE,"MFT96";#N/A,#N/A,FALSE,"CTrecon"}</definedName>
    <definedName name="T4.9j_1_3_1_5" hidden="1">{#N/A,#N/A,FALSE,"TMCOMP96";#N/A,#N/A,FALSE,"MAT96";#N/A,#N/A,FALSE,"FANDA96";#N/A,#N/A,FALSE,"INTRAN96";#N/A,#N/A,FALSE,"NAA9697";#N/A,#N/A,FALSE,"ECWEBB";#N/A,#N/A,FALSE,"MFT96";#N/A,#N/A,FALSE,"CTrecon"}</definedName>
    <definedName name="T4.9j_1_3_1_5_1" hidden="1">{#N/A,#N/A,FALSE,"TMCOMP96";#N/A,#N/A,FALSE,"MAT96";#N/A,#N/A,FALSE,"FANDA96";#N/A,#N/A,FALSE,"INTRAN96";#N/A,#N/A,FALSE,"NAA9697";#N/A,#N/A,FALSE,"ECWEBB";#N/A,#N/A,FALSE,"MFT96";#N/A,#N/A,FALSE,"CTrecon"}</definedName>
    <definedName name="T4.9j_1_3_1_5_2" hidden="1">{#N/A,#N/A,FALSE,"TMCOMP96";#N/A,#N/A,FALSE,"MAT96";#N/A,#N/A,FALSE,"FANDA96";#N/A,#N/A,FALSE,"INTRAN96";#N/A,#N/A,FALSE,"NAA9697";#N/A,#N/A,FALSE,"ECWEBB";#N/A,#N/A,FALSE,"MFT96";#N/A,#N/A,FALSE,"CTrecon"}</definedName>
    <definedName name="T4.9j_1_3_1_5_3" hidden="1">{#N/A,#N/A,FALSE,"TMCOMP96";#N/A,#N/A,FALSE,"MAT96";#N/A,#N/A,FALSE,"FANDA96";#N/A,#N/A,FALSE,"INTRAN96";#N/A,#N/A,FALSE,"NAA9697";#N/A,#N/A,FALSE,"ECWEBB";#N/A,#N/A,FALSE,"MFT96";#N/A,#N/A,FALSE,"CTrecon"}</definedName>
    <definedName name="T4.9j_1_3_1_5_4" hidden="1">{#N/A,#N/A,FALSE,"TMCOMP96";#N/A,#N/A,FALSE,"MAT96";#N/A,#N/A,FALSE,"FANDA96";#N/A,#N/A,FALSE,"INTRAN96";#N/A,#N/A,FALSE,"NAA9697";#N/A,#N/A,FALSE,"ECWEBB";#N/A,#N/A,FALSE,"MFT96";#N/A,#N/A,FALSE,"CTrecon"}</definedName>
    <definedName name="T4.9j_1_3_1_5_5" hidden="1">{#N/A,#N/A,FALSE,"TMCOMP96";#N/A,#N/A,FALSE,"MAT96";#N/A,#N/A,FALSE,"FANDA96";#N/A,#N/A,FALSE,"INTRAN96";#N/A,#N/A,FALSE,"NAA9697";#N/A,#N/A,FALSE,"ECWEBB";#N/A,#N/A,FALSE,"MFT96";#N/A,#N/A,FALSE,"CTrecon"}</definedName>
    <definedName name="T4.9j_1_3_2" hidden="1">{#N/A,#N/A,FALSE,"TMCOMP96";#N/A,#N/A,FALSE,"MAT96";#N/A,#N/A,FALSE,"FANDA96";#N/A,#N/A,FALSE,"INTRAN96";#N/A,#N/A,FALSE,"NAA9697";#N/A,#N/A,FALSE,"ECWEBB";#N/A,#N/A,FALSE,"MFT96";#N/A,#N/A,FALSE,"CTrecon"}</definedName>
    <definedName name="T4.9j_1_3_2_1" hidden="1">{#N/A,#N/A,FALSE,"TMCOMP96";#N/A,#N/A,FALSE,"MAT96";#N/A,#N/A,FALSE,"FANDA96";#N/A,#N/A,FALSE,"INTRAN96";#N/A,#N/A,FALSE,"NAA9697";#N/A,#N/A,FALSE,"ECWEBB";#N/A,#N/A,FALSE,"MFT96";#N/A,#N/A,FALSE,"CTrecon"}</definedName>
    <definedName name="T4.9j_1_3_2_2" hidden="1">{#N/A,#N/A,FALSE,"TMCOMP96";#N/A,#N/A,FALSE,"MAT96";#N/A,#N/A,FALSE,"FANDA96";#N/A,#N/A,FALSE,"INTRAN96";#N/A,#N/A,FALSE,"NAA9697";#N/A,#N/A,FALSE,"ECWEBB";#N/A,#N/A,FALSE,"MFT96";#N/A,#N/A,FALSE,"CTrecon"}</definedName>
    <definedName name="T4.9j_1_3_2_3" hidden="1">{#N/A,#N/A,FALSE,"TMCOMP96";#N/A,#N/A,FALSE,"MAT96";#N/A,#N/A,FALSE,"FANDA96";#N/A,#N/A,FALSE,"INTRAN96";#N/A,#N/A,FALSE,"NAA9697";#N/A,#N/A,FALSE,"ECWEBB";#N/A,#N/A,FALSE,"MFT96";#N/A,#N/A,FALSE,"CTrecon"}</definedName>
    <definedName name="T4.9j_1_3_2_4" hidden="1">{#N/A,#N/A,FALSE,"TMCOMP96";#N/A,#N/A,FALSE,"MAT96";#N/A,#N/A,FALSE,"FANDA96";#N/A,#N/A,FALSE,"INTRAN96";#N/A,#N/A,FALSE,"NAA9697";#N/A,#N/A,FALSE,"ECWEBB";#N/A,#N/A,FALSE,"MFT96";#N/A,#N/A,FALSE,"CTrecon"}</definedName>
    <definedName name="T4.9j_1_3_2_5" hidden="1">{#N/A,#N/A,FALSE,"TMCOMP96";#N/A,#N/A,FALSE,"MAT96";#N/A,#N/A,FALSE,"FANDA96";#N/A,#N/A,FALSE,"INTRAN96";#N/A,#N/A,FALSE,"NAA9697";#N/A,#N/A,FALSE,"ECWEBB";#N/A,#N/A,FALSE,"MFT96";#N/A,#N/A,FALSE,"CTrecon"}</definedName>
    <definedName name="T4.9j_1_3_3" hidden="1">{#N/A,#N/A,FALSE,"TMCOMP96";#N/A,#N/A,FALSE,"MAT96";#N/A,#N/A,FALSE,"FANDA96";#N/A,#N/A,FALSE,"INTRAN96";#N/A,#N/A,FALSE,"NAA9697";#N/A,#N/A,FALSE,"ECWEBB";#N/A,#N/A,FALSE,"MFT96";#N/A,#N/A,FALSE,"CTrecon"}</definedName>
    <definedName name="T4.9j_1_3_3_1" hidden="1">{#N/A,#N/A,FALSE,"TMCOMP96";#N/A,#N/A,FALSE,"MAT96";#N/A,#N/A,FALSE,"FANDA96";#N/A,#N/A,FALSE,"INTRAN96";#N/A,#N/A,FALSE,"NAA9697";#N/A,#N/A,FALSE,"ECWEBB";#N/A,#N/A,FALSE,"MFT96";#N/A,#N/A,FALSE,"CTrecon"}</definedName>
    <definedName name="T4.9j_1_3_3_2" hidden="1">{#N/A,#N/A,FALSE,"TMCOMP96";#N/A,#N/A,FALSE,"MAT96";#N/A,#N/A,FALSE,"FANDA96";#N/A,#N/A,FALSE,"INTRAN96";#N/A,#N/A,FALSE,"NAA9697";#N/A,#N/A,FALSE,"ECWEBB";#N/A,#N/A,FALSE,"MFT96";#N/A,#N/A,FALSE,"CTrecon"}</definedName>
    <definedName name="T4.9j_1_3_3_3" hidden="1">{#N/A,#N/A,FALSE,"TMCOMP96";#N/A,#N/A,FALSE,"MAT96";#N/A,#N/A,FALSE,"FANDA96";#N/A,#N/A,FALSE,"INTRAN96";#N/A,#N/A,FALSE,"NAA9697";#N/A,#N/A,FALSE,"ECWEBB";#N/A,#N/A,FALSE,"MFT96";#N/A,#N/A,FALSE,"CTrecon"}</definedName>
    <definedName name="T4.9j_1_3_3_4" hidden="1">{#N/A,#N/A,FALSE,"TMCOMP96";#N/A,#N/A,FALSE,"MAT96";#N/A,#N/A,FALSE,"FANDA96";#N/A,#N/A,FALSE,"INTRAN96";#N/A,#N/A,FALSE,"NAA9697";#N/A,#N/A,FALSE,"ECWEBB";#N/A,#N/A,FALSE,"MFT96";#N/A,#N/A,FALSE,"CTrecon"}</definedName>
    <definedName name="T4.9j_1_3_3_5" hidden="1">{#N/A,#N/A,FALSE,"TMCOMP96";#N/A,#N/A,FALSE,"MAT96";#N/A,#N/A,FALSE,"FANDA96";#N/A,#N/A,FALSE,"INTRAN96";#N/A,#N/A,FALSE,"NAA9697";#N/A,#N/A,FALSE,"ECWEBB";#N/A,#N/A,FALSE,"MFT96";#N/A,#N/A,FALSE,"CTrecon"}</definedName>
    <definedName name="T4.9j_1_3_4" hidden="1">{#N/A,#N/A,FALSE,"TMCOMP96";#N/A,#N/A,FALSE,"MAT96";#N/A,#N/A,FALSE,"FANDA96";#N/A,#N/A,FALSE,"INTRAN96";#N/A,#N/A,FALSE,"NAA9697";#N/A,#N/A,FALSE,"ECWEBB";#N/A,#N/A,FALSE,"MFT96";#N/A,#N/A,FALSE,"CTrecon"}</definedName>
    <definedName name="T4.9j_1_3_4_1" hidden="1">{#N/A,#N/A,FALSE,"TMCOMP96";#N/A,#N/A,FALSE,"MAT96";#N/A,#N/A,FALSE,"FANDA96";#N/A,#N/A,FALSE,"INTRAN96";#N/A,#N/A,FALSE,"NAA9697";#N/A,#N/A,FALSE,"ECWEBB";#N/A,#N/A,FALSE,"MFT96";#N/A,#N/A,FALSE,"CTrecon"}</definedName>
    <definedName name="T4.9j_1_3_4_2" hidden="1">{#N/A,#N/A,FALSE,"TMCOMP96";#N/A,#N/A,FALSE,"MAT96";#N/A,#N/A,FALSE,"FANDA96";#N/A,#N/A,FALSE,"INTRAN96";#N/A,#N/A,FALSE,"NAA9697";#N/A,#N/A,FALSE,"ECWEBB";#N/A,#N/A,FALSE,"MFT96";#N/A,#N/A,FALSE,"CTrecon"}</definedName>
    <definedName name="T4.9j_1_3_4_3" hidden="1">{#N/A,#N/A,FALSE,"TMCOMP96";#N/A,#N/A,FALSE,"MAT96";#N/A,#N/A,FALSE,"FANDA96";#N/A,#N/A,FALSE,"INTRAN96";#N/A,#N/A,FALSE,"NAA9697";#N/A,#N/A,FALSE,"ECWEBB";#N/A,#N/A,FALSE,"MFT96";#N/A,#N/A,FALSE,"CTrecon"}</definedName>
    <definedName name="T4.9j_1_3_4_4" hidden="1">{#N/A,#N/A,FALSE,"TMCOMP96";#N/A,#N/A,FALSE,"MAT96";#N/A,#N/A,FALSE,"FANDA96";#N/A,#N/A,FALSE,"INTRAN96";#N/A,#N/A,FALSE,"NAA9697";#N/A,#N/A,FALSE,"ECWEBB";#N/A,#N/A,FALSE,"MFT96";#N/A,#N/A,FALSE,"CTrecon"}</definedName>
    <definedName name="T4.9j_1_3_4_5" hidden="1">{#N/A,#N/A,FALSE,"TMCOMP96";#N/A,#N/A,FALSE,"MAT96";#N/A,#N/A,FALSE,"FANDA96";#N/A,#N/A,FALSE,"INTRAN96";#N/A,#N/A,FALSE,"NAA9697";#N/A,#N/A,FALSE,"ECWEBB";#N/A,#N/A,FALSE,"MFT96";#N/A,#N/A,FALSE,"CTrecon"}</definedName>
    <definedName name="T4.9j_1_3_5" hidden="1">{#N/A,#N/A,FALSE,"TMCOMP96";#N/A,#N/A,FALSE,"MAT96";#N/A,#N/A,FALSE,"FANDA96";#N/A,#N/A,FALSE,"INTRAN96";#N/A,#N/A,FALSE,"NAA9697";#N/A,#N/A,FALSE,"ECWEBB";#N/A,#N/A,FALSE,"MFT96";#N/A,#N/A,FALSE,"CTrecon"}</definedName>
    <definedName name="T4.9j_1_3_5_1" hidden="1">{#N/A,#N/A,FALSE,"TMCOMP96";#N/A,#N/A,FALSE,"MAT96";#N/A,#N/A,FALSE,"FANDA96";#N/A,#N/A,FALSE,"INTRAN96";#N/A,#N/A,FALSE,"NAA9697";#N/A,#N/A,FALSE,"ECWEBB";#N/A,#N/A,FALSE,"MFT96";#N/A,#N/A,FALSE,"CTrecon"}</definedName>
    <definedName name="T4.9j_1_3_5_2" hidden="1">{#N/A,#N/A,FALSE,"TMCOMP96";#N/A,#N/A,FALSE,"MAT96";#N/A,#N/A,FALSE,"FANDA96";#N/A,#N/A,FALSE,"INTRAN96";#N/A,#N/A,FALSE,"NAA9697";#N/A,#N/A,FALSE,"ECWEBB";#N/A,#N/A,FALSE,"MFT96";#N/A,#N/A,FALSE,"CTrecon"}</definedName>
    <definedName name="T4.9j_1_3_5_3" hidden="1">{#N/A,#N/A,FALSE,"TMCOMP96";#N/A,#N/A,FALSE,"MAT96";#N/A,#N/A,FALSE,"FANDA96";#N/A,#N/A,FALSE,"INTRAN96";#N/A,#N/A,FALSE,"NAA9697";#N/A,#N/A,FALSE,"ECWEBB";#N/A,#N/A,FALSE,"MFT96";#N/A,#N/A,FALSE,"CTrecon"}</definedName>
    <definedName name="T4.9j_1_3_5_4" hidden="1">{#N/A,#N/A,FALSE,"TMCOMP96";#N/A,#N/A,FALSE,"MAT96";#N/A,#N/A,FALSE,"FANDA96";#N/A,#N/A,FALSE,"INTRAN96";#N/A,#N/A,FALSE,"NAA9697";#N/A,#N/A,FALSE,"ECWEBB";#N/A,#N/A,FALSE,"MFT96";#N/A,#N/A,FALSE,"CTrecon"}</definedName>
    <definedName name="T4.9j_1_3_5_5" hidden="1">{#N/A,#N/A,FALSE,"TMCOMP96";#N/A,#N/A,FALSE,"MAT96";#N/A,#N/A,FALSE,"FANDA96";#N/A,#N/A,FALSE,"INTRAN96";#N/A,#N/A,FALSE,"NAA9697";#N/A,#N/A,FALSE,"ECWEBB";#N/A,#N/A,FALSE,"MFT96";#N/A,#N/A,FALSE,"CTrecon"}</definedName>
    <definedName name="T4.9j_1_4" hidden="1">{#N/A,#N/A,FALSE,"TMCOMP96";#N/A,#N/A,FALSE,"MAT96";#N/A,#N/A,FALSE,"FANDA96";#N/A,#N/A,FALSE,"INTRAN96";#N/A,#N/A,FALSE,"NAA9697";#N/A,#N/A,FALSE,"ECWEBB";#N/A,#N/A,FALSE,"MFT96";#N/A,#N/A,FALSE,"CTrecon"}</definedName>
    <definedName name="T4.9j_1_4_1" hidden="1">{#N/A,#N/A,FALSE,"TMCOMP96";#N/A,#N/A,FALSE,"MAT96";#N/A,#N/A,FALSE,"FANDA96";#N/A,#N/A,FALSE,"INTRAN96";#N/A,#N/A,FALSE,"NAA9697";#N/A,#N/A,FALSE,"ECWEBB";#N/A,#N/A,FALSE,"MFT96";#N/A,#N/A,FALSE,"CTrecon"}</definedName>
    <definedName name="T4.9j_1_4_1_1" hidden="1">{#N/A,#N/A,FALSE,"TMCOMP96";#N/A,#N/A,FALSE,"MAT96";#N/A,#N/A,FALSE,"FANDA96";#N/A,#N/A,FALSE,"INTRAN96";#N/A,#N/A,FALSE,"NAA9697";#N/A,#N/A,FALSE,"ECWEBB";#N/A,#N/A,FALSE,"MFT96";#N/A,#N/A,FALSE,"CTrecon"}</definedName>
    <definedName name="T4.9j_1_4_1_1_1" hidden="1">{#N/A,#N/A,FALSE,"TMCOMP96";#N/A,#N/A,FALSE,"MAT96";#N/A,#N/A,FALSE,"FANDA96";#N/A,#N/A,FALSE,"INTRAN96";#N/A,#N/A,FALSE,"NAA9697";#N/A,#N/A,FALSE,"ECWEBB";#N/A,#N/A,FALSE,"MFT96";#N/A,#N/A,FALSE,"CTrecon"}</definedName>
    <definedName name="T4.9j_1_4_1_1_2" hidden="1">{#N/A,#N/A,FALSE,"TMCOMP96";#N/A,#N/A,FALSE,"MAT96";#N/A,#N/A,FALSE,"FANDA96";#N/A,#N/A,FALSE,"INTRAN96";#N/A,#N/A,FALSE,"NAA9697";#N/A,#N/A,FALSE,"ECWEBB";#N/A,#N/A,FALSE,"MFT96";#N/A,#N/A,FALSE,"CTrecon"}</definedName>
    <definedName name="T4.9j_1_4_1_1_3" hidden="1">{#N/A,#N/A,FALSE,"TMCOMP96";#N/A,#N/A,FALSE,"MAT96";#N/A,#N/A,FALSE,"FANDA96";#N/A,#N/A,FALSE,"INTRAN96";#N/A,#N/A,FALSE,"NAA9697";#N/A,#N/A,FALSE,"ECWEBB";#N/A,#N/A,FALSE,"MFT96";#N/A,#N/A,FALSE,"CTrecon"}</definedName>
    <definedName name="T4.9j_1_4_1_1_4" hidden="1">{#N/A,#N/A,FALSE,"TMCOMP96";#N/A,#N/A,FALSE,"MAT96";#N/A,#N/A,FALSE,"FANDA96";#N/A,#N/A,FALSE,"INTRAN96";#N/A,#N/A,FALSE,"NAA9697";#N/A,#N/A,FALSE,"ECWEBB";#N/A,#N/A,FALSE,"MFT96";#N/A,#N/A,FALSE,"CTrecon"}</definedName>
    <definedName name="T4.9j_1_4_1_1_5" hidden="1">{#N/A,#N/A,FALSE,"TMCOMP96";#N/A,#N/A,FALSE,"MAT96";#N/A,#N/A,FALSE,"FANDA96";#N/A,#N/A,FALSE,"INTRAN96";#N/A,#N/A,FALSE,"NAA9697";#N/A,#N/A,FALSE,"ECWEBB";#N/A,#N/A,FALSE,"MFT96";#N/A,#N/A,FALSE,"CTrecon"}</definedName>
    <definedName name="T4.9j_1_4_1_2" hidden="1">{#N/A,#N/A,FALSE,"TMCOMP96";#N/A,#N/A,FALSE,"MAT96";#N/A,#N/A,FALSE,"FANDA96";#N/A,#N/A,FALSE,"INTRAN96";#N/A,#N/A,FALSE,"NAA9697";#N/A,#N/A,FALSE,"ECWEBB";#N/A,#N/A,FALSE,"MFT96";#N/A,#N/A,FALSE,"CTrecon"}</definedName>
    <definedName name="T4.9j_1_4_1_2_1" hidden="1">{#N/A,#N/A,FALSE,"TMCOMP96";#N/A,#N/A,FALSE,"MAT96";#N/A,#N/A,FALSE,"FANDA96";#N/A,#N/A,FALSE,"INTRAN96";#N/A,#N/A,FALSE,"NAA9697";#N/A,#N/A,FALSE,"ECWEBB";#N/A,#N/A,FALSE,"MFT96";#N/A,#N/A,FALSE,"CTrecon"}</definedName>
    <definedName name="T4.9j_1_4_1_2_2" hidden="1">{#N/A,#N/A,FALSE,"TMCOMP96";#N/A,#N/A,FALSE,"MAT96";#N/A,#N/A,FALSE,"FANDA96";#N/A,#N/A,FALSE,"INTRAN96";#N/A,#N/A,FALSE,"NAA9697";#N/A,#N/A,FALSE,"ECWEBB";#N/A,#N/A,FALSE,"MFT96";#N/A,#N/A,FALSE,"CTrecon"}</definedName>
    <definedName name="T4.9j_1_4_1_2_3" hidden="1">{#N/A,#N/A,FALSE,"TMCOMP96";#N/A,#N/A,FALSE,"MAT96";#N/A,#N/A,FALSE,"FANDA96";#N/A,#N/A,FALSE,"INTRAN96";#N/A,#N/A,FALSE,"NAA9697";#N/A,#N/A,FALSE,"ECWEBB";#N/A,#N/A,FALSE,"MFT96";#N/A,#N/A,FALSE,"CTrecon"}</definedName>
    <definedName name="T4.9j_1_4_1_2_4" hidden="1">{#N/A,#N/A,FALSE,"TMCOMP96";#N/A,#N/A,FALSE,"MAT96";#N/A,#N/A,FALSE,"FANDA96";#N/A,#N/A,FALSE,"INTRAN96";#N/A,#N/A,FALSE,"NAA9697";#N/A,#N/A,FALSE,"ECWEBB";#N/A,#N/A,FALSE,"MFT96";#N/A,#N/A,FALSE,"CTrecon"}</definedName>
    <definedName name="T4.9j_1_4_1_2_5" hidden="1">{#N/A,#N/A,FALSE,"TMCOMP96";#N/A,#N/A,FALSE,"MAT96";#N/A,#N/A,FALSE,"FANDA96";#N/A,#N/A,FALSE,"INTRAN96";#N/A,#N/A,FALSE,"NAA9697";#N/A,#N/A,FALSE,"ECWEBB";#N/A,#N/A,FALSE,"MFT96";#N/A,#N/A,FALSE,"CTrecon"}</definedName>
    <definedName name="T4.9j_1_4_1_3" hidden="1">{#N/A,#N/A,FALSE,"TMCOMP96";#N/A,#N/A,FALSE,"MAT96";#N/A,#N/A,FALSE,"FANDA96";#N/A,#N/A,FALSE,"INTRAN96";#N/A,#N/A,FALSE,"NAA9697";#N/A,#N/A,FALSE,"ECWEBB";#N/A,#N/A,FALSE,"MFT96";#N/A,#N/A,FALSE,"CTrecon"}</definedName>
    <definedName name="T4.9j_1_4_1_3_1" hidden="1">{#N/A,#N/A,FALSE,"TMCOMP96";#N/A,#N/A,FALSE,"MAT96";#N/A,#N/A,FALSE,"FANDA96";#N/A,#N/A,FALSE,"INTRAN96";#N/A,#N/A,FALSE,"NAA9697";#N/A,#N/A,FALSE,"ECWEBB";#N/A,#N/A,FALSE,"MFT96";#N/A,#N/A,FALSE,"CTrecon"}</definedName>
    <definedName name="T4.9j_1_4_1_3_2" hidden="1">{#N/A,#N/A,FALSE,"TMCOMP96";#N/A,#N/A,FALSE,"MAT96";#N/A,#N/A,FALSE,"FANDA96";#N/A,#N/A,FALSE,"INTRAN96";#N/A,#N/A,FALSE,"NAA9697";#N/A,#N/A,FALSE,"ECWEBB";#N/A,#N/A,FALSE,"MFT96";#N/A,#N/A,FALSE,"CTrecon"}</definedName>
    <definedName name="T4.9j_1_4_1_3_3" hidden="1">{#N/A,#N/A,FALSE,"TMCOMP96";#N/A,#N/A,FALSE,"MAT96";#N/A,#N/A,FALSE,"FANDA96";#N/A,#N/A,FALSE,"INTRAN96";#N/A,#N/A,FALSE,"NAA9697";#N/A,#N/A,FALSE,"ECWEBB";#N/A,#N/A,FALSE,"MFT96";#N/A,#N/A,FALSE,"CTrecon"}</definedName>
    <definedName name="T4.9j_1_4_1_3_4" hidden="1">{#N/A,#N/A,FALSE,"TMCOMP96";#N/A,#N/A,FALSE,"MAT96";#N/A,#N/A,FALSE,"FANDA96";#N/A,#N/A,FALSE,"INTRAN96";#N/A,#N/A,FALSE,"NAA9697";#N/A,#N/A,FALSE,"ECWEBB";#N/A,#N/A,FALSE,"MFT96";#N/A,#N/A,FALSE,"CTrecon"}</definedName>
    <definedName name="T4.9j_1_4_1_3_5" hidden="1">{#N/A,#N/A,FALSE,"TMCOMP96";#N/A,#N/A,FALSE,"MAT96";#N/A,#N/A,FALSE,"FANDA96";#N/A,#N/A,FALSE,"INTRAN96";#N/A,#N/A,FALSE,"NAA9697";#N/A,#N/A,FALSE,"ECWEBB";#N/A,#N/A,FALSE,"MFT96";#N/A,#N/A,FALSE,"CTrecon"}</definedName>
    <definedName name="T4.9j_1_4_1_4" hidden="1">{#N/A,#N/A,FALSE,"TMCOMP96";#N/A,#N/A,FALSE,"MAT96";#N/A,#N/A,FALSE,"FANDA96";#N/A,#N/A,FALSE,"INTRAN96";#N/A,#N/A,FALSE,"NAA9697";#N/A,#N/A,FALSE,"ECWEBB";#N/A,#N/A,FALSE,"MFT96";#N/A,#N/A,FALSE,"CTrecon"}</definedName>
    <definedName name="T4.9j_1_4_1_4_1" hidden="1">{#N/A,#N/A,FALSE,"TMCOMP96";#N/A,#N/A,FALSE,"MAT96";#N/A,#N/A,FALSE,"FANDA96";#N/A,#N/A,FALSE,"INTRAN96";#N/A,#N/A,FALSE,"NAA9697";#N/A,#N/A,FALSE,"ECWEBB";#N/A,#N/A,FALSE,"MFT96";#N/A,#N/A,FALSE,"CTrecon"}</definedName>
    <definedName name="T4.9j_1_4_1_4_2" hidden="1">{#N/A,#N/A,FALSE,"TMCOMP96";#N/A,#N/A,FALSE,"MAT96";#N/A,#N/A,FALSE,"FANDA96";#N/A,#N/A,FALSE,"INTRAN96";#N/A,#N/A,FALSE,"NAA9697";#N/A,#N/A,FALSE,"ECWEBB";#N/A,#N/A,FALSE,"MFT96";#N/A,#N/A,FALSE,"CTrecon"}</definedName>
    <definedName name="T4.9j_1_4_1_4_3" hidden="1">{#N/A,#N/A,FALSE,"TMCOMP96";#N/A,#N/A,FALSE,"MAT96";#N/A,#N/A,FALSE,"FANDA96";#N/A,#N/A,FALSE,"INTRAN96";#N/A,#N/A,FALSE,"NAA9697";#N/A,#N/A,FALSE,"ECWEBB";#N/A,#N/A,FALSE,"MFT96";#N/A,#N/A,FALSE,"CTrecon"}</definedName>
    <definedName name="T4.9j_1_4_1_4_4" hidden="1">{#N/A,#N/A,FALSE,"TMCOMP96";#N/A,#N/A,FALSE,"MAT96";#N/A,#N/A,FALSE,"FANDA96";#N/A,#N/A,FALSE,"INTRAN96";#N/A,#N/A,FALSE,"NAA9697";#N/A,#N/A,FALSE,"ECWEBB";#N/A,#N/A,FALSE,"MFT96";#N/A,#N/A,FALSE,"CTrecon"}</definedName>
    <definedName name="T4.9j_1_4_1_4_5" hidden="1">{#N/A,#N/A,FALSE,"TMCOMP96";#N/A,#N/A,FALSE,"MAT96";#N/A,#N/A,FALSE,"FANDA96";#N/A,#N/A,FALSE,"INTRAN96";#N/A,#N/A,FALSE,"NAA9697";#N/A,#N/A,FALSE,"ECWEBB";#N/A,#N/A,FALSE,"MFT96";#N/A,#N/A,FALSE,"CTrecon"}</definedName>
    <definedName name="T4.9j_1_4_1_5" hidden="1">{#N/A,#N/A,FALSE,"TMCOMP96";#N/A,#N/A,FALSE,"MAT96";#N/A,#N/A,FALSE,"FANDA96";#N/A,#N/A,FALSE,"INTRAN96";#N/A,#N/A,FALSE,"NAA9697";#N/A,#N/A,FALSE,"ECWEBB";#N/A,#N/A,FALSE,"MFT96";#N/A,#N/A,FALSE,"CTrecon"}</definedName>
    <definedName name="T4.9j_1_4_1_5_1" hidden="1">{#N/A,#N/A,FALSE,"TMCOMP96";#N/A,#N/A,FALSE,"MAT96";#N/A,#N/A,FALSE,"FANDA96";#N/A,#N/A,FALSE,"INTRAN96";#N/A,#N/A,FALSE,"NAA9697";#N/A,#N/A,FALSE,"ECWEBB";#N/A,#N/A,FALSE,"MFT96";#N/A,#N/A,FALSE,"CTrecon"}</definedName>
    <definedName name="T4.9j_1_4_1_5_2" hidden="1">{#N/A,#N/A,FALSE,"TMCOMP96";#N/A,#N/A,FALSE,"MAT96";#N/A,#N/A,FALSE,"FANDA96";#N/A,#N/A,FALSE,"INTRAN96";#N/A,#N/A,FALSE,"NAA9697";#N/A,#N/A,FALSE,"ECWEBB";#N/A,#N/A,FALSE,"MFT96";#N/A,#N/A,FALSE,"CTrecon"}</definedName>
    <definedName name="T4.9j_1_4_1_5_3" hidden="1">{#N/A,#N/A,FALSE,"TMCOMP96";#N/A,#N/A,FALSE,"MAT96";#N/A,#N/A,FALSE,"FANDA96";#N/A,#N/A,FALSE,"INTRAN96";#N/A,#N/A,FALSE,"NAA9697";#N/A,#N/A,FALSE,"ECWEBB";#N/A,#N/A,FALSE,"MFT96";#N/A,#N/A,FALSE,"CTrecon"}</definedName>
    <definedName name="T4.9j_1_4_1_5_4" hidden="1">{#N/A,#N/A,FALSE,"TMCOMP96";#N/A,#N/A,FALSE,"MAT96";#N/A,#N/A,FALSE,"FANDA96";#N/A,#N/A,FALSE,"INTRAN96";#N/A,#N/A,FALSE,"NAA9697";#N/A,#N/A,FALSE,"ECWEBB";#N/A,#N/A,FALSE,"MFT96";#N/A,#N/A,FALSE,"CTrecon"}</definedName>
    <definedName name="T4.9j_1_4_1_5_5" hidden="1">{#N/A,#N/A,FALSE,"TMCOMP96";#N/A,#N/A,FALSE,"MAT96";#N/A,#N/A,FALSE,"FANDA96";#N/A,#N/A,FALSE,"INTRAN96";#N/A,#N/A,FALSE,"NAA9697";#N/A,#N/A,FALSE,"ECWEBB";#N/A,#N/A,FALSE,"MFT96";#N/A,#N/A,FALSE,"CTrecon"}</definedName>
    <definedName name="T4.9j_1_4_2" hidden="1">{#N/A,#N/A,FALSE,"TMCOMP96";#N/A,#N/A,FALSE,"MAT96";#N/A,#N/A,FALSE,"FANDA96";#N/A,#N/A,FALSE,"INTRAN96";#N/A,#N/A,FALSE,"NAA9697";#N/A,#N/A,FALSE,"ECWEBB";#N/A,#N/A,FALSE,"MFT96";#N/A,#N/A,FALSE,"CTrecon"}</definedName>
    <definedName name="T4.9j_1_4_2_1" hidden="1">{#N/A,#N/A,FALSE,"TMCOMP96";#N/A,#N/A,FALSE,"MAT96";#N/A,#N/A,FALSE,"FANDA96";#N/A,#N/A,FALSE,"INTRAN96";#N/A,#N/A,FALSE,"NAA9697";#N/A,#N/A,FALSE,"ECWEBB";#N/A,#N/A,FALSE,"MFT96";#N/A,#N/A,FALSE,"CTrecon"}</definedName>
    <definedName name="T4.9j_1_4_2_2" hidden="1">{#N/A,#N/A,FALSE,"TMCOMP96";#N/A,#N/A,FALSE,"MAT96";#N/A,#N/A,FALSE,"FANDA96";#N/A,#N/A,FALSE,"INTRAN96";#N/A,#N/A,FALSE,"NAA9697";#N/A,#N/A,FALSE,"ECWEBB";#N/A,#N/A,FALSE,"MFT96";#N/A,#N/A,FALSE,"CTrecon"}</definedName>
    <definedName name="T4.9j_1_4_2_3" hidden="1">{#N/A,#N/A,FALSE,"TMCOMP96";#N/A,#N/A,FALSE,"MAT96";#N/A,#N/A,FALSE,"FANDA96";#N/A,#N/A,FALSE,"INTRAN96";#N/A,#N/A,FALSE,"NAA9697";#N/A,#N/A,FALSE,"ECWEBB";#N/A,#N/A,FALSE,"MFT96";#N/A,#N/A,FALSE,"CTrecon"}</definedName>
    <definedName name="T4.9j_1_4_2_4" hidden="1">{#N/A,#N/A,FALSE,"TMCOMP96";#N/A,#N/A,FALSE,"MAT96";#N/A,#N/A,FALSE,"FANDA96";#N/A,#N/A,FALSE,"INTRAN96";#N/A,#N/A,FALSE,"NAA9697";#N/A,#N/A,FALSE,"ECWEBB";#N/A,#N/A,FALSE,"MFT96";#N/A,#N/A,FALSE,"CTrecon"}</definedName>
    <definedName name="T4.9j_1_4_2_5" hidden="1">{#N/A,#N/A,FALSE,"TMCOMP96";#N/A,#N/A,FALSE,"MAT96";#N/A,#N/A,FALSE,"FANDA96";#N/A,#N/A,FALSE,"INTRAN96";#N/A,#N/A,FALSE,"NAA9697";#N/A,#N/A,FALSE,"ECWEBB";#N/A,#N/A,FALSE,"MFT96";#N/A,#N/A,FALSE,"CTrecon"}</definedName>
    <definedName name="T4.9j_1_4_3" hidden="1">{#N/A,#N/A,FALSE,"TMCOMP96";#N/A,#N/A,FALSE,"MAT96";#N/A,#N/A,FALSE,"FANDA96";#N/A,#N/A,FALSE,"INTRAN96";#N/A,#N/A,FALSE,"NAA9697";#N/A,#N/A,FALSE,"ECWEBB";#N/A,#N/A,FALSE,"MFT96";#N/A,#N/A,FALSE,"CTrecon"}</definedName>
    <definedName name="T4.9j_1_4_3_1" hidden="1">{#N/A,#N/A,FALSE,"TMCOMP96";#N/A,#N/A,FALSE,"MAT96";#N/A,#N/A,FALSE,"FANDA96";#N/A,#N/A,FALSE,"INTRAN96";#N/A,#N/A,FALSE,"NAA9697";#N/A,#N/A,FALSE,"ECWEBB";#N/A,#N/A,FALSE,"MFT96";#N/A,#N/A,FALSE,"CTrecon"}</definedName>
    <definedName name="T4.9j_1_4_3_2" hidden="1">{#N/A,#N/A,FALSE,"TMCOMP96";#N/A,#N/A,FALSE,"MAT96";#N/A,#N/A,FALSE,"FANDA96";#N/A,#N/A,FALSE,"INTRAN96";#N/A,#N/A,FALSE,"NAA9697";#N/A,#N/A,FALSE,"ECWEBB";#N/A,#N/A,FALSE,"MFT96";#N/A,#N/A,FALSE,"CTrecon"}</definedName>
    <definedName name="T4.9j_1_4_3_3" hidden="1">{#N/A,#N/A,FALSE,"TMCOMP96";#N/A,#N/A,FALSE,"MAT96";#N/A,#N/A,FALSE,"FANDA96";#N/A,#N/A,FALSE,"INTRAN96";#N/A,#N/A,FALSE,"NAA9697";#N/A,#N/A,FALSE,"ECWEBB";#N/A,#N/A,FALSE,"MFT96";#N/A,#N/A,FALSE,"CTrecon"}</definedName>
    <definedName name="T4.9j_1_4_3_4" hidden="1">{#N/A,#N/A,FALSE,"TMCOMP96";#N/A,#N/A,FALSE,"MAT96";#N/A,#N/A,FALSE,"FANDA96";#N/A,#N/A,FALSE,"INTRAN96";#N/A,#N/A,FALSE,"NAA9697";#N/A,#N/A,FALSE,"ECWEBB";#N/A,#N/A,FALSE,"MFT96";#N/A,#N/A,FALSE,"CTrecon"}</definedName>
    <definedName name="T4.9j_1_4_3_5" hidden="1">{#N/A,#N/A,FALSE,"TMCOMP96";#N/A,#N/A,FALSE,"MAT96";#N/A,#N/A,FALSE,"FANDA96";#N/A,#N/A,FALSE,"INTRAN96";#N/A,#N/A,FALSE,"NAA9697";#N/A,#N/A,FALSE,"ECWEBB";#N/A,#N/A,FALSE,"MFT96";#N/A,#N/A,FALSE,"CTrecon"}</definedName>
    <definedName name="T4.9j_1_4_4" hidden="1">{#N/A,#N/A,FALSE,"TMCOMP96";#N/A,#N/A,FALSE,"MAT96";#N/A,#N/A,FALSE,"FANDA96";#N/A,#N/A,FALSE,"INTRAN96";#N/A,#N/A,FALSE,"NAA9697";#N/A,#N/A,FALSE,"ECWEBB";#N/A,#N/A,FALSE,"MFT96";#N/A,#N/A,FALSE,"CTrecon"}</definedName>
    <definedName name="T4.9j_1_4_4_1" hidden="1">{#N/A,#N/A,FALSE,"TMCOMP96";#N/A,#N/A,FALSE,"MAT96";#N/A,#N/A,FALSE,"FANDA96";#N/A,#N/A,FALSE,"INTRAN96";#N/A,#N/A,FALSE,"NAA9697";#N/A,#N/A,FALSE,"ECWEBB";#N/A,#N/A,FALSE,"MFT96";#N/A,#N/A,FALSE,"CTrecon"}</definedName>
    <definedName name="T4.9j_1_4_4_2" hidden="1">{#N/A,#N/A,FALSE,"TMCOMP96";#N/A,#N/A,FALSE,"MAT96";#N/A,#N/A,FALSE,"FANDA96";#N/A,#N/A,FALSE,"INTRAN96";#N/A,#N/A,FALSE,"NAA9697";#N/A,#N/A,FALSE,"ECWEBB";#N/A,#N/A,FALSE,"MFT96";#N/A,#N/A,FALSE,"CTrecon"}</definedName>
    <definedName name="T4.9j_1_4_4_3" hidden="1">{#N/A,#N/A,FALSE,"TMCOMP96";#N/A,#N/A,FALSE,"MAT96";#N/A,#N/A,FALSE,"FANDA96";#N/A,#N/A,FALSE,"INTRAN96";#N/A,#N/A,FALSE,"NAA9697";#N/A,#N/A,FALSE,"ECWEBB";#N/A,#N/A,FALSE,"MFT96";#N/A,#N/A,FALSE,"CTrecon"}</definedName>
    <definedName name="T4.9j_1_4_4_4" hidden="1">{#N/A,#N/A,FALSE,"TMCOMP96";#N/A,#N/A,FALSE,"MAT96";#N/A,#N/A,FALSE,"FANDA96";#N/A,#N/A,FALSE,"INTRAN96";#N/A,#N/A,FALSE,"NAA9697";#N/A,#N/A,FALSE,"ECWEBB";#N/A,#N/A,FALSE,"MFT96";#N/A,#N/A,FALSE,"CTrecon"}</definedName>
    <definedName name="T4.9j_1_4_4_5" hidden="1">{#N/A,#N/A,FALSE,"TMCOMP96";#N/A,#N/A,FALSE,"MAT96";#N/A,#N/A,FALSE,"FANDA96";#N/A,#N/A,FALSE,"INTRAN96";#N/A,#N/A,FALSE,"NAA9697";#N/A,#N/A,FALSE,"ECWEBB";#N/A,#N/A,FALSE,"MFT96";#N/A,#N/A,FALSE,"CTrecon"}</definedName>
    <definedName name="T4.9j_1_4_5" hidden="1">{#N/A,#N/A,FALSE,"TMCOMP96";#N/A,#N/A,FALSE,"MAT96";#N/A,#N/A,FALSE,"FANDA96";#N/A,#N/A,FALSE,"INTRAN96";#N/A,#N/A,FALSE,"NAA9697";#N/A,#N/A,FALSE,"ECWEBB";#N/A,#N/A,FALSE,"MFT96";#N/A,#N/A,FALSE,"CTrecon"}</definedName>
    <definedName name="T4.9j_1_4_5_1" hidden="1">{#N/A,#N/A,FALSE,"TMCOMP96";#N/A,#N/A,FALSE,"MAT96";#N/A,#N/A,FALSE,"FANDA96";#N/A,#N/A,FALSE,"INTRAN96";#N/A,#N/A,FALSE,"NAA9697";#N/A,#N/A,FALSE,"ECWEBB";#N/A,#N/A,FALSE,"MFT96";#N/A,#N/A,FALSE,"CTrecon"}</definedName>
    <definedName name="T4.9j_1_4_5_2" hidden="1">{#N/A,#N/A,FALSE,"TMCOMP96";#N/A,#N/A,FALSE,"MAT96";#N/A,#N/A,FALSE,"FANDA96";#N/A,#N/A,FALSE,"INTRAN96";#N/A,#N/A,FALSE,"NAA9697";#N/A,#N/A,FALSE,"ECWEBB";#N/A,#N/A,FALSE,"MFT96";#N/A,#N/A,FALSE,"CTrecon"}</definedName>
    <definedName name="T4.9j_1_4_5_3" hidden="1">{#N/A,#N/A,FALSE,"TMCOMP96";#N/A,#N/A,FALSE,"MAT96";#N/A,#N/A,FALSE,"FANDA96";#N/A,#N/A,FALSE,"INTRAN96";#N/A,#N/A,FALSE,"NAA9697";#N/A,#N/A,FALSE,"ECWEBB";#N/A,#N/A,FALSE,"MFT96";#N/A,#N/A,FALSE,"CTrecon"}</definedName>
    <definedName name="T4.9j_1_4_5_4" hidden="1">{#N/A,#N/A,FALSE,"TMCOMP96";#N/A,#N/A,FALSE,"MAT96";#N/A,#N/A,FALSE,"FANDA96";#N/A,#N/A,FALSE,"INTRAN96";#N/A,#N/A,FALSE,"NAA9697";#N/A,#N/A,FALSE,"ECWEBB";#N/A,#N/A,FALSE,"MFT96";#N/A,#N/A,FALSE,"CTrecon"}</definedName>
    <definedName name="T4.9j_1_4_5_5" hidden="1">{#N/A,#N/A,FALSE,"TMCOMP96";#N/A,#N/A,FALSE,"MAT96";#N/A,#N/A,FALSE,"FANDA96";#N/A,#N/A,FALSE,"INTRAN96";#N/A,#N/A,FALSE,"NAA9697";#N/A,#N/A,FALSE,"ECWEBB";#N/A,#N/A,FALSE,"MFT96";#N/A,#N/A,FALSE,"CTrecon"}</definedName>
    <definedName name="T4.9j_1_5" hidden="1">{#N/A,#N/A,FALSE,"TMCOMP96";#N/A,#N/A,FALSE,"MAT96";#N/A,#N/A,FALSE,"FANDA96";#N/A,#N/A,FALSE,"INTRAN96";#N/A,#N/A,FALSE,"NAA9697";#N/A,#N/A,FALSE,"ECWEBB";#N/A,#N/A,FALSE,"MFT96";#N/A,#N/A,FALSE,"CTrecon"}</definedName>
    <definedName name="T4.9j_1_5_1" hidden="1">{#N/A,#N/A,FALSE,"TMCOMP96";#N/A,#N/A,FALSE,"MAT96";#N/A,#N/A,FALSE,"FANDA96";#N/A,#N/A,FALSE,"INTRAN96";#N/A,#N/A,FALSE,"NAA9697";#N/A,#N/A,FALSE,"ECWEBB";#N/A,#N/A,FALSE,"MFT96";#N/A,#N/A,FALSE,"CTrecon"}</definedName>
    <definedName name="T4.9j_1_5_1_1" hidden="1">{#N/A,#N/A,FALSE,"TMCOMP96";#N/A,#N/A,FALSE,"MAT96";#N/A,#N/A,FALSE,"FANDA96";#N/A,#N/A,FALSE,"INTRAN96";#N/A,#N/A,FALSE,"NAA9697";#N/A,#N/A,FALSE,"ECWEBB";#N/A,#N/A,FALSE,"MFT96";#N/A,#N/A,FALSE,"CTrecon"}</definedName>
    <definedName name="T4.9j_1_5_1_2" hidden="1">{#N/A,#N/A,FALSE,"TMCOMP96";#N/A,#N/A,FALSE,"MAT96";#N/A,#N/A,FALSE,"FANDA96";#N/A,#N/A,FALSE,"INTRAN96";#N/A,#N/A,FALSE,"NAA9697";#N/A,#N/A,FALSE,"ECWEBB";#N/A,#N/A,FALSE,"MFT96";#N/A,#N/A,FALSE,"CTrecon"}</definedName>
    <definedName name="T4.9j_1_5_1_3" hidden="1">{#N/A,#N/A,FALSE,"TMCOMP96";#N/A,#N/A,FALSE,"MAT96";#N/A,#N/A,FALSE,"FANDA96";#N/A,#N/A,FALSE,"INTRAN96";#N/A,#N/A,FALSE,"NAA9697";#N/A,#N/A,FALSE,"ECWEBB";#N/A,#N/A,FALSE,"MFT96";#N/A,#N/A,FALSE,"CTrecon"}</definedName>
    <definedName name="T4.9j_1_5_1_4" hidden="1">{#N/A,#N/A,FALSE,"TMCOMP96";#N/A,#N/A,FALSE,"MAT96";#N/A,#N/A,FALSE,"FANDA96";#N/A,#N/A,FALSE,"INTRAN96";#N/A,#N/A,FALSE,"NAA9697";#N/A,#N/A,FALSE,"ECWEBB";#N/A,#N/A,FALSE,"MFT96";#N/A,#N/A,FALSE,"CTrecon"}</definedName>
    <definedName name="T4.9j_1_5_1_5" hidden="1">{#N/A,#N/A,FALSE,"TMCOMP96";#N/A,#N/A,FALSE,"MAT96";#N/A,#N/A,FALSE,"FANDA96";#N/A,#N/A,FALSE,"INTRAN96";#N/A,#N/A,FALSE,"NAA9697";#N/A,#N/A,FALSE,"ECWEBB";#N/A,#N/A,FALSE,"MFT96";#N/A,#N/A,FALSE,"CTrecon"}</definedName>
    <definedName name="T4.9j_1_5_2" hidden="1">{#N/A,#N/A,FALSE,"TMCOMP96";#N/A,#N/A,FALSE,"MAT96";#N/A,#N/A,FALSE,"FANDA96";#N/A,#N/A,FALSE,"INTRAN96";#N/A,#N/A,FALSE,"NAA9697";#N/A,#N/A,FALSE,"ECWEBB";#N/A,#N/A,FALSE,"MFT96";#N/A,#N/A,FALSE,"CTrecon"}</definedName>
    <definedName name="T4.9j_1_5_2_1" hidden="1">{#N/A,#N/A,FALSE,"TMCOMP96";#N/A,#N/A,FALSE,"MAT96";#N/A,#N/A,FALSE,"FANDA96";#N/A,#N/A,FALSE,"INTRAN96";#N/A,#N/A,FALSE,"NAA9697";#N/A,#N/A,FALSE,"ECWEBB";#N/A,#N/A,FALSE,"MFT96";#N/A,#N/A,FALSE,"CTrecon"}</definedName>
    <definedName name="T4.9j_1_5_2_2" hidden="1">{#N/A,#N/A,FALSE,"TMCOMP96";#N/A,#N/A,FALSE,"MAT96";#N/A,#N/A,FALSE,"FANDA96";#N/A,#N/A,FALSE,"INTRAN96";#N/A,#N/A,FALSE,"NAA9697";#N/A,#N/A,FALSE,"ECWEBB";#N/A,#N/A,FALSE,"MFT96";#N/A,#N/A,FALSE,"CTrecon"}</definedName>
    <definedName name="T4.9j_1_5_2_3" hidden="1">{#N/A,#N/A,FALSE,"TMCOMP96";#N/A,#N/A,FALSE,"MAT96";#N/A,#N/A,FALSE,"FANDA96";#N/A,#N/A,FALSE,"INTRAN96";#N/A,#N/A,FALSE,"NAA9697";#N/A,#N/A,FALSE,"ECWEBB";#N/A,#N/A,FALSE,"MFT96";#N/A,#N/A,FALSE,"CTrecon"}</definedName>
    <definedName name="T4.9j_1_5_2_4" hidden="1">{#N/A,#N/A,FALSE,"TMCOMP96";#N/A,#N/A,FALSE,"MAT96";#N/A,#N/A,FALSE,"FANDA96";#N/A,#N/A,FALSE,"INTRAN96";#N/A,#N/A,FALSE,"NAA9697";#N/A,#N/A,FALSE,"ECWEBB";#N/A,#N/A,FALSE,"MFT96";#N/A,#N/A,FALSE,"CTrecon"}</definedName>
    <definedName name="T4.9j_1_5_2_5" hidden="1">{#N/A,#N/A,FALSE,"TMCOMP96";#N/A,#N/A,FALSE,"MAT96";#N/A,#N/A,FALSE,"FANDA96";#N/A,#N/A,FALSE,"INTRAN96";#N/A,#N/A,FALSE,"NAA9697";#N/A,#N/A,FALSE,"ECWEBB";#N/A,#N/A,FALSE,"MFT96";#N/A,#N/A,FALSE,"CTrecon"}</definedName>
    <definedName name="T4.9j_1_5_3" hidden="1">{#N/A,#N/A,FALSE,"TMCOMP96";#N/A,#N/A,FALSE,"MAT96";#N/A,#N/A,FALSE,"FANDA96";#N/A,#N/A,FALSE,"INTRAN96";#N/A,#N/A,FALSE,"NAA9697";#N/A,#N/A,FALSE,"ECWEBB";#N/A,#N/A,FALSE,"MFT96";#N/A,#N/A,FALSE,"CTrecon"}</definedName>
    <definedName name="T4.9j_1_5_3_1" hidden="1">{#N/A,#N/A,FALSE,"TMCOMP96";#N/A,#N/A,FALSE,"MAT96";#N/A,#N/A,FALSE,"FANDA96";#N/A,#N/A,FALSE,"INTRAN96";#N/A,#N/A,FALSE,"NAA9697";#N/A,#N/A,FALSE,"ECWEBB";#N/A,#N/A,FALSE,"MFT96";#N/A,#N/A,FALSE,"CTrecon"}</definedName>
    <definedName name="T4.9j_1_5_3_2" hidden="1">{#N/A,#N/A,FALSE,"TMCOMP96";#N/A,#N/A,FALSE,"MAT96";#N/A,#N/A,FALSE,"FANDA96";#N/A,#N/A,FALSE,"INTRAN96";#N/A,#N/A,FALSE,"NAA9697";#N/A,#N/A,FALSE,"ECWEBB";#N/A,#N/A,FALSE,"MFT96";#N/A,#N/A,FALSE,"CTrecon"}</definedName>
    <definedName name="T4.9j_1_5_3_3" hidden="1">{#N/A,#N/A,FALSE,"TMCOMP96";#N/A,#N/A,FALSE,"MAT96";#N/A,#N/A,FALSE,"FANDA96";#N/A,#N/A,FALSE,"INTRAN96";#N/A,#N/A,FALSE,"NAA9697";#N/A,#N/A,FALSE,"ECWEBB";#N/A,#N/A,FALSE,"MFT96";#N/A,#N/A,FALSE,"CTrecon"}</definedName>
    <definedName name="T4.9j_1_5_3_4" hidden="1">{#N/A,#N/A,FALSE,"TMCOMP96";#N/A,#N/A,FALSE,"MAT96";#N/A,#N/A,FALSE,"FANDA96";#N/A,#N/A,FALSE,"INTRAN96";#N/A,#N/A,FALSE,"NAA9697";#N/A,#N/A,FALSE,"ECWEBB";#N/A,#N/A,FALSE,"MFT96";#N/A,#N/A,FALSE,"CTrecon"}</definedName>
    <definedName name="T4.9j_1_5_3_5" hidden="1">{#N/A,#N/A,FALSE,"TMCOMP96";#N/A,#N/A,FALSE,"MAT96";#N/A,#N/A,FALSE,"FANDA96";#N/A,#N/A,FALSE,"INTRAN96";#N/A,#N/A,FALSE,"NAA9697";#N/A,#N/A,FALSE,"ECWEBB";#N/A,#N/A,FALSE,"MFT96";#N/A,#N/A,FALSE,"CTrecon"}</definedName>
    <definedName name="T4.9j_1_5_4" hidden="1">{#N/A,#N/A,FALSE,"TMCOMP96";#N/A,#N/A,FALSE,"MAT96";#N/A,#N/A,FALSE,"FANDA96";#N/A,#N/A,FALSE,"INTRAN96";#N/A,#N/A,FALSE,"NAA9697";#N/A,#N/A,FALSE,"ECWEBB";#N/A,#N/A,FALSE,"MFT96";#N/A,#N/A,FALSE,"CTrecon"}</definedName>
    <definedName name="T4.9j_1_5_4_1" hidden="1">{#N/A,#N/A,FALSE,"TMCOMP96";#N/A,#N/A,FALSE,"MAT96";#N/A,#N/A,FALSE,"FANDA96";#N/A,#N/A,FALSE,"INTRAN96";#N/A,#N/A,FALSE,"NAA9697";#N/A,#N/A,FALSE,"ECWEBB";#N/A,#N/A,FALSE,"MFT96";#N/A,#N/A,FALSE,"CTrecon"}</definedName>
    <definedName name="T4.9j_1_5_4_2" hidden="1">{#N/A,#N/A,FALSE,"TMCOMP96";#N/A,#N/A,FALSE,"MAT96";#N/A,#N/A,FALSE,"FANDA96";#N/A,#N/A,FALSE,"INTRAN96";#N/A,#N/A,FALSE,"NAA9697";#N/A,#N/A,FALSE,"ECWEBB";#N/A,#N/A,FALSE,"MFT96";#N/A,#N/A,FALSE,"CTrecon"}</definedName>
    <definedName name="T4.9j_1_5_4_3" hidden="1">{#N/A,#N/A,FALSE,"TMCOMP96";#N/A,#N/A,FALSE,"MAT96";#N/A,#N/A,FALSE,"FANDA96";#N/A,#N/A,FALSE,"INTRAN96";#N/A,#N/A,FALSE,"NAA9697";#N/A,#N/A,FALSE,"ECWEBB";#N/A,#N/A,FALSE,"MFT96";#N/A,#N/A,FALSE,"CTrecon"}</definedName>
    <definedName name="T4.9j_1_5_4_4" hidden="1">{#N/A,#N/A,FALSE,"TMCOMP96";#N/A,#N/A,FALSE,"MAT96";#N/A,#N/A,FALSE,"FANDA96";#N/A,#N/A,FALSE,"INTRAN96";#N/A,#N/A,FALSE,"NAA9697";#N/A,#N/A,FALSE,"ECWEBB";#N/A,#N/A,FALSE,"MFT96";#N/A,#N/A,FALSE,"CTrecon"}</definedName>
    <definedName name="T4.9j_1_5_4_5" hidden="1">{#N/A,#N/A,FALSE,"TMCOMP96";#N/A,#N/A,FALSE,"MAT96";#N/A,#N/A,FALSE,"FANDA96";#N/A,#N/A,FALSE,"INTRAN96";#N/A,#N/A,FALSE,"NAA9697";#N/A,#N/A,FALSE,"ECWEBB";#N/A,#N/A,FALSE,"MFT96";#N/A,#N/A,FALSE,"CTrecon"}</definedName>
    <definedName name="T4.9j_1_5_5" hidden="1">{#N/A,#N/A,FALSE,"TMCOMP96";#N/A,#N/A,FALSE,"MAT96";#N/A,#N/A,FALSE,"FANDA96";#N/A,#N/A,FALSE,"INTRAN96";#N/A,#N/A,FALSE,"NAA9697";#N/A,#N/A,FALSE,"ECWEBB";#N/A,#N/A,FALSE,"MFT96";#N/A,#N/A,FALSE,"CTrecon"}</definedName>
    <definedName name="T4.9j_1_5_5_1" hidden="1">{#N/A,#N/A,FALSE,"TMCOMP96";#N/A,#N/A,FALSE,"MAT96";#N/A,#N/A,FALSE,"FANDA96";#N/A,#N/A,FALSE,"INTRAN96";#N/A,#N/A,FALSE,"NAA9697";#N/A,#N/A,FALSE,"ECWEBB";#N/A,#N/A,FALSE,"MFT96";#N/A,#N/A,FALSE,"CTrecon"}</definedName>
    <definedName name="T4.9j_1_5_5_2" hidden="1">{#N/A,#N/A,FALSE,"TMCOMP96";#N/A,#N/A,FALSE,"MAT96";#N/A,#N/A,FALSE,"FANDA96";#N/A,#N/A,FALSE,"INTRAN96";#N/A,#N/A,FALSE,"NAA9697";#N/A,#N/A,FALSE,"ECWEBB";#N/A,#N/A,FALSE,"MFT96";#N/A,#N/A,FALSE,"CTrecon"}</definedName>
    <definedName name="T4.9j_1_5_5_3" hidden="1">{#N/A,#N/A,FALSE,"TMCOMP96";#N/A,#N/A,FALSE,"MAT96";#N/A,#N/A,FALSE,"FANDA96";#N/A,#N/A,FALSE,"INTRAN96";#N/A,#N/A,FALSE,"NAA9697";#N/A,#N/A,FALSE,"ECWEBB";#N/A,#N/A,FALSE,"MFT96";#N/A,#N/A,FALSE,"CTrecon"}</definedName>
    <definedName name="T4.9j_1_5_5_4" hidden="1">{#N/A,#N/A,FALSE,"TMCOMP96";#N/A,#N/A,FALSE,"MAT96";#N/A,#N/A,FALSE,"FANDA96";#N/A,#N/A,FALSE,"INTRAN96";#N/A,#N/A,FALSE,"NAA9697";#N/A,#N/A,FALSE,"ECWEBB";#N/A,#N/A,FALSE,"MFT96";#N/A,#N/A,FALSE,"CTrecon"}</definedName>
    <definedName name="T4.9j_1_5_5_5" hidden="1">{#N/A,#N/A,FALSE,"TMCOMP96";#N/A,#N/A,FALSE,"MAT96";#N/A,#N/A,FALSE,"FANDA96";#N/A,#N/A,FALSE,"INTRAN96";#N/A,#N/A,FALSE,"NAA9697";#N/A,#N/A,FALSE,"ECWEBB";#N/A,#N/A,FALSE,"MFT96";#N/A,#N/A,FALSE,"CTrecon"}</definedName>
    <definedName name="T4.9j_2" hidden="1">{#N/A,#N/A,FALSE,"TMCOMP96";#N/A,#N/A,FALSE,"MAT96";#N/A,#N/A,FALSE,"FANDA96";#N/A,#N/A,FALSE,"INTRAN96";#N/A,#N/A,FALSE,"NAA9697";#N/A,#N/A,FALSE,"ECWEBB";#N/A,#N/A,FALSE,"MFT96";#N/A,#N/A,FALSE,"CTrecon"}</definedName>
    <definedName name="T4.9j_2_1" hidden="1">{#N/A,#N/A,FALSE,"TMCOMP96";#N/A,#N/A,FALSE,"MAT96";#N/A,#N/A,FALSE,"FANDA96";#N/A,#N/A,FALSE,"INTRAN96";#N/A,#N/A,FALSE,"NAA9697";#N/A,#N/A,FALSE,"ECWEBB";#N/A,#N/A,FALSE,"MFT96";#N/A,#N/A,FALSE,"CTrecon"}</definedName>
    <definedName name="T4.9j_2_1_1" hidden="1">{#N/A,#N/A,FALSE,"TMCOMP96";#N/A,#N/A,FALSE,"MAT96";#N/A,#N/A,FALSE,"FANDA96";#N/A,#N/A,FALSE,"INTRAN96";#N/A,#N/A,FALSE,"NAA9697";#N/A,#N/A,FALSE,"ECWEBB";#N/A,#N/A,FALSE,"MFT96";#N/A,#N/A,FALSE,"CTrecon"}</definedName>
    <definedName name="T4.9j_2_1_1_1" hidden="1">{#N/A,#N/A,FALSE,"TMCOMP96";#N/A,#N/A,FALSE,"MAT96";#N/A,#N/A,FALSE,"FANDA96";#N/A,#N/A,FALSE,"INTRAN96";#N/A,#N/A,FALSE,"NAA9697";#N/A,#N/A,FALSE,"ECWEBB";#N/A,#N/A,FALSE,"MFT96";#N/A,#N/A,FALSE,"CTrecon"}</definedName>
    <definedName name="T4.9j_2_1_1_1_1" hidden="1">{#N/A,#N/A,FALSE,"TMCOMP96";#N/A,#N/A,FALSE,"MAT96";#N/A,#N/A,FALSE,"FANDA96";#N/A,#N/A,FALSE,"INTRAN96";#N/A,#N/A,FALSE,"NAA9697";#N/A,#N/A,FALSE,"ECWEBB";#N/A,#N/A,FALSE,"MFT96";#N/A,#N/A,FALSE,"CTrecon"}</definedName>
    <definedName name="T4.9j_2_1_1_1_2" hidden="1">{#N/A,#N/A,FALSE,"TMCOMP96";#N/A,#N/A,FALSE,"MAT96";#N/A,#N/A,FALSE,"FANDA96";#N/A,#N/A,FALSE,"INTRAN96";#N/A,#N/A,FALSE,"NAA9697";#N/A,#N/A,FALSE,"ECWEBB";#N/A,#N/A,FALSE,"MFT96";#N/A,#N/A,FALSE,"CTrecon"}</definedName>
    <definedName name="T4.9j_2_1_1_1_3" hidden="1">{#N/A,#N/A,FALSE,"TMCOMP96";#N/A,#N/A,FALSE,"MAT96";#N/A,#N/A,FALSE,"FANDA96";#N/A,#N/A,FALSE,"INTRAN96";#N/A,#N/A,FALSE,"NAA9697";#N/A,#N/A,FALSE,"ECWEBB";#N/A,#N/A,FALSE,"MFT96";#N/A,#N/A,FALSE,"CTrecon"}</definedName>
    <definedName name="T4.9j_2_1_1_1_4" hidden="1">{#N/A,#N/A,FALSE,"TMCOMP96";#N/A,#N/A,FALSE,"MAT96";#N/A,#N/A,FALSE,"FANDA96";#N/A,#N/A,FALSE,"INTRAN96";#N/A,#N/A,FALSE,"NAA9697";#N/A,#N/A,FALSE,"ECWEBB";#N/A,#N/A,FALSE,"MFT96";#N/A,#N/A,FALSE,"CTrecon"}</definedName>
    <definedName name="T4.9j_2_1_1_1_5" hidden="1">{#N/A,#N/A,FALSE,"TMCOMP96";#N/A,#N/A,FALSE,"MAT96";#N/A,#N/A,FALSE,"FANDA96";#N/A,#N/A,FALSE,"INTRAN96";#N/A,#N/A,FALSE,"NAA9697";#N/A,#N/A,FALSE,"ECWEBB";#N/A,#N/A,FALSE,"MFT96";#N/A,#N/A,FALSE,"CTrecon"}</definedName>
    <definedName name="T4.9j_2_1_1_2" hidden="1">{#N/A,#N/A,FALSE,"TMCOMP96";#N/A,#N/A,FALSE,"MAT96";#N/A,#N/A,FALSE,"FANDA96";#N/A,#N/A,FALSE,"INTRAN96";#N/A,#N/A,FALSE,"NAA9697";#N/A,#N/A,FALSE,"ECWEBB";#N/A,#N/A,FALSE,"MFT96";#N/A,#N/A,FALSE,"CTrecon"}</definedName>
    <definedName name="T4.9j_2_1_1_2_1" hidden="1">{#N/A,#N/A,FALSE,"TMCOMP96";#N/A,#N/A,FALSE,"MAT96";#N/A,#N/A,FALSE,"FANDA96";#N/A,#N/A,FALSE,"INTRAN96";#N/A,#N/A,FALSE,"NAA9697";#N/A,#N/A,FALSE,"ECWEBB";#N/A,#N/A,FALSE,"MFT96";#N/A,#N/A,FALSE,"CTrecon"}</definedName>
    <definedName name="T4.9j_2_1_1_2_2" hidden="1">{#N/A,#N/A,FALSE,"TMCOMP96";#N/A,#N/A,FALSE,"MAT96";#N/A,#N/A,FALSE,"FANDA96";#N/A,#N/A,FALSE,"INTRAN96";#N/A,#N/A,FALSE,"NAA9697";#N/A,#N/A,FALSE,"ECWEBB";#N/A,#N/A,FALSE,"MFT96";#N/A,#N/A,FALSE,"CTrecon"}</definedName>
    <definedName name="T4.9j_2_1_1_2_3" hidden="1">{#N/A,#N/A,FALSE,"TMCOMP96";#N/A,#N/A,FALSE,"MAT96";#N/A,#N/A,FALSE,"FANDA96";#N/A,#N/A,FALSE,"INTRAN96";#N/A,#N/A,FALSE,"NAA9697";#N/A,#N/A,FALSE,"ECWEBB";#N/A,#N/A,FALSE,"MFT96";#N/A,#N/A,FALSE,"CTrecon"}</definedName>
    <definedName name="T4.9j_2_1_1_2_4" hidden="1">{#N/A,#N/A,FALSE,"TMCOMP96";#N/A,#N/A,FALSE,"MAT96";#N/A,#N/A,FALSE,"FANDA96";#N/A,#N/A,FALSE,"INTRAN96";#N/A,#N/A,FALSE,"NAA9697";#N/A,#N/A,FALSE,"ECWEBB";#N/A,#N/A,FALSE,"MFT96";#N/A,#N/A,FALSE,"CTrecon"}</definedName>
    <definedName name="T4.9j_2_1_1_2_5" hidden="1">{#N/A,#N/A,FALSE,"TMCOMP96";#N/A,#N/A,FALSE,"MAT96";#N/A,#N/A,FALSE,"FANDA96";#N/A,#N/A,FALSE,"INTRAN96";#N/A,#N/A,FALSE,"NAA9697";#N/A,#N/A,FALSE,"ECWEBB";#N/A,#N/A,FALSE,"MFT96";#N/A,#N/A,FALSE,"CTrecon"}</definedName>
    <definedName name="T4.9j_2_1_1_3" hidden="1">{#N/A,#N/A,FALSE,"TMCOMP96";#N/A,#N/A,FALSE,"MAT96";#N/A,#N/A,FALSE,"FANDA96";#N/A,#N/A,FALSE,"INTRAN96";#N/A,#N/A,FALSE,"NAA9697";#N/A,#N/A,FALSE,"ECWEBB";#N/A,#N/A,FALSE,"MFT96";#N/A,#N/A,FALSE,"CTrecon"}</definedName>
    <definedName name="T4.9j_2_1_1_4" hidden="1">{#N/A,#N/A,FALSE,"TMCOMP96";#N/A,#N/A,FALSE,"MAT96";#N/A,#N/A,FALSE,"FANDA96";#N/A,#N/A,FALSE,"INTRAN96";#N/A,#N/A,FALSE,"NAA9697";#N/A,#N/A,FALSE,"ECWEBB";#N/A,#N/A,FALSE,"MFT96";#N/A,#N/A,FALSE,"CTrecon"}</definedName>
    <definedName name="T4.9j_2_1_1_5" hidden="1">{#N/A,#N/A,FALSE,"TMCOMP96";#N/A,#N/A,FALSE,"MAT96";#N/A,#N/A,FALSE,"FANDA96";#N/A,#N/A,FALSE,"INTRAN96";#N/A,#N/A,FALSE,"NAA9697";#N/A,#N/A,FALSE,"ECWEBB";#N/A,#N/A,FALSE,"MFT96";#N/A,#N/A,FALSE,"CTrecon"}</definedName>
    <definedName name="T4.9j_2_1_2" hidden="1">{#N/A,#N/A,FALSE,"TMCOMP96";#N/A,#N/A,FALSE,"MAT96";#N/A,#N/A,FALSE,"FANDA96";#N/A,#N/A,FALSE,"INTRAN96";#N/A,#N/A,FALSE,"NAA9697";#N/A,#N/A,FALSE,"ECWEBB";#N/A,#N/A,FALSE,"MFT96";#N/A,#N/A,FALSE,"CTrecon"}</definedName>
    <definedName name="T4.9j_2_1_2_1" hidden="1">{#N/A,#N/A,FALSE,"TMCOMP96";#N/A,#N/A,FALSE,"MAT96";#N/A,#N/A,FALSE,"FANDA96";#N/A,#N/A,FALSE,"INTRAN96";#N/A,#N/A,FALSE,"NAA9697";#N/A,#N/A,FALSE,"ECWEBB";#N/A,#N/A,FALSE,"MFT96";#N/A,#N/A,FALSE,"CTrecon"}</definedName>
    <definedName name="T4.9j_2_1_2_2" hidden="1">{#N/A,#N/A,FALSE,"TMCOMP96";#N/A,#N/A,FALSE,"MAT96";#N/A,#N/A,FALSE,"FANDA96";#N/A,#N/A,FALSE,"INTRAN96";#N/A,#N/A,FALSE,"NAA9697";#N/A,#N/A,FALSE,"ECWEBB";#N/A,#N/A,FALSE,"MFT96";#N/A,#N/A,FALSE,"CTrecon"}</definedName>
    <definedName name="T4.9j_2_1_2_3" hidden="1">{#N/A,#N/A,FALSE,"TMCOMP96";#N/A,#N/A,FALSE,"MAT96";#N/A,#N/A,FALSE,"FANDA96";#N/A,#N/A,FALSE,"INTRAN96";#N/A,#N/A,FALSE,"NAA9697";#N/A,#N/A,FALSE,"ECWEBB";#N/A,#N/A,FALSE,"MFT96";#N/A,#N/A,FALSE,"CTrecon"}</definedName>
    <definedName name="T4.9j_2_1_2_4" hidden="1">{#N/A,#N/A,FALSE,"TMCOMP96";#N/A,#N/A,FALSE,"MAT96";#N/A,#N/A,FALSE,"FANDA96";#N/A,#N/A,FALSE,"INTRAN96";#N/A,#N/A,FALSE,"NAA9697";#N/A,#N/A,FALSE,"ECWEBB";#N/A,#N/A,FALSE,"MFT96";#N/A,#N/A,FALSE,"CTrecon"}</definedName>
    <definedName name="T4.9j_2_1_2_5" hidden="1">{#N/A,#N/A,FALSE,"TMCOMP96";#N/A,#N/A,FALSE,"MAT96";#N/A,#N/A,FALSE,"FANDA96";#N/A,#N/A,FALSE,"INTRAN96";#N/A,#N/A,FALSE,"NAA9697";#N/A,#N/A,FALSE,"ECWEBB";#N/A,#N/A,FALSE,"MFT96";#N/A,#N/A,FALSE,"CTrecon"}</definedName>
    <definedName name="T4.9j_2_1_3" hidden="1">{#N/A,#N/A,FALSE,"TMCOMP96";#N/A,#N/A,FALSE,"MAT96";#N/A,#N/A,FALSE,"FANDA96";#N/A,#N/A,FALSE,"INTRAN96";#N/A,#N/A,FALSE,"NAA9697";#N/A,#N/A,FALSE,"ECWEBB";#N/A,#N/A,FALSE,"MFT96";#N/A,#N/A,FALSE,"CTrecon"}</definedName>
    <definedName name="T4.9j_2_1_3_1" hidden="1">{#N/A,#N/A,FALSE,"TMCOMP96";#N/A,#N/A,FALSE,"MAT96";#N/A,#N/A,FALSE,"FANDA96";#N/A,#N/A,FALSE,"INTRAN96";#N/A,#N/A,FALSE,"NAA9697";#N/A,#N/A,FALSE,"ECWEBB";#N/A,#N/A,FALSE,"MFT96";#N/A,#N/A,FALSE,"CTrecon"}</definedName>
    <definedName name="T4.9j_2_1_3_2" hidden="1">{#N/A,#N/A,FALSE,"TMCOMP96";#N/A,#N/A,FALSE,"MAT96";#N/A,#N/A,FALSE,"FANDA96";#N/A,#N/A,FALSE,"INTRAN96";#N/A,#N/A,FALSE,"NAA9697";#N/A,#N/A,FALSE,"ECWEBB";#N/A,#N/A,FALSE,"MFT96";#N/A,#N/A,FALSE,"CTrecon"}</definedName>
    <definedName name="T4.9j_2_1_3_3" hidden="1">{#N/A,#N/A,FALSE,"TMCOMP96";#N/A,#N/A,FALSE,"MAT96";#N/A,#N/A,FALSE,"FANDA96";#N/A,#N/A,FALSE,"INTRAN96";#N/A,#N/A,FALSE,"NAA9697";#N/A,#N/A,FALSE,"ECWEBB";#N/A,#N/A,FALSE,"MFT96";#N/A,#N/A,FALSE,"CTrecon"}</definedName>
    <definedName name="T4.9j_2_1_3_4" hidden="1">{#N/A,#N/A,FALSE,"TMCOMP96";#N/A,#N/A,FALSE,"MAT96";#N/A,#N/A,FALSE,"FANDA96";#N/A,#N/A,FALSE,"INTRAN96";#N/A,#N/A,FALSE,"NAA9697";#N/A,#N/A,FALSE,"ECWEBB";#N/A,#N/A,FALSE,"MFT96";#N/A,#N/A,FALSE,"CTrecon"}</definedName>
    <definedName name="T4.9j_2_1_3_5" hidden="1">{#N/A,#N/A,FALSE,"TMCOMP96";#N/A,#N/A,FALSE,"MAT96";#N/A,#N/A,FALSE,"FANDA96";#N/A,#N/A,FALSE,"INTRAN96";#N/A,#N/A,FALSE,"NAA9697";#N/A,#N/A,FALSE,"ECWEBB";#N/A,#N/A,FALSE,"MFT96";#N/A,#N/A,FALSE,"CTrecon"}</definedName>
    <definedName name="T4.9j_2_1_4" hidden="1">{#N/A,#N/A,FALSE,"TMCOMP96";#N/A,#N/A,FALSE,"MAT96";#N/A,#N/A,FALSE,"FANDA96";#N/A,#N/A,FALSE,"INTRAN96";#N/A,#N/A,FALSE,"NAA9697";#N/A,#N/A,FALSE,"ECWEBB";#N/A,#N/A,FALSE,"MFT96";#N/A,#N/A,FALSE,"CTrecon"}</definedName>
    <definedName name="T4.9j_2_1_4_1" hidden="1">{#N/A,#N/A,FALSE,"TMCOMP96";#N/A,#N/A,FALSE,"MAT96";#N/A,#N/A,FALSE,"FANDA96";#N/A,#N/A,FALSE,"INTRAN96";#N/A,#N/A,FALSE,"NAA9697";#N/A,#N/A,FALSE,"ECWEBB";#N/A,#N/A,FALSE,"MFT96";#N/A,#N/A,FALSE,"CTrecon"}</definedName>
    <definedName name="T4.9j_2_1_4_2" hidden="1">{#N/A,#N/A,FALSE,"TMCOMP96";#N/A,#N/A,FALSE,"MAT96";#N/A,#N/A,FALSE,"FANDA96";#N/A,#N/A,FALSE,"INTRAN96";#N/A,#N/A,FALSE,"NAA9697";#N/A,#N/A,FALSE,"ECWEBB";#N/A,#N/A,FALSE,"MFT96";#N/A,#N/A,FALSE,"CTrecon"}</definedName>
    <definedName name="T4.9j_2_1_4_3" hidden="1">{#N/A,#N/A,FALSE,"TMCOMP96";#N/A,#N/A,FALSE,"MAT96";#N/A,#N/A,FALSE,"FANDA96";#N/A,#N/A,FALSE,"INTRAN96";#N/A,#N/A,FALSE,"NAA9697";#N/A,#N/A,FALSE,"ECWEBB";#N/A,#N/A,FALSE,"MFT96";#N/A,#N/A,FALSE,"CTrecon"}</definedName>
    <definedName name="T4.9j_2_1_4_4" hidden="1">{#N/A,#N/A,FALSE,"TMCOMP96";#N/A,#N/A,FALSE,"MAT96";#N/A,#N/A,FALSE,"FANDA96";#N/A,#N/A,FALSE,"INTRAN96";#N/A,#N/A,FALSE,"NAA9697";#N/A,#N/A,FALSE,"ECWEBB";#N/A,#N/A,FALSE,"MFT96";#N/A,#N/A,FALSE,"CTrecon"}</definedName>
    <definedName name="T4.9j_2_1_4_5" hidden="1">{#N/A,#N/A,FALSE,"TMCOMP96";#N/A,#N/A,FALSE,"MAT96";#N/A,#N/A,FALSE,"FANDA96";#N/A,#N/A,FALSE,"INTRAN96";#N/A,#N/A,FALSE,"NAA9697";#N/A,#N/A,FALSE,"ECWEBB";#N/A,#N/A,FALSE,"MFT96";#N/A,#N/A,FALSE,"CTrecon"}</definedName>
    <definedName name="T4.9j_2_1_5" hidden="1">{#N/A,#N/A,FALSE,"TMCOMP96";#N/A,#N/A,FALSE,"MAT96";#N/A,#N/A,FALSE,"FANDA96";#N/A,#N/A,FALSE,"INTRAN96";#N/A,#N/A,FALSE,"NAA9697";#N/A,#N/A,FALSE,"ECWEBB";#N/A,#N/A,FALSE,"MFT96";#N/A,#N/A,FALSE,"CTrecon"}</definedName>
    <definedName name="T4.9j_2_1_5_1" hidden="1">{#N/A,#N/A,FALSE,"TMCOMP96";#N/A,#N/A,FALSE,"MAT96";#N/A,#N/A,FALSE,"FANDA96";#N/A,#N/A,FALSE,"INTRAN96";#N/A,#N/A,FALSE,"NAA9697";#N/A,#N/A,FALSE,"ECWEBB";#N/A,#N/A,FALSE,"MFT96";#N/A,#N/A,FALSE,"CTrecon"}</definedName>
    <definedName name="T4.9j_2_1_5_2" hidden="1">{#N/A,#N/A,FALSE,"TMCOMP96";#N/A,#N/A,FALSE,"MAT96";#N/A,#N/A,FALSE,"FANDA96";#N/A,#N/A,FALSE,"INTRAN96";#N/A,#N/A,FALSE,"NAA9697";#N/A,#N/A,FALSE,"ECWEBB";#N/A,#N/A,FALSE,"MFT96";#N/A,#N/A,FALSE,"CTrecon"}</definedName>
    <definedName name="T4.9j_2_1_5_3" hidden="1">{#N/A,#N/A,FALSE,"TMCOMP96";#N/A,#N/A,FALSE,"MAT96";#N/A,#N/A,FALSE,"FANDA96";#N/A,#N/A,FALSE,"INTRAN96";#N/A,#N/A,FALSE,"NAA9697";#N/A,#N/A,FALSE,"ECWEBB";#N/A,#N/A,FALSE,"MFT96";#N/A,#N/A,FALSE,"CTrecon"}</definedName>
    <definedName name="T4.9j_2_1_5_4" hidden="1">{#N/A,#N/A,FALSE,"TMCOMP96";#N/A,#N/A,FALSE,"MAT96";#N/A,#N/A,FALSE,"FANDA96";#N/A,#N/A,FALSE,"INTRAN96";#N/A,#N/A,FALSE,"NAA9697";#N/A,#N/A,FALSE,"ECWEBB";#N/A,#N/A,FALSE,"MFT96";#N/A,#N/A,FALSE,"CTrecon"}</definedName>
    <definedName name="T4.9j_2_1_5_5" hidden="1">{#N/A,#N/A,FALSE,"TMCOMP96";#N/A,#N/A,FALSE,"MAT96";#N/A,#N/A,FALSE,"FANDA96";#N/A,#N/A,FALSE,"INTRAN96";#N/A,#N/A,FALSE,"NAA9697";#N/A,#N/A,FALSE,"ECWEBB";#N/A,#N/A,FALSE,"MFT96";#N/A,#N/A,FALSE,"CTrecon"}</definedName>
    <definedName name="T4.9j_2_2" hidden="1">{#N/A,#N/A,FALSE,"TMCOMP96";#N/A,#N/A,FALSE,"MAT96";#N/A,#N/A,FALSE,"FANDA96";#N/A,#N/A,FALSE,"INTRAN96";#N/A,#N/A,FALSE,"NAA9697";#N/A,#N/A,FALSE,"ECWEBB";#N/A,#N/A,FALSE,"MFT96";#N/A,#N/A,FALSE,"CTrecon"}</definedName>
    <definedName name="T4.9j_2_2_1" hidden="1">{#N/A,#N/A,FALSE,"TMCOMP96";#N/A,#N/A,FALSE,"MAT96";#N/A,#N/A,FALSE,"FANDA96";#N/A,#N/A,FALSE,"INTRAN96";#N/A,#N/A,FALSE,"NAA9697";#N/A,#N/A,FALSE,"ECWEBB";#N/A,#N/A,FALSE,"MFT96";#N/A,#N/A,FALSE,"CTrecon"}</definedName>
    <definedName name="T4.9j_2_2_2" hidden="1">{#N/A,#N/A,FALSE,"TMCOMP96";#N/A,#N/A,FALSE,"MAT96";#N/A,#N/A,FALSE,"FANDA96";#N/A,#N/A,FALSE,"INTRAN96";#N/A,#N/A,FALSE,"NAA9697";#N/A,#N/A,FALSE,"ECWEBB";#N/A,#N/A,FALSE,"MFT96";#N/A,#N/A,FALSE,"CTrecon"}</definedName>
    <definedName name="T4.9j_2_2_3" hidden="1">{#N/A,#N/A,FALSE,"TMCOMP96";#N/A,#N/A,FALSE,"MAT96";#N/A,#N/A,FALSE,"FANDA96";#N/A,#N/A,FALSE,"INTRAN96";#N/A,#N/A,FALSE,"NAA9697";#N/A,#N/A,FALSE,"ECWEBB";#N/A,#N/A,FALSE,"MFT96";#N/A,#N/A,FALSE,"CTrecon"}</definedName>
    <definedName name="T4.9j_2_2_4" hidden="1">{#N/A,#N/A,FALSE,"TMCOMP96";#N/A,#N/A,FALSE,"MAT96";#N/A,#N/A,FALSE,"FANDA96";#N/A,#N/A,FALSE,"INTRAN96";#N/A,#N/A,FALSE,"NAA9697";#N/A,#N/A,FALSE,"ECWEBB";#N/A,#N/A,FALSE,"MFT96";#N/A,#N/A,FALSE,"CTrecon"}</definedName>
    <definedName name="T4.9j_2_2_5" hidden="1">{#N/A,#N/A,FALSE,"TMCOMP96";#N/A,#N/A,FALSE,"MAT96";#N/A,#N/A,FALSE,"FANDA96";#N/A,#N/A,FALSE,"INTRAN96";#N/A,#N/A,FALSE,"NAA9697";#N/A,#N/A,FALSE,"ECWEBB";#N/A,#N/A,FALSE,"MFT96";#N/A,#N/A,FALSE,"CTrecon"}</definedName>
    <definedName name="T4.9j_2_3" hidden="1">{#N/A,#N/A,FALSE,"TMCOMP96";#N/A,#N/A,FALSE,"MAT96";#N/A,#N/A,FALSE,"FANDA96";#N/A,#N/A,FALSE,"INTRAN96";#N/A,#N/A,FALSE,"NAA9697";#N/A,#N/A,FALSE,"ECWEBB";#N/A,#N/A,FALSE,"MFT96";#N/A,#N/A,FALSE,"CTrecon"}</definedName>
    <definedName name="T4.9j_2_3_1" hidden="1">{#N/A,#N/A,FALSE,"TMCOMP96";#N/A,#N/A,FALSE,"MAT96";#N/A,#N/A,FALSE,"FANDA96";#N/A,#N/A,FALSE,"INTRAN96";#N/A,#N/A,FALSE,"NAA9697";#N/A,#N/A,FALSE,"ECWEBB";#N/A,#N/A,FALSE,"MFT96";#N/A,#N/A,FALSE,"CTrecon"}</definedName>
    <definedName name="T4.9j_2_3_2" hidden="1">{#N/A,#N/A,FALSE,"TMCOMP96";#N/A,#N/A,FALSE,"MAT96";#N/A,#N/A,FALSE,"FANDA96";#N/A,#N/A,FALSE,"INTRAN96";#N/A,#N/A,FALSE,"NAA9697";#N/A,#N/A,FALSE,"ECWEBB";#N/A,#N/A,FALSE,"MFT96";#N/A,#N/A,FALSE,"CTrecon"}</definedName>
    <definedName name="T4.9j_2_3_3" hidden="1">{#N/A,#N/A,FALSE,"TMCOMP96";#N/A,#N/A,FALSE,"MAT96";#N/A,#N/A,FALSE,"FANDA96";#N/A,#N/A,FALSE,"INTRAN96";#N/A,#N/A,FALSE,"NAA9697";#N/A,#N/A,FALSE,"ECWEBB";#N/A,#N/A,FALSE,"MFT96";#N/A,#N/A,FALSE,"CTrecon"}</definedName>
    <definedName name="T4.9j_2_3_4" hidden="1">{#N/A,#N/A,FALSE,"TMCOMP96";#N/A,#N/A,FALSE,"MAT96";#N/A,#N/A,FALSE,"FANDA96";#N/A,#N/A,FALSE,"INTRAN96";#N/A,#N/A,FALSE,"NAA9697";#N/A,#N/A,FALSE,"ECWEBB";#N/A,#N/A,FALSE,"MFT96";#N/A,#N/A,FALSE,"CTrecon"}</definedName>
    <definedName name="T4.9j_2_3_5" hidden="1">{#N/A,#N/A,FALSE,"TMCOMP96";#N/A,#N/A,FALSE,"MAT96";#N/A,#N/A,FALSE,"FANDA96";#N/A,#N/A,FALSE,"INTRAN96";#N/A,#N/A,FALSE,"NAA9697";#N/A,#N/A,FALSE,"ECWEBB";#N/A,#N/A,FALSE,"MFT96";#N/A,#N/A,FALSE,"CTrecon"}</definedName>
    <definedName name="T4.9j_2_4" hidden="1">{#N/A,#N/A,FALSE,"TMCOMP96";#N/A,#N/A,FALSE,"MAT96";#N/A,#N/A,FALSE,"FANDA96";#N/A,#N/A,FALSE,"INTRAN96";#N/A,#N/A,FALSE,"NAA9697";#N/A,#N/A,FALSE,"ECWEBB";#N/A,#N/A,FALSE,"MFT96";#N/A,#N/A,FALSE,"CTrecon"}</definedName>
    <definedName name="T4.9j_2_4_1" hidden="1">{#N/A,#N/A,FALSE,"TMCOMP96";#N/A,#N/A,FALSE,"MAT96";#N/A,#N/A,FALSE,"FANDA96";#N/A,#N/A,FALSE,"INTRAN96";#N/A,#N/A,FALSE,"NAA9697";#N/A,#N/A,FALSE,"ECWEBB";#N/A,#N/A,FALSE,"MFT96";#N/A,#N/A,FALSE,"CTrecon"}</definedName>
    <definedName name="T4.9j_2_4_2" hidden="1">{#N/A,#N/A,FALSE,"TMCOMP96";#N/A,#N/A,FALSE,"MAT96";#N/A,#N/A,FALSE,"FANDA96";#N/A,#N/A,FALSE,"INTRAN96";#N/A,#N/A,FALSE,"NAA9697";#N/A,#N/A,FALSE,"ECWEBB";#N/A,#N/A,FALSE,"MFT96";#N/A,#N/A,FALSE,"CTrecon"}</definedName>
    <definedName name="T4.9j_2_4_3" hidden="1">{#N/A,#N/A,FALSE,"TMCOMP96";#N/A,#N/A,FALSE,"MAT96";#N/A,#N/A,FALSE,"FANDA96";#N/A,#N/A,FALSE,"INTRAN96";#N/A,#N/A,FALSE,"NAA9697";#N/A,#N/A,FALSE,"ECWEBB";#N/A,#N/A,FALSE,"MFT96";#N/A,#N/A,FALSE,"CTrecon"}</definedName>
    <definedName name="T4.9j_2_4_4" hidden="1">{#N/A,#N/A,FALSE,"TMCOMP96";#N/A,#N/A,FALSE,"MAT96";#N/A,#N/A,FALSE,"FANDA96";#N/A,#N/A,FALSE,"INTRAN96";#N/A,#N/A,FALSE,"NAA9697";#N/A,#N/A,FALSE,"ECWEBB";#N/A,#N/A,FALSE,"MFT96";#N/A,#N/A,FALSE,"CTrecon"}</definedName>
    <definedName name="T4.9j_2_4_5" hidden="1">{#N/A,#N/A,FALSE,"TMCOMP96";#N/A,#N/A,FALSE,"MAT96";#N/A,#N/A,FALSE,"FANDA96";#N/A,#N/A,FALSE,"INTRAN96";#N/A,#N/A,FALSE,"NAA9697";#N/A,#N/A,FALSE,"ECWEBB";#N/A,#N/A,FALSE,"MFT96";#N/A,#N/A,FALSE,"CTrecon"}</definedName>
    <definedName name="T4.9j_2_5" hidden="1">{#N/A,#N/A,FALSE,"TMCOMP96";#N/A,#N/A,FALSE,"MAT96";#N/A,#N/A,FALSE,"FANDA96";#N/A,#N/A,FALSE,"INTRAN96";#N/A,#N/A,FALSE,"NAA9697";#N/A,#N/A,FALSE,"ECWEBB";#N/A,#N/A,FALSE,"MFT96";#N/A,#N/A,FALSE,"CTrecon"}</definedName>
    <definedName name="T4.9j_2_5_1" hidden="1">{#N/A,#N/A,FALSE,"TMCOMP96";#N/A,#N/A,FALSE,"MAT96";#N/A,#N/A,FALSE,"FANDA96";#N/A,#N/A,FALSE,"INTRAN96";#N/A,#N/A,FALSE,"NAA9697";#N/A,#N/A,FALSE,"ECWEBB";#N/A,#N/A,FALSE,"MFT96";#N/A,#N/A,FALSE,"CTrecon"}</definedName>
    <definedName name="T4.9j_2_5_2" hidden="1">{#N/A,#N/A,FALSE,"TMCOMP96";#N/A,#N/A,FALSE,"MAT96";#N/A,#N/A,FALSE,"FANDA96";#N/A,#N/A,FALSE,"INTRAN96";#N/A,#N/A,FALSE,"NAA9697";#N/A,#N/A,FALSE,"ECWEBB";#N/A,#N/A,FALSE,"MFT96";#N/A,#N/A,FALSE,"CTrecon"}</definedName>
    <definedName name="T4.9j_2_5_3" hidden="1">{#N/A,#N/A,FALSE,"TMCOMP96";#N/A,#N/A,FALSE,"MAT96";#N/A,#N/A,FALSE,"FANDA96";#N/A,#N/A,FALSE,"INTRAN96";#N/A,#N/A,FALSE,"NAA9697";#N/A,#N/A,FALSE,"ECWEBB";#N/A,#N/A,FALSE,"MFT96";#N/A,#N/A,FALSE,"CTrecon"}</definedName>
    <definedName name="T4.9j_2_5_4" hidden="1">{#N/A,#N/A,FALSE,"TMCOMP96";#N/A,#N/A,FALSE,"MAT96";#N/A,#N/A,FALSE,"FANDA96";#N/A,#N/A,FALSE,"INTRAN96";#N/A,#N/A,FALSE,"NAA9697";#N/A,#N/A,FALSE,"ECWEBB";#N/A,#N/A,FALSE,"MFT96";#N/A,#N/A,FALSE,"CTrecon"}</definedName>
    <definedName name="T4.9j_2_5_5" hidden="1">{#N/A,#N/A,FALSE,"TMCOMP96";#N/A,#N/A,FALSE,"MAT96";#N/A,#N/A,FALSE,"FANDA96";#N/A,#N/A,FALSE,"INTRAN96";#N/A,#N/A,FALSE,"NAA9697";#N/A,#N/A,FALSE,"ECWEBB";#N/A,#N/A,FALSE,"MFT96";#N/A,#N/A,FALSE,"CTrecon"}</definedName>
    <definedName name="T4.9j_3" hidden="1">{#N/A,#N/A,FALSE,"TMCOMP96";#N/A,#N/A,FALSE,"MAT96";#N/A,#N/A,FALSE,"FANDA96";#N/A,#N/A,FALSE,"INTRAN96";#N/A,#N/A,FALSE,"NAA9697";#N/A,#N/A,FALSE,"ECWEBB";#N/A,#N/A,FALSE,"MFT96";#N/A,#N/A,FALSE,"CTrecon"}</definedName>
    <definedName name="T4.9j_3_1" hidden="1">{#N/A,#N/A,FALSE,"TMCOMP96";#N/A,#N/A,FALSE,"MAT96";#N/A,#N/A,FALSE,"FANDA96";#N/A,#N/A,FALSE,"INTRAN96";#N/A,#N/A,FALSE,"NAA9697";#N/A,#N/A,FALSE,"ECWEBB";#N/A,#N/A,FALSE,"MFT96";#N/A,#N/A,FALSE,"CTrecon"}</definedName>
    <definedName name="T4.9j_3_1_1" hidden="1">{#N/A,#N/A,FALSE,"TMCOMP96";#N/A,#N/A,FALSE,"MAT96";#N/A,#N/A,FALSE,"FANDA96";#N/A,#N/A,FALSE,"INTRAN96";#N/A,#N/A,FALSE,"NAA9697";#N/A,#N/A,FALSE,"ECWEBB";#N/A,#N/A,FALSE,"MFT96";#N/A,#N/A,FALSE,"CTrecon"}</definedName>
    <definedName name="T4.9j_3_1_1_1" hidden="1">{#N/A,#N/A,FALSE,"TMCOMP96";#N/A,#N/A,FALSE,"MAT96";#N/A,#N/A,FALSE,"FANDA96";#N/A,#N/A,FALSE,"INTRAN96";#N/A,#N/A,FALSE,"NAA9697";#N/A,#N/A,FALSE,"ECWEBB";#N/A,#N/A,FALSE,"MFT96";#N/A,#N/A,FALSE,"CTrecon"}</definedName>
    <definedName name="T4.9j_3_1_1_1_1" hidden="1">{#N/A,#N/A,FALSE,"TMCOMP96";#N/A,#N/A,FALSE,"MAT96";#N/A,#N/A,FALSE,"FANDA96";#N/A,#N/A,FALSE,"INTRAN96";#N/A,#N/A,FALSE,"NAA9697";#N/A,#N/A,FALSE,"ECWEBB";#N/A,#N/A,FALSE,"MFT96";#N/A,#N/A,FALSE,"CTrecon"}</definedName>
    <definedName name="T4.9j_3_1_1_1_2" hidden="1">{#N/A,#N/A,FALSE,"TMCOMP96";#N/A,#N/A,FALSE,"MAT96";#N/A,#N/A,FALSE,"FANDA96";#N/A,#N/A,FALSE,"INTRAN96";#N/A,#N/A,FALSE,"NAA9697";#N/A,#N/A,FALSE,"ECWEBB";#N/A,#N/A,FALSE,"MFT96";#N/A,#N/A,FALSE,"CTrecon"}</definedName>
    <definedName name="T4.9j_3_1_1_1_3" hidden="1">{#N/A,#N/A,FALSE,"TMCOMP96";#N/A,#N/A,FALSE,"MAT96";#N/A,#N/A,FALSE,"FANDA96";#N/A,#N/A,FALSE,"INTRAN96";#N/A,#N/A,FALSE,"NAA9697";#N/A,#N/A,FALSE,"ECWEBB";#N/A,#N/A,FALSE,"MFT96";#N/A,#N/A,FALSE,"CTrecon"}</definedName>
    <definedName name="T4.9j_3_1_1_1_4" hidden="1">{#N/A,#N/A,FALSE,"TMCOMP96";#N/A,#N/A,FALSE,"MAT96";#N/A,#N/A,FALSE,"FANDA96";#N/A,#N/A,FALSE,"INTRAN96";#N/A,#N/A,FALSE,"NAA9697";#N/A,#N/A,FALSE,"ECWEBB";#N/A,#N/A,FALSE,"MFT96";#N/A,#N/A,FALSE,"CTrecon"}</definedName>
    <definedName name="T4.9j_3_1_1_1_5" hidden="1">{#N/A,#N/A,FALSE,"TMCOMP96";#N/A,#N/A,FALSE,"MAT96";#N/A,#N/A,FALSE,"FANDA96";#N/A,#N/A,FALSE,"INTRAN96";#N/A,#N/A,FALSE,"NAA9697";#N/A,#N/A,FALSE,"ECWEBB";#N/A,#N/A,FALSE,"MFT96";#N/A,#N/A,FALSE,"CTrecon"}</definedName>
    <definedName name="T4.9j_3_1_1_2" hidden="1">{#N/A,#N/A,FALSE,"TMCOMP96";#N/A,#N/A,FALSE,"MAT96";#N/A,#N/A,FALSE,"FANDA96";#N/A,#N/A,FALSE,"INTRAN96";#N/A,#N/A,FALSE,"NAA9697";#N/A,#N/A,FALSE,"ECWEBB";#N/A,#N/A,FALSE,"MFT96";#N/A,#N/A,FALSE,"CTrecon"}</definedName>
    <definedName name="T4.9j_3_1_1_2_1" hidden="1">{#N/A,#N/A,FALSE,"TMCOMP96";#N/A,#N/A,FALSE,"MAT96";#N/A,#N/A,FALSE,"FANDA96";#N/A,#N/A,FALSE,"INTRAN96";#N/A,#N/A,FALSE,"NAA9697";#N/A,#N/A,FALSE,"ECWEBB";#N/A,#N/A,FALSE,"MFT96";#N/A,#N/A,FALSE,"CTrecon"}</definedName>
    <definedName name="T4.9j_3_1_1_2_2" hidden="1">{#N/A,#N/A,FALSE,"TMCOMP96";#N/A,#N/A,FALSE,"MAT96";#N/A,#N/A,FALSE,"FANDA96";#N/A,#N/A,FALSE,"INTRAN96";#N/A,#N/A,FALSE,"NAA9697";#N/A,#N/A,FALSE,"ECWEBB";#N/A,#N/A,FALSE,"MFT96";#N/A,#N/A,FALSE,"CTrecon"}</definedName>
    <definedName name="T4.9j_3_1_1_2_3" hidden="1">{#N/A,#N/A,FALSE,"TMCOMP96";#N/A,#N/A,FALSE,"MAT96";#N/A,#N/A,FALSE,"FANDA96";#N/A,#N/A,FALSE,"INTRAN96";#N/A,#N/A,FALSE,"NAA9697";#N/A,#N/A,FALSE,"ECWEBB";#N/A,#N/A,FALSE,"MFT96";#N/A,#N/A,FALSE,"CTrecon"}</definedName>
    <definedName name="T4.9j_3_1_1_2_4" hidden="1">{#N/A,#N/A,FALSE,"TMCOMP96";#N/A,#N/A,FALSE,"MAT96";#N/A,#N/A,FALSE,"FANDA96";#N/A,#N/A,FALSE,"INTRAN96";#N/A,#N/A,FALSE,"NAA9697";#N/A,#N/A,FALSE,"ECWEBB";#N/A,#N/A,FALSE,"MFT96";#N/A,#N/A,FALSE,"CTrecon"}</definedName>
    <definedName name="T4.9j_3_1_1_2_5" hidden="1">{#N/A,#N/A,FALSE,"TMCOMP96";#N/A,#N/A,FALSE,"MAT96";#N/A,#N/A,FALSE,"FANDA96";#N/A,#N/A,FALSE,"INTRAN96";#N/A,#N/A,FALSE,"NAA9697";#N/A,#N/A,FALSE,"ECWEBB";#N/A,#N/A,FALSE,"MFT96";#N/A,#N/A,FALSE,"CTrecon"}</definedName>
    <definedName name="T4.9j_3_1_1_3" hidden="1">{#N/A,#N/A,FALSE,"TMCOMP96";#N/A,#N/A,FALSE,"MAT96";#N/A,#N/A,FALSE,"FANDA96";#N/A,#N/A,FALSE,"INTRAN96";#N/A,#N/A,FALSE,"NAA9697";#N/A,#N/A,FALSE,"ECWEBB";#N/A,#N/A,FALSE,"MFT96";#N/A,#N/A,FALSE,"CTrecon"}</definedName>
    <definedName name="T4.9j_3_1_1_4" hidden="1">{#N/A,#N/A,FALSE,"TMCOMP96";#N/A,#N/A,FALSE,"MAT96";#N/A,#N/A,FALSE,"FANDA96";#N/A,#N/A,FALSE,"INTRAN96";#N/A,#N/A,FALSE,"NAA9697";#N/A,#N/A,FALSE,"ECWEBB";#N/A,#N/A,FALSE,"MFT96";#N/A,#N/A,FALSE,"CTrecon"}</definedName>
    <definedName name="T4.9j_3_1_1_5" hidden="1">{#N/A,#N/A,FALSE,"TMCOMP96";#N/A,#N/A,FALSE,"MAT96";#N/A,#N/A,FALSE,"FANDA96";#N/A,#N/A,FALSE,"INTRAN96";#N/A,#N/A,FALSE,"NAA9697";#N/A,#N/A,FALSE,"ECWEBB";#N/A,#N/A,FALSE,"MFT96";#N/A,#N/A,FALSE,"CTrecon"}</definedName>
    <definedName name="T4.9j_3_1_2" hidden="1">{#N/A,#N/A,FALSE,"TMCOMP96";#N/A,#N/A,FALSE,"MAT96";#N/A,#N/A,FALSE,"FANDA96";#N/A,#N/A,FALSE,"INTRAN96";#N/A,#N/A,FALSE,"NAA9697";#N/A,#N/A,FALSE,"ECWEBB";#N/A,#N/A,FALSE,"MFT96";#N/A,#N/A,FALSE,"CTrecon"}</definedName>
    <definedName name="T4.9j_3_1_2_1" hidden="1">{#N/A,#N/A,FALSE,"TMCOMP96";#N/A,#N/A,FALSE,"MAT96";#N/A,#N/A,FALSE,"FANDA96";#N/A,#N/A,FALSE,"INTRAN96";#N/A,#N/A,FALSE,"NAA9697";#N/A,#N/A,FALSE,"ECWEBB";#N/A,#N/A,FALSE,"MFT96";#N/A,#N/A,FALSE,"CTrecon"}</definedName>
    <definedName name="T4.9j_3_1_2_2" hidden="1">{#N/A,#N/A,FALSE,"TMCOMP96";#N/A,#N/A,FALSE,"MAT96";#N/A,#N/A,FALSE,"FANDA96";#N/A,#N/A,FALSE,"INTRAN96";#N/A,#N/A,FALSE,"NAA9697";#N/A,#N/A,FALSE,"ECWEBB";#N/A,#N/A,FALSE,"MFT96";#N/A,#N/A,FALSE,"CTrecon"}</definedName>
    <definedName name="T4.9j_3_1_2_3" hidden="1">{#N/A,#N/A,FALSE,"TMCOMP96";#N/A,#N/A,FALSE,"MAT96";#N/A,#N/A,FALSE,"FANDA96";#N/A,#N/A,FALSE,"INTRAN96";#N/A,#N/A,FALSE,"NAA9697";#N/A,#N/A,FALSE,"ECWEBB";#N/A,#N/A,FALSE,"MFT96";#N/A,#N/A,FALSE,"CTrecon"}</definedName>
    <definedName name="T4.9j_3_1_2_4" hidden="1">{#N/A,#N/A,FALSE,"TMCOMP96";#N/A,#N/A,FALSE,"MAT96";#N/A,#N/A,FALSE,"FANDA96";#N/A,#N/A,FALSE,"INTRAN96";#N/A,#N/A,FALSE,"NAA9697";#N/A,#N/A,FALSE,"ECWEBB";#N/A,#N/A,FALSE,"MFT96";#N/A,#N/A,FALSE,"CTrecon"}</definedName>
    <definedName name="T4.9j_3_1_2_5" hidden="1">{#N/A,#N/A,FALSE,"TMCOMP96";#N/A,#N/A,FALSE,"MAT96";#N/A,#N/A,FALSE,"FANDA96";#N/A,#N/A,FALSE,"INTRAN96";#N/A,#N/A,FALSE,"NAA9697";#N/A,#N/A,FALSE,"ECWEBB";#N/A,#N/A,FALSE,"MFT96";#N/A,#N/A,FALSE,"CTrecon"}</definedName>
    <definedName name="T4.9j_3_1_3" hidden="1">{#N/A,#N/A,FALSE,"TMCOMP96";#N/A,#N/A,FALSE,"MAT96";#N/A,#N/A,FALSE,"FANDA96";#N/A,#N/A,FALSE,"INTRAN96";#N/A,#N/A,FALSE,"NAA9697";#N/A,#N/A,FALSE,"ECWEBB";#N/A,#N/A,FALSE,"MFT96";#N/A,#N/A,FALSE,"CTrecon"}</definedName>
    <definedName name="T4.9j_3_1_3_1" hidden="1">{#N/A,#N/A,FALSE,"TMCOMP96";#N/A,#N/A,FALSE,"MAT96";#N/A,#N/A,FALSE,"FANDA96";#N/A,#N/A,FALSE,"INTRAN96";#N/A,#N/A,FALSE,"NAA9697";#N/A,#N/A,FALSE,"ECWEBB";#N/A,#N/A,FALSE,"MFT96";#N/A,#N/A,FALSE,"CTrecon"}</definedName>
    <definedName name="T4.9j_3_1_3_2" hidden="1">{#N/A,#N/A,FALSE,"TMCOMP96";#N/A,#N/A,FALSE,"MAT96";#N/A,#N/A,FALSE,"FANDA96";#N/A,#N/A,FALSE,"INTRAN96";#N/A,#N/A,FALSE,"NAA9697";#N/A,#N/A,FALSE,"ECWEBB";#N/A,#N/A,FALSE,"MFT96";#N/A,#N/A,FALSE,"CTrecon"}</definedName>
    <definedName name="T4.9j_3_1_3_3" hidden="1">{#N/A,#N/A,FALSE,"TMCOMP96";#N/A,#N/A,FALSE,"MAT96";#N/A,#N/A,FALSE,"FANDA96";#N/A,#N/A,FALSE,"INTRAN96";#N/A,#N/A,FALSE,"NAA9697";#N/A,#N/A,FALSE,"ECWEBB";#N/A,#N/A,FALSE,"MFT96";#N/A,#N/A,FALSE,"CTrecon"}</definedName>
    <definedName name="T4.9j_3_1_3_4" hidden="1">{#N/A,#N/A,FALSE,"TMCOMP96";#N/A,#N/A,FALSE,"MAT96";#N/A,#N/A,FALSE,"FANDA96";#N/A,#N/A,FALSE,"INTRAN96";#N/A,#N/A,FALSE,"NAA9697";#N/A,#N/A,FALSE,"ECWEBB";#N/A,#N/A,FALSE,"MFT96";#N/A,#N/A,FALSE,"CTrecon"}</definedName>
    <definedName name="T4.9j_3_1_3_5" hidden="1">{#N/A,#N/A,FALSE,"TMCOMP96";#N/A,#N/A,FALSE,"MAT96";#N/A,#N/A,FALSE,"FANDA96";#N/A,#N/A,FALSE,"INTRAN96";#N/A,#N/A,FALSE,"NAA9697";#N/A,#N/A,FALSE,"ECWEBB";#N/A,#N/A,FALSE,"MFT96";#N/A,#N/A,FALSE,"CTrecon"}</definedName>
    <definedName name="T4.9j_3_1_4" hidden="1">{#N/A,#N/A,FALSE,"TMCOMP96";#N/A,#N/A,FALSE,"MAT96";#N/A,#N/A,FALSE,"FANDA96";#N/A,#N/A,FALSE,"INTRAN96";#N/A,#N/A,FALSE,"NAA9697";#N/A,#N/A,FALSE,"ECWEBB";#N/A,#N/A,FALSE,"MFT96";#N/A,#N/A,FALSE,"CTrecon"}</definedName>
    <definedName name="T4.9j_3_1_4_1" hidden="1">{#N/A,#N/A,FALSE,"TMCOMP96";#N/A,#N/A,FALSE,"MAT96";#N/A,#N/A,FALSE,"FANDA96";#N/A,#N/A,FALSE,"INTRAN96";#N/A,#N/A,FALSE,"NAA9697";#N/A,#N/A,FALSE,"ECWEBB";#N/A,#N/A,FALSE,"MFT96";#N/A,#N/A,FALSE,"CTrecon"}</definedName>
    <definedName name="T4.9j_3_1_4_2" hidden="1">{#N/A,#N/A,FALSE,"TMCOMP96";#N/A,#N/A,FALSE,"MAT96";#N/A,#N/A,FALSE,"FANDA96";#N/A,#N/A,FALSE,"INTRAN96";#N/A,#N/A,FALSE,"NAA9697";#N/A,#N/A,FALSE,"ECWEBB";#N/A,#N/A,FALSE,"MFT96";#N/A,#N/A,FALSE,"CTrecon"}</definedName>
    <definedName name="T4.9j_3_1_4_3" hidden="1">{#N/A,#N/A,FALSE,"TMCOMP96";#N/A,#N/A,FALSE,"MAT96";#N/A,#N/A,FALSE,"FANDA96";#N/A,#N/A,FALSE,"INTRAN96";#N/A,#N/A,FALSE,"NAA9697";#N/A,#N/A,FALSE,"ECWEBB";#N/A,#N/A,FALSE,"MFT96";#N/A,#N/A,FALSE,"CTrecon"}</definedName>
    <definedName name="T4.9j_3_1_4_4" hidden="1">{#N/A,#N/A,FALSE,"TMCOMP96";#N/A,#N/A,FALSE,"MAT96";#N/A,#N/A,FALSE,"FANDA96";#N/A,#N/A,FALSE,"INTRAN96";#N/A,#N/A,FALSE,"NAA9697";#N/A,#N/A,FALSE,"ECWEBB";#N/A,#N/A,FALSE,"MFT96";#N/A,#N/A,FALSE,"CTrecon"}</definedName>
    <definedName name="T4.9j_3_1_4_5" hidden="1">{#N/A,#N/A,FALSE,"TMCOMP96";#N/A,#N/A,FALSE,"MAT96";#N/A,#N/A,FALSE,"FANDA96";#N/A,#N/A,FALSE,"INTRAN96";#N/A,#N/A,FALSE,"NAA9697";#N/A,#N/A,FALSE,"ECWEBB";#N/A,#N/A,FALSE,"MFT96";#N/A,#N/A,FALSE,"CTrecon"}</definedName>
    <definedName name="T4.9j_3_1_5" hidden="1">{#N/A,#N/A,FALSE,"TMCOMP96";#N/A,#N/A,FALSE,"MAT96";#N/A,#N/A,FALSE,"FANDA96";#N/A,#N/A,FALSE,"INTRAN96";#N/A,#N/A,FALSE,"NAA9697";#N/A,#N/A,FALSE,"ECWEBB";#N/A,#N/A,FALSE,"MFT96";#N/A,#N/A,FALSE,"CTrecon"}</definedName>
    <definedName name="T4.9j_3_1_5_1" hidden="1">{#N/A,#N/A,FALSE,"TMCOMP96";#N/A,#N/A,FALSE,"MAT96";#N/A,#N/A,FALSE,"FANDA96";#N/A,#N/A,FALSE,"INTRAN96";#N/A,#N/A,FALSE,"NAA9697";#N/A,#N/A,FALSE,"ECWEBB";#N/A,#N/A,FALSE,"MFT96";#N/A,#N/A,FALSE,"CTrecon"}</definedName>
    <definedName name="T4.9j_3_1_5_2" hidden="1">{#N/A,#N/A,FALSE,"TMCOMP96";#N/A,#N/A,FALSE,"MAT96";#N/A,#N/A,FALSE,"FANDA96";#N/A,#N/A,FALSE,"INTRAN96";#N/A,#N/A,FALSE,"NAA9697";#N/A,#N/A,FALSE,"ECWEBB";#N/A,#N/A,FALSE,"MFT96";#N/A,#N/A,FALSE,"CTrecon"}</definedName>
    <definedName name="T4.9j_3_1_5_3" hidden="1">{#N/A,#N/A,FALSE,"TMCOMP96";#N/A,#N/A,FALSE,"MAT96";#N/A,#N/A,FALSE,"FANDA96";#N/A,#N/A,FALSE,"INTRAN96";#N/A,#N/A,FALSE,"NAA9697";#N/A,#N/A,FALSE,"ECWEBB";#N/A,#N/A,FALSE,"MFT96";#N/A,#N/A,FALSE,"CTrecon"}</definedName>
    <definedName name="T4.9j_3_1_5_4" hidden="1">{#N/A,#N/A,FALSE,"TMCOMP96";#N/A,#N/A,FALSE,"MAT96";#N/A,#N/A,FALSE,"FANDA96";#N/A,#N/A,FALSE,"INTRAN96";#N/A,#N/A,FALSE,"NAA9697";#N/A,#N/A,FALSE,"ECWEBB";#N/A,#N/A,FALSE,"MFT96";#N/A,#N/A,FALSE,"CTrecon"}</definedName>
    <definedName name="T4.9j_3_1_5_5" hidden="1">{#N/A,#N/A,FALSE,"TMCOMP96";#N/A,#N/A,FALSE,"MAT96";#N/A,#N/A,FALSE,"FANDA96";#N/A,#N/A,FALSE,"INTRAN96";#N/A,#N/A,FALSE,"NAA9697";#N/A,#N/A,FALSE,"ECWEBB";#N/A,#N/A,FALSE,"MFT96";#N/A,#N/A,FALSE,"CTrecon"}</definedName>
    <definedName name="T4.9j_3_2" hidden="1">{#N/A,#N/A,FALSE,"TMCOMP96";#N/A,#N/A,FALSE,"MAT96";#N/A,#N/A,FALSE,"FANDA96";#N/A,#N/A,FALSE,"INTRAN96";#N/A,#N/A,FALSE,"NAA9697";#N/A,#N/A,FALSE,"ECWEBB";#N/A,#N/A,FALSE,"MFT96";#N/A,#N/A,FALSE,"CTrecon"}</definedName>
    <definedName name="T4.9j_3_2_1" hidden="1">{#N/A,#N/A,FALSE,"TMCOMP96";#N/A,#N/A,FALSE,"MAT96";#N/A,#N/A,FALSE,"FANDA96";#N/A,#N/A,FALSE,"INTRAN96";#N/A,#N/A,FALSE,"NAA9697";#N/A,#N/A,FALSE,"ECWEBB";#N/A,#N/A,FALSE,"MFT96";#N/A,#N/A,FALSE,"CTrecon"}</definedName>
    <definedName name="T4.9j_3_2_2" hidden="1">{#N/A,#N/A,FALSE,"TMCOMP96";#N/A,#N/A,FALSE,"MAT96";#N/A,#N/A,FALSE,"FANDA96";#N/A,#N/A,FALSE,"INTRAN96";#N/A,#N/A,FALSE,"NAA9697";#N/A,#N/A,FALSE,"ECWEBB";#N/A,#N/A,FALSE,"MFT96";#N/A,#N/A,FALSE,"CTrecon"}</definedName>
    <definedName name="T4.9j_3_2_3" hidden="1">{#N/A,#N/A,FALSE,"TMCOMP96";#N/A,#N/A,FALSE,"MAT96";#N/A,#N/A,FALSE,"FANDA96";#N/A,#N/A,FALSE,"INTRAN96";#N/A,#N/A,FALSE,"NAA9697";#N/A,#N/A,FALSE,"ECWEBB";#N/A,#N/A,FALSE,"MFT96";#N/A,#N/A,FALSE,"CTrecon"}</definedName>
    <definedName name="T4.9j_3_2_4" hidden="1">{#N/A,#N/A,FALSE,"TMCOMP96";#N/A,#N/A,FALSE,"MAT96";#N/A,#N/A,FALSE,"FANDA96";#N/A,#N/A,FALSE,"INTRAN96";#N/A,#N/A,FALSE,"NAA9697";#N/A,#N/A,FALSE,"ECWEBB";#N/A,#N/A,FALSE,"MFT96";#N/A,#N/A,FALSE,"CTrecon"}</definedName>
    <definedName name="T4.9j_3_2_5" hidden="1">{#N/A,#N/A,FALSE,"TMCOMP96";#N/A,#N/A,FALSE,"MAT96";#N/A,#N/A,FALSE,"FANDA96";#N/A,#N/A,FALSE,"INTRAN96";#N/A,#N/A,FALSE,"NAA9697";#N/A,#N/A,FALSE,"ECWEBB";#N/A,#N/A,FALSE,"MFT96";#N/A,#N/A,FALSE,"CTrecon"}</definedName>
    <definedName name="T4.9j_3_3" hidden="1">{#N/A,#N/A,FALSE,"TMCOMP96";#N/A,#N/A,FALSE,"MAT96";#N/A,#N/A,FALSE,"FANDA96";#N/A,#N/A,FALSE,"INTRAN96";#N/A,#N/A,FALSE,"NAA9697";#N/A,#N/A,FALSE,"ECWEBB";#N/A,#N/A,FALSE,"MFT96";#N/A,#N/A,FALSE,"CTrecon"}</definedName>
    <definedName name="T4.9j_3_3_1" hidden="1">{#N/A,#N/A,FALSE,"TMCOMP96";#N/A,#N/A,FALSE,"MAT96";#N/A,#N/A,FALSE,"FANDA96";#N/A,#N/A,FALSE,"INTRAN96";#N/A,#N/A,FALSE,"NAA9697";#N/A,#N/A,FALSE,"ECWEBB";#N/A,#N/A,FALSE,"MFT96";#N/A,#N/A,FALSE,"CTrecon"}</definedName>
    <definedName name="T4.9j_3_3_2" hidden="1">{#N/A,#N/A,FALSE,"TMCOMP96";#N/A,#N/A,FALSE,"MAT96";#N/A,#N/A,FALSE,"FANDA96";#N/A,#N/A,FALSE,"INTRAN96";#N/A,#N/A,FALSE,"NAA9697";#N/A,#N/A,FALSE,"ECWEBB";#N/A,#N/A,FALSE,"MFT96";#N/A,#N/A,FALSE,"CTrecon"}</definedName>
    <definedName name="T4.9j_3_3_3" hidden="1">{#N/A,#N/A,FALSE,"TMCOMP96";#N/A,#N/A,FALSE,"MAT96";#N/A,#N/A,FALSE,"FANDA96";#N/A,#N/A,FALSE,"INTRAN96";#N/A,#N/A,FALSE,"NAA9697";#N/A,#N/A,FALSE,"ECWEBB";#N/A,#N/A,FALSE,"MFT96";#N/A,#N/A,FALSE,"CTrecon"}</definedName>
    <definedName name="T4.9j_3_3_4" hidden="1">{#N/A,#N/A,FALSE,"TMCOMP96";#N/A,#N/A,FALSE,"MAT96";#N/A,#N/A,FALSE,"FANDA96";#N/A,#N/A,FALSE,"INTRAN96";#N/A,#N/A,FALSE,"NAA9697";#N/A,#N/A,FALSE,"ECWEBB";#N/A,#N/A,FALSE,"MFT96";#N/A,#N/A,FALSE,"CTrecon"}</definedName>
    <definedName name="T4.9j_3_3_5" hidden="1">{#N/A,#N/A,FALSE,"TMCOMP96";#N/A,#N/A,FALSE,"MAT96";#N/A,#N/A,FALSE,"FANDA96";#N/A,#N/A,FALSE,"INTRAN96";#N/A,#N/A,FALSE,"NAA9697";#N/A,#N/A,FALSE,"ECWEBB";#N/A,#N/A,FALSE,"MFT96";#N/A,#N/A,FALSE,"CTrecon"}</definedName>
    <definedName name="T4.9j_3_4" hidden="1">{#N/A,#N/A,FALSE,"TMCOMP96";#N/A,#N/A,FALSE,"MAT96";#N/A,#N/A,FALSE,"FANDA96";#N/A,#N/A,FALSE,"INTRAN96";#N/A,#N/A,FALSE,"NAA9697";#N/A,#N/A,FALSE,"ECWEBB";#N/A,#N/A,FALSE,"MFT96";#N/A,#N/A,FALSE,"CTrecon"}</definedName>
    <definedName name="T4.9j_3_4_1" hidden="1">{#N/A,#N/A,FALSE,"TMCOMP96";#N/A,#N/A,FALSE,"MAT96";#N/A,#N/A,FALSE,"FANDA96";#N/A,#N/A,FALSE,"INTRAN96";#N/A,#N/A,FALSE,"NAA9697";#N/A,#N/A,FALSE,"ECWEBB";#N/A,#N/A,FALSE,"MFT96";#N/A,#N/A,FALSE,"CTrecon"}</definedName>
    <definedName name="T4.9j_3_4_2" hidden="1">{#N/A,#N/A,FALSE,"TMCOMP96";#N/A,#N/A,FALSE,"MAT96";#N/A,#N/A,FALSE,"FANDA96";#N/A,#N/A,FALSE,"INTRAN96";#N/A,#N/A,FALSE,"NAA9697";#N/A,#N/A,FALSE,"ECWEBB";#N/A,#N/A,FALSE,"MFT96";#N/A,#N/A,FALSE,"CTrecon"}</definedName>
    <definedName name="T4.9j_3_4_3" hidden="1">{#N/A,#N/A,FALSE,"TMCOMP96";#N/A,#N/A,FALSE,"MAT96";#N/A,#N/A,FALSE,"FANDA96";#N/A,#N/A,FALSE,"INTRAN96";#N/A,#N/A,FALSE,"NAA9697";#N/A,#N/A,FALSE,"ECWEBB";#N/A,#N/A,FALSE,"MFT96";#N/A,#N/A,FALSE,"CTrecon"}</definedName>
    <definedName name="T4.9j_3_4_4" hidden="1">{#N/A,#N/A,FALSE,"TMCOMP96";#N/A,#N/A,FALSE,"MAT96";#N/A,#N/A,FALSE,"FANDA96";#N/A,#N/A,FALSE,"INTRAN96";#N/A,#N/A,FALSE,"NAA9697";#N/A,#N/A,FALSE,"ECWEBB";#N/A,#N/A,FALSE,"MFT96";#N/A,#N/A,FALSE,"CTrecon"}</definedName>
    <definedName name="T4.9j_3_4_5" hidden="1">{#N/A,#N/A,FALSE,"TMCOMP96";#N/A,#N/A,FALSE,"MAT96";#N/A,#N/A,FALSE,"FANDA96";#N/A,#N/A,FALSE,"INTRAN96";#N/A,#N/A,FALSE,"NAA9697";#N/A,#N/A,FALSE,"ECWEBB";#N/A,#N/A,FALSE,"MFT96";#N/A,#N/A,FALSE,"CTrecon"}</definedName>
    <definedName name="T4.9j_3_5" hidden="1">{#N/A,#N/A,FALSE,"TMCOMP96";#N/A,#N/A,FALSE,"MAT96";#N/A,#N/A,FALSE,"FANDA96";#N/A,#N/A,FALSE,"INTRAN96";#N/A,#N/A,FALSE,"NAA9697";#N/A,#N/A,FALSE,"ECWEBB";#N/A,#N/A,FALSE,"MFT96";#N/A,#N/A,FALSE,"CTrecon"}</definedName>
    <definedName name="T4.9j_3_5_1" hidden="1">{#N/A,#N/A,FALSE,"TMCOMP96";#N/A,#N/A,FALSE,"MAT96";#N/A,#N/A,FALSE,"FANDA96";#N/A,#N/A,FALSE,"INTRAN96";#N/A,#N/A,FALSE,"NAA9697";#N/A,#N/A,FALSE,"ECWEBB";#N/A,#N/A,FALSE,"MFT96";#N/A,#N/A,FALSE,"CTrecon"}</definedName>
    <definedName name="T4.9j_3_5_2" hidden="1">{#N/A,#N/A,FALSE,"TMCOMP96";#N/A,#N/A,FALSE,"MAT96";#N/A,#N/A,FALSE,"FANDA96";#N/A,#N/A,FALSE,"INTRAN96";#N/A,#N/A,FALSE,"NAA9697";#N/A,#N/A,FALSE,"ECWEBB";#N/A,#N/A,FALSE,"MFT96";#N/A,#N/A,FALSE,"CTrecon"}</definedName>
    <definedName name="T4.9j_3_5_3" hidden="1">{#N/A,#N/A,FALSE,"TMCOMP96";#N/A,#N/A,FALSE,"MAT96";#N/A,#N/A,FALSE,"FANDA96";#N/A,#N/A,FALSE,"INTRAN96";#N/A,#N/A,FALSE,"NAA9697";#N/A,#N/A,FALSE,"ECWEBB";#N/A,#N/A,FALSE,"MFT96";#N/A,#N/A,FALSE,"CTrecon"}</definedName>
    <definedName name="T4.9j_3_5_4" hidden="1">{#N/A,#N/A,FALSE,"TMCOMP96";#N/A,#N/A,FALSE,"MAT96";#N/A,#N/A,FALSE,"FANDA96";#N/A,#N/A,FALSE,"INTRAN96";#N/A,#N/A,FALSE,"NAA9697";#N/A,#N/A,FALSE,"ECWEBB";#N/A,#N/A,FALSE,"MFT96";#N/A,#N/A,FALSE,"CTrecon"}</definedName>
    <definedName name="T4.9j_3_5_5" hidden="1">{#N/A,#N/A,FALSE,"TMCOMP96";#N/A,#N/A,FALSE,"MAT96";#N/A,#N/A,FALSE,"FANDA96";#N/A,#N/A,FALSE,"INTRAN96";#N/A,#N/A,FALSE,"NAA9697";#N/A,#N/A,FALSE,"ECWEBB";#N/A,#N/A,FALSE,"MFT96";#N/A,#N/A,FALSE,"CTrecon"}</definedName>
    <definedName name="T4.9j_4" hidden="1">{#N/A,#N/A,FALSE,"TMCOMP96";#N/A,#N/A,FALSE,"MAT96";#N/A,#N/A,FALSE,"FANDA96";#N/A,#N/A,FALSE,"INTRAN96";#N/A,#N/A,FALSE,"NAA9697";#N/A,#N/A,FALSE,"ECWEBB";#N/A,#N/A,FALSE,"MFT96";#N/A,#N/A,FALSE,"CTrecon"}</definedName>
    <definedName name="T4.9j_4_1" hidden="1">{#N/A,#N/A,FALSE,"TMCOMP96";#N/A,#N/A,FALSE,"MAT96";#N/A,#N/A,FALSE,"FANDA96";#N/A,#N/A,FALSE,"INTRAN96";#N/A,#N/A,FALSE,"NAA9697";#N/A,#N/A,FALSE,"ECWEBB";#N/A,#N/A,FALSE,"MFT96";#N/A,#N/A,FALSE,"CTrecon"}</definedName>
    <definedName name="T4.9j_4_1_1" hidden="1">{#N/A,#N/A,FALSE,"TMCOMP96";#N/A,#N/A,FALSE,"MAT96";#N/A,#N/A,FALSE,"FANDA96";#N/A,#N/A,FALSE,"INTRAN96";#N/A,#N/A,FALSE,"NAA9697";#N/A,#N/A,FALSE,"ECWEBB";#N/A,#N/A,FALSE,"MFT96";#N/A,#N/A,FALSE,"CTrecon"}</definedName>
    <definedName name="T4.9j_4_1_1_1" hidden="1">{#N/A,#N/A,FALSE,"TMCOMP96";#N/A,#N/A,FALSE,"MAT96";#N/A,#N/A,FALSE,"FANDA96";#N/A,#N/A,FALSE,"INTRAN96";#N/A,#N/A,FALSE,"NAA9697";#N/A,#N/A,FALSE,"ECWEBB";#N/A,#N/A,FALSE,"MFT96";#N/A,#N/A,FALSE,"CTrecon"}</definedName>
    <definedName name="T4.9j_4_1_1_1_1" hidden="1">{#N/A,#N/A,FALSE,"TMCOMP96";#N/A,#N/A,FALSE,"MAT96";#N/A,#N/A,FALSE,"FANDA96";#N/A,#N/A,FALSE,"INTRAN96";#N/A,#N/A,FALSE,"NAA9697";#N/A,#N/A,FALSE,"ECWEBB";#N/A,#N/A,FALSE,"MFT96";#N/A,#N/A,FALSE,"CTrecon"}</definedName>
    <definedName name="T4.9j_4_1_1_1_2" hidden="1">{#N/A,#N/A,FALSE,"TMCOMP96";#N/A,#N/A,FALSE,"MAT96";#N/A,#N/A,FALSE,"FANDA96";#N/A,#N/A,FALSE,"INTRAN96";#N/A,#N/A,FALSE,"NAA9697";#N/A,#N/A,FALSE,"ECWEBB";#N/A,#N/A,FALSE,"MFT96";#N/A,#N/A,FALSE,"CTrecon"}</definedName>
    <definedName name="T4.9j_4_1_1_1_3" hidden="1">{#N/A,#N/A,FALSE,"TMCOMP96";#N/A,#N/A,FALSE,"MAT96";#N/A,#N/A,FALSE,"FANDA96";#N/A,#N/A,FALSE,"INTRAN96";#N/A,#N/A,FALSE,"NAA9697";#N/A,#N/A,FALSE,"ECWEBB";#N/A,#N/A,FALSE,"MFT96";#N/A,#N/A,FALSE,"CTrecon"}</definedName>
    <definedName name="T4.9j_4_1_1_1_4" hidden="1">{#N/A,#N/A,FALSE,"TMCOMP96";#N/A,#N/A,FALSE,"MAT96";#N/A,#N/A,FALSE,"FANDA96";#N/A,#N/A,FALSE,"INTRAN96";#N/A,#N/A,FALSE,"NAA9697";#N/A,#N/A,FALSE,"ECWEBB";#N/A,#N/A,FALSE,"MFT96";#N/A,#N/A,FALSE,"CTrecon"}</definedName>
    <definedName name="T4.9j_4_1_1_1_5" hidden="1">{#N/A,#N/A,FALSE,"TMCOMP96";#N/A,#N/A,FALSE,"MAT96";#N/A,#N/A,FALSE,"FANDA96";#N/A,#N/A,FALSE,"INTRAN96";#N/A,#N/A,FALSE,"NAA9697";#N/A,#N/A,FALSE,"ECWEBB";#N/A,#N/A,FALSE,"MFT96";#N/A,#N/A,FALSE,"CTrecon"}</definedName>
    <definedName name="T4.9j_4_1_1_2" hidden="1">{#N/A,#N/A,FALSE,"TMCOMP96";#N/A,#N/A,FALSE,"MAT96";#N/A,#N/A,FALSE,"FANDA96";#N/A,#N/A,FALSE,"INTRAN96";#N/A,#N/A,FALSE,"NAA9697";#N/A,#N/A,FALSE,"ECWEBB";#N/A,#N/A,FALSE,"MFT96";#N/A,#N/A,FALSE,"CTrecon"}</definedName>
    <definedName name="T4.9j_4_1_1_2_1" hidden="1">{#N/A,#N/A,FALSE,"TMCOMP96";#N/A,#N/A,FALSE,"MAT96";#N/A,#N/A,FALSE,"FANDA96";#N/A,#N/A,FALSE,"INTRAN96";#N/A,#N/A,FALSE,"NAA9697";#N/A,#N/A,FALSE,"ECWEBB";#N/A,#N/A,FALSE,"MFT96";#N/A,#N/A,FALSE,"CTrecon"}</definedName>
    <definedName name="T4.9j_4_1_1_2_2" hidden="1">{#N/A,#N/A,FALSE,"TMCOMP96";#N/A,#N/A,FALSE,"MAT96";#N/A,#N/A,FALSE,"FANDA96";#N/A,#N/A,FALSE,"INTRAN96";#N/A,#N/A,FALSE,"NAA9697";#N/A,#N/A,FALSE,"ECWEBB";#N/A,#N/A,FALSE,"MFT96";#N/A,#N/A,FALSE,"CTrecon"}</definedName>
    <definedName name="T4.9j_4_1_1_2_3" hidden="1">{#N/A,#N/A,FALSE,"TMCOMP96";#N/A,#N/A,FALSE,"MAT96";#N/A,#N/A,FALSE,"FANDA96";#N/A,#N/A,FALSE,"INTRAN96";#N/A,#N/A,FALSE,"NAA9697";#N/A,#N/A,FALSE,"ECWEBB";#N/A,#N/A,FALSE,"MFT96";#N/A,#N/A,FALSE,"CTrecon"}</definedName>
    <definedName name="T4.9j_4_1_1_2_4" hidden="1">{#N/A,#N/A,FALSE,"TMCOMP96";#N/A,#N/A,FALSE,"MAT96";#N/A,#N/A,FALSE,"FANDA96";#N/A,#N/A,FALSE,"INTRAN96";#N/A,#N/A,FALSE,"NAA9697";#N/A,#N/A,FALSE,"ECWEBB";#N/A,#N/A,FALSE,"MFT96";#N/A,#N/A,FALSE,"CTrecon"}</definedName>
    <definedName name="T4.9j_4_1_1_2_5" hidden="1">{#N/A,#N/A,FALSE,"TMCOMP96";#N/A,#N/A,FALSE,"MAT96";#N/A,#N/A,FALSE,"FANDA96";#N/A,#N/A,FALSE,"INTRAN96";#N/A,#N/A,FALSE,"NAA9697";#N/A,#N/A,FALSE,"ECWEBB";#N/A,#N/A,FALSE,"MFT96";#N/A,#N/A,FALSE,"CTrecon"}</definedName>
    <definedName name="T4.9j_4_1_1_3" hidden="1">{#N/A,#N/A,FALSE,"TMCOMP96";#N/A,#N/A,FALSE,"MAT96";#N/A,#N/A,FALSE,"FANDA96";#N/A,#N/A,FALSE,"INTRAN96";#N/A,#N/A,FALSE,"NAA9697";#N/A,#N/A,FALSE,"ECWEBB";#N/A,#N/A,FALSE,"MFT96";#N/A,#N/A,FALSE,"CTrecon"}</definedName>
    <definedName name="T4.9j_4_1_1_4" hidden="1">{#N/A,#N/A,FALSE,"TMCOMP96";#N/A,#N/A,FALSE,"MAT96";#N/A,#N/A,FALSE,"FANDA96";#N/A,#N/A,FALSE,"INTRAN96";#N/A,#N/A,FALSE,"NAA9697";#N/A,#N/A,FALSE,"ECWEBB";#N/A,#N/A,FALSE,"MFT96";#N/A,#N/A,FALSE,"CTrecon"}</definedName>
    <definedName name="T4.9j_4_1_1_5" hidden="1">{#N/A,#N/A,FALSE,"TMCOMP96";#N/A,#N/A,FALSE,"MAT96";#N/A,#N/A,FALSE,"FANDA96";#N/A,#N/A,FALSE,"INTRAN96";#N/A,#N/A,FALSE,"NAA9697";#N/A,#N/A,FALSE,"ECWEBB";#N/A,#N/A,FALSE,"MFT96";#N/A,#N/A,FALSE,"CTrecon"}</definedName>
    <definedName name="T4.9j_4_1_2" hidden="1">{#N/A,#N/A,FALSE,"TMCOMP96";#N/A,#N/A,FALSE,"MAT96";#N/A,#N/A,FALSE,"FANDA96";#N/A,#N/A,FALSE,"INTRAN96";#N/A,#N/A,FALSE,"NAA9697";#N/A,#N/A,FALSE,"ECWEBB";#N/A,#N/A,FALSE,"MFT96";#N/A,#N/A,FALSE,"CTrecon"}</definedName>
    <definedName name="T4.9j_4_1_2_1" hidden="1">{#N/A,#N/A,FALSE,"TMCOMP96";#N/A,#N/A,FALSE,"MAT96";#N/A,#N/A,FALSE,"FANDA96";#N/A,#N/A,FALSE,"INTRAN96";#N/A,#N/A,FALSE,"NAA9697";#N/A,#N/A,FALSE,"ECWEBB";#N/A,#N/A,FALSE,"MFT96";#N/A,#N/A,FALSE,"CTrecon"}</definedName>
    <definedName name="T4.9j_4_1_2_2" hidden="1">{#N/A,#N/A,FALSE,"TMCOMP96";#N/A,#N/A,FALSE,"MAT96";#N/A,#N/A,FALSE,"FANDA96";#N/A,#N/A,FALSE,"INTRAN96";#N/A,#N/A,FALSE,"NAA9697";#N/A,#N/A,FALSE,"ECWEBB";#N/A,#N/A,FALSE,"MFT96";#N/A,#N/A,FALSE,"CTrecon"}</definedName>
    <definedName name="T4.9j_4_1_2_3" hidden="1">{#N/A,#N/A,FALSE,"TMCOMP96";#N/A,#N/A,FALSE,"MAT96";#N/A,#N/A,FALSE,"FANDA96";#N/A,#N/A,FALSE,"INTRAN96";#N/A,#N/A,FALSE,"NAA9697";#N/A,#N/A,FALSE,"ECWEBB";#N/A,#N/A,FALSE,"MFT96";#N/A,#N/A,FALSE,"CTrecon"}</definedName>
    <definedName name="T4.9j_4_1_2_4" hidden="1">{#N/A,#N/A,FALSE,"TMCOMP96";#N/A,#N/A,FALSE,"MAT96";#N/A,#N/A,FALSE,"FANDA96";#N/A,#N/A,FALSE,"INTRAN96";#N/A,#N/A,FALSE,"NAA9697";#N/A,#N/A,FALSE,"ECWEBB";#N/A,#N/A,FALSE,"MFT96";#N/A,#N/A,FALSE,"CTrecon"}</definedName>
    <definedName name="T4.9j_4_1_2_5" hidden="1">{#N/A,#N/A,FALSE,"TMCOMP96";#N/A,#N/A,FALSE,"MAT96";#N/A,#N/A,FALSE,"FANDA96";#N/A,#N/A,FALSE,"INTRAN96";#N/A,#N/A,FALSE,"NAA9697";#N/A,#N/A,FALSE,"ECWEBB";#N/A,#N/A,FALSE,"MFT96";#N/A,#N/A,FALSE,"CTrecon"}</definedName>
    <definedName name="T4.9j_4_1_3" hidden="1">{#N/A,#N/A,FALSE,"TMCOMP96";#N/A,#N/A,FALSE,"MAT96";#N/A,#N/A,FALSE,"FANDA96";#N/A,#N/A,FALSE,"INTRAN96";#N/A,#N/A,FALSE,"NAA9697";#N/A,#N/A,FALSE,"ECWEBB";#N/A,#N/A,FALSE,"MFT96";#N/A,#N/A,FALSE,"CTrecon"}</definedName>
    <definedName name="T4.9j_4_1_3_1" hidden="1">{#N/A,#N/A,FALSE,"TMCOMP96";#N/A,#N/A,FALSE,"MAT96";#N/A,#N/A,FALSE,"FANDA96";#N/A,#N/A,FALSE,"INTRAN96";#N/A,#N/A,FALSE,"NAA9697";#N/A,#N/A,FALSE,"ECWEBB";#N/A,#N/A,FALSE,"MFT96";#N/A,#N/A,FALSE,"CTrecon"}</definedName>
    <definedName name="T4.9j_4_1_3_2" hidden="1">{#N/A,#N/A,FALSE,"TMCOMP96";#N/A,#N/A,FALSE,"MAT96";#N/A,#N/A,FALSE,"FANDA96";#N/A,#N/A,FALSE,"INTRAN96";#N/A,#N/A,FALSE,"NAA9697";#N/A,#N/A,FALSE,"ECWEBB";#N/A,#N/A,FALSE,"MFT96";#N/A,#N/A,FALSE,"CTrecon"}</definedName>
    <definedName name="T4.9j_4_1_3_3" hidden="1">{#N/A,#N/A,FALSE,"TMCOMP96";#N/A,#N/A,FALSE,"MAT96";#N/A,#N/A,FALSE,"FANDA96";#N/A,#N/A,FALSE,"INTRAN96";#N/A,#N/A,FALSE,"NAA9697";#N/A,#N/A,FALSE,"ECWEBB";#N/A,#N/A,FALSE,"MFT96";#N/A,#N/A,FALSE,"CTrecon"}</definedName>
    <definedName name="T4.9j_4_1_3_4" hidden="1">{#N/A,#N/A,FALSE,"TMCOMP96";#N/A,#N/A,FALSE,"MAT96";#N/A,#N/A,FALSE,"FANDA96";#N/A,#N/A,FALSE,"INTRAN96";#N/A,#N/A,FALSE,"NAA9697";#N/A,#N/A,FALSE,"ECWEBB";#N/A,#N/A,FALSE,"MFT96";#N/A,#N/A,FALSE,"CTrecon"}</definedName>
    <definedName name="T4.9j_4_1_3_5" hidden="1">{#N/A,#N/A,FALSE,"TMCOMP96";#N/A,#N/A,FALSE,"MAT96";#N/A,#N/A,FALSE,"FANDA96";#N/A,#N/A,FALSE,"INTRAN96";#N/A,#N/A,FALSE,"NAA9697";#N/A,#N/A,FALSE,"ECWEBB";#N/A,#N/A,FALSE,"MFT96";#N/A,#N/A,FALSE,"CTrecon"}</definedName>
    <definedName name="T4.9j_4_1_4" hidden="1">{#N/A,#N/A,FALSE,"TMCOMP96";#N/A,#N/A,FALSE,"MAT96";#N/A,#N/A,FALSE,"FANDA96";#N/A,#N/A,FALSE,"INTRAN96";#N/A,#N/A,FALSE,"NAA9697";#N/A,#N/A,FALSE,"ECWEBB";#N/A,#N/A,FALSE,"MFT96";#N/A,#N/A,FALSE,"CTrecon"}</definedName>
    <definedName name="T4.9j_4_1_4_1" hidden="1">{#N/A,#N/A,FALSE,"TMCOMP96";#N/A,#N/A,FALSE,"MAT96";#N/A,#N/A,FALSE,"FANDA96";#N/A,#N/A,FALSE,"INTRAN96";#N/A,#N/A,FALSE,"NAA9697";#N/A,#N/A,FALSE,"ECWEBB";#N/A,#N/A,FALSE,"MFT96";#N/A,#N/A,FALSE,"CTrecon"}</definedName>
    <definedName name="T4.9j_4_1_4_2" hidden="1">{#N/A,#N/A,FALSE,"TMCOMP96";#N/A,#N/A,FALSE,"MAT96";#N/A,#N/A,FALSE,"FANDA96";#N/A,#N/A,FALSE,"INTRAN96";#N/A,#N/A,FALSE,"NAA9697";#N/A,#N/A,FALSE,"ECWEBB";#N/A,#N/A,FALSE,"MFT96";#N/A,#N/A,FALSE,"CTrecon"}</definedName>
    <definedName name="T4.9j_4_1_4_3" hidden="1">{#N/A,#N/A,FALSE,"TMCOMP96";#N/A,#N/A,FALSE,"MAT96";#N/A,#N/A,FALSE,"FANDA96";#N/A,#N/A,FALSE,"INTRAN96";#N/A,#N/A,FALSE,"NAA9697";#N/A,#N/A,FALSE,"ECWEBB";#N/A,#N/A,FALSE,"MFT96";#N/A,#N/A,FALSE,"CTrecon"}</definedName>
    <definedName name="T4.9j_4_1_4_4" hidden="1">{#N/A,#N/A,FALSE,"TMCOMP96";#N/A,#N/A,FALSE,"MAT96";#N/A,#N/A,FALSE,"FANDA96";#N/A,#N/A,FALSE,"INTRAN96";#N/A,#N/A,FALSE,"NAA9697";#N/A,#N/A,FALSE,"ECWEBB";#N/A,#N/A,FALSE,"MFT96";#N/A,#N/A,FALSE,"CTrecon"}</definedName>
    <definedName name="T4.9j_4_1_4_5" hidden="1">{#N/A,#N/A,FALSE,"TMCOMP96";#N/A,#N/A,FALSE,"MAT96";#N/A,#N/A,FALSE,"FANDA96";#N/A,#N/A,FALSE,"INTRAN96";#N/A,#N/A,FALSE,"NAA9697";#N/A,#N/A,FALSE,"ECWEBB";#N/A,#N/A,FALSE,"MFT96";#N/A,#N/A,FALSE,"CTrecon"}</definedName>
    <definedName name="T4.9j_4_1_5" hidden="1">{#N/A,#N/A,FALSE,"TMCOMP96";#N/A,#N/A,FALSE,"MAT96";#N/A,#N/A,FALSE,"FANDA96";#N/A,#N/A,FALSE,"INTRAN96";#N/A,#N/A,FALSE,"NAA9697";#N/A,#N/A,FALSE,"ECWEBB";#N/A,#N/A,FALSE,"MFT96";#N/A,#N/A,FALSE,"CTrecon"}</definedName>
    <definedName name="T4.9j_4_1_5_1" hidden="1">{#N/A,#N/A,FALSE,"TMCOMP96";#N/A,#N/A,FALSE,"MAT96";#N/A,#N/A,FALSE,"FANDA96";#N/A,#N/A,FALSE,"INTRAN96";#N/A,#N/A,FALSE,"NAA9697";#N/A,#N/A,FALSE,"ECWEBB";#N/A,#N/A,FALSE,"MFT96";#N/A,#N/A,FALSE,"CTrecon"}</definedName>
    <definedName name="T4.9j_4_1_5_2" hidden="1">{#N/A,#N/A,FALSE,"TMCOMP96";#N/A,#N/A,FALSE,"MAT96";#N/A,#N/A,FALSE,"FANDA96";#N/A,#N/A,FALSE,"INTRAN96";#N/A,#N/A,FALSE,"NAA9697";#N/A,#N/A,FALSE,"ECWEBB";#N/A,#N/A,FALSE,"MFT96";#N/A,#N/A,FALSE,"CTrecon"}</definedName>
    <definedName name="T4.9j_4_1_5_3" hidden="1">{#N/A,#N/A,FALSE,"TMCOMP96";#N/A,#N/A,FALSE,"MAT96";#N/A,#N/A,FALSE,"FANDA96";#N/A,#N/A,FALSE,"INTRAN96";#N/A,#N/A,FALSE,"NAA9697";#N/A,#N/A,FALSE,"ECWEBB";#N/A,#N/A,FALSE,"MFT96";#N/A,#N/A,FALSE,"CTrecon"}</definedName>
    <definedName name="T4.9j_4_1_5_4" hidden="1">{#N/A,#N/A,FALSE,"TMCOMP96";#N/A,#N/A,FALSE,"MAT96";#N/A,#N/A,FALSE,"FANDA96";#N/A,#N/A,FALSE,"INTRAN96";#N/A,#N/A,FALSE,"NAA9697";#N/A,#N/A,FALSE,"ECWEBB";#N/A,#N/A,FALSE,"MFT96";#N/A,#N/A,FALSE,"CTrecon"}</definedName>
    <definedName name="T4.9j_4_1_5_5" hidden="1">{#N/A,#N/A,FALSE,"TMCOMP96";#N/A,#N/A,FALSE,"MAT96";#N/A,#N/A,FALSE,"FANDA96";#N/A,#N/A,FALSE,"INTRAN96";#N/A,#N/A,FALSE,"NAA9697";#N/A,#N/A,FALSE,"ECWEBB";#N/A,#N/A,FALSE,"MFT96";#N/A,#N/A,FALSE,"CTrecon"}</definedName>
    <definedName name="T4.9j_4_2" hidden="1">{#N/A,#N/A,FALSE,"TMCOMP96";#N/A,#N/A,FALSE,"MAT96";#N/A,#N/A,FALSE,"FANDA96";#N/A,#N/A,FALSE,"INTRAN96";#N/A,#N/A,FALSE,"NAA9697";#N/A,#N/A,FALSE,"ECWEBB";#N/A,#N/A,FALSE,"MFT96";#N/A,#N/A,FALSE,"CTrecon"}</definedName>
    <definedName name="T4.9j_4_2_1" hidden="1">{#N/A,#N/A,FALSE,"TMCOMP96";#N/A,#N/A,FALSE,"MAT96";#N/A,#N/A,FALSE,"FANDA96";#N/A,#N/A,FALSE,"INTRAN96";#N/A,#N/A,FALSE,"NAA9697";#N/A,#N/A,FALSE,"ECWEBB";#N/A,#N/A,FALSE,"MFT96";#N/A,#N/A,FALSE,"CTrecon"}</definedName>
    <definedName name="T4.9j_4_2_2" hidden="1">{#N/A,#N/A,FALSE,"TMCOMP96";#N/A,#N/A,FALSE,"MAT96";#N/A,#N/A,FALSE,"FANDA96";#N/A,#N/A,FALSE,"INTRAN96";#N/A,#N/A,FALSE,"NAA9697";#N/A,#N/A,FALSE,"ECWEBB";#N/A,#N/A,FALSE,"MFT96";#N/A,#N/A,FALSE,"CTrecon"}</definedName>
    <definedName name="T4.9j_4_2_3" hidden="1">{#N/A,#N/A,FALSE,"TMCOMP96";#N/A,#N/A,FALSE,"MAT96";#N/A,#N/A,FALSE,"FANDA96";#N/A,#N/A,FALSE,"INTRAN96";#N/A,#N/A,FALSE,"NAA9697";#N/A,#N/A,FALSE,"ECWEBB";#N/A,#N/A,FALSE,"MFT96";#N/A,#N/A,FALSE,"CTrecon"}</definedName>
    <definedName name="T4.9j_4_2_4" hidden="1">{#N/A,#N/A,FALSE,"TMCOMP96";#N/A,#N/A,FALSE,"MAT96";#N/A,#N/A,FALSE,"FANDA96";#N/A,#N/A,FALSE,"INTRAN96";#N/A,#N/A,FALSE,"NAA9697";#N/A,#N/A,FALSE,"ECWEBB";#N/A,#N/A,FALSE,"MFT96";#N/A,#N/A,FALSE,"CTrecon"}</definedName>
    <definedName name="T4.9j_4_2_5" hidden="1">{#N/A,#N/A,FALSE,"TMCOMP96";#N/A,#N/A,FALSE,"MAT96";#N/A,#N/A,FALSE,"FANDA96";#N/A,#N/A,FALSE,"INTRAN96";#N/A,#N/A,FALSE,"NAA9697";#N/A,#N/A,FALSE,"ECWEBB";#N/A,#N/A,FALSE,"MFT96";#N/A,#N/A,FALSE,"CTrecon"}</definedName>
    <definedName name="T4.9j_4_3" hidden="1">{#N/A,#N/A,FALSE,"TMCOMP96";#N/A,#N/A,FALSE,"MAT96";#N/A,#N/A,FALSE,"FANDA96";#N/A,#N/A,FALSE,"INTRAN96";#N/A,#N/A,FALSE,"NAA9697";#N/A,#N/A,FALSE,"ECWEBB";#N/A,#N/A,FALSE,"MFT96";#N/A,#N/A,FALSE,"CTrecon"}</definedName>
    <definedName name="T4.9j_4_3_1" hidden="1">{#N/A,#N/A,FALSE,"TMCOMP96";#N/A,#N/A,FALSE,"MAT96";#N/A,#N/A,FALSE,"FANDA96";#N/A,#N/A,FALSE,"INTRAN96";#N/A,#N/A,FALSE,"NAA9697";#N/A,#N/A,FALSE,"ECWEBB";#N/A,#N/A,FALSE,"MFT96";#N/A,#N/A,FALSE,"CTrecon"}</definedName>
    <definedName name="T4.9j_4_3_2" hidden="1">{#N/A,#N/A,FALSE,"TMCOMP96";#N/A,#N/A,FALSE,"MAT96";#N/A,#N/A,FALSE,"FANDA96";#N/A,#N/A,FALSE,"INTRAN96";#N/A,#N/A,FALSE,"NAA9697";#N/A,#N/A,FALSE,"ECWEBB";#N/A,#N/A,FALSE,"MFT96";#N/A,#N/A,FALSE,"CTrecon"}</definedName>
    <definedName name="T4.9j_4_3_3" hidden="1">{#N/A,#N/A,FALSE,"TMCOMP96";#N/A,#N/A,FALSE,"MAT96";#N/A,#N/A,FALSE,"FANDA96";#N/A,#N/A,FALSE,"INTRAN96";#N/A,#N/A,FALSE,"NAA9697";#N/A,#N/A,FALSE,"ECWEBB";#N/A,#N/A,FALSE,"MFT96";#N/A,#N/A,FALSE,"CTrecon"}</definedName>
    <definedName name="T4.9j_4_3_4" hidden="1">{#N/A,#N/A,FALSE,"TMCOMP96";#N/A,#N/A,FALSE,"MAT96";#N/A,#N/A,FALSE,"FANDA96";#N/A,#N/A,FALSE,"INTRAN96";#N/A,#N/A,FALSE,"NAA9697";#N/A,#N/A,FALSE,"ECWEBB";#N/A,#N/A,FALSE,"MFT96";#N/A,#N/A,FALSE,"CTrecon"}</definedName>
    <definedName name="T4.9j_4_3_5" hidden="1">{#N/A,#N/A,FALSE,"TMCOMP96";#N/A,#N/A,FALSE,"MAT96";#N/A,#N/A,FALSE,"FANDA96";#N/A,#N/A,FALSE,"INTRAN96";#N/A,#N/A,FALSE,"NAA9697";#N/A,#N/A,FALSE,"ECWEBB";#N/A,#N/A,FALSE,"MFT96";#N/A,#N/A,FALSE,"CTrecon"}</definedName>
    <definedName name="T4.9j_4_4" hidden="1">{#N/A,#N/A,FALSE,"TMCOMP96";#N/A,#N/A,FALSE,"MAT96";#N/A,#N/A,FALSE,"FANDA96";#N/A,#N/A,FALSE,"INTRAN96";#N/A,#N/A,FALSE,"NAA9697";#N/A,#N/A,FALSE,"ECWEBB";#N/A,#N/A,FALSE,"MFT96";#N/A,#N/A,FALSE,"CTrecon"}</definedName>
    <definedName name="T4.9j_4_4_1" hidden="1">{#N/A,#N/A,FALSE,"TMCOMP96";#N/A,#N/A,FALSE,"MAT96";#N/A,#N/A,FALSE,"FANDA96";#N/A,#N/A,FALSE,"INTRAN96";#N/A,#N/A,FALSE,"NAA9697";#N/A,#N/A,FALSE,"ECWEBB";#N/A,#N/A,FALSE,"MFT96";#N/A,#N/A,FALSE,"CTrecon"}</definedName>
    <definedName name="T4.9j_4_4_2" hidden="1">{#N/A,#N/A,FALSE,"TMCOMP96";#N/A,#N/A,FALSE,"MAT96";#N/A,#N/A,FALSE,"FANDA96";#N/A,#N/A,FALSE,"INTRAN96";#N/A,#N/A,FALSE,"NAA9697";#N/A,#N/A,FALSE,"ECWEBB";#N/A,#N/A,FALSE,"MFT96";#N/A,#N/A,FALSE,"CTrecon"}</definedName>
    <definedName name="T4.9j_4_4_3" hidden="1">{#N/A,#N/A,FALSE,"TMCOMP96";#N/A,#N/A,FALSE,"MAT96";#N/A,#N/A,FALSE,"FANDA96";#N/A,#N/A,FALSE,"INTRAN96";#N/A,#N/A,FALSE,"NAA9697";#N/A,#N/A,FALSE,"ECWEBB";#N/A,#N/A,FALSE,"MFT96";#N/A,#N/A,FALSE,"CTrecon"}</definedName>
    <definedName name="T4.9j_4_4_4" hidden="1">{#N/A,#N/A,FALSE,"TMCOMP96";#N/A,#N/A,FALSE,"MAT96";#N/A,#N/A,FALSE,"FANDA96";#N/A,#N/A,FALSE,"INTRAN96";#N/A,#N/A,FALSE,"NAA9697";#N/A,#N/A,FALSE,"ECWEBB";#N/A,#N/A,FALSE,"MFT96";#N/A,#N/A,FALSE,"CTrecon"}</definedName>
    <definedName name="T4.9j_4_4_5" hidden="1">{#N/A,#N/A,FALSE,"TMCOMP96";#N/A,#N/A,FALSE,"MAT96";#N/A,#N/A,FALSE,"FANDA96";#N/A,#N/A,FALSE,"INTRAN96";#N/A,#N/A,FALSE,"NAA9697";#N/A,#N/A,FALSE,"ECWEBB";#N/A,#N/A,FALSE,"MFT96";#N/A,#N/A,FALSE,"CTrecon"}</definedName>
    <definedName name="T4.9j_4_5" hidden="1">{#N/A,#N/A,FALSE,"TMCOMP96";#N/A,#N/A,FALSE,"MAT96";#N/A,#N/A,FALSE,"FANDA96";#N/A,#N/A,FALSE,"INTRAN96";#N/A,#N/A,FALSE,"NAA9697";#N/A,#N/A,FALSE,"ECWEBB";#N/A,#N/A,FALSE,"MFT96";#N/A,#N/A,FALSE,"CTrecon"}</definedName>
    <definedName name="T4.9j_4_5_1" hidden="1">{#N/A,#N/A,FALSE,"TMCOMP96";#N/A,#N/A,FALSE,"MAT96";#N/A,#N/A,FALSE,"FANDA96";#N/A,#N/A,FALSE,"INTRAN96";#N/A,#N/A,FALSE,"NAA9697";#N/A,#N/A,FALSE,"ECWEBB";#N/A,#N/A,FALSE,"MFT96";#N/A,#N/A,FALSE,"CTrecon"}</definedName>
    <definedName name="T4.9j_4_5_2" hidden="1">{#N/A,#N/A,FALSE,"TMCOMP96";#N/A,#N/A,FALSE,"MAT96";#N/A,#N/A,FALSE,"FANDA96";#N/A,#N/A,FALSE,"INTRAN96";#N/A,#N/A,FALSE,"NAA9697";#N/A,#N/A,FALSE,"ECWEBB";#N/A,#N/A,FALSE,"MFT96";#N/A,#N/A,FALSE,"CTrecon"}</definedName>
    <definedName name="T4.9j_4_5_3" hidden="1">{#N/A,#N/A,FALSE,"TMCOMP96";#N/A,#N/A,FALSE,"MAT96";#N/A,#N/A,FALSE,"FANDA96";#N/A,#N/A,FALSE,"INTRAN96";#N/A,#N/A,FALSE,"NAA9697";#N/A,#N/A,FALSE,"ECWEBB";#N/A,#N/A,FALSE,"MFT96";#N/A,#N/A,FALSE,"CTrecon"}</definedName>
    <definedName name="T4.9j_4_5_4" hidden="1">{#N/A,#N/A,FALSE,"TMCOMP96";#N/A,#N/A,FALSE,"MAT96";#N/A,#N/A,FALSE,"FANDA96";#N/A,#N/A,FALSE,"INTRAN96";#N/A,#N/A,FALSE,"NAA9697";#N/A,#N/A,FALSE,"ECWEBB";#N/A,#N/A,FALSE,"MFT96";#N/A,#N/A,FALSE,"CTrecon"}</definedName>
    <definedName name="T4.9j_4_5_5" hidden="1">{#N/A,#N/A,FALSE,"TMCOMP96";#N/A,#N/A,FALSE,"MAT96";#N/A,#N/A,FALSE,"FANDA96";#N/A,#N/A,FALSE,"INTRAN96";#N/A,#N/A,FALSE,"NAA9697";#N/A,#N/A,FALSE,"ECWEBB";#N/A,#N/A,FALSE,"MFT96";#N/A,#N/A,FALSE,"CTrecon"}</definedName>
    <definedName name="T4.9j_5" hidden="1">{#N/A,#N/A,FALSE,"TMCOMP96";#N/A,#N/A,FALSE,"MAT96";#N/A,#N/A,FALSE,"FANDA96";#N/A,#N/A,FALSE,"INTRAN96";#N/A,#N/A,FALSE,"NAA9697";#N/A,#N/A,FALSE,"ECWEBB";#N/A,#N/A,FALSE,"MFT96";#N/A,#N/A,FALSE,"CTrecon"}</definedName>
    <definedName name="T4.9j_5_1" hidden="1">{#N/A,#N/A,FALSE,"TMCOMP96";#N/A,#N/A,FALSE,"MAT96";#N/A,#N/A,FALSE,"FANDA96";#N/A,#N/A,FALSE,"INTRAN96";#N/A,#N/A,FALSE,"NAA9697";#N/A,#N/A,FALSE,"ECWEBB";#N/A,#N/A,FALSE,"MFT96";#N/A,#N/A,FALSE,"CTrecon"}</definedName>
    <definedName name="T4.9j_5_1_1" hidden="1">{#N/A,#N/A,FALSE,"TMCOMP96";#N/A,#N/A,FALSE,"MAT96";#N/A,#N/A,FALSE,"FANDA96";#N/A,#N/A,FALSE,"INTRAN96";#N/A,#N/A,FALSE,"NAA9697";#N/A,#N/A,FALSE,"ECWEBB";#N/A,#N/A,FALSE,"MFT96";#N/A,#N/A,FALSE,"CTrecon"}</definedName>
    <definedName name="T4.9j_5_1_1_1" hidden="1">{#N/A,#N/A,FALSE,"TMCOMP96";#N/A,#N/A,FALSE,"MAT96";#N/A,#N/A,FALSE,"FANDA96";#N/A,#N/A,FALSE,"INTRAN96";#N/A,#N/A,FALSE,"NAA9697";#N/A,#N/A,FALSE,"ECWEBB";#N/A,#N/A,FALSE,"MFT96";#N/A,#N/A,FALSE,"CTrecon"}</definedName>
    <definedName name="T4.9j_5_1_1_1_1" hidden="1">{#N/A,#N/A,FALSE,"TMCOMP96";#N/A,#N/A,FALSE,"MAT96";#N/A,#N/A,FALSE,"FANDA96";#N/A,#N/A,FALSE,"INTRAN96";#N/A,#N/A,FALSE,"NAA9697";#N/A,#N/A,FALSE,"ECWEBB";#N/A,#N/A,FALSE,"MFT96";#N/A,#N/A,FALSE,"CTrecon"}</definedName>
    <definedName name="T4.9j_5_1_1_1_2" hidden="1">{#N/A,#N/A,FALSE,"TMCOMP96";#N/A,#N/A,FALSE,"MAT96";#N/A,#N/A,FALSE,"FANDA96";#N/A,#N/A,FALSE,"INTRAN96";#N/A,#N/A,FALSE,"NAA9697";#N/A,#N/A,FALSE,"ECWEBB";#N/A,#N/A,FALSE,"MFT96";#N/A,#N/A,FALSE,"CTrecon"}</definedName>
    <definedName name="T4.9j_5_1_1_1_3" hidden="1">{#N/A,#N/A,FALSE,"TMCOMP96";#N/A,#N/A,FALSE,"MAT96";#N/A,#N/A,FALSE,"FANDA96";#N/A,#N/A,FALSE,"INTRAN96";#N/A,#N/A,FALSE,"NAA9697";#N/A,#N/A,FALSE,"ECWEBB";#N/A,#N/A,FALSE,"MFT96";#N/A,#N/A,FALSE,"CTrecon"}</definedName>
    <definedName name="T4.9j_5_1_1_1_4" hidden="1">{#N/A,#N/A,FALSE,"TMCOMP96";#N/A,#N/A,FALSE,"MAT96";#N/A,#N/A,FALSE,"FANDA96";#N/A,#N/A,FALSE,"INTRAN96";#N/A,#N/A,FALSE,"NAA9697";#N/A,#N/A,FALSE,"ECWEBB";#N/A,#N/A,FALSE,"MFT96";#N/A,#N/A,FALSE,"CTrecon"}</definedName>
    <definedName name="T4.9j_5_1_1_1_5" hidden="1">{#N/A,#N/A,FALSE,"TMCOMP96";#N/A,#N/A,FALSE,"MAT96";#N/A,#N/A,FALSE,"FANDA96";#N/A,#N/A,FALSE,"INTRAN96";#N/A,#N/A,FALSE,"NAA9697";#N/A,#N/A,FALSE,"ECWEBB";#N/A,#N/A,FALSE,"MFT96";#N/A,#N/A,FALSE,"CTrecon"}</definedName>
    <definedName name="T4.9j_5_1_1_2" hidden="1">{#N/A,#N/A,FALSE,"TMCOMP96";#N/A,#N/A,FALSE,"MAT96";#N/A,#N/A,FALSE,"FANDA96";#N/A,#N/A,FALSE,"INTRAN96";#N/A,#N/A,FALSE,"NAA9697";#N/A,#N/A,FALSE,"ECWEBB";#N/A,#N/A,FALSE,"MFT96";#N/A,#N/A,FALSE,"CTrecon"}</definedName>
    <definedName name="T4.9j_5_1_1_2_1" hidden="1">{#N/A,#N/A,FALSE,"TMCOMP96";#N/A,#N/A,FALSE,"MAT96";#N/A,#N/A,FALSE,"FANDA96";#N/A,#N/A,FALSE,"INTRAN96";#N/A,#N/A,FALSE,"NAA9697";#N/A,#N/A,FALSE,"ECWEBB";#N/A,#N/A,FALSE,"MFT96";#N/A,#N/A,FALSE,"CTrecon"}</definedName>
    <definedName name="T4.9j_5_1_1_2_2" hidden="1">{#N/A,#N/A,FALSE,"TMCOMP96";#N/A,#N/A,FALSE,"MAT96";#N/A,#N/A,FALSE,"FANDA96";#N/A,#N/A,FALSE,"INTRAN96";#N/A,#N/A,FALSE,"NAA9697";#N/A,#N/A,FALSE,"ECWEBB";#N/A,#N/A,FALSE,"MFT96";#N/A,#N/A,FALSE,"CTrecon"}</definedName>
    <definedName name="T4.9j_5_1_1_2_3" hidden="1">{#N/A,#N/A,FALSE,"TMCOMP96";#N/A,#N/A,FALSE,"MAT96";#N/A,#N/A,FALSE,"FANDA96";#N/A,#N/A,FALSE,"INTRAN96";#N/A,#N/A,FALSE,"NAA9697";#N/A,#N/A,FALSE,"ECWEBB";#N/A,#N/A,FALSE,"MFT96";#N/A,#N/A,FALSE,"CTrecon"}</definedName>
    <definedName name="T4.9j_5_1_1_2_4" hidden="1">{#N/A,#N/A,FALSE,"TMCOMP96";#N/A,#N/A,FALSE,"MAT96";#N/A,#N/A,FALSE,"FANDA96";#N/A,#N/A,FALSE,"INTRAN96";#N/A,#N/A,FALSE,"NAA9697";#N/A,#N/A,FALSE,"ECWEBB";#N/A,#N/A,FALSE,"MFT96";#N/A,#N/A,FALSE,"CTrecon"}</definedName>
    <definedName name="T4.9j_5_1_1_2_5" hidden="1">{#N/A,#N/A,FALSE,"TMCOMP96";#N/A,#N/A,FALSE,"MAT96";#N/A,#N/A,FALSE,"FANDA96";#N/A,#N/A,FALSE,"INTRAN96";#N/A,#N/A,FALSE,"NAA9697";#N/A,#N/A,FALSE,"ECWEBB";#N/A,#N/A,FALSE,"MFT96";#N/A,#N/A,FALSE,"CTrecon"}</definedName>
    <definedName name="T4.9j_5_1_1_3" hidden="1">{#N/A,#N/A,FALSE,"TMCOMP96";#N/A,#N/A,FALSE,"MAT96";#N/A,#N/A,FALSE,"FANDA96";#N/A,#N/A,FALSE,"INTRAN96";#N/A,#N/A,FALSE,"NAA9697";#N/A,#N/A,FALSE,"ECWEBB";#N/A,#N/A,FALSE,"MFT96";#N/A,#N/A,FALSE,"CTrecon"}</definedName>
    <definedName name="T4.9j_5_1_1_4" hidden="1">{#N/A,#N/A,FALSE,"TMCOMP96";#N/A,#N/A,FALSE,"MAT96";#N/A,#N/A,FALSE,"FANDA96";#N/A,#N/A,FALSE,"INTRAN96";#N/A,#N/A,FALSE,"NAA9697";#N/A,#N/A,FALSE,"ECWEBB";#N/A,#N/A,FALSE,"MFT96";#N/A,#N/A,FALSE,"CTrecon"}</definedName>
    <definedName name="T4.9j_5_1_1_5" hidden="1">{#N/A,#N/A,FALSE,"TMCOMP96";#N/A,#N/A,FALSE,"MAT96";#N/A,#N/A,FALSE,"FANDA96";#N/A,#N/A,FALSE,"INTRAN96";#N/A,#N/A,FALSE,"NAA9697";#N/A,#N/A,FALSE,"ECWEBB";#N/A,#N/A,FALSE,"MFT96";#N/A,#N/A,FALSE,"CTrecon"}</definedName>
    <definedName name="T4.9j_5_1_2" hidden="1">{#N/A,#N/A,FALSE,"TMCOMP96";#N/A,#N/A,FALSE,"MAT96";#N/A,#N/A,FALSE,"FANDA96";#N/A,#N/A,FALSE,"INTRAN96";#N/A,#N/A,FALSE,"NAA9697";#N/A,#N/A,FALSE,"ECWEBB";#N/A,#N/A,FALSE,"MFT96";#N/A,#N/A,FALSE,"CTrecon"}</definedName>
    <definedName name="T4.9j_5_1_2_1" hidden="1">{#N/A,#N/A,FALSE,"TMCOMP96";#N/A,#N/A,FALSE,"MAT96";#N/A,#N/A,FALSE,"FANDA96";#N/A,#N/A,FALSE,"INTRAN96";#N/A,#N/A,FALSE,"NAA9697";#N/A,#N/A,FALSE,"ECWEBB";#N/A,#N/A,FALSE,"MFT96";#N/A,#N/A,FALSE,"CTrecon"}</definedName>
    <definedName name="T4.9j_5_1_2_2" hidden="1">{#N/A,#N/A,FALSE,"TMCOMP96";#N/A,#N/A,FALSE,"MAT96";#N/A,#N/A,FALSE,"FANDA96";#N/A,#N/A,FALSE,"INTRAN96";#N/A,#N/A,FALSE,"NAA9697";#N/A,#N/A,FALSE,"ECWEBB";#N/A,#N/A,FALSE,"MFT96";#N/A,#N/A,FALSE,"CTrecon"}</definedName>
    <definedName name="T4.9j_5_1_2_3" hidden="1">{#N/A,#N/A,FALSE,"TMCOMP96";#N/A,#N/A,FALSE,"MAT96";#N/A,#N/A,FALSE,"FANDA96";#N/A,#N/A,FALSE,"INTRAN96";#N/A,#N/A,FALSE,"NAA9697";#N/A,#N/A,FALSE,"ECWEBB";#N/A,#N/A,FALSE,"MFT96";#N/A,#N/A,FALSE,"CTrecon"}</definedName>
    <definedName name="T4.9j_5_1_2_4" hidden="1">{#N/A,#N/A,FALSE,"TMCOMP96";#N/A,#N/A,FALSE,"MAT96";#N/A,#N/A,FALSE,"FANDA96";#N/A,#N/A,FALSE,"INTRAN96";#N/A,#N/A,FALSE,"NAA9697";#N/A,#N/A,FALSE,"ECWEBB";#N/A,#N/A,FALSE,"MFT96";#N/A,#N/A,FALSE,"CTrecon"}</definedName>
    <definedName name="T4.9j_5_1_2_5" hidden="1">{#N/A,#N/A,FALSE,"TMCOMP96";#N/A,#N/A,FALSE,"MAT96";#N/A,#N/A,FALSE,"FANDA96";#N/A,#N/A,FALSE,"INTRAN96";#N/A,#N/A,FALSE,"NAA9697";#N/A,#N/A,FALSE,"ECWEBB";#N/A,#N/A,FALSE,"MFT96";#N/A,#N/A,FALSE,"CTrecon"}</definedName>
    <definedName name="T4.9j_5_1_3" hidden="1">{#N/A,#N/A,FALSE,"TMCOMP96";#N/A,#N/A,FALSE,"MAT96";#N/A,#N/A,FALSE,"FANDA96";#N/A,#N/A,FALSE,"INTRAN96";#N/A,#N/A,FALSE,"NAA9697";#N/A,#N/A,FALSE,"ECWEBB";#N/A,#N/A,FALSE,"MFT96";#N/A,#N/A,FALSE,"CTrecon"}</definedName>
    <definedName name="T4.9j_5_1_3_1" hidden="1">{#N/A,#N/A,FALSE,"TMCOMP96";#N/A,#N/A,FALSE,"MAT96";#N/A,#N/A,FALSE,"FANDA96";#N/A,#N/A,FALSE,"INTRAN96";#N/A,#N/A,FALSE,"NAA9697";#N/A,#N/A,FALSE,"ECWEBB";#N/A,#N/A,FALSE,"MFT96";#N/A,#N/A,FALSE,"CTrecon"}</definedName>
    <definedName name="T4.9j_5_1_3_2" hidden="1">{#N/A,#N/A,FALSE,"TMCOMP96";#N/A,#N/A,FALSE,"MAT96";#N/A,#N/A,FALSE,"FANDA96";#N/A,#N/A,FALSE,"INTRAN96";#N/A,#N/A,FALSE,"NAA9697";#N/A,#N/A,FALSE,"ECWEBB";#N/A,#N/A,FALSE,"MFT96";#N/A,#N/A,FALSE,"CTrecon"}</definedName>
    <definedName name="T4.9j_5_1_3_3" hidden="1">{#N/A,#N/A,FALSE,"TMCOMP96";#N/A,#N/A,FALSE,"MAT96";#N/A,#N/A,FALSE,"FANDA96";#N/A,#N/A,FALSE,"INTRAN96";#N/A,#N/A,FALSE,"NAA9697";#N/A,#N/A,FALSE,"ECWEBB";#N/A,#N/A,FALSE,"MFT96";#N/A,#N/A,FALSE,"CTrecon"}</definedName>
    <definedName name="T4.9j_5_1_3_4" hidden="1">{#N/A,#N/A,FALSE,"TMCOMP96";#N/A,#N/A,FALSE,"MAT96";#N/A,#N/A,FALSE,"FANDA96";#N/A,#N/A,FALSE,"INTRAN96";#N/A,#N/A,FALSE,"NAA9697";#N/A,#N/A,FALSE,"ECWEBB";#N/A,#N/A,FALSE,"MFT96";#N/A,#N/A,FALSE,"CTrecon"}</definedName>
    <definedName name="T4.9j_5_1_3_5" hidden="1">{#N/A,#N/A,FALSE,"TMCOMP96";#N/A,#N/A,FALSE,"MAT96";#N/A,#N/A,FALSE,"FANDA96";#N/A,#N/A,FALSE,"INTRAN96";#N/A,#N/A,FALSE,"NAA9697";#N/A,#N/A,FALSE,"ECWEBB";#N/A,#N/A,FALSE,"MFT96";#N/A,#N/A,FALSE,"CTrecon"}</definedName>
    <definedName name="T4.9j_5_1_4" hidden="1">{#N/A,#N/A,FALSE,"TMCOMP96";#N/A,#N/A,FALSE,"MAT96";#N/A,#N/A,FALSE,"FANDA96";#N/A,#N/A,FALSE,"INTRAN96";#N/A,#N/A,FALSE,"NAA9697";#N/A,#N/A,FALSE,"ECWEBB";#N/A,#N/A,FALSE,"MFT96";#N/A,#N/A,FALSE,"CTrecon"}</definedName>
    <definedName name="T4.9j_5_1_4_1" hidden="1">{#N/A,#N/A,FALSE,"TMCOMP96";#N/A,#N/A,FALSE,"MAT96";#N/A,#N/A,FALSE,"FANDA96";#N/A,#N/A,FALSE,"INTRAN96";#N/A,#N/A,FALSE,"NAA9697";#N/A,#N/A,FALSE,"ECWEBB";#N/A,#N/A,FALSE,"MFT96";#N/A,#N/A,FALSE,"CTrecon"}</definedName>
    <definedName name="T4.9j_5_1_4_2" hidden="1">{#N/A,#N/A,FALSE,"TMCOMP96";#N/A,#N/A,FALSE,"MAT96";#N/A,#N/A,FALSE,"FANDA96";#N/A,#N/A,FALSE,"INTRAN96";#N/A,#N/A,FALSE,"NAA9697";#N/A,#N/A,FALSE,"ECWEBB";#N/A,#N/A,FALSE,"MFT96";#N/A,#N/A,FALSE,"CTrecon"}</definedName>
    <definedName name="T4.9j_5_1_4_3" hidden="1">{#N/A,#N/A,FALSE,"TMCOMP96";#N/A,#N/A,FALSE,"MAT96";#N/A,#N/A,FALSE,"FANDA96";#N/A,#N/A,FALSE,"INTRAN96";#N/A,#N/A,FALSE,"NAA9697";#N/A,#N/A,FALSE,"ECWEBB";#N/A,#N/A,FALSE,"MFT96";#N/A,#N/A,FALSE,"CTrecon"}</definedName>
    <definedName name="T4.9j_5_1_4_4" hidden="1">{#N/A,#N/A,FALSE,"TMCOMP96";#N/A,#N/A,FALSE,"MAT96";#N/A,#N/A,FALSE,"FANDA96";#N/A,#N/A,FALSE,"INTRAN96";#N/A,#N/A,FALSE,"NAA9697";#N/A,#N/A,FALSE,"ECWEBB";#N/A,#N/A,FALSE,"MFT96";#N/A,#N/A,FALSE,"CTrecon"}</definedName>
    <definedName name="T4.9j_5_1_4_5" hidden="1">{#N/A,#N/A,FALSE,"TMCOMP96";#N/A,#N/A,FALSE,"MAT96";#N/A,#N/A,FALSE,"FANDA96";#N/A,#N/A,FALSE,"INTRAN96";#N/A,#N/A,FALSE,"NAA9697";#N/A,#N/A,FALSE,"ECWEBB";#N/A,#N/A,FALSE,"MFT96";#N/A,#N/A,FALSE,"CTrecon"}</definedName>
    <definedName name="T4.9j_5_1_5" hidden="1">{#N/A,#N/A,FALSE,"TMCOMP96";#N/A,#N/A,FALSE,"MAT96";#N/A,#N/A,FALSE,"FANDA96";#N/A,#N/A,FALSE,"INTRAN96";#N/A,#N/A,FALSE,"NAA9697";#N/A,#N/A,FALSE,"ECWEBB";#N/A,#N/A,FALSE,"MFT96";#N/A,#N/A,FALSE,"CTrecon"}</definedName>
    <definedName name="T4.9j_5_1_5_1" hidden="1">{#N/A,#N/A,FALSE,"TMCOMP96";#N/A,#N/A,FALSE,"MAT96";#N/A,#N/A,FALSE,"FANDA96";#N/A,#N/A,FALSE,"INTRAN96";#N/A,#N/A,FALSE,"NAA9697";#N/A,#N/A,FALSE,"ECWEBB";#N/A,#N/A,FALSE,"MFT96";#N/A,#N/A,FALSE,"CTrecon"}</definedName>
    <definedName name="T4.9j_5_1_5_2" hidden="1">{#N/A,#N/A,FALSE,"TMCOMP96";#N/A,#N/A,FALSE,"MAT96";#N/A,#N/A,FALSE,"FANDA96";#N/A,#N/A,FALSE,"INTRAN96";#N/A,#N/A,FALSE,"NAA9697";#N/A,#N/A,FALSE,"ECWEBB";#N/A,#N/A,FALSE,"MFT96";#N/A,#N/A,FALSE,"CTrecon"}</definedName>
    <definedName name="T4.9j_5_1_5_3" hidden="1">{#N/A,#N/A,FALSE,"TMCOMP96";#N/A,#N/A,FALSE,"MAT96";#N/A,#N/A,FALSE,"FANDA96";#N/A,#N/A,FALSE,"INTRAN96";#N/A,#N/A,FALSE,"NAA9697";#N/A,#N/A,FALSE,"ECWEBB";#N/A,#N/A,FALSE,"MFT96";#N/A,#N/A,FALSE,"CTrecon"}</definedName>
    <definedName name="T4.9j_5_1_5_4" hidden="1">{#N/A,#N/A,FALSE,"TMCOMP96";#N/A,#N/A,FALSE,"MAT96";#N/A,#N/A,FALSE,"FANDA96";#N/A,#N/A,FALSE,"INTRAN96";#N/A,#N/A,FALSE,"NAA9697";#N/A,#N/A,FALSE,"ECWEBB";#N/A,#N/A,FALSE,"MFT96";#N/A,#N/A,FALSE,"CTrecon"}</definedName>
    <definedName name="T4.9j_5_1_5_5" hidden="1">{#N/A,#N/A,FALSE,"TMCOMP96";#N/A,#N/A,FALSE,"MAT96";#N/A,#N/A,FALSE,"FANDA96";#N/A,#N/A,FALSE,"INTRAN96";#N/A,#N/A,FALSE,"NAA9697";#N/A,#N/A,FALSE,"ECWEBB";#N/A,#N/A,FALSE,"MFT96";#N/A,#N/A,FALSE,"CTrecon"}</definedName>
    <definedName name="T4.9j_5_2" hidden="1">{#N/A,#N/A,FALSE,"TMCOMP96";#N/A,#N/A,FALSE,"MAT96";#N/A,#N/A,FALSE,"FANDA96";#N/A,#N/A,FALSE,"INTRAN96";#N/A,#N/A,FALSE,"NAA9697";#N/A,#N/A,FALSE,"ECWEBB";#N/A,#N/A,FALSE,"MFT96";#N/A,#N/A,FALSE,"CTrecon"}</definedName>
    <definedName name="T4.9j_5_2_1" hidden="1">{#N/A,#N/A,FALSE,"TMCOMP96";#N/A,#N/A,FALSE,"MAT96";#N/A,#N/A,FALSE,"FANDA96";#N/A,#N/A,FALSE,"INTRAN96";#N/A,#N/A,FALSE,"NAA9697";#N/A,#N/A,FALSE,"ECWEBB";#N/A,#N/A,FALSE,"MFT96";#N/A,#N/A,FALSE,"CTrecon"}</definedName>
    <definedName name="T4.9j_5_2_2" hidden="1">{#N/A,#N/A,FALSE,"TMCOMP96";#N/A,#N/A,FALSE,"MAT96";#N/A,#N/A,FALSE,"FANDA96";#N/A,#N/A,FALSE,"INTRAN96";#N/A,#N/A,FALSE,"NAA9697";#N/A,#N/A,FALSE,"ECWEBB";#N/A,#N/A,FALSE,"MFT96";#N/A,#N/A,FALSE,"CTrecon"}</definedName>
    <definedName name="T4.9j_5_2_3" hidden="1">{#N/A,#N/A,FALSE,"TMCOMP96";#N/A,#N/A,FALSE,"MAT96";#N/A,#N/A,FALSE,"FANDA96";#N/A,#N/A,FALSE,"INTRAN96";#N/A,#N/A,FALSE,"NAA9697";#N/A,#N/A,FALSE,"ECWEBB";#N/A,#N/A,FALSE,"MFT96";#N/A,#N/A,FALSE,"CTrecon"}</definedName>
    <definedName name="T4.9j_5_2_4" hidden="1">{#N/A,#N/A,FALSE,"TMCOMP96";#N/A,#N/A,FALSE,"MAT96";#N/A,#N/A,FALSE,"FANDA96";#N/A,#N/A,FALSE,"INTRAN96";#N/A,#N/A,FALSE,"NAA9697";#N/A,#N/A,FALSE,"ECWEBB";#N/A,#N/A,FALSE,"MFT96";#N/A,#N/A,FALSE,"CTrecon"}</definedName>
    <definedName name="T4.9j_5_2_5" hidden="1">{#N/A,#N/A,FALSE,"TMCOMP96";#N/A,#N/A,FALSE,"MAT96";#N/A,#N/A,FALSE,"FANDA96";#N/A,#N/A,FALSE,"INTRAN96";#N/A,#N/A,FALSE,"NAA9697";#N/A,#N/A,FALSE,"ECWEBB";#N/A,#N/A,FALSE,"MFT96";#N/A,#N/A,FALSE,"CTrecon"}</definedName>
    <definedName name="T4.9j_5_3" hidden="1">{#N/A,#N/A,FALSE,"TMCOMP96";#N/A,#N/A,FALSE,"MAT96";#N/A,#N/A,FALSE,"FANDA96";#N/A,#N/A,FALSE,"INTRAN96";#N/A,#N/A,FALSE,"NAA9697";#N/A,#N/A,FALSE,"ECWEBB";#N/A,#N/A,FALSE,"MFT96";#N/A,#N/A,FALSE,"CTrecon"}</definedName>
    <definedName name="T4.9j_5_3_1" hidden="1">{#N/A,#N/A,FALSE,"TMCOMP96";#N/A,#N/A,FALSE,"MAT96";#N/A,#N/A,FALSE,"FANDA96";#N/A,#N/A,FALSE,"INTRAN96";#N/A,#N/A,FALSE,"NAA9697";#N/A,#N/A,FALSE,"ECWEBB";#N/A,#N/A,FALSE,"MFT96";#N/A,#N/A,FALSE,"CTrecon"}</definedName>
    <definedName name="T4.9j_5_3_2" hidden="1">{#N/A,#N/A,FALSE,"TMCOMP96";#N/A,#N/A,FALSE,"MAT96";#N/A,#N/A,FALSE,"FANDA96";#N/A,#N/A,FALSE,"INTRAN96";#N/A,#N/A,FALSE,"NAA9697";#N/A,#N/A,FALSE,"ECWEBB";#N/A,#N/A,FALSE,"MFT96";#N/A,#N/A,FALSE,"CTrecon"}</definedName>
    <definedName name="T4.9j_5_3_3" hidden="1">{#N/A,#N/A,FALSE,"TMCOMP96";#N/A,#N/A,FALSE,"MAT96";#N/A,#N/A,FALSE,"FANDA96";#N/A,#N/A,FALSE,"INTRAN96";#N/A,#N/A,FALSE,"NAA9697";#N/A,#N/A,FALSE,"ECWEBB";#N/A,#N/A,FALSE,"MFT96";#N/A,#N/A,FALSE,"CTrecon"}</definedName>
    <definedName name="T4.9j_5_3_4" hidden="1">{#N/A,#N/A,FALSE,"TMCOMP96";#N/A,#N/A,FALSE,"MAT96";#N/A,#N/A,FALSE,"FANDA96";#N/A,#N/A,FALSE,"INTRAN96";#N/A,#N/A,FALSE,"NAA9697";#N/A,#N/A,FALSE,"ECWEBB";#N/A,#N/A,FALSE,"MFT96";#N/A,#N/A,FALSE,"CTrecon"}</definedName>
    <definedName name="T4.9j_5_3_5" hidden="1">{#N/A,#N/A,FALSE,"TMCOMP96";#N/A,#N/A,FALSE,"MAT96";#N/A,#N/A,FALSE,"FANDA96";#N/A,#N/A,FALSE,"INTRAN96";#N/A,#N/A,FALSE,"NAA9697";#N/A,#N/A,FALSE,"ECWEBB";#N/A,#N/A,FALSE,"MFT96";#N/A,#N/A,FALSE,"CTrecon"}</definedName>
    <definedName name="T4.9j_5_4" hidden="1">{#N/A,#N/A,FALSE,"TMCOMP96";#N/A,#N/A,FALSE,"MAT96";#N/A,#N/A,FALSE,"FANDA96";#N/A,#N/A,FALSE,"INTRAN96";#N/A,#N/A,FALSE,"NAA9697";#N/A,#N/A,FALSE,"ECWEBB";#N/A,#N/A,FALSE,"MFT96";#N/A,#N/A,FALSE,"CTrecon"}</definedName>
    <definedName name="T4.9j_5_4_1" hidden="1">{#N/A,#N/A,FALSE,"TMCOMP96";#N/A,#N/A,FALSE,"MAT96";#N/A,#N/A,FALSE,"FANDA96";#N/A,#N/A,FALSE,"INTRAN96";#N/A,#N/A,FALSE,"NAA9697";#N/A,#N/A,FALSE,"ECWEBB";#N/A,#N/A,FALSE,"MFT96";#N/A,#N/A,FALSE,"CTrecon"}</definedName>
    <definedName name="T4.9j_5_4_2" hidden="1">{#N/A,#N/A,FALSE,"TMCOMP96";#N/A,#N/A,FALSE,"MAT96";#N/A,#N/A,FALSE,"FANDA96";#N/A,#N/A,FALSE,"INTRAN96";#N/A,#N/A,FALSE,"NAA9697";#N/A,#N/A,FALSE,"ECWEBB";#N/A,#N/A,FALSE,"MFT96";#N/A,#N/A,FALSE,"CTrecon"}</definedName>
    <definedName name="T4.9j_5_4_3" hidden="1">{#N/A,#N/A,FALSE,"TMCOMP96";#N/A,#N/A,FALSE,"MAT96";#N/A,#N/A,FALSE,"FANDA96";#N/A,#N/A,FALSE,"INTRAN96";#N/A,#N/A,FALSE,"NAA9697";#N/A,#N/A,FALSE,"ECWEBB";#N/A,#N/A,FALSE,"MFT96";#N/A,#N/A,FALSE,"CTrecon"}</definedName>
    <definedName name="T4.9j_5_4_4" hidden="1">{#N/A,#N/A,FALSE,"TMCOMP96";#N/A,#N/A,FALSE,"MAT96";#N/A,#N/A,FALSE,"FANDA96";#N/A,#N/A,FALSE,"INTRAN96";#N/A,#N/A,FALSE,"NAA9697";#N/A,#N/A,FALSE,"ECWEBB";#N/A,#N/A,FALSE,"MFT96";#N/A,#N/A,FALSE,"CTrecon"}</definedName>
    <definedName name="T4.9j_5_4_5" hidden="1">{#N/A,#N/A,FALSE,"TMCOMP96";#N/A,#N/A,FALSE,"MAT96";#N/A,#N/A,FALSE,"FANDA96";#N/A,#N/A,FALSE,"INTRAN96";#N/A,#N/A,FALSE,"NAA9697";#N/A,#N/A,FALSE,"ECWEBB";#N/A,#N/A,FALSE,"MFT96";#N/A,#N/A,FALSE,"CTrecon"}</definedName>
    <definedName name="T4.9j_5_5" hidden="1">{#N/A,#N/A,FALSE,"TMCOMP96";#N/A,#N/A,FALSE,"MAT96";#N/A,#N/A,FALSE,"FANDA96";#N/A,#N/A,FALSE,"INTRAN96";#N/A,#N/A,FALSE,"NAA9697";#N/A,#N/A,FALSE,"ECWEBB";#N/A,#N/A,FALSE,"MFT96";#N/A,#N/A,FALSE,"CTrecon"}</definedName>
    <definedName name="T4.9j_5_5_1" hidden="1">{#N/A,#N/A,FALSE,"TMCOMP96";#N/A,#N/A,FALSE,"MAT96";#N/A,#N/A,FALSE,"FANDA96";#N/A,#N/A,FALSE,"INTRAN96";#N/A,#N/A,FALSE,"NAA9697";#N/A,#N/A,FALSE,"ECWEBB";#N/A,#N/A,FALSE,"MFT96";#N/A,#N/A,FALSE,"CTrecon"}</definedName>
    <definedName name="T4.9j_5_5_2" hidden="1">{#N/A,#N/A,FALSE,"TMCOMP96";#N/A,#N/A,FALSE,"MAT96";#N/A,#N/A,FALSE,"FANDA96";#N/A,#N/A,FALSE,"INTRAN96";#N/A,#N/A,FALSE,"NAA9697";#N/A,#N/A,FALSE,"ECWEBB";#N/A,#N/A,FALSE,"MFT96";#N/A,#N/A,FALSE,"CTrecon"}</definedName>
    <definedName name="T4.9j_5_5_3" hidden="1">{#N/A,#N/A,FALSE,"TMCOMP96";#N/A,#N/A,FALSE,"MAT96";#N/A,#N/A,FALSE,"FANDA96";#N/A,#N/A,FALSE,"INTRAN96";#N/A,#N/A,FALSE,"NAA9697";#N/A,#N/A,FALSE,"ECWEBB";#N/A,#N/A,FALSE,"MFT96";#N/A,#N/A,FALSE,"CTrecon"}</definedName>
    <definedName name="T4.9j_5_5_4" hidden="1">{#N/A,#N/A,FALSE,"TMCOMP96";#N/A,#N/A,FALSE,"MAT96";#N/A,#N/A,FALSE,"FANDA96";#N/A,#N/A,FALSE,"INTRAN96";#N/A,#N/A,FALSE,"NAA9697";#N/A,#N/A,FALSE,"ECWEBB";#N/A,#N/A,FALSE,"MFT96";#N/A,#N/A,FALSE,"CTrecon"}</definedName>
    <definedName name="T4.9j_5_5_5" hidden="1">{#N/A,#N/A,FALSE,"TMCOMP96";#N/A,#N/A,FALSE,"MAT96";#N/A,#N/A,FALSE,"FANDA96";#N/A,#N/A,FALSE,"INTRAN96";#N/A,#N/A,FALSE,"NAA9697";#N/A,#N/A,FALSE,"ECWEBB";#N/A,#N/A,FALSE,"MFT96";#N/A,#N/A,FALSE,"CTrecon"}</definedName>
    <definedName name="tiersplit" localSheetId="10">TierSplit!$A$6:$BZ$301</definedName>
    <definedName name="tiersplit">#REF!</definedName>
    <definedName name="trggh" hidden="1">{#N/A,#N/A,FALSE,"TMCOMP96";#N/A,#N/A,FALSE,"MAT96";#N/A,#N/A,FALSE,"FANDA96";#N/A,#N/A,FALSE,"INTRAN96";#N/A,#N/A,FALSE,"NAA9697";#N/A,#N/A,FALSE,"ECWEBB";#N/A,#N/A,FALSE,"MFT96";#N/A,#N/A,FALSE,"CTrecon"}</definedName>
    <definedName name="trggh_1" hidden="1">{#N/A,#N/A,FALSE,"TMCOMP96";#N/A,#N/A,FALSE,"MAT96";#N/A,#N/A,FALSE,"FANDA96";#N/A,#N/A,FALSE,"INTRAN96";#N/A,#N/A,FALSE,"NAA9697";#N/A,#N/A,FALSE,"ECWEBB";#N/A,#N/A,FALSE,"MFT96";#N/A,#N/A,FALSE,"CTrecon"}</definedName>
    <definedName name="trggh_1_1" hidden="1">{#N/A,#N/A,FALSE,"TMCOMP96";#N/A,#N/A,FALSE,"MAT96";#N/A,#N/A,FALSE,"FANDA96";#N/A,#N/A,FALSE,"INTRAN96";#N/A,#N/A,FALSE,"NAA9697";#N/A,#N/A,FALSE,"ECWEBB";#N/A,#N/A,FALSE,"MFT96";#N/A,#N/A,FALSE,"CTrecon"}</definedName>
    <definedName name="trggh_1_1_1" hidden="1">{#N/A,#N/A,FALSE,"TMCOMP96";#N/A,#N/A,FALSE,"MAT96";#N/A,#N/A,FALSE,"FANDA96";#N/A,#N/A,FALSE,"INTRAN96";#N/A,#N/A,FALSE,"NAA9697";#N/A,#N/A,FALSE,"ECWEBB";#N/A,#N/A,FALSE,"MFT96";#N/A,#N/A,FALSE,"CTrecon"}</definedName>
    <definedName name="trggh_1_1_1_1" hidden="1">{#N/A,#N/A,FALSE,"TMCOMP96";#N/A,#N/A,FALSE,"MAT96";#N/A,#N/A,FALSE,"FANDA96";#N/A,#N/A,FALSE,"INTRAN96";#N/A,#N/A,FALSE,"NAA9697";#N/A,#N/A,FALSE,"ECWEBB";#N/A,#N/A,FALSE,"MFT96";#N/A,#N/A,FALSE,"CTrecon"}</definedName>
    <definedName name="trggh_1_1_1_1_1" hidden="1">{#N/A,#N/A,FALSE,"TMCOMP96";#N/A,#N/A,FALSE,"MAT96";#N/A,#N/A,FALSE,"FANDA96";#N/A,#N/A,FALSE,"INTRAN96";#N/A,#N/A,FALSE,"NAA9697";#N/A,#N/A,FALSE,"ECWEBB";#N/A,#N/A,FALSE,"MFT96";#N/A,#N/A,FALSE,"CTrecon"}</definedName>
    <definedName name="trggh_1_1_1_1_1_1" hidden="1">{#N/A,#N/A,FALSE,"TMCOMP96";#N/A,#N/A,FALSE,"MAT96";#N/A,#N/A,FALSE,"FANDA96";#N/A,#N/A,FALSE,"INTRAN96";#N/A,#N/A,FALSE,"NAA9697";#N/A,#N/A,FALSE,"ECWEBB";#N/A,#N/A,FALSE,"MFT96";#N/A,#N/A,FALSE,"CTrecon"}</definedName>
    <definedName name="trggh_1_1_1_1_1_2" hidden="1">{#N/A,#N/A,FALSE,"TMCOMP96";#N/A,#N/A,FALSE,"MAT96";#N/A,#N/A,FALSE,"FANDA96";#N/A,#N/A,FALSE,"INTRAN96";#N/A,#N/A,FALSE,"NAA9697";#N/A,#N/A,FALSE,"ECWEBB";#N/A,#N/A,FALSE,"MFT96";#N/A,#N/A,FALSE,"CTrecon"}</definedName>
    <definedName name="trggh_1_1_1_1_1_3" hidden="1">{#N/A,#N/A,FALSE,"TMCOMP96";#N/A,#N/A,FALSE,"MAT96";#N/A,#N/A,FALSE,"FANDA96";#N/A,#N/A,FALSE,"INTRAN96";#N/A,#N/A,FALSE,"NAA9697";#N/A,#N/A,FALSE,"ECWEBB";#N/A,#N/A,FALSE,"MFT96";#N/A,#N/A,FALSE,"CTrecon"}</definedName>
    <definedName name="trggh_1_1_1_1_1_4" hidden="1">{#N/A,#N/A,FALSE,"TMCOMP96";#N/A,#N/A,FALSE,"MAT96";#N/A,#N/A,FALSE,"FANDA96";#N/A,#N/A,FALSE,"INTRAN96";#N/A,#N/A,FALSE,"NAA9697";#N/A,#N/A,FALSE,"ECWEBB";#N/A,#N/A,FALSE,"MFT96";#N/A,#N/A,FALSE,"CTrecon"}</definedName>
    <definedName name="trggh_1_1_1_1_1_5" hidden="1">{#N/A,#N/A,FALSE,"TMCOMP96";#N/A,#N/A,FALSE,"MAT96";#N/A,#N/A,FALSE,"FANDA96";#N/A,#N/A,FALSE,"INTRAN96";#N/A,#N/A,FALSE,"NAA9697";#N/A,#N/A,FALSE,"ECWEBB";#N/A,#N/A,FALSE,"MFT96";#N/A,#N/A,FALSE,"CTrecon"}</definedName>
    <definedName name="trggh_1_1_1_1_2" hidden="1">{#N/A,#N/A,FALSE,"TMCOMP96";#N/A,#N/A,FALSE,"MAT96";#N/A,#N/A,FALSE,"FANDA96";#N/A,#N/A,FALSE,"INTRAN96";#N/A,#N/A,FALSE,"NAA9697";#N/A,#N/A,FALSE,"ECWEBB";#N/A,#N/A,FALSE,"MFT96";#N/A,#N/A,FALSE,"CTrecon"}</definedName>
    <definedName name="trggh_1_1_1_1_2_1" hidden="1">{#N/A,#N/A,FALSE,"TMCOMP96";#N/A,#N/A,FALSE,"MAT96";#N/A,#N/A,FALSE,"FANDA96";#N/A,#N/A,FALSE,"INTRAN96";#N/A,#N/A,FALSE,"NAA9697";#N/A,#N/A,FALSE,"ECWEBB";#N/A,#N/A,FALSE,"MFT96";#N/A,#N/A,FALSE,"CTrecon"}</definedName>
    <definedName name="trggh_1_1_1_1_2_2" hidden="1">{#N/A,#N/A,FALSE,"TMCOMP96";#N/A,#N/A,FALSE,"MAT96";#N/A,#N/A,FALSE,"FANDA96";#N/A,#N/A,FALSE,"INTRAN96";#N/A,#N/A,FALSE,"NAA9697";#N/A,#N/A,FALSE,"ECWEBB";#N/A,#N/A,FALSE,"MFT96";#N/A,#N/A,FALSE,"CTrecon"}</definedName>
    <definedName name="trggh_1_1_1_1_2_3" hidden="1">{#N/A,#N/A,FALSE,"TMCOMP96";#N/A,#N/A,FALSE,"MAT96";#N/A,#N/A,FALSE,"FANDA96";#N/A,#N/A,FALSE,"INTRAN96";#N/A,#N/A,FALSE,"NAA9697";#N/A,#N/A,FALSE,"ECWEBB";#N/A,#N/A,FALSE,"MFT96";#N/A,#N/A,FALSE,"CTrecon"}</definedName>
    <definedName name="trggh_1_1_1_1_2_4" hidden="1">{#N/A,#N/A,FALSE,"TMCOMP96";#N/A,#N/A,FALSE,"MAT96";#N/A,#N/A,FALSE,"FANDA96";#N/A,#N/A,FALSE,"INTRAN96";#N/A,#N/A,FALSE,"NAA9697";#N/A,#N/A,FALSE,"ECWEBB";#N/A,#N/A,FALSE,"MFT96";#N/A,#N/A,FALSE,"CTrecon"}</definedName>
    <definedName name="trggh_1_1_1_1_2_5" hidden="1">{#N/A,#N/A,FALSE,"TMCOMP96";#N/A,#N/A,FALSE,"MAT96";#N/A,#N/A,FALSE,"FANDA96";#N/A,#N/A,FALSE,"INTRAN96";#N/A,#N/A,FALSE,"NAA9697";#N/A,#N/A,FALSE,"ECWEBB";#N/A,#N/A,FALSE,"MFT96";#N/A,#N/A,FALSE,"CTrecon"}</definedName>
    <definedName name="trggh_1_1_1_1_3" hidden="1">{#N/A,#N/A,FALSE,"TMCOMP96";#N/A,#N/A,FALSE,"MAT96";#N/A,#N/A,FALSE,"FANDA96";#N/A,#N/A,FALSE,"INTRAN96";#N/A,#N/A,FALSE,"NAA9697";#N/A,#N/A,FALSE,"ECWEBB";#N/A,#N/A,FALSE,"MFT96";#N/A,#N/A,FALSE,"CTrecon"}</definedName>
    <definedName name="trggh_1_1_1_1_4" hidden="1">{#N/A,#N/A,FALSE,"TMCOMP96";#N/A,#N/A,FALSE,"MAT96";#N/A,#N/A,FALSE,"FANDA96";#N/A,#N/A,FALSE,"INTRAN96";#N/A,#N/A,FALSE,"NAA9697";#N/A,#N/A,FALSE,"ECWEBB";#N/A,#N/A,FALSE,"MFT96";#N/A,#N/A,FALSE,"CTrecon"}</definedName>
    <definedName name="trggh_1_1_1_1_5" hidden="1">{#N/A,#N/A,FALSE,"TMCOMP96";#N/A,#N/A,FALSE,"MAT96";#N/A,#N/A,FALSE,"FANDA96";#N/A,#N/A,FALSE,"INTRAN96";#N/A,#N/A,FALSE,"NAA9697";#N/A,#N/A,FALSE,"ECWEBB";#N/A,#N/A,FALSE,"MFT96";#N/A,#N/A,FALSE,"CTrecon"}</definedName>
    <definedName name="trggh_1_1_1_2" hidden="1">{#N/A,#N/A,FALSE,"TMCOMP96";#N/A,#N/A,FALSE,"MAT96";#N/A,#N/A,FALSE,"FANDA96";#N/A,#N/A,FALSE,"INTRAN96";#N/A,#N/A,FALSE,"NAA9697";#N/A,#N/A,FALSE,"ECWEBB";#N/A,#N/A,FALSE,"MFT96";#N/A,#N/A,FALSE,"CTrecon"}</definedName>
    <definedName name="trggh_1_1_1_2_1" hidden="1">{#N/A,#N/A,FALSE,"TMCOMP96";#N/A,#N/A,FALSE,"MAT96";#N/A,#N/A,FALSE,"FANDA96";#N/A,#N/A,FALSE,"INTRAN96";#N/A,#N/A,FALSE,"NAA9697";#N/A,#N/A,FALSE,"ECWEBB";#N/A,#N/A,FALSE,"MFT96";#N/A,#N/A,FALSE,"CTrecon"}</definedName>
    <definedName name="trggh_1_1_1_2_2" hidden="1">{#N/A,#N/A,FALSE,"TMCOMP96";#N/A,#N/A,FALSE,"MAT96";#N/A,#N/A,FALSE,"FANDA96";#N/A,#N/A,FALSE,"INTRAN96";#N/A,#N/A,FALSE,"NAA9697";#N/A,#N/A,FALSE,"ECWEBB";#N/A,#N/A,FALSE,"MFT96";#N/A,#N/A,FALSE,"CTrecon"}</definedName>
    <definedName name="trggh_1_1_1_2_3" hidden="1">{#N/A,#N/A,FALSE,"TMCOMP96";#N/A,#N/A,FALSE,"MAT96";#N/A,#N/A,FALSE,"FANDA96";#N/A,#N/A,FALSE,"INTRAN96";#N/A,#N/A,FALSE,"NAA9697";#N/A,#N/A,FALSE,"ECWEBB";#N/A,#N/A,FALSE,"MFT96";#N/A,#N/A,FALSE,"CTrecon"}</definedName>
    <definedName name="trggh_1_1_1_2_4" hidden="1">{#N/A,#N/A,FALSE,"TMCOMP96";#N/A,#N/A,FALSE,"MAT96";#N/A,#N/A,FALSE,"FANDA96";#N/A,#N/A,FALSE,"INTRAN96";#N/A,#N/A,FALSE,"NAA9697";#N/A,#N/A,FALSE,"ECWEBB";#N/A,#N/A,FALSE,"MFT96";#N/A,#N/A,FALSE,"CTrecon"}</definedName>
    <definedName name="trggh_1_1_1_2_5" hidden="1">{#N/A,#N/A,FALSE,"TMCOMP96";#N/A,#N/A,FALSE,"MAT96";#N/A,#N/A,FALSE,"FANDA96";#N/A,#N/A,FALSE,"INTRAN96";#N/A,#N/A,FALSE,"NAA9697";#N/A,#N/A,FALSE,"ECWEBB";#N/A,#N/A,FALSE,"MFT96";#N/A,#N/A,FALSE,"CTrecon"}</definedName>
    <definedName name="trggh_1_1_1_3" hidden="1">{#N/A,#N/A,FALSE,"TMCOMP96";#N/A,#N/A,FALSE,"MAT96";#N/A,#N/A,FALSE,"FANDA96";#N/A,#N/A,FALSE,"INTRAN96";#N/A,#N/A,FALSE,"NAA9697";#N/A,#N/A,FALSE,"ECWEBB";#N/A,#N/A,FALSE,"MFT96";#N/A,#N/A,FALSE,"CTrecon"}</definedName>
    <definedName name="trggh_1_1_1_3_1" hidden="1">{#N/A,#N/A,FALSE,"TMCOMP96";#N/A,#N/A,FALSE,"MAT96";#N/A,#N/A,FALSE,"FANDA96";#N/A,#N/A,FALSE,"INTRAN96";#N/A,#N/A,FALSE,"NAA9697";#N/A,#N/A,FALSE,"ECWEBB";#N/A,#N/A,FALSE,"MFT96";#N/A,#N/A,FALSE,"CTrecon"}</definedName>
    <definedName name="trggh_1_1_1_3_2" hidden="1">{#N/A,#N/A,FALSE,"TMCOMP96";#N/A,#N/A,FALSE,"MAT96";#N/A,#N/A,FALSE,"FANDA96";#N/A,#N/A,FALSE,"INTRAN96";#N/A,#N/A,FALSE,"NAA9697";#N/A,#N/A,FALSE,"ECWEBB";#N/A,#N/A,FALSE,"MFT96";#N/A,#N/A,FALSE,"CTrecon"}</definedName>
    <definedName name="trggh_1_1_1_3_3" hidden="1">{#N/A,#N/A,FALSE,"TMCOMP96";#N/A,#N/A,FALSE,"MAT96";#N/A,#N/A,FALSE,"FANDA96";#N/A,#N/A,FALSE,"INTRAN96";#N/A,#N/A,FALSE,"NAA9697";#N/A,#N/A,FALSE,"ECWEBB";#N/A,#N/A,FALSE,"MFT96";#N/A,#N/A,FALSE,"CTrecon"}</definedName>
    <definedName name="trggh_1_1_1_3_4" hidden="1">{#N/A,#N/A,FALSE,"TMCOMP96";#N/A,#N/A,FALSE,"MAT96";#N/A,#N/A,FALSE,"FANDA96";#N/A,#N/A,FALSE,"INTRAN96";#N/A,#N/A,FALSE,"NAA9697";#N/A,#N/A,FALSE,"ECWEBB";#N/A,#N/A,FALSE,"MFT96";#N/A,#N/A,FALSE,"CTrecon"}</definedName>
    <definedName name="trggh_1_1_1_3_5" hidden="1">{#N/A,#N/A,FALSE,"TMCOMP96";#N/A,#N/A,FALSE,"MAT96";#N/A,#N/A,FALSE,"FANDA96";#N/A,#N/A,FALSE,"INTRAN96";#N/A,#N/A,FALSE,"NAA9697";#N/A,#N/A,FALSE,"ECWEBB";#N/A,#N/A,FALSE,"MFT96";#N/A,#N/A,FALSE,"CTrecon"}</definedName>
    <definedName name="trggh_1_1_1_4" hidden="1">{#N/A,#N/A,FALSE,"TMCOMP96";#N/A,#N/A,FALSE,"MAT96";#N/A,#N/A,FALSE,"FANDA96";#N/A,#N/A,FALSE,"INTRAN96";#N/A,#N/A,FALSE,"NAA9697";#N/A,#N/A,FALSE,"ECWEBB";#N/A,#N/A,FALSE,"MFT96";#N/A,#N/A,FALSE,"CTrecon"}</definedName>
    <definedName name="trggh_1_1_1_4_1" hidden="1">{#N/A,#N/A,FALSE,"TMCOMP96";#N/A,#N/A,FALSE,"MAT96";#N/A,#N/A,FALSE,"FANDA96";#N/A,#N/A,FALSE,"INTRAN96";#N/A,#N/A,FALSE,"NAA9697";#N/A,#N/A,FALSE,"ECWEBB";#N/A,#N/A,FALSE,"MFT96";#N/A,#N/A,FALSE,"CTrecon"}</definedName>
    <definedName name="trggh_1_1_1_4_2" hidden="1">{#N/A,#N/A,FALSE,"TMCOMP96";#N/A,#N/A,FALSE,"MAT96";#N/A,#N/A,FALSE,"FANDA96";#N/A,#N/A,FALSE,"INTRAN96";#N/A,#N/A,FALSE,"NAA9697";#N/A,#N/A,FALSE,"ECWEBB";#N/A,#N/A,FALSE,"MFT96";#N/A,#N/A,FALSE,"CTrecon"}</definedName>
    <definedName name="trggh_1_1_1_4_3" hidden="1">{#N/A,#N/A,FALSE,"TMCOMP96";#N/A,#N/A,FALSE,"MAT96";#N/A,#N/A,FALSE,"FANDA96";#N/A,#N/A,FALSE,"INTRAN96";#N/A,#N/A,FALSE,"NAA9697";#N/A,#N/A,FALSE,"ECWEBB";#N/A,#N/A,FALSE,"MFT96";#N/A,#N/A,FALSE,"CTrecon"}</definedName>
    <definedName name="trggh_1_1_1_4_4" hidden="1">{#N/A,#N/A,FALSE,"TMCOMP96";#N/A,#N/A,FALSE,"MAT96";#N/A,#N/A,FALSE,"FANDA96";#N/A,#N/A,FALSE,"INTRAN96";#N/A,#N/A,FALSE,"NAA9697";#N/A,#N/A,FALSE,"ECWEBB";#N/A,#N/A,FALSE,"MFT96";#N/A,#N/A,FALSE,"CTrecon"}</definedName>
    <definedName name="trggh_1_1_1_4_5" hidden="1">{#N/A,#N/A,FALSE,"TMCOMP96";#N/A,#N/A,FALSE,"MAT96";#N/A,#N/A,FALSE,"FANDA96";#N/A,#N/A,FALSE,"INTRAN96";#N/A,#N/A,FALSE,"NAA9697";#N/A,#N/A,FALSE,"ECWEBB";#N/A,#N/A,FALSE,"MFT96";#N/A,#N/A,FALSE,"CTrecon"}</definedName>
    <definedName name="trggh_1_1_1_5" hidden="1">{#N/A,#N/A,FALSE,"TMCOMP96";#N/A,#N/A,FALSE,"MAT96";#N/A,#N/A,FALSE,"FANDA96";#N/A,#N/A,FALSE,"INTRAN96";#N/A,#N/A,FALSE,"NAA9697";#N/A,#N/A,FALSE,"ECWEBB";#N/A,#N/A,FALSE,"MFT96";#N/A,#N/A,FALSE,"CTrecon"}</definedName>
    <definedName name="trggh_1_1_1_5_1" hidden="1">{#N/A,#N/A,FALSE,"TMCOMP96";#N/A,#N/A,FALSE,"MAT96";#N/A,#N/A,FALSE,"FANDA96";#N/A,#N/A,FALSE,"INTRAN96";#N/A,#N/A,FALSE,"NAA9697";#N/A,#N/A,FALSE,"ECWEBB";#N/A,#N/A,FALSE,"MFT96";#N/A,#N/A,FALSE,"CTrecon"}</definedName>
    <definedName name="trggh_1_1_1_5_2" hidden="1">{#N/A,#N/A,FALSE,"TMCOMP96";#N/A,#N/A,FALSE,"MAT96";#N/A,#N/A,FALSE,"FANDA96";#N/A,#N/A,FALSE,"INTRAN96";#N/A,#N/A,FALSE,"NAA9697";#N/A,#N/A,FALSE,"ECWEBB";#N/A,#N/A,FALSE,"MFT96";#N/A,#N/A,FALSE,"CTrecon"}</definedName>
    <definedName name="trggh_1_1_1_5_3" hidden="1">{#N/A,#N/A,FALSE,"TMCOMP96";#N/A,#N/A,FALSE,"MAT96";#N/A,#N/A,FALSE,"FANDA96";#N/A,#N/A,FALSE,"INTRAN96";#N/A,#N/A,FALSE,"NAA9697";#N/A,#N/A,FALSE,"ECWEBB";#N/A,#N/A,FALSE,"MFT96";#N/A,#N/A,FALSE,"CTrecon"}</definedName>
    <definedName name="trggh_1_1_1_5_4" hidden="1">{#N/A,#N/A,FALSE,"TMCOMP96";#N/A,#N/A,FALSE,"MAT96";#N/A,#N/A,FALSE,"FANDA96";#N/A,#N/A,FALSE,"INTRAN96";#N/A,#N/A,FALSE,"NAA9697";#N/A,#N/A,FALSE,"ECWEBB";#N/A,#N/A,FALSE,"MFT96";#N/A,#N/A,FALSE,"CTrecon"}</definedName>
    <definedName name="trggh_1_1_1_5_5" hidden="1">{#N/A,#N/A,FALSE,"TMCOMP96";#N/A,#N/A,FALSE,"MAT96";#N/A,#N/A,FALSE,"FANDA96";#N/A,#N/A,FALSE,"INTRAN96";#N/A,#N/A,FALSE,"NAA9697";#N/A,#N/A,FALSE,"ECWEBB";#N/A,#N/A,FALSE,"MFT96";#N/A,#N/A,FALSE,"CTrecon"}</definedName>
    <definedName name="trggh_1_1_2" hidden="1">{#N/A,#N/A,FALSE,"TMCOMP96";#N/A,#N/A,FALSE,"MAT96";#N/A,#N/A,FALSE,"FANDA96";#N/A,#N/A,FALSE,"INTRAN96";#N/A,#N/A,FALSE,"NAA9697";#N/A,#N/A,FALSE,"ECWEBB";#N/A,#N/A,FALSE,"MFT96";#N/A,#N/A,FALSE,"CTrecon"}</definedName>
    <definedName name="trggh_1_1_2_1" hidden="1">{#N/A,#N/A,FALSE,"TMCOMP96";#N/A,#N/A,FALSE,"MAT96";#N/A,#N/A,FALSE,"FANDA96";#N/A,#N/A,FALSE,"INTRAN96";#N/A,#N/A,FALSE,"NAA9697";#N/A,#N/A,FALSE,"ECWEBB";#N/A,#N/A,FALSE,"MFT96";#N/A,#N/A,FALSE,"CTrecon"}</definedName>
    <definedName name="trggh_1_1_2_2" hidden="1">{#N/A,#N/A,FALSE,"TMCOMP96";#N/A,#N/A,FALSE,"MAT96";#N/A,#N/A,FALSE,"FANDA96";#N/A,#N/A,FALSE,"INTRAN96";#N/A,#N/A,FALSE,"NAA9697";#N/A,#N/A,FALSE,"ECWEBB";#N/A,#N/A,FALSE,"MFT96";#N/A,#N/A,FALSE,"CTrecon"}</definedName>
    <definedName name="trggh_1_1_2_3" hidden="1">{#N/A,#N/A,FALSE,"TMCOMP96";#N/A,#N/A,FALSE,"MAT96";#N/A,#N/A,FALSE,"FANDA96";#N/A,#N/A,FALSE,"INTRAN96";#N/A,#N/A,FALSE,"NAA9697";#N/A,#N/A,FALSE,"ECWEBB";#N/A,#N/A,FALSE,"MFT96";#N/A,#N/A,FALSE,"CTrecon"}</definedName>
    <definedName name="trggh_1_1_2_4" hidden="1">{#N/A,#N/A,FALSE,"TMCOMP96";#N/A,#N/A,FALSE,"MAT96";#N/A,#N/A,FALSE,"FANDA96";#N/A,#N/A,FALSE,"INTRAN96";#N/A,#N/A,FALSE,"NAA9697";#N/A,#N/A,FALSE,"ECWEBB";#N/A,#N/A,FALSE,"MFT96";#N/A,#N/A,FALSE,"CTrecon"}</definedName>
    <definedName name="trggh_1_1_2_5" hidden="1">{#N/A,#N/A,FALSE,"TMCOMP96";#N/A,#N/A,FALSE,"MAT96";#N/A,#N/A,FALSE,"FANDA96";#N/A,#N/A,FALSE,"INTRAN96";#N/A,#N/A,FALSE,"NAA9697";#N/A,#N/A,FALSE,"ECWEBB";#N/A,#N/A,FALSE,"MFT96";#N/A,#N/A,FALSE,"CTrecon"}</definedName>
    <definedName name="trggh_1_1_3" hidden="1">{#N/A,#N/A,FALSE,"TMCOMP96";#N/A,#N/A,FALSE,"MAT96";#N/A,#N/A,FALSE,"FANDA96";#N/A,#N/A,FALSE,"INTRAN96";#N/A,#N/A,FALSE,"NAA9697";#N/A,#N/A,FALSE,"ECWEBB";#N/A,#N/A,FALSE,"MFT96";#N/A,#N/A,FALSE,"CTrecon"}</definedName>
    <definedName name="trggh_1_1_3_1" hidden="1">{#N/A,#N/A,FALSE,"TMCOMP96";#N/A,#N/A,FALSE,"MAT96";#N/A,#N/A,FALSE,"FANDA96";#N/A,#N/A,FALSE,"INTRAN96";#N/A,#N/A,FALSE,"NAA9697";#N/A,#N/A,FALSE,"ECWEBB";#N/A,#N/A,FALSE,"MFT96";#N/A,#N/A,FALSE,"CTrecon"}</definedName>
    <definedName name="trggh_1_1_3_2" hidden="1">{#N/A,#N/A,FALSE,"TMCOMP96";#N/A,#N/A,FALSE,"MAT96";#N/A,#N/A,FALSE,"FANDA96";#N/A,#N/A,FALSE,"INTRAN96";#N/A,#N/A,FALSE,"NAA9697";#N/A,#N/A,FALSE,"ECWEBB";#N/A,#N/A,FALSE,"MFT96";#N/A,#N/A,FALSE,"CTrecon"}</definedName>
    <definedName name="trggh_1_1_3_3" hidden="1">{#N/A,#N/A,FALSE,"TMCOMP96";#N/A,#N/A,FALSE,"MAT96";#N/A,#N/A,FALSE,"FANDA96";#N/A,#N/A,FALSE,"INTRAN96";#N/A,#N/A,FALSE,"NAA9697";#N/A,#N/A,FALSE,"ECWEBB";#N/A,#N/A,FALSE,"MFT96";#N/A,#N/A,FALSE,"CTrecon"}</definedName>
    <definedName name="trggh_1_1_3_4" hidden="1">{#N/A,#N/A,FALSE,"TMCOMP96";#N/A,#N/A,FALSE,"MAT96";#N/A,#N/A,FALSE,"FANDA96";#N/A,#N/A,FALSE,"INTRAN96";#N/A,#N/A,FALSE,"NAA9697";#N/A,#N/A,FALSE,"ECWEBB";#N/A,#N/A,FALSE,"MFT96";#N/A,#N/A,FALSE,"CTrecon"}</definedName>
    <definedName name="trggh_1_1_3_5" hidden="1">{#N/A,#N/A,FALSE,"TMCOMP96";#N/A,#N/A,FALSE,"MAT96";#N/A,#N/A,FALSE,"FANDA96";#N/A,#N/A,FALSE,"INTRAN96";#N/A,#N/A,FALSE,"NAA9697";#N/A,#N/A,FALSE,"ECWEBB";#N/A,#N/A,FALSE,"MFT96";#N/A,#N/A,FALSE,"CTrecon"}</definedName>
    <definedName name="trggh_1_1_4" hidden="1">{#N/A,#N/A,FALSE,"TMCOMP96";#N/A,#N/A,FALSE,"MAT96";#N/A,#N/A,FALSE,"FANDA96";#N/A,#N/A,FALSE,"INTRAN96";#N/A,#N/A,FALSE,"NAA9697";#N/A,#N/A,FALSE,"ECWEBB";#N/A,#N/A,FALSE,"MFT96";#N/A,#N/A,FALSE,"CTrecon"}</definedName>
    <definedName name="trggh_1_1_4_1" hidden="1">{#N/A,#N/A,FALSE,"TMCOMP96";#N/A,#N/A,FALSE,"MAT96";#N/A,#N/A,FALSE,"FANDA96";#N/A,#N/A,FALSE,"INTRAN96";#N/A,#N/A,FALSE,"NAA9697";#N/A,#N/A,FALSE,"ECWEBB";#N/A,#N/A,FALSE,"MFT96";#N/A,#N/A,FALSE,"CTrecon"}</definedName>
    <definedName name="trggh_1_1_4_2" hidden="1">{#N/A,#N/A,FALSE,"TMCOMP96";#N/A,#N/A,FALSE,"MAT96";#N/A,#N/A,FALSE,"FANDA96";#N/A,#N/A,FALSE,"INTRAN96";#N/A,#N/A,FALSE,"NAA9697";#N/A,#N/A,FALSE,"ECWEBB";#N/A,#N/A,FALSE,"MFT96";#N/A,#N/A,FALSE,"CTrecon"}</definedName>
    <definedName name="trggh_1_1_4_3" hidden="1">{#N/A,#N/A,FALSE,"TMCOMP96";#N/A,#N/A,FALSE,"MAT96";#N/A,#N/A,FALSE,"FANDA96";#N/A,#N/A,FALSE,"INTRAN96";#N/A,#N/A,FALSE,"NAA9697";#N/A,#N/A,FALSE,"ECWEBB";#N/A,#N/A,FALSE,"MFT96";#N/A,#N/A,FALSE,"CTrecon"}</definedName>
    <definedName name="trggh_1_1_4_4" hidden="1">{#N/A,#N/A,FALSE,"TMCOMP96";#N/A,#N/A,FALSE,"MAT96";#N/A,#N/A,FALSE,"FANDA96";#N/A,#N/A,FALSE,"INTRAN96";#N/A,#N/A,FALSE,"NAA9697";#N/A,#N/A,FALSE,"ECWEBB";#N/A,#N/A,FALSE,"MFT96";#N/A,#N/A,FALSE,"CTrecon"}</definedName>
    <definedName name="trggh_1_1_4_5" hidden="1">{#N/A,#N/A,FALSE,"TMCOMP96";#N/A,#N/A,FALSE,"MAT96";#N/A,#N/A,FALSE,"FANDA96";#N/A,#N/A,FALSE,"INTRAN96";#N/A,#N/A,FALSE,"NAA9697";#N/A,#N/A,FALSE,"ECWEBB";#N/A,#N/A,FALSE,"MFT96";#N/A,#N/A,FALSE,"CTrecon"}</definedName>
    <definedName name="trggh_1_1_5" hidden="1">{#N/A,#N/A,FALSE,"TMCOMP96";#N/A,#N/A,FALSE,"MAT96";#N/A,#N/A,FALSE,"FANDA96";#N/A,#N/A,FALSE,"INTRAN96";#N/A,#N/A,FALSE,"NAA9697";#N/A,#N/A,FALSE,"ECWEBB";#N/A,#N/A,FALSE,"MFT96";#N/A,#N/A,FALSE,"CTrecon"}</definedName>
    <definedName name="trggh_1_1_5_1" hidden="1">{#N/A,#N/A,FALSE,"TMCOMP96";#N/A,#N/A,FALSE,"MAT96";#N/A,#N/A,FALSE,"FANDA96";#N/A,#N/A,FALSE,"INTRAN96";#N/A,#N/A,FALSE,"NAA9697";#N/A,#N/A,FALSE,"ECWEBB";#N/A,#N/A,FALSE,"MFT96";#N/A,#N/A,FALSE,"CTrecon"}</definedName>
    <definedName name="trggh_1_1_5_2" hidden="1">{#N/A,#N/A,FALSE,"TMCOMP96";#N/A,#N/A,FALSE,"MAT96";#N/A,#N/A,FALSE,"FANDA96";#N/A,#N/A,FALSE,"INTRAN96";#N/A,#N/A,FALSE,"NAA9697";#N/A,#N/A,FALSE,"ECWEBB";#N/A,#N/A,FALSE,"MFT96";#N/A,#N/A,FALSE,"CTrecon"}</definedName>
    <definedName name="trggh_1_1_5_3" hidden="1">{#N/A,#N/A,FALSE,"TMCOMP96";#N/A,#N/A,FALSE,"MAT96";#N/A,#N/A,FALSE,"FANDA96";#N/A,#N/A,FALSE,"INTRAN96";#N/A,#N/A,FALSE,"NAA9697";#N/A,#N/A,FALSE,"ECWEBB";#N/A,#N/A,FALSE,"MFT96";#N/A,#N/A,FALSE,"CTrecon"}</definedName>
    <definedName name="trggh_1_1_5_4" hidden="1">{#N/A,#N/A,FALSE,"TMCOMP96";#N/A,#N/A,FALSE,"MAT96";#N/A,#N/A,FALSE,"FANDA96";#N/A,#N/A,FALSE,"INTRAN96";#N/A,#N/A,FALSE,"NAA9697";#N/A,#N/A,FALSE,"ECWEBB";#N/A,#N/A,FALSE,"MFT96";#N/A,#N/A,FALSE,"CTrecon"}</definedName>
    <definedName name="trggh_1_1_5_5" hidden="1">{#N/A,#N/A,FALSE,"TMCOMP96";#N/A,#N/A,FALSE,"MAT96";#N/A,#N/A,FALSE,"FANDA96";#N/A,#N/A,FALSE,"INTRAN96";#N/A,#N/A,FALSE,"NAA9697";#N/A,#N/A,FALSE,"ECWEBB";#N/A,#N/A,FALSE,"MFT96";#N/A,#N/A,FALSE,"CTrecon"}</definedName>
    <definedName name="trggh_1_2" hidden="1">{#N/A,#N/A,FALSE,"TMCOMP96";#N/A,#N/A,FALSE,"MAT96";#N/A,#N/A,FALSE,"FANDA96";#N/A,#N/A,FALSE,"INTRAN96";#N/A,#N/A,FALSE,"NAA9697";#N/A,#N/A,FALSE,"ECWEBB";#N/A,#N/A,FALSE,"MFT96";#N/A,#N/A,FALSE,"CTrecon"}</definedName>
    <definedName name="trggh_1_2_1" hidden="1">{#N/A,#N/A,FALSE,"TMCOMP96";#N/A,#N/A,FALSE,"MAT96";#N/A,#N/A,FALSE,"FANDA96";#N/A,#N/A,FALSE,"INTRAN96";#N/A,#N/A,FALSE,"NAA9697";#N/A,#N/A,FALSE,"ECWEBB";#N/A,#N/A,FALSE,"MFT96";#N/A,#N/A,FALSE,"CTrecon"}</definedName>
    <definedName name="trggh_1_2_1_1" hidden="1">{#N/A,#N/A,FALSE,"TMCOMP96";#N/A,#N/A,FALSE,"MAT96";#N/A,#N/A,FALSE,"FANDA96";#N/A,#N/A,FALSE,"INTRAN96";#N/A,#N/A,FALSE,"NAA9697";#N/A,#N/A,FALSE,"ECWEBB";#N/A,#N/A,FALSE,"MFT96";#N/A,#N/A,FALSE,"CTrecon"}</definedName>
    <definedName name="trggh_1_2_1_1_1" hidden="1">{#N/A,#N/A,FALSE,"TMCOMP96";#N/A,#N/A,FALSE,"MAT96";#N/A,#N/A,FALSE,"FANDA96";#N/A,#N/A,FALSE,"INTRAN96";#N/A,#N/A,FALSE,"NAA9697";#N/A,#N/A,FALSE,"ECWEBB";#N/A,#N/A,FALSE,"MFT96";#N/A,#N/A,FALSE,"CTrecon"}</definedName>
    <definedName name="trggh_1_2_1_1_1_1" hidden="1">{#N/A,#N/A,FALSE,"TMCOMP96";#N/A,#N/A,FALSE,"MAT96";#N/A,#N/A,FALSE,"FANDA96";#N/A,#N/A,FALSE,"INTRAN96";#N/A,#N/A,FALSE,"NAA9697";#N/A,#N/A,FALSE,"ECWEBB";#N/A,#N/A,FALSE,"MFT96";#N/A,#N/A,FALSE,"CTrecon"}</definedName>
    <definedName name="trggh_1_2_1_1_1_2" hidden="1">{#N/A,#N/A,FALSE,"TMCOMP96";#N/A,#N/A,FALSE,"MAT96";#N/A,#N/A,FALSE,"FANDA96";#N/A,#N/A,FALSE,"INTRAN96";#N/A,#N/A,FALSE,"NAA9697";#N/A,#N/A,FALSE,"ECWEBB";#N/A,#N/A,FALSE,"MFT96";#N/A,#N/A,FALSE,"CTrecon"}</definedName>
    <definedName name="trggh_1_2_1_1_1_3" hidden="1">{#N/A,#N/A,FALSE,"TMCOMP96";#N/A,#N/A,FALSE,"MAT96";#N/A,#N/A,FALSE,"FANDA96";#N/A,#N/A,FALSE,"INTRAN96";#N/A,#N/A,FALSE,"NAA9697";#N/A,#N/A,FALSE,"ECWEBB";#N/A,#N/A,FALSE,"MFT96";#N/A,#N/A,FALSE,"CTrecon"}</definedName>
    <definedName name="trggh_1_2_1_1_1_4" hidden="1">{#N/A,#N/A,FALSE,"TMCOMP96";#N/A,#N/A,FALSE,"MAT96";#N/A,#N/A,FALSE,"FANDA96";#N/A,#N/A,FALSE,"INTRAN96";#N/A,#N/A,FALSE,"NAA9697";#N/A,#N/A,FALSE,"ECWEBB";#N/A,#N/A,FALSE,"MFT96";#N/A,#N/A,FALSE,"CTrecon"}</definedName>
    <definedName name="trggh_1_2_1_1_1_5" hidden="1">{#N/A,#N/A,FALSE,"TMCOMP96";#N/A,#N/A,FALSE,"MAT96";#N/A,#N/A,FALSE,"FANDA96";#N/A,#N/A,FALSE,"INTRAN96";#N/A,#N/A,FALSE,"NAA9697";#N/A,#N/A,FALSE,"ECWEBB";#N/A,#N/A,FALSE,"MFT96";#N/A,#N/A,FALSE,"CTrecon"}</definedName>
    <definedName name="trggh_1_2_1_1_2" hidden="1">{#N/A,#N/A,FALSE,"TMCOMP96";#N/A,#N/A,FALSE,"MAT96";#N/A,#N/A,FALSE,"FANDA96";#N/A,#N/A,FALSE,"INTRAN96";#N/A,#N/A,FALSE,"NAA9697";#N/A,#N/A,FALSE,"ECWEBB";#N/A,#N/A,FALSE,"MFT96";#N/A,#N/A,FALSE,"CTrecon"}</definedName>
    <definedName name="trggh_1_2_1_1_2_1" hidden="1">{#N/A,#N/A,FALSE,"TMCOMP96";#N/A,#N/A,FALSE,"MAT96";#N/A,#N/A,FALSE,"FANDA96";#N/A,#N/A,FALSE,"INTRAN96";#N/A,#N/A,FALSE,"NAA9697";#N/A,#N/A,FALSE,"ECWEBB";#N/A,#N/A,FALSE,"MFT96";#N/A,#N/A,FALSE,"CTrecon"}</definedName>
    <definedName name="trggh_1_2_1_1_2_2" hidden="1">{#N/A,#N/A,FALSE,"TMCOMP96";#N/A,#N/A,FALSE,"MAT96";#N/A,#N/A,FALSE,"FANDA96";#N/A,#N/A,FALSE,"INTRAN96";#N/A,#N/A,FALSE,"NAA9697";#N/A,#N/A,FALSE,"ECWEBB";#N/A,#N/A,FALSE,"MFT96";#N/A,#N/A,FALSE,"CTrecon"}</definedName>
    <definedName name="trggh_1_2_1_1_2_3" hidden="1">{#N/A,#N/A,FALSE,"TMCOMP96";#N/A,#N/A,FALSE,"MAT96";#N/A,#N/A,FALSE,"FANDA96";#N/A,#N/A,FALSE,"INTRAN96";#N/A,#N/A,FALSE,"NAA9697";#N/A,#N/A,FALSE,"ECWEBB";#N/A,#N/A,FALSE,"MFT96";#N/A,#N/A,FALSE,"CTrecon"}</definedName>
    <definedName name="trggh_1_2_1_1_2_4" hidden="1">{#N/A,#N/A,FALSE,"TMCOMP96";#N/A,#N/A,FALSE,"MAT96";#N/A,#N/A,FALSE,"FANDA96";#N/A,#N/A,FALSE,"INTRAN96";#N/A,#N/A,FALSE,"NAA9697";#N/A,#N/A,FALSE,"ECWEBB";#N/A,#N/A,FALSE,"MFT96";#N/A,#N/A,FALSE,"CTrecon"}</definedName>
    <definedName name="trggh_1_2_1_1_2_5" hidden="1">{#N/A,#N/A,FALSE,"TMCOMP96";#N/A,#N/A,FALSE,"MAT96";#N/A,#N/A,FALSE,"FANDA96";#N/A,#N/A,FALSE,"INTRAN96";#N/A,#N/A,FALSE,"NAA9697";#N/A,#N/A,FALSE,"ECWEBB";#N/A,#N/A,FALSE,"MFT96";#N/A,#N/A,FALSE,"CTrecon"}</definedName>
    <definedName name="trggh_1_2_1_1_3" hidden="1">{#N/A,#N/A,FALSE,"TMCOMP96";#N/A,#N/A,FALSE,"MAT96";#N/A,#N/A,FALSE,"FANDA96";#N/A,#N/A,FALSE,"INTRAN96";#N/A,#N/A,FALSE,"NAA9697";#N/A,#N/A,FALSE,"ECWEBB";#N/A,#N/A,FALSE,"MFT96";#N/A,#N/A,FALSE,"CTrecon"}</definedName>
    <definedName name="trggh_1_2_1_1_4" hidden="1">{#N/A,#N/A,FALSE,"TMCOMP96";#N/A,#N/A,FALSE,"MAT96";#N/A,#N/A,FALSE,"FANDA96";#N/A,#N/A,FALSE,"INTRAN96";#N/A,#N/A,FALSE,"NAA9697";#N/A,#N/A,FALSE,"ECWEBB";#N/A,#N/A,FALSE,"MFT96";#N/A,#N/A,FALSE,"CTrecon"}</definedName>
    <definedName name="trggh_1_2_1_1_5" hidden="1">{#N/A,#N/A,FALSE,"TMCOMP96";#N/A,#N/A,FALSE,"MAT96";#N/A,#N/A,FALSE,"FANDA96";#N/A,#N/A,FALSE,"INTRAN96";#N/A,#N/A,FALSE,"NAA9697";#N/A,#N/A,FALSE,"ECWEBB";#N/A,#N/A,FALSE,"MFT96";#N/A,#N/A,FALSE,"CTrecon"}</definedName>
    <definedName name="trggh_1_2_1_2" hidden="1">{#N/A,#N/A,FALSE,"TMCOMP96";#N/A,#N/A,FALSE,"MAT96";#N/A,#N/A,FALSE,"FANDA96";#N/A,#N/A,FALSE,"INTRAN96";#N/A,#N/A,FALSE,"NAA9697";#N/A,#N/A,FALSE,"ECWEBB";#N/A,#N/A,FALSE,"MFT96";#N/A,#N/A,FALSE,"CTrecon"}</definedName>
    <definedName name="trggh_1_2_1_2_1" hidden="1">{#N/A,#N/A,FALSE,"TMCOMP96";#N/A,#N/A,FALSE,"MAT96";#N/A,#N/A,FALSE,"FANDA96";#N/A,#N/A,FALSE,"INTRAN96";#N/A,#N/A,FALSE,"NAA9697";#N/A,#N/A,FALSE,"ECWEBB";#N/A,#N/A,FALSE,"MFT96";#N/A,#N/A,FALSE,"CTrecon"}</definedName>
    <definedName name="trggh_1_2_1_2_2" hidden="1">{#N/A,#N/A,FALSE,"TMCOMP96";#N/A,#N/A,FALSE,"MAT96";#N/A,#N/A,FALSE,"FANDA96";#N/A,#N/A,FALSE,"INTRAN96";#N/A,#N/A,FALSE,"NAA9697";#N/A,#N/A,FALSE,"ECWEBB";#N/A,#N/A,FALSE,"MFT96";#N/A,#N/A,FALSE,"CTrecon"}</definedName>
    <definedName name="trggh_1_2_1_2_3" hidden="1">{#N/A,#N/A,FALSE,"TMCOMP96";#N/A,#N/A,FALSE,"MAT96";#N/A,#N/A,FALSE,"FANDA96";#N/A,#N/A,FALSE,"INTRAN96";#N/A,#N/A,FALSE,"NAA9697";#N/A,#N/A,FALSE,"ECWEBB";#N/A,#N/A,FALSE,"MFT96";#N/A,#N/A,FALSE,"CTrecon"}</definedName>
    <definedName name="trggh_1_2_1_2_4" hidden="1">{#N/A,#N/A,FALSE,"TMCOMP96";#N/A,#N/A,FALSE,"MAT96";#N/A,#N/A,FALSE,"FANDA96";#N/A,#N/A,FALSE,"INTRAN96";#N/A,#N/A,FALSE,"NAA9697";#N/A,#N/A,FALSE,"ECWEBB";#N/A,#N/A,FALSE,"MFT96";#N/A,#N/A,FALSE,"CTrecon"}</definedName>
    <definedName name="trggh_1_2_1_2_5" hidden="1">{#N/A,#N/A,FALSE,"TMCOMP96";#N/A,#N/A,FALSE,"MAT96";#N/A,#N/A,FALSE,"FANDA96";#N/A,#N/A,FALSE,"INTRAN96";#N/A,#N/A,FALSE,"NAA9697";#N/A,#N/A,FALSE,"ECWEBB";#N/A,#N/A,FALSE,"MFT96";#N/A,#N/A,FALSE,"CTrecon"}</definedName>
    <definedName name="trggh_1_2_1_3" hidden="1">{#N/A,#N/A,FALSE,"TMCOMP96";#N/A,#N/A,FALSE,"MAT96";#N/A,#N/A,FALSE,"FANDA96";#N/A,#N/A,FALSE,"INTRAN96";#N/A,#N/A,FALSE,"NAA9697";#N/A,#N/A,FALSE,"ECWEBB";#N/A,#N/A,FALSE,"MFT96";#N/A,#N/A,FALSE,"CTrecon"}</definedName>
    <definedName name="trggh_1_2_1_3_1" hidden="1">{#N/A,#N/A,FALSE,"TMCOMP96";#N/A,#N/A,FALSE,"MAT96";#N/A,#N/A,FALSE,"FANDA96";#N/A,#N/A,FALSE,"INTRAN96";#N/A,#N/A,FALSE,"NAA9697";#N/A,#N/A,FALSE,"ECWEBB";#N/A,#N/A,FALSE,"MFT96";#N/A,#N/A,FALSE,"CTrecon"}</definedName>
    <definedName name="trggh_1_2_1_3_2" hidden="1">{#N/A,#N/A,FALSE,"TMCOMP96";#N/A,#N/A,FALSE,"MAT96";#N/A,#N/A,FALSE,"FANDA96";#N/A,#N/A,FALSE,"INTRAN96";#N/A,#N/A,FALSE,"NAA9697";#N/A,#N/A,FALSE,"ECWEBB";#N/A,#N/A,FALSE,"MFT96";#N/A,#N/A,FALSE,"CTrecon"}</definedName>
    <definedName name="trggh_1_2_1_3_3" hidden="1">{#N/A,#N/A,FALSE,"TMCOMP96";#N/A,#N/A,FALSE,"MAT96";#N/A,#N/A,FALSE,"FANDA96";#N/A,#N/A,FALSE,"INTRAN96";#N/A,#N/A,FALSE,"NAA9697";#N/A,#N/A,FALSE,"ECWEBB";#N/A,#N/A,FALSE,"MFT96";#N/A,#N/A,FALSE,"CTrecon"}</definedName>
    <definedName name="trggh_1_2_1_3_4" hidden="1">{#N/A,#N/A,FALSE,"TMCOMP96";#N/A,#N/A,FALSE,"MAT96";#N/A,#N/A,FALSE,"FANDA96";#N/A,#N/A,FALSE,"INTRAN96";#N/A,#N/A,FALSE,"NAA9697";#N/A,#N/A,FALSE,"ECWEBB";#N/A,#N/A,FALSE,"MFT96";#N/A,#N/A,FALSE,"CTrecon"}</definedName>
    <definedName name="trggh_1_2_1_3_5" hidden="1">{#N/A,#N/A,FALSE,"TMCOMP96";#N/A,#N/A,FALSE,"MAT96";#N/A,#N/A,FALSE,"FANDA96";#N/A,#N/A,FALSE,"INTRAN96";#N/A,#N/A,FALSE,"NAA9697";#N/A,#N/A,FALSE,"ECWEBB";#N/A,#N/A,FALSE,"MFT96";#N/A,#N/A,FALSE,"CTrecon"}</definedName>
    <definedName name="trggh_1_2_1_4" hidden="1">{#N/A,#N/A,FALSE,"TMCOMP96";#N/A,#N/A,FALSE,"MAT96";#N/A,#N/A,FALSE,"FANDA96";#N/A,#N/A,FALSE,"INTRAN96";#N/A,#N/A,FALSE,"NAA9697";#N/A,#N/A,FALSE,"ECWEBB";#N/A,#N/A,FALSE,"MFT96";#N/A,#N/A,FALSE,"CTrecon"}</definedName>
    <definedName name="trggh_1_2_1_4_1" hidden="1">{#N/A,#N/A,FALSE,"TMCOMP96";#N/A,#N/A,FALSE,"MAT96";#N/A,#N/A,FALSE,"FANDA96";#N/A,#N/A,FALSE,"INTRAN96";#N/A,#N/A,FALSE,"NAA9697";#N/A,#N/A,FALSE,"ECWEBB";#N/A,#N/A,FALSE,"MFT96";#N/A,#N/A,FALSE,"CTrecon"}</definedName>
    <definedName name="trggh_1_2_1_4_2" hidden="1">{#N/A,#N/A,FALSE,"TMCOMP96";#N/A,#N/A,FALSE,"MAT96";#N/A,#N/A,FALSE,"FANDA96";#N/A,#N/A,FALSE,"INTRAN96";#N/A,#N/A,FALSE,"NAA9697";#N/A,#N/A,FALSE,"ECWEBB";#N/A,#N/A,FALSE,"MFT96";#N/A,#N/A,FALSE,"CTrecon"}</definedName>
    <definedName name="trggh_1_2_1_4_3" hidden="1">{#N/A,#N/A,FALSE,"TMCOMP96";#N/A,#N/A,FALSE,"MAT96";#N/A,#N/A,FALSE,"FANDA96";#N/A,#N/A,FALSE,"INTRAN96";#N/A,#N/A,FALSE,"NAA9697";#N/A,#N/A,FALSE,"ECWEBB";#N/A,#N/A,FALSE,"MFT96";#N/A,#N/A,FALSE,"CTrecon"}</definedName>
    <definedName name="trggh_1_2_1_4_4" hidden="1">{#N/A,#N/A,FALSE,"TMCOMP96";#N/A,#N/A,FALSE,"MAT96";#N/A,#N/A,FALSE,"FANDA96";#N/A,#N/A,FALSE,"INTRAN96";#N/A,#N/A,FALSE,"NAA9697";#N/A,#N/A,FALSE,"ECWEBB";#N/A,#N/A,FALSE,"MFT96";#N/A,#N/A,FALSE,"CTrecon"}</definedName>
    <definedName name="trggh_1_2_1_4_5" hidden="1">{#N/A,#N/A,FALSE,"TMCOMP96";#N/A,#N/A,FALSE,"MAT96";#N/A,#N/A,FALSE,"FANDA96";#N/A,#N/A,FALSE,"INTRAN96";#N/A,#N/A,FALSE,"NAA9697";#N/A,#N/A,FALSE,"ECWEBB";#N/A,#N/A,FALSE,"MFT96";#N/A,#N/A,FALSE,"CTrecon"}</definedName>
    <definedName name="trggh_1_2_1_5" hidden="1">{#N/A,#N/A,FALSE,"TMCOMP96";#N/A,#N/A,FALSE,"MAT96";#N/A,#N/A,FALSE,"FANDA96";#N/A,#N/A,FALSE,"INTRAN96";#N/A,#N/A,FALSE,"NAA9697";#N/A,#N/A,FALSE,"ECWEBB";#N/A,#N/A,FALSE,"MFT96";#N/A,#N/A,FALSE,"CTrecon"}</definedName>
    <definedName name="trggh_1_2_1_5_1" hidden="1">{#N/A,#N/A,FALSE,"TMCOMP96";#N/A,#N/A,FALSE,"MAT96";#N/A,#N/A,FALSE,"FANDA96";#N/A,#N/A,FALSE,"INTRAN96";#N/A,#N/A,FALSE,"NAA9697";#N/A,#N/A,FALSE,"ECWEBB";#N/A,#N/A,FALSE,"MFT96";#N/A,#N/A,FALSE,"CTrecon"}</definedName>
    <definedName name="trggh_1_2_1_5_2" hidden="1">{#N/A,#N/A,FALSE,"TMCOMP96";#N/A,#N/A,FALSE,"MAT96";#N/A,#N/A,FALSE,"FANDA96";#N/A,#N/A,FALSE,"INTRAN96";#N/A,#N/A,FALSE,"NAA9697";#N/A,#N/A,FALSE,"ECWEBB";#N/A,#N/A,FALSE,"MFT96";#N/A,#N/A,FALSE,"CTrecon"}</definedName>
    <definedName name="trggh_1_2_1_5_3" hidden="1">{#N/A,#N/A,FALSE,"TMCOMP96";#N/A,#N/A,FALSE,"MAT96";#N/A,#N/A,FALSE,"FANDA96";#N/A,#N/A,FALSE,"INTRAN96";#N/A,#N/A,FALSE,"NAA9697";#N/A,#N/A,FALSE,"ECWEBB";#N/A,#N/A,FALSE,"MFT96";#N/A,#N/A,FALSE,"CTrecon"}</definedName>
    <definedName name="trggh_1_2_1_5_4" hidden="1">{#N/A,#N/A,FALSE,"TMCOMP96";#N/A,#N/A,FALSE,"MAT96";#N/A,#N/A,FALSE,"FANDA96";#N/A,#N/A,FALSE,"INTRAN96";#N/A,#N/A,FALSE,"NAA9697";#N/A,#N/A,FALSE,"ECWEBB";#N/A,#N/A,FALSE,"MFT96";#N/A,#N/A,FALSE,"CTrecon"}</definedName>
    <definedName name="trggh_1_2_1_5_5" hidden="1">{#N/A,#N/A,FALSE,"TMCOMP96";#N/A,#N/A,FALSE,"MAT96";#N/A,#N/A,FALSE,"FANDA96";#N/A,#N/A,FALSE,"INTRAN96";#N/A,#N/A,FALSE,"NAA9697";#N/A,#N/A,FALSE,"ECWEBB";#N/A,#N/A,FALSE,"MFT96";#N/A,#N/A,FALSE,"CTrecon"}</definedName>
    <definedName name="trggh_1_2_2" hidden="1">{#N/A,#N/A,FALSE,"TMCOMP96";#N/A,#N/A,FALSE,"MAT96";#N/A,#N/A,FALSE,"FANDA96";#N/A,#N/A,FALSE,"INTRAN96";#N/A,#N/A,FALSE,"NAA9697";#N/A,#N/A,FALSE,"ECWEBB";#N/A,#N/A,FALSE,"MFT96";#N/A,#N/A,FALSE,"CTrecon"}</definedName>
    <definedName name="trggh_1_2_2_1" hidden="1">{#N/A,#N/A,FALSE,"TMCOMP96";#N/A,#N/A,FALSE,"MAT96";#N/A,#N/A,FALSE,"FANDA96";#N/A,#N/A,FALSE,"INTRAN96";#N/A,#N/A,FALSE,"NAA9697";#N/A,#N/A,FALSE,"ECWEBB";#N/A,#N/A,FALSE,"MFT96";#N/A,#N/A,FALSE,"CTrecon"}</definedName>
    <definedName name="trggh_1_2_2_2" hidden="1">{#N/A,#N/A,FALSE,"TMCOMP96";#N/A,#N/A,FALSE,"MAT96";#N/A,#N/A,FALSE,"FANDA96";#N/A,#N/A,FALSE,"INTRAN96";#N/A,#N/A,FALSE,"NAA9697";#N/A,#N/A,FALSE,"ECWEBB";#N/A,#N/A,FALSE,"MFT96";#N/A,#N/A,FALSE,"CTrecon"}</definedName>
    <definedName name="trggh_1_2_2_3" hidden="1">{#N/A,#N/A,FALSE,"TMCOMP96";#N/A,#N/A,FALSE,"MAT96";#N/A,#N/A,FALSE,"FANDA96";#N/A,#N/A,FALSE,"INTRAN96";#N/A,#N/A,FALSE,"NAA9697";#N/A,#N/A,FALSE,"ECWEBB";#N/A,#N/A,FALSE,"MFT96";#N/A,#N/A,FALSE,"CTrecon"}</definedName>
    <definedName name="trggh_1_2_2_4" hidden="1">{#N/A,#N/A,FALSE,"TMCOMP96";#N/A,#N/A,FALSE,"MAT96";#N/A,#N/A,FALSE,"FANDA96";#N/A,#N/A,FALSE,"INTRAN96";#N/A,#N/A,FALSE,"NAA9697";#N/A,#N/A,FALSE,"ECWEBB";#N/A,#N/A,FALSE,"MFT96";#N/A,#N/A,FALSE,"CTrecon"}</definedName>
    <definedName name="trggh_1_2_2_5" hidden="1">{#N/A,#N/A,FALSE,"TMCOMP96";#N/A,#N/A,FALSE,"MAT96";#N/A,#N/A,FALSE,"FANDA96";#N/A,#N/A,FALSE,"INTRAN96";#N/A,#N/A,FALSE,"NAA9697";#N/A,#N/A,FALSE,"ECWEBB";#N/A,#N/A,FALSE,"MFT96";#N/A,#N/A,FALSE,"CTrecon"}</definedName>
    <definedName name="trggh_1_2_3" hidden="1">{#N/A,#N/A,FALSE,"TMCOMP96";#N/A,#N/A,FALSE,"MAT96";#N/A,#N/A,FALSE,"FANDA96";#N/A,#N/A,FALSE,"INTRAN96";#N/A,#N/A,FALSE,"NAA9697";#N/A,#N/A,FALSE,"ECWEBB";#N/A,#N/A,FALSE,"MFT96";#N/A,#N/A,FALSE,"CTrecon"}</definedName>
    <definedName name="trggh_1_2_3_1" hidden="1">{#N/A,#N/A,FALSE,"TMCOMP96";#N/A,#N/A,FALSE,"MAT96";#N/A,#N/A,FALSE,"FANDA96";#N/A,#N/A,FALSE,"INTRAN96";#N/A,#N/A,FALSE,"NAA9697";#N/A,#N/A,FALSE,"ECWEBB";#N/A,#N/A,FALSE,"MFT96";#N/A,#N/A,FALSE,"CTrecon"}</definedName>
    <definedName name="trggh_1_2_3_2" hidden="1">{#N/A,#N/A,FALSE,"TMCOMP96";#N/A,#N/A,FALSE,"MAT96";#N/A,#N/A,FALSE,"FANDA96";#N/A,#N/A,FALSE,"INTRAN96";#N/A,#N/A,FALSE,"NAA9697";#N/A,#N/A,FALSE,"ECWEBB";#N/A,#N/A,FALSE,"MFT96";#N/A,#N/A,FALSE,"CTrecon"}</definedName>
    <definedName name="trggh_1_2_3_3" hidden="1">{#N/A,#N/A,FALSE,"TMCOMP96";#N/A,#N/A,FALSE,"MAT96";#N/A,#N/A,FALSE,"FANDA96";#N/A,#N/A,FALSE,"INTRAN96";#N/A,#N/A,FALSE,"NAA9697";#N/A,#N/A,FALSE,"ECWEBB";#N/A,#N/A,FALSE,"MFT96";#N/A,#N/A,FALSE,"CTrecon"}</definedName>
    <definedName name="trggh_1_2_3_4" hidden="1">{#N/A,#N/A,FALSE,"TMCOMP96";#N/A,#N/A,FALSE,"MAT96";#N/A,#N/A,FALSE,"FANDA96";#N/A,#N/A,FALSE,"INTRAN96";#N/A,#N/A,FALSE,"NAA9697";#N/A,#N/A,FALSE,"ECWEBB";#N/A,#N/A,FALSE,"MFT96";#N/A,#N/A,FALSE,"CTrecon"}</definedName>
    <definedName name="trggh_1_2_3_5" hidden="1">{#N/A,#N/A,FALSE,"TMCOMP96";#N/A,#N/A,FALSE,"MAT96";#N/A,#N/A,FALSE,"FANDA96";#N/A,#N/A,FALSE,"INTRAN96";#N/A,#N/A,FALSE,"NAA9697";#N/A,#N/A,FALSE,"ECWEBB";#N/A,#N/A,FALSE,"MFT96";#N/A,#N/A,FALSE,"CTrecon"}</definedName>
    <definedName name="trggh_1_2_4" hidden="1">{#N/A,#N/A,FALSE,"TMCOMP96";#N/A,#N/A,FALSE,"MAT96";#N/A,#N/A,FALSE,"FANDA96";#N/A,#N/A,FALSE,"INTRAN96";#N/A,#N/A,FALSE,"NAA9697";#N/A,#N/A,FALSE,"ECWEBB";#N/A,#N/A,FALSE,"MFT96";#N/A,#N/A,FALSE,"CTrecon"}</definedName>
    <definedName name="trggh_1_2_4_1" hidden="1">{#N/A,#N/A,FALSE,"TMCOMP96";#N/A,#N/A,FALSE,"MAT96";#N/A,#N/A,FALSE,"FANDA96";#N/A,#N/A,FALSE,"INTRAN96";#N/A,#N/A,FALSE,"NAA9697";#N/A,#N/A,FALSE,"ECWEBB";#N/A,#N/A,FALSE,"MFT96";#N/A,#N/A,FALSE,"CTrecon"}</definedName>
    <definedName name="trggh_1_2_4_2" hidden="1">{#N/A,#N/A,FALSE,"TMCOMP96";#N/A,#N/A,FALSE,"MAT96";#N/A,#N/A,FALSE,"FANDA96";#N/A,#N/A,FALSE,"INTRAN96";#N/A,#N/A,FALSE,"NAA9697";#N/A,#N/A,FALSE,"ECWEBB";#N/A,#N/A,FALSE,"MFT96";#N/A,#N/A,FALSE,"CTrecon"}</definedName>
    <definedName name="trggh_1_2_4_3" hidden="1">{#N/A,#N/A,FALSE,"TMCOMP96";#N/A,#N/A,FALSE,"MAT96";#N/A,#N/A,FALSE,"FANDA96";#N/A,#N/A,FALSE,"INTRAN96";#N/A,#N/A,FALSE,"NAA9697";#N/A,#N/A,FALSE,"ECWEBB";#N/A,#N/A,FALSE,"MFT96";#N/A,#N/A,FALSE,"CTrecon"}</definedName>
    <definedName name="trggh_1_2_4_4" hidden="1">{#N/A,#N/A,FALSE,"TMCOMP96";#N/A,#N/A,FALSE,"MAT96";#N/A,#N/A,FALSE,"FANDA96";#N/A,#N/A,FALSE,"INTRAN96";#N/A,#N/A,FALSE,"NAA9697";#N/A,#N/A,FALSE,"ECWEBB";#N/A,#N/A,FALSE,"MFT96";#N/A,#N/A,FALSE,"CTrecon"}</definedName>
    <definedName name="trggh_1_2_4_5" hidden="1">{#N/A,#N/A,FALSE,"TMCOMP96";#N/A,#N/A,FALSE,"MAT96";#N/A,#N/A,FALSE,"FANDA96";#N/A,#N/A,FALSE,"INTRAN96";#N/A,#N/A,FALSE,"NAA9697";#N/A,#N/A,FALSE,"ECWEBB";#N/A,#N/A,FALSE,"MFT96";#N/A,#N/A,FALSE,"CTrecon"}</definedName>
    <definedName name="trggh_1_2_5" hidden="1">{#N/A,#N/A,FALSE,"TMCOMP96";#N/A,#N/A,FALSE,"MAT96";#N/A,#N/A,FALSE,"FANDA96";#N/A,#N/A,FALSE,"INTRAN96";#N/A,#N/A,FALSE,"NAA9697";#N/A,#N/A,FALSE,"ECWEBB";#N/A,#N/A,FALSE,"MFT96";#N/A,#N/A,FALSE,"CTrecon"}</definedName>
    <definedName name="trggh_1_2_5_1" hidden="1">{#N/A,#N/A,FALSE,"TMCOMP96";#N/A,#N/A,FALSE,"MAT96";#N/A,#N/A,FALSE,"FANDA96";#N/A,#N/A,FALSE,"INTRAN96";#N/A,#N/A,FALSE,"NAA9697";#N/A,#N/A,FALSE,"ECWEBB";#N/A,#N/A,FALSE,"MFT96";#N/A,#N/A,FALSE,"CTrecon"}</definedName>
    <definedName name="trggh_1_2_5_2" hidden="1">{#N/A,#N/A,FALSE,"TMCOMP96";#N/A,#N/A,FALSE,"MAT96";#N/A,#N/A,FALSE,"FANDA96";#N/A,#N/A,FALSE,"INTRAN96";#N/A,#N/A,FALSE,"NAA9697";#N/A,#N/A,FALSE,"ECWEBB";#N/A,#N/A,FALSE,"MFT96";#N/A,#N/A,FALSE,"CTrecon"}</definedName>
    <definedName name="trggh_1_2_5_3" hidden="1">{#N/A,#N/A,FALSE,"TMCOMP96";#N/A,#N/A,FALSE,"MAT96";#N/A,#N/A,FALSE,"FANDA96";#N/A,#N/A,FALSE,"INTRAN96";#N/A,#N/A,FALSE,"NAA9697";#N/A,#N/A,FALSE,"ECWEBB";#N/A,#N/A,FALSE,"MFT96";#N/A,#N/A,FALSE,"CTrecon"}</definedName>
    <definedName name="trggh_1_2_5_4" hidden="1">{#N/A,#N/A,FALSE,"TMCOMP96";#N/A,#N/A,FALSE,"MAT96";#N/A,#N/A,FALSE,"FANDA96";#N/A,#N/A,FALSE,"INTRAN96";#N/A,#N/A,FALSE,"NAA9697";#N/A,#N/A,FALSE,"ECWEBB";#N/A,#N/A,FALSE,"MFT96";#N/A,#N/A,FALSE,"CTrecon"}</definedName>
    <definedName name="trggh_1_2_5_5" hidden="1">{#N/A,#N/A,FALSE,"TMCOMP96";#N/A,#N/A,FALSE,"MAT96";#N/A,#N/A,FALSE,"FANDA96";#N/A,#N/A,FALSE,"INTRAN96";#N/A,#N/A,FALSE,"NAA9697";#N/A,#N/A,FALSE,"ECWEBB";#N/A,#N/A,FALSE,"MFT96";#N/A,#N/A,FALSE,"CTrecon"}</definedName>
    <definedName name="trggh_1_3" hidden="1">{#N/A,#N/A,FALSE,"TMCOMP96";#N/A,#N/A,FALSE,"MAT96";#N/A,#N/A,FALSE,"FANDA96";#N/A,#N/A,FALSE,"INTRAN96";#N/A,#N/A,FALSE,"NAA9697";#N/A,#N/A,FALSE,"ECWEBB";#N/A,#N/A,FALSE,"MFT96";#N/A,#N/A,FALSE,"CTrecon"}</definedName>
    <definedName name="trggh_1_3_1" hidden="1">{#N/A,#N/A,FALSE,"TMCOMP96";#N/A,#N/A,FALSE,"MAT96";#N/A,#N/A,FALSE,"FANDA96";#N/A,#N/A,FALSE,"INTRAN96";#N/A,#N/A,FALSE,"NAA9697";#N/A,#N/A,FALSE,"ECWEBB";#N/A,#N/A,FALSE,"MFT96";#N/A,#N/A,FALSE,"CTrecon"}</definedName>
    <definedName name="trggh_1_3_1_1" hidden="1">{#N/A,#N/A,FALSE,"TMCOMP96";#N/A,#N/A,FALSE,"MAT96";#N/A,#N/A,FALSE,"FANDA96";#N/A,#N/A,FALSE,"INTRAN96";#N/A,#N/A,FALSE,"NAA9697";#N/A,#N/A,FALSE,"ECWEBB";#N/A,#N/A,FALSE,"MFT96";#N/A,#N/A,FALSE,"CTrecon"}</definedName>
    <definedName name="trggh_1_3_1_1_1" hidden="1">{#N/A,#N/A,FALSE,"TMCOMP96";#N/A,#N/A,FALSE,"MAT96";#N/A,#N/A,FALSE,"FANDA96";#N/A,#N/A,FALSE,"INTRAN96";#N/A,#N/A,FALSE,"NAA9697";#N/A,#N/A,FALSE,"ECWEBB";#N/A,#N/A,FALSE,"MFT96";#N/A,#N/A,FALSE,"CTrecon"}</definedName>
    <definedName name="trggh_1_3_1_1_1_1" hidden="1">{#N/A,#N/A,FALSE,"TMCOMP96";#N/A,#N/A,FALSE,"MAT96";#N/A,#N/A,FALSE,"FANDA96";#N/A,#N/A,FALSE,"INTRAN96";#N/A,#N/A,FALSE,"NAA9697";#N/A,#N/A,FALSE,"ECWEBB";#N/A,#N/A,FALSE,"MFT96";#N/A,#N/A,FALSE,"CTrecon"}</definedName>
    <definedName name="trggh_1_3_1_1_1_2" hidden="1">{#N/A,#N/A,FALSE,"TMCOMP96";#N/A,#N/A,FALSE,"MAT96";#N/A,#N/A,FALSE,"FANDA96";#N/A,#N/A,FALSE,"INTRAN96";#N/A,#N/A,FALSE,"NAA9697";#N/A,#N/A,FALSE,"ECWEBB";#N/A,#N/A,FALSE,"MFT96";#N/A,#N/A,FALSE,"CTrecon"}</definedName>
    <definedName name="trggh_1_3_1_1_1_3" hidden="1">{#N/A,#N/A,FALSE,"TMCOMP96";#N/A,#N/A,FALSE,"MAT96";#N/A,#N/A,FALSE,"FANDA96";#N/A,#N/A,FALSE,"INTRAN96";#N/A,#N/A,FALSE,"NAA9697";#N/A,#N/A,FALSE,"ECWEBB";#N/A,#N/A,FALSE,"MFT96";#N/A,#N/A,FALSE,"CTrecon"}</definedName>
    <definedName name="trggh_1_3_1_1_1_4" hidden="1">{#N/A,#N/A,FALSE,"TMCOMP96";#N/A,#N/A,FALSE,"MAT96";#N/A,#N/A,FALSE,"FANDA96";#N/A,#N/A,FALSE,"INTRAN96";#N/A,#N/A,FALSE,"NAA9697";#N/A,#N/A,FALSE,"ECWEBB";#N/A,#N/A,FALSE,"MFT96";#N/A,#N/A,FALSE,"CTrecon"}</definedName>
    <definedName name="trggh_1_3_1_1_1_5" hidden="1">{#N/A,#N/A,FALSE,"TMCOMP96";#N/A,#N/A,FALSE,"MAT96";#N/A,#N/A,FALSE,"FANDA96";#N/A,#N/A,FALSE,"INTRAN96";#N/A,#N/A,FALSE,"NAA9697";#N/A,#N/A,FALSE,"ECWEBB";#N/A,#N/A,FALSE,"MFT96";#N/A,#N/A,FALSE,"CTrecon"}</definedName>
    <definedName name="trggh_1_3_1_1_2" hidden="1">{#N/A,#N/A,FALSE,"TMCOMP96";#N/A,#N/A,FALSE,"MAT96";#N/A,#N/A,FALSE,"FANDA96";#N/A,#N/A,FALSE,"INTRAN96";#N/A,#N/A,FALSE,"NAA9697";#N/A,#N/A,FALSE,"ECWEBB";#N/A,#N/A,FALSE,"MFT96";#N/A,#N/A,FALSE,"CTrecon"}</definedName>
    <definedName name="trggh_1_3_1_1_2_1" hidden="1">{#N/A,#N/A,FALSE,"TMCOMP96";#N/A,#N/A,FALSE,"MAT96";#N/A,#N/A,FALSE,"FANDA96";#N/A,#N/A,FALSE,"INTRAN96";#N/A,#N/A,FALSE,"NAA9697";#N/A,#N/A,FALSE,"ECWEBB";#N/A,#N/A,FALSE,"MFT96";#N/A,#N/A,FALSE,"CTrecon"}</definedName>
    <definedName name="trggh_1_3_1_1_2_2" hidden="1">{#N/A,#N/A,FALSE,"TMCOMP96";#N/A,#N/A,FALSE,"MAT96";#N/A,#N/A,FALSE,"FANDA96";#N/A,#N/A,FALSE,"INTRAN96";#N/A,#N/A,FALSE,"NAA9697";#N/A,#N/A,FALSE,"ECWEBB";#N/A,#N/A,FALSE,"MFT96";#N/A,#N/A,FALSE,"CTrecon"}</definedName>
    <definedName name="trggh_1_3_1_1_2_3" hidden="1">{#N/A,#N/A,FALSE,"TMCOMP96";#N/A,#N/A,FALSE,"MAT96";#N/A,#N/A,FALSE,"FANDA96";#N/A,#N/A,FALSE,"INTRAN96";#N/A,#N/A,FALSE,"NAA9697";#N/A,#N/A,FALSE,"ECWEBB";#N/A,#N/A,FALSE,"MFT96";#N/A,#N/A,FALSE,"CTrecon"}</definedName>
    <definedName name="trggh_1_3_1_1_2_4" hidden="1">{#N/A,#N/A,FALSE,"TMCOMP96";#N/A,#N/A,FALSE,"MAT96";#N/A,#N/A,FALSE,"FANDA96";#N/A,#N/A,FALSE,"INTRAN96";#N/A,#N/A,FALSE,"NAA9697";#N/A,#N/A,FALSE,"ECWEBB";#N/A,#N/A,FALSE,"MFT96";#N/A,#N/A,FALSE,"CTrecon"}</definedName>
    <definedName name="trggh_1_3_1_1_2_5" hidden="1">{#N/A,#N/A,FALSE,"TMCOMP96";#N/A,#N/A,FALSE,"MAT96";#N/A,#N/A,FALSE,"FANDA96";#N/A,#N/A,FALSE,"INTRAN96";#N/A,#N/A,FALSE,"NAA9697";#N/A,#N/A,FALSE,"ECWEBB";#N/A,#N/A,FALSE,"MFT96";#N/A,#N/A,FALSE,"CTrecon"}</definedName>
    <definedName name="trggh_1_3_1_1_3" hidden="1">{#N/A,#N/A,FALSE,"TMCOMP96";#N/A,#N/A,FALSE,"MAT96";#N/A,#N/A,FALSE,"FANDA96";#N/A,#N/A,FALSE,"INTRAN96";#N/A,#N/A,FALSE,"NAA9697";#N/A,#N/A,FALSE,"ECWEBB";#N/A,#N/A,FALSE,"MFT96";#N/A,#N/A,FALSE,"CTrecon"}</definedName>
    <definedName name="trggh_1_3_1_1_4" hidden="1">{#N/A,#N/A,FALSE,"TMCOMP96";#N/A,#N/A,FALSE,"MAT96";#N/A,#N/A,FALSE,"FANDA96";#N/A,#N/A,FALSE,"INTRAN96";#N/A,#N/A,FALSE,"NAA9697";#N/A,#N/A,FALSE,"ECWEBB";#N/A,#N/A,FALSE,"MFT96";#N/A,#N/A,FALSE,"CTrecon"}</definedName>
    <definedName name="trggh_1_3_1_1_5" hidden="1">{#N/A,#N/A,FALSE,"TMCOMP96";#N/A,#N/A,FALSE,"MAT96";#N/A,#N/A,FALSE,"FANDA96";#N/A,#N/A,FALSE,"INTRAN96";#N/A,#N/A,FALSE,"NAA9697";#N/A,#N/A,FALSE,"ECWEBB";#N/A,#N/A,FALSE,"MFT96";#N/A,#N/A,FALSE,"CTrecon"}</definedName>
    <definedName name="trggh_1_3_1_2" hidden="1">{#N/A,#N/A,FALSE,"TMCOMP96";#N/A,#N/A,FALSE,"MAT96";#N/A,#N/A,FALSE,"FANDA96";#N/A,#N/A,FALSE,"INTRAN96";#N/A,#N/A,FALSE,"NAA9697";#N/A,#N/A,FALSE,"ECWEBB";#N/A,#N/A,FALSE,"MFT96";#N/A,#N/A,FALSE,"CTrecon"}</definedName>
    <definedName name="trggh_1_3_1_2_1" hidden="1">{#N/A,#N/A,FALSE,"TMCOMP96";#N/A,#N/A,FALSE,"MAT96";#N/A,#N/A,FALSE,"FANDA96";#N/A,#N/A,FALSE,"INTRAN96";#N/A,#N/A,FALSE,"NAA9697";#N/A,#N/A,FALSE,"ECWEBB";#N/A,#N/A,FALSE,"MFT96";#N/A,#N/A,FALSE,"CTrecon"}</definedName>
    <definedName name="trggh_1_3_1_2_2" hidden="1">{#N/A,#N/A,FALSE,"TMCOMP96";#N/A,#N/A,FALSE,"MAT96";#N/A,#N/A,FALSE,"FANDA96";#N/A,#N/A,FALSE,"INTRAN96";#N/A,#N/A,FALSE,"NAA9697";#N/A,#N/A,FALSE,"ECWEBB";#N/A,#N/A,FALSE,"MFT96";#N/A,#N/A,FALSE,"CTrecon"}</definedName>
    <definedName name="trggh_1_3_1_2_3" hidden="1">{#N/A,#N/A,FALSE,"TMCOMP96";#N/A,#N/A,FALSE,"MAT96";#N/A,#N/A,FALSE,"FANDA96";#N/A,#N/A,FALSE,"INTRAN96";#N/A,#N/A,FALSE,"NAA9697";#N/A,#N/A,FALSE,"ECWEBB";#N/A,#N/A,FALSE,"MFT96";#N/A,#N/A,FALSE,"CTrecon"}</definedName>
    <definedName name="trggh_1_3_1_2_4" hidden="1">{#N/A,#N/A,FALSE,"TMCOMP96";#N/A,#N/A,FALSE,"MAT96";#N/A,#N/A,FALSE,"FANDA96";#N/A,#N/A,FALSE,"INTRAN96";#N/A,#N/A,FALSE,"NAA9697";#N/A,#N/A,FALSE,"ECWEBB";#N/A,#N/A,FALSE,"MFT96";#N/A,#N/A,FALSE,"CTrecon"}</definedName>
    <definedName name="trggh_1_3_1_2_5" hidden="1">{#N/A,#N/A,FALSE,"TMCOMP96";#N/A,#N/A,FALSE,"MAT96";#N/A,#N/A,FALSE,"FANDA96";#N/A,#N/A,FALSE,"INTRAN96";#N/A,#N/A,FALSE,"NAA9697";#N/A,#N/A,FALSE,"ECWEBB";#N/A,#N/A,FALSE,"MFT96";#N/A,#N/A,FALSE,"CTrecon"}</definedName>
    <definedName name="trggh_1_3_1_3" hidden="1">{#N/A,#N/A,FALSE,"TMCOMP96";#N/A,#N/A,FALSE,"MAT96";#N/A,#N/A,FALSE,"FANDA96";#N/A,#N/A,FALSE,"INTRAN96";#N/A,#N/A,FALSE,"NAA9697";#N/A,#N/A,FALSE,"ECWEBB";#N/A,#N/A,FALSE,"MFT96";#N/A,#N/A,FALSE,"CTrecon"}</definedName>
    <definedName name="trggh_1_3_1_3_1" hidden="1">{#N/A,#N/A,FALSE,"TMCOMP96";#N/A,#N/A,FALSE,"MAT96";#N/A,#N/A,FALSE,"FANDA96";#N/A,#N/A,FALSE,"INTRAN96";#N/A,#N/A,FALSE,"NAA9697";#N/A,#N/A,FALSE,"ECWEBB";#N/A,#N/A,FALSE,"MFT96";#N/A,#N/A,FALSE,"CTrecon"}</definedName>
    <definedName name="trggh_1_3_1_3_2" hidden="1">{#N/A,#N/A,FALSE,"TMCOMP96";#N/A,#N/A,FALSE,"MAT96";#N/A,#N/A,FALSE,"FANDA96";#N/A,#N/A,FALSE,"INTRAN96";#N/A,#N/A,FALSE,"NAA9697";#N/A,#N/A,FALSE,"ECWEBB";#N/A,#N/A,FALSE,"MFT96";#N/A,#N/A,FALSE,"CTrecon"}</definedName>
    <definedName name="trggh_1_3_1_3_3" hidden="1">{#N/A,#N/A,FALSE,"TMCOMP96";#N/A,#N/A,FALSE,"MAT96";#N/A,#N/A,FALSE,"FANDA96";#N/A,#N/A,FALSE,"INTRAN96";#N/A,#N/A,FALSE,"NAA9697";#N/A,#N/A,FALSE,"ECWEBB";#N/A,#N/A,FALSE,"MFT96";#N/A,#N/A,FALSE,"CTrecon"}</definedName>
    <definedName name="trggh_1_3_1_3_4" hidden="1">{#N/A,#N/A,FALSE,"TMCOMP96";#N/A,#N/A,FALSE,"MAT96";#N/A,#N/A,FALSE,"FANDA96";#N/A,#N/A,FALSE,"INTRAN96";#N/A,#N/A,FALSE,"NAA9697";#N/A,#N/A,FALSE,"ECWEBB";#N/A,#N/A,FALSE,"MFT96";#N/A,#N/A,FALSE,"CTrecon"}</definedName>
    <definedName name="trggh_1_3_1_3_5" hidden="1">{#N/A,#N/A,FALSE,"TMCOMP96";#N/A,#N/A,FALSE,"MAT96";#N/A,#N/A,FALSE,"FANDA96";#N/A,#N/A,FALSE,"INTRAN96";#N/A,#N/A,FALSE,"NAA9697";#N/A,#N/A,FALSE,"ECWEBB";#N/A,#N/A,FALSE,"MFT96";#N/A,#N/A,FALSE,"CTrecon"}</definedName>
    <definedName name="trggh_1_3_1_4" hidden="1">{#N/A,#N/A,FALSE,"TMCOMP96";#N/A,#N/A,FALSE,"MAT96";#N/A,#N/A,FALSE,"FANDA96";#N/A,#N/A,FALSE,"INTRAN96";#N/A,#N/A,FALSE,"NAA9697";#N/A,#N/A,FALSE,"ECWEBB";#N/A,#N/A,FALSE,"MFT96";#N/A,#N/A,FALSE,"CTrecon"}</definedName>
    <definedName name="trggh_1_3_1_4_1" hidden="1">{#N/A,#N/A,FALSE,"TMCOMP96";#N/A,#N/A,FALSE,"MAT96";#N/A,#N/A,FALSE,"FANDA96";#N/A,#N/A,FALSE,"INTRAN96";#N/A,#N/A,FALSE,"NAA9697";#N/A,#N/A,FALSE,"ECWEBB";#N/A,#N/A,FALSE,"MFT96";#N/A,#N/A,FALSE,"CTrecon"}</definedName>
    <definedName name="trggh_1_3_1_4_2" hidden="1">{#N/A,#N/A,FALSE,"TMCOMP96";#N/A,#N/A,FALSE,"MAT96";#N/A,#N/A,FALSE,"FANDA96";#N/A,#N/A,FALSE,"INTRAN96";#N/A,#N/A,FALSE,"NAA9697";#N/A,#N/A,FALSE,"ECWEBB";#N/A,#N/A,FALSE,"MFT96";#N/A,#N/A,FALSE,"CTrecon"}</definedName>
    <definedName name="trggh_1_3_1_4_3" hidden="1">{#N/A,#N/A,FALSE,"TMCOMP96";#N/A,#N/A,FALSE,"MAT96";#N/A,#N/A,FALSE,"FANDA96";#N/A,#N/A,FALSE,"INTRAN96";#N/A,#N/A,FALSE,"NAA9697";#N/A,#N/A,FALSE,"ECWEBB";#N/A,#N/A,FALSE,"MFT96";#N/A,#N/A,FALSE,"CTrecon"}</definedName>
    <definedName name="trggh_1_3_1_4_4" hidden="1">{#N/A,#N/A,FALSE,"TMCOMP96";#N/A,#N/A,FALSE,"MAT96";#N/A,#N/A,FALSE,"FANDA96";#N/A,#N/A,FALSE,"INTRAN96";#N/A,#N/A,FALSE,"NAA9697";#N/A,#N/A,FALSE,"ECWEBB";#N/A,#N/A,FALSE,"MFT96";#N/A,#N/A,FALSE,"CTrecon"}</definedName>
    <definedName name="trggh_1_3_1_4_5" hidden="1">{#N/A,#N/A,FALSE,"TMCOMP96";#N/A,#N/A,FALSE,"MAT96";#N/A,#N/A,FALSE,"FANDA96";#N/A,#N/A,FALSE,"INTRAN96";#N/A,#N/A,FALSE,"NAA9697";#N/A,#N/A,FALSE,"ECWEBB";#N/A,#N/A,FALSE,"MFT96";#N/A,#N/A,FALSE,"CTrecon"}</definedName>
    <definedName name="trggh_1_3_1_5" hidden="1">{#N/A,#N/A,FALSE,"TMCOMP96";#N/A,#N/A,FALSE,"MAT96";#N/A,#N/A,FALSE,"FANDA96";#N/A,#N/A,FALSE,"INTRAN96";#N/A,#N/A,FALSE,"NAA9697";#N/A,#N/A,FALSE,"ECWEBB";#N/A,#N/A,FALSE,"MFT96";#N/A,#N/A,FALSE,"CTrecon"}</definedName>
    <definedName name="trggh_1_3_1_5_1" hidden="1">{#N/A,#N/A,FALSE,"TMCOMP96";#N/A,#N/A,FALSE,"MAT96";#N/A,#N/A,FALSE,"FANDA96";#N/A,#N/A,FALSE,"INTRAN96";#N/A,#N/A,FALSE,"NAA9697";#N/A,#N/A,FALSE,"ECWEBB";#N/A,#N/A,FALSE,"MFT96";#N/A,#N/A,FALSE,"CTrecon"}</definedName>
    <definedName name="trggh_1_3_1_5_2" hidden="1">{#N/A,#N/A,FALSE,"TMCOMP96";#N/A,#N/A,FALSE,"MAT96";#N/A,#N/A,FALSE,"FANDA96";#N/A,#N/A,FALSE,"INTRAN96";#N/A,#N/A,FALSE,"NAA9697";#N/A,#N/A,FALSE,"ECWEBB";#N/A,#N/A,FALSE,"MFT96";#N/A,#N/A,FALSE,"CTrecon"}</definedName>
    <definedName name="trggh_1_3_1_5_3" hidden="1">{#N/A,#N/A,FALSE,"TMCOMP96";#N/A,#N/A,FALSE,"MAT96";#N/A,#N/A,FALSE,"FANDA96";#N/A,#N/A,FALSE,"INTRAN96";#N/A,#N/A,FALSE,"NAA9697";#N/A,#N/A,FALSE,"ECWEBB";#N/A,#N/A,FALSE,"MFT96";#N/A,#N/A,FALSE,"CTrecon"}</definedName>
    <definedName name="trggh_1_3_1_5_4" hidden="1">{#N/A,#N/A,FALSE,"TMCOMP96";#N/A,#N/A,FALSE,"MAT96";#N/A,#N/A,FALSE,"FANDA96";#N/A,#N/A,FALSE,"INTRAN96";#N/A,#N/A,FALSE,"NAA9697";#N/A,#N/A,FALSE,"ECWEBB";#N/A,#N/A,FALSE,"MFT96";#N/A,#N/A,FALSE,"CTrecon"}</definedName>
    <definedName name="trggh_1_3_1_5_5" hidden="1">{#N/A,#N/A,FALSE,"TMCOMP96";#N/A,#N/A,FALSE,"MAT96";#N/A,#N/A,FALSE,"FANDA96";#N/A,#N/A,FALSE,"INTRAN96";#N/A,#N/A,FALSE,"NAA9697";#N/A,#N/A,FALSE,"ECWEBB";#N/A,#N/A,FALSE,"MFT96";#N/A,#N/A,FALSE,"CTrecon"}</definedName>
    <definedName name="trggh_1_3_2" hidden="1">{#N/A,#N/A,FALSE,"TMCOMP96";#N/A,#N/A,FALSE,"MAT96";#N/A,#N/A,FALSE,"FANDA96";#N/A,#N/A,FALSE,"INTRAN96";#N/A,#N/A,FALSE,"NAA9697";#N/A,#N/A,FALSE,"ECWEBB";#N/A,#N/A,FALSE,"MFT96";#N/A,#N/A,FALSE,"CTrecon"}</definedName>
    <definedName name="trggh_1_3_2_1" hidden="1">{#N/A,#N/A,FALSE,"TMCOMP96";#N/A,#N/A,FALSE,"MAT96";#N/A,#N/A,FALSE,"FANDA96";#N/A,#N/A,FALSE,"INTRAN96";#N/A,#N/A,FALSE,"NAA9697";#N/A,#N/A,FALSE,"ECWEBB";#N/A,#N/A,FALSE,"MFT96";#N/A,#N/A,FALSE,"CTrecon"}</definedName>
    <definedName name="trggh_1_3_2_2" hidden="1">{#N/A,#N/A,FALSE,"TMCOMP96";#N/A,#N/A,FALSE,"MAT96";#N/A,#N/A,FALSE,"FANDA96";#N/A,#N/A,FALSE,"INTRAN96";#N/A,#N/A,FALSE,"NAA9697";#N/A,#N/A,FALSE,"ECWEBB";#N/A,#N/A,FALSE,"MFT96";#N/A,#N/A,FALSE,"CTrecon"}</definedName>
    <definedName name="trggh_1_3_2_3" hidden="1">{#N/A,#N/A,FALSE,"TMCOMP96";#N/A,#N/A,FALSE,"MAT96";#N/A,#N/A,FALSE,"FANDA96";#N/A,#N/A,FALSE,"INTRAN96";#N/A,#N/A,FALSE,"NAA9697";#N/A,#N/A,FALSE,"ECWEBB";#N/A,#N/A,FALSE,"MFT96";#N/A,#N/A,FALSE,"CTrecon"}</definedName>
    <definedName name="trggh_1_3_2_4" hidden="1">{#N/A,#N/A,FALSE,"TMCOMP96";#N/A,#N/A,FALSE,"MAT96";#N/A,#N/A,FALSE,"FANDA96";#N/A,#N/A,FALSE,"INTRAN96";#N/A,#N/A,FALSE,"NAA9697";#N/A,#N/A,FALSE,"ECWEBB";#N/A,#N/A,FALSE,"MFT96";#N/A,#N/A,FALSE,"CTrecon"}</definedName>
    <definedName name="trggh_1_3_2_5" hidden="1">{#N/A,#N/A,FALSE,"TMCOMP96";#N/A,#N/A,FALSE,"MAT96";#N/A,#N/A,FALSE,"FANDA96";#N/A,#N/A,FALSE,"INTRAN96";#N/A,#N/A,FALSE,"NAA9697";#N/A,#N/A,FALSE,"ECWEBB";#N/A,#N/A,FALSE,"MFT96";#N/A,#N/A,FALSE,"CTrecon"}</definedName>
    <definedName name="trggh_1_3_3" hidden="1">{#N/A,#N/A,FALSE,"TMCOMP96";#N/A,#N/A,FALSE,"MAT96";#N/A,#N/A,FALSE,"FANDA96";#N/A,#N/A,FALSE,"INTRAN96";#N/A,#N/A,FALSE,"NAA9697";#N/A,#N/A,FALSE,"ECWEBB";#N/A,#N/A,FALSE,"MFT96";#N/A,#N/A,FALSE,"CTrecon"}</definedName>
    <definedName name="trggh_1_3_3_1" hidden="1">{#N/A,#N/A,FALSE,"TMCOMP96";#N/A,#N/A,FALSE,"MAT96";#N/A,#N/A,FALSE,"FANDA96";#N/A,#N/A,FALSE,"INTRAN96";#N/A,#N/A,FALSE,"NAA9697";#N/A,#N/A,FALSE,"ECWEBB";#N/A,#N/A,FALSE,"MFT96";#N/A,#N/A,FALSE,"CTrecon"}</definedName>
    <definedName name="trggh_1_3_3_2" hidden="1">{#N/A,#N/A,FALSE,"TMCOMP96";#N/A,#N/A,FALSE,"MAT96";#N/A,#N/A,FALSE,"FANDA96";#N/A,#N/A,FALSE,"INTRAN96";#N/A,#N/A,FALSE,"NAA9697";#N/A,#N/A,FALSE,"ECWEBB";#N/A,#N/A,FALSE,"MFT96";#N/A,#N/A,FALSE,"CTrecon"}</definedName>
    <definedName name="trggh_1_3_3_3" hidden="1">{#N/A,#N/A,FALSE,"TMCOMP96";#N/A,#N/A,FALSE,"MAT96";#N/A,#N/A,FALSE,"FANDA96";#N/A,#N/A,FALSE,"INTRAN96";#N/A,#N/A,FALSE,"NAA9697";#N/A,#N/A,FALSE,"ECWEBB";#N/A,#N/A,FALSE,"MFT96";#N/A,#N/A,FALSE,"CTrecon"}</definedName>
    <definedName name="trggh_1_3_3_4" hidden="1">{#N/A,#N/A,FALSE,"TMCOMP96";#N/A,#N/A,FALSE,"MAT96";#N/A,#N/A,FALSE,"FANDA96";#N/A,#N/A,FALSE,"INTRAN96";#N/A,#N/A,FALSE,"NAA9697";#N/A,#N/A,FALSE,"ECWEBB";#N/A,#N/A,FALSE,"MFT96";#N/A,#N/A,FALSE,"CTrecon"}</definedName>
    <definedName name="trggh_1_3_3_5" hidden="1">{#N/A,#N/A,FALSE,"TMCOMP96";#N/A,#N/A,FALSE,"MAT96";#N/A,#N/A,FALSE,"FANDA96";#N/A,#N/A,FALSE,"INTRAN96";#N/A,#N/A,FALSE,"NAA9697";#N/A,#N/A,FALSE,"ECWEBB";#N/A,#N/A,FALSE,"MFT96";#N/A,#N/A,FALSE,"CTrecon"}</definedName>
    <definedName name="trggh_1_3_4" hidden="1">{#N/A,#N/A,FALSE,"TMCOMP96";#N/A,#N/A,FALSE,"MAT96";#N/A,#N/A,FALSE,"FANDA96";#N/A,#N/A,FALSE,"INTRAN96";#N/A,#N/A,FALSE,"NAA9697";#N/A,#N/A,FALSE,"ECWEBB";#N/A,#N/A,FALSE,"MFT96";#N/A,#N/A,FALSE,"CTrecon"}</definedName>
    <definedName name="trggh_1_3_4_1" hidden="1">{#N/A,#N/A,FALSE,"TMCOMP96";#N/A,#N/A,FALSE,"MAT96";#N/A,#N/A,FALSE,"FANDA96";#N/A,#N/A,FALSE,"INTRAN96";#N/A,#N/A,FALSE,"NAA9697";#N/A,#N/A,FALSE,"ECWEBB";#N/A,#N/A,FALSE,"MFT96";#N/A,#N/A,FALSE,"CTrecon"}</definedName>
    <definedName name="trggh_1_3_4_2" hidden="1">{#N/A,#N/A,FALSE,"TMCOMP96";#N/A,#N/A,FALSE,"MAT96";#N/A,#N/A,FALSE,"FANDA96";#N/A,#N/A,FALSE,"INTRAN96";#N/A,#N/A,FALSE,"NAA9697";#N/A,#N/A,FALSE,"ECWEBB";#N/A,#N/A,FALSE,"MFT96";#N/A,#N/A,FALSE,"CTrecon"}</definedName>
    <definedName name="trggh_1_3_4_3" hidden="1">{#N/A,#N/A,FALSE,"TMCOMP96";#N/A,#N/A,FALSE,"MAT96";#N/A,#N/A,FALSE,"FANDA96";#N/A,#N/A,FALSE,"INTRAN96";#N/A,#N/A,FALSE,"NAA9697";#N/A,#N/A,FALSE,"ECWEBB";#N/A,#N/A,FALSE,"MFT96";#N/A,#N/A,FALSE,"CTrecon"}</definedName>
    <definedName name="trggh_1_3_4_4" hidden="1">{#N/A,#N/A,FALSE,"TMCOMP96";#N/A,#N/A,FALSE,"MAT96";#N/A,#N/A,FALSE,"FANDA96";#N/A,#N/A,FALSE,"INTRAN96";#N/A,#N/A,FALSE,"NAA9697";#N/A,#N/A,FALSE,"ECWEBB";#N/A,#N/A,FALSE,"MFT96";#N/A,#N/A,FALSE,"CTrecon"}</definedName>
    <definedName name="trggh_1_3_4_5" hidden="1">{#N/A,#N/A,FALSE,"TMCOMP96";#N/A,#N/A,FALSE,"MAT96";#N/A,#N/A,FALSE,"FANDA96";#N/A,#N/A,FALSE,"INTRAN96";#N/A,#N/A,FALSE,"NAA9697";#N/A,#N/A,FALSE,"ECWEBB";#N/A,#N/A,FALSE,"MFT96";#N/A,#N/A,FALSE,"CTrecon"}</definedName>
    <definedName name="trggh_1_3_5" hidden="1">{#N/A,#N/A,FALSE,"TMCOMP96";#N/A,#N/A,FALSE,"MAT96";#N/A,#N/A,FALSE,"FANDA96";#N/A,#N/A,FALSE,"INTRAN96";#N/A,#N/A,FALSE,"NAA9697";#N/A,#N/A,FALSE,"ECWEBB";#N/A,#N/A,FALSE,"MFT96";#N/A,#N/A,FALSE,"CTrecon"}</definedName>
    <definedName name="trggh_1_3_5_1" hidden="1">{#N/A,#N/A,FALSE,"TMCOMP96";#N/A,#N/A,FALSE,"MAT96";#N/A,#N/A,FALSE,"FANDA96";#N/A,#N/A,FALSE,"INTRAN96";#N/A,#N/A,FALSE,"NAA9697";#N/A,#N/A,FALSE,"ECWEBB";#N/A,#N/A,FALSE,"MFT96";#N/A,#N/A,FALSE,"CTrecon"}</definedName>
    <definedName name="trggh_1_3_5_2" hidden="1">{#N/A,#N/A,FALSE,"TMCOMP96";#N/A,#N/A,FALSE,"MAT96";#N/A,#N/A,FALSE,"FANDA96";#N/A,#N/A,FALSE,"INTRAN96";#N/A,#N/A,FALSE,"NAA9697";#N/A,#N/A,FALSE,"ECWEBB";#N/A,#N/A,FALSE,"MFT96";#N/A,#N/A,FALSE,"CTrecon"}</definedName>
    <definedName name="trggh_1_3_5_3" hidden="1">{#N/A,#N/A,FALSE,"TMCOMP96";#N/A,#N/A,FALSE,"MAT96";#N/A,#N/A,FALSE,"FANDA96";#N/A,#N/A,FALSE,"INTRAN96";#N/A,#N/A,FALSE,"NAA9697";#N/A,#N/A,FALSE,"ECWEBB";#N/A,#N/A,FALSE,"MFT96";#N/A,#N/A,FALSE,"CTrecon"}</definedName>
    <definedName name="trggh_1_3_5_4" hidden="1">{#N/A,#N/A,FALSE,"TMCOMP96";#N/A,#N/A,FALSE,"MAT96";#N/A,#N/A,FALSE,"FANDA96";#N/A,#N/A,FALSE,"INTRAN96";#N/A,#N/A,FALSE,"NAA9697";#N/A,#N/A,FALSE,"ECWEBB";#N/A,#N/A,FALSE,"MFT96";#N/A,#N/A,FALSE,"CTrecon"}</definedName>
    <definedName name="trggh_1_3_5_5" hidden="1">{#N/A,#N/A,FALSE,"TMCOMP96";#N/A,#N/A,FALSE,"MAT96";#N/A,#N/A,FALSE,"FANDA96";#N/A,#N/A,FALSE,"INTRAN96";#N/A,#N/A,FALSE,"NAA9697";#N/A,#N/A,FALSE,"ECWEBB";#N/A,#N/A,FALSE,"MFT96";#N/A,#N/A,FALSE,"CTrecon"}</definedName>
    <definedName name="trggh_1_4" hidden="1">{#N/A,#N/A,FALSE,"TMCOMP96";#N/A,#N/A,FALSE,"MAT96";#N/A,#N/A,FALSE,"FANDA96";#N/A,#N/A,FALSE,"INTRAN96";#N/A,#N/A,FALSE,"NAA9697";#N/A,#N/A,FALSE,"ECWEBB";#N/A,#N/A,FALSE,"MFT96";#N/A,#N/A,FALSE,"CTrecon"}</definedName>
    <definedName name="trggh_1_4_1" hidden="1">{#N/A,#N/A,FALSE,"TMCOMP96";#N/A,#N/A,FALSE,"MAT96";#N/A,#N/A,FALSE,"FANDA96";#N/A,#N/A,FALSE,"INTRAN96";#N/A,#N/A,FALSE,"NAA9697";#N/A,#N/A,FALSE,"ECWEBB";#N/A,#N/A,FALSE,"MFT96";#N/A,#N/A,FALSE,"CTrecon"}</definedName>
    <definedName name="trggh_1_4_1_1" hidden="1">{#N/A,#N/A,FALSE,"TMCOMP96";#N/A,#N/A,FALSE,"MAT96";#N/A,#N/A,FALSE,"FANDA96";#N/A,#N/A,FALSE,"INTRAN96";#N/A,#N/A,FALSE,"NAA9697";#N/A,#N/A,FALSE,"ECWEBB";#N/A,#N/A,FALSE,"MFT96";#N/A,#N/A,FALSE,"CTrecon"}</definedName>
    <definedName name="trggh_1_4_1_1_1" hidden="1">{#N/A,#N/A,FALSE,"TMCOMP96";#N/A,#N/A,FALSE,"MAT96";#N/A,#N/A,FALSE,"FANDA96";#N/A,#N/A,FALSE,"INTRAN96";#N/A,#N/A,FALSE,"NAA9697";#N/A,#N/A,FALSE,"ECWEBB";#N/A,#N/A,FALSE,"MFT96";#N/A,#N/A,FALSE,"CTrecon"}</definedName>
    <definedName name="trggh_1_4_1_1_2" hidden="1">{#N/A,#N/A,FALSE,"TMCOMP96";#N/A,#N/A,FALSE,"MAT96";#N/A,#N/A,FALSE,"FANDA96";#N/A,#N/A,FALSE,"INTRAN96";#N/A,#N/A,FALSE,"NAA9697";#N/A,#N/A,FALSE,"ECWEBB";#N/A,#N/A,FALSE,"MFT96";#N/A,#N/A,FALSE,"CTrecon"}</definedName>
    <definedName name="trggh_1_4_1_1_3" hidden="1">{#N/A,#N/A,FALSE,"TMCOMP96";#N/A,#N/A,FALSE,"MAT96";#N/A,#N/A,FALSE,"FANDA96";#N/A,#N/A,FALSE,"INTRAN96";#N/A,#N/A,FALSE,"NAA9697";#N/A,#N/A,FALSE,"ECWEBB";#N/A,#N/A,FALSE,"MFT96";#N/A,#N/A,FALSE,"CTrecon"}</definedName>
    <definedName name="trggh_1_4_1_1_4" hidden="1">{#N/A,#N/A,FALSE,"TMCOMP96";#N/A,#N/A,FALSE,"MAT96";#N/A,#N/A,FALSE,"FANDA96";#N/A,#N/A,FALSE,"INTRAN96";#N/A,#N/A,FALSE,"NAA9697";#N/A,#N/A,FALSE,"ECWEBB";#N/A,#N/A,FALSE,"MFT96";#N/A,#N/A,FALSE,"CTrecon"}</definedName>
    <definedName name="trggh_1_4_1_1_5" hidden="1">{#N/A,#N/A,FALSE,"TMCOMP96";#N/A,#N/A,FALSE,"MAT96";#N/A,#N/A,FALSE,"FANDA96";#N/A,#N/A,FALSE,"INTRAN96";#N/A,#N/A,FALSE,"NAA9697";#N/A,#N/A,FALSE,"ECWEBB";#N/A,#N/A,FALSE,"MFT96";#N/A,#N/A,FALSE,"CTrecon"}</definedName>
    <definedName name="trggh_1_4_1_2" hidden="1">{#N/A,#N/A,FALSE,"TMCOMP96";#N/A,#N/A,FALSE,"MAT96";#N/A,#N/A,FALSE,"FANDA96";#N/A,#N/A,FALSE,"INTRAN96";#N/A,#N/A,FALSE,"NAA9697";#N/A,#N/A,FALSE,"ECWEBB";#N/A,#N/A,FALSE,"MFT96";#N/A,#N/A,FALSE,"CTrecon"}</definedName>
    <definedName name="trggh_1_4_1_2_1" hidden="1">{#N/A,#N/A,FALSE,"TMCOMP96";#N/A,#N/A,FALSE,"MAT96";#N/A,#N/A,FALSE,"FANDA96";#N/A,#N/A,FALSE,"INTRAN96";#N/A,#N/A,FALSE,"NAA9697";#N/A,#N/A,FALSE,"ECWEBB";#N/A,#N/A,FALSE,"MFT96";#N/A,#N/A,FALSE,"CTrecon"}</definedName>
    <definedName name="trggh_1_4_1_2_2" hidden="1">{#N/A,#N/A,FALSE,"TMCOMP96";#N/A,#N/A,FALSE,"MAT96";#N/A,#N/A,FALSE,"FANDA96";#N/A,#N/A,FALSE,"INTRAN96";#N/A,#N/A,FALSE,"NAA9697";#N/A,#N/A,FALSE,"ECWEBB";#N/A,#N/A,FALSE,"MFT96";#N/A,#N/A,FALSE,"CTrecon"}</definedName>
    <definedName name="trggh_1_4_1_2_3" hidden="1">{#N/A,#N/A,FALSE,"TMCOMP96";#N/A,#N/A,FALSE,"MAT96";#N/A,#N/A,FALSE,"FANDA96";#N/A,#N/A,FALSE,"INTRAN96";#N/A,#N/A,FALSE,"NAA9697";#N/A,#N/A,FALSE,"ECWEBB";#N/A,#N/A,FALSE,"MFT96";#N/A,#N/A,FALSE,"CTrecon"}</definedName>
    <definedName name="trggh_1_4_1_2_4" hidden="1">{#N/A,#N/A,FALSE,"TMCOMP96";#N/A,#N/A,FALSE,"MAT96";#N/A,#N/A,FALSE,"FANDA96";#N/A,#N/A,FALSE,"INTRAN96";#N/A,#N/A,FALSE,"NAA9697";#N/A,#N/A,FALSE,"ECWEBB";#N/A,#N/A,FALSE,"MFT96";#N/A,#N/A,FALSE,"CTrecon"}</definedName>
    <definedName name="trggh_1_4_1_2_5" hidden="1">{#N/A,#N/A,FALSE,"TMCOMP96";#N/A,#N/A,FALSE,"MAT96";#N/A,#N/A,FALSE,"FANDA96";#N/A,#N/A,FALSE,"INTRAN96";#N/A,#N/A,FALSE,"NAA9697";#N/A,#N/A,FALSE,"ECWEBB";#N/A,#N/A,FALSE,"MFT96";#N/A,#N/A,FALSE,"CTrecon"}</definedName>
    <definedName name="trggh_1_4_1_3" hidden="1">{#N/A,#N/A,FALSE,"TMCOMP96";#N/A,#N/A,FALSE,"MAT96";#N/A,#N/A,FALSE,"FANDA96";#N/A,#N/A,FALSE,"INTRAN96";#N/A,#N/A,FALSE,"NAA9697";#N/A,#N/A,FALSE,"ECWEBB";#N/A,#N/A,FALSE,"MFT96";#N/A,#N/A,FALSE,"CTrecon"}</definedName>
    <definedName name="trggh_1_4_1_3_1" hidden="1">{#N/A,#N/A,FALSE,"TMCOMP96";#N/A,#N/A,FALSE,"MAT96";#N/A,#N/A,FALSE,"FANDA96";#N/A,#N/A,FALSE,"INTRAN96";#N/A,#N/A,FALSE,"NAA9697";#N/A,#N/A,FALSE,"ECWEBB";#N/A,#N/A,FALSE,"MFT96";#N/A,#N/A,FALSE,"CTrecon"}</definedName>
    <definedName name="trggh_1_4_1_3_2" hidden="1">{#N/A,#N/A,FALSE,"TMCOMP96";#N/A,#N/A,FALSE,"MAT96";#N/A,#N/A,FALSE,"FANDA96";#N/A,#N/A,FALSE,"INTRAN96";#N/A,#N/A,FALSE,"NAA9697";#N/A,#N/A,FALSE,"ECWEBB";#N/A,#N/A,FALSE,"MFT96";#N/A,#N/A,FALSE,"CTrecon"}</definedName>
    <definedName name="trggh_1_4_1_3_3" hidden="1">{#N/A,#N/A,FALSE,"TMCOMP96";#N/A,#N/A,FALSE,"MAT96";#N/A,#N/A,FALSE,"FANDA96";#N/A,#N/A,FALSE,"INTRAN96";#N/A,#N/A,FALSE,"NAA9697";#N/A,#N/A,FALSE,"ECWEBB";#N/A,#N/A,FALSE,"MFT96";#N/A,#N/A,FALSE,"CTrecon"}</definedName>
    <definedName name="trggh_1_4_1_3_4" hidden="1">{#N/A,#N/A,FALSE,"TMCOMP96";#N/A,#N/A,FALSE,"MAT96";#N/A,#N/A,FALSE,"FANDA96";#N/A,#N/A,FALSE,"INTRAN96";#N/A,#N/A,FALSE,"NAA9697";#N/A,#N/A,FALSE,"ECWEBB";#N/A,#N/A,FALSE,"MFT96";#N/A,#N/A,FALSE,"CTrecon"}</definedName>
    <definedName name="trggh_1_4_1_3_5" hidden="1">{#N/A,#N/A,FALSE,"TMCOMP96";#N/A,#N/A,FALSE,"MAT96";#N/A,#N/A,FALSE,"FANDA96";#N/A,#N/A,FALSE,"INTRAN96";#N/A,#N/A,FALSE,"NAA9697";#N/A,#N/A,FALSE,"ECWEBB";#N/A,#N/A,FALSE,"MFT96";#N/A,#N/A,FALSE,"CTrecon"}</definedName>
    <definedName name="trggh_1_4_1_4" hidden="1">{#N/A,#N/A,FALSE,"TMCOMP96";#N/A,#N/A,FALSE,"MAT96";#N/A,#N/A,FALSE,"FANDA96";#N/A,#N/A,FALSE,"INTRAN96";#N/A,#N/A,FALSE,"NAA9697";#N/A,#N/A,FALSE,"ECWEBB";#N/A,#N/A,FALSE,"MFT96";#N/A,#N/A,FALSE,"CTrecon"}</definedName>
    <definedName name="trggh_1_4_1_4_1" hidden="1">{#N/A,#N/A,FALSE,"TMCOMP96";#N/A,#N/A,FALSE,"MAT96";#N/A,#N/A,FALSE,"FANDA96";#N/A,#N/A,FALSE,"INTRAN96";#N/A,#N/A,FALSE,"NAA9697";#N/A,#N/A,FALSE,"ECWEBB";#N/A,#N/A,FALSE,"MFT96";#N/A,#N/A,FALSE,"CTrecon"}</definedName>
    <definedName name="trggh_1_4_1_4_2" hidden="1">{#N/A,#N/A,FALSE,"TMCOMP96";#N/A,#N/A,FALSE,"MAT96";#N/A,#N/A,FALSE,"FANDA96";#N/A,#N/A,FALSE,"INTRAN96";#N/A,#N/A,FALSE,"NAA9697";#N/A,#N/A,FALSE,"ECWEBB";#N/A,#N/A,FALSE,"MFT96";#N/A,#N/A,FALSE,"CTrecon"}</definedName>
    <definedName name="trggh_1_4_1_4_3" hidden="1">{#N/A,#N/A,FALSE,"TMCOMP96";#N/A,#N/A,FALSE,"MAT96";#N/A,#N/A,FALSE,"FANDA96";#N/A,#N/A,FALSE,"INTRAN96";#N/A,#N/A,FALSE,"NAA9697";#N/A,#N/A,FALSE,"ECWEBB";#N/A,#N/A,FALSE,"MFT96";#N/A,#N/A,FALSE,"CTrecon"}</definedName>
    <definedName name="trggh_1_4_1_4_4" hidden="1">{#N/A,#N/A,FALSE,"TMCOMP96";#N/A,#N/A,FALSE,"MAT96";#N/A,#N/A,FALSE,"FANDA96";#N/A,#N/A,FALSE,"INTRAN96";#N/A,#N/A,FALSE,"NAA9697";#N/A,#N/A,FALSE,"ECWEBB";#N/A,#N/A,FALSE,"MFT96";#N/A,#N/A,FALSE,"CTrecon"}</definedName>
    <definedName name="trggh_1_4_1_4_5" hidden="1">{#N/A,#N/A,FALSE,"TMCOMP96";#N/A,#N/A,FALSE,"MAT96";#N/A,#N/A,FALSE,"FANDA96";#N/A,#N/A,FALSE,"INTRAN96";#N/A,#N/A,FALSE,"NAA9697";#N/A,#N/A,FALSE,"ECWEBB";#N/A,#N/A,FALSE,"MFT96";#N/A,#N/A,FALSE,"CTrecon"}</definedName>
    <definedName name="trggh_1_4_1_5" hidden="1">{#N/A,#N/A,FALSE,"TMCOMP96";#N/A,#N/A,FALSE,"MAT96";#N/A,#N/A,FALSE,"FANDA96";#N/A,#N/A,FALSE,"INTRAN96";#N/A,#N/A,FALSE,"NAA9697";#N/A,#N/A,FALSE,"ECWEBB";#N/A,#N/A,FALSE,"MFT96";#N/A,#N/A,FALSE,"CTrecon"}</definedName>
    <definedName name="trggh_1_4_1_5_1" hidden="1">{#N/A,#N/A,FALSE,"TMCOMP96";#N/A,#N/A,FALSE,"MAT96";#N/A,#N/A,FALSE,"FANDA96";#N/A,#N/A,FALSE,"INTRAN96";#N/A,#N/A,FALSE,"NAA9697";#N/A,#N/A,FALSE,"ECWEBB";#N/A,#N/A,FALSE,"MFT96";#N/A,#N/A,FALSE,"CTrecon"}</definedName>
    <definedName name="trggh_1_4_1_5_2" hidden="1">{#N/A,#N/A,FALSE,"TMCOMP96";#N/A,#N/A,FALSE,"MAT96";#N/A,#N/A,FALSE,"FANDA96";#N/A,#N/A,FALSE,"INTRAN96";#N/A,#N/A,FALSE,"NAA9697";#N/A,#N/A,FALSE,"ECWEBB";#N/A,#N/A,FALSE,"MFT96";#N/A,#N/A,FALSE,"CTrecon"}</definedName>
    <definedName name="trggh_1_4_1_5_3" hidden="1">{#N/A,#N/A,FALSE,"TMCOMP96";#N/A,#N/A,FALSE,"MAT96";#N/A,#N/A,FALSE,"FANDA96";#N/A,#N/A,FALSE,"INTRAN96";#N/A,#N/A,FALSE,"NAA9697";#N/A,#N/A,FALSE,"ECWEBB";#N/A,#N/A,FALSE,"MFT96";#N/A,#N/A,FALSE,"CTrecon"}</definedName>
    <definedName name="trggh_1_4_1_5_4" hidden="1">{#N/A,#N/A,FALSE,"TMCOMP96";#N/A,#N/A,FALSE,"MAT96";#N/A,#N/A,FALSE,"FANDA96";#N/A,#N/A,FALSE,"INTRAN96";#N/A,#N/A,FALSE,"NAA9697";#N/A,#N/A,FALSE,"ECWEBB";#N/A,#N/A,FALSE,"MFT96";#N/A,#N/A,FALSE,"CTrecon"}</definedName>
    <definedName name="trggh_1_4_1_5_5" hidden="1">{#N/A,#N/A,FALSE,"TMCOMP96";#N/A,#N/A,FALSE,"MAT96";#N/A,#N/A,FALSE,"FANDA96";#N/A,#N/A,FALSE,"INTRAN96";#N/A,#N/A,FALSE,"NAA9697";#N/A,#N/A,FALSE,"ECWEBB";#N/A,#N/A,FALSE,"MFT96";#N/A,#N/A,FALSE,"CTrecon"}</definedName>
    <definedName name="trggh_1_4_2" hidden="1">{#N/A,#N/A,FALSE,"TMCOMP96";#N/A,#N/A,FALSE,"MAT96";#N/A,#N/A,FALSE,"FANDA96";#N/A,#N/A,FALSE,"INTRAN96";#N/A,#N/A,FALSE,"NAA9697";#N/A,#N/A,FALSE,"ECWEBB";#N/A,#N/A,FALSE,"MFT96";#N/A,#N/A,FALSE,"CTrecon"}</definedName>
    <definedName name="trggh_1_4_2_1" hidden="1">{#N/A,#N/A,FALSE,"TMCOMP96";#N/A,#N/A,FALSE,"MAT96";#N/A,#N/A,FALSE,"FANDA96";#N/A,#N/A,FALSE,"INTRAN96";#N/A,#N/A,FALSE,"NAA9697";#N/A,#N/A,FALSE,"ECWEBB";#N/A,#N/A,FALSE,"MFT96";#N/A,#N/A,FALSE,"CTrecon"}</definedName>
    <definedName name="trggh_1_4_2_2" hidden="1">{#N/A,#N/A,FALSE,"TMCOMP96";#N/A,#N/A,FALSE,"MAT96";#N/A,#N/A,FALSE,"FANDA96";#N/A,#N/A,FALSE,"INTRAN96";#N/A,#N/A,FALSE,"NAA9697";#N/A,#N/A,FALSE,"ECWEBB";#N/A,#N/A,FALSE,"MFT96";#N/A,#N/A,FALSE,"CTrecon"}</definedName>
    <definedName name="trggh_1_4_2_3" hidden="1">{#N/A,#N/A,FALSE,"TMCOMP96";#N/A,#N/A,FALSE,"MAT96";#N/A,#N/A,FALSE,"FANDA96";#N/A,#N/A,FALSE,"INTRAN96";#N/A,#N/A,FALSE,"NAA9697";#N/A,#N/A,FALSE,"ECWEBB";#N/A,#N/A,FALSE,"MFT96";#N/A,#N/A,FALSE,"CTrecon"}</definedName>
    <definedName name="trggh_1_4_2_4" hidden="1">{#N/A,#N/A,FALSE,"TMCOMP96";#N/A,#N/A,FALSE,"MAT96";#N/A,#N/A,FALSE,"FANDA96";#N/A,#N/A,FALSE,"INTRAN96";#N/A,#N/A,FALSE,"NAA9697";#N/A,#N/A,FALSE,"ECWEBB";#N/A,#N/A,FALSE,"MFT96";#N/A,#N/A,FALSE,"CTrecon"}</definedName>
    <definedName name="trggh_1_4_2_5" hidden="1">{#N/A,#N/A,FALSE,"TMCOMP96";#N/A,#N/A,FALSE,"MAT96";#N/A,#N/A,FALSE,"FANDA96";#N/A,#N/A,FALSE,"INTRAN96";#N/A,#N/A,FALSE,"NAA9697";#N/A,#N/A,FALSE,"ECWEBB";#N/A,#N/A,FALSE,"MFT96";#N/A,#N/A,FALSE,"CTrecon"}</definedName>
    <definedName name="trggh_1_4_3" hidden="1">{#N/A,#N/A,FALSE,"TMCOMP96";#N/A,#N/A,FALSE,"MAT96";#N/A,#N/A,FALSE,"FANDA96";#N/A,#N/A,FALSE,"INTRAN96";#N/A,#N/A,FALSE,"NAA9697";#N/A,#N/A,FALSE,"ECWEBB";#N/A,#N/A,FALSE,"MFT96";#N/A,#N/A,FALSE,"CTrecon"}</definedName>
    <definedName name="trggh_1_4_3_1" hidden="1">{#N/A,#N/A,FALSE,"TMCOMP96";#N/A,#N/A,FALSE,"MAT96";#N/A,#N/A,FALSE,"FANDA96";#N/A,#N/A,FALSE,"INTRAN96";#N/A,#N/A,FALSE,"NAA9697";#N/A,#N/A,FALSE,"ECWEBB";#N/A,#N/A,FALSE,"MFT96";#N/A,#N/A,FALSE,"CTrecon"}</definedName>
    <definedName name="trggh_1_4_3_2" hidden="1">{#N/A,#N/A,FALSE,"TMCOMP96";#N/A,#N/A,FALSE,"MAT96";#N/A,#N/A,FALSE,"FANDA96";#N/A,#N/A,FALSE,"INTRAN96";#N/A,#N/A,FALSE,"NAA9697";#N/A,#N/A,FALSE,"ECWEBB";#N/A,#N/A,FALSE,"MFT96";#N/A,#N/A,FALSE,"CTrecon"}</definedName>
    <definedName name="trggh_1_4_3_3" hidden="1">{#N/A,#N/A,FALSE,"TMCOMP96";#N/A,#N/A,FALSE,"MAT96";#N/A,#N/A,FALSE,"FANDA96";#N/A,#N/A,FALSE,"INTRAN96";#N/A,#N/A,FALSE,"NAA9697";#N/A,#N/A,FALSE,"ECWEBB";#N/A,#N/A,FALSE,"MFT96";#N/A,#N/A,FALSE,"CTrecon"}</definedName>
    <definedName name="trggh_1_4_3_4" hidden="1">{#N/A,#N/A,FALSE,"TMCOMP96";#N/A,#N/A,FALSE,"MAT96";#N/A,#N/A,FALSE,"FANDA96";#N/A,#N/A,FALSE,"INTRAN96";#N/A,#N/A,FALSE,"NAA9697";#N/A,#N/A,FALSE,"ECWEBB";#N/A,#N/A,FALSE,"MFT96";#N/A,#N/A,FALSE,"CTrecon"}</definedName>
    <definedName name="trggh_1_4_3_5" hidden="1">{#N/A,#N/A,FALSE,"TMCOMP96";#N/A,#N/A,FALSE,"MAT96";#N/A,#N/A,FALSE,"FANDA96";#N/A,#N/A,FALSE,"INTRAN96";#N/A,#N/A,FALSE,"NAA9697";#N/A,#N/A,FALSE,"ECWEBB";#N/A,#N/A,FALSE,"MFT96";#N/A,#N/A,FALSE,"CTrecon"}</definedName>
    <definedName name="trggh_1_4_4" hidden="1">{#N/A,#N/A,FALSE,"TMCOMP96";#N/A,#N/A,FALSE,"MAT96";#N/A,#N/A,FALSE,"FANDA96";#N/A,#N/A,FALSE,"INTRAN96";#N/A,#N/A,FALSE,"NAA9697";#N/A,#N/A,FALSE,"ECWEBB";#N/A,#N/A,FALSE,"MFT96";#N/A,#N/A,FALSE,"CTrecon"}</definedName>
    <definedName name="trggh_1_4_4_1" hidden="1">{#N/A,#N/A,FALSE,"TMCOMP96";#N/A,#N/A,FALSE,"MAT96";#N/A,#N/A,FALSE,"FANDA96";#N/A,#N/A,FALSE,"INTRAN96";#N/A,#N/A,FALSE,"NAA9697";#N/A,#N/A,FALSE,"ECWEBB";#N/A,#N/A,FALSE,"MFT96";#N/A,#N/A,FALSE,"CTrecon"}</definedName>
    <definedName name="trggh_1_4_4_2" hidden="1">{#N/A,#N/A,FALSE,"TMCOMP96";#N/A,#N/A,FALSE,"MAT96";#N/A,#N/A,FALSE,"FANDA96";#N/A,#N/A,FALSE,"INTRAN96";#N/A,#N/A,FALSE,"NAA9697";#N/A,#N/A,FALSE,"ECWEBB";#N/A,#N/A,FALSE,"MFT96";#N/A,#N/A,FALSE,"CTrecon"}</definedName>
    <definedName name="trggh_1_4_4_3" hidden="1">{#N/A,#N/A,FALSE,"TMCOMP96";#N/A,#N/A,FALSE,"MAT96";#N/A,#N/A,FALSE,"FANDA96";#N/A,#N/A,FALSE,"INTRAN96";#N/A,#N/A,FALSE,"NAA9697";#N/A,#N/A,FALSE,"ECWEBB";#N/A,#N/A,FALSE,"MFT96";#N/A,#N/A,FALSE,"CTrecon"}</definedName>
    <definedName name="trggh_1_4_4_4" hidden="1">{#N/A,#N/A,FALSE,"TMCOMP96";#N/A,#N/A,FALSE,"MAT96";#N/A,#N/A,FALSE,"FANDA96";#N/A,#N/A,FALSE,"INTRAN96";#N/A,#N/A,FALSE,"NAA9697";#N/A,#N/A,FALSE,"ECWEBB";#N/A,#N/A,FALSE,"MFT96";#N/A,#N/A,FALSE,"CTrecon"}</definedName>
    <definedName name="trggh_1_4_4_5" hidden="1">{#N/A,#N/A,FALSE,"TMCOMP96";#N/A,#N/A,FALSE,"MAT96";#N/A,#N/A,FALSE,"FANDA96";#N/A,#N/A,FALSE,"INTRAN96";#N/A,#N/A,FALSE,"NAA9697";#N/A,#N/A,FALSE,"ECWEBB";#N/A,#N/A,FALSE,"MFT96";#N/A,#N/A,FALSE,"CTrecon"}</definedName>
    <definedName name="trggh_1_4_5" hidden="1">{#N/A,#N/A,FALSE,"TMCOMP96";#N/A,#N/A,FALSE,"MAT96";#N/A,#N/A,FALSE,"FANDA96";#N/A,#N/A,FALSE,"INTRAN96";#N/A,#N/A,FALSE,"NAA9697";#N/A,#N/A,FALSE,"ECWEBB";#N/A,#N/A,FALSE,"MFT96";#N/A,#N/A,FALSE,"CTrecon"}</definedName>
    <definedName name="trggh_1_4_5_1" hidden="1">{#N/A,#N/A,FALSE,"TMCOMP96";#N/A,#N/A,FALSE,"MAT96";#N/A,#N/A,FALSE,"FANDA96";#N/A,#N/A,FALSE,"INTRAN96";#N/A,#N/A,FALSE,"NAA9697";#N/A,#N/A,FALSE,"ECWEBB";#N/A,#N/A,FALSE,"MFT96";#N/A,#N/A,FALSE,"CTrecon"}</definedName>
    <definedName name="trggh_1_4_5_2" hidden="1">{#N/A,#N/A,FALSE,"TMCOMP96";#N/A,#N/A,FALSE,"MAT96";#N/A,#N/A,FALSE,"FANDA96";#N/A,#N/A,FALSE,"INTRAN96";#N/A,#N/A,FALSE,"NAA9697";#N/A,#N/A,FALSE,"ECWEBB";#N/A,#N/A,FALSE,"MFT96";#N/A,#N/A,FALSE,"CTrecon"}</definedName>
    <definedName name="trggh_1_4_5_3" hidden="1">{#N/A,#N/A,FALSE,"TMCOMP96";#N/A,#N/A,FALSE,"MAT96";#N/A,#N/A,FALSE,"FANDA96";#N/A,#N/A,FALSE,"INTRAN96";#N/A,#N/A,FALSE,"NAA9697";#N/A,#N/A,FALSE,"ECWEBB";#N/A,#N/A,FALSE,"MFT96";#N/A,#N/A,FALSE,"CTrecon"}</definedName>
    <definedName name="trggh_1_4_5_4" hidden="1">{#N/A,#N/A,FALSE,"TMCOMP96";#N/A,#N/A,FALSE,"MAT96";#N/A,#N/A,FALSE,"FANDA96";#N/A,#N/A,FALSE,"INTRAN96";#N/A,#N/A,FALSE,"NAA9697";#N/A,#N/A,FALSE,"ECWEBB";#N/A,#N/A,FALSE,"MFT96";#N/A,#N/A,FALSE,"CTrecon"}</definedName>
    <definedName name="trggh_1_4_5_5" hidden="1">{#N/A,#N/A,FALSE,"TMCOMP96";#N/A,#N/A,FALSE,"MAT96";#N/A,#N/A,FALSE,"FANDA96";#N/A,#N/A,FALSE,"INTRAN96";#N/A,#N/A,FALSE,"NAA9697";#N/A,#N/A,FALSE,"ECWEBB";#N/A,#N/A,FALSE,"MFT96";#N/A,#N/A,FALSE,"CTrecon"}</definedName>
    <definedName name="trggh_1_5" hidden="1">{#N/A,#N/A,FALSE,"TMCOMP96";#N/A,#N/A,FALSE,"MAT96";#N/A,#N/A,FALSE,"FANDA96";#N/A,#N/A,FALSE,"INTRAN96";#N/A,#N/A,FALSE,"NAA9697";#N/A,#N/A,FALSE,"ECWEBB";#N/A,#N/A,FALSE,"MFT96";#N/A,#N/A,FALSE,"CTrecon"}</definedName>
    <definedName name="trggh_1_5_1" hidden="1">{#N/A,#N/A,FALSE,"TMCOMP96";#N/A,#N/A,FALSE,"MAT96";#N/A,#N/A,FALSE,"FANDA96";#N/A,#N/A,FALSE,"INTRAN96";#N/A,#N/A,FALSE,"NAA9697";#N/A,#N/A,FALSE,"ECWEBB";#N/A,#N/A,FALSE,"MFT96";#N/A,#N/A,FALSE,"CTrecon"}</definedName>
    <definedName name="trggh_1_5_1_1" hidden="1">{#N/A,#N/A,FALSE,"TMCOMP96";#N/A,#N/A,FALSE,"MAT96";#N/A,#N/A,FALSE,"FANDA96";#N/A,#N/A,FALSE,"INTRAN96";#N/A,#N/A,FALSE,"NAA9697";#N/A,#N/A,FALSE,"ECWEBB";#N/A,#N/A,FALSE,"MFT96";#N/A,#N/A,FALSE,"CTrecon"}</definedName>
    <definedName name="trggh_1_5_1_2" hidden="1">{#N/A,#N/A,FALSE,"TMCOMP96";#N/A,#N/A,FALSE,"MAT96";#N/A,#N/A,FALSE,"FANDA96";#N/A,#N/A,FALSE,"INTRAN96";#N/A,#N/A,FALSE,"NAA9697";#N/A,#N/A,FALSE,"ECWEBB";#N/A,#N/A,FALSE,"MFT96";#N/A,#N/A,FALSE,"CTrecon"}</definedName>
    <definedName name="trggh_1_5_1_3" hidden="1">{#N/A,#N/A,FALSE,"TMCOMP96";#N/A,#N/A,FALSE,"MAT96";#N/A,#N/A,FALSE,"FANDA96";#N/A,#N/A,FALSE,"INTRAN96";#N/A,#N/A,FALSE,"NAA9697";#N/A,#N/A,FALSE,"ECWEBB";#N/A,#N/A,FALSE,"MFT96";#N/A,#N/A,FALSE,"CTrecon"}</definedName>
    <definedName name="trggh_1_5_1_4" hidden="1">{#N/A,#N/A,FALSE,"TMCOMP96";#N/A,#N/A,FALSE,"MAT96";#N/A,#N/A,FALSE,"FANDA96";#N/A,#N/A,FALSE,"INTRAN96";#N/A,#N/A,FALSE,"NAA9697";#N/A,#N/A,FALSE,"ECWEBB";#N/A,#N/A,FALSE,"MFT96";#N/A,#N/A,FALSE,"CTrecon"}</definedName>
    <definedName name="trggh_1_5_1_5" hidden="1">{#N/A,#N/A,FALSE,"TMCOMP96";#N/A,#N/A,FALSE,"MAT96";#N/A,#N/A,FALSE,"FANDA96";#N/A,#N/A,FALSE,"INTRAN96";#N/A,#N/A,FALSE,"NAA9697";#N/A,#N/A,FALSE,"ECWEBB";#N/A,#N/A,FALSE,"MFT96";#N/A,#N/A,FALSE,"CTrecon"}</definedName>
    <definedName name="trggh_1_5_2" hidden="1">{#N/A,#N/A,FALSE,"TMCOMP96";#N/A,#N/A,FALSE,"MAT96";#N/A,#N/A,FALSE,"FANDA96";#N/A,#N/A,FALSE,"INTRAN96";#N/A,#N/A,FALSE,"NAA9697";#N/A,#N/A,FALSE,"ECWEBB";#N/A,#N/A,FALSE,"MFT96";#N/A,#N/A,FALSE,"CTrecon"}</definedName>
    <definedName name="trggh_1_5_2_1" hidden="1">{#N/A,#N/A,FALSE,"TMCOMP96";#N/A,#N/A,FALSE,"MAT96";#N/A,#N/A,FALSE,"FANDA96";#N/A,#N/A,FALSE,"INTRAN96";#N/A,#N/A,FALSE,"NAA9697";#N/A,#N/A,FALSE,"ECWEBB";#N/A,#N/A,FALSE,"MFT96";#N/A,#N/A,FALSE,"CTrecon"}</definedName>
    <definedName name="trggh_1_5_2_2" hidden="1">{#N/A,#N/A,FALSE,"TMCOMP96";#N/A,#N/A,FALSE,"MAT96";#N/A,#N/A,FALSE,"FANDA96";#N/A,#N/A,FALSE,"INTRAN96";#N/A,#N/A,FALSE,"NAA9697";#N/A,#N/A,FALSE,"ECWEBB";#N/A,#N/A,FALSE,"MFT96";#N/A,#N/A,FALSE,"CTrecon"}</definedName>
    <definedName name="trggh_1_5_2_3" hidden="1">{#N/A,#N/A,FALSE,"TMCOMP96";#N/A,#N/A,FALSE,"MAT96";#N/A,#N/A,FALSE,"FANDA96";#N/A,#N/A,FALSE,"INTRAN96";#N/A,#N/A,FALSE,"NAA9697";#N/A,#N/A,FALSE,"ECWEBB";#N/A,#N/A,FALSE,"MFT96";#N/A,#N/A,FALSE,"CTrecon"}</definedName>
    <definedName name="trggh_1_5_2_4" hidden="1">{#N/A,#N/A,FALSE,"TMCOMP96";#N/A,#N/A,FALSE,"MAT96";#N/A,#N/A,FALSE,"FANDA96";#N/A,#N/A,FALSE,"INTRAN96";#N/A,#N/A,FALSE,"NAA9697";#N/A,#N/A,FALSE,"ECWEBB";#N/A,#N/A,FALSE,"MFT96";#N/A,#N/A,FALSE,"CTrecon"}</definedName>
    <definedName name="trggh_1_5_2_5" hidden="1">{#N/A,#N/A,FALSE,"TMCOMP96";#N/A,#N/A,FALSE,"MAT96";#N/A,#N/A,FALSE,"FANDA96";#N/A,#N/A,FALSE,"INTRAN96";#N/A,#N/A,FALSE,"NAA9697";#N/A,#N/A,FALSE,"ECWEBB";#N/A,#N/A,FALSE,"MFT96";#N/A,#N/A,FALSE,"CTrecon"}</definedName>
    <definedName name="trggh_1_5_3" hidden="1">{#N/A,#N/A,FALSE,"TMCOMP96";#N/A,#N/A,FALSE,"MAT96";#N/A,#N/A,FALSE,"FANDA96";#N/A,#N/A,FALSE,"INTRAN96";#N/A,#N/A,FALSE,"NAA9697";#N/A,#N/A,FALSE,"ECWEBB";#N/A,#N/A,FALSE,"MFT96";#N/A,#N/A,FALSE,"CTrecon"}</definedName>
    <definedName name="trggh_1_5_3_1" hidden="1">{#N/A,#N/A,FALSE,"TMCOMP96";#N/A,#N/A,FALSE,"MAT96";#N/A,#N/A,FALSE,"FANDA96";#N/A,#N/A,FALSE,"INTRAN96";#N/A,#N/A,FALSE,"NAA9697";#N/A,#N/A,FALSE,"ECWEBB";#N/A,#N/A,FALSE,"MFT96";#N/A,#N/A,FALSE,"CTrecon"}</definedName>
    <definedName name="trggh_1_5_3_2" hidden="1">{#N/A,#N/A,FALSE,"TMCOMP96";#N/A,#N/A,FALSE,"MAT96";#N/A,#N/A,FALSE,"FANDA96";#N/A,#N/A,FALSE,"INTRAN96";#N/A,#N/A,FALSE,"NAA9697";#N/A,#N/A,FALSE,"ECWEBB";#N/A,#N/A,FALSE,"MFT96";#N/A,#N/A,FALSE,"CTrecon"}</definedName>
    <definedName name="trggh_1_5_3_3" hidden="1">{#N/A,#N/A,FALSE,"TMCOMP96";#N/A,#N/A,FALSE,"MAT96";#N/A,#N/A,FALSE,"FANDA96";#N/A,#N/A,FALSE,"INTRAN96";#N/A,#N/A,FALSE,"NAA9697";#N/A,#N/A,FALSE,"ECWEBB";#N/A,#N/A,FALSE,"MFT96";#N/A,#N/A,FALSE,"CTrecon"}</definedName>
    <definedName name="trggh_1_5_3_4" hidden="1">{#N/A,#N/A,FALSE,"TMCOMP96";#N/A,#N/A,FALSE,"MAT96";#N/A,#N/A,FALSE,"FANDA96";#N/A,#N/A,FALSE,"INTRAN96";#N/A,#N/A,FALSE,"NAA9697";#N/A,#N/A,FALSE,"ECWEBB";#N/A,#N/A,FALSE,"MFT96";#N/A,#N/A,FALSE,"CTrecon"}</definedName>
    <definedName name="trggh_1_5_3_5" hidden="1">{#N/A,#N/A,FALSE,"TMCOMP96";#N/A,#N/A,FALSE,"MAT96";#N/A,#N/A,FALSE,"FANDA96";#N/A,#N/A,FALSE,"INTRAN96";#N/A,#N/A,FALSE,"NAA9697";#N/A,#N/A,FALSE,"ECWEBB";#N/A,#N/A,FALSE,"MFT96";#N/A,#N/A,FALSE,"CTrecon"}</definedName>
    <definedName name="trggh_1_5_4" hidden="1">{#N/A,#N/A,FALSE,"TMCOMP96";#N/A,#N/A,FALSE,"MAT96";#N/A,#N/A,FALSE,"FANDA96";#N/A,#N/A,FALSE,"INTRAN96";#N/A,#N/A,FALSE,"NAA9697";#N/A,#N/A,FALSE,"ECWEBB";#N/A,#N/A,FALSE,"MFT96";#N/A,#N/A,FALSE,"CTrecon"}</definedName>
    <definedName name="trggh_1_5_4_1" hidden="1">{#N/A,#N/A,FALSE,"TMCOMP96";#N/A,#N/A,FALSE,"MAT96";#N/A,#N/A,FALSE,"FANDA96";#N/A,#N/A,FALSE,"INTRAN96";#N/A,#N/A,FALSE,"NAA9697";#N/A,#N/A,FALSE,"ECWEBB";#N/A,#N/A,FALSE,"MFT96";#N/A,#N/A,FALSE,"CTrecon"}</definedName>
    <definedName name="trggh_1_5_4_2" hidden="1">{#N/A,#N/A,FALSE,"TMCOMP96";#N/A,#N/A,FALSE,"MAT96";#N/A,#N/A,FALSE,"FANDA96";#N/A,#N/A,FALSE,"INTRAN96";#N/A,#N/A,FALSE,"NAA9697";#N/A,#N/A,FALSE,"ECWEBB";#N/A,#N/A,FALSE,"MFT96";#N/A,#N/A,FALSE,"CTrecon"}</definedName>
    <definedName name="trggh_1_5_4_3" hidden="1">{#N/A,#N/A,FALSE,"TMCOMP96";#N/A,#N/A,FALSE,"MAT96";#N/A,#N/A,FALSE,"FANDA96";#N/A,#N/A,FALSE,"INTRAN96";#N/A,#N/A,FALSE,"NAA9697";#N/A,#N/A,FALSE,"ECWEBB";#N/A,#N/A,FALSE,"MFT96";#N/A,#N/A,FALSE,"CTrecon"}</definedName>
    <definedName name="trggh_1_5_4_4" hidden="1">{#N/A,#N/A,FALSE,"TMCOMP96";#N/A,#N/A,FALSE,"MAT96";#N/A,#N/A,FALSE,"FANDA96";#N/A,#N/A,FALSE,"INTRAN96";#N/A,#N/A,FALSE,"NAA9697";#N/A,#N/A,FALSE,"ECWEBB";#N/A,#N/A,FALSE,"MFT96";#N/A,#N/A,FALSE,"CTrecon"}</definedName>
    <definedName name="trggh_1_5_4_5" hidden="1">{#N/A,#N/A,FALSE,"TMCOMP96";#N/A,#N/A,FALSE,"MAT96";#N/A,#N/A,FALSE,"FANDA96";#N/A,#N/A,FALSE,"INTRAN96";#N/A,#N/A,FALSE,"NAA9697";#N/A,#N/A,FALSE,"ECWEBB";#N/A,#N/A,FALSE,"MFT96";#N/A,#N/A,FALSE,"CTrecon"}</definedName>
    <definedName name="trggh_1_5_5" hidden="1">{#N/A,#N/A,FALSE,"TMCOMP96";#N/A,#N/A,FALSE,"MAT96";#N/A,#N/A,FALSE,"FANDA96";#N/A,#N/A,FALSE,"INTRAN96";#N/A,#N/A,FALSE,"NAA9697";#N/A,#N/A,FALSE,"ECWEBB";#N/A,#N/A,FALSE,"MFT96";#N/A,#N/A,FALSE,"CTrecon"}</definedName>
    <definedName name="trggh_1_5_5_1" hidden="1">{#N/A,#N/A,FALSE,"TMCOMP96";#N/A,#N/A,FALSE,"MAT96";#N/A,#N/A,FALSE,"FANDA96";#N/A,#N/A,FALSE,"INTRAN96";#N/A,#N/A,FALSE,"NAA9697";#N/A,#N/A,FALSE,"ECWEBB";#N/A,#N/A,FALSE,"MFT96";#N/A,#N/A,FALSE,"CTrecon"}</definedName>
    <definedName name="trggh_1_5_5_2" hidden="1">{#N/A,#N/A,FALSE,"TMCOMP96";#N/A,#N/A,FALSE,"MAT96";#N/A,#N/A,FALSE,"FANDA96";#N/A,#N/A,FALSE,"INTRAN96";#N/A,#N/A,FALSE,"NAA9697";#N/A,#N/A,FALSE,"ECWEBB";#N/A,#N/A,FALSE,"MFT96";#N/A,#N/A,FALSE,"CTrecon"}</definedName>
    <definedName name="trggh_1_5_5_3" hidden="1">{#N/A,#N/A,FALSE,"TMCOMP96";#N/A,#N/A,FALSE,"MAT96";#N/A,#N/A,FALSE,"FANDA96";#N/A,#N/A,FALSE,"INTRAN96";#N/A,#N/A,FALSE,"NAA9697";#N/A,#N/A,FALSE,"ECWEBB";#N/A,#N/A,FALSE,"MFT96";#N/A,#N/A,FALSE,"CTrecon"}</definedName>
    <definedName name="trggh_1_5_5_4" hidden="1">{#N/A,#N/A,FALSE,"TMCOMP96";#N/A,#N/A,FALSE,"MAT96";#N/A,#N/A,FALSE,"FANDA96";#N/A,#N/A,FALSE,"INTRAN96";#N/A,#N/A,FALSE,"NAA9697";#N/A,#N/A,FALSE,"ECWEBB";#N/A,#N/A,FALSE,"MFT96";#N/A,#N/A,FALSE,"CTrecon"}</definedName>
    <definedName name="trggh_1_5_5_5" hidden="1">{#N/A,#N/A,FALSE,"TMCOMP96";#N/A,#N/A,FALSE,"MAT96";#N/A,#N/A,FALSE,"FANDA96";#N/A,#N/A,FALSE,"INTRAN96";#N/A,#N/A,FALSE,"NAA9697";#N/A,#N/A,FALSE,"ECWEBB";#N/A,#N/A,FALSE,"MFT96";#N/A,#N/A,FALSE,"CTrecon"}</definedName>
    <definedName name="trggh_2" hidden="1">{#N/A,#N/A,FALSE,"TMCOMP96";#N/A,#N/A,FALSE,"MAT96";#N/A,#N/A,FALSE,"FANDA96";#N/A,#N/A,FALSE,"INTRAN96";#N/A,#N/A,FALSE,"NAA9697";#N/A,#N/A,FALSE,"ECWEBB";#N/A,#N/A,FALSE,"MFT96";#N/A,#N/A,FALSE,"CTrecon"}</definedName>
    <definedName name="trggh_2_1" hidden="1">{#N/A,#N/A,FALSE,"TMCOMP96";#N/A,#N/A,FALSE,"MAT96";#N/A,#N/A,FALSE,"FANDA96";#N/A,#N/A,FALSE,"INTRAN96";#N/A,#N/A,FALSE,"NAA9697";#N/A,#N/A,FALSE,"ECWEBB";#N/A,#N/A,FALSE,"MFT96";#N/A,#N/A,FALSE,"CTrecon"}</definedName>
    <definedName name="trggh_2_1_1" hidden="1">{#N/A,#N/A,FALSE,"TMCOMP96";#N/A,#N/A,FALSE,"MAT96";#N/A,#N/A,FALSE,"FANDA96";#N/A,#N/A,FALSE,"INTRAN96";#N/A,#N/A,FALSE,"NAA9697";#N/A,#N/A,FALSE,"ECWEBB";#N/A,#N/A,FALSE,"MFT96";#N/A,#N/A,FALSE,"CTrecon"}</definedName>
    <definedName name="trggh_2_1_1_1" hidden="1">{#N/A,#N/A,FALSE,"TMCOMP96";#N/A,#N/A,FALSE,"MAT96";#N/A,#N/A,FALSE,"FANDA96";#N/A,#N/A,FALSE,"INTRAN96";#N/A,#N/A,FALSE,"NAA9697";#N/A,#N/A,FALSE,"ECWEBB";#N/A,#N/A,FALSE,"MFT96";#N/A,#N/A,FALSE,"CTrecon"}</definedName>
    <definedName name="trggh_2_1_1_1_1" hidden="1">{#N/A,#N/A,FALSE,"TMCOMP96";#N/A,#N/A,FALSE,"MAT96";#N/A,#N/A,FALSE,"FANDA96";#N/A,#N/A,FALSE,"INTRAN96";#N/A,#N/A,FALSE,"NAA9697";#N/A,#N/A,FALSE,"ECWEBB";#N/A,#N/A,FALSE,"MFT96";#N/A,#N/A,FALSE,"CTrecon"}</definedName>
    <definedName name="trggh_2_1_1_1_2" hidden="1">{#N/A,#N/A,FALSE,"TMCOMP96";#N/A,#N/A,FALSE,"MAT96";#N/A,#N/A,FALSE,"FANDA96";#N/A,#N/A,FALSE,"INTRAN96";#N/A,#N/A,FALSE,"NAA9697";#N/A,#N/A,FALSE,"ECWEBB";#N/A,#N/A,FALSE,"MFT96";#N/A,#N/A,FALSE,"CTrecon"}</definedName>
    <definedName name="trggh_2_1_1_1_3" hidden="1">{#N/A,#N/A,FALSE,"TMCOMP96";#N/A,#N/A,FALSE,"MAT96";#N/A,#N/A,FALSE,"FANDA96";#N/A,#N/A,FALSE,"INTRAN96";#N/A,#N/A,FALSE,"NAA9697";#N/A,#N/A,FALSE,"ECWEBB";#N/A,#N/A,FALSE,"MFT96";#N/A,#N/A,FALSE,"CTrecon"}</definedName>
    <definedName name="trggh_2_1_1_1_4" hidden="1">{#N/A,#N/A,FALSE,"TMCOMP96";#N/A,#N/A,FALSE,"MAT96";#N/A,#N/A,FALSE,"FANDA96";#N/A,#N/A,FALSE,"INTRAN96";#N/A,#N/A,FALSE,"NAA9697";#N/A,#N/A,FALSE,"ECWEBB";#N/A,#N/A,FALSE,"MFT96";#N/A,#N/A,FALSE,"CTrecon"}</definedName>
    <definedName name="trggh_2_1_1_1_5" hidden="1">{#N/A,#N/A,FALSE,"TMCOMP96";#N/A,#N/A,FALSE,"MAT96";#N/A,#N/A,FALSE,"FANDA96";#N/A,#N/A,FALSE,"INTRAN96";#N/A,#N/A,FALSE,"NAA9697";#N/A,#N/A,FALSE,"ECWEBB";#N/A,#N/A,FALSE,"MFT96";#N/A,#N/A,FALSE,"CTrecon"}</definedName>
    <definedName name="trggh_2_1_1_2" hidden="1">{#N/A,#N/A,FALSE,"TMCOMP96";#N/A,#N/A,FALSE,"MAT96";#N/A,#N/A,FALSE,"FANDA96";#N/A,#N/A,FALSE,"INTRAN96";#N/A,#N/A,FALSE,"NAA9697";#N/A,#N/A,FALSE,"ECWEBB";#N/A,#N/A,FALSE,"MFT96";#N/A,#N/A,FALSE,"CTrecon"}</definedName>
    <definedName name="trggh_2_1_1_2_1" hidden="1">{#N/A,#N/A,FALSE,"TMCOMP96";#N/A,#N/A,FALSE,"MAT96";#N/A,#N/A,FALSE,"FANDA96";#N/A,#N/A,FALSE,"INTRAN96";#N/A,#N/A,FALSE,"NAA9697";#N/A,#N/A,FALSE,"ECWEBB";#N/A,#N/A,FALSE,"MFT96";#N/A,#N/A,FALSE,"CTrecon"}</definedName>
    <definedName name="trggh_2_1_1_2_2" hidden="1">{#N/A,#N/A,FALSE,"TMCOMP96";#N/A,#N/A,FALSE,"MAT96";#N/A,#N/A,FALSE,"FANDA96";#N/A,#N/A,FALSE,"INTRAN96";#N/A,#N/A,FALSE,"NAA9697";#N/A,#N/A,FALSE,"ECWEBB";#N/A,#N/A,FALSE,"MFT96";#N/A,#N/A,FALSE,"CTrecon"}</definedName>
    <definedName name="trggh_2_1_1_2_3" hidden="1">{#N/A,#N/A,FALSE,"TMCOMP96";#N/A,#N/A,FALSE,"MAT96";#N/A,#N/A,FALSE,"FANDA96";#N/A,#N/A,FALSE,"INTRAN96";#N/A,#N/A,FALSE,"NAA9697";#N/A,#N/A,FALSE,"ECWEBB";#N/A,#N/A,FALSE,"MFT96";#N/A,#N/A,FALSE,"CTrecon"}</definedName>
    <definedName name="trggh_2_1_1_2_4" hidden="1">{#N/A,#N/A,FALSE,"TMCOMP96";#N/A,#N/A,FALSE,"MAT96";#N/A,#N/A,FALSE,"FANDA96";#N/A,#N/A,FALSE,"INTRAN96";#N/A,#N/A,FALSE,"NAA9697";#N/A,#N/A,FALSE,"ECWEBB";#N/A,#N/A,FALSE,"MFT96";#N/A,#N/A,FALSE,"CTrecon"}</definedName>
    <definedName name="trggh_2_1_1_2_5" hidden="1">{#N/A,#N/A,FALSE,"TMCOMP96";#N/A,#N/A,FALSE,"MAT96";#N/A,#N/A,FALSE,"FANDA96";#N/A,#N/A,FALSE,"INTRAN96";#N/A,#N/A,FALSE,"NAA9697";#N/A,#N/A,FALSE,"ECWEBB";#N/A,#N/A,FALSE,"MFT96";#N/A,#N/A,FALSE,"CTrecon"}</definedName>
    <definedName name="trggh_2_1_1_3" hidden="1">{#N/A,#N/A,FALSE,"TMCOMP96";#N/A,#N/A,FALSE,"MAT96";#N/A,#N/A,FALSE,"FANDA96";#N/A,#N/A,FALSE,"INTRAN96";#N/A,#N/A,FALSE,"NAA9697";#N/A,#N/A,FALSE,"ECWEBB";#N/A,#N/A,FALSE,"MFT96";#N/A,#N/A,FALSE,"CTrecon"}</definedName>
    <definedName name="trggh_2_1_1_4" hidden="1">{#N/A,#N/A,FALSE,"TMCOMP96";#N/A,#N/A,FALSE,"MAT96";#N/A,#N/A,FALSE,"FANDA96";#N/A,#N/A,FALSE,"INTRAN96";#N/A,#N/A,FALSE,"NAA9697";#N/A,#N/A,FALSE,"ECWEBB";#N/A,#N/A,FALSE,"MFT96";#N/A,#N/A,FALSE,"CTrecon"}</definedName>
    <definedName name="trggh_2_1_1_5" hidden="1">{#N/A,#N/A,FALSE,"TMCOMP96";#N/A,#N/A,FALSE,"MAT96";#N/A,#N/A,FALSE,"FANDA96";#N/A,#N/A,FALSE,"INTRAN96";#N/A,#N/A,FALSE,"NAA9697";#N/A,#N/A,FALSE,"ECWEBB";#N/A,#N/A,FALSE,"MFT96";#N/A,#N/A,FALSE,"CTrecon"}</definedName>
    <definedName name="trggh_2_1_2" hidden="1">{#N/A,#N/A,FALSE,"TMCOMP96";#N/A,#N/A,FALSE,"MAT96";#N/A,#N/A,FALSE,"FANDA96";#N/A,#N/A,FALSE,"INTRAN96";#N/A,#N/A,FALSE,"NAA9697";#N/A,#N/A,FALSE,"ECWEBB";#N/A,#N/A,FALSE,"MFT96";#N/A,#N/A,FALSE,"CTrecon"}</definedName>
    <definedName name="trggh_2_1_2_1" hidden="1">{#N/A,#N/A,FALSE,"TMCOMP96";#N/A,#N/A,FALSE,"MAT96";#N/A,#N/A,FALSE,"FANDA96";#N/A,#N/A,FALSE,"INTRAN96";#N/A,#N/A,FALSE,"NAA9697";#N/A,#N/A,FALSE,"ECWEBB";#N/A,#N/A,FALSE,"MFT96";#N/A,#N/A,FALSE,"CTrecon"}</definedName>
    <definedName name="trggh_2_1_2_2" hidden="1">{#N/A,#N/A,FALSE,"TMCOMP96";#N/A,#N/A,FALSE,"MAT96";#N/A,#N/A,FALSE,"FANDA96";#N/A,#N/A,FALSE,"INTRAN96";#N/A,#N/A,FALSE,"NAA9697";#N/A,#N/A,FALSE,"ECWEBB";#N/A,#N/A,FALSE,"MFT96";#N/A,#N/A,FALSE,"CTrecon"}</definedName>
    <definedName name="trggh_2_1_2_3" hidden="1">{#N/A,#N/A,FALSE,"TMCOMP96";#N/A,#N/A,FALSE,"MAT96";#N/A,#N/A,FALSE,"FANDA96";#N/A,#N/A,FALSE,"INTRAN96";#N/A,#N/A,FALSE,"NAA9697";#N/A,#N/A,FALSE,"ECWEBB";#N/A,#N/A,FALSE,"MFT96";#N/A,#N/A,FALSE,"CTrecon"}</definedName>
    <definedName name="trggh_2_1_2_4" hidden="1">{#N/A,#N/A,FALSE,"TMCOMP96";#N/A,#N/A,FALSE,"MAT96";#N/A,#N/A,FALSE,"FANDA96";#N/A,#N/A,FALSE,"INTRAN96";#N/A,#N/A,FALSE,"NAA9697";#N/A,#N/A,FALSE,"ECWEBB";#N/A,#N/A,FALSE,"MFT96";#N/A,#N/A,FALSE,"CTrecon"}</definedName>
    <definedName name="trggh_2_1_2_5" hidden="1">{#N/A,#N/A,FALSE,"TMCOMP96";#N/A,#N/A,FALSE,"MAT96";#N/A,#N/A,FALSE,"FANDA96";#N/A,#N/A,FALSE,"INTRAN96";#N/A,#N/A,FALSE,"NAA9697";#N/A,#N/A,FALSE,"ECWEBB";#N/A,#N/A,FALSE,"MFT96";#N/A,#N/A,FALSE,"CTrecon"}</definedName>
    <definedName name="trggh_2_1_3" hidden="1">{#N/A,#N/A,FALSE,"TMCOMP96";#N/A,#N/A,FALSE,"MAT96";#N/A,#N/A,FALSE,"FANDA96";#N/A,#N/A,FALSE,"INTRAN96";#N/A,#N/A,FALSE,"NAA9697";#N/A,#N/A,FALSE,"ECWEBB";#N/A,#N/A,FALSE,"MFT96";#N/A,#N/A,FALSE,"CTrecon"}</definedName>
    <definedName name="trggh_2_1_3_1" hidden="1">{#N/A,#N/A,FALSE,"TMCOMP96";#N/A,#N/A,FALSE,"MAT96";#N/A,#N/A,FALSE,"FANDA96";#N/A,#N/A,FALSE,"INTRAN96";#N/A,#N/A,FALSE,"NAA9697";#N/A,#N/A,FALSE,"ECWEBB";#N/A,#N/A,FALSE,"MFT96";#N/A,#N/A,FALSE,"CTrecon"}</definedName>
    <definedName name="trggh_2_1_3_2" hidden="1">{#N/A,#N/A,FALSE,"TMCOMP96";#N/A,#N/A,FALSE,"MAT96";#N/A,#N/A,FALSE,"FANDA96";#N/A,#N/A,FALSE,"INTRAN96";#N/A,#N/A,FALSE,"NAA9697";#N/A,#N/A,FALSE,"ECWEBB";#N/A,#N/A,FALSE,"MFT96";#N/A,#N/A,FALSE,"CTrecon"}</definedName>
    <definedName name="trggh_2_1_3_3" hidden="1">{#N/A,#N/A,FALSE,"TMCOMP96";#N/A,#N/A,FALSE,"MAT96";#N/A,#N/A,FALSE,"FANDA96";#N/A,#N/A,FALSE,"INTRAN96";#N/A,#N/A,FALSE,"NAA9697";#N/A,#N/A,FALSE,"ECWEBB";#N/A,#N/A,FALSE,"MFT96";#N/A,#N/A,FALSE,"CTrecon"}</definedName>
    <definedName name="trggh_2_1_3_4" hidden="1">{#N/A,#N/A,FALSE,"TMCOMP96";#N/A,#N/A,FALSE,"MAT96";#N/A,#N/A,FALSE,"FANDA96";#N/A,#N/A,FALSE,"INTRAN96";#N/A,#N/A,FALSE,"NAA9697";#N/A,#N/A,FALSE,"ECWEBB";#N/A,#N/A,FALSE,"MFT96";#N/A,#N/A,FALSE,"CTrecon"}</definedName>
    <definedName name="trggh_2_1_3_5" hidden="1">{#N/A,#N/A,FALSE,"TMCOMP96";#N/A,#N/A,FALSE,"MAT96";#N/A,#N/A,FALSE,"FANDA96";#N/A,#N/A,FALSE,"INTRAN96";#N/A,#N/A,FALSE,"NAA9697";#N/A,#N/A,FALSE,"ECWEBB";#N/A,#N/A,FALSE,"MFT96";#N/A,#N/A,FALSE,"CTrecon"}</definedName>
    <definedName name="trggh_2_1_4" hidden="1">{#N/A,#N/A,FALSE,"TMCOMP96";#N/A,#N/A,FALSE,"MAT96";#N/A,#N/A,FALSE,"FANDA96";#N/A,#N/A,FALSE,"INTRAN96";#N/A,#N/A,FALSE,"NAA9697";#N/A,#N/A,FALSE,"ECWEBB";#N/A,#N/A,FALSE,"MFT96";#N/A,#N/A,FALSE,"CTrecon"}</definedName>
    <definedName name="trggh_2_1_4_1" hidden="1">{#N/A,#N/A,FALSE,"TMCOMP96";#N/A,#N/A,FALSE,"MAT96";#N/A,#N/A,FALSE,"FANDA96";#N/A,#N/A,FALSE,"INTRAN96";#N/A,#N/A,FALSE,"NAA9697";#N/A,#N/A,FALSE,"ECWEBB";#N/A,#N/A,FALSE,"MFT96";#N/A,#N/A,FALSE,"CTrecon"}</definedName>
    <definedName name="trggh_2_1_4_2" hidden="1">{#N/A,#N/A,FALSE,"TMCOMP96";#N/A,#N/A,FALSE,"MAT96";#N/A,#N/A,FALSE,"FANDA96";#N/A,#N/A,FALSE,"INTRAN96";#N/A,#N/A,FALSE,"NAA9697";#N/A,#N/A,FALSE,"ECWEBB";#N/A,#N/A,FALSE,"MFT96";#N/A,#N/A,FALSE,"CTrecon"}</definedName>
    <definedName name="trggh_2_1_4_3" hidden="1">{#N/A,#N/A,FALSE,"TMCOMP96";#N/A,#N/A,FALSE,"MAT96";#N/A,#N/A,FALSE,"FANDA96";#N/A,#N/A,FALSE,"INTRAN96";#N/A,#N/A,FALSE,"NAA9697";#N/A,#N/A,FALSE,"ECWEBB";#N/A,#N/A,FALSE,"MFT96";#N/A,#N/A,FALSE,"CTrecon"}</definedName>
    <definedName name="trggh_2_1_4_4" hidden="1">{#N/A,#N/A,FALSE,"TMCOMP96";#N/A,#N/A,FALSE,"MAT96";#N/A,#N/A,FALSE,"FANDA96";#N/A,#N/A,FALSE,"INTRAN96";#N/A,#N/A,FALSE,"NAA9697";#N/A,#N/A,FALSE,"ECWEBB";#N/A,#N/A,FALSE,"MFT96";#N/A,#N/A,FALSE,"CTrecon"}</definedName>
    <definedName name="trggh_2_1_4_5" hidden="1">{#N/A,#N/A,FALSE,"TMCOMP96";#N/A,#N/A,FALSE,"MAT96";#N/A,#N/A,FALSE,"FANDA96";#N/A,#N/A,FALSE,"INTRAN96";#N/A,#N/A,FALSE,"NAA9697";#N/A,#N/A,FALSE,"ECWEBB";#N/A,#N/A,FALSE,"MFT96";#N/A,#N/A,FALSE,"CTrecon"}</definedName>
    <definedName name="trggh_2_1_5" hidden="1">{#N/A,#N/A,FALSE,"TMCOMP96";#N/A,#N/A,FALSE,"MAT96";#N/A,#N/A,FALSE,"FANDA96";#N/A,#N/A,FALSE,"INTRAN96";#N/A,#N/A,FALSE,"NAA9697";#N/A,#N/A,FALSE,"ECWEBB";#N/A,#N/A,FALSE,"MFT96";#N/A,#N/A,FALSE,"CTrecon"}</definedName>
    <definedName name="trggh_2_1_5_1" hidden="1">{#N/A,#N/A,FALSE,"TMCOMP96";#N/A,#N/A,FALSE,"MAT96";#N/A,#N/A,FALSE,"FANDA96";#N/A,#N/A,FALSE,"INTRAN96";#N/A,#N/A,FALSE,"NAA9697";#N/A,#N/A,FALSE,"ECWEBB";#N/A,#N/A,FALSE,"MFT96";#N/A,#N/A,FALSE,"CTrecon"}</definedName>
    <definedName name="trggh_2_1_5_2" hidden="1">{#N/A,#N/A,FALSE,"TMCOMP96";#N/A,#N/A,FALSE,"MAT96";#N/A,#N/A,FALSE,"FANDA96";#N/A,#N/A,FALSE,"INTRAN96";#N/A,#N/A,FALSE,"NAA9697";#N/A,#N/A,FALSE,"ECWEBB";#N/A,#N/A,FALSE,"MFT96";#N/A,#N/A,FALSE,"CTrecon"}</definedName>
    <definedName name="trggh_2_1_5_3" hidden="1">{#N/A,#N/A,FALSE,"TMCOMP96";#N/A,#N/A,FALSE,"MAT96";#N/A,#N/A,FALSE,"FANDA96";#N/A,#N/A,FALSE,"INTRAN96";#N/A,#N/A,FALSE,"NAA9697";#N/A,#N/A,FALSE,"ECWEBB";#N/A,#N/A,FALSE,"MFT96";#N/A,#N/A,FALSE,"CTrecon"}</definedName>
    <definedName name="trggh_2_1_5_4" hidden="1">{#N/A,#N/A,FALSE,"TMCOMP96";#N/A,#N/A,FALSE,"MAT96";#N/A,#N/A,FALSE,"FANDA96";#N/A,#N/A,FALSE,"INTRAN96";#N/A,#N/A,FALSE,"NAA9697";#N/A,#N/A,FALSE,"ECWEBB";#N/A,#N/A,FALSE,"MFT96";#N/A,#N/A,FALSE,"CTrecon"}</definedName>
    <definedName name="trggh_2_1_5_5" hidden="1">{#N/A,#N/A,FALSE,"TMCOMP96";#N/A,#N/A,FALSE,"MAT96";#N/A,#N/A,FALSE,"FANDA96";#N/A,#N/A,FALSE,"INTRAN96";#N/A,#N/A,FALSE,"NAA9697";#N/A,#N/A,FALSE,"ECWEBB";#N/A,#N/A,FALSE,"MFT96";#N/A,#N/A,FALSE,"CTrecon"}</definedName>
    <definedName name="trggh_2_2" hidden="1">{#N/A,#N/A,FALSE,"TMCOMP96";#N/A,#N/A,FALSE,"MAT96";#N/A,#N/A,FALSE,"FANDA96";#N/A,#N/A,FALSE,"INTRAN96";#N/A,#N/A,FALSE,"NAA9697";#N/A,#N/A,FALSE,"ECWEBB";#N/A,#N/A,FALSE,"MFT96";#N/A,#N/A,FALSE,"CTrecon"}</definedName>
    <definedName name="trggh_2_2_1" hidden="1">{#N/A,#N/A,FALSE,"TMCOMP96";#N/A,#N/A,FALSE,"MAT96";#N/A,#N/A,FALSE,"FANDA96";#N/A,#N/A,FALSE,"INTRAN96";#N/A,#N/A,FALSE,"NAA9697";#N/A,#N/A,FALSE,"ECWEBB";#N/A,#N/A,FALSE,"MFT96";#N/A,#N/A,FALSE,"CTrecon"}</definedName>
    <definedName name="trggh_2_2_2" hidden="1">{#N/A,#N/A,FALSE,"TMCOMP96";#N/A,#N/A,FALSE,"MAT96";#N/A,#N/A,FALSE,"FANDA96";#N/A,#N/A,FALSE,"INTRAN96";#N/A,#N/A,FALSE,"NAA9697";#N/A,#N/A,FALSE,"ECWEBB";#N/A,#N/A,FALSE,"MFT96";#N/A,#N/A,FALSE,"CTrecon"}</definedName>
    <definedName name="trggh_2_2_3" hidden="1">{#N/A,#N/A,FALSE,"TMCOMP96";#N/A,#N/A,FALSE,"MAT96";#N/A,#N/A,FALSE,"FANDA96";#N/A,#N/A,FALSE,"INTRAN96";#N/A,#N/A,FALSE,"NAA9697";#N/A,#N/A,FALSE,"ECWEBB";#N/A,#N/A,FALSE,"MFT96";#N/A,#N/A,FALSE,"CTrecon"}</definedName>
    <definedName name="trggh_2_2_4" hidden="1">{#N/A,#N/A,FALSE,"TMCOMP96";#N/A,#N/A,FALSE,"MAT96";#N/A,#N/A,FALSE,"FANDA96";#N/A,#N/A,FALSE,"INTRAN96";#N/A,#N/A,FALSE,"NAA9697";#N/A,#N/A,FALSE,"ECWEBB";#N/A,#N/A,FALSE,"MFT96";#N/A,#N/A,FALSE,"CTrecon"}</definedName>
    <definedName name="trggh_2_2_5" hidden="1">{#N/A,#N/A,FALSE,"TMCOMP96";#N/A,#N/A,FALSE,"MAT96";#N/A,#N/A,FALSE,"FANDA96";#N/A,#N/A,FALSE,"INTRAN96";#N/A,#N/A,FALSE,"NAA9697";#N/A,#N/A,FALSE,"ECWEBB";#N/A,#N/A,FALSE,"MFT96";#N/A,#N/A,FALSE,"CTrecon"}</definedName>
    <definedName name="trggh_2_3" hidden="1">{#N/A,#N/A,FALSE,"TMCOMP96";#N/A,#N/A,FALSE,"MAT96";#N/A,#N/A,FALSE,"FANDA96";#N/A,#N/A,FALSE,"INTRAN96";#N/A,#N/A,FALSE,"NAA9697";#N/A,#N/A,FALSE,"ECWEBB";#N/A,#N/A,FALSE,"MFT96";#N/A,#N/A,FALSE,"CTrecon"}</definedName>
    <definedName name="trggh_2_3_1" hidden="1">{#N/A,#N/A,FALSE,"TMCOMP96";#N/A,#N/A,FALSE,"MAT96";#N/A,#N/A,FALSE,"FANDA96";#N/A,#N/A,FALSE,"INTRAN96";#N/A,#N/A,FALSE,"NAA9697";#N/A,#N/A,FALSE,"ECWEBB";#N/A,#N/A,FALSE,"MFT96";#N/A,#N/A,FALSE,"CTrecon"}</definedName>
    <definedName name="trggh_2_3_2" hidden="1">{#N/A,#N/A,FALSE,"TMCOMP96";#N/A,#N/A,FALSE,"MAT96";#N/A,#N/A,FALSE,"FANDA96";#N/A,#N/A,FALSE,"INTRAN96";#N/A,#N/A,FALSE,"NAA9697";#N/A,#N/A,FALSE,"ECWEBB";#N/A,#N/A,FALSE,"MFT96";#N/A,#N/A,FALSE,"CTrecon"}</definedName>
    <definedName name="trggh_2_3_3" hidden="1">{#N/A,#N/A,FALSE,"TMCOMP96";#N/A,#N/A,FALSE,"MAT96";#N/A,#N/A,FALSE,"FANDA96";#N/A,#N/A,FALSE,"INTRAN96";#N/A,#N/A,FALSE,"NAA9697";#N/A,#N/A,FALSE,"ECWEBB";#N/A,#N/A,FALSE,"MFT96";#N/A,#N/A,FALSE,"CTrecon"}</definedName>
    <definedName name="trggh_2_3_4" hidden="1">{#N/A,#N/A,FALSE,"TMCOMP96";#N/A,#N/A,FALSE,"MAT96";#N/A,#N/A,FALSE,"FANDA96";#N/A,#N/A,FALSE,"INTRAN96";#N/A,#N/A,FALSE,"NAA9697";#N/A,#N/A,FALSE,"ECWEBB";#N/A,#N/A,FALSE,"MFT96";#N/A,#N/A,FALSE,"CTrecon"}</definedName>
    <definedName name="trggh_2_3_5" hidden="1">{#N/A,#N/A,FALSE,"TMCOMP96";#N/A,#N/A,FALSE,"MAT96";#N/A,#N/A,FALSE,"FANDA96";#N/A,#N/A,FALSE,"INTRAN96";#N/A,#N/A,FALSE,"NAA9697";#N/A,#N/A,FALSE,"ECWEBB";#N/A,#N/A,FALSE,"MFT96";#N/A,#N/A,FALSE,"CTrecon"}</definedName>
    <definedName name="trggh_2_4" hidden="1">{#N/A,#N/A,FALSE,"TMCOMP96";#N/A,#N/A,FALSE,"MAT96";#N/A,#N/A,FALSE,"FANDA96";#N/A,#N/A,FALSE,"INTRAN96";#N/A,#N/A,FALSE,"NAA9697";#N/A,#N/A,FALSE,"ECWEBB";#N/A,#N/A,FALSE,"MFT96";#N/A,#N/A,FALSE,"CTrecon"}</definedName>
    <definedName name="trggh_2_4_1" hidden="1">{#N/A,#N/A,FALSE,"TMCOMP96";#N/A,#N/A,FALSE,"MAT96";#N/A,#N/A,FALSE,"FANDA96";#N/A,#N/A,FALSE,"INTRAN96";#N/A,#N/A,FALSE,"NAA9697";#N/A,#N/A,FALSE,"ECWEBB";#N/A,#N/A,FALSE,"MFT96";#N/A,#N/A,FALSE,"CTrecon"}</definedName>
    <definedName name="trggh_2_4_2" hidden="1">{#N/A,#N/A,FALSE,"TMCOMP96";#N/A,#N/A,FALSE,"MAT96";#N/A,#N/A,FALSE,"FANDA96";#N/A,#N/A,FALSE,"INTRAN96";#N/A,#N/A,FALSE,"NAA9697";#N/A,#N/A,FALSE,"ECWEBB";#N/A,#N/A,FALSE,"MFT96";#N/A,#N/A,FALSE,"CTrecon"}</definedName>
    <definedName name="trggh_2_4_3" hidden="1">{#N/A,#N/A,FALSE,"TMCOMP96";#N/A,#N/A,FALSE,"MAT96";#N/A,#N/A,FALSE,"FANDA96";#N/A,#N/A,FALSE,"INTRAN96";#N/A,#N/A,FALSE,"NAA9697";#N/A,#N/A,FALSE,"ECWEBB";#N/A,#N/A,FALSE,"MFT96";#N/A,#N/A,FALSE,"CTrecon"}</definedName>
    <definedName name="trggh_2_4_4" hidden="1">{#N/A,#N/A,FALSE,"TMCOMP96";#N/A,#N/A,FALSE,"MAT96";#N/A,#N/A,FALSE,"FANDA96";#N/A,#N/A,FALSE,"INTRAN96";#N/A,#N/A,FALSE,"NAA9697";#N/A,#N/A,FALSE,"ECWEBB";#N/A,#N/A,FALSE,"MFT96";#N/A,#N/A,FALSE,"CTrecon"}</definedName>
    <definedName name="trggh_2_4_5" hidden="1">{#N/A,#N/A,FALSE,"TMCOMP96";#N/A,#N/A,FALSE,"MAT96";#N/A,#N/A,FALSE,"FANDA96";#N/A,#N/A,FALSE,"INTRAN96";#N/A,#N/A,FALSE,"NAA9697";#N/A,#N/A,FALSE,"ECWEBB";#N/A,#N/A,FALSE,"MFT96";#N/A,#N/A,FALSE,"CTrecon"}</definedName>
    <definedName name="trggh_2_5" hidden="1">{#N/A,#N/A,FALSE,"TMCOMP96";#N/A,#N/A,FALSE,"MAT96";#N/A,#N/A,FALSE,"FANDA96";#N/A,#N/A,FALSE,"INTRAN96";#N/A,#N/A,FALSE,"NAA9697";#N/A,#N/A,FALSE,"ECWEBB";#N/A,#N/A,FALSE,"MFT96";#N/A,#N/A,FALSE,"CTrecon"}</definedName>
    <definedName name="trggh_2_5_1" hidden="1">{#N/A,#N/A,FALSE,"TMCOMP96";#N/A,#N/A,FALSE,"MAT96";#N/A,#N/A,FALSE,"FANDA96";#N/A,#N/A,FALSE,"INTRAN96";#N/A,#N/A,FALSE,"NAA9697";#N/A,#N/A,FALSE,"ECWEBB";#N/A,#N/A,FALSE,"MFT96";#N/A,#N/A,FALSE,"CTrecon"}</definedName>
    <definedName name="trggh_2_5_2" hidden="1">{#N/A,#N/A,FALSE,"TMCOMP96";#N/A,#N/A,FALSE,"MAT96";#N/A,#N/A,FALSE,"FANDA96";#N/A,#N/A,FALSE,"INTRAN96";#N/A,#N/A,FALSE,"NAA9697";#N/A,#N/A,FALSE,"ECWEBB";#N/A,#N/A,FALSE,"MFT96";#N/A,#N/A,FALSE,"CTrecon"}</definedName>
    <definedName name="trggh_2_5_3" hidden="1">{#N/A,#N/A,FALSE,"TMCOMP96";#N/A,#N/A,FALSE,"MAT96";#N/A,#N/A,FALSE,"FANDA96";#N/A,#N/A,FALSE,"INTRAN96";#N/A,#N/A,FALSE,"NAA9697";#N/A,#N/A,FALSE,"ECWEBB";#N/A,#N/A,FALSE,"MFT96";#N/A,#N/A,FALSE,"CTrecon"}</definedName>
    <definedName name="trggh_2_5_4" hidden="1">{#N/A,#N/A,FALSE,"TMCOMP96";#N/A,#N/A,FALSE,"MAT96";#N/A,#N/A,FALSE,"FANDA96";#N/A,#N/A,FALSE,"INTRAN96";#N/A,#N/A,FALSE,"NAA9697";#N/A,#N/A,FALSE,"ECWEBB";#N/A,#N/A,FALSE,"MFT96";#N/A,#N/A,FALSE,"CTrecon"}</definedName>
    <definedName name="trggh_2_5_5" hidden="1">{#N/A,#N/A,FALSE,"TMCOMP96";#N/A,#N/A,FALSE,"MAT96";#N/A,#N/A,FALSE,"FANDA96";#N/A,#N/A,FALSE,"INTRAN96";#N/A,#N/A,FALSE,"NAA9697";#N/A,#N/A,FALSE,"ECWEBB";#N/A,#N/A,FALSE,"MFT96";#N/A,#N/A,FALSE,"CTrecon"}</definedName>
    <definedName name="trggh_3" hidden="1">{#N/A,#N/A,FALSE,"TMCOMP96";#N/A,#N/A,FALSE,"MAT96";#N/A,#N/A,FALSE,"FANDA96";#N/A,#N/A,FALSE,"INTRAN96";#N/A,#N/A,FALSE,"NAA9697";#N/A,#N/A,FALSE,"ECWEBB";#N/A,#N/A,FALSE,"MFT96";#N/A,#N/A,FALSE,"CTrecon"}</definedName>
    <definedName name="trggh_3_1" hidden="1">{#N/A,#N/A,FALSE,"TMCOMP96";#N/A,#N/A,FALSE,"MAT96";#N/A,#N/A,FALSE,"FANDA96";#N/A,#N/A,FALSE,"INTRAN96";#N/A,#N/A,FALSE,"NAA9697";#N/A,#N/A,FALSE,"ECWEBB";#N/A,#N/A,FALSE,"MFT96";#N/A,#N/A,FALSE,"CTrecon"}</definedName>
    <definedName name="trggh_3_1_1" hidden="1">{#N/A,#N/A,FALSE,"TMCOMP96";#N/A,#N/A,FALSE,"MAT96";#N/A,#N/A,FALSE,"FANDA96";#N/A,#N/A,FALSE,"INTRAN96";#N/A,#N/A,FALSE,"NAA9697";#N/A,#N/A,FALSE,"ECWEBB";#N/A,#N/A,FALSE,"MFT96";#N/A,#N/A,FALSE,"CTrecon"}</definedName>
    <definedName name="trggh_3_1_1_1" hidden="1">{#N/A,#N/A,FALSE,"TMCOMP96";#N/A,#N/A,FALSE,"MAT96";#N/A,#N/A,FALSE,"FANDA96";#N/A,#N/A,FALSE,"INTRAN96";#N/A,#N/A,FALSE,"NAA9697";#N/A,#N/A,FALSE,"ECWEBB";#N/A,#N/A,FALSE,"MFT96";#N/A,#N/A,FALSE,"CTrecon"}</definedName>
    <definedName name="trggh_3_1_1_1_1" hidden="1">{#N/A,#N/A,FALSE,"TMCOMP96";#N/A,#N/A,FALSE,"MAT96";#N/A,#N/A,FALSE,"FANDA96";#N/A,#N/A,FALSE,"INTRAN96";#N/A,#N/A,FALSE,"NAA9697";#N/A,#N/A,FALSE,"ECWEBB";#N/A,#N/A,FALSE,"MFT96";#N/A,#N/A,FALSE,"CTrecon"}</definedName>
    <definedName name="trggh_3_1_1_1_2" hidden="1">{#N/A,#N/A,FALSE,"TMCOMP96";#N/A,#N/A,FALSE,"MAT96";#N/A,#N/A,FALSE,"FANDA96";#N/A,#N/A,FALSE,"INTRAN96";#N/A,#N/A,FALSE,"NAA9697";#N/A,#N/A,FALSE,"ECWEBB";#N/A,#N/A,FALSE,"MFT96";#N/A,#N/A,FALSE,"CTrecon"}</definedName>
    <definedName name="trggh_3_1_1_1_3" hidden="1">{#N/A,#N/A,FALSE,"TMCOMP96";#N/A,#N/A,FALSE,"MAT96";#N/A,#N/A,FALSE,"FANDA96";#N/A,#N/A,FALSE,"INTRAN96";#N/A,#N/A,FALSE,"NAA9697";#N/A,#N/A,FALSE,"ECWEBB";#N/A,#N/A,FALSE,"MFT96";#N/A,#N/A,FALSE,"CTrecon"}</definedName>
    <definedName name="trggh_3_1_1_1_4" hidden="1">{#N/A,#N/A,FALSE,"TMCOMP96";#N/A,#N/A,FALSE,"MAT96";#N/A,#N/A,FALSE,"FANDA96";#N/A,#N/A,FALSE,"INTRAN96";#N/A,#N/A,FALSE,"NAA9697";#N/A,#N/A,FALSE,"ECWEBB";#N/A,#N/A,FALSE,"MFT96";#N/A,#N/A,FALSE,"CTrecon"}</definedName>
    <definedName name="trggh_3_1_1_1_5" hidden="1">{#N/A,#N/A,FALSE,"TMCOMP96";#N/A,#N/A,FALSE,"MAT96";#N/A,#N/A,FALSE,"FANDA96";#N/A,#N/A,FALSE,"INTRAN96";#N/A,#N/A,FALSE,"NAA9697";#N/A,#N/A,FALSE,"ECWEBB";#N/A,#N/A,FALSE,"MFT96";#N/A,#N/A,FALSE,"CTrecon"}</definedName>
    <definedName name="trggh_3_1_1_2" hidden="1">{#N/A,#N/A,FALSE,"TMCOMP96";#N/A,#N/A,FALSE,"MAT96";#N/A,#N/A,FALSE,"FANDA96";#N/A,#N/A,FALSE,"INTRAN96";#N/A,#N/A,FALSE,"NAA9697";#N/A,#N/A,FALSE,"ECWEBB";#N/A,#N/A,FALSE,"MFT96";#N/A,#N/A,FALSE,"CTrecon"}</definedName>
    <definedName name="trggh_3_1_1_2_1" hidden="1">{#N/A,#N/A,FALSE,"TMCOMP96";#N/A,#N/A,FALSE,"MAT96";#N/A,#N/A,FALSE,"FANDA96";#N/A,#N/A,FALSE,"INTRAN96";#N/A,#N/A,FALSE,"NAA9697";#N/A,#N/A,FALSE,"ECWEBB";#N/A,#N/A,FALSE,"MFT96";#N/A,#N/A,FALSE,"CTrecon"}</definedName>
    <definedName name="trggh_3_1_1_2_2" hidden="1">{#N/A,#N/A,FALSE,"TMCOMP96";#N/A,#N/A,FALSE,"MAT96";#N/A,#N/A,FALSE,"FANDA96";#N/A,#N/A,FALSE,"INTRAN96";#N/A,#N/A,FALSE,"NAA9697";#N/A,#N/A,FALSE,"ECWEBB";#N/A,#N/A,FALSE,"MFT96";#N/A,#N/A,FALSE,"CTrecon"}</definedName>
    <definedName name="trggh_3_1_1_2_3" hidden="1">{#N/A,#N/A,FALSE,"TMCOMP96";#N/A,#N/A,FALSE,"MAT96";#N/A,#N/A,FALSE,"FANDA96";#N/A,#N/A,FALSE,"INTRAN96";#N/A,#N/A,FALSE,"NAA9697";#N/A,#N/A,FALSE,"ECWEBB";#N/A,#N/A,FALSE,"MFT96";#N/A,#N/A,FALSE,"CTrecon"}</definedName>
    <definedName name="trggh_3_1_1_2_4" hidden="1">{#N/A,#N/A,FALSE,"TMCOMP96";#N/A,#N/A,FALSE,"MAT96";#N/A,#N/A,FALSE,"FANDA96";#N/A,#N/A,FALSE,"INTRAN96";#N/A,#N/A,FALSE,"NAA9697";#N/A,#N/A,FALSE,"ECWEBB";#N/A,#N/A,FALSE,"MFT96";#N/A,#N/A,FALSE,"CTrecon"}</definedName>
    <definedName name="trggh_3_1_1_2_5" hidden="1">{#N/A,#N/A,FALSE,"TMCOMP96";#N/A,#N/A,FALSE,"MAT96";#N/A,#N/A,FALSE,"FANDA96";#N/A,#N/A,FALSE,"INTRAN96";#N/A,#N/A,FALSE,"NAA9697";#N/A,#N/A,FALSE,"ECWEBB";#N/A,#N/A,FALSE,"MFT96";#N/A,#N/A,FALSE,"CTrecon"}</definedName>
    <definedName name="trggh_3_1_1_3" hidden="1">{#N/A,#N/A,FALSE,"TMCOMP96";#N/A,#N/A,FALSE,"MAT96";#N/A,#N/A,FALSE,"FANDA96";#N/A,#N/A,FALSE,"INTRAN96";#N/A,#N/A,FALSE,"NAA9697";#N/A,#N/A,FALSE,"ECWEBB";#N/A,#N/A,FALSE,"MFT96";#N/A,#N/A,FALSE,"CTrecon"}</definedName>
    <definedName name="trggh_3_1_1_4" hidden="1">{#N/A,#N/A,FALSE,"TMCOMP96";#N/A,#N/A,FALSE,"MAT96";#N/A,#N/A,FALSE,"FANDA96";#N/A,#N/A,FALSE,"INTRAN96";#N/A,#N/A,FALSE,"NAA9697";#N/A,#N/A,FALSE,"ECWEBB";#N/A,#N/A,FALSE,"MFT96";#N/A,#N/A,FALSE,"CTrecon"}</definedName>
    <definedName name="trggh_3_1_1_5" hidden="1">{#N/A,#N/A,FALSE,"TMCOMP96";#N/A,#N/A,FALSE,"MAT96";#N/A,#N/A,FALSE,"FANDA96";#N/A,#N/A,FALSE,"INTRAN96";#N/A,#N/A,FALSE,"NAA9697";#N/A,#N/A,FALSE,"ECWEBB";#N/A,#N/A,FALSE,"MFT96";#N/A,#N/A,FALSE,"CTrecon"}</definedName>
    <definedName name="trggh_3_1_2" hidden="1">{#N/A,#N/A,FALSE,"TMCOMP96";#N/A,#N/A,FALSE,"MAT96";#N/A,#N/A,FALSE,"FANDA96";#N/A,#N/A,FALSE,"INTRAN96";#N/A,#N/A,FALSE,"NAA9697";#N/A,#N/A,FALSE,"ECWEBB";#N/A,#N/A,FALSE,"MFT96";#N/A,#N/A,FALSE,"CTrecon"}</definedName>
    <definedName name="trggh_3_1_2_1" hidden="1">{#N/A,#N/A,FALSE,"TMCOMP96";#N/A,#N/A,FALSE,"MAT96";#N/A,#N/A,FALSE,"FANDA96";#N/A,#N/A,FALSE,"INTRAN96";#N/A,#N/A,FALSE,"NAA9697";#N/A,#N/A,FALSE,"ECWEBB";#N/A,#N/A,FALSE,"MFT96";#N/A,#N/A,FALSE,"CTrecon"}</definedName>
    <definedName name="trggh_3_1_2_2" hidden="1">{#N/A,#N/A,FALSE,"TMCOMP96";#N/A,#N/A,FALSE,"MAT96";#N/A,#N/A,FALSE,"FANDA96";#N/A,#N/A,FALSE,"INTRAN96";#N/A,#N/A,FALSE,"NAA9697";#N/A,#N/A,FALSE,"ECWEBB";#N/A,#N/A,FALSE,"MFT96";#N/A,#N/A,FALSE,"CTrecon"}</definedName>
    <definedName name="trggh_3_1_2_3" hidden="1">{#N/A,#N/A,FALSE,"TMCOMP96";#N/A,#N/A,FALSE,"MAT96";#N/A,#N/A,FALSE,"FANDA96";#N/A,#N/A,FALSE,"INTRAN96";#N/A,#N/A,FALSE,"NAA9697";#N/A,#N/A,FALSE,"ECWEBB";#N/A,#N/A,FALSE,"MFT96";#N/A,#N/A,FALSE,"CTrecon"}</definedName>
    <definedName name="trggh_3_1_2_4" hidden="1">{#N/A,#N/A,FALSE,"TMCOMP96";#N/A,#N/A,FALSE,"MAT96";#N/A,#N/A,FALSE,"FANDA96";#N/A,#N/A,FALSE,"INTRAN96";#N/A,#N/A,FALSE,"NAA9697";#N/A,#N/A,FALSE,"ECWEBB";#N/A,#N/A,FALSE,"MFT96";#N/A,#N/A,FALSE,"CTrecon"}</definedName>
    <definedName name="trggh_3_1_2_5" hidden="1">{#N/A,#N/A,FALSE,"TMCOMP96";#N/A,#N/A,FALSE,"MAT96";#N/A,#N/A,FALSE,"FANDA96";#N/A,#N/A,FALSE,"INTRAN96";#N/A,#N/A,FALSE,"NAA9697";#N/A,#N/A,FALSE,"ECWEBB";#N/A,#N/A,FALSE,"MFT96";#N/A,#N/A,FALSE,"CTrecon"}</definedName>
    <definedName name="trggh_3_1_3" hidden="1">{#N/A,#N/A,FALSE,"TMCOMP96";#N/A,#N/A,FALSE,"MAT96";#N/A,#N/A,FALSE,"FANDA96";#N/A,#N/A,FALSE,"INTRAN96";#N/A,#N/A,FALSE,"NAA9697";#N/A,#N/A,FALSE,"ECWEBB";#N/A,#N/A,FALSE,"MFT96";#N/A,#N/A,FALSE,"CTrecon"}</definedName>
    <definedName name="trggh_3_1_3_1" hidden="1">{#N/A,#N/A,FALSE,"TMCOMP96";#N/A,#N/A,FALSE,"MAT96";#N/A,#N/A,FALSE,"FANDA96";#N/A,#N/A,FALSE,"INTRAN96";#N/A,#N/A,FALSE,"NAA9697";#N/A,#N/A,FALSE,"ECWEBB";#N/A,#N/A,FALSE,"MFT96";#N/A,#N/A,FALSE,"CTrecon"}</definedName>
    <definedName name="trggh_3_1_3_2" hidden="1">{#N/A,#N/A,FALSE,"TMCOMP96";#N/A,#N/A,FALSE,"MAT96";#N/A,#N/A,FALSE,"FANDA96";#N/A,#N/A,FALSE,"INTRAN96";#N/A,#N/A,FALSE,"NAA9697";#N/A,#N/A,FALSE,"ECWEBB";#N/A,#N/A,FALSE,"MFT96";#N/A,#N/A,FALSE,"CTrecon"}</definedName>
    <definedName name="trggh_3_1_3_3" hidden="1">{#N/A,#N/A,FALSE,"TMCOMP96";#N/A,#N/A,FALSE,"MAT96";#N/A,#N/A,FALSE,"FANDA96";#N/A,#N/A,FALSE,"INTRAN96";#N/A,#N/A,FALSE,"NAA9697";#N/A,#N/A,FALSE,"ECWEBB";#N/A,#N/A,FALSE,"MFT96";#N/A,#N/A,FALSE,"CTrecon"}</definedName>
    <definedName name="trggh_3_1_3_4" hidden="1">{#N/A,#N/A,FALSE,"TMCOMP96";#N/A,#N/A,FALSE,"MAT96";#N/A,#N/A,FALSE,"FANDA96";#N/A,#N/A,FALSE,"INTRAN96";#N/A,#N/A,FALSE,"NAA9697";#N/A,#N/A,FALSE,"ECWEBB";#N/A,#N/A,FALSE,"MFT96";#N/A,#N/A,FALSE,"CTrecon"}</definedName>
    <definedName name="trggh_3_1_3_5" hidden="1">{#N/A,#N/A,FALSE,"TMCOMP96";#N/A,#N/A,FALSE,"MAT96";#N/A,#N/A,FALSE,"FANDA96";#N/A,#N/A,FALSE,"INTRAN96";#N/A,#N/A,FALSE,"NAA9697";#N/A,#N/A,FALSE,"ECWEBB";#N/A,#N/A,FALSE,"MFT96";#N/A,#N/A,FALSE,"CTrecon"}</definedName>
    <definedName name="trggh_3_1_4" hidden="1">{#N/A,#N/A,FALSE,"TMCOMP96";#N/A,#N/A,FALSE,"MAT96";#N/A,#N/A,FALSE,"FANDA96";#N/A,#N/A,FALSE,"INTRAN96";#N/A,#N/A,FALSE,"NAA9697";#N/A,#N/A,FALSE,"ECWEBB";#N/A,#N/A,FALSE,"MFT96";#N/A,#N/A,FALSE,"CTrecon"}</definedName>
    <definedName name="trggh_3_1_4_1" hidden="1">{#N/A,#N/A,FALSE,"TMCOMP96";#N/A,#N/A,FALSE,"MAT96";#N/A,#N/A,FALSE,"FANDA96";#N/A,#N/A,FALSE,"INTRAN96";#N/A,#N/A,FALSE,"NAA9697";#N/A,#N/A,FALSE,"ECWEBB";#N/A,#N/A,FALSE,"MFT96";#N/A,#N/A,FALSE,"CTrecon"}</definedName>
    <definedName name="trggh_3_1_4_2" hidden="1">{#N/A,#N/A,FALSE,"TMCOMP96";#N/A,#N/A,FALSE,"MAT96";#N/A,#N/A,FALSE,"FANDA96";#N/A,#N/A,FALSE,"INTRAN96";#N/A,#N/A,FALSE,"NAA9697";#N/A,#N/A,FALSE,"ECWEBB";#N/A,#N/A,FALSE,"MFT96";#N/A,#N/A,FALSE,"CTrecon"}</definedName>
    <definedName name="trggh_3_1_4_3" hidden="1">{#N/A,#N/A,FALSE,"TMCOMP96";#N/A,#N/A,FALSE,"MAT96";#N/A,#N/A,FALSE,"FANDA96";#N/A,#N/A,FALSE,"INTRAN96";#N/A,#N/A,FALSE,"NAA9697";#N/A,#N/A,FALSE,"ECWEBB";#N/A,#N/A,FALSE,"MFT96";#N/A,#N/A,FALSE,"CTrecon"}</definedName>
    <definedName name="trggh_3_1_4_4" hidden="1">{#N/A,#N/A,FALSE,"TMCOMP96";#N/A,#N/A,FALSE,"MAT96";#N/A,#N/A,FALSE,"FANDA96";#N/A,#N/A,FALSE,"INTRAN96";#N/A,#N/A,FALSE,"NAA9697";#N/A,#N/A,FALSE,"ECWEBB";#N/A,#N/A,FALSE,"MFT96";#N/A,#N/A,FALSE,"CTrecon"}</definedName>
    <definedName name="trggh_3_1_4_5" hidden="1">{#N/A,#N/A,FALSE,"TMCOMP96";#N/A,#N/A,FALSE,"MAT96";#N/A,#N/A,FALSE,"FANDA96";#N/A,#N/A,FALSE,"INTRAN96";#N/A,#N/A,FALSE,"NAA9697";#N/A,#N/A,FALSE,"ECWEBB";#N/A,#N/A,FALSE,"MFT96";#N/A,#N/A,FALSE,"CTrecon"}</definedName>
    <definedName name="trggh_3_1_5" hidden="1">{#N/A,#N/A,FALSE,"TMCOMP96";#N/A,#N/A,FALSE,"MAT96";#N/A,#N/A,FALSE,"FANDA96";#N/A,#N/A,FALSE,"INTRAN96";#N/A,#N/A,FALSE,"NAA9697";#N/A,#N/A,FALSE,"ECWEBB";#N/A,#N/A,FALSE,"MFT96";#N/A,#N/A,FALSE,"CTrecon"}</definedName>
    <definedName name="trggh_3_1_5_1" hidden="1">{#N/A,#N/A,FALSE,"TMCOMP96";#N/A,#N/A,FALSE,"MAT96";#N/A,#N/A,FALSE,"FANDA96";#N/A,#N/A,FALSE,"INTRAN96";#N/A,#N/A,FALSE,"NAA9697";#N/A,#N/A,FALSE,"ECWEBB";#N/A,#N/A,FALSE,"MFT96";#N/A,#N/A,FALSE,"CTrecon"}</definedName>
    <definedName name="trggh_3_1_5_2" hidden="1">{#N/A,#N/A,FALSE,"TMCOMP96";#N/A,#N/A,FALSE,"MAT96";#N/A,#N/A,FALSE,"FANDA96";#N/A,#N/A,FALSE,"INTRAN96";#N/A,#N/A,FALSE,"NAA9697";#N/A,#N/A,FALSE,"ECWEBB";#N/A,#N/A,FALSE,"MFT96";#N/A,#N/A,FALSE,"CTrecon"}</definedName>
    <definedName name="trggh_3_1_5_3" hidden="1">{#N/A,#N/A,FALSE,"TMCOMP96";#N/A,#N/A,FALSE,"MAT96";#N/A,#N/A,FALSE,"FANDA96";#N/A,#N/A,FALSE,"INTRAN96";#N/A,#N/A,FALSE,"NAA9697";#N/A,#N/A,FALSE,"ECWEBB";#N/A,#N/A,FALSE,"MFT96";#N/A,#N/A,FALSE,"CTrecon"}</definedName>
    <definedName name="trggh_3_1_5_4" hidden="1">{#N/A,#N/A,FALSE,"TMCOMP96";#N/A,#N/A,FALSE,"MAT96";#N/A,#N/A,FALSE,"FANDA96";#N/A,#N/A,FALSE,"INTRAN96";#N/A,#N/A,FALSE,"NAA9697";#N/A,#N/A,FALSE,"ECWEBB";#N/A,#N/A,FALSE,"MFT96";#N/A,#N/A,FALSE,"CTrecon"}</definedName>
    <definedName name="trggh_3_1_5_5" hidden="1">{#N/A,#N/A,FALSE,"TMCOMP96";#N/A,#N/A,FALSE,"MAT96";#N/A,#N/A,FALSE,"FANDA96";#N/A,#N/A,FALSE,"INTRAN96";#N/A,#N/A,FALSE,"NAA9697";#N/A,#N/A,FALSE,"ECWEBB";#N/A,#N/A,FALSE,"MFT96";#N/A,#N/A,FALSE,"CTrecon"}</definedName>
    <definedName name="trggh_3_2" hidden="1">{#N/A,#N/A,FALSE,"TMCOMP96";#N/A,#N/A,FALSE,"MAT96";#N/A,#N/A,FALSE,"FANDA96";#N/A,#N/A,FALSE,"INTRAN96";#N/A,#N/A,FALSE,"NAA9697";#N/A,#N/A,FALSE,"ECWEBB";#N/A,#N/A,FALSE,"MFT96";#N/A,#N/A,FALSE,"CTrecon"}</definedName>
    <definedName name="trggh_3_2_1" hidden="1">{#N/A,#N/A,FALSE,"TMCOMP96";#N/A,#N/A,FALSE,"MAT96";#N/A,#N/A,FALSE,"FANDA96";#N/A,#N/A,FALSE,"INTRAN96";#N/A,#N/A,FALSE,"NAA9697";#N/A,#N/A,FALSE,"ECWEBB";#N/A,#N/A,FALSE,"MFT96";#N/A,#N/A,FALSE,"CTrecon"}</definedName>
    <definedName name="trggh_3_2_2" hidden="1">{#N/A,#N/A,FALSE,"TMCOMP96";#N/A,#N/A,FALSE,"MAT96";#N/A,#N/A,FALSE,"FANDA96";#N/A,#N/A,FALSE,"INTRAN96";#N/A,#N/A,FALSE,"NAA9697";#N/A,#N/A,FALSE,"ECWEBB";#N/A,#N/A,FALSE,"MFT96";#N/A,#N/A,FALSE,"CTrecon"}</definedName>
    <definedName name="trggh_3_2_3" hidden="1">{#N/A,#N/A,FALSE,"TMCOMP96";#N/A,#N/A,FALSE,"MAT96";#N/A,#N/A,FALSE,"FANDA96";#N/A,#N/A,FALSE,"INTRAN96";#N/A,#N/A,FALSE,"NAA9697";#N/A,#N/A,FALSE,"ECWEBB";#N/A,#N/A,FALSE,"MFT96";#N/A,#N/A,FALSE,"CTrecon"}</definedName>
    <definedName name="trggh_3_2_4" hidden="1">{#N/A,#N/A,FALSE,"TMCOMP96";#N/A,#N/A,FALSE,"MAT96";#N/A,#N/A,FALSE,"FANDA96";#N/A,#N/A,FALSE,"INTRAN96";#N/A,#N/A,FALSE,"NAA9697";#N/A,#N/A,FALSE,"ECWEBB";#N/A,#N/A,FALSE,"MFT96";#N/A,#N/A,FALSE,"CTrecon"}</definedName>
    <definedName name="trggh_3_2_5" hidden="1">{#N/A,#N/A,FALSE,"TMCOMP96";#N/A,#N/A,FALSE,"MAT96";#N/A,#N/A,FALSE,"FANDA96";#N/A,#N/A,FALSE,"INTRAN96";#N/A,#N/A,FALSE,"NAA9697";#N/A,#N/A,FALSE,"ECWEBB";#N/A,#N/A,FALSE,"MFT96";#N/A,#N/A,FALSE,"CTrecon"}</definedName>
    <definedName name="trggh_3_3" hidden="1">{#N/A,#N/A,FALSE,"TMCOMP96";#N/A,#N/A,FALSE,"MAT96";#N/A,#N/A,FALSE,"FANDA96";#N/A,#N/A,FALSE,"INTRAN96";#N/A,#N/A,FALSE,"NAA9697";#N/A,#N/A,FALSE,"ECWEBB";#N/A,#N/A,FALSE,"MFT96";#N/A,#N/A,FALSE,"CTrecon"}</definedName>
    <definedName name="trggh_3_3_1" hidden="1">{#N/A,#N/A,FALSE,"TMCOMP96";#N/A,#N/A,FALSE,"MAT96";#N/A,#N/A,FALSE,"FANDA96";#N/A,#N/A,FALSE,"INTRAN96";#N/A,#N/A,FALSE,"NAA9697";#N/A,#N/A,FALSE,"ECWEBB";#N/A,#N/A,FALSE,"MFT96";#N/A,#N/A,FALSE,"CTrecon"}</definedName>
    <definedName name="trggh_3_3_2" hidden="1">{#N/A,#N/A,FALSE,"TMCOMP96";#N/A,#N/A,FALSE,"MAT96";#N/A,#N/A,FALSE,"FANDA96";#N/A,#N/A,FALSE,"INTRAN96";#N/A,#N/A,FALSE,"NAA9697";#N/A,#N/A,FALSE,"ECWEBB";#N/A,#N/A,FALSE,"MFT96";#N/A,#N/A,FALSE,"CTrecon"}</definedName>
    <definedName name="trggh_3_3_3" hidden="1">{#N/A,#N/A,FALSE,"TMCOMP96";#N/A,#N/A,FALSE,"MAT96";#N/A,#N/A,FALSE,"FANDA96";#N/A,#N/A,FALSE,"INTRAN96";#N/A,#N/A,FALSE,"NAA9697";#N/A,#N/A,FALSE,"ECWEBB";#N/A,#N/A,FALSE,"MFT96";#N/A,#N/A,FALSE,"CTrecon"}</definedName>
    <definedName name="trggh_3_3_4" hidden="1">{#N/A,#N/A,FALSE,"TMCOMP96";#N/A,#N/A,FALSE,"MAT96";#N/A,#N/A,FALSE,"FANDA96";#N/A,#N/A,FALSE,"INTRAN96";#N/A,#N/A,FALSE,"NAA9697";#N/A,#N/A,FALSE,"ECWEBB";#N/A,#N/A,FALSE,"MFT96";#N/A,#N/A,FALSE,"CTrecon"}</definedName>
    <definedName name="trggh_3_3_5" hidden="1">{#N/A,#N/A,FALSE,"TMCOMP96";#N/A,#N/A,FALSE,"MAT96";#N/A,#N/A,FALSE,"FANDA96";#N/A,#N/A,FALSE,"INTRAN96";#N/A,#N/A,FALSE,"NAA9697";#N/A,#N/A,FALSE,"ECWEBB";#N/A,#N/A,FALSE,"MFT96";#N/A,#N/A,FALSE,"CTrecon"}</definedName>
    <definedName name="trggh_3_4" hidden="1">{#N/A,#N/A,FALSE,"TMCOMP96";#N/A,#N/A,FALSE,"MAT96";#N/A,#N/A,FALSE,"FANDA96";#N/A,#N/A,FALSE,"INTRAN96";#N/A,#N/A,FALSE,"NAA9697";#N/A,#N/A,FALSE,"ECWEBB";#N/A,#N/A,FALSE,"MFT96";#N/A,#N/A,FALSE,"CTrecon"}</definedName>
    <definedName name="trggh_3_4_1" hidden="1">{#N/A,#N/A,FALSE,"TMCOMP96";#N/A,#N/A,FALSE,"MAT96";#N/A,#N/A,FALSE,"FANDA96";#N/A,#N/A,FALSE,"INTRAN96";#N/A,#N/A,FALSE,"NAA9697";#N/A,#N/A,FALSE,"ECWEBB";#N/A,#N/A,FALSE,"MFT96";#N/A,#N/A,FALSE,"CTrecon"}</definedName>
    <definedName name="trggh_3_4_2" hidden="1">{#N/A,#N/A,FALSE,"TMCOMP96";#N/A,#N/A,FALSE,"MAT96";#N/A,#N/A,FALSE,"FANDA96";#N/A,#N/A,FALSE,"INTRAN96";#N/A,#N/A,FALSE,"NAA9697";#N/A,#N/A,FALSE,"ECWEBB";#N/A,#N/A,FALSE,"MFT96";#N/A,#N/A,FALSE,"CTrecon"}</definedName>
    <definedName name="trggh_3_4_3" hidden="1">{#N/A,#N/A,FALSE,"TMCOMP96";#N/A,#N/A,FALSE,"MAT96";#N/A,#N/A,FALSE,"FANDA96";#N/A,#N/A,FALSE,"INTRAN96";#N/A,#N/A,FALSE,"NAA9697";#N/A,#N/A,FALSE,"ECWEBB";#N/A,#N/A,FALSE,"MFT96";#N/A,#N/A,FALSE,"CTrecon"}</definedName>
    <definedName name="trggh_3_4_4" hidden="1">{#N/A,#N/A,FALSE,"TMCOMP96";#N/A,#N/A,FALSE,"MAT96";#N/A,#N/A,FALSE,"FANDA96";#N/A,#N/A,FALSE,"INTRAN96";#N/A,#N/A,FALSE,"NAA9697";#N/A,#N/A,FALSE,"ECWEBB";#N/A,#N/A,FALSE,"MFT96";#N/A,#N/A,FALSE,"CTrecon"}</definedName>
    <definedName name="trggh_3_4_5" hidden="1">{#N/A,#N/A,FALSE,"TMCOMP96";#N/A,#N/A,FALSE,"MAT96";#N/A,#N/A,FALSE,"FANDA96";#N/A,#N/A,FALSE,"INTRAN96";#N/A,#N/A,FALSE,"NAA9697";#N/A,#N/A,FALSE,"ECWEBB";#N/A,#N/A,FALSE,"MFT96";#N/A,#N/A,FALSE,"CTrecon"}</definedName>
    <definedName name="trggh_3_5" hidden="1">{#N/A,#N/A,FALSE,"TMCOMP96";#N/A,#N/A,FALSE,"MAT96";#N/A,#N/A,FALSE,"FANDA96";#N/A,#N/A,FALSE,"INTRAN96";#N/A,#N/A,FALSE,"NAA9697";#N/A,#N/A,FALSE,"ECWEBB";#N/A,#N/A,FALSE,"MFT96";#N/A,#N/A,FALSE,"CTrecon"}</definedName>
    <definedName name="trggh_3_5_1" hidden="1">{#N/A,#N/A,FALSE,"TMCOMP96";#N/A,#N/A,FALSE,"MAT96";#N/A,#N/A,FALSE,"FANDA96";#N/A,#N/A,FALSE,"INTRAN96";#N/A,#N/A,FALSE,"NAA9697";#N/A,#N/A,FALSE,"ECWEBB";#N/A,#N/A,FALSE,"MFT96";#N/A,#N/A,FALSE,"CTrecon"}</definedName>
    <definedName name="trggh_3_5_2" hidden="1">{#N/A,#N/A,FALSE,"TMCOMP96";#N/A,#N/A,FALSE,"MAT96";#N/A,#N/A,FALSE,"FANDA96";#N/A,#N/A,FALSE,"INTRAN96";#N/A,#N/A,FALSE,"NAA9697";#N/A,#N/A,FALSE,"ECWEBB";#N/A,#N/A,FALSE,"MFT96";#N/A,#N/A,FALSE,"CTrecon"}</definedName>
    <definedName name="trggh_3_5_3" hidden="1">{#N/A,#N/A,FALSE,"TMCOMP96";#N/A,#N/A,FALSE,"MAT96";#N/A,#N/A,FALSE,"FANDA96";#N/A,#N/A,FALSE,"INTRAN96";#N/A,#N/A,FALSE,"NAA9697";#N/A,#N/A,FALSE,"ECWEBB";#N/A,#N/A,FALSE,"MFT96";#N/A,#N/A,FALSE,"CTrecon"}</definedName>
    <definedName name="trggh_3_5_4" hidden="1">{#N/A,#N/A,FALSE,"TMCOMP96";#N/A,#N/A,FALSE,"MAT96";#N/A,#N/A,FALSE,"FANDA96";#N/A,#N/A,FALSE,"INTRAN96";#N/A,#N/A,FALSE,"NAA9697";#N/A,#N/A,FALSE,"ECWEBB";#N/A,#N/A,FALSE,"MFT96";#N/A,#N/A,FALSE,"CTrecon"}</definedName>
    <definedName name="trggh_3_5_5" hidden="1">{#N/A,#N/A,FALSE,"TMCOMP96";#N/A,#N/A,FALSE,"MAT96";#N/A,#N/A,FALSE,"FANDA96";#N/A,#N/A,FALSE,"INTRAN96";#N/A,#N/A,FALSE,"NAA9697";#N/A,#N/A,FALSE,"ECWEBB";#N/A,#N/A,FALSE,"MFT96";#N/A,#N/A,FALSE,"CTrecon"}</definedName>
    <definedName name="trggh_4" hidden="1">{#N/A,#N/A,FALSE,"TMCOMP96";#N/A,#N/A,FALSE,"MAT96";#N/A,#N/A,FALSE,"FANDA96";#N/A,#N/A,FALSE,"INTRAN96";#N/A,#N/A,FALSE,"NAA9697";#N/A,#N/A,FALSE,"ECWEBB";#N/A,#N/A,FALSE,"MFT96";#N/A,#N/A,FALSE,"CTrecon"}</definedName>
    <definedName name="trggh_4_1" hidden="1">{#N/A,#N/A,FALSE,"TMCOMP96";#N/A,#N/A,FALSE,"MAT96";#N/A,#N/A,FALSE,"FANDA96";#N/A,#N/A,FALSE,"INTRAN96";#N/A,#N/A,FALSE,"NAA9697";#N/A,#N/A,FALSE,"ECWEBB";#N/A,#N/A,FALSE,"MFT96";#N/A,#N/A,FALSE,"CTrecon"}</definedName>
    <definedName name="trggh_4_1_1" hidden="1">{#N/A,#N/A,FALSE,"TMCOMP96";#N/A,#N/A,FALSE,"MAT96";#N/A,#N/A,FALSE,"FANDA96";#N/A,#N/A,FALSE,"INTRAN96";#N/A,#N/A,FALSE,"NAA9697";#N/A,#N/A,FALSE,"ECWEBB";#N/A,#N/A,FALSE,"MFT96";#N/A,#N/A,FALSE,"CTrecon"}</definedName>
    <definedName name="trggh_4_1_1_1" hidden="1">{#N/A,#N/A,FALSE,"TMCOMP96";#N/A,#N/A,FALSE,"MAT96";#N/A,#N/A,FALSE,"FANDA96";#N/A,#N/A,FALSE,"INTRAN96";#N/A,#N/A,FALSE,"NAA9697";#N/A,#N/A,FALSE,"ECWEBB";#N/A,#N/A,FALSE,"MFT96";#N/A,#N/A,FALSE,"CTrecon"}</definedName>
    <definedName name="trggh_4_1_1_1_1" hidden="1">{#N/A,#N/A,FALSE,"TMCOMP96";#N/A,#N/A,FALSE,"MAT96";#N/A,#N/A,FALSE,"FANDA96";#N/A,#N/A,FALSE,"INTRAN96";#N/A,#N/A,FALSE,"NAA9697";#N/A,#N/A,FALSE,"ECWEBB";#N/A,#N/A,FALSE,"MFT96";#N/A,#N/A,FALSE,"CTrecon"}</definedName>
    <definedName name="trggh_4_1_1_1_2" hidden="1">{#N/A,#N/A,FALSE,"TMCOMP96";#N/A,#N/A,FALSE,"MAT96";#N/A,#N/A,FALSE,"FANDA96";#N/A,#N/A,FALSE,"INTRAN96";#N/A,#N/A,FALSE,"NAA9697";#N/A,#N/A,FALSE,"ECWEBB";#N/A,#N/A,FALSE,"MFT96";#N/A,#N/A,FALSE,"CTrecon"}</definedName>
    <definedName name="trggh_4_1_1_1_3" hidden="1">{#N/A,#N/A,FALSE,"TMCOMP96";#N/A,#N/A,FALSE,"MAT96";#N/A,#N/A,FALSE,"FANDA96";#N/A,#N/A,FALSE,"INTRAN96";#N/A,#N/A,FALSE,"NAA9697";#N/A,#N/A,FALSE,"ECWEBB";#N/A,#N/A,FALSE,"MFT96";#N/A,#N/A,FALSE,"CTrecon"}</definedName>
    <definedName name="trggh_4_1_1_1_4" hidden="1">{#N/A,#N/A,FALSE,"TMCOMP96";#N/A,#N/A,FALSE,"MAT96";#N/A,#N/A,FALSE,"FANDA96";#N/A,#N/A,FALSE,"INTRAN96";#N/A,#N/A,FALSE,"NAA9697";#N/A,#N/A,FALSE,"ECWEBB";#N/A,#N/A,FALSE,"MFT96";#N/A,#N/A,FALSE,"CTrecon"}</definedName>
    <definedName name="trggh_4_1_1_1_5" hidden="1">{#N/A,#N/A,FALSE,"TMCOMP96";#N/A,#N/A,FALSE,"MAT96";#N/A,#N/A,FALSE,"FANDA96";#N/A,#N/A,FALSE,"INTRAN96";#N/A,#N/A,FALSE,"NAA9697";#N/A,#N/A,FALSE,"ECWEBB";#N/A,#N/A,FALSE,"MFT96";#N/A,#N/A,FALSE,"CTrecon"}</definedName>
    <definedName name="trggh_4_1_1_2" hidden="1">{#N/A,#N/A,FALSE,"TMCOMP96";#N/A,#N/A,FALSE,"MAT96";#N/A,#N/A,FALSE,"FANDA96";#N/A,#N/A,FALSE,"INTRAN96";#N/A,#N/A,FALSE,"NAA9697";#N/A,#N/A,FALSE,"ECWEBB";#N/A,#N/A,FALSE,"MFT96";#N/A,#N/A,FALSE,"CTrecon"}</definedName>
    <definedName name="trggh_4_1_1_2_1" hidden="1">{#N/A,#N/A,FALSE,"TMCOMP96";#N/A,#N/A,FALSE,"MAT96";#N/A,#N/A,FALSE,"FANDA96";#N/A,#N/A,FALSE,"INTRAN96";#N/A,#N/A,FALSE,"NAA9697";#N/A,#N/A,FALSE,"ECWEBB";#N/A,#N/A,FALSE,"MFT96";#N/A,#N/A,FALSE,"CTrecon"}</definedName>
    <definedName name="trggh_4_1_1_2_2" hidden="1">{#N/A,#N/A,FALSE,"TMCOMP96";#N/A,#N/A,FALSE,"MAT96";#N/A,#N/A,FALSE,"FANDA96";#N/A,#N/A,FALSE,"INTRAN96";#N/A,#N/A,FALSE,"NAA9697";#N/A,#N/A,FALSE,"ECWEBB";#N/A,#N/A,FALSE,"MFT96";#N/A,#N/A,FALSE,"CTrecon"}</definedName>
    <definedName name="trggh_4_1_1_2_3" hidden="1">{#N/A,#N/A,FALSE,"TMCOMP96";#N/A,#N/A,FALSE,"MAT96";#N/A,#N/A,FALSE,"FANDA96";#N/A,#N/A,FALSE,"INTRAN96";#N/A,#N/A,FALSE,"NAA9697";#N/A,#N/A,FALSE,"ECWEBB";#N/A,#N/A,FALSE,"MFT96";#N/A,#N/A,FALSE,"CTrecon"}</definedName>
    <definedName name="trggh_4_1_1_2_4" hidden="1">{#N/A,#N/A,FALSE,"TMCOMP96";#N/A,#N/A,FALSE,"MAT96";#N/A,#N/A,FALSE,"FANDA96";#N/A,#N/A,FALSE,"INTRAN96";#N/A,#N/A,FALSE,"NAA9697";#N/A,#N/A,FALSE,"ECWEBB";#N/A,#N/A,FALSE,"MFT96";#N/A,#N/A,FALSE,"CTrecon"}</definedName>
    <definedName name="trggh_4_1_1_2_5" hidden="1">{#N/A,#N/A,FALSE,"TMCOMP96";#N/A,#N/A,FALSE,"MAT96";#N/A,#N/A,FALSE,"FANDA96";#N/A,#N/A,FALSE,"INTRAN96";#N/A,#N/A,FALSE,"NAA9697";#N/A,#N/A,FALSE,"ECWEBB";#N/A,#N/A,FALSE,"MFT96";#N/A,#N/A,FALSE,"CTrecon"}</definedName>
    <definedName name="trggh_4_1_1_3" hidden="1">{#N/A,#N/A,FALSE,"TMCOMP96";#N/A,#N/A,FALSE,"MAT96";#N/A,#N/A,FALSE,"FANDA96";#N/A,#N/A,FALSE,"INTRAN96";#N/A,#N/A,FALSE,"NAA9697";#N/A,#N/A,FALSE,"ECWEBB";#N/A,#N/A,FALSE,"MFT96";#N/A,#N/A,FALSE,"CTrecon"}</definedName>
    <definedName name="trggh_4_1_1_4" hidden="1">{#N/A,#N/A,FALSE,"TMCOMP96";#N/A,#N/A,FALSE,"MAT96";#N/A,#N/A,FALSE,"FANDA96";#N/A,#N/A,FALSE,"INTRAN96";#N/A,#N/A,FALSE,"NAA9697";#N/A,#N/A,FALSE,"ECWEBB";#N/A,#N/A,FALSE,"MFT96";#N/A,#N/A,FALSE,"CTrecon"}</definedName>
    <definedName name="trggh_4_1_1_5" hidden="1">{#N/A,#N/A,FALSE,"TMCOMP96";#N/A,#N/A,FALSE,"MAT96";#N/A,#N/A,FALSE,"FANDA96";#N/A,#N/A,FALSE,"INTRAN96";#N/A,#N/A,FALSE,"NAA9697";#N/A,#N/A,FALSE,"ECWEBB";#N/A,#N/A,FALSE,"MFT96";#N/A,#N/A,FALSE,"CTrecon"}</definedName>
    <definedName name="trggh_4_1_2" hidden="1">{#N/A,#N/A,FALSE,"TMCOMP96";#N/A,#N/A,FALSE,"MAT96";#N/A,#N/A,FALSE,"FANDA96";#N/A,#N/A,FALSE,"INTRAN96";#N/A,#N/A,FALSE,"NAA9697";#N/A,#N/A,FALSE,"ECWEBB";#N/A,#N/A,FALSE,"MFT96";#N/A,#N/A,FALSE,"CTrecon"}</definedName>
    <definedName name="trggh_4_1_2_1" hidden="1">{#N/A,#N/A,FALSE,"TMCOMP96";#N/A,#N/A,FALSE,"MAT96";#N/A,#N/A,FALSE,"FANDA96";#N/A,#N/A,FALSE,"INTRAN96";#N/A,#N/A,FALSE,"NAA9697";#N/A,#N/A,FALSE,"ECWEBB";#N/A,#N/A,FALSE,"MFT96";#N/A,#N/A,FALSE,"CTrecon"}</definedName>
    <definedName name="trggh_4_1_2_2" hidden="1">{#N/A,#N/A,FALSE,"TMCOMP96";#N/A,#N/A,FALSE,"MAT96";#N/A,#N/A,FALSE,"FANDA96";#N/A,#N/A,FALSE,"INTRAN96";#N/A,#N/A,FALSE,"NAA9697";#N/A,#N/A,FALSE,"ECWEBB";#N/A,#N/A,FALSE,"MFT96";#N/A,#N/A,FALSE,"CTrecon"}</definedName>
    <definedName name="trggh_4_1_2_3" hidden="1">{#N/A,#N/A,FALSE,"TMCOMP96";#N/A,#N/A,FALSE,"MAT96";#N/A,#N/A,FALSE,"FANDA96";#N/A,#N/A,FALSE,"INTRAN96";#N/A,#N/A,FALSE,"NAA9697";#N/A,#N/A,FALSE,"ECWEBB";#N/A,#N/A,FALSE,"MFT96";#N/A,#N/A,FALSE,"CTrecon"}</definedName>
    <definedName name="trggh_4_1_2_4" hidden="1">{#N/A,#N/A,FALSE,"TMCOMP96";#N/A,#N/A,FALSE,"MAT96";#N/A,#N/A,FALSE,"FANDA96";#N/A,#N/A,FALSE,"INTRAN96";#N/A,#N/A,FALSE,"NAA9697";#N/A,#N/A,FALSE,"ECWEBB";#N/A,#N/A,FALSE,"MFT96";#N/A,#N/A,FALSE,"CTrecon"}</definedName>
    <definedName name="trggh_4_1_2_5" hidden="1">{#N/A,#N/A,FALSE,"TMCOMP96";#N/A,#N/A,FALSE,"MAT96";#N/A,#N/A,FALSE,"FANDA96";#N/A,#N/A,FALSE,"INTRAN96";#N/A,#N/A,FALSE,"NAA9697";#N/A,#N/A,FALSE,"ECWEBB";#N/A,#N/A,FALSE,"MFT96";#N/A,#N/A,FALSE,"CTrecon"}</definedName>
    <definedName name="trggh_4_1_3" hidden="1">{#N/A,#N/A,FALSE,"TMCOMP96";#N/A,#N/A,FALSE,"MAT96";#N/A,#N/A,FALSE,"FANDA96";#N/A,#N/A,FALSE,"INTRAN96";#N/A,#N/A,FALSE,"NAA9697";#N/A,#N/A,FALSE,"ECWEBB";#N/A,#N/A,FALSE,"MFT96";#N/A,#N/A,FALSE,"CTrecon"}</definedName>
    <definedName name="trggh_4_1_3_1" hidden="1">{#N/A,#N/A,FALSE,"TMCOMP96";#N/A,#N/A,FALSE,"MAT96";#N/A,#N/A,FALSE,"FANDA96";#N/A,#N/A,FALSE,"INTRAN96";#N/A,#N/A,FALSE,"NAA9697";#N/A,#N/A,FALSE,"ECWEBB";#N/A,#N/A,FALSE,"MFT96";#N/A,#N/A,FALSE,"CTrecon"}</definedName>
    <definedName name="trggh_4_1_3_2" hidden="1">{#N/A,#N/A,FALSE,"TMCOMP96";#N/A,#N/A,FALSE,"MAT96";#N/A,#N/A,FALSE,"FANDA96";#N/A,#N/A,FALSE,"INTRAN96";#N/A,#N/A,FALSE,"NAA9697";#N/A,#N/A,FALSE,"ECWEBB";#N/A,#N/A,FALSE,"MFT96";#N/A,#N/A,FALSE,"CTrecon"}</definedName>
    <definedName name="trggh_4_1_3_3" hidden="1">{#N/A,#N/A,FALSE,"TMCOMP96";#N/A,#N/A,FALSE,"MAT96";#N/A,#N/A,FALSE,"FANDA96";#N/A,#N/A,FALSE,"INTRAN96";#N/A,#N/A,FALSE,"NAA9697";#N/A,#N/A,FALSE,"ECWEBB";#N/A,#N/A,FALSE,"MFT96";#N/A,#N/A,FALSE,"CTrecon"}</definedName>
    <definedName name="trggh_4_1_3_4" hidden="1">{#N/A,#N/A,FALSE,"TMCOMP96";#N/A,#N/A,FALSE,"MAT96";#N/A,#N/A,FALSE,"FANDA96";#N/A,#N/A,FALSE,"INTRAN96";#N/A,#N/A,FALSE,"NAA9697";#N/A,#N/A,FALSE,"ECWEBB";#N/A,#N/A,FALSE,"MFT96";#N/A,#N/A,FALSE,"CTrecon"}</definedName>
    <definedName name="trggh_4_1_3_5" hidden="1">{#N/A,#N/A,FALSE,"TMCOMP96";#N/A,#N/A,FALSE,"MAT96";#N/A,#N/A,FALSE,"FANDA96";#N/A,#N/A,FALSE,"INTRAN96";#N/A,#N/A,FALSE,"NAA9697";#N/A,#N/A,FALSE,"ECWEBB";#N/A,#N/A,FALSE,"MFT96";#N/A,#N/A,FALSE,"CTrecon"}</definedName>
    <definedName name="trggh_4_1_4" hidden="1">{#N/A,#N/A,FALSE,"TMCOMP96";#N/A,#N/A,FALSE,"MAT96";#N/A,#N/A,FALSE,"FANDA96";#N/A,#N/A,FALSE,"INTRAN96";#N/A,#N/A,FALSE,"NAA9697";#N/A,#N/A,FALSE,"ECWEBB";#N/A,#N/A,FALSE,"MFT96";#N/A,#N/A,FALSE,"CTrecon"}</definedName>
    <definedName name="trggh_4_1_4_1" hidden="1">{#N/A,#N/A,FALSE,"TMCOMP96";#N/A,#N/A,FALSE,"MAT96";#N/A,#N/A,FALSE,"FANDA96";#N/A,#N/A,FALSE,"INTRAN96";#N/A,#N/A,FALSE,"NAA9697";#N/A,#N/A,FALSE,"ECWEBB";#N/A,#N/A,FALSE,"MFT96";#N/A,#N/A,FALSE,"CTrecon"}</definedName>
    <definedName name="trggh_4_1_4_2" hidden="1">{#N/A,#N/A,FALSE,"TMCOMP96";#N/A,#N/A,FALSE,"MAT96";#N/A,#N/A,FALSE,"FANDA96";#N/A,#N/A,FALSE,"INTRAN96";#N/A,#N/A,FALSE,"NAA9697";#N/A,#N/A,FALSE,"ECWEBB";#N/A,#N/A,FALSE,"MFT96";#N/A,#N/A,FALSE,"CTrecon"}</definedName>
    <definedName name="trggh_4_1_4_3" hidden="1">{#N/A,#N/A,FALSE,"TMCOMP96";#N/A,#N/A,FALSE,"MAT96";#N/A,#N/A,FALSE,"FANDA96";#N/A,#N/A,FALSE,"INTRAN96";#N/A,#N/A,FALSE,"NAA9697";#N/A,#N/A,FALSE,"ECWEBB";#N/A,#N/A,FALSE,"MFT96";#N/A,#N/A,FALSE,"CTrecon"}</definedName>
    <definedName name="trggh_4_1_4_4" hidden="1">{#N/A,#N/A,FALSE,"TMCOMP96";#N/A,#N/A,FALSE,"MAT96";#N/A,#N/A,FALSE,"FANDA96";#N/A,#N/A,FALSE,"INTRAN96";#N/A,#N/A,FALSE,"NAA9697";#N/A,#N/A,FALSE,"ECWEBB";#N/A,#N/A,FALSE,"MFT96";#N/A,#N/A,FALSE,"CTrecon"}</definedName>
    <definedName name="trggh_4_1_4_5" hidden="1">{#N/A,#N/A,FALSE,"TMCOMP96";#N/A,#N/A,FALSE,"MAT96";#N/A,#N/A,FALSE,"FANDA96";#N/A,#N/A,FALSE,"INTRAN96";#N/A,#N/A,FALSE,"NAA9697";#N/A,#N/A,FALSE,"ECWEBB";#N/A,#N/A,FALSE,"MFT96";#N/A,#N/A,FALSE,"CTrecon"}</definedName>
    <definedName name="trggh_4_1_5" hidden="1">{#N/A,#N/A,FALSE,"TMCOMP96";#N/A,#N/A,FALSE,"MAT96";#N/A,#N/A,FALSE,"FANDA96";#N/A,#N/A,FALSE,"INTRAN96";#N/A,#N/A,FALSE,"NAA9697";#N/A,#N/A,FALSE,"ECWEBB";#N/A,#N/A,FALSE,"MFT96";#N/A,#N/A,FALSE,"CTrecon"}</definedName>
    <definedName name="trggh_4_1_5_1" hidden="1">{#N/A,#N/A,FALSE,"TMCOMP96";#N/A,#N/A,FALSE,"MAT96";#N/A,#N/A,FALSE,"FANDA96";#N/A,#N/A,FALSE,"INTRAN96";#N/A,#N/A,FALSE,"NAA9697";#N/A,#N/A,FALSE,"ECWEBB";#N/A,#N/A,FALSE,"MFT96";#N/A,#N/A,FALSE,"CTrecon"}</definedName>
    <definedName name="trggh_4_1_5_2" hidden="1">{#N/A,#N/A,FALSE,"TMCOMP96";#N/A,#N/A,FALSE,"MAT96";#N/A,#N/A,FALSE,"FANDA96";#N/A,#N/A,FALSE,"INTRAN96";#N/A,#N/A,FALSE,"NAA9697";#N/A,#N/A,FALSE,"ECWEBB";#N/A,#N/A,FALSE,"MFT96";#N/A,#N/A,FALSE,"CTrecon"}</definedName>
    <definedName name="trggh_4_1_5_3" hidden="1">{#N/A,#N/A,FALSE,"TMCOMP96";#N/A,#N/A,FALSE,"MAT96";#N/A,#N/A,FALSE,"FANDA96";#N/A,#N/A,FALSE,"INTRAN96";#N/A,#N/A,FALSE,"NAA9697";#N/A,#N/A,FALSE,"ECWEBB";#N/A,#N/A,FALSE,"MFT96";#N/A,#N/A,FALSE,"CTrecon"}</definedName>
    <definedName name="trggh_4_1_5_4" hidden="1">{#N/A,#N/A,FALSE,"TMCOMP96";#N/A,#N/A,FALSE,"MAT96";#N/A,#N/A,FALSE,"FANDA96";#N/A,#N/A,FALSE,"INTRAN96";#N/A,#N/A,FALSE,"NAA9697";#N/A,#N/A,FALSE,"ECWEBB";#N/A,#N/A,FALSE,"MFT96";#N/A,#N/A,FALSE,"CTrecon"}</definedName>
    <definedName name="trggh_4_1_5_5" hidden="1">{#N/A,#N/A,FALSE,"TMCOMP96";#N/A,#N/A,FALSE,"MAT96";#N/A,#N/A,FALSE,"FANDA96";#N/A,#N/A,FALSE,"INTRAN96";#N/A,#N/A,FALSE,"NAA9697";#N/A,#N/A,FALSE,"ECWEBB";#N/A,#N/A,FALSE,"MFT96";#N/A,#N/A,FALSE,"CTrecon"}</definedName>
    <definedName name="trggh_4_2" hidden="1">{#N/A,#N/A,FALSE,"TMCOMP96";#N/A,#N/A,FALSE,"MAT96";#N/A,#N/A,FALSE,"FANDA96";#N/A,#N/A,FALSE,"INTRAN96";#N/A,#N/A,FALSE,"NAA9697";#N/A,#N/A,FALSE,"ECWEBB";#N/A,#N/A,FALSE,"MFT96";#N/A,#N/A,FALSE,"CTrecon"}</definedName>
    <definedName name="trggh_4_2_1" hidden="1">{#N/A,#N/A,FALSE,"TMCOMP96";#N/A,#N/A,FALSE,"MAT96";#N/A,#N/A,FALSE,"FANDA96";#N/A,#N/A,FALSE,"INTRAN96";#N/A,#N/A,FALSE,"NAA9697";#N/A,#N/A,FALSE,"ECWEBB";#N/A,#N/A,FALSE,"MFT96";#N/A,#N/A,FALSE,"CTrecon"}</definedName>
    <definedName name="trggh_4_2_2" hidden="1">{#N/A,#N/A,FALSE,"TMCOMP96";#N/A,#N/A,FALSE,"MAT96";#N/A,#N/A,FALSE,"FANDA96";#N/A,#N/A,FALSE,"INTRAN96";#N/A,#N/A,FALSE,"NAA9697";#N/A,#N/A,FALSE,"ECWEBB";#N/A,#N/A,FALSE,"MFT96";#N/A,#N/A,FALSE,"CTrecon"}</definedName>
    <definedName name="trggh_4_2_3" hidden="1">{#N/A,#N/A,FALSE,"TMCOMP96";#N/A,#N/A,FALSE,"MAT96";#N/A,#N/A,FALSE,"FANDA96";#N/A,#N/A,FALSE,"INTRAN96";#N/A,#N/A,FALSE,"NAA9697";#N/A,#N/A,FALSE,"ECWEBB";#N/A,#N/A,FALSE,"MFT96";#N/A,#N/A,FALSE,"CTrecon"}</definedName>
    <definedName name="trggh_4_2_4" hidden="1">{#N/A,#N/A,FALSE,"TMCOMP96";#N/A,#N/A,FALSE,"MAT96";#N/A,#N/A,FALSE,"FANDA96";#N/A,#N/A,FALSE,"INTRAN96";#N/A,#N/A,FALSE,"NAA9697";#N/A,#N/A,FALSE,"ECWEBB";#N/A,#N/A,FALSE,"MFT96";#N/A,#N/A,FALSE,"CTrecon"}</definedName>
    <definedName name="trggh_4_2_5" hidden="1">{#N/A,#N/A,FALSE,"TMCOMP96";#N/A,#N/A,FALSE,"MAT96";#N/A,#N/A,FALSE,"FANDA96";#N/A,#N/A,FALSE,"INTRAN96";#N/A,#N/A,FALSE,"NAA9697";#N/A,#N/A,FALSE,"ECWEBB";#N/A,#N/A,FALSE,"MFT96";#N/A,#N/A,FALSE,"CTrecon"}</definedName>
    <definedName name="trggh_4_3" hidden="1">{#N/A,#N/A,FALSE,"TMCOMP96";#N/A,#N/A,FALSE,"MAT96";#N/A,#N/A,FALSE,"FANDA96";#N/A,#N/A,FALSE,"INTRAN96";#N/A,#N/A,FALSE,"NAA9697";#N/A,#N/A,FALSE,"ECWEBB";#N/A,#N/A,FALSE,"MFT96";#N/A,#N/A,FALSE,"CTrecon"}</definedName>
    <definedName name="trggh_4_3_1" hidden="1">{#N/A,#N/A,FALSE,"TMCOMP96";#N/A,#N/A,FALSE,"MAT96";#N/A,#N/A,FALSE,"FANDA96";#N/A,#N/A,FALSE,"INTRAN96";#N/A,#N/A,FALSE,"NAA9697";#N/A,#N/A,FALSE,"ECWEBB";#N/A,#N/A,FALSE,"MFT96";#N/A,#N/A,FALSE,"CTrecon"}</definedName>
    <definedName name="trggh_4_3_2" hidden="1">{#N/A,#N/A,FALSE,"TMCOMP96";#N/A,#N/A,FALSE,"MAT96";#N/A,#N/A,FALSE,"FANDA96";#N/A,#N/A,FALSE,"INTRAN96";#N/A,#N/A,FALSE,"NAA9697";#N/A,#N/A,FALSE,"ECWEBB";#N/A,#N/A,FALSE,"MFT96";#N/A,#N/A,FALSE,"CTrecon"}</definedName>
    <definedName name="trggh_4_3_3" hidden="1">{#N/A,#N/A,FALSE,"TMCOMP96";#N/A,#N/A,FALSE,"MAT96";#N/A,#N/A,FALSE,"FANDA96";#N/A,#N/A,FALSE,"INTRAN96";#N/A,#N/A,FALSE,"NAA9697";#N/A,#N/A,FALSE,"ECWEBB";#N/A,#N/A,FALSE,"MFT96";#N/A,#N/A,FALSE,"CTrecon"}</definedName>
    <definedName name="trggh_4_3_4" hidden="1">{#N/A,#N/A,FALSE,"TMCOMP96";#N/A,#N/A,FALSE,"MAT96";#N/A,#N/A,FALSE,"FANDA96";#N/A,#N/A,FALSE,"INTRAN96";#N/A,#N/A,FALSE,"NAA9697";#N/A,#N/A,FALSE,"ECWEBB";#N/A,#N/A,FALSE,"MFT96";#N/A,#N/A,FALSE,"CTrecon"}</definedName>
    <definedName name="trggh_4_3_5" hidden="1">{#N/A,#N/A,FALSE,"TMCOMP96";#N/A,#N/A,FALSE,"MAT96";#N/A,#N/A,FALSE,"FANDA96";#N/A,#N/A,FALSE,"INTRAN96";#N/A,#N/A,FALSE,"NAA9697";#N/A,#N/A,FALSE,"ECWEBB";#N/A,#N/A,FALSE,"MFT96";#N/A,#N/A,FALSE,"CTrecon"}</definedName>
    <definedName name="trggh_4_4" hidden="1">{#N/A,#N/A,FALSE,"TMCOMP96";#N/A,#N/A,FALSE,"MAT96";#N/A,#N/A,FALSE,"FANDA96";#N/A,#N/A,FALSE,"INTRAN96";#N/A,#N/A,FALSE,"NAA9697";#N/A,#N/A,FALSE,"ECWEBB";#N/A,#N/A,FALSE,"MFT96";#N/A,#N/A,FALSE,"CTrecon"}</definedName>
    <definedName name="trggh_4_4_1" hidden="1">{#N/A,#N/A,FALSE,"TMCOMP96";#N/A,#N/A,FALSE,"MAT96";#N/A,#N/A,FALSE,"FANDA96";#N/A,#N/A,FALSE,"INTRAN96";#N/A,#N/A,FALSE,"NAA9697";#N/A,#N/A,FALSE,"ECWEBB";#N/A,#N/A,FALSE,"MFT96";#N/A,#N/A,FALSE,"CTrecon"}</definedName>
    <definedName name="trggh_4_4_2" hidden="1">{#N/A,#N/A,FALSE,"TMCOMP96";#N/A,#N/A,FALSE,"MAT96";#N/A,#N/A,FALSE,"FANDA96";#N/A,#N/A,FALSE,"INTRAN96";#N/A,#N/A,FALSE,"NAA9697";#N/A,#N/A,FALSE,"ECWEBB";#N/A,#N/A,FALSE,"MFT96";#N/A,#N/A,FALSE,"CTrecon"}</definedName>
    <definedName name="trggh_4_4_3" hidden="1">{#N/A,#N/A,FALSE,"TMCOMP96";#N/A,#N/A,FALSE,"MAT96";#N/A,#N/A,FALSE,"FANDA96";#N/A,#N/A,FALSE,"INTRAN96";#N/A,#N/A,FALSE,"NAA9697";#N/A,#N/A,FALSE,"ECWEBB";#N/A,#N/A,FALSE,"MFT96";#N/A,#N/A,FALSE,"CTrecon"}</definedName>
    <definedName name="trggh_4_4_4" hidden="1">{#N/A,#N/A,FALSE,"TMCOMP96";#N/A,#N/A,FALSE,"MAT96";#N/A,#N/A,FALSE,"FANDA96";#N/A,#N/A,FALSE,"INTRAN96";#N/A,#N/A,FALSE,"NAA9697";#N/A,#N/A,FALSE,"ECWEBB";#N/A,#N/A,FALSE,"MFT96";#N/A,#N/A,FALSE,"CTrecon"}</definedName>
    <definedName name="trggh_4_4_5" hidden="1">{#N/A,#N/A,FALSE,"TMCOMP96";#N/A,#N/A,FALSE,"MAT96";#N/A,#N/A,FALSE,"FANDA96";#N/A,#N/A,FALSE,"INTRAN96";#N/A,#N/A,FALSE,"NAA9697";#N/A,#N/A,FALSE,"ECWEBB";#N/A,#N/A,FALSE,"MFT96";#N/A,#N/A,FALSE,"CTrecon"}</definedName>
    <definedName name="trggh_4_5" hidden="1">{#N/A,#N/A,FALSE,"TMCOMP96";#N/A,#N/A,FALSE,"MAT96";#N/A,#N/A,FALSE,"FANDA96";#N/A,#N/A,FALSE,"INTRAN96";#N/A,#N/A,FALSE,"NAA9697";#N/A,#N/A,FALSE,"ECWEBB";#N/A,#N/A,FALSE,"MFT96";#N/A,#N/A,FALSE,"CTrecon"}</definedName>
    <definedName name="trggh_4_5_1" hidden="1">{#N/A,#N/A,FALSE,"TMCOMP96";#N/A,#N/A,FALSE,"MAT96";#N/A,#N/A,FALSE,"FANDA96";#N/A,#N/A,FALSE,"INTRAN96";#N/A,#N/A,FALSE,"NAA9697";#N/A,#N/A,FALSE,"ECWEBB";#N/A,#N/A,FALSE,"MFT96";#N/A,#N/A,FALSE,"CTrecon"}</definedName>
    <definedName name="trggh_4_5_2" hidden="1">{#N/A,#N/A,FALSE,"TMCOMP96";#N/A,#N/A,FALSE,"MAT96";#N/A,#N/A,FALSE,"FANDA96";#N/A,#N/A,FALSE,"INTRAN96";#N/A,#N/A,FALSE,"NAA9697";#N/A,#N/A,FALSE,"ECWEBB";#N/A,#N/A,FALSE,"MFT96";#N/A,#N/A,FALSE,"CTrecon"}</definedName>
    <definedName name="trggh_4_5_3" hidden="1">{#N/A,#N/A,FALSE,"TMCOMP96";#N/A,#N/A,FALSE,"MAT96";#N/A,#N/A,FALSE,"FANDA96";#N/A,#N/A,FALSE,"INTRAN96";#N/A,#N/A,FALSE,"NAA9697";#N/A,#N/A,FALSE,"ECWEBB";#N/A,#N/A,FALSE,"MFT96";#N/A,#N/A,FALSE,"CTrecon"}</definedName>
    <definedName name="trggh_4_5_4" hidden="1">{#N/A,#N/A,FALSE,"TMCOMP96";#N/A,#N/A,FALSE,"MAT96";#N/A,#N/A,FALSE,"FANDA96";#N/A,#N/A,FALSE,"INTRAN96";#N/A,#N/A,FALSE,"NAA9697";#N/A,#N/A,FALSE,"ECWEBB";#N/A,#N/A,FALSE,"MFT96";#N/A,#N/A,FALSE,"CTrecon"}</definedName>
    <definedName name="trggh_4_5_5" hidden="1">{#N/A,#N/A,FALSE,"TMCOMP96";#N/A,#N/A,FALSE,"MAT96";#N/A,#N/A,FALSE,"FANDA96";#N/A,#N/A,FALSE,"INTRAN96";#N/A,#N/A,FALSE,"NAA9697";#N/A,#N/A,FALSE,"ECWEBB";#N/A,#N/A,FALSE,"MFT96";#N/A,#N/A,FALSE,"CTrecon"}</definedName>
    <definedName name="trggh_5" hidden="1">{#N/A,#N/A,FALSE,"TMCOMP96";#N/A,#N/A,FALSE,"MAT96";#N/A,#N/A,FALSE,"FANDA96";#N/A,#N/A,FALSE,"INTRAN96";#N/A,#N/A,FALSE,"NAA9697";#N/A,#N/A,FALSE,"ECWEBB";#N/A,#N/A,FALSE,"MFT96";#N/A,#N/A,FALSE,"CTrecon"}</definedName>
    <definedName name="trggh_5_1" hidden="1">{#N/A,#N/A,FALSE,"TMCOMP96";#N/A,#N/A,FALSE,"MAT96";#N/A,#N/A,FALSE,"FANDA96";#N/A,#N/A,FALSE,"INTRAN96";#N/A,#N/A,FALSE,"NAA9697";#N/A,#N/A,FALSE,"ECWEBB";#N/A,#N/A,FALSE,"MFT96";#N/A,#N/A,FALSE,"CTrecon"}</definedName>
    <definedName name="trggh_5_1_1" hidden="1">{#N/A,#N/A,FALSE,"TMCOMP96";#N/A,#N/A,FALSE,"MAT96";#N/A,#N/A,FALSE,"FANDA96";#N/A,#N/A,FALSE,"INTRAN96";#N/A,#N/A,FALSE,"NAA9697";#N/A,#N/A,FALSE,"ECWEBB";#N/A,#N/A,FALSE,"MFT96";#N/A,#N/A,FALSE,"CTrecon"}</definedName>
    <definedName name="trggh_5_1_1_1" hidden="1">{#N/A,#N/A,FALSE,"TMCOMP96";#N/A,#N/A,FALSE,"MAT96";#N/A,#N/A,FALSE,"FANDA96";#N/A,#N/A,FALSE,"INTRAN96";#N/A,#N/A,FALSE,"NAA9697";#N/A,#N/A,FALSE,"ECWEBB";#N/A,#N/A,FALSE,"MFT96";#N/A,#N/A,FALSE,"CTrecon"}</definedName>
    <definedName name="trggh_5_1_1_1_1" hidden="1">{#N/A,#N/A,FALSE,"TMCOMP96";#N/A,#N/A,FALSE,"MAT96";#N/A,#N/A,FALSE,"FANDA96";#N/A,#N/A,FALSE,"INTRAN96";#N/A,#N/A,FALSE,"NAA9697";#N/A,#N/A,FALSE,"ECWEBB";#N/A,#N/A,FALSE,"MFT96";#N/A,#N/A,FALSE,"CTrecon"}</definedName>
    <definedName name="trggh_5_1_1_1_2" hidden="1">{#N/A,#N/A,FALSE,"TMCOMP96";#N/A,#N/A,FALSE,"MAT96";#N/A,#N/A,FALSE,"FANDA96";#N/A,#N/A,FALSE,"INTRAN96";#N/A,#N/A,FALSE,"NAA9697";#N/A,#N/A,FALSE,"ECWEBB";#N/A,#N/A,FALSE,"MFT96";#N/A,#N/A,FALSE,"CTrecon"}</definedName>
    <definedName name="trggh_5_1_1_1_3" hidden="1">{#N/A,#N/A,FALSE,"TMCOMP96";#N/A,#N/A,FALSE,"MAT96";#N/A,#N/A,FALSE,"FANDA96";#N/A,#N/A,FALSE,"INTRAN96";#N/A,#N/A,FALSE,"NAA9697";#N/A,#N/A,FALSE,"ECWEBB";#N/A,#N/A,FALSE,"MFT96";#N/A,#N/A,FALSE,"CTrecon"}</definedName>
    <definedName name="trggh_5_1_1_1_4" hidden="1">{#N/A,#N/A,FALSE,"TMCOMP96";#N/A,#N/A,FALSE,"MAT96";#N/A,#N/A,FALSE,"FANDA96";#N/A,#N/A,FALSE,"INTRAN96";#N/A,#N/A,FALSE,"NAA9697";#N/A,#N/A,FALSE,"ECWEBB";#N/A,#N/A,FALSE,"MFT96";#N/A,#N/A,FALSE,"CTrecon"}</definedName>
    <definedName name="trggh_5_1_1_1_5" hidden="1">{#N/A,#N/A,FALSE,"TMCOMP96";#N/A,#N/A,FALSE,"MAT96";#N/A,#N/A,FALSE,"FANDA96";#N/A,#N/A,FALSE,"INTRAN96";#N/A,#N/A,FALSE,"NAA9697";#N/A,#N/A,FALSE,"ECWEBB";#N/A,#N/A,FALSE,"MFT96";#N/A,#N/A,FALSE,"CTrecon"}</definedName>
    <definedName name="trggh_5_1_1_2" hidden="1">{#N/A,#N/A,FALSE,"TMCOMP96";#N/A,#N/A,FALSE,"MAT96";#N/A,#N/A,FALSE,"FANDA96";#N/A,#N/A,FALSE,"INTRAN96";#N/A,#N/A,FALSE,"NAA9697";#N/A,#N/A,FALSE,"ECWEBB";#N/A,#N/A,FALSE,"MFT96";#N/A,#N/A,FALSE,"CTrecon"}</definedName>
    <definedName name="trggh_5_1_1_2_1" hidden="1">{#N/A,#N/A,FALSE,"TMCOMP96";#N/A,#N/A,FALSE,"MAT96";#N/A,#N/A,FALSE,"FANDA96";#N/A,#N/A,FALSE,"INTRAN96";#N/A,#N/A,FALSE,"NAA9697";#N/A,#N/A,FALSE,"ECWEBB";#N/A,#N/A,FALSE,"MFT96";#N/A,#N/A,FALSE,"CTrecon"}</definedName>
    <definedName name="trggh_5_1_1_2_2" hidden="1">{#N/A,#N/A,FALSE,"TMCOMP96";#N/A,#N/A,FALSE,"MAT96";#N/A,#N/A,FALSE,"FANDA96";#N/A,#N/A,FALSE,"INTRAN96";#N/A,#N/A,FALSE,"NAA9697";#N/A,#N/A,FALSE,"ECWEBB";#N/A,#N/A,FALSE,"MFT96";#N/A,#N/A,FALSE,"CTrecon"}</definedName>
    <definedName name="trggh_5_1_1_2_3" hidden="1">{#N/A,#N/A,FALSE,"TMCOMP96";#N/A,#N/A,FALSE,"MAT96";#N/A,#N/A,FALSE,"FANDA96";#N/A,#N/A,FALSE,"INTRAN96";#N/A,#N/A,FALSE,"NAA9697";#N/A,#N/A,FALSE,"ECWEBB";#N/A,#N/A,FALSE,"MFT96";#N/A,#N/A,FALSE,"CTrecon"}</definedName>
    <definedName name="trggh_5_1_1_2_4" hidden="1">{#N/A,#N/A,FALSE,"TMCOMP96";#N/A,#N/A,FALSE,"MAT96";#N/A,#N/A,FALSE,"FANDA96";#N/A,#N/A,FALSE,"INTRAN96";#N/A,#N/A,FALSE,"NAA9697";#N/A,#N/A,FALSE,"ECWEBB";#N/A,#N/A,FALSE,"MFT96";#N/A,#N/A,FALSE,"CTrecon"}</definedName>
    <definedName name="trggh_5_1_1_2_5" hidden="1">{#N/A,#N/A,FALSE,"TMCOMP96";#N/A,#N/A,FALSE,"MAT96";#N/A,#N/A,FALSE,"FANDA96";#N/A,#N/A,FALSE,"INTRAN96";#N/A,#N/A,FALSE,"NAA9697";#N/A,#N/A,FALSE,"ECWEBB";#N/A,#N/A,FALSE,"MFT96";#N/A,#N/A,FALSE,"CTrecon"}</definedName>
    <definedName name="trggh_5_1_1_3" hidden="1">{#N/A,#N/A,FALSE,"TMCOMP96";#N/A,#N/A,FALSE,"MAT96";#N/A,#N/A,FALSE,"FANDA96";#N/A,#N/A,FALSE,"INTRAN96";#N/A,#N/A,FALSE,"NAA9697";#N/A,#N/A,FALSE,"ECWEBB";#N/A,#N/A,FALSE,"MFT96";#N/A,#N/A,FALSE,"CTrecon"}</definedName>
    <definedName name="trggh_5_1_1_4" hidden="1">{#N/A,#N/A,FALSE,"TMCOMP96";#N/A,#N/A,FALSE,"MAT96";#N/A,#N/A,FALSE,"FANDA96";#N/A,#N/A,FALSE,"INTRAN96";#N/A,#N/A,FALSE,"NAA9697";#N/A,#N/A,FALSE,"ECWEBB";#N/A,#N/A,FALSE,"MFT96";#N/A,#N/A,FALSE,"CTrecon"}</definedName>
    <definedName name="trggh_5_1_1_5" hidden="1">{#N/A,#N/A,FALSE,"TMCOMP96";#N/A,#N/A,FALSE,"MAT96";#N/A,#N/A,FALSE,"FANDA96";#N/A,#N/A,FALSE,"INTRAN96";#N/A,#N/A,FALSE,"NAA9697";#N/A,#N/A,FALSE,"ECWEBB";#N/A,#N/A,FALSE,"MFT96";#N/A,#N/A,FALSE,"CTrecon"}</definedName>
    <definedName name="trggh_5_1_2" hidden="1">{#N/A,#N/A,FALSE,"TMCOMP96";#N/A,#N/A,FALSE,"MAT96";#N/A,#N/A,FALSE,"FANDA96";#N/A,#N/A,FALSE,"INTRAN96";#N/A,#N/A,FALSE,"NAA9697";#N/A,#N/A,FALSE,"ECWEBB";#N/A,#N/A,FALSE,"MFT96";#N/A,#N/A,FALSE,"CTrecon"}</definedName>
    <definedName name="trggh_5_1_2_1" hidden="1">{#N/A,#N/A,FALSE,"TMCOMP96";#N/A,#N/A,FALSE,"MAT96";#N/A,#N/A,FALSE,"FANDA96";#N/A,#N/A,FALSE,"INTRAN96";#N/A,#N/A,FALSE,"NAA9697";#N/A,#N/A,FALSE,"ECWEBB";#N/A,#N/A,FALSE,"MFT96";#N/A,#N/A,FALSE,"CTrecon"}</definedName>
    <definedName name="trggh_5_1_2_2" hidden="1">{#N/A,#N/A,FALSE,"TMCOMP96";#N/A,#N/A,FALSE,"MAT96";#N/A,#N/A,FALSE,"FANDA96";#N/A,#N/A,FALSE,"INTRAN96";#N/A,#N/A,FALSE,"NAA9697";#N/A,#N/A,FALSE,"ECWEBB";#N/A,#N/A,FALSE,"MFT96";#N/A,#N/A,FALSE,"CTrecon"}</definedName>
    <definedName name="trggh_5_1_2_3" hidden="1">{#N/A,#N/A,FALSE,"TMCOMP96";#N/A,#N/A,FALSE,"MAT96";#N/A,#N/A,FALSE,"FANDA96";#N/A,#N/A,FALSE,"INTRAN96";#N/A,#N/A,FALSE,"NAA9697";#N/A,#N/A,FALSE,"ECWEBB";#N/A,#N/A,FALSE,"MFT96";#N/A,#N/A,FALSE,"CTrecon"}</definedName>
    <definedName name="trggh_5_1_2_4" hidden="1">{#N/A,#N/A,FALSE,"TMCOMP96";#N/A,#N/A,FALSE,"MAT96";#N/A,#N/A,FALSE,"FANDA96";#N/A,#N/A,FALSE,"INTRAN96";#N/A,#N/A,FALSE,"NAA9697";#N/A,#N/A,FALSE,"ECWEBB";#N/A,#N/A,FALSE,"MFT96";#N/A,#N/A,FALSE,"CTrecon"}</definedName>
    <definedName name="trggh_5_1_2_5" hidden="1">{#N/A,#N/A,FALSE,"TMCOMP96";#N/A,#N/A,FALSE,"MAT96";#N/A,#N/A,FALSE,"FANDA96";#N/A,#N/A,FALSE,"INTRAN96";#N/A,#N/A,FALSE,"NAA9697";#N/A,#N/A,FALSE,"ECWEBB";#N/A,#N/A,FALSE,"MFT96";#N/A,#N/A,FALSE,"CTrecon"}</definedName>
    <definedName name="trggh_5_1_3" hidden="1">{#N/A,#N/A,FALSE,"TMCOMP96";#N/A,#N/A,FALSE,"MAT96";#N/A,#N/A,FALSE,"FANDA96";#N/A,#N/A,FALSE,"INTRAN96";#N/A,#N/A,FALSE,"NAA9697";#N/A,#N/A,FALSE,"ECWEBB";#N/A,#N/A,FALSE,"MFT96";#N/A,#N/A,FALSE,"CTrecon"}</definedName>
    <definedName name="trggh_5_1_3_1" hidden="1">{#N/A,#N/A,FALSE,"TMCOMP96";#N/A,#N/A,FALSE,"MAT96";#N/A,#N/A,FALSE,"FANDA96";#N/A,#N/A,FALSE,"INTRAN96";#N/A,#N/A,FALSE,"NAA9697";#N/A,#N/A,FALSE,"ECWEBB";#N/A,#N/A,FALSE,"MFT96";#N/A,#N/A,FALSE,"CTrecon"}</definedName>
    <definedName name="trggh_5_1_3_2" hidden="1">{#N/A,#N/A,FALSE,"TMCOMP96";#N/A,#N/A,FALSE,"MAT96";#N/A,#N/A,FALSE,"FANDA96";#N/A,#N/A,FALSE,"INTRAN96";#N/A,#N/A,FALSE,"NAA9697";#N/A,#N/A,FALSE,"ECWEBB";#N/A,#N/A,FALSE,"MFT96";#N/A,#N/A,FALSE,"CTrecon"}</definedName>
    <definedName name="trggh_5_1_3_3" hidden="1">{#N/A,#N/A,FALSE,"TMCOMP96";#N/A,#N/A,FALSE,"MAT96";#N/A,#N/A,FALSE,"FANDA96";#N/A,#N/A,FALSE,"INTRAN96";#N/A,#N/A,FALSE,"NAA9697";#N/A,#N/A,FALSE,"ECWEBB";#N/A,#N/A,FALSE,"MFT96";#N/A,#N/A,FALSE,"CTrecon"}</definedName>
    <definedName name="trggh_5_1_3_4" hidden="1">{#N/A,#N/A,FALSE,"TMCOMP96";#N/A,#N/A,FALSE,"MAT96";#N/A,#N/A,FALSE,"FANDA96";#N/A,#N/A,FALSE,"INTRAN96";#N/A,#N/A,FALSE,"NAA9697";#N/A,#N/A,FALSE,"ECWEBB";#N/A,#N/A,FALSE,"MFT96";#N/A,#N/A,FALSE,"CTrecon"}</definedName>
    <definedName name="trggh_5_1_3_5" hidden="1">{#N/A,#N/A,FALSE,"TMCOMP96";#N/A,#N/A,FALSE,"MAT96";#N/A,#N/A,FALSE,"FANDA96";#N/A,#N/A,FALSE,"INTRAN96";#N/A,#N/A,FALSE,"NAA9697";#N/A,#N/A,FALSE,"ECWEBB";#N/A,#N/A,FALSE,"MFT96";#N/A,#N/A,FALSE,"CTrecon"}</definedName>
    <definedName name="trggh_5_1_4" hidden="1">{#N/A,#N/A,FALSE,"TMCOMP96";#N/A,#N/A,FALSE,"MAT96";#N/A,#N/A,FALSE,"FANDA96";#N/A,#N/A,FALSE,"INTRAN96";#N/A,#N/A,FALSE,"NAA9697";#N/A,#N/A,FALSE,"ECWEBB";#N/A,#N/A,FALSE,"MFT96";#N/A,#N/A,FALSE,"CTrecon"}</definedName>
    <definedName name="trggh_5_1_4_1" hidden="1">{#N/A,#N/A,FALSE,"TMCOMP96";#N/A,#N/A,FALSE,"MAT96";#N/A,#N/A,FALSE,"FANDA96";#N/A,#N/A,FALSE,"INTRAN96";#N/A,#N/A,FALSE,"NAA9697";#N/A,#N/A,FALSE,"ECWEBB";#N/A,#N/A,FALSE,"MFT96";#N/A,#N/A,FALSE,"CTrecon"}</definedName>
    <definedName name="trggh_5_1_4_2" hidden="1">{#N/A,#N/A,FALSE,"TMCOMP96";#N/A,#N/A,FALSE,"MAT96";#N/A,#N/A,FALSE,"FANDA96";#N/A,#N/A,FALSE,"INTRAN96";#N/A,#N/A,FALSE,"NAA9697";#N/A,#N/A,FALSE,"ECWEBB";#N/A,#N/A,FALSE,"MFT96";#N/A,#N/A,FALSE,"CTrecon"}</definedName>
    <definedName name="trggh_5_1_4_3" hidden="1">{#N/A,#N/A,FALSE,"TMCOMP96";#N/A,#N/A,FALSE,"MAT96";#N/A,#N/A,FALSE,"FANDA96";#N/A,#N/A,FALSE,"INTRAN96";#N/A,#N/A,FALSE,"NAA9697";#N/A,#N/A,FALSE,"ECWEBB";#N/A,#N/A,FALSE,"MFT96";#N/A,#N/A,FALSE,"CTrecon"}</definedName>
    <definedName name="trggh_5_1_4_4" hidden="1">{#N/A,#N/A,FALSE,"TMCOMP96";#N/A,#N/A,FALSE,"MAT96";#N/A,#N/A,FALSE,"FANDA96";#N/A,#N/A,FALSE,"INTRAN96";#N/A,#N/A,FALSE,"NAA9697";#N/A,#N/A,FALSE,"ECWEBB";#N/A,#N/A,FALSE,"MFT96";#N/A,#N/A,FALSE,"CTrecon"}</definedName>
    <definedName name="trggh_5_1_4_5" hidden="1">{#N/A,#N/A,FALSE,"TMCOMP96";#N/A,#N/A,FALSE,"MAT96";#N/A,#N/A,FALSE,"FANDA96";#N/A,#N/A,FALSE,"INTRAN96";#N/A,#N/A,FALSE,"NAA9697";#N/A,#N/A,FALSE,"ECWEBB";#N/A,#N/A,FALSE,"MFT96";#N/A,#N/A,FALSE,"CTrecon"}</definedName>
    <definedName name="trggh_5_1_5" hidden="1">{#N/A,#N/A,FALSE,"TMCOMP96";#N/A,#N/A,FALSE,"MAT96";#N/A,#N/A,FALSE,"FANDA96";#N/A,#N/A,FALSE,"INTRAN96";#N/A,#N/A,FALSE,"NAA9697";#N/A,#N/A,FALSE,"ECWEBB";#N/A,#N/A,FALSE,"MFT96";#N/A,#N/A,FALSE,"CTrecon"}</definedName>
    <definedName name="trggh_5_1_5_1" hidden="1">{#N/A,#N/A,FALSE,"TMCOMP96";#N/A,#N/A,FALSE,"MAT96";#N/A,#N/A,FALSE,"FANDA96";#N/A,#N/A,FALSE,"INTRAN96";#N/A,#N/A,FALSE,"NAA9697";#N/A,#N/A,FALSE,"ECWEBB";#N/A,#N/A,FALSE,"MFT96";#N/A,#N/A,FALSE,"CTrecon"}</definedName>
    <definedName name="trggh_5_1_5_2" hidden="1">{#N/A,#N/A,FALSE,"TMCOMP96";#N/A,#N/A,FALSE,"MAT96";#N/A,#N/A,FALSE,"FANDA96";#N/A,#N/A,FALSE,"INTRAN96";#N/A,#N/A,FALSE,"NAA9697";#N/A,#N/A,FALSE,"ECWEBB";#N/A,#N/A,FALSE,"MFT96";#N/A,#N/A,FALSE,"CTrecon"}</definedName>
    <definedName name="trggh_5_1_5_3" hidden="1">{#N/A,#N/A,FALSE,"TMCOMP96";#N/A,#N/A,FALSE,"MAT96";#N/A,#N/A,FALSE,"FANDA96";#N/A,#N/A,FALSE,"INTRAN96";#N/A,#N/A,FALSE,"NAA9697";#N/A,#N/A,FALSE,"ECWEBB";#N/A,#N/A,FALSE,"MFT96";#N/A,#N/A,FALSE,"CTrecon"}</definedName>
    <definedName name="trggh_5_1_5_4" hidden="1">{#N/A,#N/A,FALSE,"TMCOMP96";#N/A,#N/A,FALSE,"MAT96";#N/A,#N/A,FALSE,"FANDA96";#N/A,#N/A,FALSE,"INTRAN96";#N/A,#N/A,FALSE,"NAA9697";#N/A,#N/A,FALSE,"ECWEBB";#N/A,#N/A,FALSE,"MFT96";#N/A,#N/A,FALSE,"CTrecon"}</definedName>
    <definedName name="trggh_5_1_5_5" hidden="1">{#N/A,#N/A,FALSE,"TMCOMP96";#N/A,#N/A,FALSE,"MAT96";#N/A,#N/A,FALSE,"FANDA96";#N/A,#N/A,FALSE,"INTRAN96";#N/A,#N/A,FALSE,"NAA9697";#N/A,#N/A,FALSE,"ECWEBB";#N/A,#N/A,FALSE,"MFT96";#N/A,#N/A,FALSE,"CTrecon"}</definedName>
    <definedName name="trggh_5_2" hidden="1">{#N/A,#N/A,FALSE,"TMCOMP96";#N/A,#N/A,FALSE,"MAT96";#N/A,#N/A,FALSE,"FANDA96";#N/A,#N/A,FALSE,"INTRAN96";#N/A,#N/A,FALSE,"NAA9697";#N/A,#N/A,FALSE,"ECWEBB";#N/A,#N/A,FALSE,"MFT96";#N/A,#N/A,FALSE,"CTrecon"}</definedName>
    <definedName name="trggh_5_2_1" hidden="1">{#N/A,#N/A,FALSE,"TMCOMP96";#N/A,#N/A,FALSE,"MAT96";#N/A,#N/A,FALSE,"FANDA96";#N/A,#N/A,FALSE,"INTRAN96";#N/A,#N/A,FALSE,"NAA9697";#N/A,#N/A,FALSE,"ECWEBB";#N/A,#N/A,FALSE,"MFT96";#N/A,#N/A,FALSE,"CTrecon"}</definedName>
    <definedName name="trggh_5_2_2" hidden="1">{#N/A,#N/A,FALSE,"TMCOMP96";#N/A,#N/A,FALSE,"MAT96";#N/A,#N/A,FALSE,"FANDA96";#N/A,#N/A,FALSE,"INTRAN96";#N/A,#N/A,FALSE,"NAA9697";#N/A,#N/A,FALSE,"ECWEBB";#N/A,#N/A,FALSE,"MFT96";#N/A,#N/A,FALSE,"CTrecon"}</definedName>
    <definedName name="trggh_5_2_3" hidden="1">{#N/A,#N/A,FALSE,"TMCOMP96";#N/A,#N/A,FALSE,"MAT96";#N/A,#N/A,FALSE,"FANDA96";#N/A,#N/A,FALSE,"INTRAN96";#N/A,#N/A,FALSE,"NAA9697";#N/A,#N/A,FALSE,"ECWEBB";#N/A,#N/A,FALSE,"MFT96";#N/A,#N/A,FALSE,"CTrecon"}</definedName>
    <definedName name="trggh_5_2_4" hidden="1">{#N/A,#N/A,FALSE,"TMCOMP96";#N/A,#N/A,FALSE,"MAT96";#N/A,#N/A,FALSE,"FANDA96";#N/A,#N/A,FALSE,"INTRAN96";#N/A,#N/A,FALSE,"NAA9697";#N/A,#N/A,FALSE,"ECWEBB";#N/A,#N/A,FALSE,"MFT96";#N/A,#N/A,FALSE,"CTrecon"}</definedName>
    <definedName name="trggh_5_2_5" hidden="1">{#N/A,#N/A,FALSE,"TMCOMP96";#N/A,#N/A,FALSE,"MAT96";#N/A,#N/A,FALSE,"FANDA96";#N/A,#N/A,FALSE,"INTRAN96";#N/A,#N/A,FALSE,"NAA9697";#N/A,#N/A,FALSE,"ECWEBB";#N/A,#N/A,FALSE,"MFT96";#N/A,#N/A,FALSE,"CTrecon"}</definedName>
    <definedName name="trggh_5_3" hidden="1">{#N/A,#N/A,FALSE,"TMCOMP96";#N/A,#N/A,FALSE,"MAT96";#N/A,#N/A,FALSE,"FANDA96";#N/A,#N/A,FALSE,"INTRAN96";#N/A,#N/A,FALSE,"NAA9697";#N/A,#N/A,FALSE,"ECWEBB";#N/A,#N/A,FALSE,"MFT96";#N/A,#N/A,FALSE,"CTrecon"}</definedName>
    <definedName name="trggh_5_3_1" hidden="1">{#N/A,#N/A,FALSE,"TMCOMP96";#N/A,#N/A,FALSE,"MAT96";#N/A,#N/A,FALSE,"FANDA96";#N/A,#N/A,FALSE,"INTRAN96";#N/A,#N/A,FALSE,"NAA9697";#N/A,#N/A,FALSE,"ECWEBB";#N/A,#N/A,FALSE,"MFT96";#N/A,#N/A,FALSE,"CTrecon"}</definedName>
    <definedName name="trggh_5_3_2" hidden="1">{#N/A,#N/A,FALSE,"TMCOMP96";#N/A,#N/A,FALSE,"MAT96";#N/A,#N/A,FALSE,"FANDA96";#N/A,#N/A,FALSE,"INTRAN96";#N/A,#N/A,FALSE,"NAA9697";#N/A,#N/A,FALSE,"ECWEBB";#N/A,#N/A,FALSE,"MFT96";#N/A,#N/A,FALSE,"CTrecon"}</definedName>
    <definedName name="trggh_5_3_3" hidden="1">{#N/A,#N/A,FALSE,"TMCOMP96";#N/A,#N/A,FALSE,"MAT96";#N/A,#N/A,FALSE,"FANDA96";#N/A,#N/A,FALSE,"INTRAN96";#N/A,#N/A,FALSE,"NAA9697";#N/A,#N/A,FALSE,"ECWEBB";#N/A,#N/A,FALSE,"MFT96";#N/A,#N/A,FALSE,"CTrecon"}</definedName>
    <definedName name="trggh_5_3_4" hidden="1">{#N/A,#N/A,FALSE,"TMCOMP96";#N/A,#N/A,FALSE,"MAT96";#N/A,#N/A,FALSE,"FANDA96";#N/A,#N/A,FALSE,"INTRAN96";#N/A,#N/A,FALSE,"NAA9697";#N/A,#N/A,FALSE,"ECWEBB";#N/A,#N/A,FALSE,"MFT96";#N/A,#N/A,FALSE,"CTrecon"}</definedName>
    <definedName name="trggh_5_3_5" hidden="1">{#N/A,#N/A,FALSE,"TMCOMP96";#N/A,#N/A,FALSE,"MAT96";#N/A,#N/A,FALSE,"FANDA96";#N/A,#N/A,FALSE,"INTRAN96";#N/A,#N/A,FALSE,"NAA9697";#N/A,#N/A,FALSE,"ECWEBB";#N/A,#N/A,FALSE,"MFT96";#N/A,#N/A,FALSE,"CTrecon"}</definedName>
    <definedName name="trggh_5_4" hidden="1">{#N/A,#N/A,FALSE,"TMCOMP96";#N/A,#N/A,FALSE,"MAT96";#N/A,#N/A,FALSE,"FANDA96";#N/A,#N/A,FALSE,"INTRAN96";#N/A,#N/A,FALSE,"NAA9697";#N/A,#N/A,FALSE,"ECWEBB";#N/A,#N/A,FALSE,"MFT96";#N/A,#N/A,FALSE,"CTrecon"}</definedName>
    <definedName name="trggh_5_4_1" hidden="1">{#N/A,#N/A,FALSE,"TMCOMP96";#N/A,#N/A,FALSE,"MAT96";#N/A,#N/A,FALSE,"FANDA96";#N/A,#N/A,FALSE,"INTRAN96";#N/A,#N/A,FALSE,"NAA9697";#N/A,#N/A,FALSE,"ECWEBB";#N/A,#N/A,FALSE,"MFT96";#N/A,#N/A,FALSE,"CTrecon"}</definedName>
    <definedName name="trggh_5_4_2" hidden="1">{#N/A,#N/A,FALSE,"TMCOMP96";#N/A,#N/A,FALSE,"MAT96";#N/A,#N/A,FALSE,"FANDA96";#N/A,#N/A,FALSE,"INTRAN96";#N/A,#N/A,FALSE,"NAA9697";#N/A,#N/A,FALSE,"ECWEBB";#N/A,#N/A,FALSE,"MFT96";#N/A,#N/A,FALSE,"CTrecon"}</definedName>
    <definedName name="trggh_5_4_3" hidden="1">{#N/A,#N/A,FALSE,"TMCOMP96";#N/A,#N/A,FALSE,"MAT96";#N/A,#N/A,FALSE,"FANDA96";#N/A,#N/A,FALSE,"INTRAN96";#N/A,#N/A,FALSE,"NAA9697";#N/A,#N/A,FALSE,"ECWEBB";#N/A,#N/A,FALSE,"MFT96";#N/A,#N/A,FALSE,"CTrecon"}</definedName>
    <definedName name="trggh_5_4_4" hidden="1">{#N/A,#N/A,FALSE,"TMCOMP96";#N/A,#N/A,FALSE,"MAT96";#N/A,#N/A,FALSE,"FANDA96";#N/A,#N/A,FALSE,"INTRAN96";#N/A,#N/A,FALSE,"NAA9697";#N/A,#N/A,FALSE,"ECWEBB";#N/A,#N/A,FALSE,"MFT96";#N/A,#N/A,FALSE,"CTrecon"}</definedName>
    <definedName name="trggh_5_4_5" hidden="1">{#N/A,#N/A,FALSE,"TMCOMP96";#N/A,#N/A,FALSE,"MAT96";#N/A,#N/A,FALSE,"FANDA96";#N/A,#N/A,FALSE,"INTRAN96";#N/A,#N/A,FALSE,"NAA9697";#N/A,#N/A,FALSE,"ECWEBB";#N/A,#N/A,FALSE,"MFT96";#N/A,#N/A,FALSE,"CTrecon"}</definedName>
    <definedName name="trggh_5_5" hidden="1">{#N/A,#N/A,FALSE,"TMCOMP96";#N/A,#N/A,FALSE,"MAT96";#N/A,#N/A,FALSE,"FANDA96";#N/A,#N/A,FALSE,"INTRAN96";#N/A,#N/A,FALSE,"NAA9697";#N/A,#N/A,FALSE,"ECWEBB";#N/A,#N/A,FALSE,"MFT96";#N/A,#N/A,FALSE,"CTrecon"}</definedName>
    <definedName name="trggh_5_5_1" hidden="1">{#N/A,#N/A,FALSE,"TMCOMP96";#N/A,#N/A,FALSE,"MAT96";#N/A,#N/A,FALSE,"FANDA96";#N/A,#N/A,FALSE,"INTRAN96";#N/A,#N/A,FALSE,"NAA9697";#N/A,#N/A,FALSE,"ECWEBB";#N/A,#N/A,FALSE,"MFT96";#N/A,#N/A,FALSE,"CTrecon"}</definedName>
    <definedName name="trggh_5_5_2" hidden="1">{#N/A,#N/A,FALSE,"TMCOMP96";#N/A,#N/A,FALSE,"MAT96";#N/A,#N/A,FALSE,"FANDA96";#N/A,#N/A,FALSE,"INTRAN96";#N/A,#N/A,FALSE,"NAA9697";#N/A,#N/A,FALSE,"ECWEBB";#N/A,#N/A,FALSE,"MFT96";#N/A,#N/A,FALSE,"CTrecon"}</definedName>
    <definedName name="trggh_5_5_3" hidden="1">{#N/A,#N/A,FALSE,"TMCOMP96";#N/A,#N/A,FALSE,"MAT96";#N/A,#N/A,FALSE,"FANDA96";#N/A,#N/A,FALSE,"INTRAN96";#N/A,#N/A,FALSE,"NAA9697";#N/A,#N/A,FALSE,"ECWEBB";#N/A,#N/A,FALSE,"MFT96";#N/A,#N/A,FALSE,"CTrecon"}</definedName>
    <definedName name="trggh_5_5_4" hidden="1">{#N/A,#N/A,FALSE,"TMCOMP96";#N/A,#N/A,FALSE,"MAT96";#N/A,#N/A,FALSE,"FANDA96";#N/A,#N/A,FALSE,"INTRAN96";#N/A,#N/A,FALSE,"NAA9697";#N/A,#N/A,FALSE,"ECWEBB";#N/A,#N/A,FALSE,"MFT96";#N/A,#N/A,FALSE,"CTrecon"}</definedName>
    <definedName name="trggh_5_5_5" hidden="1">{#N/A,#N/A,FALSE,"TMCOMP96";#N/A,#N/A,FALSE,"MAT96";#N/A,#N/A,FALSE,"FANDA96";#N/A,#N/A,FALSE,"INTRAN96";#N/A,#N/A,FALSE,"NAA9697";#N/A,#N/A,FALSE,"ECWEBB";#N/A,#N/A,FALSE,"MFT96";#N/A,#N/A,FALSE,"CTrecon"}</definedName>
    <definedName name="Validation">#REF!</definedName>
    <definedName name="wrn.table1." hidden="1">{#N/A,#N/A,FALSE,"CGBR95C"}</definedName>
    <definedName name="wrn.table1._1" hidden="1">{#N/A,#N/A,FALSE,"CGBR95C"}</definedName>
    <definedName name="wrn.table1._1_1" hidden="1">{#N/A,#N/A,FALSE,"CGBR95C"}</definedName>
    <definedName name="wrn.table1._1_1_1" hidden="1">{#N/A,#N/A,FALSE,"CGBR95C"}</definedName>
    <definedName name="wrn.table1._1_1_1_1" hidden="1">{#N/A,#N/A,FALSE,"CGBR95C"}</definedName>
    <definedName name="wrn.table1._1_1_1_1_1" hidden="1">{#N/A,#N/A,FALSE,"CGBR95C"}</definedName>
    <definedName name="wrn.table1._1_1_1_1_1_1" hidden="1">{#N/A,#N/A,FALSE,"CGBR95C"}</definedName>
    <definedName name="wrn.table1._1_1_1_1_1_2" hidden="1">{#N/A,#N/A,FALSE,"CGBR95C"}</definedName>
    <definedName name="wrn.table1._1_1_1_1_1_3" hidden="1">{#N/A,#N/A,FALSE,"CGBR95C"}</definedName>
    <definedName name="wrn.table1._1_1_1_1_1_4" hidden="1">{#N/A,#N/A,FALSE,"CGBR95C"}</definedName>
    <definedName name="wrn.table1._1_1_1_1_1_5" hidden="1">{#N/A,#N/A,FALSE,"CGBR95C"}</definedName>
    <definedName name="wrn.table1._1_1_1_1_2" hidden="1">{#N/A,#N/A,FALSE,"CGBR95C"}</definedName>
    <definedName name="wrn.table1._1_1_1_1_2_1" hidden="1">{#N/A,#N/A,FALSE,"CGBR95C"}</definedName>
    <definedName name="wrn.table1._1_1_1_1_2_2" hidden="1">{#N/A,#N/A,FALSE,"CGBR95C"}</definedName>
    <definedName name="wrn.table1._1_1_1_1_2_3" hidden="1">{#N/A,#N/A,FALSE,"CGBR95C"}</definedName>
    <definedName name="wrn.table1._1_1_1_1_2_4" hidden="1">{#N/A,#N/A,FALSE,"CGBR95C"}</definedName>
    <definedName name="wrn.table1._1_1_1_1_2_5" hidden="1">{#N/A,#N/A,FALSE,"CGBR95C"}</definedName>
    <definedName name="wrn.table1._1_1_1_1_3" hidden="1">{#N/A,#N/A,FALSE,"CGBR95C"}</definedName>
    <definedName name="wrn.table1._1_1_1_1_4" hidden="1">{#N/A,#N/A,FALSE,"CGBR95C"}</definedName>
    <definedName name="wrn.table1._1_1_1_1_5" hidden="1">{#N/A,#N/A,FALSE,"CGBR95C"}</definedName>
    <definedName name="wrn.table1._1_1_1_2" hidden="1">{#N/A,#N/A,FALSE,"CGBR95C"}</definedName>
    <definedName name="wrn.table1._1_1_1_2_1" hidden="1">{#N/A,#N/A,FALSE,"CGBR95C"}</definedName>
    <definedName name="wrn.table1._1_1_1_2_2" hidden="1">{#N/A,#N/A,FALSE,"CGBR95C"}</definedName>
    <definedName name="wrn.table1._1_1_1_2_3" hidden="1">{#N/A,#N/A,FALSE,"CGBR95C"}</definedName>
    <definedName name="wrn.table1._1_1_1_2_4" hidden="1">{#N/A,#N/A,FALSE,"CGBR95C"}</definedName>
    <definedName name="wrn.table1._1_1_1_2_5" hidden="1">{#N/A,#N/A,FALSE,"CGBR95C"}</definedName>
    <definedName name="wrn.table1._1_1_1_3" hidden="1">{#N/A,#N/A,FALSE,"CGBR95C"}</definedName>
    <definedName name="wrn.table1._1_1_1_3_1" hidden="1">{#N/A,#N/A,FALSE,"CGBR95C"}</definedName>
    <definedName name="wrn.table1._1_1_1_3_2" hidden="1">{#N/A,#N/A,FALSE,"CGBR95C"}</definedName>
    <definedName name="wrn.table1._1_1_1_3_3" hidden="1">{#N/A,#N/A,FALSE,"CGBR95C"}</definedName>
    <definedName name="wrn.table1._1_1_1_3_4" hidden="1">{#N/A,#N/A,FALSE,"CGBR95C"}</definedName>
    <definedName name="wrn.table1._1_1_1_3_5" hidden="1">{#N/A,#N/A,FALSE,"CGBR95C"}</definedName>
    <definedName name="wrn.table1._1_1_1_4" hidden="1">{#N/A,#N/A,FALSE,"CGBR95C"}</definedName>
    <definedName name="wrn.table1._1_1_1_4_1" hidden="1">{#N/A,#N/A,FALSE,"CGBR95C"}</definedName>
    <definedName name="wrn.table1._1_1_1_4_2" hidden="1">{#N/A,#N/A,FALSE,"CGBR95C"}</definedName>
    <definedName name="wrn.table1._1_1_1_4_3" hidden="1">{#N/A,#N/A,FALSE,"CGBR95C"}</definedName>
    <definedName name="wrn.table1._1_1_1_4_4" hidden="1">{#N/A,#N/A,FALSE,"CGBR95C"}</definedName>
    <definedName name="wrn.table1._1_1_1_4_5" hidden="1">{#N/A,#N/A,FALSE,"CGBR95C"}</definedName>
    <definedName name="wrn.table1._1_1_1_5" hidden="1">{#N/A,#N/A,FALSE,"CGBR95C"}</definedName>
    <definedName name="wrn.table1._1_1_1_5_1" hidden="1">{#N/A,#N/A,FALSE,"CGBR95C"}</definedName>
    <definedName name="wrn.table1._1_1_1_5_2" hidden="1">{#N/A,#N/A,FALSE,"CGBR95C"}</definedName>
    <definedName name="wrn.table1._1_1_1_5_3" hidden="1">{#N/A,#N/A,FALSE,"CGBR95C"}</definedName>
    <definedName name="wrn.table1._1_1_1_5_4" hidden="1">{#N/A,#N/A,FALSE,"CGBR95C"}</definedName>
    <definedName name="wrn.table1._1_1_1_5_5" hidden="1">{#N/A,#N/A,FALSE,"CGBR95C"}</definedName>
    <definedName name="wrn.table1._1_1_2" hidden="1">{#N/A,#N/A,FALSE,"CGBR95C"}</definedName>
    <definedName name="wrn.table1._1_1_2_1" hidden="1">{#N/A,#N/A,FALSE,"CGBR95C"}</definedName>
    <definedName name="wrn.table1._1_1_2_2" hidden="1">{#N/A,#N/A,FALSE,"CGBR95C"}</definedName>
    <definedName name="wrn.table1._1_1_2_3" hidden="1">{#N/A,#N/A,FALSE,"CGBR95C"}</definedName>
    <definedName name="wrn.table1._1_1_2_4" hidden="1">{#N/A,#N/A,FALSE,"CGBR95C"}</definedName>
    <definedName name="wrn.table1._1_1_2_5" hidden="1">{#N/A,#N/A,FALSE,"CGBR95C"}</definedName>
    <definedName name="wrn.table1._1_1_3" hidden="1">{#N/A,#N/A,FALSE,"CGBR95C"}</definedName>
    <definedName name="wrn.table1._1_1_3_1" hidden="1">{#N/A,#N/A,FALSE,"CGBR95C"}</definedName>
    <definedName name="wrn.table1._1_1_3_2" hidden="1">{#N/A,#N/A,FALSE,"CGBR95C"}</definedName>
    <definedName name="wrn.table1._1_1_3_3" hidden="1">{#N/A,#N/A,FALSE,"CGBR95C"}</definedName>
    <definedName name="wrn.table1._1_1_3_4" hidden="1">{#N/A,#N/A,FALSE,"CGBR95C"}</definedName>
    <definedName name="wrn.table1._1_1_3_5" hidden="1">{#N/A,#N/A,FALSE,"CGBR95C"}</definedName>
    <definedName name="wrn.table1._1_1_4" hidden="1">{#N/A,#N/A,FALSE,"CGBR95C"}</definedName>
    <definedName name="wrn.table1._1_1_4_1" hidden="1">{#N/A,#N/A,FALSE,"CGBR95C"}</definedName>
    <definedName name="wrn.table1._1_1_4_2" hidden="1">{#N/A,#N/A,FALSE,"CGBR95C"}</definedName>
    <definedName name="wrn.table1._1_1_4_3" hidden="1">{#N/A,#N/A,FALSE,"CGBR95C"}</definedName>
    <definedName name="wrn.table1._1_1_4_4" hidden="1">{#N/A,#N/A,FALSE,"CGBR95C"}</definedName>
    <definedName name="wrn.table1._1_1_4_5" hidden="1">{#N/A,#N/A,FALSE,"CGBR95C"}</definedName>
    <definedName name="wrn.table1._1_1_5" hidden="1">{#N/A,#N/A,FALSE,"CGBR95C"}</definedName>
    <definedName name="wrn.table1._1_1_5_1" hidden="1">{#N/A,#N/A,FALSE,"CGBR95C"}</definedName>
    <definedName name="wrn.table1._1_1_5_2" hidden="1">{#N/A,#N/A,FALSE,"CGBR95C"}</definedName>
    <definedName name="wrn.table1._1_1_5_3" hidden="1">{#N/A,#N/A,FALSE,"CGBR95C"}</definedName>
    <definedName name="wrn.table1._1_1_5_4" hidden="1">{#N/A,#N/A,FALSE,"CGBR95C"}</definedName>
    <definedName name="wrn.table1._1_1_5_5" hidden="1">{#N/A,#N/A,FALSE,"CGBR95C"}</definedName>
    <definedName name="wrn.table1._1_2" hidden="1">{#N/A,#N/A,FALSE,"CGBR95C"}</definedName>
    <definedName name="wrn.table1._1_2_1" hidden="1">{#N/A,#N/A,FALSE,"CGBR95C"}</definedName>
    <definedName name="wrn.table1._1_2_1_1" hidden="1">{#N/A,#N/A,FALSE,"CGBR95C"}</definedName>
    <definedName name="wrn.table1._1_2_1_1_1" hidden="1">{#N/A,#N/A,FALSE,"CGBR95C"}</definedName>
    <definedName name="wrn.table1._1_2_1_1_1_1" hidden="1">{#N/A,#N/A,FALSE,"CGBR95C"}</definedName>
    <definedName name="wrn.table1._1_2_1_1_1_2" hidden="1">{#N/A,#N/A,FALSE,"CGBR95C"}</definedName>
    <definedName name="wrn.table1._1_2_1_1_1_3" hidden="1">{#N/A,#N/A,FALSE,"CGBR95C"}</definedName>
    <definedName name="wrn.table1._1_2_1_1_1_4" hidden="1">{#N/A,#N/A,FALSE,"CGBR95C"}</definedName>
    <definedName name="wrn.table1._1_2_1_1_1_5" hidden="1">{#N/A,#N/A,FALSE,"CGBR95C"}</definedName>
    <definedName name="wrn.table1._1_2_1_1_2" hidden="1">{#N/A,#N/A,FALSE,"CGBR95C"}</definedName>
    <definedName name="wrn.table1._1_2_1_1_2_1" hidden="1">{#N/A,#N/A,FALSE,"CGBR95C"}</definedName>
    <definedName name="wrn.table1._1_2_1_1_2_2" hidden="1">{#N/A,#N/A,FALSE,"CGBR95C"}</definedName>
    <definedName name="wrn.table1._1_2_1_1_2_3" hidden="1">{#N/A,#N/A,FALSE,"CGBR95C"}</definedName>
    <definedName name="wrn.table1._1_2_1_1_2_4" hidden="1">{#N/A,#N/A,FALSE,"CGBR95C"}</definedName>
    <definedName name="wrn.table1._1_2_1_1_2_5" hidden="1">{#N/A,#N/A,FALSE,"CGBR95C"}</definedName>
    <definedName name="wrn.table1._1_2_1_1_3" hidden="1">{#N/A,#N/A,FALSE,"CGBR95C"}</definedName>
    <definedName name="wrn.table1._1_2_1_1_4" hidden="1">{#N/A,#N/A,FALSE,"CGBR95C"}</definedName>
    <definedName name="wrn.table1._1_2_1_1_5" hidden="1">{#N/A,#N/A,FALSE,"CGBR95C"}</definedName>
    <definedName name="wrn.table1._1_2_1_2" hidden="1">{#N/A,#N/A,FALSE,"CGBR95C"}</definedName>
    <definedName name="wrn.table1._1_2_1_2_1" hidden="1">{#N/A,#N/A,FALSE,"CGBR95C"}</definedName>
    <definedName name="wrn.table1._1_2_1_2_2" hidden="1">{#N/A,#N/A,FALSE,"CGBR95C"}</definedName>
    <definedName name="wrn.table1._1_2_1_2_3" hidden="1">{#N/A,#N/A,FALSE,"CGBR95C"}</definedName>
    <definedName name="wrn.table1._1_2_1_2_4" hidden="1">{#N/A,#N/A,FALSE,"CGBR95C"}</definedName>
    <definedName name="wrn.table1._1_2_1_2_5" hidden="1">{#N/A,#N/A,FALSE,"CGBR95C"}</definedName>
    <definedName name="wrn.table1._1_2_1_3" hidden="1">{#N/A,#N/A,FALSE,"CGBR95C"}</definedName>
    <definedName name="wrn.table1._1_2_1_3_1" hidden="1">{#N/A,#N/A,FALSE,"CGBR95C"}</definedName>
    <definedName name="wrn.table1._1_2_1_3_2" hidden="1">{#N/A,#N/A,FALSE,"CGBR95C"}</definedName>
    <definedName name="wrn.table1._1_2_1_3_3" hidden="1">{#N/A,#N/A,FALSE,"CGBR95C"}</definedName>
    <definedName name="wrn.table1._1_2_1_3_4" hidden="1">{#N/A,#N/A,FALSE,"CGBR95C"}</definedName>
    <definedName name="wrn.table1._1_2_1_3_5" hidden="1">{#N/A,#N/A,FALSE,"CGBR95C"}</definedName>
    <definedName name="wrn.table1._1_2_1_4" hidden="1">{#N/A,#N/A,FALSE,"CGBR95C"}</definedName>
    <definedName name="wrn.table1._1_2_1_4_1" hidden="1">{#N/A,#N/A,FALSE,"CGBR95C"}</definedName>
    <definedName name="wrn.table1._1_2_1_4_2" hidden="1">{#N/A,#N/A,FALSE,"CGBR95C"}</definedName>
    <definedName name="wrn.table1._1_2_1_4_3" hidden="1">{#N/A,#N/A,FALSE,"CGBR95C"}</definedName>
    <definedName name="wrn.table1._1_2_1_4_4" hidden="1">{#N/A,#N/A,FALSE,"CGBR95C"}</definedName>
    <definedName name="wrn.table1._1_2_1_4_5" hidden="1">{#N/A,#N/A,FALSE,"CGBR95C"}</definedName>
    <definedName name="wrn.table1._1_2_1_5" hidden="1">{#N/A,#N/A,FALSE,"CGBR95C"}</definedName>
    <definedName name="wrn.table1._1_2_1_5_1" hidden="1">{#N/A,#N/A,FALSE,"CGBR95C"}</definedName>
    <definedName name="wrn.table1._1_2_1_5_2" hidden="1">{#N/A,#N/A,FALSE,"CGBR95C"}</definedName>
    <definedName name="wrn.table1._1_2_1_5_3" hidden="1">{#N/A,#N/A,FALSE,"CGBR95C"}</definedName>
    <definedName name="wrn.table1._1_2_1_5_4" hidden="1">{#N/A,#N/A,FALSE,"CGBR95C"}</definedName>
    <definedName name="wrn.table1._1_2_1_5_5" hidden="1">{#N/A,#N/A,FALSE,"CGBR95C"}</definedName>
    <definedName name="wrn.table1._1_2_2" hidden="1">{#N/A,#N/A,FALSE,"CGBR95C"}</definedName>
    <definedName name="wrn.table1._1_2_2_1" hidden="1">{#N/A,#N/A,FALSE,"CGBR95C"}</definedName>
    <definedName name="wrn.table1._1_2_2_2" hidden="1">{#N/A,#N/A,FALSE,"CGBR95C"}</definedName>
    <definedName name="wrn.table1._1_2_2_3" hidden="1">{#N/A,#N/A,FALSE,"CGBR95C"}</definedName>
    <definedName name="wrn.table1._1_2_2_4" hidden="1">{#N/A,#N/A,FALSE,"CGBR95C"}</definedName>
    <definedName name="wrn.table1._1_2_2_5" hidden="1">{#N/A,#N/A,FALSE,"CGBR95C"}</definedName>
    <definedName name="wrn.table1._1_2_3" hidden="1">{#N/A,#N/A,FALSE,"CGBR95C"}</definedName>
    <definedName name="wrn.table1._1_2_3_1" hidden="1">{#N/A,#N/A,FALSE,"CGBR95C"}</definedName>
    <definedName name="wrn.table1._1_2_3_2" hidden="1">{#N/A,#N/A,FALSE,"CGBR95C"}</definedName>
    <definedName name="wrn.table1._1_2_3_3" hidden="1">{#N/A,#N/A,FALSE,"CGBR95C"}</definedName>
    <definedName name="wrn.table1._1_2_3_4" hidden="1">{#N/A,#N/A,FALSE,"CGBR95C"}</definedName>
    <definedName name="wrn.table1._1_2_3_5" hidden="1">{#N/A,#N/A,FALSE,"CGBR95C"}</definedName>
    <definedName name="wrn.table1._1_2_4" hidden="1">{#N/A,#N/A,FALSE,"CGBR95C"}</definedName>
    <definedName name="wrn.table1._1_2_4_1" hidden="1">{#N/A,#N/A,FALSE,"CGBR95C"}</definedName>
    <definedName name="wrn.table1._1_2_4_2" hidden="1">{#N/A,#N/A,FALSE,"CGBR95C"}</definedName>
    <definedName name="wrn.table1._1_2_4_3" hidden="1">{#N/A,#N/A,FALSE,"CGBR95C"}</definedName>
    <definedName name="wrn.table1._1_2_4_4" hidden="1">{#N/A,#N/A,FALSE,"CGBR95C"}</definedName>
    <definedName name="wrn.table1._1_2_4_5" hidden="1">{#N/A,#N/A,FALSE,"CGBR95C"}</definedName>
    <definedName name="wrn.table1._1_2_5" hidden="1">{#N/A,#N/A,FALSE,"CGBR95C"}</definedName>
    <definedName name="wrn.table1._1_2_5_1" hidden="1">{#N/A,#N/A,FALSE,"CGBR95C"}</definedName>
    <definedName name="wrn.table1._1_2_5_2" hidden="1">{#N/A,#N/A,FALSE,"CGBR95C"}</definedName>
    <definedName name="wrn.table1._1_2_5_3" hidden="1">{#N/A,#N/A,FALSE,"CGBR95C"}</definedName>
    <definedName name="wrn.table1._1_2_5_4" hidden="1">{#N/A,#N/A,FALSE,"CGBR95C"}</definedName>
    <definedName name="wrn.table1._1_2_5_5" hidden="1">{#N/A,#N/A,FALSE,"CGBR95C"}</definedName>
    <definedName name="wrn.table1._1_3" hidden="1">{#N/A,#N/A,FALSE,"CGBR95C"}</definedName>
    <definedName name="wrn.table1._1_3_1" hidden="1">{#N/A,#N/A,FALSE,"CGBR95C"}</definedName>
    <definedName name="wrn.table1._1_3_1_1" hidden="1">{#N/A,#N/A,FALSE,"CGBR95C"}</definedName>
    <definedName name="wrn.table1._1_3_1_1_1" hidden="1">{#N/A,#N/A,FALSE,"CGBR95C"}</definedName>
    <definedName name="wrn.table1._1_3_1_1_1_1" hidden="1">{#N/A,#N/A,FALSE,"CGBR95C"}</definedName>
    <definedName name="wrn.table1._1_3_1_1_1_2" hidden="1">{#N/A,#N/A,FALSE,"CGBR95C"}</definedName>
    <definedName name="wrn.table1._1_3_1_1_1_3" hidden="1">{#N/A,#N/A,FALSE,"CGBR95C"}</definedName>
    <definedName name="wrn.table1._1_3_1_1_1_4" hidden="1">{#N/A,#N/A,FALSE,"CGBR95C"}</definedName>
    <definedName name="wrn.table1._1_3_1_1_1_5" hidden="1">{#N/A,#N/A,FALSE,"CGBR95C"}</definedName>
    <definedName name="wrn.table1._1_3_1_1_2" hidden="1">{#N/A,#N/A,FALSE,"CGBR95C"}</definedName>
    <definedName name="wrn.table1._1_3_1_1_2_1" hidden="1">{#N/A,#N/A,FALSE,"CGBR95C"}</definedName>
    <definedName name="wrn.table1._1_3_1_1_2_2" hidden="1">{#N/A,#N/A,FALSE,"CGBR95C"}</definedName>
    <definedName name="wrn.table1._1_3_1_1_2_3" hidden="1">{#N/A,#N/A,FALSE,"CGBR95C"}</definedName>
    <definedName name="wrn.table1._1_3_1_1_2_4" hidden="1">{#N/A,#N/A,FALSE,"CGBR95C"}</definedName>
    <definedName name="wrn.table1._1_3_1_1_2_5" hidden="1">{#N/A,#N/A,FALSE,"CGBR95C"}</definedName>
    <definedName name="wrn.table1._1_3_1_1_3" hidden="1">{#N/A,#N/A,FALSE,"CGBR95C"}</definedName>
    <definedName name="wrn.table1._1_3_1_1_4" hidden="1">{#N/A,#N/A,FALSE,"CGBR95C"}</definedName>
    <definedName name="wrn.table1._1_3_1_1_5" hidden="1">{#N/A,#N/A,FALSE,"CGBR95C"}</definedName>
    <definedName name="wrn.table1._1_3_1_2" hidden="1">{#N/A,#N/A,FALSE,"CGBR95C"}</definedName>
    <definedName name="wrn.table1._1_3_1_2_1" hidden="1">{#N/A,#N/A,FALSE,"CGBR95C"}</definedName>
    <definedName name="wrn.table1._1_3_1_2_2" hidden="1">{#N/A,#N/A,FALSE,"CGBR95C"}</definedName>
    <definedName name="wrn.table1._1_3_1_2_3" hidden="1">{#N/A,#N/A,FALSE,"CGBR95C"}</definedName>
    <definedName name="wrn.table1._1_3_1_2_4" hidden="1">{#N/A,#N/A,FALSE,"CGBR95C"}</definedName>
    <definedName name="wrn.table1._1_3_1_2_5" hidden="1">{#N/A,#N/A,FALSE,"CGBR95C"}</definedName>
    <definedName name="wrn.table1._1_3_1_3" hidden="1">{#N/A,#N/A,FALSE,"CGBR95C"}</definedName>
    <definedName name="wrn.table1._1_3_1_3_1" hidden="1">{#N/A,#N/A,FALSE,"CGBR95C"}</definedName>
    <definedName name="wrn.table1._1_3_1_3_2" hidden="1">{#N/A,#N/A,FALSE,"CGBR95C"}</definedName>
    <definedName name="wrn.table1._1_3_1_3_3" hidden="1">{#N/A,#N/A,FALSE,"CGBR95C"}</definedName>
    <definedName name="wrn.table1._1_3_1_3_4" hidden="1">{#N/A,#N/A,FALSE,"CGBR95C"}</definedName>
    <definedName name="wrn.table1._1_3_1_3_5" hidden="1">{#N/A,#N/A,FALSE,"CGBR95C"}</definedName>
    <definedName name="wrn.table1._1_3_1_4" hidden="1">{#N/A,#N/A,FALSE,"CGBR95C"}</definedName>
    <definedName name="wrn.table1._1_3_1_4_1" hidden="1">{#N/A,#N/A,FALSE,"CGBR95C"}</definedName>
    <definedName name="wrn.table1._1_3_1_4_2" hidden="1">{#N/A,#N/A,FALSE,"CGBR95C"}</definedName>
    <definedName name="wrn.table1._1_3_1_4_3" hidden="1">{#N/A,#N/A,FALSE,"CGBR95C"}</definedName>
    <definedName name="wrn.table1._1_3_1_4_4" hidden="1">{#N/A,#N/A,FALSE,"CGBR95C"}</definedName>
    <definedName name="wrn.table1._1_3_1_4_5" hidden="1">{#N/A,#N/A,FALSE,"CGBR95C"}</definedName>
    <definedName name="wrn.table1._1_3_1_5" hidden="1">{#N/A,#N/A,FALSE,"CGBR95C"}</definedName>
    <definedName name="wrn.table1._1_3_1_5_1" hidden="1">{#N/A,#N/A,FALSE,"CGBR95C"}</definedName>
    <definedName name="wrn.table1._1_3_1_5_2" hidden="1">{#N/A,#N/A,FALSE,"CGBR95C"}</definedName>
    <definedName name="wrn.table1._1_3_1_5_3" hidden="1">{#N/A,#N/A,FALSE,"CGBR95C"}</definedName>
    <definedName name="wrn.table1._1_3_1_5_4" hidden="1">{#N/A,#N/A,FALSE,"CGBR95C"}</definedName>
    <definedName name="wrn.table1._1_3_1_5_5" hidden="1">{#N/A,#N/A,FALSE,"CGBR95C"}</definedName>
    <definedName name="wrn.table1._1_3_2" hidden="1">{#N/A,#N/A,FALSE,"CGBR95C"}</definedName>
    <definedName name="wrn.table1._1_3_2_1" hidden="1">{#N/A,#N/A,FALSE,"CGBR95C"}</definedName>
    <definedName name="wrn.table1._1_3_2_2" hidden="1">{#N/A,#N/A,FALSE,"CGBR95C"}</definedName>
    <definedName name="wrn.table1._1_3_2_3" hidden="1">{#N/A,#N/A,FALSE,"CGBR95C"}</definedName>
    <definedName name="wrn.table1._1_3_2_4" hidden="1">{#N/A,#N/A,FALSE,"CGBR95C"}</definedName>
    <definedName name="wrn.table1._1_3_2_5" hidden="1">{#N/A,#N/A,FALSE,"CGBR95C"}</definedName>
    <definedName name="wrn.table1._1_3_3" hidden="1">{#N/A,#N/A,FALSE,"CGBR95C"}</definedName>
    <definedName name="wrn.table1._1_3_3_1" hidden="1">{#N/A,#N/A,FALSE,"CGBR95C"}</definedName>
    <definedName name="wrn.table1._1_3_3_2" hidden="1">{#N/A,#N/A,FALSE,"CGBR95C"}</definedName>
    <definedName name="wrn.table1._1_3_3_3" hidden="1">{#N/A,#N/A,FALSE,"CGBR95C"}</definedName>
    <definedName name="wrn.table1._1_3_3_4" hidden="1">{#N/A,#N/A,FALSE,"CGBR95C"}</definedName>
    <definedName name="wrn.table1._1_3_3_5" hidden="1">{#N/A,#N/A,FALSE,"CGBR95C"}</definedName>
    <definedName name="wrn.table1._1_3_4" hidden="1">{#N/A,#N/A,FALSE,"CGBR95C"}</definedName>
    <definedName name="wrn.table1._1_3_4_1" hidden="1">{#N/A,#N/A,FALSE,"CGBR95C"}</definedName>
    <definedName name="wrn.table1._1_3_4_2" hidden="1">{#N/A,#N/A,FALSE,"CGBR95C"}</definedName>
    <definedName name="wrn.table1._1_3_4_3" hidden="1">{#N/A,#N/A,FALSE,"CGBR95C"}</definedName>
    <definedName name="wrn.table1._1_3_4_4" hidden="1">{#N/A,#N/A,FALSE,"CGBR95C"}</definedName>
    <definedName name="wrn.table1._1_3_4_5" hidden="1">{#N/A,#N/A,FALSE,"CGBR95C"}</definedName>
    <definedName name="wrn.table1._1_3_5" hidden="1">{#N/A,#N/A,FALSE,"CGBR95C"}</definedName>
    <definedName name="wrn.table1._1_3_5_1" hidden="1">{#N/A,#N/A,FALSE,"CGBR95C"}</definedName>
    <definedName name="wrn.table1._1_3_5_2" hidden="1">{#N/A,#N/A,FALSE,"CGBR95C"}</definedName>
    <definedName name="wrn.table1._1_3_5_3" hidden="1">{#N/A,#N/A,FALSE,"CGBR95C"}</definedName>
    <definedName name="wrn.table1._1_3_5_4" hidden="1">{#N/A,#N/A,FALSE,"CGBR95C"}</definedName>
    <definedName name="wrn.table1._1_3_5_5" hidden="1">{#N/A,#N/A,FALSE,"CGBR95C"}</definedName>
    <definedName name="wrn.table1._1_4" hidden="1">{#N/A,#N/A,FALSE,"CGBR95C"}</definedName>
    <definedName name="wrn.table1._1_4_1" hidden="1">{#N/A,#N/A,FALSE,"CGBR95C"}</definedName>
    <definedName name="wrn.table1._1_4_1_1" hidden="1">{#N/A,#N/A,FALSE,"CGBR95C"}</definedName>
    <definedName name="wrn.table1._1_4_1_1_1" hidden="1">{#N/A,#N/A,FALSE,"CGBR95C"}</definedName>
    <definedName name="wrn.table1._1_4_1_1_2" hidden="1">{#N/A,#N/A,FALSE,"CGBR95C"}</definedName>
    <definedName name="wrn.table1._1_4_1_1_3" hidden="1">{#N/A,#N/A,FALSE,"CGBR95C"}</definedName>
    <definedName name="wrn.table1._1_4_1_1_4" hidden="1">{#N/A,#N/A,FALSE,"CGBR95C"}</definedName>
    <definedName name="wrn.table1._1_4_1_1_5" hidden="1">{#N/A,#N/A,FALSE,"CGBR95C"}</definedName>
    <definedName name="wrn.table1._1_4_1_2" hidden="1">{#N/A,#N/A,FALSE,"CGBR95C"}</definedName>
    <definedName name="wrn.table1._1_4_1_2_1" hidden="1">{#N/A,#N/A,FALSE,"CGBR95C"}</definedName>
    <definedName name="wrn.table1._1_4_1_2_2" hidden="1">{#N/A,#N/A,FALSE,"CGBR95C"}</definedName>
    <definedName name="wrn.table1._1_4_1_2_3" hidden="1">{#N/A,#N/A,FALSE,"CGBR95C"}</definedName>
    <definedName name="wrn.table1._1_4_1_2_4" hidden="1">{#N/A,#N/A,FALSE,"CGBR95C"}</definedName>
    <definedName name="wrn.table1._1_4_1_2_5" hidden="1">{#N/A,#N/A,FALSE,"CGBR95C"}</definedName>
    <definedName name="wrn.table1._1_4_1_3" hidden="1">{#N/A,#N/A,FALSE,"CGBR95C"}</definedName>
    <definedName name="wrn.table1._1_4_1_3_1" hidden="1">{#N/A,#N/A,FALSE,"CGBR95C"}</definedName>
    <definedName name="wrn.table1._1_4_1_3_2" hidden="1">{#N/A,#N/A,FALSE,"CGBR95C"}</definedName>
    <definedName name="wrn.table1._1_4_1_3_3" hidden="1">{#N/A,#N/A,FALSE,"CGBR95C"}</definedName>
    <definedName name="wrn.table1._1_4_1_3_4" hidden="1">{#N/A,#N/A,FALSE,"CGBR95C"}</definedName>
    <definedName name="wrn.table1._1_4_1_3_5" hidden="1">{#N/A,#N/A,FALSE,"CGBR95C"}</definedName>
    <definedName name="wrn.table1._1_4_1_4" hidden="1">{#N/A,#N/A,FALSE,"CGBR95C"}</definedName>
    <definedName name="wrn.table1._1_4_1_4_1" hidden="1">{#N/A,#N/A,FALSE,"CGBR95C"}</definedName>
    <definedName name="wrn.table1._1_4_1_4_2" hidden="1">{#N/A,#N/A,FALSE,"CGBR95C"}</definedName>
    <definedName name="wrn.table1._1_4_1_4_3" hidden="1">{#N/A,#N/A,FALSE,"CGBR95C"}</definedName>
    <definedName name="wrn.table1._1_4_1_4_4" hidden="1">{#N/A,#N/A,FALSE,"CGBR95C"}</definedName>
    <definedName name="wrn.table1._1_4_1_4_5" hidden="1">{#N/A,#N/A,FALSE,"CGBR95C"}</definedName>
    <definedName name="wrn.table1._1_4_1_5" hidden="1">{#N/A,#N/A,FALSE,"CGBR95C"}</definedName>
    <definedName name="wrn.table1._1_4_1_5_1" hidden="1">{#N/A,#N/A,FALSE,"CGBR95C"}</definedName>
    <definedName name="wrn.table1._1_4_1_5_2" hidden="1">{#N/A,#N/A,FALSE,"CGBR95C"}</definedName>
    <definedName name="wrn.table1._1_4_1_5_3" hidden="1">{#N/A,#N/A,FALSE,"CGBR95C"}</definedName>
    <definedName name="wrn.table1._1_4_1_5_4" hidden="1">{#N/A,#N/A,FALSE,"CGBR95C"}</definedName>
    <definedName name="wrn.table1._1_4_1_5_5" hidden="1">{#N/A,#N/A,FALSE,"CGBR95C"}</definedName>
    <definedName name="wrn.table1._1_4_2" hidden="1">{#N/A,#N/A,FALSE,"CGBR95C"}</definedName>
    <definedName name="wrn.table1._1_4_2_1" hidden="1">{#N/A,#N/A,FALSE,"CGBR95C"}</definedName>
    <definedName name="wrn.table1._1_4_2_2" hidden="1">{#N/A,#N/A,FALSE,"CGBR95C"}</definedName>
    <definedName name="wrn.table1._1_4_2_3" hidden="1">{#N/A,#N/A,FALSE,"CGBR95C"}</definedName>
    <definedName name="wrn.table1._1_4_2_4" hidden="1">{#N/A,#N/A,FALSE,"CGBR95C"}</definedName>
    <definedName name="wrn.table1._1_4_2_5" hidden="1">{#N/A,#N/A,FALSE,"CGBR95C"}</definedName>
    <definedName name="wrn.table1._1_4_3" hidden="1">{#N/A,#N/A,FALSE,"CGBR95C"}</definedName>
    <definedName name="wrn.table1._1_4_3_1" hidden="1">{#N/A,#N/A,FALSE,"CGBR95C"}</definedName>
    <definedName name="wrn.table1._1_4_3_2" hidden="1">{#N/A,#N/A,FALSE,"CGBR95C"}</definedName>
    <definedName name="wrn.table1._1_4_3_3" hidden="1">{#N/A,#N/A,FALSE,"CGBR95C"}</definedName>
    <definedName name="wrn.table1._1_4_3_4" hidden="1">{#N/A,#N/A,FALSE,"CGBR95C"}</definedName>
    <definedName name="wrn.table1._1_4_3_5" hidden="1">{#N/A,#N/A,FALSE,"CGBR95C"}</definedName>
    <definedName name="wrn.table1._1_4_4" hidden="1">{#N/A,#N/A,FALSE,"CGBR95C"}</definedName>
    <definedName name="wrn.table1._1_4_4_1" hidden="1">{#N/A,#N/A,FALSE,"CGBR95C"}</definedName>
    <definedName name="wrn.table1._1_4_4_2" hidden="1">{#N/A,#N/A,FALSE,"CGBR95C"}</definedName>
    <definedName name="wrn.table1._1_4_4_3" hidden="1">{#N/A,#N/A,FALSE,"CGBR95C"}</definedName>
    <definedName name="wrn.table1._1_4_4_4" hidden="1">{#N/A,#N/A,FALSE,"CGBR95C"}</definedName>
    <definedName name="wrn.table1._1_4_4_5" hidden="1">{#N/A,#N/A,FALSE,"CGBR95C"}</definedName>
    <definedName name="wrn.table1._1_4_5" hidden="1">{#N/A,#N/A,FALSE,"CGBR95C"}</definedName>
    <definedName name="wrn.table1._1_4_5_1" hidden="1">{#N/A,#N/A,FALSE,"CGBR95C"}</definedName>
    <definedName name="wrn.table1._1_4_5_2" hidden="1">{#N/A,#N/A,FALSE,"CGBR95C"}</definedName>
    <definedName name="wrn.table1._1_4_5_3" hidden="1">{#N/A,#N/A,FALSE,"CGBR95C"}</definedName>
    <definedName name="wrn.table1._1_4_5_4" hidden="1">{#N/A,#N/A,FALSE,"CGBR95C"}</definedName>
    <definedName name="wrn.table1._1_4_5_5" hidden="1">{#N/A,#N/A,FALSE,"CGBR95C"}</definedName>
    <definedName name="wrn.table1._1_5" hidden="1">{#N/A,#N/A,FALSE,"CGBR95C"}</definedName>
    <definedName name="wrn.table1._1_5_1" hidden="1">{#N/A,#N/A,FALSE,"CGBR95C"}</definedName>
    <definedName name="wrn.table1._1_5_1_1" hidden="1">{#N/A,#N/A,FALSE,"CGBR95C"}</definedName>
    <definedName name="wrn.table1._1_5_1_2" hidden="1">{#N/A,#N/A,FALSE,"CGBR95C"}</definedName>
    <definedName name="wrn.table1._1_5_1_3" hidden="1">{#N/A,#N/A,FALSE,"CGBR95C"}</definedName>
    <definedName name="wrn.table1._1_5_1_4" hidden="1">{#N/A,#N/A,FALSE,"CGBR95C"}</definedName>
    <definedName name="wrn.table1._1_5_1_5" hidden="1">{#N/A,#N/A,FALSE,"CGBR95C"}</definedName>
    <definedName name="wrn.table1._1_5_2" hidden="1">{#N/A,#N/A,FALSE,"CGBR95C"}</definedName>
    <definedName name="wrn.table1._1_5_2_1" hidden="1">{#N/A,#N/A,FALSE,"CGBR95C"}</definedName>
    <definedName name="wrn.table1._1_5_2_2" hidden="1">{#N/A,#N/A,FALSE,"CGBR95C"}</definedName>
    <definedName name="wrn.table1._1_5_2_3" hidden="1">{#N/A,#N/A,FALSE,"CGBR95C"}</definedName>
    <definedName name="wrn.table1._1_5_2_4" hidden="1">{#N/A,#N/A,FALSE,"CGBR95C"}</definedName>
    <definedName name="wrn.table1._1_5_2_5" hidden="1">{#N/A,#N/A,FALSE,"CGBR95C"}</definedName>
    <definedName name="wrn.table1._1_5_3" hidden="1">{#N/A,#N/A,FALSE,"CGBR95C"}</definedName>
    <definedName name="wrn.table1._1_5_3_1" hidden="1">{#N/A,#N/A,FALSE,"CGBR95C"}</definedName>
    <definedName name="wrn.table1._1_5_3_2" hidden="1">{#N/A,#N/A,FALSE,"CGBR95C"}</definedName>
    <definedName name="wrn.table1._1_5_3_3" hidden="1">{#N/A,#N/A,FALSE,"CGBR95C"}</definedName>
    <definedName name="wrn.table1._1_5_3_4" hidden="1">{#N/A,#N/A,FALSE,"CGBR95C"}</definedName>
    <definedName name="wrn.table1._1_5_3_5" hidden="1">{#N/A,#N/A,FALSE,"CGBR95C"}</definedName>
    <definedName name="wrn.table1._1_5_4" hidden="1">{#N/A,#N/A,FALSE,"CGBR95C"}</definedName>
    <definedName name="wrn.table1._1_5_4_1" hidden="1">{#N/A,#N/A,FALSE,"CGBR95C"}</definedName>
    <definedName name="wrn.table1._1_5_4_2" hidden="1">{#N/A,#N/A,FALSE,"CGBR95C"}</definedName>
    <definedName name="wrn.table1._1_5_4_3" hidden="1">{#N/A,#N/A,FALSE,"CGBR95C"}</definedName>
    <definedName name="wrn.table1._1_5_4_4" hidden="1">{#N/A,#N/A,FALSE,"CGBR95C"}</definedName>
    <definedName name="wrn.table1._1_5_4_5" hidden="1">{#N/A,#N/A,FALSE,"CGBR95C"}</definedName>
    <definedName name="wrn.table1._1_5_5" hidden="1">{#N/A,#N/A,FALSE,"CGBR95C"}</definedName>
    <definedName name="wrn.table1._1_5_5_1" hidden="1">{#N/A,#N/A,FALSE,"CGBR95C"}</definedName>
    <definedName name="wrn.table1._1_5_5_2" hidden="1">{#N/A,#N/A,FALSE,"CGBR95C"}</definedName>
    <definedName name="wrn.table1._1_5_5_3" hidden="1">{#N/A,#N/A,FALSE,"CGBR95C"}</definedName>
    <definedName name="wrn.table1._1_5_5_4" hidden="1">{#N/A,#N/A,FALSE,"CGBR95C"}</definedName>
    <definedName name="wrn.table1._1_5_5_5" hidden="1">{#N/A,#N/A,FALSE,"CGBR95C"}</definedName>
    <definedName name="wrn.table1._2" hidden="1">{#N/A,#N/A,FALSE,"CGBR95C"}</definedName>
    <definedName name="wrn.table1._2_1" hidden="1">{#N/A,#N/A,FALSE,"CGBR95C"}</definedName>
    <definedName name="wrn.table1._2_1_1" hidden="1">{#N/A,#N/A,FALSE,"CGBR95C"}</definedName>
    <definedName name="wrn.table1._2_1_1_1" hidden="1">{#N/A,#N/A,FALSE,"CGBR95C"}</definedName>
    <definedName name="wrn.table1._2_1_1_1_1" hidden="1">{#N/A,#N/A,FALSE,"CGBR95C"}</definedName>
    <definedName name="wrn.table1._2_1_1_1_2" hidden="1">{#N/A,#N/A,FALSE,"CGBR95C"}</definedName>
    <definedName name="wrn.table1._2_1_1_1_3" hidden="1">{#N/A,#N/A,FALSE,"CGBR95C"}</definedName>
    <definedName name="wrn.table1._2_1_1_1_4" hidden="1">{#N/A,#N/A,FALSE,"CGBR95C"}</definedName>
    <definedName name="wrn.table1._2_1_1_1_5" hidden="1">{#N/A,#N/A,FALSE,"CGBR95C"}</definedName>
    <definedName name="wrn.table1._2_1_1_2" hidden="1">{#N/A,#N/A,FALSE,"CGBR95C"}</definedName>
    <definedName name="wrn.table1._2_1_1_2_1" hidden="1">{#N/A,#N/A,FALSE,"CGBR95C"}</definedName>
    <definedName name="wrn.table1._2_1_1_2_2" hidden="1">{#N/A,#N/A,FALSE,"CGBR95C"}</definedName>
    <definedName name="wrn.table1._2_1_1_2_3" hidden="1">{#N/A,#N/A,FALSE,"CGBR95C"}</definedName>
    <definedName name="wrn.table1._2_1_1_2_4" hidden="1">{#N/A,#N/A,FALSE,"CGBR95C"}</definedName>
    <definedName name="wrn.table1._2_1_1_2_5" hidden="1">{#N/A,#N/A,FALSE,"CGBR95C"}</definedName>
    <definedName name="wrn.table1._2_1_1_3" hidden="1">{#N/A,#N/A,FALSE,"CGBR95C"}</definedName>
    <definedName name="wrn.table1._2_1_1_4" hidden="1">{#N/A,#N/A,FALSE,"CGBR95C"}</definedName>
    <definedName name="wrn.table1._2_1_1_5" hidden="1">{#N/A,#N/A,FALSE,"CGBR95C"}</definedName>
    <definedName name="wrn.table1._2_1_2" hidden="1">{#N/A,#N/A,FALSE,"CGBR95C"}</definedName>
    <definedName name="wrn.table1._2_1_2_1" hidden="1">{#N/A,#N/A,FALSE,"CGBR95C"}</definedName>
    <definedName name="wrn.table1._2_1_2_2" hidden="1">{#N/A,#N/A,FALSE,"CGBR95C"}</definedName>
    <definedName name="wrn.table1._2_1_2_3" hidden="1">{#N/A,#N/A,FALSE,"CGBR95C"}</definedName>
    <definedName name="wrn.table1._2_1_2_4" hidden="1">{#N/A,#N/A,FALSE,"CGBR95C"}</definedName>
    <definedName name="wrn.table1._2_1_2_5" hidden="1">{#N/A,#N/A,FALSE,"CGBR95C"}</definedName>
    <definedName name="wrn.table1._2_1_3" hidden="1">{#N/A,#N/A,FALSE,"CGBR95C"}</definedName>
    <definedName name="wrn.table1._2_1_3_1" hidden="1">{#N/A,#N/A,FALSE,"CGBR95C"}</definedName>
    <definedName name="wrn.table1._2_1_3_2" hidden="1">{#N/A,#N/A,FALSE,"CGBR95C"}</definedName>
    <definedName name="wrn.table1._2_1_3_3" hidden="1">{#N/A,#N/A,FALSE,"CGBR95C"}</definedName>
    <definedName name="wrn.table1._2_1_3_4" hidden="1">{#N/A,#N/A,FALSE,"CGBR95C"}</definedName>
    <definedName name="wrn.table1._2_1_3_5" hidden="1">{#N/A,#N/A,FALSE,"CGBR95C"}</definedName>
    <definedName name="wrn.table1._2_1_4" hidden="1">{#N/A,#N/A,FALSE,"CGBR95C"}</definedName>
    <definedName name="wrn.table1._2_1_4_1" hidden="1">{#N/A,#N/A,FALSE,"CGBR95C"}</definedName>
    <definedName name="wrn.table1._2_1_4_2" hidden="1">{#N/A,#N/A,FALSE,"CGBR95C"}</definedName>
    <definedName name="wrn.table1._2_1_4_3" hidden="1">{#N/A,#N/A,FALSE,"CGBR95C"}</definedName>
    <definedName name="wrn.table1._2_1_4_4" hidden="1">{#N/A,#N/A,FALSE,"CGBR95C"}</definedName>
    <definedName name="wrn.table1._2_1_4_5" hidden="1">{#N/A,#N/A,FALSE,"CGBR95C"}</definedName>
    <definedName name="wrn.table1._2_1_5" hidden="1">{#N/A,#N/A,FALSE,"CGBR95C"}</definedName>
    <definedName name="wrn.table1._2_1_5_1" hidden="1">{#N/A,#N/A,FALSE,"CGBR95C"}</definedName>
    <definedName name="wrn.table1._2_1_5_2" hidden="1">{#N/A,#N/A,FALSE,"CGBR95C"}</definedName>
    <definedName name="wrn.table1._2_1_5_3" hidden="1">{#N/A,#N/A,FALSE,"CGBR95C"}</definedName>
    <definedName name="wrn.table1._2_1_5_4" hidden="1">{#N/A,#N/A,FALSE,"CGBR95C"}</definedName>
    <definedName name="wrn.table1._2_1_5_5" hidden="1">{#N/A,#N/A,FALSE,"CGBR95C"}</definedName>
    <definedName name="wrn.table1._2_2" hidden="1">{#N/A,#N/A,FALSE,"CGBR95C"}</definedName>
    <definedName name="wrn.table1._2_2_1" hidden="1">{#N/A,#N/A,FALSE,"CGBR95C"}</definedName>
    <definedName name="wrn.table1._2_2_2" hidden="1">{#N/A,#N/A,FALSE,"CGBR95C"}</definedName>
    <definedName name="wrn.table1._2_2_3" hidden="1">{#N/A,#N/A,FALSE,"CGBR95C"}</definedName>
    <definedName name="wrn.table1._2_2_4" hidden="1">{#N/A,#N/A,FALSE,"CGBR95C"}</definedName>
    <definedName name="wrn.table1._2_2_5" hidden="1">{#N/A,#N/A,FALSE,"CGBR95C"}</definedName>
    <definedName name="wrn.table1._2_3" hidden="1">{#N/A,#N/A,FALSE,"CGBR95C"}</definedName>
    <definedName name="wrn.table1._2_3_1" hidden="1">{#N/A,#N/A,FALSE,"CGBR95C"}</definedName>
    <definedName name="wrn.table1._2_3_2" hidden="1">{#N/A,#N/A,FALSE,"CGBR95C"}</definedName>
    <definedName name="wrn.table1._2_3_3" hidden="1">{#N/A,#N/A,FALSE,"CGBR95C"}</definedName>
    <definedName name="wrn.table1._2_3_4" hidden="1">{#N/A,#N/A,FALSE,"CGBR95C"}</definedName>
    <definedName name="wrn.table1._2_3_5" hidden="1">{#N/A,#N/A,FALSE,"CGBR95C"}</definedName>
    <definedName name="wrn.table1._2_4" hidden="1">{#N/A,#N/A,FALSE,"CGBR95C"}</definedName>
    <definedName name="wrn.table1._2_4_1" hidden="1">{#N/A,#N/A,FALSE,"CGBR95C"}</definedName>
    <definedName name="wrn.table1._2_4_2" hidden="1">{#N/A,#N/A,FALSE,"CGBR95C"}</definedName>
    <definedName name="wrn.table1._2_4_3" hidden="1">{#N/A,#N/A,FALSE,"CGBR95C"}</definedName>
    <definedName name="wrn.table1._2_4_4" hidden="1">{#N/A,#N/A,FALSE,"CGBR95C"}</definedName>
    <definedName name="wrn.table1._2_4_5" hidden="1">{#N/A,#N/A,FALSE,"CGBR95C"}</definedName>
    <definedName name="wrn.table1._2_5" hidden="1">{#N/A,#N/A,FALSE,"CGBR95C"}</definedName>
    <definedName name="wrn.table1._2_5_1" hidden="1">{#N/A,#N/A,FALSE,"CGBR95C"}</definedName>
    <definedName name="wrn.table1._2_5_2" hidden="1">{#N/A,#N/A,FALSE,"CGBR95C"}</definedName>
    <definedName name="wrn.table1._2_5_3" hidden="1">{#N/A,#N/A,FALSE,"CGBR95C"}</definedName>
    <definedName name="wrn.table1._2_5_4" hidden="1">{#N/A,#N/A,FALSE,"CGBR95C"}</definedName>
    <definedName name="wrn.table1._2_5_5" hidden="1">{#N/A,#N/A,FALSE,"CGBR95C"}</definedName>
    <definedName name="wrn.table1._3" hidden="1">{#N/A,#N/A,FALSE,"CGBR95C"}</definedName>
    <definedName name="wrn.table1._3_1" hidden="1">{#N/A,#N/A,FALSE,"CGBR95C"}</definedName>
    <definedName name="wrn.table1._3_1_1" hidden="1">{#N/A,#N/A,FALSE,"CGBR95C"}</definedName>
    <definedName name="wrn.table1._3_1_1_1" hidden="1">{#N/A,#N/A,FALSE,"CGBR95C"}</definedName>
    <definedName name="wrn.table1._3_1_1_1_1" hidden="1">{#N/A,#N/A,FALSE,"CGBR95C"}</definedName>
    <definedName name="wrn.table1._3_1_1_1_2" hidden="1">{#N/A,#N/A,FALSE,"CGBR95C"}</definedName>
    <definedName name="wrn.table1._3_1_1_1_3" hidden="1">{#N/A,#N/A,FALSE,"CGBR95C"}</definedName>
    <definedName name="wrn.table1._3_1_1_1_4" hidden="1">{#N/A,#N/A,FALSE,"CGBR95C"}</definedName>
    <definedName name="wrn.table1._3_1_1_1_5" hidden="1">{#N/A,#N/A,FALSE,"CGBR95C"}</definedName>
    <definedName name="wrn.table1._3_1_1_2" hidden="1">{#N/A,#N/A,FALSE,"CGBR95C"}</definedName>
    <definedName name="wrn.table1._3_1_1_2_1" hidden="1">{#N/A,#N/A,FALSE,"CGBR95C"}</definedName>
    <definedName name="wrn.table1._3_1_1_2_2" hidden="1">{#N/A,#N/A,FALSE,"CGBR95C"}</definedName>
    <definedName name="wrn.table1._3_1_1_2_3" hidden="1">{#N/A,#N/A,FALSE,"CGBR95C"}</definedName>
    <definedName name="wrn.table1._3_1_1_2_4" hidden="1">{#N/A,#N/A,FALSE,"CGBR95C"}</definedName>
    <definedName name="wrn.table1._3_1_1_2_5" hidden="1">{#N/A,#N/A,FALSE,"CGBR95C"}</definedName>
    <definedName name="wrn.table1._3_1_1_3" hidden="1">{#N/A,#N/A,FALSE,"CGBR95C"}</definedName>
    <definedName name="wrn.table1._3_1_1_4" hidden="1">{#N/A,#N/A,FALSE,"CGBR95C"}</definedName>
    <definedName name="wrn.table1._3_1_1_5" hidden="1">{#N/A,#N/A,FALSE,"CGBR95C"}</definedName>
    <definedName name="wrn.table1._3_1_2" hidden="1">{#N/A,#N/A,FALSE,"CGBR95C"}</definedName>
    <definedName name="wrn.table1._3_1_2_1" hidden="1">{#N/A,#N/A,FALSE,"CGBR95C"}</definedName>
    <definedName name="wrn.table1._3_1_2_2" hidden="1">{#N/A,#N/A,FALSE,"CGBR95C"}</definedName>
    <definedName name="wrn.table1._3_1_2_3" hidden="1">{#N/A,#N/A,FALSE,"CGBR95C"}</definedName>
    <definedName name="wrn.table1._3_1_2_4" hidden="1">{#N/A,#N/A,FALSE,"CGBR95C"}</definedName>
    <definedName name="wrn.table1._3_1_2_5" hidden="1">{#N/A,#N/A,FALSE,"CGBR95C"}</definedName>
    <definedName name="wrn.table1._3_1_3" hidden="1">{#N/A,#N/A,FALSE,"CGBR95C"}</definedName>
    <definedName name="wrn.table1._3_1_3_1" hidden="1">{#N/A,#N/A,FALSE,"CGBR95C"}</definedName>
    <definedName name="wrn.table1._3_1_3_2" hidden="1">{#N/A,#N/A,FALSE,"CGBR95C"}</definedName>
    <definedName name="wrn.table1._3_1_3_3" hidden="1">{#N/A,#N/A,FALSE,"CGBR95C"}</definedName>
    <definedName name="wrn.table1._3_1_3_4" hidden="1">{#N/A,#N/A,FALSE,"CGBR95C"}</definedName>
    <definedName name="wrn.table1._3_1_3_5" hidden="1">{#N/A,#N/A,FALSE,"CGBR95C"}</definedName>
    <definedName name="wrn.table1._3_1_4" hidden="1">{#N/A,#N/A,FALSE,"CGBR95C"}</definedName>
    <definedName name="wrn.table1._3_1_4_1" hidden="1">{#N/A,#N/A,FALSE,"CGBR95C"}</definedName>
    <definedName name="wrn.table1._3_1_4_2" hidden="1">{#N/A,#N/A,FALSE,"CGBR95C"}</definedName>
    <definedName name="wrn.table1._3_1_4_3" hidden="1">{#N/A,#N/A,FALSE,"CGBR95C"}</definedName>
    <definedName name="wrn.table1._3_1_4_4" hidden="1">{#N/A,#N/A,FALSE,"CGBR95C"}</definedName>
    <definedName name="wrn.table1._3_1_4_5" hidden="1">{#N/A,#N/A,FALSE,"CGBR95C"}</definedName>
    <definedName name="wrn.table1._3_1_5" hidden="1">{#N/A,#N/A,FALSE,"CGBR95C"}</definedName>
    <definedName name="wrn.table1._3_1_5_1" hidden="1">{#N/A,#N/A,FALSE,"CGBR95C"}</definedName>
    <definedName name="wrn.table1._3_1_5_2" hidden="1">{#N/A,#N/A,FALSE,"CGBR95C"}</definedName>
    <definedName name="wrn.table1._3_1_5_3" hidden="1">{#N/A,#N/A,FALSE,"CGBR95C"}</definedName>
    <definedName name="wrn.table1._3_1_5_4" hidden="1">{#N/A,#N/A,FALSE,"CGBR95C"}</definedName>
    <definedName name="wrn.table1._3_1_5_5" hidden="1">{#N/A,#N/A,FALSE,"CGBR95C"}</definedName>
    <definedName name="wrn.table1._3_2" hidden="1">{#N/A,#N/A,FALSE,"CGBR95C"}</definedName>
    <definedName name="wrn.table1._3_2_1" hidden="1">{#N/A,#N/A,FALSE,"CGBR95C"}</definedName>
    <definedName name="wrn.table1._3_2_2" hidden="1">{#N/A,#N/A,FALSE,"CGBR95C"}</definedName>
    <definedName name="wrn.table1._3_2_3" hidden="1">{#N/A,#N/A,FALSE,"CGBR95C"}</definedName>
    <definedName name="wrn.table1._3_2_4" hidden="1">{#N/A,#N/A,FALSE,"CGBR95C"}</definedName>
    <definedName name="wrn.table1._3_2_5" hidden="1">{#N/A,#N/A,FALSE,"CGBR95C"}</definedName>
    <definedName name="wrn.table1._3_3" hidden="1">{#N/A,#N/A,FALSE,"CGBR95C"}</definedName>
    <definedName name="wrn.table1._3_3_1" hidden="1">{#N/A,#N/A,FALSE,"CGBR95C"}</definedName>
    <definedName name="wrn.table1._3_3_2" hidden="1">{#N/A,#N/A,FALSE,"CGBR95C"}</definedName>
    <definedName name="wrn.table1._3_3_3" hidden="1">{#N/A,#N/A,FALSE,"CGBR95C"}</definedName>
    <definedName name="wrn.table1._3_3_4" hidden="1">{#N/A,#N/A,FALSE,"CGBR95C"}</definedName>
    <definedName name="wrn.table1._3_3_5" hidden="1">{#N/A,#N/A,FALSE,"CGBR95C"}</definedName>
    <definedName name="wrn.table1._3_4" hidden="1">{#N/A,#N/A,FALSE,"CGBR95C"}</definedName>
    <definedName name="wrn.table1._3_4_1" hidden="1">{#N/A,#N/A,FALSE,"CGBR95C"}</definedName>
    <definedName name="wrn.table1._3_4_2" hidden="1">{#N/A,#N/A,FALSE,"CGBR95C"}</definedName>
    <definedName name="wrn.table1._3_4_3" hidden="1">{#N/A,#N/A,FALSE,"CGBR95C"}</definedName>
    <definedName name="wrn.table1._3_4_4" hidden="1">{#N/A,#N/A,FALSE,"CGBR95C"}</definedName>
    <definedName name="wrn.table1._3_4_5" hidden="1">{#N/A,#N/A,FALSE,"CGBR95C"}</definedName>
    <definedName name="wrn.table1._3_5" hidden="1">{#N/A,#N/A,FALSE,"CGBR95C"}</definedName>
    <definedName name="wrn.table1._3_5_1" hidden="1">{#N/A,#N/A,FALSE,"CGBR95C"}</definedName>
    <definedName name="wrn.table1._3_5_2" hidden="1">{#N/A,#N/A,FALSE,"CGBR95C"}</definedName>
    <definedName name="wrn.table1._3_5_3" hidden="1">{#N/A,#N/A,FALSE,"CGBR95C"}</definedName>
    <definedName name="wrn.table1._3_5_4" hidden="1">{#N/A,#N/A,FALSE,"CGBR95C"}</definedName>
    <definedName name="wrn.table1._3_5_5" hidden="1">{#N/A,#N/A,FALSE,"CGBR95C"}</definedName>
    <definedName name="wrn.table1._4" hidden="1">{#N/A,#N/A,FALSE,"CGBR95C"}</definedName>
    <definedName name="wrn.table1._4_1" hidden="1">{#N/A,#N/A,FALSE,"CGBR95C"}</definedName>
    <definedName name="wrn.table1._4_1_1" hidden="1">{#N/A,#N/A,FALSE,"CGBR95C"}</definedName>
    <definedName name="wrn.table1._4_1_1_1" hidden="1">{#N/A,#N/A,FALSE,"CGBR95C"}</definedName>
    <definedName name="wrn.table1._4_1_1_1_1" hidden="1">{#N/A,#N/A,FALSE,"CGBR95C"}</definedName>
    <definedName name="wrn.table1._4_1_1_1_2" hidden="1">{#N/A,#N/A,FALSE,"CGBR95C"}</definedName>
    <definedName name="wrn.table1._4_1_1_1_3" hidden="1">{#N/A,#N/A,FALSE,"CGBR95C"}</definedName>
    <definedName name="wrn.table1._4_1_1_1_4" hidden="1">{#N/A,#N/A,FALSE,"CGBR95C"}</definedName>
    <definedName name="wrn.table1._4_1_1_1_5" hidden="1">{#N/A,#N/A,FALSE,"CGBR95C"}</definedName>
    <definedName name="wrn.table1._4_1_1_2" hidden="1">{#N/A,#N/A,FALSE,"CGBR95C"}</definedName>
    <definedName name="wrn.table1._4_1_1_2_1" hidden="1">{#N/A,#N/A,FALSE,"CGBR95C"}</definedName>
    <definedName name="wrn.table1._4_1_1_2_2" hidden="1">{#N/A,#N/A,FALSE,"CGBR95C"}</definedName>
    <definedName name="wrn.table1._4_1_1_2_3" hidden="1">{#N/A,#N/A,FALSE,"CGBR95C"}</definedName>
    <definedName name="wrn.table1._4_1_1_2_4" hidden="1">{#N/A,#N/A,FALSE,"CGBR95C"}</definedName>
    <definedName name="wrn.table1._4_1_1_2_5" hidden="1">{#N/A,#N/A,FALSE,"CGBR95C"}</definedName>
    <definedName name="wrn.table1._4_1_1_3" hidden="1">{#N/A,#N/A,FALSE,"CGBR95C"}</definedName>
    <definedName name="wrn.table1._4_1_1_4" hidden="1">{#N/A,#N/A,FALSE,"CGBR95C"}</definedName>
    <definedName name="wrn.table1._4_1_1_5" hidden="1">{#N/A,#N/A,FALSE,"CGBR95C"}</definedName>
    <definedName name="wrn.table1._4_1_2" hidden="1">{#N/A,#N/A,FALSE,"CGBR95C"}</definedName>
    <definedName name="wrn.table1._4_1_2_1" hidden="1">{#N/A,#N/A,FALSE,"CGBR95C"}</definedName>
    <definedName name="wrn.table1._4_1_2_2" hidden="1">{#N/A,#N/A,FALSE,"CGBR95C"}</definedName>
    <definedName name="wrn.table1._4_1_2_3" hidden="1">{#N/A,#N/A,FALSE,"CGBR95C"}</definedName>
    <definedName name="wrn.table1._4_1_2_4" hidden="1">{#N/A,#N/A,FALSE,"CGBR95C"}</definedName>
    <definedName name="wrn.table1._4_1_2_5" hidden="1">{#N/A,#N/A,FALSE,"CGBR95C"}</definedName>
    <definedName name="wrn.table1._4_1_3" hidden="1">{#N/A,#N/A,FALSE,"CGBR95C"}</definedName>
    <definedName name="wrn.table1._4_1_3_1" hidden="1">{#N/A,#N/A,FALSE,"CGBR95C"}</definedName>
    <definedName name="wrn.table1._4_1_3_2" hidden="1">{#N/A,#N/A,FALSE,"CGBR95C"}</definedName>
    <definedName name="wrn.table1._4_1_3_3" hidden="1">{#N/A,#N/A,FALSE,"CGBR95C"}</definedName>
    <definedName name="wrn.table1._4_1_3_4" hidden="1">{#N/A,#N/A,FALSE,"CGBR95C"}</definedName>
    <definedName name="wrn.table1._4_1_3_5" hidden="1">{#N/A,#N/A,FALSE,"CGBR95C"}</definedName>
    <definedName name="wrn.table1._4_1_4" hidden="1">{#N/A,#N/A,FALSE,"CGBR95C"}</definedName>
    <definedName name="wrn.table1._4_1_4_1" hidden="1">{#N/A,#N/A,FALSE,"CGBR95C"}</definedName>
    <definedName name="wrn.table1._4_1_4_2" hidden="1">{#N/A,#N/A,FALSE,"CGBR95C"}</definedName>
    <definedName name="wrn.table1._4_1_4_3" hidden="1">{#N/A,#N/A,FALSE,"CGBR95C"}</definedName>
    <definedName name="wrn.table1._4_1_4_4" hidden="1">{#N/A,#N/A,FALSE,"CGBR95C"}</definedName>
    <definedName name="wrn.table1._4_1_4_5" hidden="1">{#N/A,#N/A,FALSE,"CGBR95C"}</definedName>
    <definedName name="wrn.table1._4_1_5" hidden="1">{#N/A,#N/A,FALSE,"CGBR95C"}</definedName>
    <definedName name="wrn.table1._4_1_5_1" hidden="1">{#N/A,#N/A,FALSE,"CGBR95C"}</definedName>
    <definedName name="wrn.table1._4_1_5_2" hidden="1">{#N/A,#N/A,FALSE,"CGBR95C"}</definedName>
    <definedName name="wrn.table1._4_1_5_3" hidden="1">{#N/A,#N/A,FALSE,"CGBR95C"}</definedName>
    <definedName name="wrn.table1._4_1_5_4" hidden="1">{#N/A,#N/A,FALSE,"CGBR95C"}</definedName>
    <definedName name="wrn.table1._4_1_5_5" hidden="1">{#N/A,#N/A,FALSE,"CGBR95C"}</definedName>
    <definedName name="wrn.table1._4_2" hidden="1">{#N/A,#N/A,FALSE,"CGBR95C"}</definedName>
    <definedName name="wrn.table1._4_2_1" hidden="1">{#N/A,#N/A,FALSE,"CGBR95C"}</definedName>
    <definedName name="wrn.table1._4_2_2" hidden="1">{#N/A,#N/A,FALSE,"CGBR95C"}</definedName>
    <definedName name="wrn.table1._4_2_3" hidden="1">{#N/A,#N/A,FALSE,"CGBR95C"}</definedName>
    <definedName name="wrn.table1._4_2_4" hidden="1">{#N/A,#N/A,FALSE,"CGBR95C"}</definedName>
    <definedName name="wrn.table1._4_2_5" hidden="1">{#N/A,#N/A,FALSE,"CGBR95C"}</definedName>
    <definedName name="wrn.table1._4_3" hidden="1">{#N/A,#N/A,FALSE,"CGBR95C"}</definedName>
    <definedName name="wrn.table1._4_3_1" hidden="1">{#N/A,#N/A,FALSE,"CGBR95C"}</definedName>
    <definedName name="wrn.table1._4_3_2" hidden="1">{#N/A,#N/A,FALSE,"CGBR95C"}</definedName>
    <definedName name="wrn.table1._4_3_3" hidden="1">{#N/A,#N/A,FALSE,"CGBR95C"}</definedName>
    <definedName name="wrn.table1._4_3_4" hidden="1">{#N/A,#N/A,FALSE,"CGBR95C"}</definedName>
    <definedName name="wrn.table1._4_3_5" hidden="1">{#N/A,#N/A,FALSE,"CGBR95C"}</definedName>
    <definedName name="wrn.table1._4_4" hidden="1">{#N/A,#N/A,FALSE,"CGBR95C"}</definedName>
    <definedName name="wrn.table1._4_4_1" hidden="1">{#N/A,#N/A,FALSE,"CGBR95C"}</definedName>
    <definedName name="wrn.table1._4_4_2" hidden="1">{#N/A,#N/A,FALSE,"CGBR95C"}</definedName>
    <definedName name="wrn.table1._4_4_3" hidden="1">{#N/A,#N/A,FALSE,"CGBR95C"}</definedName>
    <definedName name="wrn.table1._4_4_4" hidden="1">{#N/A,#N/A,FALSE,"CGBR95C"}</definedName>
    <definedName name="wrn.table1._4_4_5" hidden="1">{#N/A,#N/A,FALSE,"CGBR95C"}</definedName>
    <definedName name="wrn.table1._4_5" hidden="1">{#N/A,#N/A,FALSE,"CGBR95C"}</definedName>
    <definedName name="wrn.table1._4_5_1" hidden="1">{#N/A,#N/A,FALSE,"CGBR95C"}</definedName>
    <definedName name="wrn.table1._4_5_2" hidden="1">{#N/A,#N/A,FALSE,"CGBR95C"}</definedName>
    <definedName name="wrn.table1._4_5_3" hidden="1">{#N/A,#N/A,FALSE,"CGBR95C"}</definedName>
    <definedName name="wrn.table1._4_5_4" hidden="1">{#N/A,#N/A,FALSE,"CGBR95C"}</definedName>
    <definedName name="wrn.table1._4_5_5" hidden="1">{#N/A,#N/A,FALSE,"CGBR95C"}</definedName>
    <definedName name="wrn.table1._5" hidden="1">{#N/A,#N/A,FALSE,"CGBR95C"}</definedName>
    <definedName name="wrn.table1._5_1" hidden="1">{#N/A,#N/A,FALSE,"CGBR95C"}</definedName>
    <definedName name="wrn.table1._5_1_1" hidden="1">{#N/A,#N/A,FALSE,"CGBR95C"}</definedName>
    <definedName name="wrn.table1._5_1_1_1" hidden="1">{#N/A,#N/A,FALSE,"CGBR95C"}</definedName>
    <definedName name="wrn.table1._5_1_1_1_1" hidden="1">{#N/A,#N/A,FALSE,"CGBR95C"}</definedName>
    <definedName name="wrn.table1._5_1_1_1_2" hidden="1">{#N/A,#N/A,FALSE,"CGBR95C"}</definedName>
    <definedName name="wrn.table1._5_1_1_1_3" hidden="1">{#N/A,#N/A,FALSE,"CGBR95C"}</definedName>
    <definedName name="wrn.table1._5_1_1_1_4" hidden="1">{#N/A,#N/A,FALSE,"CGBR95C"}</definedName>
    <definedName name="wrn.table1._5_1_1_1_5" hidden="1">{#N/A,#N/A,FALSE,"CGBR95C"}</definedName>
    <definedName name="wrn.table1._5_1_1_2" hidden="1">{#N/A,#N/A,FALSE,"CGBR95C"}</definedName>
    <definedName name="wrn.table1._5_1_1_2_1" hidden="1">{#N/A,#N/A,FALSE,"CGBR95C"}</definedName>
    <definedName name="wrn.table1._5_1_1_2_2" hidden="1">{#N/A,#N/A,FALSE,"CGBR95C"}</definedName>
    <definedName name="wrn.table1._5_1_1_2_3" hidden="1">{#N/A,#N/A,FALSE,"CGBR95C"}</definedName>
    <definedName name="wrn.table1._5_1_1_2_4" hidden="1">{#N/A,#N/A,FALSE,"CGBR95C"}</definedName>
    <definedName name="wrn.table1._5_1_1_2_5" hidden="1">{#N/A,#N/A,FALSE,"CGBR95C"}</definedName>
    <definedName name="wrn.table1._5_1_1_3" hidden="1">{#N/A,#N/A,FALSE,"CGBR95C"}</definedName>
    <definedName name="wrn.table1._5_1_1_4" hidden="1">{#N/A,#N/A,FALSE,"CGBR95C"}</definedName>
    <definedName name="wrn.table1._5_1_1_5" hidden="1">{#N/A,#N/A,FALSE,"CGBR95C"}</definedName>
    <definedName name="wrn.table1._5_1_2" hidden="1">{#N/A,#N/A,FALSE,"CGBR95C"}</definedName>
    <definedName name="wrn.table1._5_1_2_1" hidden="1">{#N/A,#N/A,FALSE,"CGBR95C"}</definedName>
    <definedName name="wrn.table1._5_1_2_2" hidden="1">{#N/A,#N/A,FALSE,"CGBR95C"}</definedName>
    <definedName name="wrn.table1._5_1_2_3" hidden="1">{#N/A,#N/A,FALSE,"CGBR95C"}</definedName>
    <definedName name="wrn.table1._5_1_2_4" hidden="1">{#N/A,#N/A,FALSE,"CGBR95C"}</definedName>
    <definedName name="wrn.table1._5_1_2_5" hidden="1">{#N/A,#N/A,FALSE,"CGBR95C"}</definedName>
    <definedName name="wrn.table1._5_1_3" hidden="1">{#N/A,#N/A,FALSE,"CGBR95C"}</definedName>
    <definedName name="wrn.table1._5_1_3_1" hidden="1">{#N/A,#N/A,FALSE,"CGBR95C"}</definedName>
    <definedName name="wrn.table1._5_1_3_2" hidden="1">{#N/A,#N/A,FALSE,"CGBR95C"}</definedName>
    <definedName name="wrn.table1._5_1_3_3" hidden="1">{#N/A,#N/A,FALSE,"CGBR95C"}</definedName>
    <definedName name="wrn.table1._5_1_3_4" hidden="1">{#N/A,#N/A,FALSE,"CGBR95C"}</definedName>
    <definedName name="wrn.table1._5_1_3_5" hidden="1">{#N/A,#N/A,FALSE,"CGBR95C"}</definedName>
    <definedName name="wrn.table1._5_1_4" hidden="1">{#N/A,#N/A,FALSE,"CGBR95C"}</definedName>
    <definedName name="wrn.table1._5_1_4_1" hidden="1">{#N/A,#N/A,FALSE,"CGBR95C"}</definedName>
    <definedName name="wrn.table1._5_1_4_2" hidden="1">{#N/A,#N/A,FALSE,"CGBR95C"}</definedName>
    <definedName name="wrn.table1._5_1_4_3" hidden="1">{#N/A,#N/A,FALSE,"CGBR95C"}</definedName>
    <definedName name="wrn.table1._5_1_4_4" hidden="1">{#N/A,#N/A,FALSE,"CGBR95C"}</definedName>
    <definedName name="wrn.table1._5_1_4_5" hidden="1">{#N/A,#N/A,FALSE,"CGBR95C"}</definedName>
    <definedName name="wrn.table1._5_1_5" hidden="1">{#N/A,#N/A,FALSE,"CGBR95C"}</definedName>
    <definedName name="wrn.table1._5_1_5_1" hidden="1">{#N/A,#N/A,FALSE,"CGBR95C"}</definedName>
    <definedName name="wrn.table1._5_1_5_2" hidden="1">{#N/A,#N/A,FALSE,"CGBR95C"}</definedName>
    <definedName name="wrn.table1._5_1_5_3" hidden="1">{#N/A,#N/A,FALSE,"CGBR95C"}</definedName>
    <definedName name="wrn.table1._5_1_5_4" hidden="1">{#N/A,#N/A,FALSE,"CGBR95C"}</definedName>
    <definedName name="wrn.table1._5_1_5_5" hidden="1">{#N/A,#N/A,FALSE,"CGBR95C"}</definedName>
    <definedName name="wrn.table1._5_2" hidden="1">{#N/A,#N/A,FALSE,"CGBR95C"}</definedName>
    <definedName name="wrn.table1._5_2_1" hidden="1">{#N/A,#N/A,FALSE,"CGBR95C"}</definedName>
    <definedName name="wrn.table1._5_2_2" hidden="1">{#N/A,#N/A,FALSE,"CGBR95C"}</definedName>
    <definedName name="wrn.table1._5_2_3" hidden="1">{#N/A,#N/A,FALSE,"CGBR95C"}</definedName>
    <definedName name="wrn.table1._5_2_4" hidden="1">{#N/A,#N/A,FALSE,"CGBR95C"}</definedName>
    <definedName name="wrn.table1._5_2_5" hidden="1">{#N/A,#N/A,FALSE,"CGBR95C"}</definedName>
    <definedName name="wrn.table1._5_3" hidden="1">{#N/A,#N/A,FALSE,"CGBR95C"}</definedName>
    <definedName name="wrn.table1._5_3_1" hidden="1">{#N/A,#N/A,FALSE,"CGBR95C"}</definedName>
    <definedName name="wrn.table1._5_3_2" hidden="1">{#N/A,#N/A,FALSE,"CGBR95C"}</definedName>
    <definedName name="wrn.table1._5_3_3" hidden="1">{#N/A,#N/A,FALSE,"CGBR95C"}</definedName>
    <definedName name="wrn.table1._5_3_4" hidden="1">{#N/A,#N/A,FALSE,"CGBR95C"}</definedName>
    <definedName name="wrn.table1._5_3_5" hidden="1">{#N/A,#N/A,FALSE,"CGBR95C"}</definedName>
    <definedName name="wrn.table1._5_4" hidden="1">{#N/A,#N/A,FALSE,"CGBR95C"}</definedName>
    <definedName name="wrn.table1._5_4_1" hidden="1">{#N/A,#N/A,FALSE,"CGBR95C"}</definedName>
    <definedName name="wrn.table1._5_4_2" hidden="1">{#N/A,#N/A,FALSE,"CGBR95C"}</definedName>
    <definedName name="wrn.table1._5_4_3" hidden="1">{#N/A,#N/A,FALSE,"CGBR95C"}</definedName>
    <definedName name="wrn.table1._5_4_4" hidden="1">{#N/A,#N/A,FALSE,"CGBR95C"}</definedName>
    <definedName name="wrn.table1._5_4_5" hidden="1">{#N/A,#N/A,FALSE,"CGBR95C"}</definedName>
    <definedName name="wrn.table1._5_5" hidden="1">{#N/A,#N/A,FALSE,"CGBR95C"}</definedName>
    <definedName name="wrn.table1._5_5_1" hidden="1">{#N/A,#N/A,FALSE,"CGBR95C"}</definedName>
    <definedName name="wrn.table1._5_5_2" hidden="1">{#N/A,#N/A,FALSE,"CGBR95C"}</definedName>
    <definedName name="wrn.table1._5_5_3" hidden="1">{#N/A,#N/A,FALSE,"CGBR95C"}</definedName>
    <definedName name="wrn.table1._5_5_4" hidden="1">{#N/A,#N/A,FALSE,"CGBR95C"}</definedName>
    <definedName name="wrn.table1._5_5_5" hidden="1">{#N/A,#N/A,FALSE,"CGBR95C"}</definedName>
    <definedName name="wrn.table2." hidden="1">{#N/A,#N/A,FALSE,"CGBR95C"}</definedName>
    <definedName name="wrn.table2._1" hidden="1">{#N/A,#N/A,FALSE,"CGBR95C"}</definedName>
    <definedName name="wrn.table2._1_1" hidden="1">{#N/A,#N/A,FALSE,"CGBR95C"}</definedName>
    <definedName name="wrn.table2._1_1_1" hidden="1">{#N/A,#N/A,FALSE,"CGBR95C"}</definedName>
    <definedName name="wrn.table2._1_1_1_1" hidden="1">{#N/A,#N/A,FALSE,"CGBR95C"}</definedName>
    <definedName name="wrn.table2._1_1_1_1_1" hidden="1">{#N/A,#N/A,FALSE,"CGBR95C"}</definedName>
    <definedName name="wrn.table2._1_1_1_1_1_1" hidden="1">{#N/A,#N/A,FALSE,"CGBR95C"}</definedName>
    <definedName name="wrn.table2._1_1_1_1_1_2" hidden="1">{#N/A,#N/A,FALSE,"CGBR95C"}</definedName>
    <definedName name="wrn.table2._1_1_1_1_1_3" hidden="1">{#N/A,#N/A,FALSE,"CGBR95C"}</definedName>
    <definedName name="wrn.table2._1_1_1_1_1_4" hidden="1">{#N/A,#N/A,FALSE,"CGBR95C"}</definedName>
    <definedName name="wrn.table2._1_1_1_1_1_5" hidden="1">{#N/A,#N/A,FALSE,"CGBR95C"}</definedName>
    <definedName name="wrn.table2._1_1_1_1_2" hidden="1">{#N/A,#N/A,FALSE,"CGBR95C"}</definedName>
    <definedName name="wrn.table2._1_1_1_1_2_1" hidden="1">{#N/A,#N/A,FALSE,"CGBR95C"}</definedName>
    <definedName name="wrn.table2._1_1_1_1_2_2" hidden="1">{#N/A,#N/A,FALSE,"CGBR95C"}</definedName>
    <definedName name="wrn.table2._1_1_1_1_2_3" hidden="1">{#N/A,#N/A,FALSE,"CGBR95C"}</definedName>
    <definedName name="wrn.table2._1_1_1_1_2_4" hidden="1">{#N/A,#N/A,FALSE,"CGBR95C"}</definedName>
    <definedName name="wrn.table2._1_1_1_1_2_5" hidden="1">{#N/A,#N/A,FALSE,"CGBR95C"}</definedName>
    <definedName name="wrn.table2._1_1_1_1_3" hidden="1">{#N/A,#N/A,FALSE,"CGBR95C"}</definedName>
    <definedName name="wrn.table2._1_1_1_1_4" hidden="1">{#N/A,#N/A,FALSE,"CGBR95C"}</definedName>
    <definedName name="wrn.table2._1_1_1_1_5" hidden="1">{#N/A,#N/A,FALSE,"CGBR95C"}</definedName>
    <definedName name="wrn.table2._1_1_1_2" hidden="1">{#N/A,#N/A,FALSE,"CGBR95C"}</definedName>
    <definedName name="wrn.table2._1_1_1_2_1" hidden="1">{#N/A,#N/A,FALSE,"CGBR95C"}</definedName>
    <definedName name="wrn.table2._1_1_1_2_2" hidden="1">{#N/A,#N/A,FALSE,"CGBR95C"}</definedName>
    <definedName name="wrn.table2._1_1_1_2_3" hidden="1">{#N/A,#N/A,FALSE,"CGBR95C"}</definedName>
    <definedName name="wrn.table2._1_1_1_2_4" hidden="1">{#N/A,#N/A,FALSE,"CGBR95C"}</definedName>
    <definedName name="wrn.table2._1_1_1_2_5" hidden="1">{#N/A,#N/A,FALSE,"CGBR95C"}</definedName>
    <definedName name="wrn.table2._1_1_1_3" hidden="1">{#N/A,#N/A,FALSE,"CGBR95C"}</definedName>
    <definedName name="wrn.table2._1_1_1_3_1" hidden="1">{#N/A,#N/A,FALSE,"CGBR95C"}</definedName>
    <definedName name="wrn.table2._1_1_1_3_2" hidden="1">{#N/A,#N/A,FALSE,"CGBR95C"}</definedName>
    <definedName name="wrn.table2._1_1_1_3_3" hidden="1">{#N/A,#N/A,FALSE,"CGBR95C"}</definedName>
    <definedName name="wrn.table2._1_1_1_3_4" hidden="1">{#N/A,#N/A,FALSE,"CGBR95C"}</definedName>
    <definedName name="wrn.table2._1_1_1_3_5" hidden="1">{#N/A,#N/A,FALSE,"CGBR95C"}</definedName>
    <definedName name="wrn.table2._1_1_1_4" hidden="1">{#N/A,#N/A,FALSE,"CGBR95C"}</definedName>
    <definedName name="wrn.table2._1_1_1_4_1" hidden="1">{#N/A,#N/A,FALSE,"CGBR95C"}</definedName>
    <definedName name="wrn.table2._1_1_1_4_2" hidden="1">{#N/A,#N/A,FALSE,"CGBR95C"}</definedName>
    <definedName name="wrn.table2._1_1_1_4_3" hidden="1">{#N/A,#N/A,FALSE,"CGBR95C"}</definedName>
    <definedName name="wrn.table2._1_1_1_4_4" hidden="1">{#N/A,#N/A,FALSE,"CGBR95C"}</definedName>
    <definedName name="wrn.table2._1_1_1_4_5" hidden="1">{#N/A,#N/A,FALSE,"CGBR95C"}</definedName>
    <definedName name="wrn.table2._1_1_1_5" hidden="1">{#N/A,#N/A,FALSE,"CGBR95C"}</definedName>
    <definedName name="wrn.table2._1_1_1_5_1" hidden="1">{#N/A,#N/A,FALSE,"CGBR95C"}</definedName>
    <definedName name="wrn.table2._1_1_1_5_2" hidden="1">{#N/A,#N/A,FALSE,"CGBR95C"}</definedName>
    <definedName name="wrn.table2._1_1_1_5_3" hidden="1">{#N/A,#N/A,FALSE,"CGBR95C"}</definedName>
    <definedName name="wrn.table2._1_1_1_5_4" hidden="1">{#N/A,#N/A,FALSE,"CGBR95C"}</definedName>
    <definedName name="wrn.table2._1_1_1_5_5" hidden="1">{#N/A,#N/A,FALSE,"CGBR95C"}</definedName>
    <definedName name="wrn.table2._1_1_2" hidden="1">{#N/A,#N/A,FALSE,"CGBR95C"}</definedName>
    <definedName name="wrn.table2._1_1_2_1" hidden="1">{#N/A,#N/A,FALSE,"CGBR95C"}</definedName>
    <definedName name="wrn.table2._1_1_2_2" hidden="1">{#N/A,#N/A,FALSE,"CGBR95C"}</definedName>
    <definedName name="wrn.table2._1_1_2_3" hidden="1">{#N/A,#N/A,FALSE,"CGBR95C"}</definedName>
    <definedName name="wrn.table2._1_1_2_4" hidden="1">{#N/A,#N/A,FALSE,"CGBR95C"}</definedName>
    <definedName name="wrn.table2._1_1_2_5" hidden="1">{#N/A,#N/A,FALSE,"CGBR95C"}</definedName>
    <definedName name="wrn.table2._1_1_3" hidden="1">{#N/A,#N/A,FALSE,"CGBR95C"}</definedName>
    <definedName name="wrn.table2._1_1_3_1" hidden="1">{#N/A,#N/A,FALSE,"CGBR95C"}</definedName>
    <definedName name="wrn.table2._1_1_3_2" hidden="1">{#N/A,#N/A,FALSE,"CGBR95C"}</definedName>
    <definedName name="wrn.table2._1_1_3_3" hidden="1">{#N/A,#N/A,FALSE,"CGBR95C"}</definedName>
    <definedName name="wrn.table2._1_1_3_4" hidden="1">{#N/A,#N/A,FALSE,"CGBR95C"}</definedName>
    <definedName name="wrn.table2._1_1_3_5" hidden="1">{#N/A,#N/A,FALSE,"CGBR95C"}</definedName>
    <definedName name="wrn.table2._1_1_4" hidden="1">{#N/A,#N/A,FALSE,"CGBR95C"}</definedName>
    <definedName name="wrn.table2._1_1_4_1" hidden="1">{#N/A,#N/A,FALSE,"CGBR95C"}</definedName>
    <definedName name="wrn.table2._1_1_4_2" hidden="1">{#N/A,#N/A,FALSE,"CGBR95C"}</definedName>
    <definedName name="wrn.table2._1_1_4_3" hidden="1">{#N/A,#N/A,FALSE,"CGBR95C"}</definedName>
    <definedName name="wrn.table2._1_1_4_4" hidden="1">{#N/A,#N/A,FALSE,"CGBR95C"}</definedName>
    <definedName name="wrn.table2._1_1_4_5" hidden="1">{#N/A,#N/A,FALSE,"CGBR95C"}</definedName>
    <definedName name="wrn.table2._1_1_5" hidden="1">{#N/A,#N/A,FALSE,"CGBR95C"}</definedName>
    <definedName name="wrn.table2._1_1_5_1" hidden="1">{#N/A,#N/A,FALSE,"CGBR95C"}</definedName>
    <definedName name="wrn.table2._1_1_5_2" hidden="1">{#N/A,#N/A,FALSE,"CGBR95C"}</definedName>
    <definedName name="wrn.table2._1_1_5_3" hidden="1">{#N/A,#N/A,FALSE,"CGBR95C"}</definedName>
    <definedName name="wrn.table2._1_1_5_4" hidden="1">{#N/A,#N/A,FALSE,"CGBR95C"}</definedName>
    <definedName name="wrn.table2._1_1_5_5" hidden="1">{#N/A,#N/A,FALSE,"CGBR95C"}</definedName>
    <definedName name="wrn.table2._1_2" hidden="1">{#N/A,#N/A,FALSE,"CGBR95C"}</definedName>
    <definedName name="wrn.table2._1_2_1" hidden="1">{#N/A,#N/A,FALSE,"CGBR95C"}</definedName>
    <definedName name="wrn.table2._1_2_1_1" hidden="1">{#N/A,#N/A,FALSE,"CGBR95C"}</definedName>
    <definedName name="wrn.table2._1_2_1_1_1" hidden="1">{#N/A,#N/A,FALSE,"CGBR95C"}</definedName>
    <definedName name="wrn.table2._1_2_1_1_1_1" hidden="1">{#N/A,#N/A,FALSE,"CGBR95C"}</definedName>
    <definedName name="wrn.table2._1_2_1_1_1_2" hidden="1">{#N/A,#N/A,FALSE,"CGBR95C"}</definedName>
    <definedName name="wrn.table2._1_2_1_1_1_3" hidden="1">{#N/A,#N/A,FALSE,"CGBR95C"}</definedName>
    <definedName name="wrn.table2._1_2_1_1_1_4" hidden="1">{#N/A,#N/A,FALSE,"CGBR95C"}</definedName>
    <definedName name="wrn.table2._1_2_1_1_1_5" hidden="1">{#N/A,#N/A,FALSE,"CGBR95C"}</definedName>
    <definedName name="wrn.table2._1_2_1_1_2" hidden="1">{#N/A,#N/A,FALSE,"CGBR95C"}</definedName>
    <definedName name="wrn.table2._1_2_1_1_2_1" hidden="1">{#N/A,#N/A,FALSE,"CGBR95C"}</definedName>
    <definedName name="wrn.table2._1_2_1_1_2_2" hidden="1">{#N/A,#N/A,FALSE,"CGBR95C"}</definedName>
    <definedName name="wrn.table2._1_2_1_1_2_3" hidden="1">{#N/A,#N/A,FALSE,"CGBR95C"}</definedName>
    <definedName name="wrn.table2._1_2_1_1_2_4" hidden="1">{#N/A,#N/A,FALSE,"CGBR95C"}</definedName>
    <definedName name="wrn.table2._1_2_1_1_2_5" hidden="1">{#N/A,#N/A,FALSE,"CGBR95C"}</definedName>
    <definedName name="wrn.table2._1_2_1_1_3" hidden="1">{#N/A,#N/A,FALSE,"CGBR95C"}</definedName>
    <definedName name="wrn.table2._1_2_1_1_4" hidden="1">{#N/A,#N/A,FALSE,"CGBR95C"}</definedName>
    <definedName name="wrn.table2._1_2_1_1_5" hidden="1">{#N/A,#N/A,FALSE,"CGBR95C"}</definedName>
    <definedName name="wrn.table2._1_2_1_2" hidden="1">{#N/A,#N/A,FALSE,"CGBR95C"}</definedName>
    <definedName name="wrn.table2._1_2_1_2_1" hidden="1">{#N/A,#N/A,FALSE,"CGBR95C"}</definedName>
    <definedName name="wrn.table2._1_2_1_2_2" hidden="1">{#N/A,#N/A,FALSE,"CGBR95C"}</definedName>
    <definedName name="wrn.table2._1_2_1_2_3" hidden="1">{#N/A,#N/A,FALSE,"CGBR95C"}</definedName>
    <definedName name="wrn.table2._1_2_1_2_4" hidden="1">{#N/A,#N/A,FALSE,"CGBR95C"}</definedName>
    <definedName name="wrn.table2._1_2_1_2_5" hidden="1">{#N/A,#N/A,FALSE,"CGBR95C"}</definedName>
    <definedName name="wrn.table2._1_2_1_3" hidden="1">{#N/A,#N/A,FALSE,"CGBR95C"}</definedName>
    <definedName name="wrn.table2._1_2_1_3_1" hidden="1">{#N/A,#N/A,FALSE,"CGBR95C"}</definedName>
    <definedName name="wrn.table2._1_2_1_3_2" hidden="1">{#N/A,#N/A,FALSE,"CGBR95C"}</definedName>
    <definedName name="wrn.table2._1_2_1_3_3" hidden="1">{#N/A,#N/A,FALSE,"CGBR95C"}</definedName>
    <definedName name="wrn.table2._1_2_1_3_4" hidden="1">{#N/A,#N/A,FALSE,"CGBR95C"}</definedName>
    <definedName name="wrn.table2._1_2_1_3_5" hidden="1">{#N/A,#N/A,FALSE,"CGBR95C"}</definedName>
    <definedName name="wrn.table2._1_2_1_4" hidden="1">{#N/A,#N/A,FALSE,"CGBR95C"}</definedName>
    <definedName name="wrn.table2._1_2_1_4_1" hidden="1">{#N/A,#N/A,FALSE,"CGBR95C"}</definedName>
    <definedName name="wrn.table2._1_2_1_4_2" hidden="1">{#N/A,#N/A,FALSE,"CGBR95C"}</definedName>
    <definedName name="wrn.table2._1_2_1_4_3" hidden="1">{#N/A,#N/A,FALSE,"CGBR95C"}</definedName>
    <definedName name="wrn.table2._1_2_1_4_4" hidden="1">{#N/A,#N/A,FALSE,"CGBR95C"}</definedName>
    <definedName name="wrn.table2._1_2_1_4_5" hidden="1">{#N/A,#N/A,FALSE,"CGBR95C"}</definedName>
    <definedName name="wrn.table2._1_2_1_5" hidden="1">{#N/A,#N/A,FALSE,"CGBR95C"}</definedName>
    <definedName name="wrn.table2._1_2_1_5_1" hidden="1">{#N/A,#N/A,FALSE,"CGBR95C"}</definedName>
    <definedName name="wrn.table2._1_2_1_5_2" hidden="1">{#N/A,#N/A,FALSE,"CGBR95C"}</definedName>
    <definedName name="wrn.table2._1_2_1_5_3" hidden="1">{#N/A,#N/A,FALSE,"CGBR95C"}</definedName>
    <definedName name="wrn.table2._1_2_1_5_4" hidden="1">{#N/A,#N/A,FALSE,"CGBR95C"}</definedName>
    <definedName name="wrn.table2._1_2_1_5_5" hidden="1">{#N/A,#N/A,FALSE,"CGBR95C"}</definedName>
    <definedName name="wrn.table2._1_2_2" hidden="1">{#N/A,#N/A,FALSE,"CGBR95C"}</definedName>
    <definedName name="wrn.table2._1_2_2_1" hidden="1">{#N/A,#N/A,FALSE,"CGBR95C"}</definedName>
    <definedName name="wrn.table2._1_2_2_2" hidden="1">{#N/A,#N/A,FALSE,"CGBR95C"}</definedName>
    <definedName name="wrn.table2._1_2_2_3" hidden="1">{#N/A,#N/A,FALSE,"CGBR95C"}</definedName>
    <definedName name="wrn.table2._1_2_2_4" hidden="1">{#N/A,#N/A,FALSE,"CGBR95C"}</definedName>
    <definedName name="wrn.table2._1_2_2_5" hidden="1">{#N/A,#N/A,FALSE,"CGBR95C"}</definedName>
    <definedName name="wrn.table2._1_2_3" hidden="1">{#N/A,#N/A,FALSE,"CGBR95C"}</definedName>
    <definedName name="wrn.table2._1_2_3_1" hidden="1">{#N/A,#N/A,FALSE,"CGBR95C"}</definedName>
    <definedName name="wrn.table2._1_2_3_2" hidden="1">{#N/A,#N/A,FALSE,"CGBR95C"}</definedName>
    <definedName name="wrn.table2._1_2_3_3" hidden="1">{#N/A,#N/A,FALSE,"CGBR95C"}</definedName>
    <definedName name="wrn.table2._1_2_3_4" hidden="1">{#N/A,#N/A,FALSE,"CGBR95C"}</definedName>
    <definedName name="wrn.table2._1_2_3_5" hidden="1">{#N/A,#N/A,FALSE,"CGBR95C"}</definedName>
    <definedName name="wrn.table2._1_2_4" hidden="1">{#N/A,#N/A,FALSE,"CGBR95C"}</definedName>
    <definedName name="wrn.table2._1_2_4_1" hidden="1">{#N/A,#N/A,FALSE,"CGBR95C"}</definedName>
    <definedName name="wrn.table2._1_2_4_2" hidden="1">{#N/A,#N/A,FALSE,"CGBR95C"}</definedName>
    <definedName name="wrn.table2._1_2_4_3" hidden="1">{#N/A,#N/A,FALSE,"CGBR95C"}</definedName>
    <definedName name="wrn.table2._1_2_4_4" hidden="1">{#N/A,#N/A,FALSE,"CGBR95C"}</definedName>
    <definedName name="wrn.table2._1_2_4_5" hidden="1">{#N/A,#N/A,FALSE,"CGBR95C"}</definedName>
    <definedName name="wrn.table2._1_2_5" hidden="1">{#N/A,#N/A,FALSE,"CGBR95C"}</definedName>
    <definedName name="wrn.table2._1_2_5_1" hidden="1">{#N/A,#N/A,FALSE,"CGBR95C"}</definedName>
    <definedName name="wrn.table2._1_2_5_2" hidden="1">{#N/A,#N/A,FALSE,"CGBR95C"}</definedName>
    <definedName name="wrn.table2._1_2_5_3" hidden="1">{#N/A,#N/A,FALSE,"CGBR95C"}</definedName>
    <definedName name="wrn.table2._1_2_5_4" hidden="1">{#N/A,#N/A,FALSE,"CGBR95C"}</definedName>
    <definedName name="wrn.table2._1_2_5_5" hidden="1">{#N/A,#N/A,FALSE,"CGBR95C"}</definedName>
    <definedName name="wrn.table2._1_3" hidden="1">{#N/A,#N/A,FALSE,"CGBR95C"}</definedName>
    <definedName name="wrn.table2._1_3_1" hidden="1">{#N/A,#N/A,FALSE,"CGBR95C"}</definedName>
    <definedName name="wrn.table2._1_3_1_1" hidden="1">{#N/A,#N/A,FALSE,"CGBR95C"}</definedName>
    <definedName name="wrn.table2._1_3_1_1_1" hidden="1">{#N/A,#N/A,FALSE,"CGBR95C"}</definedName>
    <definedName name="wrn.table2._1_3_1_1_1_1" hidden="1">{#N/A,#N/A,FALSE,"CGBR95C"}</definedName>
    <definedName name="wrn.table2._1_3_1_1_1_2" hidden="1">{#N/A,#N/A,FALSE,"CGBR95C"}</definedName>
    <definedName name="wrn.table2._1_3_1_1_1_3" hidden="1">{#N/A,#N/A,FALSE,"CGBR95C"}</definedName>
    <definedName name="wrn.table2._1_3_1_1_1_4" hidden="1">{#N/A,#N/A,FALSE,"CGBR95C"}</definedName>
    <definedName name="wrn.table2._1_3_1_1_1_5" hidden="1">{#N/A,#N/A,FALSE,"CGBR95C"}</definedName>
    <definedName name="wrn.table2._1_3_1_1_2" hidden="1">{#N/A,#N/A,FALSE,"CGBR95C"}</definedName>
    <definedName name="wrn.table2._1_3_1_1_2_1" hidden="1">{#N/A,#N/A,FALSE,"CGBR95C"}</definedName>
    <definedName name="wrn.table2._1_3_1_1_2_2" hidden="1">{#N/A,#N/A,FALSE,"CGBR95C"}</definedName>
    <definedName name="wrn.table2._1_3_1_1_2_3" hidden="1">{#N/A,#N/A,FALSE,"CGBR95C"}</definedName>
    <definedName name="wrn.table2._1_3_1_1_2_4" hidden="1">{#N/A,#N/A,FALSE,"CGBR95C"}</definedName>
    <definedName name="wrn.table2._1_3_1_1_2_5" hidden="1">{#N/A,#N/A,FALSE,"CGBR95C"}</definedName>
    <definedName name="wrn.table2._1_3_1_1_3" hidden="1">{#N/A,#N/A,FALSE,"CGBR95C"}</definedName>
    <definedName name="wrn.table2._1_3_1_1_4" hidden="1">{#N/A,#N/A,FALSE,"CGBR95C"}</definedName>
    <definedName name="wrn.table2._1_3_1_1_5" hidden="1">{#N/A,#N/A,FALSE,"CGBR95C"}</definedName>
    <definedName name="wrn.table2._1_3_1_2" hidden="1">{#N/A,#N/A,FALSE,"CGBR95C"}</definedName>
    <definedName name="wrn.table2._1_3_1_2_1" hidden="1">{#N/A,#N/A,FALSE,"CGBR95C"}</definedName>
    <definedName name="wrn.table2._1_3_1_2_2" hidden="1">{#N/A,#N/A,FALSE,"CGBR95C"}</definedName>
    <definedName name="wrn.table2._1_3_1_2_3" hidden="1">{#N/A,#N/A,FALSE,"CGBR95C"}</definedName>
    <definedName name="wrn.table2._1_3_1_2_4" hidden="1">{#N/A,#N/A,FALSE,"CGBR95C"}</definedName>
    <definedName name="wrn.table2._1_3_1_2_5" hidden="1">{#N/A,#N/A,FALSE,"CGBR95C"}</definedName>
    <definedName name="wrn.table2._1_3_1_3" hidden="1">{#N/A,#N/A,FALSE,"CGBR95C"}</definedName>
    <definedName name="wrn.table2._1_3_1_3_1" hidden="1">{#N/A,#N/A,FALSE,"CGBR95C"}</definedName>
    <definedName name="wrn.table2._1_3_1_3_2" hidden="1">{#N/A,#N/A,FALSE,"CGBR95C"}</definedName>
    <definedName name="wrn.table2._1_3_1_3_3" hidden="1">{#N/A,#N/A,FALSE,"CGBR95C"}</definedName>
    <definedName name="wrn.table2._1_3_1_3_4" hidden="1">{#N/A,#N/A,FALSE,"CGBR95C"}</definedName>
    <definedName name="wrn.table2._1_3_1_3_5" hidden="1">{#N/A,#N/A,FALSE,"CGBR95C"}</definedName>
    <definedName name="wrn.table2._1_3_1_4" hidden="1">{#N/A,#N/A,FALSE,"CGBR95C"}</definedName>
    <definedName name="wrn.table2._1_3_1_4_1" hidden="1">{#N/A,#N/A,FALSE,"CGBR95C"}</definedName>
    <definedName name="wrn.table2._1_3_1_4_2" hidden="1">{#N/A,#N/A,FALSE,"CGBR95C"}</definedName>
    <definedName name="wrn.table2._1_3_1_4_3" hidden="1">{#N/A,#N/A,FALSE,"CGBR95C"}</definedName>
    <definedName name="wrn.table2._1_3_1_4_4" hidden="1">{#N/A,#N/A,FALSE,"CGBR95C"}</definedName>
    <definedName name="wrn.table2._1_3_1_4_5" hidden="1">{#N/A,#N/A,FALSE,"CGBR95C"}</definedName>
    <definedName name="wrn.table2._1_3_1_5" hidden="1">{#N/A,#N/A,FALSE,"CGBR95C"}</definedName>
    <definedName name="wrn.table2._1_3_1_5_1" hidden="1">{#N/A,#N/A,FALSE,"CGBR95C"}</definedName>
    <definedName name="wrn.table2._1_3_1_5_2" hidden="1">{#N/A,#N/A,FALSE,"CGBR95C"}</definedName>
    <definedName name="wrn.table2._1_3_1_5_3" hidden="1">{#N/A,#N/A,FALSE,"CGBR95C"}</definedName>
    <definedName name="wrn.table2._1_3_1_5_4" hidden="1">{#N/A,#N/A,FALSE,"CGBR95C"}</definedName>
    <definedName name="wrn.table2._1_3_1_5_5" hidden="1">{#N/A,#N/A,FALSE,"CGBR95C"}</definedName>
    <definedName name="wrn.table2._1_3_2" hidden="1">{#N/A,#N/A,FALSE,"CGBR95C"}</definedName>
    <definedName name="wrn.table2._1_3_2_1" hidden="1">{#N/A,#N/A,FALSE,"CGBR95C"}</definedName>
    <definedName name="wrn.table2._1_3_2_2" hidden="1">{#N/A,#N/A,FALSE,"CGBR95C"}</definedName>
    <definedName name="wrn.table2._1_3_2_3" hidden="1">{#N/A,#N/A,FALSE,"CGBR95C"}</definedName>
    <definedName name="wrn.table2._1_3_2_4" hidden="1">{#N/A,#N/A,FALSE,"CGBR95C"}</definedName>
    <definedName name="wrn.table2._1_3_2_5" hidden="1">{#N/A,#N/A,FALSE,"CGBR95C"}</definedName>
    <definedName name="wrn.table2._1_3_3" hidden="1">{#N/A,#N/A,FALSE,"CGBR95C"}</definedName>
    <definedName name="wrn.table2._1_3_3_1" hidden="1">{#N/A,#N/A,FALSE,"CGBR95C"}</definedName>
    <definedName name="wrn.table2._1_3_3_2" hidden="1">{#N/A,#N/A,FALSE,"CGBR95C"}</definedName>
    <definedName name="wrn.table2._1_3_3_3" hidden="1">{#N/A,#N/A,FALSE,"CGBR95C"}</definedName>
    <definedName name="wrn.table2._1_3_3_4" hidden="1">{#N/A,#N/A,FALSE,"CGBR95C"}</definedName>
    <definedName name="wrn.table2._1_3_3_5" hidden="1">{#N/A,#N/A,FALSE,"CGBR95C"}</definedName>
    <definedName name="wrn.table2._1_3_4" hidden="1">{#N/A,#N/A,FALSE,"CGBR95C"}</definedName>
    <definedName name="wrn.table2._1_3_4_1" hidden="1">{#N/A,#N/A,FALSE,"CGBR95C"}</definedName>
    <definedName name="wrn.table2._1_3_4_2" hidden="1">{#N/A,#N/A,FALSE,"CGBR95C"}</definedName>
    <definedName name="wrn.table2._1_3_4_3" hidden="1">{#N/A,#N/A,FALSE,"CGBR95C"}</definedName>
    <definedName name="wrn.table2._1_3_4_4" hidden="1">{#N/A,#N/A,FALSE,"CGBR95C"}</definedName>
    <definedName name="wrn.table2._1_3_4_5" hidden="1">{#N/A,#N/A,FALSE,"CGBR95C"}</definedName>
    <definedName name="wrn.table2._1_3_5" hidden="1">{#N/A,#N/A,FALSE,"CGBR95C"}</definedName>
    <definedName name="wrn.table2._1_3_5_1" hidden="1">{#N/A,#N/A,FALSE,"CGBR95C"}</definedName>
    <definedName name="wrn.table2._1_3_5_2" hidden="1">{#N/A,#N/A,FALSE,"CGBR95C"}</definedName>
    <definedName name="wrn.table2._1_3_5_3" hidden="1">{#N/A,#N/A,FALSE,"CGBR95C"}</definedName>
    <definedName name="wrn.table2._1_3_5_4" hidden="1">{#N/A,#N/A,FALSE,"CGBR95C"}</definedName>
    <definedName name="wrn.table2._1_3_5_5" hidden="1">{#N/A,#N/A,FALSE,"CGBR95C"}</definedName>
    <definedName name="wrn.table2._1_4" hidden="1">{#N/A,#N/A,FALSE,"CGBR95C"}</definedName>
    <definedName name="wrn.table2._1_4_1" hidden="1">{#N/A,#N/A,FALSE,"CGBR95C"}</definedName>
    <definedName name="wrn.table2._1_4_1_1" hidden="1">{#N/A,#N/A,FALSE,"CGBR95C"}</definedName>
    <definedName name="wrn.table2._1_4_1_1_1" hidden="1">{#N/A,#N/A,FALSE,"CGBR95C"}</definedName>
    <definedName name="wrn.table2._1_4_1_1_2" hidden="1">{#N/A,#N/A,FALSE,"CGBR95C"}</definedName>
    <definedName name="wrn.table2._1_4_1_1_3" hidden="1">{#N/A,#N/A,FALSE,"CGBR95C"}</definedName>
    <definedName name="wrn.table2._1_4_1_1_4" hidden="1">{#N/A,#N/A,FALSE,"CGBR95C"}</definedName>
    <definedName name="wrn.table2._1_4_1_1_5" hidden="1">{#N/A,#N/A,FALSE,"CGBR95C"}</definedName>
    <definedName name="wrn.table2._1_4_1_2" hidden="1">{#N/A,#N/A,FALSE,"CGBR95C"}</definedName>
    <definedName name="wrn.table2._1_4_1_2_1" hidden="1">{#N/A,#N/A,FALSE,"CGBR95C"}</definedName>
    <definedName name="wrn.table2._1_4_1_2_2" hidden="1">{#N/A,#N/A,FALSE,"CGBR95C"}</definedName>
    <definedName name="wrn.table2._1_4_1_2_3" hidden="1">{#N/A,#N/A,FALSE,"CGBR95C"}</definedName>
    <definedName name="wrn.table2._1_4_1_2_4" hidden="1">{#N/A,#N/A,FALSE,"CGBR95C"}</definedName>
    <definedName name="wrn.table2._1_4_1_2_5" hidden="1">{#N/A,#N/A,FALSE,"CGBR95C"}</definedName>
    <definedName name="wrn.table2._1_4_1_3" hidden="1">{#N/A,#N/A,FALSE,"CGBR95C"}</definedName>
    <definedName name="wrn.table2._1_4_1_3_1" hidden="1">{#N/A,#N/A,FALSE,"CGBR95C"}</definedName>
    <definedName name="wrn.table2._1_4_1_3_2" hidden="1">{#N/A,#N/A,FALSE,"CGBR95C"}</definedName>
    <definedName name="wrn.table2._1_4_1_3_3" hidden="1">{#N/A,#N/A,FALSE,"CGBR95C"}</definedName>
    <definedName name="wrn.table2._1_4_1_3_4" hidden="1">{#N/A,#N/A,FALSE,"CGBR95C"}</definedName>
    <definedName name="wrn.table2._1_4_1_3_5" hidden="1">{#N/A,#N/A,FALSE,"CGBR95C"}</definedName>
    <definedName name="wrn.table2._1_4_1_4" hidden="1">{#N/A,#N/A,FALSE,"CGBR95C"}</definedName>
    <definedName name="wrn.table2._1_4_1_4_1" hidden="1">{#N/A,#N/A,FALSE,"CGBR95C"}</definedName>
    <definedName name="wrn.table2._1_4_1_4_2" hidden="1">{#N/A,#N/A,FALSE,"CGBR95C"}</definedName>
    <definedName name="wrn.table2._1_4_1_4_3" hidden="1">{#N/A,#N/A,FALSE,"CGBR95C"}</definedName>
    <definedName name="wrn.table2._1_4_1_4_4" hidden="1">{#N/A,#N/A,FALSE,"CGBR95C"}</definedName>
    <definedName name="wrn.table2._1_4_1_4_5" hidden="1">{#N/A,#N/A,FALSE,"CGBR95C"}</definedName>
    <definedName name="wrn.table2._1_4_1_5" hidden="1">{#N/A,#N/A,FALSE,"CGBR95C"}</definedName>
    <definedName name="wrn.table2._1_4_1_5_1" hidden="1">{#N/A,#N/A,FALSE,"CGBR95C"}</definedName>
    <definedName name="wrn.table2._1_4_1_5_2" hidden="1">{#N/A,#N/A,FALSE,"CGBR95C"}</definedName>
    <definedName name="wrn.table2._1_4_1_5_3" hidden="1">{#N/A,#N/A,FALSE,"CGBR95C"}</definedName>
    <definedName name="wrn.table2._1_4_1_5_4" hidden="1">{#N/A,#N/A,FALSE,"CGBR95C"}</definedName>
    <definedName name="wrn.table2._1_4_1_5_5" hidden="1">{#N/A,#N/A,FALSE,"CGBR95C"}</definedName>
    <definedName name="wrn.table2._1_4_2" hidden="1">{#N/A,#N/A,FALSE,"CGBR95C"}</definedName>
    <definedName name="wrn.table2._1_4_2_1" hidden="1">{#N/A,#N/A,FALSE,"CGBR95C"}</definedName>
    <definedName name="wrn.table2._1_4_2_2" hidden="1">{#N/A,#N/A,FALSE,"CGBR95C"}</definedName>
    <definedName name="wrn.table2._1_4_2_3" hidden="1">{#N/A,#N/A,FALSE,"CGBR95C"}</definedName>
    <definedName name="wrn.table2._1_4_2_4" hidden="1">{#N/A,#N/A,FALSE,"CGBR95C"}</definedName>
    <definedName name="wrn.table2._1_4_2_5" hidden="1">{#N/A,#N/A,FALSE,"CGBR95C"}</definedName>
    <definedName name="wrn.table2._1_4_3" hidden="1">{#N/A,#N/A,FALSE,"CGBR95C"}</definedName>
    <definedName name="wrn.table2._1_4_3_1" hidden="1">{#N/A,#N/A,FALSE,"CGBR95C"}</definedName>
    <definedName name="wrn.table2._1_4_3_2" hidden="1">{#N/A,#N/A,FALSE,"CGBR95C"}</definedName>
    <definedName name="wrn.table2._1_4_3_3" hidden="1">{#N/A,#N/A,FALSE,"CGBR95C"}</definedName>
    <definedName name="wrn.table2._1_4_3_4" hidden="1">{#N/A,#N/A,FALSE,"CGBR95C"}</definedName>
    <definedName name="wrn.table2._1_4_3_5" hidden="1">{#N/A,#N/A,FALSE,"CGBR95C"}</definedName>
    <definedName name="wrn.table2._1_4_4" hidden="1">{#N/A,#N/A,FALSE,"CGBR95C"}</definedName>
    <definedName name="wrn.table2._1_4_4_1" hidden="1">{#N/A,#N/A,FALSE,"CGBR95C"}</definedName>
    <definedName name="wrn.table2._1_4_4_2" hidden="1">{#N/A,#N/A,FALSE,"CGBR95C"}</definedName>
    <definedName name="wrn.table2._1_4_4_3" hidden="1">{#N/A,#N/A,FALSE,"CGBR95C"}</definedName>
    <definedName name="wrn.table2._1_4_4_4" hidden="1">{#N/A,#N/A,FALSE,"CGBR95C"}</definedName>
    <definedName name="wrn.table2._1_4_4_5" hidden="1">{#N/A,#N/A,FALSE,"CGBR95C"}</definedName>
    <definedName name="wrn.table2._1_4_5" hidden="1">{#N/A,#N/A,FALSE,"CGBR95C"}</definedName>
    <definedName name="wrn.table2._1_4_5_1" hidden="1">{#N/A,#N/A,FALSE,"CGBR95C"}</definedName>
    <definedName name="wrn.table2._1_4_5_2" hidden="1">{#N/A,#N/A,FALSE,"CGBR95C"}</definedName>
    <definedName name="wrn.table2._1_4_5_3" hidden="1">{#N/A,#N/A,FALSE,"CGBR95C"}</definedName>
    <definedName name="wrn.table2._1_4_5_4" hidden="1">{#N/A,#N/A,FALSE,"CGBR95C"}</definedName>
    <definedName name="wrn.table2._1_4_5_5" hidden="1">{#N/A,#N/A,FALSE,"CGBR95C"}</definedName>
    <definedName name="wrn.table2._1_5" hidden="1">{#N/A,#N/A,FALSE,"CGBR95C"}</definedName>
    <definedName name="wrn.table2._1_5_1" hidden="1">{#N/A,#N/A,FALSE,"CGBR95C"}</definedName>
    <definedName name="wrn.table2._1_5_1_1" hidden="1">{#N/A,#N/A,FALSE,"CGBR95C"}</definedName>
    <definedName name="wrn.table2._1_5_1_2" hidden="1">{#N/A,#N/A,FALSE,"CGBR95C"}</definedName>
    <definedName name="wrn.table2._1_5_1_3" hidden="1">{#N/A,#N/A,FALSE,"CGBR95C"}</definedName>
    <definedName name="wrn.table2._1_5_1_4" hidden="1">{#N/A,#N/A,FALSE,"CGBR95C"}</definedName>
    <definedName name="wrn.table2._1_5_1_5" hidden="1">{#N/A,#N/A,FALSE,"CGBR95C"}</definedName>
    <definedName name="wrn.table2._1_5_2" hidden="1">{#N/A,#N/A,FALSE,"CGBR95C"}</definedName>
    <definedName name="wrn.table2._1_5_2_1" hidden="1">{#N/A,#N/A,FALSE,"CGBR95C"}</definedName>
    <definedName name="wrn.table2._1_5_2_2" hidden="1">{#N/A,#N/A,FALSE,"CGBR95C"}</definedName>
    <definedName name="wrn.table2._1_5_2_3" hidden="1">{#N/A,#N/A,FALSE,"CGBR95C"}</definedName>
    <definedName name="wrn.table2._1_5_2_4" hidden="1">{#N/A,#N/A,FALSE,"CGBR95C"}</definedName>
    <definedName name="wrn.table2._1_5_2_5" hidden="1">{#N/A,#N/A,FALSE,"CGBR95C"}</definedName>
    <definedName name="wrn.table2._1_5_3" hidden="1">{#N/A,#N/A,FALSE,"CGBR95C"}</definedName>
    <definedName name="wrn.table2._1_5_3_1" hidden="1">{#N/A,#N/A,FALSE,"CGBR95C"}</definedName>
    <definedName name="wrn.table2._1_5_3_2" hidden="1">{#N/A,#N/A,FALSE,"CGBR95C"}</definedName>
    <definedName name="wrn.table2._1_5_3_3" hidden="1">{#N/A,#N/A,FALSE,"CGBR95C"}</definedName>
    <definedName name="wrn.table2._1_5_3_4" hidden="1">{#N/A,#N/A,FALSE,"CGBR95C"}</definedName>
    <definedName name="wrn.table2._1_5_3_5" hidden="1">{#N/A,#N/A,FALSE,"CGBR95C"}</definedName>
    <definedName name="wrn.table2._1_5_4" hidden="1">{#N/A,#N/A,FALSE,"CGBR95C"}</definedName>
    <definedName name="wrn.table2._1_5_4_1" hidden="1">{#N/A,#N/A,FALSE,"CGBR95C"}</definedName>
    <definedName name="wrn.table2._1_5_4_2" hidden="1">{#N/A,#N/A,FALSE,"CGBR95C"}</definedName>
    <definedName name="wrn.table2._1_5_4_3" hidden="1">{#N/A,#N/A,FALSE,"CGBR95C"}</definedName>
    <definedName name="wrn.table2._1_5_4_4" hidden="1">{#N/A,#N/A,FALSE,"CGBR95C"}</definedName>
    <definedName name="wrn.table2._1_5_4_5" hidden="1">{#N/A,#N/A,FALSE,"CGBR95C"}</definedName>
    <definedName name="wrn.table2._1_5_5" hidden="1">{#N/A,#N/A,FALSE,"CGBR95C"}</definedName>
    <definedName name="wrn.table2._1_5_5_1" hidden="1">{#N/A,#N/A,FALSE,"CGBR95C"}</definedName>
    <definedName name="wrn.table2._1_5_5_2" hidden="1">{#N/A,#N/A,FALSE,"CGBR95C"}</definedName>
    <definedName name="wrn.table2._1_5_5_3" hidden="1">{#N/A,#N/A,FALSE,"CGBR95C"}</definedName>
    <definedName name="wrn.table2._1_5_5_4" hidden="1">{#N/A,#N/A,FALSE,"CGBR95C"}</definedName>
    <definedName name="wrn.table2._1_5_5_5" hidden="1">{#N/A,#N/A,FALSE,"CGBR95C"}</definedName>
    <definedName name="wrn.table2._2" hidden="1">{#N/A,#N/A,FALSE,"CGBR95C"}</definedName>
    <definedName name="wrn.table2._2_1" hidden="1">{#N/A,#N/A,FALSE,"CGBR95C"}</definedName>
    <definedName name="wrn.table2._2_1_1" hidden="1">{#N/A,#N/A,FALSE,"CGBR95C"}</definedName>
    <definedName name="wrn.table2._2_1_1_1" hidden="1">{#N/A,#N/A,FALSE,"CGBR95C"}</definedName>
    <definedName name="wrn.table2._2_1_1_1_1" hidden="1">{#N/A,#N/A,FALSE,"CGBR95C"}</definedName>
    <definedName name="wrn.table2._2_1_1_1_2" hidden="1">{#N/A,#N/A,FALSE,"CGBR95C"}</definedName>
    <definedName name="wrn.table2._2_1_1_1_3" hidden="1">{#N/A,#N/A,FALSE,"CGBR95C"}</definedName>
    <definedName name="wrn.table2._2_1_1_1_4" hidden="1">{#N/A,#N/A,FALSE,"CGBR95C"}</definedName>
    <definedName name="wrn.table2._2_1_1_1_5" hidden="1">{#N/A,#N/A,FALSE,"CGBR95C"}</definedName>
    <definedName name="wrn.table2._2_1_1_2" hidden="1">{#N/A,#N/A,FALSE,"CGBR95C"}</definedName>
    <definedName name="wrn.table2._2_1_1_2_1" hidden="1">{#N/A,#N/A,FALSE,"CGBR95C"}</definedName>
    <definedName name="wrn.table2._2_1_1_2_2" hidden="1">{#N/A,#N/A,FALSE,"CGBR95C"}</definedName>
    <definedName name="wrn.table2._2_1_1_2_3" hidden="1">{#N/A,#N/A,FALSE,"CGBR95C"}</definedName>
    <definedName name="wrn.table2._2_1_1_2_4" hidden="1">{#N/A,#N/A,FALSE,"CGBR95C"}</definedName>
    <definedName name="wrn.table2._2_1_1_2_5" hidden="1">{#N/A,#N/A,FALSE,"CGBR95C"}</definedName>
    <definedName name="wrn.table2._2_1_1_3" hidden="1">{#N/A,#N/A,FALSE,"CGBR95C"}</definedName>
    <definedName name="wrn.table2._2_1_1_4" hidden="1">{#N/A,#N/A,FALSE,"CGBR95C"}</definedName>
    <definedName name="wrn.table2._2_1_1_5" hidden="1">{#N/A,#N/A,FALSE,"CGBR95C"}</definedName>
    <definedName name="wrn.table2._2_1_2" hidden="1">{#N/A,#N/A,FALSE,"CGBR95C"}</definedName>
    <definedName name="wrn.table2._2_1_2_1" hidden="1">{#N/A,#N/A,FALSE,"CGBR95C"}</definedName>
    <definedName name="wrn.table2._2_1_2_2" hidden="1">{#N/A,#N/A,FALSE,"CGBR95C"}</definedName>
    <definedName name="wrn.table2._2_1_2_3" hidden="1">{#N/A,#N/A,FALSE,"CGBR95C"}</definedName>
    <definedName name="wrn.table2._2_1_2_4" hidden="1">{#N/A,#N/A,FALSE,"CGBR95C"}</definedName>
    <definedName name="wrn.table2._2_1_2_5" hidden="1">{#N/A,#N/A,FALSE,"CGBR95C"}</definedName>
    <definedName name="wrn.table2._2_1_3" hidden="1">{#N/A,#N/A,FALSE,"CGBR95C"}</definedName>
    <definedName name="wrn.table2._2_1_3_1" hidden="1">{#N/A,#N/A,FALSE,"CGBR95C"}</definedName>
    <definedName name="wrn.table2._2_1_3_2" hidden="1">{#N/A,#N/A,FALSE,"CGBR95C"}</definedName>
    <definedName name="wrn.table2._2_1_3_3" hidden="1">{#N/A,#N/A,FALSE,"CGBR95C"}</definedName>
    <definedName name="wrn.table2._2_1_3_4" hidden="1">{#N/A,#N/A,FALSE,"CGBR95C"}</definedName>
    <definedName name="wrn.table2._2_1_3_5" hidden="1">{#N/A,#N/A,FALSE,"CGBR95C"}</definedName>
    <definedName name="wrn.table2._2_1_4" hidden="1">{#N/A,#N/A,FALSE,"CGBR95C"}</definedName>
    <definedName name="wrn.table2._2_1_4_1" hidden="1">{#N/A,#N/A,FALSE,"CGBR95C"}</definedName>
    <definedName name="wrn.table2._2_1_4_2" hidden="1">{#N/A,#N/A,FALSE,"CGBR95C"}</definedName>
    <definedName name="wrn.table2._2_1_4_3" hidden="1">{#N/A,#N/A,FALSE,"CGBR95C"}</definedName>
    <definedName name="wrn.table2._2_1_4_4" hidden="1">{#N/A,#N/A,FALSE,"CGBR95C"}</definedName>
    <definedName name="wrn.table2._2_1_4_5" hidden="1">{#N/A,#N/A,FALSE,"CGBR95C"}</definedName>
    <definedName name="wrn.table2._2_1_5" hidden="1">{#N/A,#N/A,FALSE,"CGBR95C"}</definedName>
    <definedName name="wrn.table2._2_1_5_1" hidden="1">{#N/A,#N/A,FALSE,"CGBR95C"}</definedName>
    <definedName name="wrn.table2._2_1_5_2" hidden="1">{#N/A,#N/A,FALSE,"CGBR95C"}</definedName>
    <definedName name="wrn.table2._2_1_5_3" hidden="1">{#N/A,#N/A,FALSE,"CGBR95C"}</definedName>
    <definedName name="wrn.table2._2_1_5_4" hidden="1">{#N/A,#N/A,FALSE,"CGBR95C"}</definedName>
    <definedName name="wrn.table2._2_1_5_5" hidden="1">{#N/A,#N/A,FALSE,"CGBR95C"}</definedName>
    <definedName name="wrn.table2._2_2" hidden="1">{#N/A,#N/A,FALSE,"CGBR95C"}</definedName>
    <definedName name="wrn.table2._2_2_1" hidden="1">{#N/A,#N/A,FALSE,"CGBR95C"}</definedName>
    <definedName name="wrn.table2._2_2_2" hidden="1">{#N/A,#N/A,FALSE,"CGBR95C"}</definedName>
    <definedName name="wrn.table2._2_2_3" hidden="1">{#N/A,#N/A,FALSE,"CGBR95C"}</definedName>
    <definedName name="wrn.table2._2_2_4" hidden="1">{#N/A,#N/A,FALSE,"CGBR95C"}</definedName>
    <definedName name="wrn.table2._2_2_5" hidden="1">{#N/A,#N/A,FALSE,"CGBR95C"}</definedName>
    <definedName name="wrn.table2._2_3" hidden="1">{#N/A,#N/A,FALSE,"CGBR95C"}</definedName>
    <definedName name="wrn.table2._2_3_1" hidden="1">{#N/A,#N/A,FALSE,"CGBR95C"}</definedName>
    <definedName name="wrn.table2._2_3_2" hidden="1">{#N/A,#N/A,FALSE,"CGBR95C"}</definedName>
    <definedName name="wrn.table2._2_3_3" hidden="1">{#N/A,#N/A,FALSE,"CGBR95C"}</definedName>
    <definedName name="wrn.table2._2_3_4" hidden="1">{#N/A,#N/A,FALSE,"CGBR95C"}</definedName>
    <definedName name="wrn.table2._2_3_5" hidden="1">{#N/A,#N/A,FALSE,"CGBR95C"}</definedName>
    <definedName name="wrn.table2._2_4" hidden="1">{#N/A,#N/A,FALSE,"CGBR95C"}</definedName>
    <definedName name="wrn.table2._2_4_1" hidden="1">{#N/A,#N/A,FALSE,"CGBR95C"}</definedName>
    <definedName name="wrn.table2._2_4_2" hidden="1">{#N/A,#N/A,FALSE,"CGBR95C"}</definedName>
    <definedName name="wrn.table2._2_4_3" hidden="1">{#N/A,#N/A,FALSE,"CGBR95C"}</definedName>
    <definedName name="wrn.table2._2_4_4" hidden="1">{#N/A,#N/A,FALSE,"CGBR95C"}</definedName>
    <definedName name="wrn.table2._2_4_5" hidden="1">{#N/A,#N/A,FALSE,"CGBR95C"}</definedName>
    <definedName name="wrn.table2._2_5" hidden="1">{#N/A,#N/A,FALSE,"CGBR95C"}</definedName>
    <definedName name="wrn.table2._2_5_1" hidden="1">{#N/A,#N/A,FALSE,"CGBR95C"}</definedName>
    <definedName name="wrn.table2._2_5_2" hidden="1">{#N/A,#N/A,FALSE,"CGBR95C"}</definedName>
    <definedName name="wrn.table2._2_5_3" hidden="1">{#N/A,#N/A,FALSE,"CGBR95C"}</definedName>
    <definedName name="wrn.table2._2_5_4" hidden="1">{#N/A,#N/A,FALSE,"CGBR95C"}</definedName>
    <definedName name="wrn.table2._2_5_5" hidden="1">{#N/A,#N/A,FALSE,"CGBR95C"}</definedName>
    <definedName name="wrn.table2._3" hidden="1">{#N/A,#N/A,FALSE,"CGBR95C"}</definedName>
    <definedName name="wrn.table2._3_1" hidden="1">{#N/A,#N/A,FALSE,"CGBR95C"}</definedName>
    <definedName name="wrn.table2._3_1_1" hidden="1">{#N/A,#N/A,FALSE,"CGBR95C"}</definedName>
    <definedName name="wrn.table2._3_1_1_1" hidden="1">{#N/A,#N/A,FALSE,"CGBR95C"}</definedName>
    <definedName name="wrn.table2._3_1_1_1_1" hidden="1">{#N/A,#N/A,FALSE,"CGBR95C"}</definedName>
    <definedName name="wrn.table2._3_1_1_1_2" hidden="1">{#N/A,#N/A,FALSE,"CGBR95C"}</definedName>
    <definedName name="wrn.table2._3_1_1_1_3" hidden="1">{#N/A,#N/A,FALSE,"CGBR95C"}</definedName>
    <definedName name="wrn.table2._3_1_1_1_4" hidden="1">{#N/A,#N/A,FALSE,"CGBR95C"}</definedName>
    <definedName name="wrn.table2._3_1_1_1_5" hidden="1">{#N/A,#N/A,FALSE,"CGBR95C"}</definedName>
    <definedName name="wrn.table2._3_1_1_2" hidden="1">{#N/A,#N/A,FALSE,"CGBR95C"}</definedName>
    <definedName name="wrn.table2._3_1_1_2_1" hidden="1">{#N/A,#N/A,FALSE,"CGBR95C"}</definedName>
    <definedName name="wrn.table2._3_1_1_2_2" hidden="1">{#N/A,#N/A,FALSE,"CGBR95C"}</definedName>
    <definedName name="wrn.table2._3_1_1_2_3" hidden="1">{#N/A,#N/A,FALSE,"CGBR95C"}</definedName>
    <definedName name="wrn.table2._3_1_1_2_4" hidden="1">{#N/A,#N/A,FALSE,"CGBR95C"}</definedName>
    <definedName name="wrn.table2._3_1_1_2_5" hidden="1">{#N/A,#N/A,FALSE,"CGBR95C"}</definedName>
    <definedName name="wrn.table2._3_1_1_3" hidden="1">{#N/A,#N/A,FALSE,"CGBR95C"}</definedName>
    <definedName name="wrn.table2._3_1_1_4" hidden="1">{#N/A,#N/A,FALSE,"CGBR95C"}</definedName>
    <definedName name="wrn.table2._3_1_1_5" hidden="1">{#N/A,#N/A,FALSE,"CGBR95C"}</definedName>
    <definedName name="wrn.table2._3_1_2" hidden="1">{#N/A,#N/A,FALSE,"CGBR95C"}</definedName>
    <definedName name="wrn.table2._3_1_2_1" hidden="1">{#N/A,#N/A,FALSE,"CGBR95C"}</definedName>
    <definedName name="wrn.table2._3_1_2_2" hidden="1">{#N/A,#N/A,FALSE,"CGBR95C"}</definedName>
    <definedName name="wrn.table2._3_1_2_3" hidden="1">{#N/A,#N/A,FALSE,"CGBR95C"}</definedName>
    <definedName name="wrn.table2._3_1_2_4" hidden="1">{#N/A,#N/A,FALSE,"CGBR95C"}</definedName>
    <definedName name="wrn.table2._3_1_2_5" hidden="1">{#N/A,#N/A,FALSE,"CGBR95C"}</definedName>
    <definedName name="wrn.table2._3_1_3" hidden="1">{#N/A,#N/A,FALSE,"CGBR95C"}</definedName>
    <definedName name="wrn.table2._3_1_3_1" hidden="1">{#N/A,#N/A,FALSE,"CGBR95C"}</definedName>
    <definedName name="wrn.table2._3_1_3_2" hidden="1">{#N/A,#N/A,FALSE,"CGBR95C"}</definedName>
    <definedName name="wrn.table2._3_1_3_3" hidden="1">{#N/A,#N/A,FALSE,"CGBR95C"}</definedName>
    <definedName name="wrn.table2._3_1_3_4" hidden="1">{#N/A,#N/A,FALSE,"CGBR95C"}</definedName>
    <definedName name="wrn.table2._3_1_3_5" hidden="1">{#N/A,#N/A,FALSE,"CGBR95C"}</definedName>
    <definedName name="wrn.table2._3_1_4" hidden="1">{#N/A,#N/A,FALSE,"CGBR95C"}</definedName>
    <definedName name="wrn.table2._3_1_4_1" hidden="1">{#N/A,#N/A,FALSE,"CGBR95C"}</definedName>
    <definedName name="wrn.table2._3_1_4_2" hidden="1">{#N/A,#N/A,FALSE,"CGBR95C"}</definedName>
    <definedName name="wrn.table2._3_1_4_3" hidden="1">{#N/A,#N/A,FALSE,"CGBR95C"}</definedName>
    <definedName name="wrn.table2._3_1_4_4" hidden="1">{#N/A,#N/A,FALSE,"CGBR95C"}</definedName>
    <definedName name="wrn.table2._3_1_4_5" hidden="1">{#N/A,#N/A,FALSE,"CGBR95C"}</definedName>
    <definedName name="wrn.table2._3_1_5" hidden="1">{#N/A,#N/A,FALSE,"CGBR95C"}</definedName>
    <definedName name="wrn.table2._3_1_5_1" hidden="1">{#N/A,#N/A,FALSE,"CGBR95C"}</definedName>
    <definedName name="wrn.table2._3_1_5_2" hidden="1">{#N/A,#N/A,FALSE,"CGBR95C"}</definedName>
    <definedName name="wrn.table2._3_1_5_3" hidden="1">{#N/A,#N/A,FALSE,"CGBR95C"}</definedName>
    <definedName name="wrn.table2._3_1_5_4" hidden="1">{#N/A,#N/A,FALSE,"CGBR95C"}</definedName>
    <definedName name="wrn.table2._3_1_5_5" hidden="1">{#N/A,#N/A,FALSE,"CGBR95C"}</definedName>
    <definedName name="wrn.table2._3_2" hidden="1">{#N/A,#N/A,FALSE,"CGBR95C"}</definedName>
    <definedName name="wrn.table2._3_2_1" hidden="1">{#N/A,#N/A,FALSE,"CGBR95C"}</definedName>
    <definedName name="wrn.table2._3_2_2" hidden="1">{#N/A,#N/A,FALSE,"CGBR95C"}</definedName>
    <definedName name="wrn.table2._3_2_3" hidden="1">{#N/A,#N/A,FALSE,"CGBR95C"}</definedName>
    <definedName name="wrn.table2._3_2_4" hidden="1">{#N/A,#N/A,FALSE,"CGBR95C"}</definedName>
    <definedName name="wrn.table2._3_2_5" hidden="1">{#N/A,#N/A,FALSE,"CGBR95C"}</definedName>
    <definedName name="wrn.table2._3_3" hidden="1">{#N/A,#N/A,FALSE,"CGBR95C"}</definedName>
    <definedName name="wrn.table2._3_3_1" hidden="1">{#N/A,#N/A,FALSE,"CGBR95C"}</definedName>
    <definedName name="wrn.table2._3_3_2" hidden="1">{#N/A,#N/A,FALSE,"CGBR95C"}</definedName>
    <definedName name="wrn.table2._3_3_3" hidden="1">{#N/A,#N/A,FALSE,"CGBR95C"}</definedName>
    <definedName name="wrn.table2._3_3_4" hidden="1">{#N/A,#N/A,FALSE,"CGBR95C"}</definedName>
    <definedName name="wrn.table2._3_3_5" hidden="1">{#N/A,#N/A,FALSE,"CGBR95C"}</definedName>
    <definedName name="wrn.table2._3_4" hidden="1">{#N/A,#N/A,FALSE,"CGBR95C"}</definedName>
    <definedName name="wrn.table2._3_4_1" hidden="1">{#N/A,#N/A,FALSE,"CGBR95C"}</definedName>
    <definedName name="wrn.table2._3_4_2" hidden="1">{#N/A,#N/A,FALSE,"CGBR95C"}</definedName>
    <definedName name="wrn.table2._3_4_3" hidden="1">{#N/A,#N/A,FALSE,"CGBR95C"}</definedName>
    <definedName name="wrn.table2._3_4_4" hidden="1">{#N/A,#N/A,FALSE,"CGBR95C"}</definedName>
    <definedName name="wrn.table2._3_4_5" hidden="1">{#N/A,#N/A,FALSE,"CGBR95C"}</definedName>
    <definedName name="wrn.table2._3_5" hidden="1">{#N/A,#N/A,FALSE,"CGBR95C"}</definedName>
    <definedName name="wrn.table2._3_5_1" hidden="1">{#N/A,#N/A,FALSE,"CGBR95C"}</definedName>
    <definedName name="wrn.table2._3_5_2" hidden="1">{#N/A,#N/A,FALSE,"CGBR95C"}</definedName>
    <definedName name="wrn.table2._3_5_3" hidden="1">{#N/A,#N/A,FALSE,"CGBR95C"}</definedName>
    <definedName name="wrn.table2._3_5_4" hidden="1">{#N/A,#N/A,FALSE,"CGBR95C"}</definedName>
    <definedName name="wrn.table2._3_5_5" hidden="1">{#N/A,#N/A,FALSE,"CGBR95C"}</definedName>
    <definedName name="wrn.table2._4" hidden="1">{#N/A,#N/A,FALSE,"CGBR95C"}</definedName>
    <definedName name="wrn.table2._4_1" hidden="1">{#N/A,#N/A,FALSE,"CGBR95C"}</definedName>
    <definedName name="wrn.table2._4_1_1" hidden="1">{#N/A,#N/A,FALSE,"CGBR95C"}</definedName>
    <definedName name="wrn.table2._4_1_1_1" hidden="1">{#N/A,#N/A,FALSE,"CGBR95C"}</definedName>
    <definedName name="wrn.table2._4_1_1_1_1" hidden="1">{#N/A,#N/A,FALSE,"CGBR95C"}</definedName>
    <definedName name="wrn.table2._4_1_1_1_2" hidden="1">{#N/A,#N/A,FALSE,"CGBR95C"}</definedName>
    <definedName name="wrn.table2._4_1_1_1_3" hidden="1">{#N/A,#N/A,FALSE,"CGBR95C"}</definedName>
    <definedName name="wrn.table2._4_1_1_1_4" hidden="1">{#N/A,#N/A,FALSE,"CGBR95C"}</definedName>
    <definedName name="wrn.table2._4_1_1_1_5" hidden="1">{#N/A,#N/A,FALSE,"CGBR95C"}</definedName>
    <definedName name="wrn.table2._4_1_1_2" hidden="1">{#N/A,#N/A,FALSE,"CGBR95C"}</definedName>
    <definedName name="wrn.table2._4_1_1_2_1" hidden="1">{#N/A,#N/A,FALSE,"CGBR95C"}</definedName>
    <definedName name="wrn.table2._4_1_1_2_2" hidden="1">{#N/A,#N/A,FALSE,"CGBR95C"}</definedName>
    <definedName name="wrn.table2._4_1_1_2_3" hidden="1">{#N/A,#N/A,FALSE,"CGBR95C"}</definedName>
    <definedName name="wrn.table2._4_1_1_2_4" hidden="1">{#N/A,#N/A,FALSE,"CGBR95C"}</definedName>
    <definedName name="wrn.table2._4_1_1_2_5" hidden="1">{#N/A,#N/A,FALSE,"CGBR95C"}</definedName>
    <definedName name="wrn.table2._4_1_1_3" hidden="1">{#N/A,#N/A,FALSE,"CGBR95C"}</definedName>
    <definedName name="wrn.table2._4_1_1_4" hidden="1">{#N/A,#N/A,FALSE,"CGBR95C"}</definedName>
    <definedName name="wrn.table2._4_1_1_5" hidden="1">{#N/A,#N/A,FALSE,"CGBR95C"}</definedName>
    <definedName name="wrn.table2._4_1_2" hidden="1">{#N/A,#N/A,FALSE,"CGBR95C"}</definedName>
    <definedName name="wrn.table2._4_1_2_1" hidden="1">{#N/A,#N/A,FALSE,"CGBR95C"}</definedName>
    <definedName name="wrn.table2._4_1_2_2" hidden="1">{#N/A,#N/A,FALSE,"CGBR95C"}</definedName>
    <definedName name="wrn.table2._4_1_2_3" hidden="1">{#N/A,#N/A,FALSE,"CGBR95C"}</definedName>
    <definedName name="wrn.table2._4_1_2_4" hidden="1">{#N/A,#N/A,FALSE,"CGBR95C"}</definedName>
    <definedName name="wrn.table2._4_1_2_5" hidden="1">{#N/A,#N/A,FALSE,"CGBR95C"}</definedName>
    <definedName name="wrn.table2._4_1_3" hidden="1">{#N/A,#N/A,FALSE,"CGBR95C"}</definedName>
    <definedName name="wrn.table2._4_1_3_1" hidden="1">{#N/A,#N/A,FALSE,"CGBR95C"}</definedName>
    <definedName name="wrn.table2._4_1_3_2" hidden="1">{#N/A,#N/A,FALSE,"CGBR95C"}</definedName>
    <definedName name="wrn.table2._4_1_3_3" hidden="1">{#N/A,#N/A,FALSE,"CGBR95C"}</definedName>
    <definedName name="wrn.table2._4_1_3_4" hidden="1">{#N/A,#N/A,FALSE,"CGBR95C"}</definedName>
    <definedName name="wrn.table2._4_1_3_5" hidden="1">{#N/A,#N/A,FALSE,"CGBR95C"}</definedName>
    <definedName name="wrn.table2._4_1_4" hidden="1">{#N/A,#N/A,FALSE,"CGBR95C"}</definedName>
    <definedName name="wrn.table2._4_1_4_1" hidden="1">{#N/A,#N/A,FALSE,"CGBR95C"}</definedName>
    <definedName name="wrn.table2._4_1_4_2" hidden="1">{#N/A,#N/A,FALSE,"CGBR95C"}</definedName>
    <definedName name="wrn.table2._4_1_4_3" hidden="1">{#N/A,#N/A,FALSE,"CGBR95C"}</definedName>
    <definedName name="wrn.table2._4_1_4_4" hidden="1">{#N/A,#N/A,FALSE,"CGBR95C"}</definedName>
    <definedName name="wrn.table2._4_1_4_5" hidden="1">{#N/A,#N/A,FALSE,"CGBR95C"}</definedName>
    <definedName name="wrn.table2._4_1_5" hidden="1">{#N/A,#N/A,FALSE,"CGBR95C"}</definedName>
    <definedName name="wrn.table2._4_1_5_1" hidden="1">{#N/A,#N/A,FALSE,"CGBR95C"}</definedName>
    <definedName name="wrn.table2._4_1_5_2" hidden="1">{#N/A,#N/A,FALSE,"CGBR95C"}</definedName>
    <definedName name="wrn.table2._4_1_5_3" hidden="1">{#N/A,#N/A,FALSE,"CGBR95C"}</definedName>
    <definedName name="wrn.table2._4_1_5_4" hidden="1">{#N/A,#N/A,FALSE,"CGBR95C"}</definedName>
    <definedName name="wrn.table2._4_1_5_5" hidden="1">{#N/A,#N/A,FALSE,"CGBR95C"}</definedName>
    <definedName name="wrn.table2._4_2" hidden="1">{#N/A,#N/A,FALSE,"CGBR95C"}</definedName>
    <definedName name="wrn.table2._4_2_1" hidden="1">{#N/A,#N/A,FALSE,"CGBR95C"}</definedName>
    <definedName name="wrn.table2._4_2_2" hidden="1">{#N/A,#N/A,FALSE,"CGBR95C"}</definedName>
    <definedName name="wrn.table2._4_2_3" hidden="1">{#N/A,#N/A,FALSE,"CGBR95C"}</definedName>
    <definedName name="wrn.table2._4_2_4" hidden="1">{#N/A,#N/A,FALSE,"CGBR95C"}</definedName>
    <definedName name="wrn.table2._4_2_5" hidden="1">{#N/A,#N/A,FALSE,"CGBR95C"}</definedName>
    <definedName name="wrn.table2._4_3" hidden="1">{#N/A,#N/A,FALSE,"CGBR95C"}</definedName>
    <definedName name="wrn.table2._4_3_1" hidden="1">{#N/A,#N/A,FALSE,"CGBR95C"}</definedName>
    <definedName name="wrn.table2._4_3_2" hidden="1">{#N/A,#N/A,FALSE,"CGBR95C"}</definedName>
    <definedName name="wrn.table2._4_3_3" hidden="1">{#N/A,#N/A,FALSE,"CGBR95C"}</definedName>
    <definedName name="wrn.table2._4_3_4" hidden="1">{#N/A,#N/A,FALSE,"CGBR95C"}</definedName>
    <definedName name="wrn.table2._4_3_5" hidden="1">{#N/A,#N/A,FALSE,"CGBR95C"}</definedName>
    <definedName name="wrn.table2._4_4" hidden="1">{#N/A,#N/A,FALSE,"CGBR95C"}</definedName>
    <definedName name="wrn.table2._4_4_1" hidden="1">{#N/A,#N/A,FALSE,"CGBR95C"}</definedName>
    <definedName name="wrn.table2._4_4_2" hidden="1">{#N/A,#N/A,FALSE,"CGBR95C"}</definedName>
    <definedName name="wrn.table2._4_4_3" hidden="1">{#N/A,#N/A,FALSE,"CGBR95C"}</definedName>
    <definedName name="wrn.table2._4_4_4" hidden="1">{#N/A,#N/A,FALSE,"CGBR95C"}</definedName>
    <definedName name="wrn.table2._4_4_5" hidden="1">{#N/A,#N/A,FALSE,"CGBR95C"}</definedName>
    <definedName name="wrn.table2._4_5" hidden="1">{#N/A,#N/A,FALSE,"CGBR95C"}</definedName>
    <definedName name="wrn.table2._4_5_1" hidden="1">{#N/A,#N/A,FALSE,"CGBR95C"}</definedName>
    <definedName name="wrn.table2._4_5_2" hidden="1">{#N/A,#N/A,FALSE,"CGBR95C"}</definedName>
    <definedName name="wrn.table2._4_5_3" hidden="1">{#N/A,#N/A,FALSE,"CGBR95C"}</definedName>
    <definedName name="wrn.table2._4_5_4" hidden="1">{#N/A,#N/A,FALSE,"CGBR95C"}</definedName>
    <definedName name="wrn.table2._4_5_5" hidden="1">{#N/A,#N/A,FALSE,"CGBR95C"}</definedName>
    <definedName name="wrn.table2._5" hidden="1">{#N/A,#N/A,FALSE,"CGBR95C"}</definedName>
    <definedName name="wrn.table2._5_1" hidden="1">{#N/A,#N/A,FALSE,"CGBR95C"}</definedName>
    <definedName name="wrn.table2._5_1_1" hidden="1">{#N/A,#N/A,FALSE,"CGBR95C"}</definedName>
    <definedName name="wrn.table2._5_1_1_1" hidden="1">{#N/A,#N/A,FALSE,"CGBR95C"}</definedName>
    <definedName name="wrn.table2._5_1_1_1_1" hidden="1">{#N/A,#N/A,FALSE,"CGBR95C"}</definedName>
    <definedName name="wrn.table2._5_1_1_1_2" hidden="1">{#N/A,#N/A,FALSE,"CGBR95C"}</definedName>
    <definedName name="wrn.table2._5_1_1_1_3" hidden="1">{#N/A,#N/A,FALSE,"CGBR95C"}</definedName>
    <definedName name="wrn.table2._5_1_1_1_4" hidden="1">{#N/A,#N/A,FALSE,"CGBR95C"}</definedName>
    <definedName name="wrn.table2._5_1_1_1_5" hidden="1">{#N/A,#N/A,FALSE,"CGBR95C"}</definedName>
    <definedName name="wrn.table2._5_1_1_2" hidden="1">{#N/A,#N/A,FALSE,"CGBR95C"}</definedName>
    <definedName name="wrn.table2._5_1_1_2_1" hidden="1">{#N/A,#N/A,FALSE,"CGBR95C"}</definedName>
    <definedName name="wrn.table2._5_1_1_2_2" hidden="1">{#N/A,#N/A,FALSE,"CGBR95C"}</definedName>
    <definedName name="wrn.table2._5_1_1_2_3" hidden="1">{#N/A,#N/A,FALSE,"CGBR95C"}</definedName>
    <definedName name="wrn.table2._5_1_1_2_4" hidden="1">{#N/A,#N/A,FALSE,"CGBR95C"}</definedName>
    <definedName name="wrn.table2._5_1_1_2_5" hidden="1">{#N/A,#N/A,FALSE,"CGBR95C"}</definedName>
    <definedName name="wrn.table2._5_1_1_3" hidden="1">{#N/A,#N/A,FALSE,"CGBR95C"}</definedName>
    <definedName name="wrn.table2._5_1_1_4" hidden="1">{#N/A,#N/A,FALSE,"CGBR95C"}</definedName>
    <definedName name="wrn.table2._5_1_1_5" hidden="1">{#N/A,#N/A,FALSE,"CGBR95C"}</definedName>
    <definedName name="wrn.table2._5_1_2" hidden="1">{#N/A,#N/A,FALSE,"CGBR95C"}</definedName>
    <definedName name="wrn.table2._5_1_2_1" hidden="1">{#N/A,#N/A,FALSE,"CGBR95C"}</definedName>
    <definedName name="wrn.table2._5_1_2_2" hidden="1">{#N/A,#N/A,FALSE,"CGBR95C"}</definedName>
    <definedName name="wrn.table2._5_1_2_3" hidden="1">{#N/A,#N/A,FALSE,"CGBR95C"}</definedName>
    <definedName name="wrn.table2._5_1_2_4" hidden="1">{#N/A,#N/A,FALSE,"CGBR95C"}</definedName>
    <definedName name="wrn.table2._5_1_2_5" hidden="1">{#N/A,#N/A,FALSE,"CGBR95C"}</definedName>
    <definedName name="wrn.table2._5_1_3" hidden="1">{#N/A,#N/A,FALSE,"CGBR95C"}</definedName>
    <definedName name="wrn.table2._5_1_3_1" hidden="1">{#N/A,#N/A,FALSE,"CGBR95C"}</definedName>
    <definedName name="wrn.table2._5_1_3_2" hidden="1">{#N/A,#N/A,FALSE,"CGBR95C"}</definedName>
    <definedName name="wrn.table2._5_1_3_3" hidden="1">{#N/A,#N/A,FALSE,"CGBR95C"}</definedName>
    <definedName name="wrn.table2._5_1_3_4" hidden="1">{#N/A,#N/A,FALSE,"CGBR95C"}</definedName>
    <definedName name="wrn.table2._5_1_3_5" hidden="1">{#N/A,#N/A,FALSE,"CGBR95C"}</definedName>
    <definedName name="wrn.table2._5_1_4" hidden="1">{#N/A,#N/A,FALSE,"CGBR95C"}</definedName>
    <definedName name="wrn.table2._5_1_4_1" hidden="1">{#N/A,#N/A,FALSE,"CGBR95C"}</definedName>
    <definedName name="wrn.table2._5_1_4_2" hidden="1">{#N/A,#N/A,FALSE,"CGBR95C"}</definedName>
    <definedName name="wrn.table2._5_1_4_3" hidden="1">{#N/A,#N/A,FALSE,"CGBR95C"}</definedName>
    <definedName name="wrn.table2._5_1_4_4" hidden="1">{#N/A,#N/A,FALSE,"CGBR95C"}</definedName>
    <definedName name="wrn.table2._5_1_4_5" hidden="1">{#N/A,#N/A,FALSE,"CGBR95C"}</definedName>
    <definedName name="wrn.table2._5_1_5" hidden="1">{#N/A,#N/A,FALSE,"CGBR95C"}</definedName>
    <definedName name="wrn.table2._5_1_5_1" hidden="1">{#N/A,#N/A,FALSE,"CGBR95C"}</definedName>
    <definedName name="wrn.table2._5_1_5_2" hidden="1">{#N/A,#N/A,FALSE,"CGBR95C"}</definedName>
    <definedName name="wrn.table2._5_1_5_3" hidden="1">{#N/A,#N/A,FALSE,"CGBR95C"}</definedName>
    <definedName name="wrn.table2._5_1_5_4" hidden="1">{#N/A,#N/A,FALSE,"CGBR95C"}</definedName>
    <definedName name="wrn.table2._5_1_5_5" hidden="1">{#N/A,#N/A,FALSE,"CGBR95C"}</definedName>
    <definedName name="wrn.table2._5_2" hidden="1">{#N/A,#N/A,FALSE,"CGBR95C"}</definedName>
    <definedName name="wrn.table2._5_2_1" hidden="1">{#N/A,#N/A,FALSE,"CGBR95C"}</definedName>
    <definedName name="wrn.table2._5_2_2" hidden="1">{#N/A,#N/A,FALSE,"CGBR95C"}</definedName>
    <definedName name="wrn.table2._5_2_3" hidden="1">{#N/A,#N/A,FALSE,"CGBR95C"}</definedName>
    <definedName name="wrn.table2._5_2_4" hidden="1">{#N/A,#N/A,FALSE,"CGBR95C"}</definedName>
    <definedName name="wrn.table2._5_2_5" hidden="1">{#N/A,#N/A,FALSE,"CGBR95C"}</definedName>
    <definedName name="wrn.table2._5_3" hidden="1">{#N/A,#N/A,FALSE,"CGBR95C"}</definedName>
    <definedName name="wrn.table2._5_3_1" hidden="1">{#N/A,#N/A,FALSE,"CGBR95C"}</definedName>
    <definedName name="wrn.table2._5_3_2" hidden="1">{#N/A,#N/A,FALSE,"CGBR95C"}</definedName>
    <definedName name="wrn.table2._5_3_3" hidden="1">{#N/A,#N/A,FALSE,"CGBR95C"}</definedName>
    <definedName name="wrn.table2._5_3_4" hidden="1">{#N/A,#N/A,FALSE,"CGBR95C"}</definedName>
    <definedName name="wrn.table2._5_3_5" hidden="1">{#N/A,#N/A,FALSE,"CGBR95C"}</definedName>
    <definedName name="wrn.table2._5_4" hidden="1">{#N/A,#N/A,FALSE,"CGBR95C"}</definedName>
    <definedName name="wrn.table2._5_4_1" hidden="1">{#N/A,#N/A,FALSE,"CGBR95C"}</definedName>
    <definedName name="wrn.table2._5_4_2" hidden="1">{#N/A,#N/A,FALSE,"CGBR95C"}</definedName>
    <definedName name="wrn.table2._5_4_3" hidden="1">{#N/A,#N/A,FALSE,"CGBR95C"}</definedName>
    <definedName name="wrn.table2._5_4_4" hidden="1">{#N/A,#N/A,FALSE,"CGBR95C"}</definedName>
    <definedName name="wrn.table2._5_4_5" hidden="1">{#N/A,#N/A,FALSE,"CGBR95C"}</definedName>
    <definedName name="wrn.table2._5_5" hidden="1">{#N/A,#N/A,FALSE,"CGBR95C"}</definedName>
    <definedName name="wrn.table2._5_5_1" hidden="1">{#N/A,#N/A,FALSE,"CGBR95C"}</definedName>
    <definedName name="wrn.table2._5_5_2" hidden="1">{#N/A,#N/A,FALSE,"CGBR95C"}</definedName>
    <definedName name="wrn.table2._5_5_3" hidden="1">{#N/A,#N/A,FALSE,"CGBR95C"}</definedName>
    <definedName name="wrn.table2._5_5_4" hidden="1">{#N/A,#N/A,FALSE,"CGBR95C"}</definedName>
    <definedName name="wrn.table2._5_5_5" hidden="1">{#N/A,#N/A,FALSE,"CGBR95C"}</definedName>
    <definedName name="wrn.tablea." hidden="1">{#N/A,#N/A,FALSE,"CGBR95C"}</definedName>
    <definedName name="wrn.tablea._1" hidden="1">{#N/A,#N/A,FALSE,"CGBR95C"}</definedName>
    <definedName name="wrn.tablea._1_1" hidden="1">{#N/A,#N/A,FALSE,"CGBR95C"}</definedName>
    <definedName name="wrn.tablea._1_1_1" hidden="1">{#N/A,#N/A,FALSE,"CGBR95C"}</definedName>
    <definedName name="wrn.tablea._1_1_1_1" hidden="1">{#N/A,#N/A,FALSE,"CGBR95C"}</definedName>
    <definedName name="wrn.tablea._1_1_1_1_1" hidden="1">{#N/A,#N/A,FALSE,"CGBR95C"}</definedName>
    <definedName name="wrn.tablea._1_1_1_1_1_1" hidden="1">{#N/A,#N/A,FALSE,"CGBR95C"}</definedName>
    <definedName name="wrn.tablea._1_1_1_1_1_2" hidden="1">{#N/A,#N/A,FALSE,"CGBR95C"}</definedName>
    <definedName name="wrn.tablea._1_1_1_1_1_3" hidden="1">{#N/A,#N/A,FALSE,"CGBR95C"}</definedName>
    <definedName name="wrn.tablea._1_1_1_1_1_4" hidden="1">{#N/A,#N/A,FALSE,"CGBR95C"}</definedName>
    <definedName name="wrn.tablea._1_1_1_1_1_5" hidden="1">{#N/A,#N/A,FALSE,"CGBR95C"}</definedName>
    <definedName name="wrn.tablea._1_1_1_1_2" hidden="1">{#N/A,#N/A,FALSE,"CGBR95C"}</definedName>
    <definedName name="wrn.tablea._1_1_1_1_2_1" hidden="1">{#N/A,#N/A,FALSE,"CGBR95C"}</definedName>
    <definedName name="wrn.tablea._1_1_1_1_2_2" hidden="1">{#N/A,#N/A,FALSE,"CGBR95C"}</definedName>
    <definedName name="wrn.tablea._1_1_1_1_2_3" hidden="1">{#N/A,#N/A,FALSE,"CGBR95C"}</definedName>
    <definedName name="wrn.tablea._1_1_1_1_2_4" hidden="1">{#N/A,#N/A,FALSE,"CGBR95C"}</definedName>
    <definedName name="wrn.tablea._1_1_1_1_2_5" hidden="1">{#N/A,#N/A,FALSE,"CGBR95C"}</definedName>
    <definedName name="wrn.tablea._1_1_1_1_3" hidden="1">{#N/A,#N/A,FALSE,"CGBR95C"}</definedName>
    <definedName name="wrn.tablea._1_1_1_1_4" hidden="1">{#N/A,#N/A,FALSE,"CGBR95C"}</definedName>
    <definedName name="wrn.tablea._1_1_1_1_5" hidden="1">{#N/A,#N/A,FALSE,"CGBR95C"}</definedName>
    <definedName name="wrn.tablea._1_1_1_2" hidden="1">{#N/A,#N/A,FALSE,"CGBR95C"}</definedName>
    <definedName name="wrn.tablea._1_1_1_2_1" hidden="1">{#N/A,#N/A,FALSE,"CGBR95C"}</definedName>
    <definedName name="wrn.tablea._1_1_1_2_2" hidden="1">{#N/A,#N/A,FALSE,"CGBR95C"}</definedName>
    <definedName name="wrn.tablea._1_1_1_2_3" hidden="1">{#N/A,#N/A,FALSE,"CGBR95C"}</definedName>
    <definedName name="wrn.tablea._1_1_1_2_4" hidden="1">{#N/A,#N/A,FALSE,"CGBR95C"}</definedName>
    <definedName name="wrn.tablea._1_1_1_2_5" hidden="1">{#N/A,#N/A,FALSE,"CGBR95C"}</definedName>
    <definedName name="wrn.tablea._1_1_1_3" hidden="1">{#N/A,#N/A,FALSE,"CGBR95C"}</definedName>
    <definedName name="wrn.tablea._1_1_1_3_1" hidden="1">{#N/A,#N/A,FALSE,"CGBR95C"}</definedName>
    <definedName name="wrn.tablea._1_1_1_3_2" hidden="1">{#N/A,#N/A,FALSE,"CGBR95C"}</definedName>
    <definedName name="wrn.tablea._1_1_1_3_3" hidden="1">{#N/A,#N/A,FALSE,"CGBR95C"}</definedName>
    <definedName name="wrn.tablea._1_1_1_3_4" hidden="1">{#N/A,#N/A,FALSE,"CGBR95C"}</definedName>
    <definedName name="wrn.tablea._1_1_1_3_5" hidden="1">{#N/A,#N/A,FALSE,"CGBR95C"}</definedName>
    <definedName name="wrn.tablea._1_1_1_4" hidden="1">{#N/A,#N/A,FALSE,"CGBR95C"}</definedName>
    <definedName name="wrn.tablea._1_1_1_4_1" hidden="1">{#N/A,#N/A,FALSE,"CGBR95C"}</definedName>
    <definedName name="wrn.tablea._1_1_1_4_2" hidden="1">{#N/A,#N/A,FALSE,"CGBR95C"}</definedName>
    <definedName name="wrn.tablea._1_1_1_4_3" hidden="1">{#N/A,#N/A,FALSE,"CGBR95C"}</definedName>
    <definedName name="wrn.tablea._1_1_1_4_4" hidden="1">{#N/A,#N/A,FALSE,"CGBR95C"}</definedName>
    <definedName name="wrn.tablea._1_1_1_4_5" hidden="1">{#N/A,#N/A,FALSE,"CGBR95C"}</definedName>
    <definedName name="wrn.tablea._1_1_1_5" hidden="1">{#N/A,#N/A,FALSE,"CGBR95C"}</definedName>
    <definedName name="wrn.tablea._1_1_1_5_1" hidden="1">{#N/A,#N/A,FALSE,"CGBR95C"}</definedName>
    <definedName name="wrn.tablea._1_1_1_5_2" hidden="1">{#N/A,#N/A,FALSE,"CGBR95C"}</definedName>
    <definedName name="wrn.tablea._1_1_1_5_3" hidden="1">{#N/A,#N/A,FALSE,"CGBR95C"}</definedName>
    <definedName name="wrn.tablea._1_1_1_5_4" hidden="1">{#N/A,#N/A,FALSE,"CGBR95C"}</definedName>
    <definedName name="wrn.tablea._1_1_1_5_5" hidden="1">{#N/A,#N/A,FALSE,"CGBR95C"}</definedName>
    <definedName name="wrn.tablea._1_1_2" hidden="1">{#N/A,#N/A,FALSE,"CGBR95C"}</definedName>
    <definedName name="wrn.tablea._1_1_2_1" hidden="1">{#N/A,#N/A,FALSE,"CGBR95C"}</definedName>
    <definedName name="wrn.tablea._1_1_2_2" hidden="1">{#N/A,#N/A,FALSE,"CGBR95C"}</definedName>
    <definedName name="wrn.tablea._1_1_2_3" hidden="1">{#N/A,#N/A,FALSE,"CGBR95C"}</definedName>
    <definedName name="wrn.tablea._1_1_2_4" hidden="1">{#N/A,#N/A,FALSE,"CGBR95C"}</definedName>
    <definedName name="wrn.tablea._1_1_2_5" hidden="1">{#N/A,#N/A,FALSE,"CGBR95C"}</definedName>
    <definedName name="wrn.tablea._1_1_3" hidden="1">{#N/A,#N/A,FALSE,"CGBR95C"}</definedName>
    <definedName name="wrn.tablea._1_1_3_1" hidden="1">{#N/A,#N/A,FALSE,"CGBR95C"}</definedName>
    <definedName name="wrn.tablea._1_1_3_2" hidden="1">{#N/A,#N/A,FALSE,"CGBR95C"}</definedName>
    <definedName name="wrn.tablea._1_1_3_3" hidden="1">{#N/A,#N/A,FALSE,"CGBR95C"}</definedName>
    <definedName name="wrn.tablea._1_1_3_4" hidden="1">{#N/A,#N/A,FALSE,"CGBR95C"}</definedName>
    <definedName name="wrn.tablea._1_1_3_5" hidden="1">{#N/A,#N/A,FALSE,"CGBR95C"}</definedName>
    <definedName name="wrn.tablea._1_1_4" hidden="1">{#N/A,#N/A,FALSE,"CGBR95C"}</definedName>
    <definedName name="wrn.tablea._1_1_4_1" hidden="1">{#N/A,#N/A,FALSE,"CGBR95C"}</definedName>
    <definedName name="wrn.tablea._1_1_4_2" hidden="1">{#N/A,#N/A,FALSE,"CGBR95C"}</definedName>
    <definedName name="wrn.tablea._1_1_4_3" hidden="1">{#N/A,#N/A,FALSE,"CGBR95C"}</definedName>
    <definedName name="wrn.tablea._1_1_4_4" hidden="1">{#N/A,#N/A,FALSE,"CGBR95C"}</definedName>
    <definedName name="wrn.tablea._1_1_4_5" hidden="1">{#N/A,#N/A,FALSE,"CGBR95C"}</definedName>
    <definedName name="wrn.tablea._1_1_5" hidden="1">{#N/A,#N/A,FALSE,"CGBR95C"}</definedName>
    <definedName name="wrn.tablea._1_1_5_1" hidden="1">{#N/A,#N/A,FALSE,"CGBR95C"}</definedName>
    <definedName name="wrn.tablea._1_1_5_2" hidden="1">{#N/A,#N/A,FALSE,"CGBR95C"}</definedName>
    <definedName name="wrn.tablea._1_1_5_3" hidden="1">{#N/A,#N/A,FALSE,"CGBR95C"}</definedName>
    <definedName name="wrn.tablea._1_1_5_4" hidden="1">{#N/A,#N/A,FALSE,"CGBR95C"}</definedName>
    <definedName name="wrn.tablea._1_1_5_5" hidden="1">{#N/A,#N/A,FALSE,"CGBR95C"}</definedName>
    <definedName name="wrn.tablea._1_2" hidden="1">{#N/A,#N/A,FALSE,"CGBR95C"}</definedName>
    <definedName name="wrn.tablea._1_2_1" hidden="1">{#N/A,#N/A,FALSE,"CGBR95C"}</definedName>
    <definedName name="wrn.tablea._1_2_1_1" hidden="1">{#N/A,#N/A,FALSE,"CGBR95C"}</definedName>
    <definedName name="wrn.tablea._1_2_1_1_1" hidden="1">{#N/A,#N/A,FALSE,"CGBR95C"}</definedName>
    <definedName name="wrn.tablea._1_2_1_1_1_1" hidden="1">{#N/A,#N/A,FALSE,"CGBR95C"}</definedName>
    <definedName name="wrn.tablea._1_2_1_1_1_2" hidden="1">{#N/A,#N/A,FALSE,"CGBR95C"}</definedName>
    <definedName name="wrn.tablea._1_2_1_1_1_3" hidden="1">{#N/A,#N/A,FALSE,"CGBR95C"}</definedName>
    <definedName name="wrn.tablea._1_2_1_1_1_4" hidden="1">{#N/A,#N/A,FALSE,"CGBR95C"}</definedName>
    <definedName name="wrn.tablea._1_2_1_1_1_5" hidden="1">{#N/A,#N/A,FALSE,"CGBR95C"}</definedName>
    <definedName name="wrn.tablea._1_2_1_1_2" hidden="1">{#N/A,#N/A,FALSE,"CGBR95C"}</definedName>
    <definedName name="wrn.tablea._1_2_1_1_2_1" hidden="1">{#N/A,#N/A,FALSE,"CGBR95C"}</definedName>
    <definedName name="wrn.tablea._1_2_1_1_2_2" hidden="1">{#N/A,#N/A,FALSE,"CGBR95C"}</definedName>
    <definedName name="wrn.tablea._1_2_1_1_2_3" hidden="1">{#N/A,#N/A,FALSE,"CGBR95C"}</definedName>
    <definedName name="wrn.tablea._1_2_1_1_2_4" hidden="1">{#N/A,#N/A,FALSE,"CGBR95C"}</definedName>
    <definedName name="wrn.tablea._1_2_1_1_2_5" hidden="1">{#N/A,#N/A,FALSE,"CGBR95C"}</definedName>
    <definedName name="wrn.tablea._1_2_1_1_3" hidden="1">{#N/A,#N/A,FALSE,"CGBR95C"}</definedName>
    <definedName name="wrn.tablea._1_2_1_1_4" hidden="1">{#N/A,#N/A,FALSE,"CGBR95C"}</definedName>
    <definedName name="wrn.tablea._1_2_1_1_5" hidden="1">{#N/A,#N/A,FALSE,"CGBR95C"}</definedName>
    <definedName name="wrn.tablea._1_2_1_2" hidden="1">{#N/A,#N/A,FALSE,"CGBR95C"}</definedName>
    <definedName name="wrn.tablea._1_2_1_2_1" hidden="1">{#N/A,#N/A,FALSE,"CGBR95C"}</definedName>
    <definedName name="wrn.tablea._1_2_1_2_2" hidden="1">{#N/A,#N/A,FALSE,"CGBR95C"}</definedName>
    <definedName name="wrn.tablea._1_2_1_2_3" hidden="1">{#N/A,#N/A,FALSE,"CGBR95C"}</definedName>
    <definedName name="wrn.tablea._1_2_1_2_4" hidden="1">{#N/A,#N/A,FALSE,"CGBR95C"}</definedName>
    <definedName name="wrn.tablea._1_2_1_2_5" hidden="1">{#N/A,#N/A,FALSE,"CGBR95C"}</definedName>
    <definedName name="wrn.tablea._1_2_1_3" hidden="1">{#N/A,#N/A,FALSE,"CGBR95C"}</definedName>
    <definedName name="wrn.tablea._1_2_1_3_1" hidden="1">{#N/A,#N/A,FALSE,"CGBR95C"}</definedName>
    <definedName name="wrn.tablea._1_2_1_3_2" hidden="1">{#N/A,#N/A,FALSE,"CGBR95C"}</definedName>
    <definedName name="wrn.tablea._1_2_1_3_3" hidden="1">{#N/A,#N/A,FALSE,"CGBR95C"}</definedName>
    <definedName name="wrn.tablea._1_2_1_3_4" hidden="1">{#N/A,#N/A,FALSE,"CGBR95C"}</definedName>
    <definedName name="wrn.tablea._1_2_1_3_5" hidden="1">{#N/A,#N/A,FALSE,"CGBR95C"}</definedName>
    <definedName name="wrn.tablea._1_2_1_4" hidden="1">{#N/A,#N/A,FALSE,"CGBR95C"}</definedName>
    <definedName name="wrn.tablea._1_2_1_4_1" hidden="1">{#N/A,#N/A,FALSE,"CGBR95C"}</definedName>
    <definedName name="wrn.tablea._1_2_1_4_2" hidden="1">{#N/A,#N/A,FALSE,"CGBR95C"}</definedName>
    <definedName name="wrn.tablea._1_2_1_4_3" hidden="1">{#N/A,#N/A,FALSE,"CGBR95C"}</definedName>
    <definedName name="wrn.tablea._1_2_1_4_4" hidden="1">{#N/A,#N/A,FALSE,"CGBR95C"}</definedName>
    <definedName name="wrn.tablea._1_2_1_4_5" hidden="1">{#N/A,#N/A,FALSE,"CGBR95C"}</definedName>
    <definedName name="wrn.tablea._1_2_1_5" hidden="1">{#N/A,#N/A,FALSE,"CGBR95C"}</definedName>
    <definedName name="wrn.tablea._1_2_1_5_1" hidden="1">{#N/A,#N/A,FALSE,"CGBR95C"}</definedName>
    <definedName name="wrn.tablea._1_2_1_5_2" hidden="1">{#N/A,#N/A,FALSE,"CGBR95C"}</definedName>
    <definedName name="wrn.tablea._1_2_1_5_3" hidden="1">{#N/A,#N/A,FALSE,"CGBR95C"}</definedName>
    <definedName name="wrn.tablea._1_2_1_5_4" hidden="1">{#N/A,#N/A,FALSE,"CGBR95C"}</definedName>
    <definedName name="wrn.tablea._1_2_1_5_5" hidden="1">{#N/A,#N/A,FALSE,"CGBR95C"}</definedName>
    <definedName name="wrn.tablea._1_2_2" hidden="1">{#N/A,#N/A,FALSE,"CGBR95C"}</definedName>
    <definedName name="wrn.tablea._1_2_2_1" hidden="1">{#N/A,#N/A,FALSE,"CGBR95C"}</definedName>
    <definedName name="wrn.tablea._1_2_2_2" hidden="1">{#N/A,#N/A,FALSE,"CGBR95C"}</definedName>
    <definedName name="wrn.tablea._1_2_2_3" hidden="1">{#N/A,#N/A,FALSE,"CGBR95C"}</definedName>
    <definedName name="wrn.tablea._1_2_2_4" hidden="1">{#N/A,#N/A,FALSE,"CGBR95C"}</definedName>
    <definedName name="wrn.tablea._1_2_2_5" hidden="1">{#N/A,#N/A,FALSE,"CGBR95C"}</definedName>
    <definedName name="wrn.tablea._1_2_3" hidden="1">{#N/A,#N/A,FALSE,"CGBR95C"}</definedName>
    <definedName name="wrn.tablea._1_2_3_1" hidden="1">{#N/A,#N/A,FALSE,"CGBR95C"}</definedName>
    <definedName name="wrn.tablea._1_2_3_2" hidden="1">{#N/A,#N/A,FALSE,"CGBR95C"}</definedName>
    <definedName name="wrn.tablea._1_2_3_3" hidden="1">{#N/A,#N/A,FALSE,"CGBR95C"}</definedName>
    <definedName name="wrn.tablea._1_2_3_4" hidden="1">{#N/A,#N/A,FALSE,"CGBR95C"}</definedName>
    <definedName name="wrn.tablea._1_2_3_5" hidden="1">{#N/A,#N/A,FALSE,"CGBR95C"}</definedName>
    <definedName name="wrn.tablea._1_2_4" hidden="1">{#N/A,#N/A,FALSE,"CGBR95C"}</definedName>
    <definedName name="wrn.tablea._1_2_4_1" hidden="1">{#N/A,#N/A,FALSE,"CGBR95C"}</definedName>
    <definedName name="wrn.tablea._1_2_4_2" hidden="1">{#N/A,#N/A,FALSE,"CGBR95C"}</definedName>
    <definedName name="wrn.tablea._1_2_4_3" hidden="1">{#N/A,#N/A,FALSE,"CGBR95C"}</definedName>
    <definedName name="wrn.tablea._1_2_4_4" hidden="1">{#N/A,#N/A,FALSE,"CGBR95C"}</definedName>
    <definedName name="wrn.tablea._1_2_4_5" hidden="1">{#N/A,#N/A,FALSE,"CGBR95C"}</definedName>
    <definedName name="wrn.tablea._1_2_5" hidden="1">{#N/A,#N/A,FALSE,"CGBR95C"}</definedName>
    <definedName name="wrn.tablea._1_2_5_1" hidden="1">{#N/A,#N/A,FALSE,"CGBR95C"}</definedName>
    <definedName name="wrn.tablea._1_2_5_2" hidden="1">{#N/A,#N/A,FALSE,"CGBR95C"}</definedName>
    <definedName name="wrn.tablea._1_2_5_3" hidden="1">{#N/A,#N/A,FALSE,"CGBR95C"}</definedName>
    <definedName name="wrn.tablea._1_2_5_4" hidden="1">{#N/A,#N/A,FALSE,"CGBR95C"}</definedName>
    <definedName name="wrn.tablea._1_2_5_5" hidden="1">{#N/A,#N/A,FALSE,"CGBR95C"}</definedName>
    <definedName name="wrn.tablea._1_3" hidden="1">{#N/A,#N/A,FALSE,"CGBR95C"}</definedName>
    <definedName name="wrn.tablea._1_3_1" hidden="1">{#N/A,#N/A,FALSE,"CGBR95C"}</definedName>
    <definedName name="wrn.tablea._1_3_1_1" hidden="1">{#N/A,#N/A,FALSE,"CGBR95C"}</definedName>
    <definedName name="wrn.tablea._1_3_1_1_1" hidden="1">{#N/A,#N/A,FALSE,"CGBR95C"}</definedName>
    <definedName name="wrn.tablea._1_3_1_1_1_1" hidden="1">{#N/A,#N/A,FALSE,"CGBR95C"}</definedName>
    <definedName name="wrn.tablea._1_3_1_1_1_2" hidden="1">{#N/A,#N/A,FALSE,"CGBR95C"}</definedName>
    <definedName name="wrn.tablea._1_3_1_1_1_3" hidden="1">{#N/A,#N/A,FALSE,"CGBR95C"}</definedName>
    <definedName name="wrn.tablea._1_3_1_1_1_4" hidden="1">{#N/A,#N/A,FALSE,"CGBR95C"}</definedName>
    <definedName name="wrn.tablea._1_3_1_1_1_5" hidden="1">{#N/A,#N/A,FALSE,"CGBR95C"}</definedName>
    <definedName name="wrn.tablea._1_3_1_1_2" hidden="1">{#N/A,#N/A,FALSE,"CGBR95C"}</definedName>
    <definedName name="wrn.tablea._1_3_1_1_2_1" hidden="1">{#N/A,#N/A,FALSE,"CGBR95C"}</definedName>
    <definedName name="wrn.tablea._1_3_1_1_2_2" hidden="1">{#N/A,#N/A,FALSE,"CGBR95C"}</definedName>
    <definedName name="wrn.tablea._1_3_1_1_2_3" hidden="1">{#N/A,#N/A,FALSE,"CGBR95C"}</definedName>
    <definedName name="wrn.tablea._1_3_1_1_2_4" hidden="1">{#N/A,#N/A,FALSE,"CGBR95C"}</definedName>
    <definedName name="wrn.tablea._1_3_1_1_2_5" hidden="1">{#N/A,#N/A,FALSE,"CGBR95C"}</definedName>
    <definedName name="wrn.tablea._1_3_1_1_3" hidden="1">{#N/A,#N/A,FALSE,"CGBR95C"}</definedName>
    <definedName name="wrn.tablea._1_3_1_1_4" hidden="1">{#N/A,#N/A,FALSE,"CGBR95C"}</definedName>
    <definedName name="wrn.tablea._1_3_1_1_5" hidden="1">{#N/A,#N/A,FALSE,"CGBR95C"}</definedName>
    <definedName name="wrn.tablea._1_3_1_2" hidden="1">{#N/A,#N/A,FALSE,"CGBR95C"}</definedName>
    <definedName name="wrn.tablea._1_3_1_2_1" hidden="1">{#N/A,#N/A,FALSE,"CGBR95C"}</definedName>
    <definedName name="wrn.tablea._1_3_1_2_2" hidden="1">{#N/A,#N/A,FALSE,"CGBR95C"}</definedName>
    <definedName name="wrn.tablea._1_3_1_2_3" hidden="1">{#N/A,#N/A,FALSE,"CGBR95C"}</definedName>
    <definedName name="wrn.tablea._1_3_1_2_4" hidden="1">{#N/A,#N/A,FALSE,"CGBR95C"}</definedName>
    <definedName name="wrn.tablea._1_3_1_2_5" hidden="1">{#N/A,#N/A,FALSE,"CGBR95C"}</definedName>
    <definedName name="wrn.tablea._1_3_1_3" hidden="1">{#N/A,#N/A,FALSE,"CGBR95C"}</definedName>
    <definedName name="wrn.tablea._1_3_1_3_1" hidden="1">{#N/A,#N/A,FALSE,"CGBR95C"}</definedName>
    <definedName name="wrn.tablea._1_3_1_3_2" hidden="1">{#N/A,#N/A,FALSE,"CGBR95C"}</definedName>
    <definedName name="wrn.tablea._1_3_1_3_3" hidden="1">{#N/A,#N/A,FALSE,"CGBR95C"}</definedName>
    <definedName name="wrn.tablea._1_3_1_3_4" hidden="1">{#N/A,#N/A,FALSE,"CGBR95C"}</definedName>
    <definedName name="wrn.tablea._1_3_1_3_5" hidden="1">{#N/A,#N/A,FALSE,"CGBR95C"}</definedName>
    <definedName name="wrn.tablea._1_3_1_4" hidden="1">{#N/A,#N/A,FALSE,"CGBR95C"}</definedName>
    <definedName name="wrn.tablea._1_3_1_4_1" hidden="1">{#N/A,#N/A,FALSE,"CGBR95C"}</definedName>
    <definedName name="wrn.tablea._1_3_1_4_2" hidden="1">{#N/A,#N/A,FALSE,"CGBR95C"}</definedName>
    <definedName name="wrn.tablea._1_3_1_4_3" hidden="1">{#N/A,#N/A,FALSE,"CGBR95C"}</definedName>
    <definedName name="wrn.tablea._1_3_1_4_4" hidden="1">{#N/A,#N/A,FALSE,"CGBR95C"}</definedName>
    <definedName name="wrn.tablea._1_3_1_4_5" hidden="1">{#N/A,#N/A,FALSE,"CGBR95C"}</definedName>
    <definedName name="wrn.tablea._1_3_1_5" hidden="1">{#N/A,#N/A,FALSE,"CGBR95C"}</definedName>
    <definedName name="wrn.tablea._1_3_1_5_1" hidden="1">{#N/A,#N/A,FALSE,"CGBR95C"}</definedName>
    <definedName name="wrn.tablea._1_3_1_5_2" hidden="1">{#N/A,#N/A,FALSE,"CGBR95C"}</definedName>
    <definedName name="wrn.tablea._1_3_1_5_3" hidden="1">{#N/A,#N/A,FALSE,"CGBR95C"}</definedName>
    <definedName name="wrn.tablea._1_3_1_5_4" hidden="1">{#N/A,#N/A,FALSE,"CGBR95C"}</definedName>
    <definedName name="wrn.tablea._1_3_1_5_5" hidden="1">{#N/A,#N/A,FALSE,"CGBR95C"}</definedName>
    <definedName name="wrn.tablea._1_3_2" hidden="1">{#N/A,#N/A,FALSE,"CGBR95C"}</definedName>
    <definedName name="wrn.tablea._1_3_2_1" hidden="1">{#N/A,#N/A,FALSE,"CGBR95C"}</definedName>
    <definedName name="wrn.tablea._1_3_2_2" hidden="1">{#N/A,#N/A,FALSE,"CGBR95C"}</definedName>
    <definedName name="wrn.tablea._1_3_2_3" hidden="1">{#N/A,#N/A,FALSE,"CGBR95C"}</definedName>
    <definedName name="wrn.tablea._1_3_2_4" hidden="1">{#N/A,#N/A,FALSE,"CGBR95C"}</definedName>
    <definedName name="wrn.tablea._1_3_2_5" hidden="1">{#N/A,#N/A,FALSE,"CGBR95C"}</definedName>
    <definedName name="wrn.tablea._1_3_3" hidden="1">{#N/A,#N/A,FALSE,"CGBR95C"}</definedName>
    <definedName name="wrn.tablea._1_3_3_1" hidden="1">{#N/A,#N/A,FALSE,"CGBR95C"}</definedName>
    <definedName name="wrn.tablea._1_3_3_2" hidden="1">{#N/A,#N/A,FALSE,"CGBR95C"}</definedName>
    <definedName name="wrn.tablea._1_3_3_3" hidden="1">{#N/A,#N/A,FALSE,"CGBR95C"}</definedName>
    <definedName name="wrn.tablea._1_3_3_4" hidden="1">{#N/A,#N/A,FALSE,"CGBR95C"}</definedName>
    <definedName name="wrn.tablea._1_3_3_5" hidden="1">{#N/A,#N/A,FALSE,"CGBR95C"}</definedName>
    <definedName name="wrn.tablea._1_3_4" hidden="1">{#N/A,#N/A,FALSE,"CGBR95C"}</definedName>
    <definedName name="wrn.tablea._1_3_4_1" hidden="1">{#N/A,#N/A,FALSE,"CGBR95C"}</definedName>
    <definedName name="wrn.tablea._1_3_4_2" hidden="1">{#N/A,#N/A,FALSE,"CGBR95C"}</definedName>
    <definedName name="wrn.tablea._1_3_4_3" hidden="1">{#N/A,#N/A,FALSE,"CGBR95C"}</definedName>
    <definedName name="wrn.tablea._1_3_4_4" hidden="1">{#N/A,#N/A,FALSE,"CGBR95C"}</definedName>
    <definedName name="wrn.tablea._1_3_4_5" hidden="1">{#N/A,#N/A,FALSE,"CGBR95C"}</definedName>
    <definedName name="wrn.tablea._1_3_5" hidden="1">{#N/A,#N/A,FALSE,"CGBR95C"}</definedName>
    <definedName name="wrn.tablea._1_3_5_1" hidden="1">{#N/A,#N/A,FALSE,"CGBR95C"}</definedName>
    <definedName name="wrn.tablea._1_3_5_2" hidden="1">{#N/A,#N/A,FALSE,"CGBR95C"}</definedName>
    <definedName name="wrn.tablea._1_3_5_3" hidden="1">{#N/A,#N/A,FALSE,"CGBR95C"}</definedName>
    <definedName name="wrn.tablea._1_3_5_4" hidden="1">{#N/A,#N/A,FALSE,"CGBR95C"}</definedName>
    <definedName name="wrn.tablea._1_3_5_5" hidden="1">{#N/A,#N/A,FALSE,"CGBR95C"}</definedName>
    <definedName name="wrn.tablea._1_4" hidden="1">{#N/A,#N/A,FALSE,"CGBR95C"}</definedName>
    <definedName name="wrn.tablea._1_4_1" hidden="1">{#N/A,#N/A,FALSE,"CGBR95C"}</definedName>
    <definedName name="wrn.tablea._1_4_1_1" hidden="1">{#N/A,#N/A,FALSE,"CGBR95C"}</definedName>
    <definedName name="wrn.tablea._1_4_1_1_1" hidden="1">{#N/A,#N/A,FALSE,"CGBR95C"}</definedName>
    <definedName name="wrn.tablea._1_4_1_1_2" hidden="1">{#N/A,#N/A,FALSE,"CGBR95C"}</definedName>
    <definedName name="wrn.tablea._1_4_1_1_3" hidden="1">{#N/A,#N/A,FALSE,"CGBR95C"}</definedName>
    <definedName name="wrn.tablea._1_4_1_1_4" hidden="1">{#N/A,#N/A,FALSE,"CGBR95C"}</definedName>
    <definedName name="wrn.tablea._1_4_1_1_5" hidden="1">{#N/A,#N/A,FALSE,"CGBR95C"}</definedName>
    <definedName name="wrn.tablea._1_4_1_2" hidden="1">{#N/A,#N/A,FALSE,"CGBR95C"}</definedName>
    <definedName name="wrn.tablea._1_4_1_2_1" hidden="1">{#N/A,#N/A,FALSE,"CGBR95C"}</definedName>
    <definedName name="wrn.tablea._1_4_1_2_2" hidden="1">{#N/A,#N/A,FALSE,"CGBR95C"}</definedName>
    <definedName name="wrn.tablea._1_4_1_2_3" hidden="1">{#N/A,#N/A,FALSE,"CGBR95C"}</definedName>
    <definedName name="wrn.tablea._1_4_1_2_4" hidden="1">{#N/A,#N/A,FALSE,"CGBR95C"}</definedName>
    <definedName name="wrn.tablea._1_4_1_2_5" hidden="1">{#N/A,#N/A,FALSE,"CGBR95C"}</definedName>
    <definedName name="wrn.tablea._1_4_1_3" hidden="1">{#N/A,#N/A,FALSE,"CGBR95C"}</definedName>
    <definedName name="wrn.tablea._1_4_1_3_1" hidden="1">{#N/A,#N/A,FALSE,"CGBR95C"}</definedName>
    <definedName name="wrn.tablea._1_4_1_3_2" hidden="1">{#N/A,#N/A,FALSE,"CGBR95C"}</definedName>
    <definedName name="wrn.tablea._1_4_1_3_3" hidden="1">{#N/A,#N/A,FALSE,"CGBR95C"}</definedName>
    <definedName name="wrn.tablea._1_4_1_3_4" hidden="1">{#N/A,#N/A,FALSE,"CGBR95C"}</definedName>
    <definedName name="wrn.tablea._1_4_1_3_5" hidden="1">{#N/A,#N/A,FALSE,"CGBR95C"}</definedName>
    <definedName name="wrn.tablea._1_4_1_4" hidden="1">{#N/A,#N/A,FALSE,"CGBR95C"}</definedName>
    <definedName name="wrn.tablea._1_4_1_4_1" hidden="1">{#N/A,#N/A,FALSE,"CGBR95C"}</definedName>
    <definedName name="wrn.tablea._1_4_1_4_2" hidden="1">{#N/A,#N/A,FALSE,"CGBR95C"}</definedName>
    <definedName name="wrn.tablea._1_4_1_4_3" hidden="1">{#N/A,#N/A,FALSE,"CGBR95C"}</definedName>
    <definedName name="wrn.tablea._1_4_1_4_4" hidden="1">{#N/A,#N/A,FALSE,"CGBR95C"}</definedName>
    <definedName name="wrn.tablea._1_4_1_4_5" hidden="1">{#N/A,#N/A,FALSE,"CGBR95C"}</definedName>
    <definedName name="wrn.tablea._1_4_1_5" hidden="1">{#N/A,#N/A,FALSE,"CGBR95C"}</definedName>
    <definedName name="wrn.tablea._1_4_1_5_1" hidden="1">{#N/A,#N/A,FALSE,"CGBR95C"}</definedName>
    <definedName name="wrn.tablea._1_4_1_5_2" hidden="1">{#N/A,#N/A,FALSE,"CGBR95C"}</definedName>
    <definedName name="wrn.tablea._1_4_1_5_3" hidden="1">{#N/A,#N/A,FALSE,"CGBR95C"}</definedName>
    <definedName name="wrn.tablea._1_4_1_5_4" hidden="1">{#N/A,#N/A,FALSE,"CGBR95C"}</definedName>
    <definedName name="wrn.tablea._1_4_1_5_5" hidden="1">{#N/A,#N/A,FALSE,"CGBR95C"}</definedName>
    <definedName name="wrn.tablea._1_4_2" hidden="1">{#N/A,#N/A,FALSE,"CGBR95C"}</definedName>
    <definedName name="wrn.tablea._1_4_2_1" hidden="1">{#N/A,#N/A,FALSE,"CGBR95C"}</definedName>
    <definedName name="wrn.tablea._1_4_2_2" hidden="1">{#N/A,#N/A,FALSE,"CGBR95C"}</definedName>
    <definedName name="wrn.tablea._1_4_2_3" hidden="1">{#N/A,#N/A,FALSE,"CGBR95C"}</definedName>
    <definedName name="wrn.tablea._1_4_2_4" hidden="1">{#N/A,#N/A,FALSE,"CGBR95C"}</definedName>
    <definedName name="wrn.tablea._1_4_2_5" hidden="1">{#N/A,#N/A,FALSE,"CGBR95C"}</definedName>
    <definedName name="wrn.tablea._1_4_3" hidden="1">{#N/A,#N/A,FALSE,"CGBR95C"}</definedName>
    <definedName name="wrn.tablea._1_4_3_1" hidden="1">{#N/A,#N/A,FALSE,"CGBR95C"}</definedName>
    <definedName name="wrn.tablea._1_4_3_2" hidden="1">{#N/A,#N/A,FALSE,"CGBR95C"}</definedName>
    <definedName name="wrn.tablea._1_4_3_3" hidden="1">{#N/A,#N/A,FALSE,"CGBR95C"}</definedName>
    <definedName name="wrn.tablea._1_4_3_4" hidden="1">{#N/A,#N/A,FALSE,"CGBR95C"}</definedName>
    <definedName name="wrn.tablea._1_4_3_5" hidden="1">{#N/A,#N/A,FALSE,"CGBR95C"}</definedName>
    <definedName name="wrn.tablea._1_4_4" hidden="1">{#N/A,#N/A,FALSE,"CGBR95C"}</definedName>
    <definedName name="wrn.tablea._1_4_4_1" hidden="1">{#N/A,#N/A,FALSE,"CGBR95C"}</definedName>
    <definedName name="wrn.tablea._1_4_4_2" hidden="1">{#N/A,#N/A,FALSE,"CGBR95C"}</definedName>
    <definedName name="wrn.tablea._1_4_4_3" hidden="1">{#N/A,#N/A,FALSE,"CGBR95C"}</definedName>
    <definedName name="wrn.tablea._1_4_4_4" hidden="1">{#N/A,#N/A,FALSE,"CGBR95C"}</definedName>
    <definedName name="wrn.tablea._1_4_4_5" hidden="1">{#N/A,#N/A,FALSE,"CGBR95C"}</definedName>
    <definedName name="wrn.tablea._1_4_5" hidden="1">{#N/A,#N/A,FALSE,"CGBR95C"}</definedName>
    <definedName name="wrn.tablea._1_4_5_1" hidden="1">{#N/A,#N/A,FALSE,"CGBR95C"}</definedName>
    <definedName name="wrn.tablea._1_4_5_2" hidden="1">{#N/A,#N/A,FALSE,"CGBR95C"}</definedName>
    <definedName name="wrn.tablea._1_4_5_3" hidden="1">{#N/A,#N/A,FALSE,"CGBR95C"}</definedName>
    <definedName name="wrn.tablea._1_4_5_4" hidden="1">{#N/A,#N/A,FALSE,"CGBR95C"}</definedName>
    <definedName name="wrn.tablea._1_4_5_5" hidden="1">{#N/A,#N/A,FALSE,"CGBR95C"}</definedName>
    <definedName name="wrn.tablea._1_5" hidden="1">{#N/A,#N/A,FALSE,"CGBR95C"}</definedName>
    <definedName name="wrn.tablea._1_5_1" hidden="1">{#N/A,#N/A,FALSE,"CGBR95C"}</definedName>
    <definedName name="wrn.tablea._1_5_1_1" hidden="1">{#N/A,#N/A,FALSE,"CGBR95C"}</definedName>
    <definedName name="wrn.tablea._1_5_1_2" hidden="1">{#N/A,#N/A,FALSE,"CGBR95C"}</definedName>
    <definedName name="wrn.tablea._1_5_1_3" hidden="1">{#N/A,#N/A,FALSE,"CGBR95C"}</definedName>
    <definedName name="wrn.tablea._1_5_1_4" hidden="1">{#N/A,#N/A,FALSE,"CGBR95C"}</definedName>
    <definedName name="wrn.tablea._1_5_1_5" hidden="1">{#N/A,#N/A,FALSE,"CGBR95C"}</definedName>
    <definedName name="wrn.tablea._1_5_2" hidden="1">{#N/A,#N/A,FALSE,"CGBR95C"}</definedName>
    <definedName name="wrn.tablea._1_5_2_1" hidden="1">{#N/A,#N/A,FALSE,"CGBR95C"}</definedName>
    <definedName name="wrn.tablea._1_5_2_2" hidden="1">{#N/A,#N/A,FALSE,"CGBR95C"}</definedName>
    <definedName name="wrn.tablea._1_5_2_3" hidden="1">{#N/A,#N/A,FALSE,"CGBR95C"}</definedName>
    <definedName name="wrn.tablea._1_5_2_4" hidden="1">{#N/A,#N/A,FALSE,"CGBR95C"}</definedName>
    <definedName name="wrn.tablea._1_5_2_5" hidden="1">{#N/A,#N/A,FALSE,"CGBR95C"}</definedName>
    <definedName name="wrn.tablea._1_5_3" hidden="1">{#N/A,#N/A,FALSE,"CGBR95C"}</definedName>
    <definedName name="wrn.tablea._1_5_3_1" hidden="1">{#N/A,#N/A,FALSE,"CGBR95C"}</definedName>
    <definedName name="wrn.tablea._1_5_3_2" hidden="1">{#N/A,#N/A,FALSE,"CGBR95C"}</definedName>
    <definedName name="wrn.tablea._1_5_3_3" hidden="1">{#N/A,#N/A,FALSE,"CGBR95C"}</definedName>
    <definedName name="wrn.tablea._1_5_3_4" hidden="1">{#N/A,#N/A,FALSE,"CGBR95C"}</definedName>
    <definedName name="wrn.tablea._1_5_3_5" hidden="1">{#N/A,#N/A,FALSE,"CGBR95C"}</definedName>
    <definedName name="wrn.tablea._1_5_4" hidden="1">{#N/A,#N/A,FALSE,"CGBR95C"}</definedName>
    <definedName name="wrn.tablea._1_5_4_1" hidden="1">{#N/A,#N/A,FALSE,"CGBR95C"}</definedName>
    <definedName name="wrn.tablea._1_5_4_2" hidden="1">{#N/A,#N/A,FALSE,"CGBR95C"}</definedName>
    <definedName name="wrn.tablea._1_5_4_3" hidden="1">{#N/A,#N/A,FALSE,"CGBR95C"}</definedName>
    <definedName name="wrn.tablea._1_5_4_4" hidden="1">{#N/A,#N/A,FALSE,"CGBR95C"}</definedName>
    <definedName name="wrn.tablea._1_5_4_5" hidden="1">{#N/A,#N/A,FALSE,"CGBR95C"}</definedName>
    <definedName name="wrn.tablea._1_5_5" hidden="1">{#N/A,#N/A,FALSE,"CGBR95C"}</definedName>
    <definedName name="wrn.tablea._1_5_5_1" hidden="1">{#N/A,#N/A,FALSE,"CGBR95C"}</definedName>
    <definedName name="wrn.tablea._1_5_5_2" hidden="1">{#N/A,#N/A,FALSE,"CGBR95C"}</definedName>
    <definedName name="wrn.tablea._1_5_5_3" hidden="1">{#N/A,#N/A,FALSE,"CGBR95C"}</definedName>
    <definedName name="wrn.tablea._1_5_5_4" hidden="1">{#N/A,#N/A,FALSE,"CGBR95C"}</definedName>
    <definedName name="wrn.tablea._1_5_5_5" hidden="1">{#N/A,#N/A,FALSE,"CGBR95C"}</definedName>
    <definedName name="wrn.tablea._2" hidden="1">{#N/A,#N/A,FALSE,"CGBR95C"}</definedName>
    <definedName name="wrn.tablea._2_1" hidden="1">{#N/A,#N/A,FALSE,"CGBR95C"}</definedName>
    <definedName name="wrn.tablea._2_1_1" hidden="1">{#N/A,#N/A,FALSE,"CGBR95C"}</definedName>
    <definedName name="wrn.tablea._2_1_1_1" hidden="1">{#N/A,#N/A,FALSE,"CGBR95C"}</definedName>
    <definedName name="wrn.tablea._2_1_1_1_1" hidden="1">{#N/A,#N/A,FALSE,"CGBR95C"}</definedName>
    <definedName name="wrn.tablea._2_1_1_1_2" hidden="1">{#N/A,#N/A,FALSE,"CGBR95C"}</definedName>
    <definedName name="wrn.tablea._2_1_1_1_3" hidden="1">{#N/A,#N/A,FALSE,"CGBR95C"}</definedName>
    <definedName name="wrn.tablea._2_1_1_1_4" hidden="1">{#N/A,#N/A,FALSE,"CGBR95C"}</definedName>
    <definedName name="wrn.tablea._2_1_1_1_5" hidden="1">{#N/A,#N/A,FALSE,"CGBR95C"}</definedName>
    <definedName name="wrn.tablea._2_1_1_2" hidden="1">{#N/A,#N/A,FALSE,"CGBR95C"}</definedName>
    <definedName name="wrn.tablea._2_1_1_2_1" hidden="1">{#N/A,#N/A,FALSE,"CGBR95C"}</definedName>
    <definedName name="wrn.tablea._2_1_1_2_2" hidden="1">{#N/A,#N/A,FALSE,"CGBR95C"}</definedName>
    <definedName name="wrn.tablea._2_1_1_2_3" hidden="1">{#N/A,#N/A,FALSE,"CGBR95C"}</definedName>
    <definedName name="wrn.tablea._2_1_1_2_4" hidden="1">{#N/A,#N/A,FALSE,"CGBR95C"}</definedName>
    <definedName name="wrn.tablea._2_1_1_2_5" hidden="1">{#N/A,#N/A,FALSE,"CGBR95C"}</definedName>
    <definedName name="wrn.tablea._2_1_1_3" hidden="1">{#N/A,#N/A,FALSE,"CGBR95C"}</definedName>
    <definedName name="wrn.tablea._2_1_1_4" hidden="1">{#N/A,#N/A,FALSE,"CGBR95C"}</definedName>
    <definedName name="wrn.tablea._2_1_1_5" hidden="1">{#N/A,#N/A,FALSE,"CGBR95C"}</definedName>
    <definedName name="wrn.tablea._2_1_2" hidden="1">{#N/A,#N/A,FALSE,"CGBR95C"}</definedName>
    <definedName name="wrn.tablea._2_1_2_1" hidden="1">{#N/A,#N/A,FALSE,"CGBR95C"}</definedName>
    <definedName name="wrn.tablea._2_1_2_2" hidden="1">{#N/A,#N/A,FALSE,"CGBR95C"}</definedName>
    <definedName name="wrn.tablea._2_1_2_3" hidden="1">{#N/A,#N/A,FALSE,"CGBR95C"}</definedName>
    <definedName name="wrn.tablea._2_1_2_4" hidden="1">{#N/A,#N/A,FALSE,"CGBR95C"}</definedName>
    <definedName name="wrn.tablea._2_1_2_5" hidden="1">{#N/A,#N/A,FALSE,"CGBR95C"}</definedName>
    <definedName name="wrn.tablea._2_1_3" hidden="1">{#N/A,#N/A,FALSE,"CGBR95C"}</definedName>
    <definedName name="wrn.tablea._2_1_3_1" hidden="1">{#N/A,#N/A,FALSE,"CGBR95C"}</definedName>
    <definedName name="wrn.tablea._2_1_3_2" hidden="1">{#N/A,#N/A,FALSE,"CGBR95C"}</definedName>
    <definedName name="wrn.tablea._2_1_3_3" hidden="1">{#N/A,#N/A,FALSE,"CGBR95C"}</definedName>
    <definedName name="wrn.tablea._2_1_3_4" hidden="1">{#N/A,#N/A,FALSE,"CGBR95C"}</definedName>
    <definedName name="wrn.tablea._2_1_3_5" hidden="1">{#N/A,#N/A,FALSE,"CGBR95C"}</definedName>
    <definedName name="wrn.tablea._2_1_4" hidden="1">{#N/A,#N/A,FALSE,"CGBR95C"}</definedName>
    <definedName name="wrn.tablea._2_1_4_1" hidden="1">{#N/A,#N/A,FALSE,"CGBR95C"}</definedName>
    <definedName name="wrn.tablea._2_1_4_2" hidden="1">{#N/A,#N/A,FALSE,"CGBR95C"}</definedName>
    <definedName name="wrn.tablea._2_1_4_3" hidden="1">{#N/A,#N/A,FALSE,"CGBR95C"}</definedName>
    <definedName name="wrn.tablea._2_1_4_4" hidden="1">{#N/A,#N/A,FALSE,"CGBR95C"}</definedName>
    <definedName name="wrn.tablea._2_1_4_5" hidden="1">{#N/A,#N/A,FALSE,"CGBR95C"}</definedName>
    <definedName name="wrn.tablea._2_1_5" hidden="1">{#N/A,#N/A,FALSE,"CGBR95C"}</definedName>
    <definedName name="wrn.tablea._2_1_5_1" hidden="1">{#N/A,#N/A,FALSE,"CGBR95C"}</definedName>
    <definedName name="wrn.tablea._2_1_5_2" hidden="1">{#N/A,#N/A,FALSE,"CGBR95C"}</definedName>
    <definedName name="wrn.tablea._2_1_5_3" hidden="1">{#N/A,#N/A,FALSE,"CGBR95C"}</definedName>
    <definedName name="wrn.tablea._2_1_5_4" hidden="1">{#N/A,#N/A,FALSE,"CGBR95C"}</definedName>
    <definedName name="wrn.tablea._2_1_5_5" hidden="1">{#N/A,#N/A,FALSE,"CGBR95C"}</definedName>
    <definedName name="wrn.tablea._2_2" hidden="1">{#N/A,#N/A,FALSE,"CGBR95C"}</definedName>
    <definedName name="wrn.tablea._2_2_1" hidden="1">{#N/A,#N/A,FALSE,"CGBR95C"}</definedName>
    <definedName name="wrn.tablea._2_2_2" hidden="1">{#N/A,#N/A,FALSE,"CGBR95C"}</definedName>
    <definedName name="wrn.tablea._2_2_3" hidden="1">{#N/A,#N/A,FALSE,"CGBR95C"}</definedName>
    <definedName name="wrn.tablea._2_2_4" hidden="1">{#N/A,#N/A,FALSE,"CGBR95C"}</definedName>
    <definedName name="wrn.tablea._2_2_5" hidden="1">{#N/A,#N/A,FALSE,"CGBR95C"}</definedName>
    <definedName name="wrn.tablea._2_3" hidden="1">{#N/A,#N/A,FALSE,"CGBR95C"}</definedName>
    <definedName name="wrn.tablea._2_3_1" hidden="1">{#N/A,#N/A,FALSE,"CGBR95C"}</definedName>
    <definedName name="wrn.tablea._2_3_2" hidden="1">{#N/A,#N/A,FALSE,"CGBR95C"}</definedName>
    <definedName name="wrn.tablea._2_3_3" hidden="1">{#N/A,#N/A,FALSE,"CGBR95C"}</definedName>
    <definedName name="wrn.tablea._2_3_4" hidden="1">{#N/A,#N/A,FALSE,"CGBR95C"}</definedName>
    <definedName name="wrn.tablea._2_3_5" hidden="1">{#N/A,#N/A,FALSE,"CGBR95C"}</definedName>
    <definedName name="wrn.tablea._2_4" hidden="1">{#N/A,#N/A,FALSE,"CGBR95C"}</definedName>
    <definedName name="wrn.tablea._2_4_1" hidden="1">{#N/A,#N/A,FALSE,"CGBR95C"}</definedName>
    <definedName name="wrn.tablea._2_4_2" hidden="1">{#N/A,#N/A,FALSE,"CGBR95C"}</definedName>
    <definedName name="wrn.tablea._2_4_3" hidden="1">{#N/A,#N/A,FALSE,"CGBR95C"}</definedName>
    <definedName name="wrn.tablea._2_4_4" hidden="1">{#N/A,#N/A,FALSE,"CGBR95C"}</definedName>
    <definedName name="wrn.tablea._2_4_5" hidden="1">{#N/A,#N/A,FALSE,"CGBR95C"}</definedName>
    <definedName name="wrn.tablea._2_5" hidden="1">{#N/A,#N/A,FALSE,"CGBR95C"}</definedName>
    <definedName name="wrn.tablea._2_5_1" hidden="1">{#N/A,#N/A,FALSE,"CGBR95C"}</definedName>
    <definedName name="wrn.tablea._2_5_2" hidden="1">{#N/A,#N/A,FALSE,"CGBR95C"}</definedName>
    <definedName name="wrn.tablea._2_5_3" hidden="1">{#N/A,#N/A,FALSE,"CGBR95C"}</definedName>
    <definedName name="wrn.tablea._2_5_4" hidden="1">{#N/A,#N/A,FALSE,"CGBR95C"}</definedName>
    <definedName name="wrn.tablea._2_5_5" hidden="1">{#N/A,#N/A,FALSE,"CGBR95C"}</definedName>
    <definedName name="wrn.tablea._3" hidden="1">{#N/A,#N/A,FALSE,"CGBR95C"}</definedName>
    <definedName name="wrn.tablea._3_1" hidden="1">{#N/A,#N/A,FALSE,"CGBR95C"}</definedName>
    <definedName name="wrn.tablea._3_1_1" hidden="1">{#N/A,#N/A,FALSE,"CGBR95C"}</definedName>
    <definedName name="wrn.tablea._3_1_1_1" hidden="1">{#N/A,#N/A,FALSE,"CGBR95C"}</definedName>
    <definedName name="wrn.tablea._3_1_1_1_1" hidden="1">{#N/A,#N/A,FALSE,"CGBR95C"}</definedName>
    <definedName name="wrn.tablea._3_1_1_1_2" hidden="1">{#N/A,#N/A,FALSE,"CGBR95C"}</definedName>
    <definedName name="wrn.tablea._3_1_1_1_3" hidden="1">{#N/A,#N/A,FALSE,"CGBR95C"}</definedName>
    <definedName name="wrn.tablea._3_1_1_1_4" hidden="1">{#N/A,#N/A,FALSE,"CGBR95C"}</definedName>
    <definedName name="wrn.tablea._3_1_1_1_5" hidden="1">{#N/A,#N/A,FALSE,"CGBR95C"}</definedName>
    <definedName name="wrn.tablea._3_1_1_2" hidden="1">{#N/A,#N/A,FALSE,"CGBR95C"}</definedName>
    <definedName name="wrn.tablea._3_1_1_2_1" hidden="1">{#N/A,#N/A,FALSE,"CGBR95C"}</definedName>
    <definedName name="wrn.tablea._3_1_1_2_2" hidden="1">{#N/A,#N/A,FALSE,"CGBR95C"}</definedName>
    <definedName name="wrn.tablea._3_1_1_2_3" hidden="1">{#N/A,#N/A,FALSE,"CGBR95C"}</definedName>
    <definedName name="wrn.tablea._3_1_1_2_4" hidden="1">{#N/A,#N/A,FALSE,"CGBR95C"}</definedName>
    <definedName name="wrn.tablea._3_1_1_2_5" hidden="1">{#N/A,#N/A,FALSE,"CGBR95C"}</definedName>
    <definedName name="wrn.tablea._3_1_1_3" hidden="1">{#N/A,#N/A,FALSE,"CGBR95C"}</definedName>
    <definedName name="wrn.tablea._3_1_1_4" hidden="1">{#N/A,#N/A,FALSE,"CGBR95C"}</definedName>
    <definedName name="wrn.tablea._3_1_1_5" hidden="1">{#N/A,#N/A,FALSE,"CGBR95C"}</definedName>
    <definedName name="wrn.tablea._3_1_2" hidden="1">{#N/A,#N/A,FALSE,"CGBR95C"}</definedName>
    <definedName name="wrn.tablea._3_1_2_1" hidden="1">{#N/A,#N/A,FALSE,"CGBR95C"}</definedName>
    <definedName name="wrn.tablea._3_1_2_2" hidden="1">{#N/A,#N/A,FALSE,"CGBR95C"}</definedName>
    <definedName name="wrn.tablea._3_1_2_3" hidden="1">{#N/A,#N/A,FALSE,"CGBR95C"}</definedName>
    <definedName name="wrn.tablea._3_1_2_4" hidden="1">{#N/A,#N/A,FALSE,"CGBR95C"}</definedName>
    <definedName name="wrn.tablea._3_1_2_5" hidden="1">{#N/A,#N/A,FALSE,"CGBR95C"}</definedName>
    <definedName name="wrn.tablea._3_1_3" hidden="1">{#N/A,#N/A,FALSE,"CGBR95C"}</definedName>
    <definedName name="wrn.tablea._3_1_3_1" hidden="1">{#N/A,#N/A,FALSE,"CGBR95C"}</definedName>
    <definedName name="wrn.tablea._3_1_3_2" hidden="1">{#N/A,#N/A,FALSE,"CGBR95C"}</definedName>
    <definedName name="wrn.tablea._3_1_3_3" hidden="1">{#N/A,#N/A,FALSE,"CGBR95C"}</definedName>
    <definedName name="wrn.tablea._3_1_3_4" hidden="1">{#N/A,#N/A,FALSE,"CGBR95C"}</definedName>
    <definedName name="wrn.tablea._3_1_3_5" hidden="1">{#N/A,#N/A,FALSE,"CGBR95C"}</definedName>
    <definedName name="wrn.tablea._3_1_4" hidden="1">{#N/A,#N/A,FALSE,"CGBR95C"}</definedName>
    <definedName name="wrn.tablea._3_1_4_1" hidden="1">{#N/A,#N/A,FALSE,"CGBR95C"}</definedName>
    <definedName name="wrn.tablea._3_1_4_2" hidden="1">{#N/A,#N/A,FALSE,"CGBR95C"}</definedName>
    <definedName name="wrn.tablea._3_1_4_3" hidden="1">{#N/A,#N/A,FALSE,"CGBR95C"}</definedName>
    <definedName name="wrn.tablea._3_1_4_4" hidden="1">{#N/A,#N/A,FALSE,"CGBR95C"}</definedName>
    <definedName name="wrn.tablea._3_1_4_5" hidden="1">{#N/A,#N/A,FALSE,"CGBR95C"}</definedName>
    <definedName name="wrn.tablea._3_1_5" hidden="1">{#N/A,#N/A,FALSE,"CGBR95C"}</definedName>
    <definedName name="wrn.tablea._3_1_5_1" hidden="1">{#N/A,#N/A,FALSE,"CGBR95C"}</definedName>
    <definedName name="wrn.tablea._3_1_5_2" hidden="1">{#N/A,#N/A,FALSE,"CGBR95C"}</definedName>
    <definedName name="wrn.tablea._3_1_5_3" hidden="1">{#N/A,#N/A,FALSE,"CGBR95C"}</definedName>
    <definedName name="wrn.tablea._3_1_5_4" hidden="1">{#N/A,#N/A,FALSE,"CGBR95C"}</definedName>
    <definedName name="wrn.tablea._3_1_5_5" hidden="1">{#N/A,#N/A,FALSE,"CGBR95C"}</definedName>
    <definedName name="wrn.tablea._3_2" hidden="1">{#N/A,#N/A,FALSE,"CGBR95C"}</definedName>
    <definedName name="wrn.tablea._3_2_1" hidden="1">{#N/A,#N/A,FALSE,"CGBR95C"}</definedName>
    <definedName name="wrn.tablea._3_2_2" hidden="1">{#N/A,#N/A,FALSE,"CGBR95C"}</definedName>
    <definedName name="wrn.tablea._3_2_3" hidden="1">{#N/A,#N/A,FALSE,"CGBR95C"}</definedName>
    <definedName name="wrn.tablea._3_2_4" hidden="1">{#N/A,#N/A,FALSE,"CGBR95C"}</definedName>
    <definedName name="wrn.tablea._3_2_5" hidden="1">{#N/A,#N/A,FALSE,"CGBR95C"}</definedName>
    <definedName name="wrn.tablea._3_3" hidden="1">{#N/A,#N/A,FALSE,"CGBR95C"}</definedName>
    <definedName name="wrn.tablea._3_3_1" hidden="1">{#N/A,#N/A,FALSE,"CGBR95C"}</definedName>
    <definedName name="wrn.tablea._3_3_2" hidden="1">{#N/A,#N/A,FALSE,"CGBR95C"}</definedName>
    <definedName name="wrn.tablea._3_3_3" hidden="1">{#N/A,#N/A,FALSE,"CGBR95C"}</definedName>
    <definedName name="wrn.tablea._3_3_4" hidden="1">{#N/A,#N/A,FALSE,"CGBR95C"}</definedName>
    <definedName name="wrn.tablea._3_3_5" hidden="1">{#N/A,#N/A,FALSE,"CGBR95C"}</definedName>
    <definedName name="wrn.tablea._3_4" hidden="1">{#N/A,#N/A,FALSE,"CGBR95C"}</definedName>
    <definedName name="wrn.tablea._3_4_1" hidden="1">{#N/A,#N/A,FALSE,"CGBR95C"}</definedName>
    <definedName name="wrn.tablea._3_4_2" hidden="1">{#N/A,#N/A,FALSE,"CGBR95C"}</definedName>
    <definedName name="wrn.tablea._3_4_3" hidden="1">{#N/A,#N/A,FALSE,"CGBR95C"}</definedName>
    <definedName name="wrn.tablea._3_4_4" hidden="1">{#N/A,#N/A,FALSE,"CGBR95C"}</definedName>
    <definedName name="wrn.tablea._3_4_5" hidden="1">{#N/A,#N/A,FALSE,"CGBR95C"}</definedName>
    <definedName name="wrn.tablea._3_5" hidden="1">{#N/A,#N/A,FALSE,"CGBR95C"}</definedName>
    <definedName name="wrn.tablea._3_5_1" hidden="1">{#N/A,#N/A,FALSE,"CGBR95C"}</definedName>
    <definedName name="wrn.tablea._3_5_2" hidden="1">{#N/A,#N/A,FALSE,"CGBR95C"}</definedName>
    <definedName name="wrn.tablea._3_5_3" hidden="1">{#N/A,#N/A,FALSE,"CGBR95C"}</definedName>
    <definedName name="wrn.tablea._3_5_4" hidden="1">{#N/A,#N/A,FALSE,"CGBR95C"}</definedName>
    <definedName name="wrn.tablea._3_5_5" hidden="1">{#N/A,#N/A,FALSE,"CGBR95C"}</definedName>
    <definedName name="wrn.tablea._4" hidden="1">{#N/A,#N/A,FALSE,"CGBR95C"}</definedName>
    <definedName name="wrn.tablea._4_1" hidden="1">{#N/A,#N/A,FALSE,"CGBR95C"}</definedName>
    <definedName name="wrn.tablea._4_1_1" hidden="1">{#N/A,#N/A,FALSE,"CGBR95C"}</definedName>
    <definedName name="wrn.tablea._4_1_1_1" hidden="1">{#N/A,#N/A,FALSE,"CGBR95C"}</definedName>
    <definedName name="wrn.tablea._4_1_1_1_1" hidden="1">{#N/A,#N/A,FALSE,"CGBR95C"}</definedName>
    <definedName name="wrn.tablea._4_1_1_1_2" hidden="1">{#N/A,#N/A,FALSE,"CGBR95C"}</definedName>
    <definedName name="wrn.tablea._4_1_1_1_3" hidden="1">{#N/A,#N/A,FALSE,"CGBR95C"}</definedName>
    <definedName name="wrn.tablea._4_1_1_1_4" hidden="1">{#N/A,#N/A,FALSE,"CGBR95C"}</definedName>
    <definedName name="wrn.tablea._4_1_1_1_5" hidden="1">{#N/A,#N/A,FALSE,"CGBR95C"}</definedName>
    <definedName name="wrn.tablea._4_1_1_2" hidden="1">{#N/A,#N/A,FALSE,"CGBR95C"}</definedName>
    <definedName name="wrn.tablea._4_1_1_2_1" hidden="1">{#N/A,#N/A,FALSE,"CGBR95C"}</definedName>
    <definedName name="wrn.tablea._4_1_1_2_2" hidden="1">{#N/A,#N/A,FALSE,"CGBR95C"}</definedName>
    <definedName name="wrn.tablea._4_1_1_2_3" hidden="1">{#N/A,#N/A,FALSE,"CGBR95C"}</definedName>
    <definedName name="wrn.tablea._4_1_1_2_4" hidden="1">{#N/A,#N/A,FALSE,"CGBR95C"}</definedName>
    <definedName name="wrn.tablea._4_1_1_2_5" hidden="1">{#N/A,#N/A,FALSE,"CGBR95C"}</definedName>
    <definedName name="wrn.tablea._4_1_1_3" hidden="1">{#N/A,#N/A,FALSE,"CGBR95C"}</definedName>
    <definedName name="wrn.tablea._4_1_1_4" hidden="1">{#N/A,#N/A,FALSE,"CGBR95C"}</definedName>
    <definedName name="wrn.tablea._4_1_1_5" hidden="1">{#N/A,#N/A,FALSE,"CGBR95C"}</definedName>
    <definedName name="wrn.tablea._4_1_2" hidden="1">{#N/A,#N/A,FALSE,"CGBR95C"}</definedName>
    <definedName name="wrn.tablea._4_1_2_1" hidden="1">{#N/A,#N/A,FALSE,"CGBR95C"}</definedName>
    <definedName name="wrn.tablea._4_1_2_2" hidden="1">{#N/A,#N/A,FALSE,"CGBR95C"}</definedName>
    <definedName name="wrn.tablea._4_1_2_3" hidden="1">{#N/A,#N/A,FALSE,"CGBR95C"}</definedName>
    <definedName name="wrn.tablea._4_1_2_4" hidden="1">{#N/A,#N/A,FALSE,"CGBR95C"}</definedName>
    <definedName name="wrn.tablea._4_1_2_5" hidden="1">{#N/A,#N/A,FALSE,"CGBR95C"}</definedName>
    <definedName name="wrn.tablea._4_1_3" hidden="1">{#N/A,#N/A,FALSE,"CGBR95C"}</definedName>
    <definedName name="wrn.tablea._4_1_3_1" hidden="1">{#N/A,#N/A,FALSE,"CGBR95C"}</definedName>
    <definedName name="wrn.tablea._4_1_3_2" hidden="1">{#N/A,#N/A,FALSE,"CGBR95C"}</definedName>
    <definedName name="wrn.tablea._4_1_3_3" hidden="1">{#N/A,#N/A,FALSE,"CGBR95C"}</definedName>
    <definedName name="wrn.tablea._4_1_3_4" hidden="1">{#N/A,#N/A,FALSE,"CGBR95C"}</definedName>
    <definedName name="wrn.tablea._4_1_3_5" hidden="1">{#N/A,#N/A,FALSE,"CGBR95C"}</definedName>
    <definedName name="wrn.tablea._4_1_4" hidden="1">{#N/A,#N/A,FALSE,"CGBR95C"}</definedName>
    <definedName name="wrn.tablea._4_1_4_1" hidden="1">{#N/A,#N/A,FALSE,"CGBR95C"}</definedName>
    <definedName name="wrn.tablea._4_1_4_2" hidden="1">{#N/A,#N/A,FALSE,"CGBR95C"}</definedName>
    <definedName name="wrn.tablea._4_1_4_3" hidden="1">{#N/A,#N/A,FALSE,"CGBR95C"}</definedName>
    <definedName name="wrn.tablea._4_1_4_4" hidden="1">{#N/A,#N/A,FALSE,"CGBR95C"}</definedName>
    <definedName name="wrn.tablea._4_1_4_5" hidden="1">{#N/A,#N/A,FALSE,"CGBR95C"}</definedName>
    <definedName name="wrn.tablea._4_1_5" hidden="1">{#N/A,#N/A,FALSE,"CGBR95C"}</definedName>
    <definedName name="wrn.tablea._4_1_5_1" hidden="1">{#N/A,#N/A,FALSE,"CGBR95C"}</definedName>
    <definedName name="wrn.tablea._4_1_5_2" hidden="1">{#N/A,#N/A,FALSE,"CGBR95C"}</definedName>
    <definedName name="wrn.tablea._4_1_5_3" hidden="1">{#N/A,#N/A,FALSE,"CGBR95C"}</definedName>
    <definedName name="wrn.tablea._4_1_5_4" hidden="1">{#N/A,#N/A,FALSE,"CGBR95C"}</definedName>
    <definedName name="wrn.tablea._4_1_5_5" hidden="1">{#N/A,#N/A,FALSE,"CGBR95C"}</definedName>
    <definedName name="wrn.tablea._4_2" hidden="1">{#N/A,#N/A,FALSE,"CGBR95C"}</definedName>
    <definedName name="wrn.tablea._4_2_1" hidden="1">{#N/A,#N/A,FALSE,"CGBR95C"}</definedName>
    <definedName name="wrn.tablea._4_2_2" hidden="1">{#N/A,#N/A,FALSE,"CGBR95C"}</definedName>
    <definedName name="wrn.tablea._4_2_3" hidden="1">{#N/A,#N/A,FALSE,"CGBR95C"}</definedName>
    <definedName name="wrn.tablea._4_2_4" hidden="1">{#N/A,#N/A,FALSE,"CGBR95C"}</definedName>
    <definedName name="wrn.tablea._4_2_5" hidden="1">{#N/A,#N/A,FALSE,"CGBR95C"}</definedName>
    <definedName name="wrn.tablea._4_3" hidden="1">{#N/A,#N/A,FALSE,"CGBR95C"}</definedName>
    <definedName name="wrn.tablea._4_3_1" hidden="1">{#N/A,#N/A,FALSE,"CGBR95C"}</definedName>
    <definedName name="wrn.tablea._4_3_2" hidden="1">{#N/A,#N/A,FALSE,"CGBR95C"}</definedName>
    <definedName name="wrn.tablea._4_3_3" hidden="1">{#N/A,#N/A,FALSE,"CGBR95C"}</definedName>
    <definedName name="wrn.tablea._4_3_4" hidden="1">{#N/A,#N/A,FALSE,"CGBR95C"}</definedName>
    <definedName name="wrn.tablea._4_3_5" hidden="1">{#N/A,#N/A,FALSE,"CGBR95C"}</definedName>
    <definedName name="wrn.tablea._4_4" hidden="1">{#N/A,#N/A,FALSE,"CGBR95C"}</definedName>
    <definedName name="wrn.tablea._4_4_1" hidden="1">{#N/A,#N/A,FALSE,"CGBR95C"}</definedName>
    <definedName name="wrn.tablea._4_4_2" hidden="1">{#N/A,#N/A,FALSE,"CGBR95C"}</definedName>
    <definedName name="wrn.tablea._4_4_3" hidden="1">{#N/A,#N/A,FALSE,"CGBR95C"}</definedName>
    <definedName name="wrn.tablea._4_4_4" hidden="1">{#N/A,#N/A,FALSE,"CGBR95C"}</definedName>
    <definedName name="wrn.tablea._4_4_5" hidden="1">{#N/A,#N/A,FALSE,"CGBR95C"}</definedName>
    <definedName name="wrn.tablea._4_5" hidden="1">{#N/A,#N/A,FALSE,"CGBR95C"}</definedName>
    <definedName name="wrn.tablea._4_5_1" hidden="1">{#N/A,#N/A,FALSE,"CGBR95C"}</definedName>
    <definedName name="wrn.tablea._4_5_2" hidden="1">{#N/A,#N/A,FALSE,"CGBR95C"}</definedName>
    <definedName name="wrn.tablea._4_5_3" hidden="1">{#N/A,#N/A,FALSE,"CGBR95C"}</definedName>
    <definedName name="wrn.tablea._4_5_4" hidden="1">{#N/A,#N/A,FALSE,"CGBR95C"}</definedName>
    <definedName name="wrn.tablea._4_5_5" hidden="1">{#N/A,#N/A,FALSE,"CGBR95C"}</definedName>
    <definedName name="wrn.tablea._5" hidden="1">{#N/A,#N/A,FALSE,"CGBR95C"}</definedName>
    <definedName name="wrn.tablea._5_1" hidden="1">{#N/A,#N/A,FALSE,"CGBR95C"}</definedName>
    <definedName name="wrn.tablea._5_1_1" hidden="1">{#N/A,#N/A,FALSE,"CGBR95C"}</definedName>
    <definedName name="wrn.tablea._5_1_1_1" hidden="1">{#N/A,#N/A,FALSE,"CGBR95C"}</definedName>
    <definedName name="wrn.tablea._5_1_1_1_1" hidden="1">{#N/A,#N/A,FALSE,"CGBR95C"}</definedName>
    <definedName name="wrn.tablea._5_1_1_1_2" hidden="1">{#N/A,#N/A,FALSE,"CGBR95C"}</definedName>
    <definedName name="wrn.tablea._5_1_1_1_3" hidden="1">{#N/A,#N/A,FALSE,"CGBR95C"}</definedName>
    <definedName name="wrn.tablea._5_1_1_1_4" hidden="1">{#N/A,#N/A,FALSE,"CGBR95C"}</definedName>
    <definedName name="wrn.tablea._5_1_1_1_5" hidden="1">{#N/A,#N/A,FALSE,"CGBR95C"}</definedName>
    <definedName name="wrn.tablea._5_1_1_2" hidden="1">{#N/A,#N/A,FALSE,"CGBR95C"}</definedName>
    <definedName name="wrn.tablea._5_1_1_2_1" hidden="1">{#N/A,#N/A,FALSE,"CGBR95C"}</definedName>
    <definedName name="wrn.tablea._5_1_1_2_2" hidden="1">{#N/A,#N/A,FALSE,"CGBR95C"}</definedName>
    <definedName name="wrn.tablea._5_1_1_2_3" hidden="1">{#N/A,#N/A,FALSE,"CGBR95C"}</definedName>
    <definedName name="wrn.tablea._5_1_1_2_4" hidden="1">{#N/A,#N/A,FALSE,"CGBR95C"}</definedName>
    <definedName name="wrn.tablea._5_1_1_2_5" hidden="1">{#N/A,#N/A,FALSE,"CGBR95C"}</definedName>
    <definedName name="wrn.tablea._5_1_1_3" hidden="1">{#N/A,#N/A,FALSE,"CGBR95C"}</definedName>
    <definedName name="wrn.tablea._5_1_1_4" hidden="1">{#N/A,#N/A,FALSE,"CGBR95C"}</definedName>
    <definedName name="wrn.tablea._5_1_1_5" hidden="1">{#N/A,#N/A,FALSE,"CGBR95C"}</definedName>
    <definedName name="wrn.tablea._5_1_2" hidden="1">{#N/A,#N/A,FALSE,"CGBR95C"}</definedName>
    <definedName name="wrn.tablea._5_1_2_1" hidden="1">{#N/A,#N/A,FALSE,"CGBR95C"}</definedName>
    <definedName name="wrn.tablea._5_1_2_2" hidden="1">{#N/A,#N/A,FALSE,"CGBR95C"}</definedName>
    <definedName name="wrn.tablea._5_1_2_3" hidden="1">{#N/A,#N/A,FALSE,"CGBR95C"}</definedName>
    <definedName name="wrn.tablea._5_1_2_4" hidden="1">{#N/A,#N/A,FALSE,"CGBR95C"}</definedName>
    <definedName name="wrn.tablea._5_1_2_5" hidden="1">{#N/A,#N/A,FALSE,"CGBR95C"}</definedName>
    <definedName name="wrn.tablea._5_1_3" hidden="1">{#N/A,#N/A,FALSE,"CGBR95C"}</definedName>
    <definedName name="wrn.tablea._5_1_3_1" hidden="1">{#N/A,#N/A,FALSE,"CGBR95C"}</definedName>
    <definedName name="wrn.tablea._5_1_3_2" hidden="1">{#N/A,#N/A,FALSE,"CGBR95C"}</definedName>
    <definedName name="wrn.tablea._5_1_3_3" hidden="1">{#N/A,#N/A,FALSE,"CGBR95C"}</definedName>
    <definedName name="wrn.tablea._5_1_3_4" hidden="1">{#N/A,#N/A,FALSE,"CGBR95C"}</definedName>
    <definedName name="wrn.tablea._5_1_3_5" hidden="1">{#N/A,#N/A,FALSE,"CGBR95C"}</definedName>
    <definedName name="wrn.tablea._5_1_4" hidden="1">{#N/A,#N/A,FALSE,"CGBR95C"}</definedName>
    <definedName name="wrn.tablea._5_1_4_1" hidden="1">{#N/A,#N/A,FALSE,"CGBR95C"}</definedName>
    <definedName name="wrn.tablea._5_1_4_2" hidden="1">{#N/A,#N/A,FALSE,"CGBR95C"}</definedName>
    <definedName name="wrn.tablea._5_1_4_3" hidden="1">{#N/A,#N/A,FALSE,"CGBR95C"}</definedName>
    <definedName name="wrn.tablea._5_1_4_4" hidden="1">{#N/A,#N/A,FALSE,"CGBR95C"}</definedName>
    <definedName name="wrn.tablea._5_1_4_5" hidden="1">{#N/A,#N/A,FALSE,"CGBR95C"}</definedName>
    <definedName name="wrn.tablea._5_1_5" hidden="1">{#N/A,#N/A,FALSE,"CGBR95C"}</definedName>
    <definedName name="wrn.tablea._5_1_5_1" hidden="1">{#N/A,#N/A,FALSE,"CGBR95C"}</definedName>
    <definedName name="wrn.tablea._5_1_5_2" hidden="1">{#N/A,#N/A,FALSE,"CGBR95C"}</definedName>
    <definedName name="wrn.tablea._5_1_5_3" hidden="1">{#N/A,#N/A,FALSE,"CGBR95C"}</definedName>
    <definedName name="wrn.tablea._5_1_5_4" hidden="1">{#N/A,#N/A,FALSE,"CGBR95C"}</definedName>
    <definedName name="wrn.tablea._5_1_5_5" hidden="1">{#N/A,#N/A,FALSE,"CGBR95C"}</definedName>
    <definedName name="wrn.tablea._5_2" hidden="1">{#N/A,#N/A,FALSE,"CGBR95C"}</definedName>
    <definedName name="wrn.tablea._5_2_1" hidden="1">{#N/A,#N/A,FALSE,"CGBR95C"}</definedName>
    <definedName name="wrn.tablea._5_2_2" hidden="1">{#N/A,#N/A,FALSE,"CGBR95C"}</definedName>
    <definedName name="wrn.tablea._5_2_3" hidden="1">{#N/A,#N/A,FALSE,"CGBR95C"}</definedName>
    <definedName name="wrn.tablea._5_2_4" hidden="1">{#N/A,#N/A,FALSE,"CGBR95C"}</definedName>
    <definedName name="wrn.tablea._5_2_5" hidden="1">{#N/A,#N/A,FALSE,"CGBR95C"}</definedName>
    <definedName name="wrn.tablea._5_3" hidden="1">{#N/A,#N/A,FALSE,"CGBR95C"}</definedName>
    <definedName name="wrn.tablea._5_3_1" hidden="1">{#N/A,#N/A,FALSE,"CGBR95C"}</definedName>
    <definedName name="wrn.tablea._5_3_2" hidden="1">{#N/A,#N/A,FALSE,"CGBR95C"}</definedName>
    <definedName name="wrn.tablea._5_3_3" hidden="1">{#N/A,#N/A,FALSE,"CGBR95C"}</definedName>
    <definedName name="wrn.tablea._5_3_4" hidden="1">{#N/A,#N/A,FALSE,"CGBR95C"}</definedName>
    <definedName name="wrn.tablea._5_3_5" hidden="1">{#N/A,#N/A,FALSE,"CGBR95C"}</definedName>
    <definedName name="wrn.tablea._5_4" hidden="1">{#N/A,#N/A,FALSE,"CGBR95C"}</definedName>
    <definedName name="wrn.tablea._5_4_1" hidden="1">{#N/A,#N/A,FALSE,"CGBR95C"}</definedName>
    <definedName name="wrn.tablea._5_4_2" hidden="1">{#N/A,#N/A,FALSE,"CGBR95C"}</definedName>
    <definedName name="wrn.tablea._5_4_3" hidden="1">{#N/A,#N/A,FALSE,"CGBR95C"}</definedName>
    <definedName name="wrn.tablea._5_4_4" hidden="1">{#N/A,#N/A,FALSE,"CGBR95C"}</definedName>
    <definedName name="wrn.tablea._5_4_5" hidden="1">{#N/A,#N/A,FALSE,"CGBR95C"}</definedName>
    <definedName name="wrn.tablea._5_5" hidden="1">{#N/A,#N/A,FALSE,"CGBR95C"}</definedName>
    <definedName name="wrn.tablea._5_5_1" hidden="1">{#N/A,#N/A,FALSE,"CGBR95C"}</definedName>
    <definedName name="wrn.tablea._5_5_2" hidden="1">{#N/A,#N/A,FALSE,"CGBR95C"}</definedName>
    <definedName name="wrn.tablea._5_5_3" hidden="1">{#N/A,#N/A,FALSE,"CGBR95C"}</definedName>
    <definedName name="wrn.tablea._5_5_4" hidden="1">{#N/A,#N/A,FALSE,"CGBR95C"}</definedName>
    <definedName name="wrn.tablea._5_5_5" hidden="1">{#N/A,#N/A,FALSE,"CGBR95C"}</definedName>
    <definedName name="wrn.tableb." hidden="1">{#N/A,#N/A,FALSE,"CGBR95C"}</definedName>
    <definedName name="wrn.tableb._1" hidden="1">{#N/A,#N/A,FALSE,"CGBR95C"}</definedName>
    <definedName name="wrn.tableb._1_1" hidden="1">{#N/A,#N/A,FALSE,"CGBR95C"}</definedName>
    <definedName name="wrn.tableb._1_1_1" hidden="1">{#N/A,#N/A,FALSE,"CGBR95C"}</definedName>
    <definedName name="wrn.tableb._1_1_1_1" hidden="1">{#N/A,#N/A,FALSE,"CGBR95C"}</definedName>
    <definedName name="wrn.tableb._1_1_1_1_1" hidden="1">{#N/A,#N/A,FALSE,"CGBR95C"}</definedName>
    <definedName name="wrn.tableb._1_1_1_1_1_1" hidden="1">{#N/A,#N/A,FALSE,"CGBR95C"}</definedName>
    <definedName name="wrn.tableb._1_1_1_1_1_2" hidden="1">{#N/A,#N/A,FALSE,"CGBR95C"}</definedName>
    <definedName name="wrn.tableb._1_1_1_1_1_3" hidden="1">{#N/A,#N/A,FALSE,"CGBR95C"}</definedName>
    <definedName name="wrn.tableb._1_1_1_1_1_4" hidden="1">{#N/A,#N/A,FALSE,"CGBR95C"}</definedName>
    <definedName name="wrn.tableb._1_1_1_1_1_5" hidden="1">{#N/A,#N/A,FALSE,"CGBR95C"}</definedName>
    <definedName name="wrn.tableb._1_1_1_1_2" hidden="1">{#N/A,#N/A,FALSE,"CGBR95C"}</definedName>
    <definedName name="wrn.tableb._1_1_1_1_2_1" hidden="1">{#N/A,#N/A,FALSE,"CGBR95C"}</definedName>
    <definedName name="wrn.tableb._1_1_1_1_2_2" hidden="1">{#N/A,#N/A,FALSE,"CGBR95C"}</definedName>
    <definedName name="wrn.tableb._1_1_1_1_2_3" hidden="1">{#N/A,#N/A,FALSE,"CGBR95C"}</definedName>
    <definedName name="wrn.tableb._1_1_1_1_2_4" hidden="1">{#N/A,#N/A,FALSE,"CGBR95C"}</definedName>
    <definedName name="wrn.tableb._1_1_1_1_2_5" hidden="1">{#N/A,#N/A,FALSE,"CGBR95C"}</definedName>
    <definedName name="wrn.tableb._1_1_1_1_3" hidden="1">{#N/A,#N/A,FALSE,"CGBR95C"}</definedName>
    <definedName name="wrn.tableb._1_1_1_1_4" hidden="1">{#N/A,#N/A,FALSE,"CGBR95C"}</definedName>
    <definedName name="wrn.tableb._1_1_1_1_5" hidden="1">{#N/A,#N/A,FALSE,"CGBR95C"}</definedName>
    <definedName name="wrn.tableb._1_1_1_2" hidden="1">{#N/A,#N/A,FALSE,"CGBR95C"}</definedName>
    <definedName name="wrn.tableb._1_1_1_2_1" hidden="1">{#N/A,#N/A,FALSE,"CGBR95C"}</definedName>
    <definedName name="wrn.tableb._1_1_1_2_2" hidden="1">{#N/A,#N/A,FALSE,"CGBR95C"}</definedName>
    <definedName name="wrn.tableb._1_1_1_2_3" hidden="1">{#N/A,#N/A,FALSE,"CGBR95C"}</definedName>
    <definedName name="wrn.tableb._1_1_1_2_4" hidden="1">{#N/A,#N/A,FALSE,"CGBR95C"}</definedName>
    <definedName name="wrn.tableb._1_1_1_2_5" hidden="1">{#N/A,#N/A,FALSE,"CGBR95C"}</definedName>
    <definedName name="wrn.tableb._1_1_1_3" hidden="1">{#N/A,#N/A,FALSE,"CGBR95C"}</definedName>
    <definedName name="wrn.tableb._1_1_1_3_1" hidden="1">{#N/A,#N/A,FALSE,"CGBR95C"}</definedName>
    <definedName name="wrn.tableb._1_1_1_3_2" hidden="1">{#N/A,#N/A,FALSE,"CGBR95C"}</definedName>
    <definedName name="wrn.tableb._1_1_1_3_3" hidden="1">{#N/A,#N/A,FALSE,"CGBR95C"}</definedName>
    <definedName name="wrn.tableb._1_1_1_3_4" hidden="1">{#N/A,#N/A,FALSE,"CGBR95C"}</definedName>
    <definedName name="wrn.tableb._1_1_1_3_5" hidden="1">{#N/A,#N/A,FALSE,"CGBR95C"}</definedName>
    <definedName name="wrn.tableb._1_1_1_4" hidden="1">{#N/A,#N/A,FALSE,"CGBR95C"}</definedName>
    <definedName name="wrn.tableb._1_1_1_4_1" hidden="1">{#N/A,#N/A,FALSE,"CGBR95C"}</definedName>
    <definedName name="wrn.tableb._1_1_1_4_2" hidden="1">{#N/A,#N/A,FALSE,"CGBR95C"}</definedName>
    <definedName name="wrn.tableb._1_1_1_4_3" hidden="1">{#N/A,#N/A,FALSE,"CGBR95C"}</definedName>
    <definedName name="wrn.tableb._1_1_1_4_4" hidden="1">{#N/A,#N/A,FALSE,"CGBR95C"}</definedName>
    <definedName name="wrn.tableb._1_1_1_4_5" hidden="1">{#N/A,#N/A,FALSE,"CGBR95C"}</definedName>
    <definedName name="wrn.tableb._1_1_1_5" hidden="1">{#N/A,#N/A,FALSE,"CGBR95C"}</definedName>
    <definedName name="wrn.tableb._1_1_1_5_1" hidden="1">{#N/A,#N/A,FALSE,"CGBR95C"}</definedName>
    <definedName name="wrn.tableb._1_1_1_5_2" hidden="1">{#N/A,#N/A,FALSE,"CGBR95C"}</definedName>
    <definedName name="wrn.tableb._1_1_1_5_3" hidden="1">{#N/A,#N/A,FALSE,"CGBR95C"}</definedName>
    <definedName name="wrn.tableb._1_1_1_5_4" hidden="1">{#N/A,#N/A,FALSE,"CGBR95C"}</definedName>
    <definedName name="wrn.tableb._1_1_1_5_5" hidden="1">{#N/A,#N/A,FALSE,"CGBR95C"}</definedName>
    <definedName name="wrn.tableb._1_1_2" hidden="1">{#N/A,#N/A,FALSE,"CGBR95C"}</definedName>
    <definedName name="wrn.tableb._1_1_2_1" hidden="1">{#N/A,#N/A,FALSE,"CGBR95C"}</definedName>
    <definedName name="wrn.tableb._1_1_2_2" hidden="1">{#N/A,#N/A,FALSE,"CGBR95C"}</definedName>
    <definedName name="wrn.tableb._1_1_2_3" hidden="1">{#N/A,#N/A,FALSE,"CGBR95C"}</definedName>
    <definedName name="wrn.tableb._1_1_2_4" hidden="1">{#N/A,#N/A,FALSE,"CGBR95C"}</definedName>
    <definedName name="wrn.tableb._1_1_2_5" hidden="1">{#N/A,#N/A,FALSE,"CGBR95C"}</definedName>
    <definedName name="wrn.tableb._1_1_3" hidden="1">{#N/A,#N/A,FALSE,"CGBR95C"}</definedName>
    <definedName name="wrn.tableb._1_1_3_1" hidden="1">{#N/A,#N/A,FALSE,"CGBR95C"}</definedName>
    <definedName name="wrn.tableb._1_1_3_2" hidden="1">{#N/A,#N/A,FALSE,"CGBR95C"}</definedName>
    <definedName name="wrn.tableb._1_1_3_3" hidden="1">{#N/A,#N/A,FALSE,"CGBR95C"}</definedName>
    <definedName name="wrn.tableb._1_1_3_4" hidden="1">{#N/A,#N/A,FALSE,"CGBR95C"}</definedName>
    <definedName name="wrn.tableb._1_1_3_5" hidden="1">{#N/A,#N/A,FALSE,"CGBR95C"}</definedName>
    <definedName name="wrn.tableb._1_1_4" hidden="1">{#N/A,#N/A,FALSE,"CGBR95C"}</definedName>
    <definedName name="wrn.tableb._1_1_4_1" hidden="1">{#N/A,#N/A,FALSE,"CGBR95C"}</definedName>
    <definedName name="wrn.tableb._1_1_4_2" hidden="1">{#N/A,#N/A,FALSE,"CGBR95C"}</definedName>
    <definedName name="wrn.tableb._1_1_4_3" hidden="1">{#N/A,#N/A,FALSE,"CGBR95C"}</definedName>
    <definedName name="wrn.tableb._1_1_4_4" hidden="1">{#N/A,#N/A,FALSE,"CGBR95C"}</definedName>
    <definedName name="wrn.tableb._1_1_4_5" hidden="1">{#N/A,#N/A,FALSE,"CGBR95C"}</definedName>
    <definedName name="wrn.tableb._1_1_5" hidden="1">{#N/A,#N/A,FALSE,"CGBR95C"}</definedName>
    <definedName name="wrn.tableb._1_1_5_1" hidden="1">{#N/A,#N/A,FALSE,"CGBR95C"}</definedName>
    <definedName name="wrn.tableb._1_1_5_2" hidden="1">{#N/A,#N/A,FALSE,"CGBR95C"}</definedName>
    <definedName name="wrn.tableb._1_1_5_3" hidden="1">{#N/A,#N/A,FALSE,"CGBR95C"}</definedName>
    <definedName name="wrn.tableb._1_1_5_4" hidden="1">{#N/A,#N/A,FALSE,"CGBR95C"}</definedName>
    <definedName name="wrn.tableb._1_1_5_5" hidden="1">{#N/A,#N/A,FALSE,"CGBR95C"}</definedName>
    <definedName name="wrn.tableb._1_2" hidden="1">{#N/A,#N/A,FALSE,"CGBR95C"}</definedName>
    <definedName name="wrn.tableb._1_2_1" hidden="1">{#N/A,#N/A,FALSE,"CGBR95C"}</definedName>
    <definedName name="wrn.tableb._1_2_1_1" hidden="1">{#N/A,#N/A,FALSE,"CGBR95C"}</definedName>
    <definedName name="wrn.tableb._1_2_1_1_1" hidden="1">{#N/A,#N/A,FALSE,"CGBR95C"}</definedName>
    <definedName name="wrn.tableb._1_2_1_1_1_1" hidden="1">{#N/A,#N/A,FALSE,"CGBR95C"}</definedName>
    <definedName name="wrn.tableb._1_2_1_1_1_2" hidden="1">{#N/A,#N/A,FALSE,"CGBR95C"}</definedName>
    <definedName name="wrn.tableb._1_2_1_1_1_3" hidden="1">{#N/A,#N/A,FALSE,"CGBR95C"}</definedName>
    <definedName name="wrn.tableb._1_2_1_1_1_4" hidden="1">{#N/A,#N/A,FALSE,"CGBR95C"}</definedName>
    <definedName name="wrn.tableb._1_2_1_1_1_5" hidden="1">{#N/A,#N/A,FALSE,"CGBR95C"}</definedName>
    <definedName name="wrn.tableb._1_2_1_1_2" hidden="1">{#N/A,#N/A,FALSE,"CGBR95C"}</definedName>
    <definedName name="wrn.tableb._1_2_1_1_2_1" hidden="1">{#N/A,#N/A,FALSE,"CGBR95C"}</definedName>
    <definedName name="wrn.tableb._1_2_1_1_2_2" hidden="1">{#N/A,#N/A,FALSE,"CGBR95C"}</definedName>
    <definedName name="wrn.tableb._1_2_1_1_2_3" hidden="1">{#N/A,#N/A,FALSE,"CGBR95C"}</definedName>
    <definedName name="wrn.tableb._1_2_1_1_2_4" hidden="1">{#N/A,#N/A,FALSE,"CGBR95C"}</definedName>
    <definedName name="wrn.tableb._1_2_1_1_2_5" hidden="1">{#N/A,#N/A,FALSE,"CGBR95C"}</definedName>
    <definedName name="wrn.tableb._1_2_1_1_3" hidden="1">{#N/A,#N/A,FALSE,"CGBR95C"}</definedName>
    <definedName name="wrn.tableb._1_2_1_1_4" hidden="1">{#N/A,#N/A,FALSE,"CGBR95C"}</definedName>
    <definedName name="wrn.tableb._1_2_1_1_5" hidden="1">{#N/A,#N/A,FALSE,"CGBR95C"}</definedName>
    <definedName name="wrn.tableb._1_2_1_2" hidden="1">{#N/A,#N/A,FALSE,"CGBR95C"}</definedName>
    <definedName name="wrn.tableb._1_2_1_2_1" hidden="1">{#N/A,#N/A,FALSE,"CGBR95C"}</definedName>
    <definedName name="wrn.tableb._1_2_1_2_2" hidden="1">{#N/A,#N/A,FALSE,"CGBR95C"}</definedName>
    <definedName name="wrn.tableb._1_2_1_2_3" hidden="1">{#N/A,#N/A,FALSE,"CGBR95C"}</definedName>
    <definedName name="wrn.tableb._1_2_1_2_4" hidden="1">{#N/A,#N/A,FALSE,"CGBR95C"}</definedName>
    <definedName name="wrn.tableb._1_2_1_2_5" hidden="1">{#N/A,#N/A,FALSE,"CGBR95C"}</definedName>
    <definedName name="wrn.tableb._1_2_1_3" hidden="1">{#N/A,#N/A,FALSE,"CGBR95C"}</definedName>
    <definedName name="wrn.tableb._1_2_1_3_1" hidden="1">{#N/A,#N/A,FALSE,"CGBR95C"}</definedName>
    <definedName name="wrn.tableb._1_2_1_3_2" hidden="1">{#N/A,#N/A,FALSE,"CGBR95C"}</definedName>
    <definedName name="wrn.tableb._1_2_1_3_3" hidden="1">{#N/A,#N/A,FALSE,"CGBR95C"}</definedName>
    <definedName name="wrn.tableb._1_2_1_3_4" hidden="1">{#N/A,#N/A,FALSE,"CGBR95C"}</definedName>
    <definedName name="wrn.tableb._1_2_1_3_5" hidden="1">{#N/A,#N/A,FALSE,"CGBR95C"}</definedName>
    <definedName name="wrn.tableb._1_2_1_4" hidden="1">{#N/A,#N/A,FALSE,"CGBR95C"}</definedName>
    <definedName name="wrn.tableb._1_2_1_4_1" hidden="1">{#N/A,#N/A,FALSE,"CGBR95C"}</definedName>
    <definedName name="wrn.tableb._1_2_1_4_2" hidden="1">{#N/A,#N/A,FALSE,"CGBR95C"}</definedName>
    <definedName name="wrn.tableb._1_2_1_4_3" hidden="1">{#N/A,#N/A,FALSE,"CGBR95C"}</definedName>
    <definedName name="wrn.tableb._1_2_1_4_4" hidden="1">{#N/A,#N/A,FALSE,"CGBR95C"}</definedName>
    <definedName name="wrn.tableb._1_2_1_4_5" hidden="1">{#N/A,#N/A,FALSE,"CGBR95C"}</definedName>
    <definedName name="wrn.tableb._1_2_1_5" hidden="1">{#N/A,#N/A,FALSE,"CGBR95C"}</definedName>
    <definedName name="wrn.tableb._1_2_1_5_1" hidden="1">{#N/A,#N/A,FALSE,"CGBR95C"}</definedName>
    <definedName name="wrn.tableb._1_2_1_5_2" hidden="1">{#N/A,#N/A,FALSE,"CGBR95C"}</definedName>
    <definedName name="wrn.tableb._1_2_1_5_3" hidden="1">{#N/A,#N/A,FALSE,"CGBR95C"}</definedName>
    <definedName name="wrn.tableb._1_2_1_5_4" hidden="1">{#N/A,#N/A,FALSE,"CGBR95C"}</definedName>
    <definedName name="wrn.tableb._1_2_1_5_5" hidden="1">{#N/A,#N/A,FALSE,"CGBR95C"}</definedName>
    <definedName name="wrn.tableb._1_2_2" hidden="1">{#N/A,#N/A,FALSE,"CGBR95C"}</definedName>
    <definedName name="wrn.tableb._1_2_2_1" hidden="1">{#N/A,#N/A,FALSE,"CGBR95C"}</definedName>
    <definedName name="wrn.tableb._1_2_2_2" hidden="1">{#N/A,#N/A,FALSE,"CGBR95C"}</definedName>
    <definedName name="wrn.tableb._1_2_2_3" hidden="1">{#N/A,#N/A,FALSE,"CGBR95C"}</definedName>
    <definedName name="wrn.tableb._1_2_2_4" hidden="1">{#N/A,#N/A,FALSE,"CGBR95C"}</definedName>
    <definedName name="wrn.tableb._1_2_2_5" hidden="1">{#N/A,#N/A,FALSE,"CGBR95C"}</definedName>
    <definedName name="wrn.tableb._1_2_3" hidden="1">{#N/A,#N/A,FALSE,"CGBR95C"}</definedName>
    <definedName name="wrn.tableb._1_2_3_1" hidden="1">{#N/A,#N/A,FALSE,"CGBR95C"}</definedName>
    <definedName name="wrn.tableb._1_2_3_2" hidden="1">{#N/A,#N/A,FALSE,"CGBR95C"}</definedName>
    <definedName name="wrn.tableb._1_2_3_3" hidden="1">{#N/A,#N/A,FALSE,"CGBR95C"}</definedName>
    <definedName name="wrn.tableb._1_2_3_4" hidden="1">{#N/A,#N/A,FALSE,"CGBR95C"}</definedName>
    <definedName name="wrn.tableb._1_2_3_5" hidden="1">{#N/A,#N/A,FALSE,"CGBR95C"}</definedName>
    <definedName name="wrn.tableb._1_2_4" hidden="1">{#N/A,#N/A,FALSE,"CGBR95C"}</definedName>
    <definedName name="wrn.tableb._1_2_4_1" hidden="1">{#N/A,#N/A,FALSE,"CGBR95C"}</definedName>
    <definedName name="wrn.tableb._1_2_4_2" hidden="1">{#N/A,#N/A,FALSE,"CGBR95C"}</definedName>
    <definedName name="wrn.tableb._1_2_4_3" hidden="1">{#N/A,#N/A,FALSE,"CGBR95C"}</definedName>
    <definedName name="wrn.tableb._1_2_4_4" hidden="1">{#N/A,#N/A,FALSE,"CGBR95C"}</definedName>
    <definedName name="wrn.tableb._1_2_4_5" hidden="1">{#N/A,#N/A,FALSE,"CGBR95C"}</definedName>
    <definedName name="wrn.tableb._1_2_5" hidden="1">{#N/A,#N/A,FALSE,"CGBR95C"}</definedName>
    <definedName name="wrn.tableb._1_2_5_1" hidden="1">{#N/A,#N/A,FALSE,"CGBR95C"}</definedName>
    <definedName name="wrn.tableb._1_2_5_2" hidden="1">{#N/A,#N/A,FALSE,"CGBR95C"}</definedName>
    <definedName name="wrn.tableb._1_2_5_3" hidden="1">{#N/A,#N/A,FALSE,"CGBR95C"}</definedName>
    <definedName name="wrn.tableb._1_2_5_4" hidden="1">{#N/A,#N/A,FALSE,"CGBR95C"}</definedName>
    <definedName name="wrn.tableb._1_2_5_5" hidden="1">{#N/A,#N/A,FALSE,"CGBR95C"}</definedName>
    <definedName name="wrn.tableb._1_3" hidden="1">{#N/A,#N/A,FALSE,"CGBR95C"}</definedName>
    <definedName name="wrn.tableb._1_3_1" hidden="1">{#N/A,#N/A,FALSE,"CGBR95C"}</definedName>
    <definedName name="wrn.tableb._1_3_1_1" hidden="1">{#N/A,#N/A,FALSE,"CGBR95C"}</definedName>
    <definedName name="wrn.tableb._1_3_1_1_1" hidden="1">{#N/A,#N/A,FALSE,"CGBR95C"}</definedName>
    <definedName name="wrn.tableb._1_3_1_1_1_1" hidden="1">{#N/A,#N/A,FALSE,"CGBR95C"}</definedName>
    <definedName name="wrn.tableb._1_3_1_1_1_2" hidden="1">{#N/A,#N/A,FALSE,"CGBR95C"}</definedName>
    <definedName name="wrn.tableb._1_3_1_1_1_3" hidden="1">{#N/A,#N/A,FALSE,"CGBR95C"}</definedName>
    <definedName name="wrn.tableb._1_3_1_1_1_4" hidden="1">{#N/A,#N/A,FALSE,"CGBR95C"}</definedName>
    <definedName name="wrn.tableb._1_3_1_1_1_5" hidden="1">{#N/A,#N/A,FALSE,"CGBR95C"}</definedName>
    <definedName name="wrn.tableb._1_3_1_1_2" hidden="1">{#N/A,#N/A,FALSE,"CGBR95C"}</definedName>
    <definedName name="wrn.tableb._1_3_1_1_2_1" hidden="1">{#N/A,#N/A,FALSE,"CGBR95C"}</definedName>
    <definedName name="wrn.tableb._1_3_1_1_2_2" hidden="1">{#N/A,#N/A,FALSE,"CGBR95C"}</definedName>
    <definedName name="wrn.tableb._1_3_1_1_2_3" hidden="1">{#N/A,#N/A,FALSE,"CGBR95C"}</definedName>
    <definedName name="wrn.tableb._1_3_1_1_2_4" hidden="1">{#N/A,#N/A,FALSE,"CGBR95C"}</definedName>
    <definedName name="wrn.tableb._1_3_1_1_2_5" hidden="1">{#N/A,#N/A,FALSE,"CGBR95C"}</definedName>
    <definedName name="wrn.tableb._1_3_1_1_3" hidden="1">{#N/A,#N/A,FALSE,"CGBR95C"}</definedName>
    <definedName name="wrn.tableb._1_3_1_1_4" hidden="1">{#N/A,#N/A,FALSE,"CGBR95C"}</definedName>
    <definedName name="wrn.tableb._1_3_1_1_5" hidden="1">{#N/A,#N/A,FALSE,"CGBR95C"}</definedName>
    <definedName name="wrn.tableb._1_3_1_2" hidden="1">{#N/A,#N/A,FALSE,"CGBR95C"}</definedName>
    <definedName name="wrn.tableb._1_3_1_2_1" hidden="1">{#N/A,#N/A,FALSE,"CGBR95C"}</definedName>
    <definedName name="wrn.tableb._1_3_1_2_2" hidden="1">{#N/A,#N/A,FALSE,"CGBR95C"}</definedName>
    <definedName name="wrn.tableb._1_3_1_2_3" hidden="1">{#N/A,#N/A,FALSE,"CGBR95C"}</definedName>
    <definedName name="wrn.tableb._1_3_1_2_4" hidden="1">{#N/A,#N/A,FALSE,"CGBR95C"}</definedName>
    <definedName name="wrn.tableb._1_3_1_2_5" hidden="1">{#N/A,#N/A,FALSE,"CGBR95C"}</definedName>
    <definedName name="wrn.tableb._1_3_1_3" hidden="1">{#N/A,#N/A,FALSE,"CGBR95C"}</definedName>
    <definedName name="wrn.tableb._1_3_1_3_1" hidden="1">{#N/A,#N/A,FALSE,"CGBR95C"}</definedName>
    <definedName name="wrn.tableb._1_3_1_3_2" hidden="1">{#N/A,#N/A,FALSE,"CGBR95C"}</definedName>
    <definedName name="wrn.tableb._1_3_1_3_3" hidden="1">{#N/A,#N/A,FALSE,"CGBR95C"}</definedName>
    <definedName name="wrn.tableb._1_3_1_3_4" hidden="1">{#N/A,#N/A,FALSE,"CGBR95C"}</definedName>
    <definedName name="wrn.tableb._1_3_1_3_5" hidden="1">{#N/A,#N/A,FALSE,"CGBR95C"}</definedName>
    <definedName name="wrn.tableb._1_3_1_4" hidden="1">{#N/A,#N/A,FALSE,"CGBR95C"}</definedName>
    <definedName name="wrn.tableb._1_3_1_4_1" hidden="1">{#N/A,#N/A,FALSE,"CGBR95C"}</definedName>
    <definedName name="wrn.tableb._1_3_1_4_2" hidden="1">{#N/A,#N/A,FALSE,"CGBR95C"}</definedName>
    <definedName name="wrn.tableb._1_3_1_4_3" hidden="1">{#N/A,#N/A,FALSE,"CGBR95C"}</definedName>
    <definedName name="wrn.tableb._1_3_1_4_4" hidden="1">{#N/A,#N/A,FALSE,"CGBR95C"}</definedName>
    <definedName name="wrn.tableb._1_3_1_4_5" hidden="1">{#N/A,#N/A,FALSE,"CGBR95C"}</definedName>
    <definedName name="wrn.tableb._1_3_1_5" hidden="1">{#N/A,#N/A,FALSE,"CGBR95C"}</definedName>
    <definedName name="wrn.tableb._1_3_1_5_1" hidden="1">{#N/A,#N/A,FALSE,"CGBR95C"}</definedName>
    <definedName name="wrn.tableb._1_3_1_5_2" hidden="1">{#N/A,#N/A,FALSE,"CGBR95C"}</definedName>
    <definedName name="wrn.tableb._1_3_1_5_3" hidden="1">{#N/A,#N/A,FALSE,"CGBR95C"}</definedName>
    <definedName name="wrn.tableb._1_3_1_5_4" hidden="1">{#N/A,#N/A,FALSE,"CGBR95C"}</definedName>
    <definedName name="wrn.tableb._1_3_1_5_5" hidden="1">{#N/A,#N/A,FALSE,"CGBR95C"}</definedName>
    <definedName name="wrn.tableb._1_3_2" hidden="1">{#N/A,#N/A,FALSE,"CGBR95C"}</definedName>
    <definedName name="wrn.tableb._1_3_2_1" hidden="1">{#N/A,#N/A,FALSE,"CGBR95C"}</definedName>
    <definedName name="wrn.tableb._1_3_2_2" hidden="1">{#N/A,#N/A,FALSE,"CGBR95C"}</definedName>
    <definedName name="wrn.tableb._1_3_2_3" hidden="1">{#N/A,#N/A,FALSE,"CGBR95C"}</definedName>
    <definedName name="wrn.tableb._1_3_2_4" hidden="1">{#N/A,#N/A,FALSE,"CGBR95C"}</definedName>
    <definedName name="wrn.tableb._1_3_2_5" hidden="1">{#N/A,#N/A,FALSE,"CGBR95C"}</definedName>
    <definedName name="wrn.tableb._1_3_3" hidden="1">{#N/A,#N/A,FALSE,"CGBR95C"}</definedName>
    <definedName name="wrn.tableb._1_3_3_1" hidden="1">{#N/A,#N/A,FALSE,"CGBR95C"}</definedName>
    <definedName name="wrn.tableb._1_3_3_2" hidden="1">{#N/A,#N/A,FALSE,"CGBR95C"}</definedName>
    <definedName name="wrn.tableb._1_3_3_3" hidden="1">{#N/A,#N/A,FALSE,"CGBR95C"}</definedName>
    <definedName name="wrn.tableb._1_3_3_4" hidden="1">{#N/A,#N/A,FALSE,"CGBR95C"}</definedName>
    <definedName name="wrn.tableb._1_3_3_5" hidden="1">{#N/A,#N/A,FALSE,"CGBR95C"}</definedName>
    <definedName name="wrn.tableb._1_3_4" hidden="1">{#N/A,#N/A,FALSE,"CGBR95C"}</definedName>
    <definedName name="wrn.tableb._1_3_4_1" hidden="1">{#N/A,#N/A,FALSE,"CGBR95C"}</definedName>
    <definedName name="wrn.tableb._1_3_4_2" hidden="1">{#N/A,#N/A,FALSE,"CGBR95C"}</definedName>
    <definedName name="wrn.tableb._1_3_4_3" hidden="1">{#N/A,#N/A,FALSE,"CGBR95C"}</definedName>
    <definedName name="wrn.tableb._1_3_4_4" hidden="1">{#N/A,#N/A,FALSE,"CGBR95C"}</definedName>
    <definedName name="wrn.tableb._1_3_4_5" hidden="1">{#N/A,#N/A,FALSE,"CGBR95C"}</definedName>
    <definedName name="wrn.tableb._1_3_5" hidden="1">{#N/A,#N/A,FALSE,"CGBR95C"}</definedName>
    <definedName name="wrn.tableb._1_3_5_1" hidden="1">{#N/A,#N/A,FALSE,"CGBR95C"}</definedName>
    <definedName name="wrn.tableb._1_3_5_2" hidden="1">{#N/A,#N/A,FALSE,"CGBR95C"}</definedName>
    <definedName name="wrn.tableb._1_3_5_3" hidden="1">{#N/A,#N/A,FALSE,"CGBR95C"}</definedName>
    <definedName name="wrn.tableb._1_3_5_4" hidden="1">{#N/A,#N/A,FALSE,"CGBR95C"}</definedName>
    <definedName name="wrn.tableb._1_3_5_5" hidden="1">{#N/A,#N/A,FALSE,"CGBR95C"}</definedName>
    <definedName name="wrn.tableb._1_4" hidden="1">{#N/A,#N/A,FALSE,"CGBR95C"}</definedName>
    <definedName name="wrn.tableb._1_4_1" hidden="1">{#N/A,#N/A,FALSE,"CGBR95C"}</definedName>
    <definedName name="wrn.tableb._1_4_1_1" hidden="1">{#N/A,#N/A,FALSE,"CGBR95C"}</definedName>
    <definedName name="wrn.tableb._1_4_1_1_1" hidden="1">{#N/A,#N/A,FALSE,"CGBR95C"}</definedName>
    <definedName name="wrn.tableb._1_4_1_1_2" hidden="1">{#N/A,#N/A,FALSE,"CGBR95C"}</definedName>
    <definedName name="wrn.tableb._1_4_1_1_3" hidden="1">{#N/A,#N/A,FALSE,"CGBR95C"}</definedName>
    <definedName name="wrn.tableb._1_4_1_1_4" hidden="1">{#N/A,#N/A,FALSE,"CGBR95C"}</definedName>
    <definedName name="wrn.tableb._1_4_1_1_5" hidden="1">{#N/A,#N/A,FALSE,"CGBR95C"}</definedName>
    <definedName name="wrn.tableb._1_4_1_2" hidden="1">{#N/A,#N/A,FALSE,"CGBR95C"}</definedName>
    <definedName name="wrn.tableb._1_4_1_2_1" hidden="1">{#N/A,#N/A,FALSE,"CGBR95C"}</definedName>
    <definedName name="wrn.tableb._1_4_1_2_2" hidden="1">{#N/A,#N/A,FALSE,"CGBR95C"}</definedName>
    <definedName name="wrn.tableb._1_4_1_2_3" hidden="1">{#N/A,#N/A,FALSE,"CGBR95C"}</definedName>
    <definedName name="wrn.tableb._1_4_1_2_4" hidden="1">{#N/A,#N/A,FALSE,"CGBR95C"}</definedName>
    <definedName name="wrn.tableb._1_4_1_2_5" hidden="1">{#N/A,#N/A,FALSE,"CGBR95C"}</definedName>
    <definedName name="wrn.tableb._1_4_1_3" hidden="1">{#N/A,#N/A,FALSE,"CGBR95C"}</definedName>
    <definedName name="wrn.tableb._1_4_1_3_1" hidden="1">{#N/A,#N/A,FALSE,"CGBR95C"}</definedName>
    <definedName name="wrn.tableb._1_4_1_3_2" hidden="1">{#N/A,#N/A,FALSE,"CGBR95C"}</definedName>
    <definedName name="wrn.tableb._1_4_1_3_3" hidden="1">{#N/A,#N/A,FALSE,"CGBR95C"}</definedName>
    <definedName name="wrn.tableb._1_4_1_3_4" hidden="1">{#N/A,#N/A,FALSE,"CGBR95C"}</definedName>
    <definedName name="wrn.tableb._1_4_1_3_5" hidden="1">{#N/A,#N/A,FALSE,"CGBR95C"}</definedName>
    <definedName name="wrn.tableb._1_4_1_4" hidden="1">{#N/A,#N/A,FALSE,"CGBR95C"}</definedName>
    <definedName name="wrn.tableb._1_4_1_4_1" hidden="1">{#N/A,#N/A,FALSE,"CGBR95C"}</definedName>
    <definedName name="wrn.tableb._1_4_1_4_2" hidden="1">{#N/A,#N/A,FALSE,"CGBR95C"}</definedName>
    <definedName name="wrn.tableb._1_4_1_4_3" hidden="1">{#N/A,#N/A,FALSE,"CGBR95C"}</definedName>
    <definedName name="wrn.tableb._1_4_1_4_4" hidden="1">{#N/A,#N/A,FALSE,"CGBR95C"}</definedName>
    <definedName name="wrn.tableb._1_4_1_4_5" hidden="1">{#N/A,#N/A,FALSE,"CGBR95C"}</definedName>
    <definedName name="wrn.tableb._1_4_1_5" hidden="1">{#N/A,#N/A,FALSE,"CGBR95C"}</definedName>
    <definedName name="wrn.tableb._1_4_1_5_1" hidden="1">{#N/A,#N/A,FALSE,"CGBR95C"}</definedName>
    <definedName name="wrn.tableb._1_4_1_5_2" hidden="1">{#N/A,#N/A,FALSE,"CGBR95C"}</definedName>
    <definedName name="wrn.tableb._1_4_1_5_3" hidden="1">{#N/A,#N/A,FALSE,"CGBR95C"}</definedName>
    <definedName name="wrn.tableb._1_4_1_5_4" hidden="1">{#N/A,#N/A,FALSE,"CGBR95C"}</definedName>
    <definedName name="wrn.tableb._1_4_1_5_5" hidden="1">{#N/A,#N/A,FALSE,"CGBR95C"}</definedName>
    <definedName name="wrn.tableb._1_4_2" hidden="1">{#N/A,#N/A,FALSE,"CGBR95C"}</definedName>
    <definedName name="wrn.tableb._1_4_2_1" hidden="1">{#N/A,#N/A,FALSE,"CGBR95C"}</definedName>
    <definedName name="wrn.tableb._1_4_2_2" hidden="1">{#N/A,#N/A,FALSE,"CGBR95C"}</definedName>
    <definedName name="wrn.tableb._1_4_2_3" hidden="1">{#N/A,#N/A,FALSE,"CGBR95C"}</definedName>
    <definedName name="wrn.tableb._1_4_2_4" hidden="1">{#N/A,#N/A,FALSE,"CGBR95C"}</definedName>
    <definedName name="wrn.tableb._1_4_2_5" hidden="1">{#N/A,#N/A,FALSE,"CGBR95C"}</definedName>
    <definedName name="wrn.tableb._1_4_3" hidden="1">{#N/A,#N/A,FALSE,"CGBR95C"}</definedName>
    <definedName name="wrn.tableb._1_4_3_1" hidden="1">{#N/A,#N/A,FALSE,"CGBR95C"}</definedName>
    <definedName name="wrn.tableb._1_4_3_2" hidden="1">{#N/A,#N/A,FALSE,"CGBR95C"}</definedName>
    <definedName name="wrn.tableb._1_4_3_3" hidden="1">{#N/A,#N/A,FALSE,"CGBR95C"}</definedName>
    <definedName name="wrn.tableb._1_4_3_4" hidden="1">{#N/A,#N/A,FALSE,"CGBR95C"}</definedName>
    <definedName name="wrn.tableb._1_4_3_5" hidden="1">{#N/A,#N/A,FALSE,"CGBR95C"}</definedName>
    <definedName name="wrn.tableb._1_4_4" hidden="1">{#N/A,#N/A,FALSE,"CGBR95C"}</definedName>
    <definedName name="wrn.tableb._1_4_4_1" hidden="1">{#N/A,#N/A,FALSE,"CGBR95C"}</definedName>
    <definedName name="wrn.tableb._1_4_4_2" hidden="1">{#N/A,#N/A,FALSE,"CGBR95C"}</definedName>
    <definedName name="wrn.tableb._1_4_4_3" hidden="1">{#N/A,#N/A,FALSE,"CGBR95C"}</definedName>
    <definedName name="wrn.tableb._1_4_4_4" hidden="1">{#N/A,#N/A,FALSE,"CGBR95C"}</definedName>
    <definedName name="wrn.tableb._1_4_4_5" hidden="1">{#N/A,#N/A,FALSE,"CGBR95C"}</definedName>
    <definedName name="wrn.tableb._1_4_5" hidden="1">{#N/A,#N/A,FALSE,"CGBR95C"}</definedName>
    <definedName name="wrn.tableb._1_4_5_1" hidden="1">{#N/A,#N/A,FALSE,"CGBR95C"}</definedName>
    <definedName name="wrn.tableb._1_4_5_2" hidden="1">{#N/A,#N/A,FALSE,"CGBR95C"}</definedName>
    <definedName name="wrn.tableb._1_4_5_3" hidden="1">{#N/A,#N/A,FALSE,"CGBR95C"}</definedName>
    <definedName name="wrn.tableb._1_4_5_4" hidden="1">{#N/A,#N/A,FALSE,"CGBR95C"}</definedName>
    <definedName name="wrn.tableb._1_4_5_5" hidden="1">{#N/A,#N/A,FALSE,"CGBR95C"}</definedName>
    <definedName name="wrn.tableb._1_5" hidden="1">{#N/A,#N/A,FALSE,"CGBR95C"}</definedName>
    <definedName name="wrn.tableb._1_5_1" hidden="1">{#N/A,#N/A,FALSE,"CGBR95C"}</definedName>
    <definedName name="wrn.tableb._1_5_1_1" hidden="1">{#N/A,#N/A,FALSE,"CGBR95C"}</definedName>
    <definedName name="wrn.tableb._1_5_1_2" hidden="1">{#N/A,#N/A,FALSE,"CGBR95C"}</definedName>
    <definedName name="wrn.tableb._1_5_1_3" hidden="1">{#N/A,#N/A,FALSE,"CGBR95C"}</definedName>
    <definedName name="wrn.tableb._1_5_1_4" hidden="1">{#N/A,#N/A,FALSE,"CGBR95C"}</definedName>
    <definedName name="wrn.tableb._1_5_1_5" hidden="1">{#N/A,#N/A,FALSE,"CGBR95C"}</definedName>
    <definedName name="wrn.tableb._1_5_2" hidden="1">{#N/A,#N/A,FALSE,"CGBR95C"}</definedName>
    <definedName name="wrn.tableb._1_5_2_1" hidden="1">{#N/A,#N/A,FALSE,"CGBR95C"}</definedName>
    <definedName name="wrn.tableb._1_5_2_2" hidden="1">{#N/A,#N/A,FALSE,"CGBR95C"}</definedName>
    <definedName name="wrn.tableb._1_5_2_3" hidden="1">{#N/A,#N/A,FALSE,"CGBR95C"}</definedName>
    <definedName name="wrn.tableb._1_5_2_4" hidden="1">{#N/A,#N/A,FALSE,"CGBR95C"}</definedName>
    <definedName name="wrn.tableb._1_5_2_5" hidden="1">{#N/A,#N/A,FALSE,"CGBR95C"}</definedName>
    <definedName name="wrn.tableb._1_5_3" hidden="1">{#N/A,#N/A,FALSE,"CGBR95C"}</definedName>
    <definedName name="wrn.tableb._1_5_3_1" hidden="1">{#N/A,#N/A,FALSE,"CGBR95C"}</definedName>
    <definedName name="wrn.tableb._1_5_3_2" hidden="1">{#N/A,#N/A,FALSE,"CGBR95C"}</definedName>
    <definedName name="wrn.tableb._1_5_3_3" hidden="1">{#N/A,#N/A,FALSE,"CGBR95C"}</definedName>
    <definedName name="wrn.tableb._1_5_3_4" hidden="1">{#N/A,#N/A,FALSE,"CGBR95C"}</definedName>
    <definedName name="wrn.tableb._1_5_3_5" hidden="1">{#N/A,#N/A,FALSE,"CGBR95C"}</definedName>
    <definedName name="wrn.tableb._1_5_4" hidden="1">{#N/A,#N/A,FALSE,"CGBR95C"}</definedName>
    <definedName name="wrn.tableb._1_5_4_1" hidden="1">{#N/A,#N/A,FALSE,"CGBR95C"}</definedName>
    <definedName name="wrn.tableb._1_5_4_2" hidden="1">{#N/A,#N/A,FALSE,"CGBR95C"}</definedName>
    <definedName name="wrn.tableb._1_5_4_3" hidden="1">{#N/A,#N/A,FALSE,"CGBR95C"}</definedName>
    <definedName name="wrn.tableb._1_5_4_4" hidden="1">{#N/A,#N/A,FALSE,"CGBR95C"}</definedName>
    <definedName name="wrn.tableb._1_5_4_5" hidden="1">{#N/A,#N/A,FALSE,"CGBR95C"}</definedName>
    <definedName name="wrn.tableb._1_5_5" hidden="1">{#N/A,#N/A,FALSE,"CGBR95C"}</definedName>
    <definedName name="wrn.tableb._1_5_5_1" hidden="1">{#N/A,#N/A,FALSE,"CGBR95C"}</definedName>
    <definedName name="wrn.tableb._1_5_5_2" hidden="1">{#N/A,#N/A,FALSE,"CGBR95C"}</definedName>
    <definedName name="wrn.tableb._1_5_5_3" hidden="1">{#N/A,#N/A,FALSE,"CGBR95C"}</definedName>
    <definedName name="wrn.tableb._1_5_5_4" hidden="1">{#N/A,#N/A,FALSE,"CGBR95C"}</definedName>
    <definedName name="wrn.tableb._1_5_5_5" hidden="1">{#N/A,#N/A,FALSE,"CGBR95C"}</definedName>
    <definedName name="wrn.tableb._2" hidden="1">{#N/A,#N/A,FALSE,"CGBR95C"}</definedName>
    <definedName name="wrn.tableb._2_1" hidden="1">{#N/A,#N/A,FALSE,"CGBR95C"}</definedName>
    <definedName name="wrn.tableb._2_1_1" hidden="1">{#N/A,#N/A,FALSE,"CGBR95C"}</definedName>
    <definedName name="wrn.tableb._2_1_1_1" hidden="1">{#N/A,#N/A,FALSE,"CGBR95C"}</definedName>
    <definedName name="wrn.tableb._2_1_1_1_1" hidden="1">{#N/A,#N/A,FALSE,"CGBR95C"}</definedName>
    <definedName name="wrn.tableb._2_1_1_1_2" hidden="1">{#N/A,#N/A,FALSE,"CGBR95C"}</definedName>
    <definedName name="wrn.tableb._2_1_1_1_3" hidden="1">{#N/A,#N/A,FALSE,"CGBR95C"}</definedName>
    <definedName name="wrn.tableb._2_1_1_1_4" hidden="1">{#N/A,#N/A,FALSE,"CGBR95C"}</definedName>
    <definedName name="wrn.tableb._2_1_1_1_5" hidden="1">{#N/A,#N/A,FALSE,"CGBR95C"}</definedName>
    <definedName name="wrn.tableb._2_1_1_2" hidden="1">{#N/A,#N/A,FALSE,"CGBR95C"}</definedName>
    <definedName name="wrn.tableb._2_1_1_2_1" hidden="1">{#N/A,#N/A,FALSE,"CGBR95C"}</definedName>
    <definedName name="wrn.tableb._2_1_1_2_2" hidden="1">{#N/A,#N/A,FALSE,"CGBR95C"}</definedName>
    <definedName name="wrn.tableb._2_1_1_2_3" hidden="1">{#N/A,#N/A,FALSE,"CGBR95C"}</definedName>
    <definedName name="wrn.tableb._2_1_1_2_4" hidden="1">{#N/A,#N/A,FALSE,"CGBR95C"}</definedName>
    <definedName name="wrn.tableb._2_1_1_2_5" hidden="1">{#N/A,#N/A,FALSE,"CGBR95C"}</definedName>
    <definedName name="wrn.tableb._2_1_1_3" hidden="1">{#N/A,#N/A,FALSE,"CGBR95C"}</definedName>
    <definedName name="wrn.tableb._2_1_1_4" hidden="1">{#N/A,#N/A,FALSE,"CGBR95C"}</definedName>
    <definedName name="wrn.tableb._2_1_1_5" hidden="1">{#N/A,#N/A,FALSE,"CGBR95C"}</definedName>
    <definedName name="wrn.tableb._2_1_2" hidden="1">{#N/A,#N/A,FALSE,"CGBR95C"}</definedName>
    <definedName name="wrn.tableb._2_1_2_1" hidden="1">{#N/A,#N/A,FALSE,"CGBR95C"}</definedName>
    <definedName name="wrn.tableb._2_1_2_2" hidden="1">{#N/A,#N/A,FALSE,"CGBR95C"}</definedName>
    <definedName name="wrn.tableb._2_1_2_3" hidden="1">{#N/A,#N/A,FALSE,"CGBR95C"}</definedName>
    <definedName name="wrn.tableb._2_1_2_4" hidden="1">{#N/A,#N/A,FALSE,"CGBR95C"}</definedName>
    <definedName name="wrn.tableb._2_1_2_5" hidden="1">{#N/A,#N/A,FALSE,"CGBR95C"}</definedName>
    <definedName name="wrn.tableb._2_1_3" hidden="1">{#N/A,#N/A,FALSE,"CGBR95C"}</definedName>
    <definedName name="wrn.tableb._2_1_3_1" hidden="1">{#N/A,#N/A,FALSE,"CGBR95C"}</definedName>
    <definedName name="wrn.tableb._2_1_3_2" hidden="1">{#N/A,#N/A,FALSE,"CGBR95C"}</definedName>
    <definedName name="wrn.tableb._2_1_3_3" hidden="1">{#N/A,#N/A,FALSE,"CGBR95C"}</definedName>
    <definedName name="wrn.tableb._2_1_3_4" hidden="1">{#N/A,#N/A,FALSE,"CGBR95C"}</definedName>
    <definedName name="wrn.tableb._2_1_3_5" hidden="1">{#N/A,#N/A,FALSE,"CGBR95C"}</definedName>
    <definedName name="wrn.tableb._2_1_4" hidden="1">{#N/A,#N/A,FALSE,"CGBR95C"}</definedName>
    <definedName name="wrn.tableb._2_1_4_1" hidden="1">{#N/A,#N/A,FALSE,"CGBR95C"}</definedName>
    <definedName name="wrn.tableb._2_1_4_2" hidden="1">{#N/A,#N/A,FALSE,"CGBR95C"}</definedName>
    <definedName name="wrn.tableb._2_1_4_3" hidden="1">{#N/A,#N/A,FALSE,"CGBR95C"}</definedName>
    <definedName name="wrn.tableb._2_1_4_4" hidden="1">{#N/A,#N/A,FALSE,"CGBR95C"}</definedName>
    <definedName name="wrn.tableb._2_1_4_5" hidden="1">{#N/A,#N/A,FALSE,"CGBR95C"}</definedName>
    <definedName name="wrn.tableb._2_1_5" hidden="1">{#N/A,#N/A,FALSE,"CGBR95C"}</definedName>
    <definedName name="wrn.tableb._2_1_5_1" hidden="1">{#N/A,#N/A,FALSE,"CGBR95C"}</definedName>
    <definedName name="wrn.tableb._2_1_5_2" hidden="1">{#N/A,#N/A,FALSE,"CGBR95C"}</definedName>
    <definedName name="wrn.tableb._2_1_5_3" hidden="1">{#N/A,#N/A,FALSE,"CGBR95C"}</definedName>
    <definedName name="wrn.tableb._2_1_5_4" hidden="1">{#N/A,#N/A,FALSE,"CGBR95C"}</definedName>
    <definedName name="wrn.tableb._2_1_5_5" hidden="1">{#N/A,#N/A,FALSE,"CGBR95C"}</definedName>
    <definedName name="wrn.tableb._2_2" hidden="1">{#N/A,#N/A,FALSE,"CGBR95C"}</definedName>
    <definedName name="wrn.tableb._2_2_1" hidden="1">{#N/A,#N/A,FALSE,"CGBR95C"}</definedName>
    <definedName name="wrn.tableb._2_2_2" hidden="1">{#N/A,#N/A,FALSE,"CGBR95C"}</definedName>
    <definedName name="wrn.tableb._2_2_3" hidden="1">{#N/A,#N/A,FALSE,"CGBR95C"}</definedName>
    <definedName name="wrn.tableb._2_2_4" hidden="1">{#N/A,#N/A,FALSE,"CGBR95C"}</definedName>
    <definedName name="wrn.tableb._2_2_5" hidden="1">{#N/A,#N/A,FALSE,"CGBR95C"}</definedName>
    <definedName name="wrn.tableb._2_3" hidden="1">{#N/A,#N/A,FALSE,"CGBR95C"}</definedName>
    <definedName name="wrn.tableb._2_3_1" hidden="1">{#N/A,#N/A,FALSE,"CGBR95C"}</definedName>
    <definedName name="wrn.tableb._2_3_2" hidden="1">{#N/A,#N/A,FALSE,"CGBR95C"}</definedName>
    <definedName name="wrn.tableb._2_3_3" hidden="1">{#N/A,#N/A,FALSE,"CGBR95C"}</definedName>
    <definedName name="wrn.tableb._2_3_4" hidden="1">{#N/A,#N/A,FALSE,"CGBR95C"}</definedName>
    <definedName name="wrn.tableb._2_3_5" hidden="1">{#N/A,#N/A,FALSE,"CGBR95C"}</definedName>
    <definedName name="wrn.tableb._2_4" hidden="1">{#N/A,#N/A,FALSE,"CGBR95C"}</definedName>
    <definedName name="wrn.tableb._2_4_1" hidden="1">{#N/A,#N/A,FALSE,"CGBR95C"}</definedName>
    <definedName name="wrn.tableb._2_4_2" hidden="1">{#N/A,#N/A,FALSE,"CGBR95C"}</definedName>
    <definedName name="wrn.tableb._2_4_3" hidden="1">{#N/A,#N/A,FALSE,"CGBR95C"}</definedName>
    <definedName name="wrn.tableb._2_4_4" hidden="1">{#N/A,#N/A,FALSE,"CGBR95C"}</definedName>
    <definedName name="wrn.tableb._2_4_5" hidden="1">{#N/A,#N/A,FALSE,"CGBR95C"}</definedName>
    <definedName name="wrn.tableb._2_5" hidden="1">{#N/A,#N/A,FALSE,"CGBR95C"}</definedName>
    <definedName name="wrn.tableb._2_5_1" hidden="1">{#N/A,#N/A,FALSE,"CGBR95C"}</definedName>
    <definedName name="wrn.tableb._2_5_2" hidden="1">{#N/A,#N/A,FALSE,"CGBR95C"}</definedName>
    <definedName name="wrn.tableb._2_5_3" hidden="1">{#N/A,#N/A,FALSE,"CGBR95C"}</definedName>
    <definedName name="wrn.tableb._2_5_4" hidden="1">{#N/A,#N/A,FALSE,"CGBR95C"}</definedName>
    <definedName name="wrn.tableb._2_5_5" hidden="1">{#N/A,#N/A,FALSE,"CGBR95C"}</definedName>
    <definedName name="wrn.tableb._3" hidden="1">{#N/A,#N/A,FALSE,"CGBR95C"}</definedName>
    <definedName name="wrn.tableb._3_1" hidden="1">{#N/A,#N/A,FALSE,"CGBR95C"}</definedName>
    <definedName name="wrn.tableb._3_1_1" hidden="1">{#N/A,#N/A,FALSE,"CGBR95C"}</definedName>
    <definedName name="wrn.tableb._3_1_1_1" hidden="1">{#N/A,#N/A,FALSE,"CGBR95C"}</definedName>
    <definedName name="wrn.tableb._3_1_1_1_1" hidden="1">{#N/A,#N/A,FALSE,"CGBR95C"}</definedName>
    <definedName name="wrn.tableb._3_1_1_1_2" hidden="1">{#N/A,#N/A,FALSE,"CGBR95C"}</definedName>
    <definedName name="wrn.tableb._3_1_1_1_3" hidden="1">{#N/A,#N/A,FALSE,"CGBR95C"}</definedName>
    <definedName name="wrn.tableb._3_1_1_1_4" hidden="1">{#N/A,#N/A,FALSE,"CGBR95C"}</definedName>
    <definedName name="wrn.tableb._3_1_1_1_5" hidden="1">{#N/A,#N/A,FALSE,"CGBR95C"}</definedName>
    <definedName name="wrn.tableb._3_1_1_2" hidden="1">{#N/A,#N/A,FALSE,"CGBR95C"}</definedName>
    <definedName name="wrn.tableb._3_1_1_2_1" hidden="1">{#N/A,#N/A,FALSE,"CGBR95C"}</definedName>
    <definedName name="wrn.tableb._3_1_1_2_2" hidden="1">{#N/A,#N/A,FALSE,"CGBR95C"}</definedName>
    <definedName name="wrn.tableb._3_1_1_2_3" hidden="1">{#N/A,#N/A,FALSE,"CGBR95C"}</definedName>
    <definedName name="wrn.tableb._3_1_1_2_4" hidden="1">{#N/A,#N/A,FALSE,"CGBR95C"}</definedName>
    <definedName name="wrn.tableb._3_1_1_2_5" hidden="1">{#N/A,#N/A,FALSE,"CGBR95C"}</definedName>
    <definedName name="wrn.tableb._3_1_1_3" hidden="1">{#N/A,#N/A,FALSE,"CGBR95C"}</definedName>
    <definedName name="wrn.tableb._3_1_1_4" hidden="1">{#N/A,#N/A,FALSE,"CGBR95C"}</definedName>
    <definedName name="wrn.tableb._3_1_1_5" hidden="1">{#N/A,#N/A,FALSE,"CGBR95C"}</definedName>
    <definedName name="wrn.tableb._3_1_2" hidden="1">{#N/A,#N/A,FALSE,"CGBR95C"}</definedName>
    <definedName name="wrn.tableb._3_1_2_1" hidden="1">{#N/A,#N/A,FALSE,"CGBR95C"}</definedName>
    <definedName name="wrn.tableb._3_1_2_2" hidden="1">{#N/A,#N/A,FALSE,"CGBR95C"}</definedName>
    <definedName name="wrn.tableb._3_1_2_3" hidden="1">{#N/A,#N/A,FALSE,"CGBR95C"}</definedName>
    <definedName name="wrn.tableb._3_1_2_4" hidden="1">{#N/A,#N/A,FALSE,"CGBR95C"}</definedName>
    <definedName name="wrn.tableb._3_1_2_5" hidden="1">{#N/A,#N/A,FALSE,"CGBR95C"}</definedName>
    <definedName name="wrn.tableb._3_1_3" hidden="1">{#N/A,#N/A,FALSE,"CGBR95C"}</definedName>
    <definedName name="wrn.tableb._3_1_3_1" hidden="1">{#N/A,#N/A,FALSE,"CGBR95C"}</definedName>
    <definedName name="wrn.tableb._3_1_3_2" hidden="1">{#N/A,#N/A,FALSE,"CGBR95C"}</definedName>
    <definedName name="wrn.tableb._3_1_3_3" hidden="1">{#N/A,#N/A,FALSE,"CGBR95C"}</definedName>
    <definedName name="wrn.tableb._3_1_3_4" hidden="1">{#N/A,#N/A,FALSE,"CGBR95C"}</definedName>
    <definedName name="wrn.tableb._3_1_3_5" hidden="1">{#N/A,#N/A,FALSE,"CGBR95C"}</definedName>
    <definedName name="wrn.tableb._3_1_4" hidden="1">{#N/A,#N/A,FALSE,"CGBR95C"}</definedName>
    <definedName name="wrn.tableb._3_1_4_1" hidden="1">{#N/A,#N/A,FALSE,"CGBR95C"}</definedName>
    <definedName name="wrn.tableb._3_1_4_2" hidden="1">{#N/A,#N/A,FALSE,"CGBR95C"}</definedName>
    <definedName name="wrn.tableb._3_1_4_3" hidden="1">{#N/A,#N/A,FALSE,"CGBR95C"}</definedName>
    <definedName name="wrn.tableb._3_1_4_4" hidden="1">{#N/A,#N/A,FALSE,"CGBR95C"}</definedName>
    <definedName name="wrn.tableb._3_1_4_5" hidden="1">{#N/A,#N/A,FALSE,"CGBR95C"}</definedName>
    <definedName name="wrn.tableb._3_1_5" hidden="1">{#N/A,#N/A,FALSE,"CGBR95C"}</definedName>
    <definedName name="wrn.tableb._3_1_5_1" hidden="1">{#N/A,#N/A,FALSE,"CGBR95C"}</definedName>
    <definedName name="wrn.tableb._3_1_5_2" hidden="1">{#N/A,#N/A,FALSE,"CGBR95C"}</definedName>
    <definedName name="wrn.tableb._3_1_5_3" hidden="1">{#N/A,#N/A,FALSE,"CGBR95C"}</definedName>
    <definedName name="wrn.tableb._3_1_5_4" hidden="1">{#N/A,#N/A,FALSE,"CGBR95C"}</definedName>
    <definedName name="wrn.tableb._3_1_5_5" hidden="1">{#N/A,#N/A,FALSE,"CGBR95C"}</definedName>
    <definedName name="wrn.tableb._3_2" hidden="1">{#N/A,#N/A,FALSE,"CGBR95C"}</definedName>
    <definedName name="wrn.tableb._3_2_1" hidden="1">{#N/A,#N/A,FALSE,"CGBR95C"}</definedName>
    <definedName name="wrn.tableb._3_2_2" hidden="1">{#N/A,#N/A,FALSE,"CGBR95C"}</definedName>
    <definedName name="wrn.tableb._3_2_3" hidden="1">{#N/A,#N/A,FALSE,"CGBR95C"}</definedName>
    <definedName name="wrn.tableb._3_2_4" hidden="1">{#N/A,#N/A,FALSE,"CGBR95C"}</definedName>
    <definedName name="wrn.tableb._3_2_5" hidden="1">{#N/A,#N/A,FALSE,"CGBR95C"}</definedName>
    <definedName name="wrn.tableb._3_3" hidden="1">{#N/A,#N/A,FALSE,"CGBR95C"}</definedName>
    <definedName name="wrn.tableb._3_3_1" hidden="1">{#N/A,#N/A,FALSE,"CGBR95C"}</definedName>
    <definedName name="wrn.tableb._3_3_2" hidden="1">{#N/A,#N/A,FALSE,"CGBR95C"}</definedName>
    <definedName name="wrn.tableb._3_3_3" hidden="1">{#N/A,#N/A,FALSE,"CGBR95C"}</definedName>
    <definedName name="wrn.tableb._3_3_4" hidden="1">{#N/A,#N/A,FALSE,"CGBR95C"}</definedName>
    <definedName name="wrn.tableb._3_3_5" hidden="1">{#N/A,#N/A,FALSE,"CGBR95C"}</definedName>
    <definedName name="wrn.tableb._3_4" hidden="1">{#N/A,#N/A,FALSE,"CGBR95C"}</definedName>
    <definedName name="wrn.tableb._3_4_1" hidden="1">{#N/A,#N/A,FALSE,"CGBR95C"}</definedName>
    <definedName name="wrn.tableb._3_4_2" hidden="1">{#N/A,#N/A,FALSE,"CGBR95C"}</definedName>
    <definedName name="wrn.tableb._3_4_3" hidden="1">{#N/A,#N/A,FALSE,"CGBR95C"}</definedName>
    <definedName name="wrn.tableb._3_4_4" hidden="1">{#N/A,#N/A,FALSE,"CGBR95C"}</definedName>
    <definedName name="wrn.tableb._3_4_5" hidden="1">{#N/A,#N/A,FALSE,"CGBR95C"}</definedName>
    <definedName name="wrn.tableb._3_5" hidden="1">{#N/A,#N/A,FALSE,"CGBR95C"}</definedName>
    <definedName name="wrn.tableb._3_5_1" hidden="1">{#N/A,#N/A,FALSE,"CGBR95C"}</definedName>
    <definedName name="wrn.tableb._3_5_2" hidden="1">{#N/A,#N/A,FALSE,"CGBR95C"}</definedName>
    <definedName name="wrn.tableb._3_5_3" hidden="1">{#N/A,#N/A,FALSE,"CGBR95C"}</definedName>
    <definedName name="wrn.tableb._3_5_4" hidden="1">{#N/A,#N/A,FALSE,"CGBR95C"}</definedName>
    <definedName name="wrn.tableb._3_5_5" hidden="1">{#N/A,#N/A,FALSE,"CGBR95C"}</definedName>
    <definedName name="wrn.tableb._4" hidden="1">{#N/A,#N/A,FALSE,"CGBR95C"}</definedName>
    <definedName name="wrn.tableb._4_1" hidden="1">{#N/A,#N/A,FALSE,"CGBR95C"}</definedName>
    <definedName name="wrn.tableb._4_1_1" hidden="1">{#N/A,#N/A,FALSE,"CGBR95C"}</definedName>
    <definedName name="wrn.tableb._4_1_1_1" hidden="1">{#N/A,#N/A,FALSE,"CGBR95C"}</definedName>
    <definedName name="wrn.tableb._4_1_1_1_1" hidden="1">{#N/A,#N/A,FALSE,"CGBR95C"}</definedName>
    <definedName name="wrn.tableb._4_1_1_1_2" hidden="1">{#N/A,#N/A,FALSE,"CGBR95C"}</definedName>
    <definedName name="wrn.tableb._4_1_1_1_3" hidden="1">{#N/A,#N/A,FALSE,"CGBR95C"}</definedName>
    <definedName name="wrn.tableb._4_1_1_1_4" hidden="1">{#N/A,#N/A,FALSE,"CGBR95C"}</definedName>
    <definedName name="wrn.tableb._4_1_1_1_5" hidden="1">{#N/A,#N/A,FALSE,"CGBR95C"}</definedName>
    <definedName name="wrn.tableb._4_1_1_2" hidden="1">{#N/A,#N/A,FALSE,"CGBR95C"}</definedName>
    <definedName name="wrn.tableb._4_1_1_2_1" hidden="1">{#N/A,#N/A,FALSE,"CGBR95C"}</definedName>
    <definedName name="wrn.tableb._4_1_1_2_2" hidden="1">{#N/A,#N/A,FALSE,"CGBR95C"}</definedName>
    <definedName name="wrn.tableb._4_1_1_2_3" hidden="1">{#N/A,#N/A,FALSE,"CGBR95C"}</definedName>
    <definedName name="wrn.tableb._4_1_1_2_4" hidden="1">{#N/A,#N/A,FALSE,"CGBR95C"}</definedName>
    <definedName name="wrn.tableb._4_1_1_2_5" hidden="1">{#N/A,#N/A,FALSE,"CGBR95C"}</definedName>
    <definedName name="wrn.tableb._4_1_1_3" hidden="1">{#N/A,#N/A,FALSE,"CGBR95C"}</definedName>
    <definedName name="wrn.tableb._4_1_1_4" hidden="1">{#N/A,#N/A,FALSE,"CGBR95C"}</definedName>
    <definedName name="wrn.tableb._4_1_1_5" hidden="1">{#N/A,#N/A,FALSE,"CGBR95C"}</definedName>
    <definedName name="wrn.tableb._4_1_2" hidden="1">{#N/A,#N/A,FALSE,"CGBR95C"}</definedName>
    <definedName name="wrn.tableb._4_1_2_1" hidden="1">{#N/A,#N/A,FALSE,"CGBR95C"}</definedName>
    <definedName name="wrn.tableb._4_1_2_2" hidden="1">{#N/A,#N/A,FALSE,"CGBR95C"}</definedName>
    <definedName name="wrn.tableb._4_1_2_3" hidden="1">{#N/A,#N/A,FALSE,"CGBR95C"}</definedName>
    <definedName name="wrn.tableb._4_1_2_4" hidden="1">{#N/A,#N/A,FALSE,"CGBR95C"}</definedName>
    <definedName name="wrn.tableb._4_1_2_5" hidden="1">{#N/A,#N/A,FALSE,"CGBR95C"}</definedName>
    <definedName name="wrn.tableb._4_1_3" hidden="1">{#N/A,#N/A,FALSE,"CGBR95C"}</definedName>
    <definedName name="wrn.tableb._4_1_3_1" hidden="1">{#N/A,#N/A,FALSE,"CGBR95C"}</definedName>
    <definedName name="wrn.tableb._4_1_3_2" hidden="1">{#N/A,#N/A,FALSE,"CGBR95C"}</definedName>
    <definedName name="wrn.tableb._4_1_3_3" hidden="1">{#N/A,#N/A,FALSE,"CGBR95C"}</definedName>
    <definedName name="wrn.tableb._4_1_3_4" hidden="1">{#N/A,#N/A,FALSE,"CGBR95C"}</definedName>
    <definedName name="wrn.tableb._4_1_3_5" hidden="1">{#N/A,#N/A,FALSE,"CGBR95C"}</definedName>
    <definedName name="wrn.tableb._4_1_4" hidden="1">{#N/A,#N/A,FALSE,"CGBR95C"}</definedName>
    <definedName name="wrn.tableb._4_1_4_1" hidden="1">{#N/A,#N/A,FALSE,"CGBR95C"}</definedName>
    <definedName name="wrn.tableb._4_1_4_2" hidden="1">{#N/A,#N/A,FALSE,"CGBR95C"}</definedName>
    <definedName name="wrn.tableb._4_1_4_3" hidden="1">{#N/A,#N/A,FALSE,"CGBR95C"}</definedName>
    <definedName name="wrn.tableb._4_1_4_4" hidden="1">{#N/A,#N/A,FALSE,"CGBR95C"}</definedName>
    <definedName name="wrn.tableb._4_1_4_5" hidden="1">{#N/A,#N/A,FALSE,"CGBR95C"}</definedName>
    <definedName name="wrn.tableb._4_1_5" hidden="1">{#N/A,#N/A,FALSE,"CGBR95C"}</definedName>
    <definedName name="wrn.tableb._4_1_5_1" hidden="1">{#N/A,#N/A,FALSE,"CGBR95C"}</definedName>
    <definedName name="wrn.tableb._4_1_5_2" hidden="1">{#N/A,#N/A,FALSE,"CGBR95C"}</definedName>
    <definedName name="wrn.tableb._4_1_5_3" hidden="1">{#N/A,#N/A,FALSE,"CGBR95C"}</definedName>
    <definedName name="wrn.tableb._4_1_5_4" hidden="1">{#N/A,#N/A,FALSE,"CGBR95C"}</definedName>
    <definedName name="wrn.tableb._4_1_5_5" hidden="1">{#N/A,#N/A,FALSE,"CGBR95C"}</definedName>
    <definedName name="wrn.tableb._4_2" hidden="1">{#N/A,#N/A,FALSE,"CGBR95C"}</definedName>
    <definedName name="wrn.tableb._4_2_1" hidden="1">{#N/A,#N/A,FALSE,"CGBR95C"}</definedName>
    <definedName name="wrn.tableb._4_2_2" hidden="1">{#N/A,#N/A,FALSE,"CGBR95C"}</definedName>
    <definedName name="wrn.tableb._4_2_3" hidden="1">{#N/A,#N/A,FALSE,"CGBR95C"}</definedName>
    <definedName name="wrn.tableb._4_2_4" hidden="1">{#N/A,#N/A,FALSE,"CGBR95C"}</definedName>
    <definedName name="wrn.tableb._4_2_5" hidden="1">{#N/A,#N/A,FALSE,"CGBR95C"}</definedName>
    <definedName name="wrn.tableb._4_3" hidden="1">{#N/A,#N/A,FALSE,"CGBR95C"}</definedName>
    <definedName name="wrn.tableb._4_3_1" hidden="1">{#N/A,#N/A,FALSE,"CGBR95C"}</definedName>
    <definedName name="wrn.tableb._4_3_2" hidden="1">{#N/A,#N/A,FALSE,"CGBR95C"}</definedName>
    <definedName name="wrn.tableb._4_3_3" hidden="1">{#N/A,#N/A,FALSE,"CGBR95C"}</definedName>
    <definedName name="wrn.tableb._4_3_4" hidden="1">{#N/A,#N/A,FALSE,"CGBR95C"}</definedName>
    <definedName name="wrn.tableb._4_3_5" hidden="1">{#N/A,#N/A,FALSE,"CGBR95C"}</definedName>
    <definedName name="wrn.tableb._4_4" hidden="1">{#N/A,#N/A,FALSE,"CGBR95C"}</definedName>
    <definedName name="wrn.tableb._4_4_1" hidden="1">{#N/A,#N/A,FALSE,"CGBR95C"}</definedName>
    <definedName name="wrn.tableb._4_4_2" hidden="1">{#N/A,#N/A,FALSE,"CGBR95C"}</definedName>
    <definedName name="wrn.tableb._4_4_3" hidden="1">{#N/A,#N/A,FALSE,"CGBR95C"}</definedName>
    <definedName name="wrn.tableb._4_4_4" hidden="1">{#N/A,#N/A,FALSE,"CGBR95C"}</definedName>
    <definedName name="wrn.tableb._4_4_5" hidden="1">{#N/A,#N/A,FALSE,"CGBR95C"}</definedName>
    <definedName name="wrn.tableb._4_5" hidden="1">{#N/A,#N/A,FALSE,"CGBR95C"}</definedName>
    <definedName name="wrn.tableb._4_5_1" hidden="1">{#N/A,#N/A,FALSE,"CGBR95C"}</definedName>
    <definedName name="wrn.tableb._4_5_2" hidden="1">{#N/A,#N/A,FALSE,"CGBR95C"}</definedName>
    <definedName name="wrn.tableb._4_5_3" hidden="1">{#N/A,#N/A,FALSE,"CGBR95C"}</definedName>
    <definedName name="wrn.tableb._4_5_4" hidden="1">{#N/A,#N/A,FALSE,"CGBR95C"}</definedName>
    <definedName name="wrn.tableb._4_5_5" hidden="1">{#N/A,#N/A,FALSE,"CGBR95C"}</definedName>
    <definedName name="wrn.tableb._5" hidden="1">{#N/A,#N/A,FALSE,"CGBR95C"}</definedName>
    <definedName name="wrn.tableb._5_1" hidden="1">{#N/A,#N/A,FALSE,"CGBR95C"}</definedName>
    <definedName name="wrn.tableb._5_1_1" hidden="1">{#N/A,#N/A,FALSE,"CGBR95C"}</definedName>
    <definedName name="wrn.tableb._5_1_1_1" hidden="1">{#N/A,#N/A,FALSE,"CGBR95C"}</definedName>
    <definedName name="wrn.tableb._5_1_1_1_1" hidden="1">{#N/A,#N/A,FALSE,"CGBR95C"}</definedName>
    <definedName name="wrn.tableb._5_1_1_1_2" hidden="1">{#N/A,#N/A,FALSE,"CGBR95C"}</definedName>
    <definedName name="wrn.tableb._5_1_1_1_3" hidden="1">{#N/A,#N/A,FALSE,"CGBR95C"}</definedName>
    <definedName name="wrn.tableb._5_1_1_1_4" hidden="1">{#N/A,#N/A,FALSE,"CGBR95C"}</definedName>
    <definedName name="wrn.tableb._5_1_1_1_5" hidden="1">{#N/A,#N/A,FALSE,"CGBR95C"}</definedName>
    <definedName name="wrn.tableb._5_1_1_2" hidden="1">{#N/A,#N/A,FALSE,"CGBR95C"}</definedName>
    <definedName name="wrn.tableb._5_1_1_2_1" hidden="1">{#N/A,#N/A,FALSE,"CGBR95C"}</definedName>
    <definedName name="wrn.tableb._5_1_1_2_2" hidden="1">{#N/A,#N/A,FALSE,"CGBR95C"}</definedName>
    <definedName name="wrn.tableb._5_1_1_2_3" hidden="1">{#N/A,#N/A,FALSE,"CGBR95C"}</definedName>
    <definedName name="wrn.tableb._5_1_1_2_4" hidden="1">{#N/A,#N/A,FALSE,"CGBR95C"}</definedName>
    <definedName name="wrn.tableb._5_1_1_2_5" hidden="1">{#N/A,#N/A,FALSE,"CGBR95C"}</definedName>
    <definedName name="wrn.tableb._5_1_1_3" hidden="1">{#N/A,#N/A,FALSE,"CGBR95C"}</definedName>
    <definedName name="wrn.tableb._5_1_1_4" hidden="1">{#N/A,#N/A,FALSE,"CGBR95C"}</definedName>
    <definedName name="wrn.tableb._5_1_1_5" hidden="1">{#N/A,#N/A,FALSE,"CGBR95C"}</definedName>
    <definedName name="wrn.tableb._5_1_2" hidden="1">{#N/A,#N/A,FALSE,"CGBR95C"}</definedName>
    <definedName name="wrn.tableb._5_1_2_1" hidden="1">{#N/A,#N/A,FALSE,"CGBR95C"}</definedName>
    <definedName name="wrn.tableb._5_1_2_2" hidden="1">{#N/A,#N/A,FALSE,"CGBR95C"}</definedName>
    <definedName name="wrn.tableb._5_1_2_3" hidden="1">{#N/A,#N/A,FALSE,"CGBR95C"}</definedName>
    <definedName name="wrn.tableb._5_1_2_4" hidden="1">{#N/A,#N/A,FALSE,"CGBR95C"}</definedName>
    <definedName name="wrn.tableb._5_1_2_5" hidden="1">{#N/A,#N/A,FALSE,"CGBR95C"}</definedName>
    <definedName name="wrn.tableb._5_1_3" hidden="1">{#N/A,#N/A,FALSE,"CGBR95C"}</definedName>
    <definedName name="wrn.tableb._5_1_3_1" hidden="1">{#N/A,#N/A,FALSE,"CGBR95C"}</definedName>
    <definedName name="wrn.tableb._5_1_3_2" hidden="1">{#N/A,#N/A,FALSE,"CGBR95C"}</definedName>
    <definedName name="wrn.tableb._5_1_3_3" hidden="1">{#N/A,#N/A,FALSE,"CGBR95C"}</definedName>
    <definedName name="wrn.tableb._5_1_3_4" hidden="1">{#N/A,#N/A,FALSE,"CGBR95C"}</definedName>
    <definedName name="wrn.tableb._5_1_3_5" hidden="1">{#N/A,#N/A,FALSE,"CGBR95C"}</definedName>
    <definedName name="wrn.tableb._5_1_4" hidden="1">{#N/A,#N/A,FALSE,"CGBR95C"}</definedName>
    <definedName name="wrn.tableb._5_1_4_1" hidden="1">{#N/A,#N/A,FALSE,"CGBR95C"}</definedName>
    <definedName name="wrn.tableb._5_1_4_2" hidden="1">{#N/A,#N/A,FALSE,"CGBR95C"}</definedName>
    <definedName name="wrn.tableb._5_1_4_3" hidden="1">{#N/A,#N/A,FALSE,"CGBR95C"}</definedName>
    <definedName name="wrn.tableb._5_1_4_4" hidden="1">{#N/A,#N/A,FALSE,"CGBR95C"}</definedName>
    <definedName name="wrn.tableb._5_1_4_5" hidden="1">{#N/A,#N/A,FALSE,"CGBR95C"}</definedName>
    <definedName name="wrn.tableb._5_1_5" hidden="1">{#N/A,#N/A,FALSE,"CGBR95C"}</definedName>
    <definedName name="wrn.tableb._5_1_5_1" hidden="1">{#N/A,#N/A,FALSE,"CGBR95C"}</definedName>
    <definedName name="wrn.tableb._5_1_5_2" hidden="1">{#N/A,#N/A,FALSE,"CGBR95C"}</definedName>
    <definedName name="wrn.tableb._5_1_5_3" hidden="1">{#N/A,#N/A,FALSE,"CGBR95C"}</definedName>
    <definedName name="wrn.tableb._5_1_5_4" hidden="1">{#N/A,#N/A,FALSE,"CGBR95C"}</definedName>
    <definedName name="wrn.tableb._5_1_5_5" hidden="1">{#N/A,#N/A,FALSE,"CGBR95C"}</definedName>
    <definedName name="wrn.tableb._5_2" hidden="1">{#N/A,#N/A,FALSE,"CGBR95C"}</definedName>
    <definedName name="wrn.tableb._5_2_1" hidden="1">{#N/A,#N/A,FALSE,"CGBR95C"}</definedName>
    <definedName name="wrn.tableb._5_2_2" hidden="1">{#N/A,#N/A,FALSE,"CGBR95C"}</definedName>
    <definedName name="wrn.tableb._5_2_3" hidden="1">{#N/A,#N/A,FALSE,"CGBR95C"}</definedName>
    <definedName name="wrn.tableb._5_2_4" hidden="1">{#N/A,#N/A,FALSE,"CGBR95C"}</definedName>
    <definedName name="wrn.tableb._5_2_5" hidden="1">{#N/A,#N/A,FALSE,"CGBR95C"}</definedName>
    <definedName name="wrn.tableb._5_3" hidden="1">{#N/A,#N/A,FALSE,"CGBR95C"}</definedName>
    <definedName name="wrn.tableb._5_3_1" hidden="1">{#N/A,#N/A,FALSE,"CGBR95C"}</definedName>
    <definedName name="wrn.tableb._5_3_2" hidden="1">{#N/A,#N/A,FALSE,"CGBR95C"}</definedName>
    <definedName name="wrn.tableb._5_3_3" hidden="1">{#N/A,#N/A,FALSE,"CGBR95C"}</definedName>
    <definedName name="wrn.tableb._5_3_4" hidden="1">{#N/A,#N/A,FALSE,"CGBR95C"}</definedName>
    <definedName name="wrn.tableb._5_3_5" hidden="1">{#N/A,#N/A,FALSE,"CGBR95C"}</definedName>
    <definedName name="wrn.tableb._5_4" hidden="1">{#N/A,#N/A,FALSE,"CGBR95C"}</definedName>
    <definedName name="wrn.tableb._5_4_1" hidden="1">{#N/A,#N/A,FALSE,"CGBR95C"}</definedName>
    <definedName name="wrn.tableb._5_4_2" hidden="1">{#N/A,#N/A,FALSE,"CGBR95C"}</definedName>
    <definedName name="wrn.tableb._5_4_3" hidden="1">{#N/A,#N/A,FALSE,"CGBR95C"}</definedName>
    <definedName name="wrn.tableb._5_4_4" hidden="1">{#N/A,#N/A,FALSE,"CGBR95C"}</definedName>
    <definedName name="wrn.tableb._5_4_5" hidden="1">{#N/A,#N/A,FALSE,"CGBR95C"}</definedName>
    <definedName name="wrn.tableb._5_5" hidden="1">{#N/A,#N/A,FALSE,"CGBR95C"}</definedName>
    <definedName name="wrn.tableb._5_5_1" hidden="1">{#N/A,#N/A,FALSE,"CGBR95C"}</definedName>
    <definedName name="wrn.tableb._5_5_2" hidden="1">{#N/A,#N/A,FALSE,"CGBR95C"}</definedName>
    <definedName name="wrn.tableb._5_5_3" hidden="1">{#N/A,#N/A,FALSE,"CGBR95C"}</definedName>
    <definedName name="wrn.tableb._5_5_4" hidden="1">{#N/A,#N/A,FALSE,"CGBR95C"}</definedName>
    <definedName name="wrn.tableb._5_5_5" hidden="1">{#N/A,#N/A,FALSE,"CGBR95C"}</definedName>
    <definedName name="wrn.tableq." hidden="1">{#N/A,#N/A,FALSE,"CGBR95C"}</definedName>
    <definedName name="wrn.tableq._1" hidden="1">{#N/A,#N/A,FALSE,"CGBR95C"}</definedName>
    <definedName name="wrn.tableq._1_1" hidden="1">{#N/A,#N/A,FALSE,"CGBR95C"}</definedName>
    <definedName name="wrn.tableq._1_1_1" hidden="1">{#N/A,#N/A,FALSE,"CGBR95C"}</definedName>
    <definedName name="wrn.tableq._1_1_1_1" hidden="1">{#N/A,#N/A,FALSE,"CGBR95C"}</definedName>
    <definedName name="wrn.tableq._1_1_1_1_1" hidden="1">{#N/A,#N/A,FALSE,"CGBR95C"}</definedName>
    <definedName name="wrn.tableq._1_1_1_1_1_1" hidden="1">{#N/A,#N/A,FALSE,"CGBR95C"}</definedName>
    <definedName name="wrn.tableq._1_1_1_1_1_2" hidden="1">{#N/A,#N/A,FALSE,"CGBR95C"}</definedName>
    <definedName name="wrn.tableq._1_1_1_1_1_3" hidden="1">{#N/A,#N/A,FALSE,"CGBR95C"}</definedName>
    <definedName name="wrn.tableq._1_1_1_1_1_4" hidden="1">{#N/A,#N/A,FALSE,"CGBR95C"}</definedName>
    <definedName name="wrn.tableq._1_1_1_1_1_5" hidden="1">{#N/A,#N/A,FALSE,"CGBR95C"}</definedName>
    <definedName name="wrn.tableq._1_1_1_1_2" hidden="1">{#N/A,#N/A,FALSE,"CGBR95C"}</definedName>
    <definedName name="wrn.tableq._1_1_1_1_2_1" hidden="1">{#N/A,#N/A,FALSE,"CGBR95C"}</definedName>
    <definedName name="wrn.tableq._1_1_1_1_2_2" hidden="1">{#N/A,#N/A,FALSE,"CGBR95C"}</definedName>
    <definedName name="wrn.tableq._1_1_1_1_2_3" hidden="1">{#N/A,#N/A,FALSE,"CGBR95C"}</definedName>
    <definedName name="wrn.tableq._1_1_1_1_2_4" hidden="1">{#N/A,#N/A,FALSE,"CGBR95C"}</definedName>
    <definedName name="wrn.tableq._1_1_1_1_2_5" hidden="1">{#N/A,#N/A,FALSE,"CGBR95C"}</definedName>
    <definedName name="wrn.tableq._1_1_1_1_3" hidden="1">{#N/A,#N/A,FALSE,"CGBR95C"}</definedName>
    <definedName name="wrn.tableq._1_1_1_1_4" hidden="1">{#N/A,#N/A,FALSE,"CGBR95C"}</definedName>
    <definedName name="wrn.tableq._1_1_1_1_5" hidden="1">{#N/A,#N/A,FALSE,"CGBR95C"}</definedName>
    <definedName name="wrn.tableq._1_1_1_2" hidden="1">{#N/A,#N/A,FALSE,"CGBR95C"}</definedName>
    <definedName name="wrn.tableq._1_1_1_2_1" hidden="1">{#N/A,#N/A,FALSE,"CGBR95C"}</definedName>
    <definedName name="wrn.tableq._1_1_1_2_2" hidden="1">{#N/A,#N/A,FALSE,"CGBR95C"}</definedName>
    <definedName name="wrn.tableq._1_1_1_2_3" hidden="1">{#N/A,#N/A,FALSE,"CGBR95C"}</definedName>
    <definedName name="wrn.tableq._1_1_1_2_4" hidden="1">{#N/A,#N/A,FALSE,"CGBR95C"}</definedName>
    <definedName name="wrn.tableq._1_1_1_2_5" hidden="1">{#N/A,#N/A,FALSE,"CGBR95C"}</definedName>
    <definedName name="wrn.tableq._1_1_1_3" hidden="1">{#N/A,#N/A,FALSE,"CGBR95C"}</definedName>
    <definedName name="wrn.tableq._1_1_1_3_1" hidden="1">{#N/A,#N/A,FALSE,"CGBR95C"}</definedName>
    <definedName name="wrn.tableq._1_1_1_3_2" hidden="1">{#N/A,#N/A,FALSE,"CGBR95C"}</definedName>
    <definedName name="wrn.tableq._1_1_1_3_3" hidden="1">{#N/A,#N/A,FALSE,"CGBR95C"}</definedName>
    <definedName name="wrn.tableq._1_1_1_3_4" hidden="1">{#N/A,#N/A,FALSE,"CGBR95C"}</definedName>
    <definedName name="wrn.tableq._1_1_1_3_5" hidden="1">{#N/A,#N/A,FALSE,"CGBR95C"}</definedName>
    <definedName name="wrn.tableq._1_1_1_4" hidden="1">{#N/A,#N/A,FALSE,"CGBR95C"}</definedName>
    <definedName name="wrn.tableq._1_1_1_4_1" hidden="1">{#N/A,#N/A,FALSE,"CGBR95C"}</definedName>
    <definedName name="wrn.tableq._1_1_1_4_2" hidden="1">{#N/A,#N/A,FALSE,"CGBR95C"}</definedName>
    <definedName name="wrn.tableq._1_1_1_4_3" hidden="1">{#N/A,#N/A,FALSE,"CGBR95C"}</definedName>
    <definedName name="wrn.tableq._1_1_1_4_4" hidden="1">{#N/A,#N/A,FALSE,"CGBR95C"}</definedName>
    <definedName name="wrn.tableq._1_1_1_4_5" hidden="1">{#N/A,#N/A,FALSE,"CGBR95C"}</definedName>
    <definedName name="wrn.tableq._1_1_1_5" hidden="1">{#N/A,#N/A,FALSE,"CGBR95C"}</definedName>
    <definedName name="wrn.tableq._1_1_1_5_1" hidden="1">{#N/A,#N/A,FALSE,"CGBR95C"}</definedName>
    <definedName name="wrn.tableq._1_1_1_5_2" hidden="1">{#N/A,#N/A,FALSE,"CGBR95C"}</definedName>
    <definedName name="wrn.tableq._1_1_1_5_3" hidden="1">{#N/A,#N/A,FALSE,"CGBR95C"}</definedName>
    <definedName name="wrn.tableq._1_1_1_5_4" hidden="1">{#N/A,#N/A,FALSE,"CGBR95C"}</definedName>
    <definedName name="wrn.tableq._1_1_1_5_5" hidden="1">{#N/A,#N/A,FALSE,"CGBR95C"}</definedName>
    <definedName name="wrn.tableq._1_1_2" hidden="1">{#N/A,#N/A,FALSE,"CGBR95C"}</definedName>
    <definedName name="wrn.tableq._1_1_2_1" hidden="1">{#N/A,#N/A,FALSE,"CGBR95C"}</definedName>
    <definedName name="wrn.tableq._1_1_2_2" hidden="1">{#N/A,#N/A,FALSE,"CGBR95C"}</definedName>
    <definedName name="wrn.tableq._1_1_2_3" hidden="1">{#N/A,#N/A,FALSE,"CGBR95C"}</definedName>
    <definedName name="wrn.tableq._1_1_2_4" hidden="1">{#N/A,#N/A,FALSE,"CGBR95C"}</definedName>
    <definedName name="wrn.tableq._1_1_2_5" hidden="1">{#N/A,#N/A,FALSE,"CGBR95C"}</definedName>
    <definedName name="wrn.tableq._1_1_3" hidden="1">{#N/A,#N/A,FALSE,"CGBR95C"}</definedName>
    <definedName name="wrn.tableq._1_1_3_1" hidden="1">{#N/A,#N/A,FALSE,"CGBR95C"}</definedName>
    <definedName name="wrn.tableq._1_1_3_2" hidden="1">{#N/A,#N/A,FALSE,"CGBR95C"}</definedName>
    <definedName name="wrn.tableq._1_1_3_3" hidden="1">{#N/A,#N/A,FALSE,"CGBR95C"}</definedName>
    <definedName name="wrn.tableq._1_1_3_4" hidden="1">{#N/A,#N/A,FALSE,"CGBR95C"}</definedName>
    <definedName name="wrn.tableq._1_1_3_5" hidden="1">{#N/A,#N/A,FALSE,"CGBR95C"}</definedName>
    <definedName name="wrn.tableq._1_1_4" hidden="1">{#N/A,#N/A,FALSE,"CGBR95C"}</definedName>
    <definedName name="wrn.tableq._1_1_4_1" hidden="1">{#N/A,#N/A,FALSE,"CGBR95C"}</definedName>
    <definedName name="wrn.tableq._1_1_4_2" hidden="1">{#N/A,#N/A,FALSE,"CGBR95C"}</definedName>
    <definedName name="wrn.tableq._1_1_4_3" hidden="1">{#N/A,#N/A,FALSE,"CGBR95C"}</definedName>
    <definedName name="wrn.tableq._1_1_4_4" hidden="1">{#N/A,#N/A,FALSE,"CGBR95C"}</definedName>
    <definedName name="wrn.tableq._1_1_4_5" hidden="1">{#N/A,#N/A,FALSE,"CGBR95C"}</definedName>
    <definedName name="wrn.tableq._1_1_5" hidden="1">{#N/A,#N/A,FALSE,"CGBR95C"}</definedName>
    <definedName name="wrn.tableq._1_1_5_1" hidden="1">{#N/A,#N/A,FALSE,"CGBR95C"}</definedName>
    <definedName name="wrn.tableq._1_1_5_2" hidden="1">{#N/A,#N/A,FALSE,"CGBR95C"}</definedName>
    <definedName name="wrn.tableq._1_1_5_3" hidden="1">{#N/A,#N/A,FALSE,"CGBR95C"}</definedName>
    <definedName name="wrn.tableq._1_1_5_4" hidden="1">{#N/A,#N/A,FALSE,"CGBR95C"}</definedName>
    <definedName name="wrn.tableq._1_1_5_5" hidden="1">{#N/A,#N/A,FALSE,"CGBR95C"}</definedName>
    <definedName name="wrn.tableq._1_2" hidden="1">{#N/A,#N/A,FALSE,"CGBR95C"}</definedName>
    <definedName name="wrn.tableq._1_2_1" hidden="1">{#N/A,#N/A,FALSE,"CGBR95C"}</definedName>
    <definedName name="wrn.tableq._1_2_1_1" hidden="1">{#N/A,#N/A,FALSE,"CGBR95C"}</definedName>
    <definedName name="wrn.tableq._1_2_1_1_1" hidden="1">{#N/A,#N/A,FALSE,"CGBR95C"}</definedName>
    <definedName name="wrn.tableq._1_2_1_1_1_1" hidden="1">{#N/A,#N/A,FALSE,"CGBR95C"}</definedName>
    <definedName name="wrn.tableq._1_2_1_1_1_2" hidden="1">{#N/A,#N/A,FALSE,"CGBR95C"}</definedName>
    <definedName name="wrn.tableq._1_2_1_1_1_3" hidden="1">{#N/A,#N/A,FALSE,"CGBR95C"}</definedName>
    <definedName name="wrn.tableq._1_2_1_1_1_4" hidden="1">{#N/A,#N/A,FALSE,"CGBR95C"}</definedName>
    <definedName name="wrn.tableq._1_2_1_1_1_5" hidden="1">{#N/A,#N/A,FALSE,"CGBR95C"}</definedName>
    <definedName name="wrn.tableq._1_2_1_1_2" hidden="1">{#N/A,#N/A,FALSE,"CGBR95C"}</definedName>
    <definedName name="wrn.tableq._1_2_1_1_2_1" hidden="1">{#N/A,#N/A,FALSE,"CGBR95C"}</definedName>
    <definedName name="wrn.tableq._1_2_1_1_2_2" hidden="1">{#N/A,#N/A,FALSE,"CGBR95C"}</definedName>
    <definedName name="wrn.tableq._1_2_1_1_2_3" hidden="1">{#N/A,#N/A,FALSE,"CGBR95C"}</definedName>
    <definedName name="wrn.tableq._1_2_1_1_2_4" hidden="1">{#N/A,#N/A,FALSE,"CGBR95C"}</definedName>
    <definedName name="wrn.tableq._1_2_1_1_2_5" hidden="1">{#N/A,#N/A,FALSE,"CGBR95C"}</definedName>
    <definedName name="wrn.tableq._1_2_1_1_3" hidden="1">{#N/A,#N/A,FALSE,"CGBR95C"}</definedName>
    <definedName name="wrn.tableq._1_2_1_1_4" hidden="1">{#N/A,#N/A,FALSE,"CGBR95C"}</definedName>
    <definedName name="wrn.tableq._1_2_1_1_5" hidden="1">{#N/A,#N/A,FALSE,"CGBR95C"}</definedName>
    <definedName name="wrn.tableq._1_2_1_2" hidden="1">{#N/A,#N/A,FALSE,"CGBR95C"}</definedName>
    <definedName name="wrn.tableq._1_2_1_2_1" hidden="1">{#N/A,#N/A,FALSE,"CGBR95C"}</definedName>
    <definedName name="wrn.tableq._1_2_1_2_2" hidden="1">{#N/A,#N/A,FALSE,"CGBR95C"}</definedName>
    <definedName name="wrn.tableq._1_2_1_2_3" hidden="1">{#N/A,#N/A,FALSE,"CGBR95C"}</definedName>
    <definedName name="wrn.tableq._1_2_1_2_4" hidden="1">{#N/A,#N/A,FALSE,"CGBR95C"}</definedName>
    <definedName name="wrn.tableq._1_2_1_2_5" hidden="1">{#N/A,#N/A,FALSE,"CGBR95C"}</definedName>
    <definedName name="wrn.tableq._1_2_1_3" hidden="1">{#N/A,#N/A,FALSE,"CGBR95C"}</definedName>
    <definedName name="wrn.tableq._1_2_1_3_1" hidden="1">{#N/A,#N/A,FALSE,"CGBR95C"}</definedName>
    <definedName name="wrn.tableq._1_2_1_3_2" hidden="1">{#N/A,#N/A,FALSE,"CGBR95C"}</definedName>
    <definedName name="wrn.tableq._1_2_1_3_3" hidden="1">{#N/A,#N/A,FALSE,"CGBR95C"}</definedName>
    <definedName name="wrn.tableq._1_2_1_3_4" hidden="1">{#N/A,#N/A,FALSE,"CGBR95C"}</definedName>
    <definedName name="wrn.tableq._1_2_1_3_5" hidden="1">{#N/A,#N/A,FALSE,"CGBR95C"}</definedName>
    <definedName name="wrn.tableq._1_2_1_4" hidden="1">{#N/A,#N/A,FALSE,"CGBR95C"}</definedName>
    <definedName name="wrn.tableq._1_2_1_4_1" hidden="1">{#N/A,#N/A,FALSE,"CGBR95C"}</definedName>
    <definedName name="wrn.tableq._1_2_1_4_2" hidden="1">{#N/A,#N/A,FALSE,"CGBR95C"}</definedName>
    <definedName name="wrn.tableq._1_2_1_4_3" hidden="1">{#N/A,#N/A,FALSE,"CGBR95C"}</definedName>
    <definedName name="wrn.tableq._1_2_1_4_4" hidden="1">{#N/A,#N/A,FALSE,"CGBR95C"}</definedName>
    <definedName name="wrn.tableq._1_2_1_4_5" hidden="1">{#N/A,#N/A,FALSE,"CGBR95C"}</definedName>
    <definedName name="wrn.tableq._1_2_1_5" hidden="1">{#N/A,#N/A,FALSE,"CGBR95C"}</definedName>
    <definedName name="wrn.tableq._1_2_1_5_1" hidden="1">{#N/A,#N/A,FALSE,"CGBR95C"}</definedName>
    <definedName name="wrn.tableq._1_2_1_5_2" hidden="1">{#N/A,#N/A,FALSE,"CGBR95C"}</definedName>
    <definedName name="wrn.tableq._1_2_1_5_3" hidden="1">{#N/A,#N/A,FALSE,"CGBR95C"}</definedName>
    <definedName name="wrn.tableq._1_2_1_5_4" hidden="1">{#N/A,#N/A,FALSE,"CGBR95C"}</definedName>
    <definedName name="wrn.tableq._1_2_1_5_5" hidden="1">{#N/A,#N/A,FALSE,"CGBR95C"}</definedName>
    <definedName name="wrn.tableq._1_2_2" hidden="1">{#N/A,#N/A,FALSE,"CGBR95C"}</definedName>
    <definedName name="wrn.tableq._1_2_2_1" hidden="1">{#N/A,#N/A,FALSE,"CGBR95C"}</definedName>
    <definedName name="wrn.tableq._1_2_2_2" hidden="1">{#N/A,#N/A,FALSE,"CGBR95C"}</definedName>
    <definedName name="wrn.tableq._1_2_2_3" hidden="1">{#N/A,#N/A,FALSE,"CGBR95C"}</definedName>
    <definedName name="wrn.tableq._1_2_2_4" hidden="1">{#N/A,#N/A,FALSE,"CGBR95C"}</definedName>
    <definedName name="wrn.tableq._1_2_2_5" hidden="1">{#N/A,#N/A,FALSE,"CGBR95C"}</definedName>
    <definedName name="wrn.tableq._1_2_3" hidden="1">{#N/A,#N/A,FALSE,"CGBR95C"}</definedName>
    <definedName name="wrn.tableq._1_2_3_1" hidden="1">{#N/A,#N/A,FALSE,"CGBR95C"}</definedName>
    <definedName name="wrn.tableq._1_2_3_2" hidden="1">{#N/A,#N/A,FALSE,"CGBR95C"}</definedName>
    <definedName name="wrn.tableq._1_2_3_3" hidden="1">{#N/A,#N/A,FALSE,"CGBR95C"}</definedName>
    <definedName name="wrn.tableq._1_2_3_4" hidden="1">{#N/A,#N/A,FALSE,"CGBR95C"}</definedName>
    <definedName name="wrn.tableq._1_2_3_5" hidden="1">{#N/A,#N/A,FALSE,"CGBR95C"}</definedName>
    <definedName name="wrn.tableq._1_2_4" hidden="1">{#N/A,#N/A,FALSE,"CGBR95C"}</definedName>
    <definedName name="wrn.tableq._1_2_4_1" hidden="1">{#N/A,#N/A,FALSE,"CGBR95C"}</definedName>
    <definedName name="wrn.tableq._1_2_4_2" hidden="1">{#N/A,#N/A,FALSE,"CGBR95C"}</definedName>
    <definedName name="wrn.tableq._1_2_4_3" hidden="1">{#N/A,#N/A,FALSE,"CGBR95C"}</definedName>
    <definedName name="wrn.tableq._1_2_4_4" hidden="1">{#N/A,#N/A,FALSE,"CGBR95C"}</definedName>
    <definedName name="wrn.tableq._1_2_4_5" hidden="1">{#N/A,#N/A,FALSE,"CGBR95C"}</definedName>
    <definedName name="wrn.tableq._1_2_5" hidden="1">{#N/A,#N/A,FALSE,"CGBR95C"}</definedName>
    <definedName name="wrn.tableq._1_2_5_1" hidden="1">{#N/A,#N/A,FALSE,"CGBR95C"}</definedName>
    <definedName name="wrn.tableq._1_2_5_2" hidden="1">{#N/A,#N/A,FALSE,"CGBR95C"}</definedName>
    <definedName name="wrn.tableq._1_2_5_3" hidden="1">{#N/A,#N/A,FALSE,"CGBR95C"}</definedName>
    <definedName name="wrn.tableq._1_2_5_4" hidden="1">{#N/A,#N/A,FALSE,"CGBR95C"}</definedName>
    <definedName name="wrn.tableq._1_2_5_5" hidden="1">{#N/A,#N/A,FALSE,"CGBR95C"}</definedName>
    <definedName name="wrn.tableq._1_3" hidden="1">{#N/A,#N/A,FALSE,"CGBR95C"}</definedName>
    <definedName name="wrn.tableq._1_3_1" hidden="1">{#N/A,#N/A,FALSE,"CGBR95C"}</definedName>
    <definedName name="wrn.tableq._1_3_1_1" hidden="1">{#N/A,#N/A,FALSE,"CGBR95C"}</definedName>
    <definedName name="wrn.tableq._1_3_1_1_1" hidden="1">{#N/A,#N/A,FALSE,"CGBR95C"}</definedName>
    <definedName name="wrn.tableq._1_3_1_1_1_1" hidden="1">{#N/A,#N/A,FALSE,"CGBR95C"}</definedName>
    <definedName name="wrn.tableq._1_3_1_1_1_2" hidden="1">{#N/A,#N/A,FALSE,"CGBR95C"}</definedName>
    <definedName name="wrn.tableq._1_3_1_1_1_3" hidden="1">{#N/A,#N/A,FALSE,"CGBR95C"}</definedName>
    <definedName name="wrn.tableq._1_3_1_1_1_4" hidden="1">{#N/A,#N/A,FALSE,"CGBR95C"}</definedName>
    <definedName name="wrn.tableq._1_3_1_1_1_5" hidden="1">{#N/A,#N/A,FALSE,"CGBR95C"}</definedName>
    <definedName name="wrn.tableq._1_3_1_1_2" hidden="1">{#N/A,#N/A,FALSE,"CGBR95C"}</definedName>
    <definedName name="wrn.tableq._1_3_1_1_2_1" hidden="1">{#N/A,#N/A,FALSE,"CGBR95C"}</definedName>
    <definedName name="wrn.tableq._1_3_1_1_2_2" hidden="1">{#N/A,#N/A,FALSE,"CGBR95C"}</definedName>
    <definedName name="wrn.tableq._1_3_1_1_2_3" hidden="1">{#N/A,#N/A,FALSE,"CGBR95C"}</definedName>
    <definedName name="wrn.tableq._1_3_1_1_2_4" hidden="1">{#N/A,#N/A,FALSE,"CGBR95C"}</definedName>
    <definedName name="wrn.tableq._1_3_1_1_2_5" hidden="1">{#N/A,#N/A,FALSE,"CGBR95C"}</definedName>
    <definedName name="wrn.tableq._1_3_1_1_3" hidden="1">{#N/A,#N/A,FALSE,"CGBR95C"}</definedName>
    <definedName name="wrn.tableq._1_3_1_1_4" hidden="1">{#N/A,#N/A,FALSE,"CGBR95C"}</definedName>
    <definedName name="wrn.tableq._1_3_1_1_5" hidden="1">{#N/A,#N/A,FALSE,"CGBR95C"}</definedName>
    <definedName name="wrn.tableq._1_3_1_2" hidden="1">{#N/A,#N/A,FALSE,"CGBR95C"}</definedName>
    <definedName name="wrn.tableq._1_3_1_2_1" hidden="1">{#N/A,#N/A,FALSE,"CGBR95C"}</definedName>
    <definedName name="wrn.tableq._1_3_1_2_2" hidden="1">{#N/A,#N/A,FALSE,"CGBR95C"}</definedName>
    <definedName name="wrn.tableq._1_3_1_2_3" hidden="1">{#N/A,#N/A,FALSE,"CGBR95C"}</definedName>
    <definedName name="wrn.tableq._1_3_1_2_4" hidden="1">{#N/A,#N/A,FALSE,"CGBR95C"}</definedName>
    <definedName name="wrn.tableq._1_3_1_2_5" hidden="1">{#N/A,#N/A,FALSE,"CGBR95C"}</definedName>
    <definedName name="wrn.tableq._1_3_1_3" hidden="1">{#N/A,#N/A,FALSE,"CGBR95C"}</definedName>
    <definedName name="wrn.tableq._1_3_1_3_1" hidden="1">{#N/A,#N/A,FALSE,"CGBR95C"}</definedName>
    <definedName name="wrn.tableq._1_3_1_3_2" hidden="1">{#N/A,#N/A,FALSE,"CGBR95C"}</definedName>
    <definedName name="wrn.tableq._1_3_1_3_3" hidden="1">{#N/A,#N/A,FALSE,"CGBR95C"}</definedName>
    <definedName name="wrn.tableq._1_3_1_3_4" hidden="1">{#N/A,#N/A,FALSE,"CGBR95C"}</definedName>
    <definedName name="wrn.tableq._1_3_1_3_5" hidden="1">{#N/A,#N/A,FALSE,"CGBR95C"}</definedName>
    <definedName name="wrn.tableq._1_3_1_4" hidden="1">{#N/A,#N/A,FALSE,"CGBR95C"}</definedName>
    <definedName name="wrn.tableq._1_3_1_4_1" hidden="1">{#N/A,#N/A,FALSE,"CGBR95C"}</definedName>
    <definedName name="wrn.tableq._1_3_1_4_2" hidden="1">{#N/A,#N/A,FALSE,"CGBR95C"}</definedName>
    <definedName name="wrn.tableq._1_3_1_4_3" hidden="1">{#N/A,#N/A,FALSE,"CGBR95C"}</definedName>
    <definedName name="wrn.tableq._1_3_1_4_4" hidden="1">{#N/A,#N/A,FALSE,"CGBR95C"}</definedName>
    <definedName name="wrn.tableq._1_3_1_4_5" hidden="1">{#N/A,#N/A,FALSE,"CGBR95C"}</definedName>
    <definedName name="wrn.tableq._1_3_1_5" hidden="1">{#N/A,#N/A,FALSE,"CGBR95C"}</definedName>
    <definedName name="wrn.tableq._1_3_1_5_1" hidden="1">{#N/A,#N/A,FALSE,"CGBR95C"}</definedName>
    <definedName name="wrn.tableq._1_3_1_5_2" hidden="1">{#N/A,#N/A,FALSE,"CGBR95C"}</definedName>
    <definedName name="wrn.tableq._1_3_1_5_3" hidden="1">{#N/A,#N/A,FALSE,"CGBR95C"}</definedName>
    <definedName name="wrn.tableq._1_3_1_5_4" hidden="1">{#N/A,#N/A,FALSE,"CGBR95C"}</definedName>
    <definedName name="wrn.tableq._1_3_1_5_5" hidden="1">{#N/A,#N/A,FALSE,"CGBR95C"}</definedName>
    <definedName name="wrn.tableq._1_3_2" hidden="1">{#N/A,#N/A,FALSE,"CGBR95C"}</definedName>
    <definedName name="wrn.tableq._1_3_2_1" hidden="1">{#N/A,#N/A,FALSE,"CGBR95C"}</definedName>
    <definedName name="wrn.tableq._1_3_2_2" hidden="1">{#N/A,#N/A,FALSE,"CGBR95C"}</definedName>
    <definedName name="wrn.tableq._1_3_2_3" hidden="1">{#N/A,#N/A,FALSE,"CGBR95C"}</definedName>
    <definedName name="wrn.tableq._1_3_2_4" hidden="1">{#N/A,#N/A,FALSE,"CGBR95C"}</definedName>
    <definedName name="wrn.tableq._1_3_2_5" hidden="1">{#N/A,#N/A,FALSE,"CGBR95C"}</definedName>
    <definedName name="wrn.tableq._1_3_3" hidden="1">{#N/A,#N/A,FALSE,"CGBR95C"}</definedName>
    <definedName name="wrn.tableq._1_3_3_1" hidden="1">{#N/A,#N/A,FALSE,"CGBR95C"}</definedName>
    <definedName name="wrn.tableq._1_3_3_2" hidden="1">{#N/A,#N/A,FALSE,"CGBR95C"}</definedName>
    <definedName name="wrn.tableq._1_3_3_3" hidden="1">{#N/A,#N/A,FALSE,"CGBR95C"}</definedName>
    <definedName name="wrn.tableq._1_3_3_4" hidden="1">{#N/A,#N/A,FALSE,"CGBR95C"}</definedName>
    <definedName name="wrn.tableq._1_3_3_5" hidden="1">{#N/A,#N/A,FALSE,"CGBR95C"}</definedName>
    <definedName name="wrn.tableq._1_3_4" hidden="1">{#N/A,#N/A,FALSE,"CGBR95C"}</definedName>
    <definedName name="wrn.tableq._1_3_4_1" hidden="1">{#N/A,#N/A,FALSE,"CGBR95C"}</definedName>
    <definedName name="wrn.tableq._1_3_4_2" hidden="1">{#N/A,#N/A,FALSE,"CGBR95C"}</definedName>
    <definedName name="wrn.tableq._1_3_4_3" hidden="1">{#N/A,#N/A,FALSE,"CGBR95C"}</definedName>
    <definedName name="wrn.tableq._1_3_4_4" hidden="1">{#N/A,#N/A,FALSE,"CGBR95C"}</definedName>
    <definedName name="wrn.tableq._1_3_4_5" hidden="1">{#N/A,#N/A,FALSE,"CGBR95C"}</definedName>
    <definedName name="wrn.tableq._1_3_5" hidden="1">{#N/A,#N/A,FALSE,"CGBR95C"}</definedName>
    <definedName name="wrn.tableq._1_3_5_1" hidden="1">{#N/A,#N/A,FALSE,"CGBR95C"}</definedName>
    <definedName name="wrn.tableq._1_3_5_2" hidden="1">{#N/A,#N/A,FALSE,"CGBR95C"}</definedName>
    <definedName name="wrn.tableq._1_3_5_3" hidden="1">{#N/A,#N/A,FALSE,"CGBR95C"}</definedName>
    <definedName name="wrn.tableq._1_3_5_4" hidden="1">{#N/A,#N/A,FALSE,"CGBR95C"}</definedName>
    <definedName name="wrn.tableq._1_3_5_5" hidden="1">{#N/A,#N/A,FALSE,"CGBR95C"}</definedName>
    <definedName name="wrn.tableq._1_4" hidden="1">{#N/A,#N/A,FALSE,"CGBR95C"}</definedName>
    <definedName name="wrn.tableq._1_4_1" hidden="1">{#N/A,#N/A,FALSE,"CGBR95C"}</definedName>
    <definedName name="wrn.tableq._1_4_1_1" hidden="1">{#N/A,#N/A,FALSE,"CGBR95C"}</definedName>
    <definedName name="wrn.tableq._1_4_1_1_1" hidden="1">{#N/A,#N/A,FALSE,"CGBR95C"}</definedName>
    <definedName name="wrn.tableq._1_4_1_1_2" hidden="1">{#N/A,#N/A,FALSE,"CGBR95C"}</definedName>
    <definedName name="wrn.tableq._1_4_1_1_3" hidden="1">{#N/A,#N/A,FALSE,"CGBR95C"}</definedName>
    <definedName name="wrn.tableq._1_4_1_1_4" hidden="1">{#N/A,#N/A,FALSE,"CGBR95C"}</definedName>
    <definedName name="wrn.tableq._1_4_1_1_5" hidden="1">{#N/A,#N/A,FALSE,"CGBR95C"}</definedName>
    <definedName name="wrn.tableq._1_4_1_2" hidden="1">{#N/A,#N/A,FALSE,"CGBR95C"}</definedName>
    <definedName name="wrn.tableq._1_4_1_2_1" hidden="1">{#N/A,#N/A,FALSE,"CGBR95C"}</definedName>
    <definedName name="wrn.tableq._1_4_1_2_2" hidden="1">{#N/A,#N/A,FALSE,"CGBR95C"}</definedName>
    <definedName name="wrn.tableq._1_4_1_2_3" hidden="1">{#N/A,#N/A,FALSE,"CGBR95C"}</definedName>
    <definedName name="wrn.tableq._1_4_1_2_4" hidden="1">{#N/A,#N/A,FALSE,"CGBR95C"}</definedName>
    <definedName name="wrn.tableq._1_4_1_2_5" hidden="1">{#N/A,#N/A,FALSE,"CGBR95C"}</definedName>
    <definedName name="wrn.tableq._1_4_1_3" hidden="1">{#N/A,#N/A,FALSE,"CGBR95C"}</definedName>
    <definedName name="wrn.tableq._1_4_1_3_1" hidden="1">{#N/A,#N/A,FALSE,"CGBR95C"}</definedName>
    <definedName name="wrn.tableq._1_4_1_3_2" hidden="1">{#N/A,#N/A,FALSE,"CGBR95C"}</definedName>
    <definedName name="wrn.tableq._1_4_1_3_3" hidden="1">{#N/A,#N/A,FALSE,"CGBR95C"}</definedName>
    <definedName name="wrn.tableq._1_4_1_3_4" hidden="1">{#N/A,#N/A,FALSE,"CGBR95C"}</definedName>
    <definedName name="wrn.tableq._1_4_1_3_5" hidden="1">{#N/A,#N/A,FALSE,"CGBR95C"}</definedName>
    <definedName name="wrn.tableq._1_4_1_4" hidden="1">{#N/A,#N/A,FALSE,"CGBR95C"}</definedName>
    <definedName name="wrn.tableq._1_4_1_4_1" hidden="1">{#N/A,#N/A,FALSE,"CGBR95C"}</definedName>
    <definedName name="wrn.tableq._1_4_1_4_2" hidden="1">{#N/A,#N/A,FALSE,"CGBR95C"}</definedName>
    <definedName name="wrn.tableq._1_4_1_4_3" hidden="1">{#N/A,#N/A,FALSE,"CGBR95C"}</definedName>
    <definedName name="wrn.tableq._1_4_1_4_4" hidden="1">{#N/A,#N/A,FALSE,"CGBR95C"}</definedName>
    <definedName name="wrn.tableq._1_4_1_4_5" hidden="1">{#N/A,#N/A,FALSE,"CGBR95C"}</definedName>
    <definedName name="wrn.tableq._1_4_1_5" hidden="1">{#N/A,#N/A,FALSE,"CGBR95C"}</definedName>
    <definedName name="wrn.tableq._1_4_1_5_1" hidden="1">{#N/A,#N/A,FALSE,"CGBR95C"}</definedName>
    <definedName name="wrn.tableq._1_4_1_5_2" hidden="1">{#N/A,#N/A,FALSE,"CGBR95C"}</definedName>
    <definedName name="wrn.tableq._1_4_1_5_3" hidden="1">{#N/A,#N/A,FALSE,"CGBR95C"}</definedName>
    <definedName name="wrn.tableq._1_4_1_5_4" hidden="1">{#N/A,#N/A,FALSE,"CGBR95C"}</definedName>
    <definedName name="wrn.tableq._1_4_1_5_5" hidden="1">{#N/A,#N/A,FALSE,"CGBR95C"}</definedName>
    <definedName name="wrn.tableq._1_4_2" hidden="1">{#N/A,#N/A,FALSE,"CGBR95C"}</definedName>
    <definedName name="wrn.tableq._1_4_2_1" hidden="1">{#N/A,#N/A,FALSE,"CGBR95C"}</definedName>
    <definedName name="wrn.tableq._1_4_2_2" hidden="1">{#N/A,#N/A,FALSE,"CGBR95C"}</definedName>
    <definedName name="wrn.tableq._1_4_2_3" hidden="1">{#N/A,#N/A,FALSE,"CGBR95C"}</definedName>
    <definedName name="wrn.tableq._1_4_2_4" hidden="1">{#N/A,#N/A,FALSE,"CGBR95C"}</definedName>
    <definedName name="wrn.tableq._1_4_2_5" hidden="1">{#N/A,#N/A,FALSE,"CGBR95C"}</definedName>
    <definedName name="wrn.tableq._1_4_3" hidden="1">{#N/A,#N/A,FALSE,"CGBR95C"}</definedName>
    <definedName name="wrn.tableq._1_4_3_1" hidden="1">{#N/A,#N/A,FALSE,"CGBR95C"}</definedName>
    <definedName name="wrn.tableq._1_4_3_2" hidden="1">{#N/A,#N/A,FALSE,"CGBR95C"}</definedName>
    <definedName name="wrn.tableq._1_4_3_3" hidden="1">{#N/A,#N/A,FALSE,"CGBR95C"}</definedName>
    <definedName name="wrn.tableq._1_4_3_4" hidden="1">{#N/A,#N/A,FALSE,"CGBR95C"}</definedName>
    <definedName name="wrn.tableq._1_4_3_5" hidden="1">{#N/A,#N/A,FALSE,"CGBR95C"}</definedName>
    <definedName name="wrn.tableq._1_4_4" hidden="1">{#N/A,#N/A,FALSE,"CGBR95C"}</definedName>
    <definedName name="wrn.tableq._1_4_4_1" hidden="1">{#N/A,#N/A,FALSE,"CGBR95C"}</definedName>
    <definedName name="wrn.tableq._1_4_4_2" hidden="1">{#N/A,#N/A,FALSE,"CGBR95C"}</definedName>
    <definedName name="wrn.tableq._1_4_4_3" hidden="1">{#N/A,#N/A,FALSE,"CGBR95C"}</definedName>
    <definedName name="wrn.tableq._1_4_4_4" hidden="1">{#N/A,#N/A,FALSE,"CGBR95C"}</definedName>
    <definedName name="wrn.tableq._1_4_4_5" hidden="1">{#N/A,#N/A,FALSE,"CGBR95C"}</definedName>
    <definedName name="wrn.tableq._1_4_5" hidden="1">{#N/A,#N/A,FALSE,"CGBR95C"}</definedName>
    <definedName name="wrn.tableq._1_4_5_1" hidden="1">{#N/A,#N/A,FALSE,"CGBR95C"}</definedName>
    <definedName name="wrn.tableq._1_4_5_2" hidden="1">{#N/A,#N/A,FALSE,"CGBR95C"}</definedName>
    <definedName name="wrn.tableq._1_4_5_3" hidden="1">{#N/A,#N/A,FALSE,"CGBR95C"}</definedName>
    <definedName name="wrn.tableq._1_4_5_4" hidden="1">{#N/A,#N/A,FALSE,"CGBR95C"}</definedName>
    <definedName name="wrn.tableq._1_4_5_5" hidden="1">{#N/A,#N/A,FALSE,"CGBR95C"}</definedName>
    <definedName name="wrn.tableq._1_5" hidden="1">{#N/A,#N/A,FALSE,"CGBR95C"}</definedName>
    <definedName name="wrn.tableq._1_5_1" hidden="1">{#N/A,#N/A,FALSE,"CGBR95C"}</definedName>
    <definedName name="wrn.tableq._1_5_1_1" hidden="1">{#N/A,#N/A,FALSE,"CGBR95C"}</definedName>
    <definedName name="wrn.tableq._1_5_1_2" hidden="1">{#N/A,#N/A,FALSE,"CGBR95C"}</definedName>
    <definedName name="wrn.tableq._1_5_1_3" hidden="1">{#N/A,#N/A,FALSE,"CGBR95C"}</definedName>
    <definedName name="wrn.tableq._1_5_1_4" hidden="1">{#N/A,#N/A,FALSE,"CGBR95C"}</definedName>
    <definedName name="wrn.tableq._1_5_1_5" hidden="1">{#N/A,#N/A,FALSE,"CGBR95C"}</definedName>
    <definedName name="wrn.tableq._1_5_2" hidden="1">{#N/A,#N/A,FALSE,"CGBR95C"}</definedName>
    <definedName name="wrn.tableq._1_5_2_1" hidden="1">{#N/A,#N/A,FALSE,"CGBR95C"}</definedName>
    <definedName name="wrn.tableq._1_5_2_2" hidden="1">{#N/A,#N/A,FALSE,"CGBR95C"}</definedName>
    <definedName name="wrn.tableq._1_5_2_3" hidden="1">{#N/A,#N/A,FALSE,"CGBR95C"}</definedName>
    <definedName name="wrn.tableq._1_5_2_4" hidden="1">{#N/A,#N/A,FALSE,"CGBR95C"}</definedName>
    <definedName name="wrn.tableq._1_5_2_5" hidden="1">{#N/A,#N/A,FALSE,"CGBR95C"}</definedName>
    <definedName name="wrn.tableq._1_5_3" hidden="1">{#N/A,#N/A,FALSE,"CGBR95C"}</definedName>
    <definedName name="wrn.tableq._1_5_3_1" hidden="1">{#N/A,#N/A,FALSE,"CGBR95C"}</definedName>
    <definedName name="wrn.tableq._1_5_3_2" hidden="1">{#N/A,#N/A,FALSE,"CGBR95C"}</definedName>
    <definedName name="wrn.tableq._1_5_3_3" hidden="1">{#N/A,#N/A,FALSE,"CGBR95C"}</definedName>
    <definedName name="wrn.tableq._1_5_3_4" hidden="1">{#N/A,#N/A,FALSE,"CGBR95C"}</definedName>
    <definedName name="wrn.tableq._1_5_3_5" hidden="1">{#N/A,#N/A,FALSE,"CGBR95C"}</definedName>
    <definedName name="wrn.tableq._1_5_4" hidden="1">{#N/A,#N/A,FALSE,"CGBR95C"}</definedName>
    <definedName name="wrn.tableq._1_5_4_1" hidden="1">{#N/A,#N/A,FALSE,"CGBR95C"}</definedName>
    <definedName name="wrn.tableq._1_5_4_2" hidden="1">{#N/A,#N/A,FALSE,"CGBR95C"}</definedName>
    <definedName name="wrn.tableq._1_5_4_3" hidden="1">{#N/A,#N/A,FALSE,"CGBR95C"}</definedName>
    <definedName name="wrn.tableq._1_5_4_4" hidden="1">{#N/A,#N/A,FALSE,"CGBR95C"}</definedName>
    <definedName name="wrn.tableq._1_5_4_5" hidden="1">{#N/A,#N/A,FALSE,"CGBR95C"}</definedName>
    <definedName name="wrn.tableq._1_5_5" hidden="1">{#N/A,#N/A,FALSE,"CGBR95C"}</definedName>
    <definedName name="wrn.tableq._1_5_5_1" hidden="1">{#N/A,#N/A,FALSE,"CGBR95C"}</definedName>
    <definedName name="wrn.tableq._1_5_5_2" hidden="1">{#N/A,#N/A,FALSE,"CGBR95C"}</definedName>
    <definedName name="wrn.tableq._1_5_5_3" hidden="1">{#N/A,#N/A,FALSE,"CGBR95C"}</definedName>
    <definedName name="wrn.tableq._1_5_5_4" hidden="1">{#N/A,#N/A,FALSE,"CGBR95C"}</definedName>
    <definedName name="wrn.tableq._1_5_5_5" hidden="1">{#N/A,#N/A,FALSE,"CGBR95C"}</definedName>
    <definedName name="wrn.tableq._2" hidden="1">{#N/A,#N/A,FALSE,"CGBR95C"}</definedName>
    <definedName name="wrn.tableq._2_1" hidden="1">{#N/A,#N/A,FALSE,"CGBR95C"}</definedName>
    <definedName name="wrn.tableq._2_1_1" hidden="1">{#N/A,#N/A,FALSE,"CGBR95C"}</definedName>
    <definedName name="wrn.tableq._2_1_1_1" hidden="1">{#N/A,#N/A,FALSE,"CGBR95C"}</definedName>
    <definedName name="wrn.tableq._2_1_1_1_1" hidden="1">{#N/A,#N/A,FALSE,"CGBR95C"}</definedName>
    <definedName name="wrn.tableq._2_1_1_1_2" hidden="1">{#N/A,#N/A,FALSE,"CGBR95C"}</definedName>
    <definedName name="wrn.tableq._2_1_1_1_3" hidden="1">{#N/A,#N/A,FALSE,"CGBR95C"}</definedName>
    <definedName name="wrn.tableq._2_1_1_1_4" hidden="1">{#N/A,#N/A,FALSE,"CGBR95C"}</definedName>
    <definedName name="wrn.tableq._2_1_1_1_5" hidden="1">{#N/A,#N/A,FALSE,"CGBR95C"}</definedName>
    <definedName name="wrn.tableq._2_1_1_2" hidden="1">{#N/A,#N/A,FALSE,"CGBR95C"}</definedName>
    <definedName name="wrn.tableq._2_1_1_2_1" hidden="1">{#N/A,#N/A,FALSE,"CGBR95C"}</definedName>
    <definedName name="wrn.tableq._2_1_1_2_2" hidden="1">{#N/A,#N/A,FALSE,"CGBR95C"}</definedName>
    <definedName name="wrn.tableq._2_1_1_2_3" hidden="1">{#N/A,#N/A,FALSE,"CGBR95C"}</definedName>
    <definedName name="wrn.tableq._2_1_1_2_4" hidden="1">{#N/A,#N/A,FALSE,"CGBR95C"}</definedName>
    <definedName name="wrn.tableq._2_1_1_2_5" hidden="1">{#N/A,#N/A,FALSE,"CGBR95C"}</definedName>
    <definedName name="wrn.tableq._2_1_1_3" hidden="1">{#N/A,#N/A,FALSE,"CGBR95C"}</definedName>
    <definedName name="wrn.tableq._2_1_1_4" hidden="1">{#N/A,#N/A,FALSE,"CGBR95C"}</definedName>
    <definedName name="wrn.tableq._2_1_1_5" hidden="1">{#N/A,#N/A,FALSE,"CGBR95C"}</definedName>
    <definedName name="wrn.tableq._2_1_2" hidden="1">{#N/A,#N/A,FALSE,"CGBR95C"}</definedName>
    <definedName name="wrn.tableq._2_1_2_1" hidden="1">{#N/A,#N/A,FALSE,"CGBR95C"}</definedName>
    <definedName name="wrn.tableq._2_1_2_2" hidden="1">{#N/A,#N/A,FALSE,"CGBR95C"}</definedName>
    <definedName name="wrn.tableq._2_1_2_3" hidden="1">{#N/A,#N/A,FALSE,"CGBR95C"}</definedName>
    <definedName name="wrn.tableq._2_1_2_4" hidden="1">{#N/A,#N/A,FALSE,"CGBR95C"}</definedName>
    <definedName name="wrn.tableq._2_1_2_5" hidden="1">{#N/A,#N/A,FALSE,"CGBR95C"}</definedName>
    <definedName name="wrn.tableq._2_1_3" hidden="1">{#N/A,#N/A,FALSE,"CGBR95C"}</definedName>
    <definedName name="wrn.tableq._2_1_3_1" hidden="1">{#N/A,#N/A,FALSE,"CGBR95C"}</definedName>
    <definedName name="wrn.tableq._2_1_3_2" hidden="1">{#N/A,#N/A,FALSE,"CGBR95C"}</definedName>
    <definedName name="wrn.tableq._2_1_3_3" hidden="1">{#N/A,#N/A,FALSE,"CGBR95C"}</definedName>
    <definedName name="wrn.tableq._2_1_3_4" hidden="1">{#N/A,#N/A,FALSE,"CGBR95C"}</definedName>
    <definedName name="wrn.tableq._2_1_3_5" hidden="1">{#N/A,#N/A,FALSE,"CGBR95C"}</definedName>
    <definedName name="wrn.tableq._2_1_4" hidden="1">{#N/A,#N/A,FALSE,"CGBR95C"}</definedName>
    <definedName name="wrn.tableq._2_1_4_1" hidden="1">{#N/A,#N/A,FALSE,"CGBR95C"}</definedName>
    <definedName name="wrn.tableq._2_1_4_2" hidden="1">{#N/A,#N/A,FALSE,"CGBR95C"}</definedName>
    <definedName name="wrn.tableq._2_1_4_3" hidden="1">{#N/A,#N/A,FALSE,"CGBR95C"}</definedName>
    <definedName name="wrn.tableq._2_1_4_4" hidden="1">{#N/A,#N/A,FALSE,"CGBR95C"}</definedName>
    <definedName name="wrn.tableq._2_1_4_5" hidden="1">{#N/A,#N/A,FALSE,"CGBR95C"}</definedName>
    <definedName name="wrn.tableq._2_1_5" hidden="1">{#N/A,#N/A,FALSE,"CGBR95C"}</definedName>
    <definedName name="wrn.tableq._2_1_5_1" hidden="1">{#N/A,#N/A,FALSE,"CGBR95C"}</definedName>
    <definedName name="wrn.tableq._2_1_5_2" hidden="1">{#N/A,#N/A,FALSE,"CGBR95C"}</definedName>
    <definedName name="wrn.tableq._2_1_5_3" hidden="1">{#N/A,#N/A,FALSE,"CGBR95C"}</definedName>
    <definedName name="wrn.tableq._2_1_5_4" hidden="1">{#N/A,#N/A,FALSE,"CGBR95C"}</definedName>
    <definedName name="wrn.tableq._2_1_5_5" hidden="1">{#N/A,#N/A,FALSE,"CGBR95C"}</definedName>
    <definedName name="wrn.tableq._2_2" hidden="1">{#N/A,#N/A,FALSE,"CGBR95C"}</definedName>
    <definedName name="wrn.tableq._2_2_1" hidden="1">{#N/A,#N/A,FALSE,"CGBR95C"}</definedName>
    <definedName name="wrn.tableq._2_2_2" hidden="1">{#N/A,#N/A,FALSE,"CGBR95C"}</definedName>
    <definedName name="wrn.tableq._2_2_3" hidden="1">{#N/A,#N/A,FALSE,"CGBR95C"}</definedName>
    <definedName name="wrn.tableq._2_2_4" hidden="1">{#N/A,#N/A,FALSE,"CGBR95C"}</definedName>
    <definedName name="wrn.tableq._2_2_5" hidden="1">{#N/A,#N/A,FALSE,"CGBR95C"}</definedName>
    <definedName name="wrn.tableq._2_3" hidden="1">{#N/A,#N/A,FALSE,"CGBR95C"}</definedName>
    <definedName name="wrn.tableq._2_3_1" hidden="1">{#N/A,#N/A,FALSE,"CGBR95C"}</definedName>
    <definedName name="wrn.tableq._2_3_2" hidden="1">{#N/A,#N/A,FALSE,"CGBR95C"}</definedName>
    <definedName name="wrn.tableq._2_3_3" hidden="1">{#N/A,#N/A,FALSE,"CGBR95C"}</definedName>
    <definedName name="wrn.tableq._2_3_4" hidden="1">{#N/A,#N/A,FALSE,"CGBR95C"}</definedName>
    <definedName name="wrn.tableq._2_3_5" hidden="1">{#N/A,#N/A,FALSE,"CGBR95C"}</definedName>
    <definedName name="wrn.tableq._2_4" hidden="1">{#N/A,#N/A,FALSE,"CGBR95C"}</definedName>
    <definedName name="wrn.tableq._2_4_1" hidden="1">{#N/A,#N/A,FALSE,"CGBR95C"}</definedName>
    <definedName name="wrn.tableq._2_4_2" hidden="1">{#N/A,#N/A,FALSE,"CGBR95C"}</definedName>
    <definedName name="wrn.tableq._2_4_3" hidden="1">{#N/A,#N/A,FALSE,"CGBR95C"}</definedName>
    <definedName name="wrn.tableq._2_4_4" hidden="1">{#N/A,#N/A,FALSE,"CGBR95C"}</definedName>
    <definedName name="wrn.tableq._2_4_5" hidden="1">{#N/A,#N/A,FALSE,"CGBR95C"}</definedName>
    <definedName name="wrn.tableq._2_5" hidden="1">{#N/A,#N/A,FALSE,"CGBR95C"}</definedName>
    <definedName name="wrn.tableq._2_5_1" hidden="1">{#N/A,#N/A,FALSE,"CGBR95C"}</definedName>
    <definedName name="wrn.tableq._2_5_2" hidden="1">{#N/A,#N/A,FALSE,"CGBR95C"}</definedName>
    <definedName name="wrn.tableq._2_5_3" hidden="1">{#N/A,#N/A,FALSE,"CGBR95C"}</definedName>
    <definedName name="wrn.tableq._2_5_4" hidden="1">{#N/A,#N/A,FALSE,"CGBR95C"}</definedName>
    <definedName name="wrn.tableq._2_5_5" hidden="1">{#N/A,#N/A,FALSE,"CGBR95C"}</definedName>
    <definedName name="wrn.tableq._3" hidden="1">{#N/A,#N/A,FALSE,"CGBR95C"}</definedName>
    <definedName name="wrn.tableq._3_1" hidden="1">{#N/A,#N/A,FALSE,"CGBR95C"}</definedName>
    <definedName name="wrn.tableq._3_1_1" hidden="1">{#N/A,#N/A,FALSE,"CGBR95C"}</definedName>
    <definedName name="wrn.tableq._3_1_1_1" hidden="1">{#N/A,#N/A,FALSE,"CGBR95C"}</definedName>
    <definedName name="wrn.tableq._3_1_1_1_1" hidden="1">{#N/A,#N/A,FALSE,"CGBR95C"}</definedName>
    <definedName name="wrn.tableq._3_1_1_1_2" hidden="1">{#N/A,#N/A,FALSE,"CGBR95C"}</definedName>
    <definedName name="wrn.tableq._3_1_1_1_3" hidden="1">{#N/A,#N/A,FALSE,"CGBR95C"}</definedName>
    <definedName name="wrn.tableq._3_1_1_1_4" hidden="1">{#N/A,#N/A,FALSE,"CGBR95C"}</definedName>
    <definedName name="wrn.tableq._3_1_1_1_5" hidden="1">{#N/A,#N/A,FALSE,"CGBR95C"}</definedName>
    <definedName name="wrn.tableq._3_1_1_2" hidden="1">{#N/A,#N/A,FALSE,"CGBR95C"}</definedName>
    <definedName name="wrn.tableq._3_1_1_2_1" hidden="1">{#N/A,#N/A,FALSE,"CGBR95C"}</definedName>
    <definedName name="wrn.tableq._3_1_1_2_2" hidden="1">{#N/A,#N/A,FALSE,"CGBR95C"}</definedName>
    <definedName name="wrn.tableq._3_1_1_2_3" hidden="1">{#N/A,#N/A,FALSE,"CGBR95C"}</definedName>
    <definedName name="wrn.tableq._3_1_1_2_4" hidden="1">{#N/A,#N/A,FALSE,"CGBR95C"}</definedName>
    <definedName name="wrn.tableq._3_1_1_2_5" hidden="1">{#N/A,#N/A,FALSE,"CGBR95C"}</definedName>
    <definedName name="wrn.tableq._3_1_1_3" hidden="1">{#N/A,#N/A,FALSE,"CGBR95C"}</definedName>
    <definedName name="wrn.tableq._3_1_1_4" hidden="1">{#N/A,#N/A,FALSE,"CGBR95C"}</definedName>
    <definedName name="wrn.tableq._3_1_1_5" hidden="1">{#N/A,#N/A,FALSE,"CGBR95C"}</definedName>
    <definedName name="wrn.tableq._3_1_2" hidden="1">{#N/A,#N/A,FALSE,"CGBR95C"}</definedName>
    <definedName name="wrn.tableq._3_1_2_1" hidden="1">{#N/A,#N/A,FALSE,"CGBR95C"}</definedName>
    <definedName name="wrn.tableq._3_1_2_2" hidden="1">{#N/A,#N/A,FALSE,"CGBR95C"}</definedName>
    <definedName name="wrn.tableq._3_1_2_3" hidden="1">{#N/A,#N/A,FALSE,"CGBR95C"}</definedName>
    <definedName name="wrn.tableq._3_1_2_4" hidden="1">{#N/A,#N/A,FALSE,"CGBR95C"}</definedName>
    <definedName name="wrn.tableq._3_1_2_5" hidden="1">{#N/A,#N/A,FALSE,"CGBR95C"}</definedName>
    <definedName name="wrn.tableq._3_1_3" hidden="1">{#N/A,#N/A,FALSE,"CGBR95C"}</definedName>
    <definedName name="wrn.tableq._3_1_3_1" hidden="1">{#N/A,#N/A,FALSE,"CGBR95C"}</definedName>
    <definedName name="wrn.tableq._3_1_3_2" hidden="1">{#N/A,#N/A,FALSE,"CGBR95C"}</definedName>
    <definedName name="wrn.tableq._3_1_3_3" hidden="1">{#N/A,#N/A,FALSE,"CGBR95C"}</definedName>
    <definedName name="wrn.tableq._3_1_3_4" hidden="1">{#N/A,#N/A,FALSE,"CGBR95C"}</definedName>
    <definedName name="wrn.tableq._3_1_3_5" hidden="1">{#N/A,#N/A,FALSE,"CGBR95C"}</definedName>
    <definedName name="wrn.tableq._3_1_4" hidden="1">{#N/A,#N/A,FALSE,"CGBR95C"}</definedName>
    <definedName name="wrn.tableq._3_1_4_1" hidden="1">{#N/A,#N/A,FALSE,"CGBR95C"}</definedName>
    <definedName name="wrn.tableq._3_1_4_2" hidden="1">{#N/A,#N/A,FALSE,"CGBR95C"}</definedName>
    <definedName name="wrn.tableq._3_1_4_3" hidden="1">{#N/A,#N/A,FALSE,"CGBR95C"}</definedName>
    <definedName name="wrn.tableq._3_1_4_4" hidden="1">{#N/A,#N/A,FALSE,"CGBR95C"}</definedName>
    <definedName name="wrn.tableq._3_1_4_5" hidden="1">{#N/A,#N/A,FALSE,"CGBR95C"}</definedName>
    <definedName name="wrn.tableq._3_1_5" hidden="1">{#N/A,#N/A,FALSE,"CGBR95C"}</definedName>
    <definedName name="wrn.tableq._3_1_5_1" hidden="1">{#N/A,#N/A,FALSE,"CGBR95C"}</definedName>
    <definedName name="wrn.tableq._3_1_5_2" hidden="1">{#N/A,#N/A,FALSE,"CGBR95C"}</definedName>
    <definedName name="wrn.tableq._3_1_5_3" hidden="1">{#N/A,#N/A,FALSE,"CGBR95C"}</definedName>
    <definedName name="wrn.tableq._3_1_5_4" hidden="1">{#N/A,#N/A,FALSE,"CGBR95C"}</definedName>
    <definedName name="wrn.tableq._3_1_5_5" hidden="1">{#N/A,#N/A,FALSE,"CGBR95C"}</definedName>
    <definedName name="wrn.tableq._3_2" hidden="1">{#N/A,#N/A,FALSE,"CGBR95C"}</definedName>
    <definedName name="wrn.tableq._3_2_1" hidden="1">{#N/A,#N/A,FALSE,"CGBR95C"}</definedName>
    <definedName name="wrn.tableq._3_2_2" hidden="1">{#N/A,#N/A,FALSE,"CGBR95C"}</definedName>
    <definedName name="wrn.tableq._3_2_3" hidden="1">{#N/A,#N/A,FALSE,"CGBR95C"}</definedName>
    <definedName name="wrn.tableq._3_2_4" hidden="1">{#N/A,#N/A,FALSE,"CGBR95C"}</definedName>
    <definedName name="wrn.tableq._3_2_5" hidden="1">{#N/A,#N/A,FALSE,"CGBR95C"}</definedName>
    <definedName name="wrn.tableq._3_3" hidden="1">{#N/A,#N/A,FALSE,"CGBR95C"}</definedName>
    <definedName name="wrn.tableq._3_3_1" hidden="1">{#N/A,#N/A,FALSE,"CGBR95C"}</definedName>
    <definedName name="wrn.tableq._3_3_2" hidden="1">{#N/A,#N/A,FALSE,"CGBR95C"}</definedName>
    <definedName name="wrn.tableq._3_3_3" hidden="1">{#N/A,#N/A,FALSE,"CGBR95C"}</definedName>
    <definedName name="wrn.tableq._3_3_4" hidden="1">{#N/A,#N/A,FALSE,"CGBR95C"}</definedName>
    <definedName name="wrn.tableq._3_3_5" hidden="1">{#N/A,#N/A,FALSE,"CGBR95C"}</definedName>
    <definedName name="wrn.tableq._3_4" hidden="1">{#N/A,#N/A,FALSE,"CGBR95C"}</definedName>
    <definedName name="wrn.tableq._3_4_1" hidden="1">{#N/A,#N/A,FALSE,"CGBR95C"}</definedName>
    <definedName name="wrn.tableq._3_4_2" hidden="1">{#N/A,#N/A,FALSE,"CGBR95C"}</definedName>
    <definedName name="wrn.tableq._3_4_3" hidden="1">{#N/A,#N/A,FALSE,"CGBR95C"}</definedName>
    <definedName name="wrn.tableq._3_4_4" hidden="1">{#N/A,#N/A,FALSE,"CGBR95C"}</definedName>
    <definedName name="wrn.tableq._3_4_5" hidden="1">{#N/A,#N/A,FALSE,"CGBR95C"}</definedName>
    <definedName name="wrn.tableq._3_5" hidden="1">{#N/A,#N/A,FALSE,"CGBR95C"}</definedName>
    <definedName name="wrn.tableq._3_5_1" hidden="1">{#N/A,#N/A,FALSE,"CGBR95C"}</definedName>
    <definedName name="wrn.tableq._3_5_2" hidden="1">{#N/A,#N/A,FALSE,"CGBR95C"}</definedName>
    <definedName name="wrn.tableq._3_5_3" hidden="1">{#N/A,#N/A,FALSE,"CGBR95C"}</definedName>
    <definedName name="wrn.tableq._3_5_4" hidden="1">{#N/A,#N/A,FALSE,"CGBR95C"}</definedName>
    <definedName name="wrn.tableq._3_5_5" hidden="1">{#N/A,#N/A,FALSE,"CGBR95C"}</definedName>
    <definedName name="wrn.tableq._4" hidden="1">{#N/A,#N/A,FALSE,"CGBR95C"}</definedName>
    <definedName name="wrn.tableq._4_1" hidden="1">{#N/A,#N/A,FALSE,"CGBR95C"}</definedName>
    <definedName name="wrn.tableq._4_1_1" hidden="1">{#N/A,#N/A,FALSE,"CGBR95C"}</definedName>
    <definedName name="wrn.tableq._4_1_1_1" hidden="1">{#N/A,#N/A,FALSE,"CGBR95C"}</definedName>
    <definedName name="wrn.tableq._4_1_1_1_1" hidden="1">{#N/A,#N/A,FALSE,"CGBR95C"}</definedName>
    <definedName name="wrn.tableq._4_1_1_1_2" hidden="1">{#N/A,#N/A,FALSE,"CGBR95C"}</definedName>
    <definedName name="wrn.tableq._4_1_1_1_3" hidden="1">{#N/A,#N/A,FALSE,"CGBR95C"}</definedName>
    <definedName name="wrn.tableq._4_1_1_1_4" hidden="1">{#N/A,#N/A,FALSE,"CGBR95C"}</definedName>
    <definedName name="wrn.tableq._4_1_1_1_5" hidden="1">{#N/A,#N/A,FALSE,"CGBR95C"}</definedName>
    <definedName name="wrn.tableq._4_1_1_2" hidden="1">{#N/A,#N/A,FALSE,"CGBR95C"}</definedName>
    <definedName name="wrn.tableq._4_1_1_2_1" hidden="1">{#N/A,#N/A,FALSE,"CGBR95C"}</definedName>
    <definedName name="wrn.tableq._4_1_1_2_2" hidden="1">{#N/A,#N/A,FALSE,"CGBR95C"}</definedName>
    <definedName name="wrn.tableq._4_1_1_2_3" hidden="1">{#N/A,#N/A,FALSE,"CGBR95C"}</definedName>
    <definedName name="wrn.tableq._4_1_1_2_4" hidden="1">{#N/A,#N/A,FALSE,"CGBR95C"}</definedName>
    <definedName name="wrn.tableq._4_1_1_2_5" hidden="1">{#N/A,#N/A,FALSE,"CGBR95C"}</definedName>
    <definedName name="wrn.tableq._4_1_1_3" hidden="1">{#N/A,#N/A,FALSE,"CGBR95C"}</definedName>
    <definedName name="wrn.tableq._4_1_1_4" hidden="1">{#N/A,#N/A,FALSE,"CGBR95C"}</definedName>
    <definedName name="wrn.tableq._4_1_1_5" hidden="1">{#N/A,#N/A,FALSE,"CGBR95C"}</definedName>
    <definedName name="wrn.tableq._4_1_2" hidden="1">{#N/A,#N/A,FALSE,"CGBR95C"}</definedName>
    <definedName name="wrn.tableq._4_1_2_1" hidden="1">{#N/A,#N/A,FALSE,"CGBR95C"}</definedName>
    <definedName name="wrn.tableq._4_1_2_2" hidden="1">{#N/A,#N/A,FALSE,"CGBR95C"}</definedName>
    <definedName name="wrn.tableq._4_1_2_3" hidden="1">{#N/A,#N/A,FALSE,"CGBR95C"}</definedName>
    <definedName name="wrn.tableq._4_1_2_4" hidden="1">{#N/A,#N/A,FALSE,"CGBR95C"}</definedName>
    <definedName name="wrn.tableq._4_1_2_5" hidden="1">{#N/A,#N/A,FALSE,"CGBR95C"}</definedName>
    <definedName name="wrn.tableq._4_1_3" hidden="1">{#N/A,#N/A,FALSE,"CGBR95C"}</definedName>
    <definedName name="wrn.tableq._4_1_3_1" hidden="1">{#N/A,#N/A,FALSE,"CGBR95C"}</definedName>
    <definedName name="wrn.tableq._4_1_3_2" hidden="1">{#N/A,#N/A,FALSE,"CGBR95C"}</definedName>
    <definedName name="wrn.tableq._4_1_3_3" hidden="1">{#N/A,#N/A,FALSE,"CGBR95C"}</definedName>
    <definedName name="wrn.tableq._4_1_3_4" hidden="1">{#N/A,#N/A,FALSE,"CGBR95C"}</definedName>
    <definedName name="wrn.tableq._4_1_3_5" hidden="1">{#N/A,#N/A,FALSE,"CGBR95C"}</definedName>
    <definedName name="wrn.tableq._4_1_4" hidden="1">{#N/A,#N/A,FALSE,"CGBR95C"}</definedName>
    <definedName name="wrn.tableq._4_1_4_1" hidden="1">{#N/A,#N/A,FALSE,"CGBR95C"}</definedName>
    <definedName name="wrn.tableq._4_1_4_2" hidden="1">{#N/A,#N/A,FALSE,"CGBR95C"}</definedName>
    <definedName name="wrn.tableq._4_1_4_3" hidden="1">{#N/A,#N/A,FALSE,"CGBR95C"}</definedName>
    <definedName name="wrn.tableq._4_1_4_4" hidden="1">{#N/A,#N/A,FALSE,"CGBR95C"}</definedName>
    <definedName name="wrn.tableq._4_1_4_5" hidden="1">{#N/A,#N/A,FALSE,"CGBR95C"}</definedName>
    <definedName name="wrn.tableq._4_1_5" hidden="1">{#N/A,#N/A,FALSE,"CGBR95C"}</definedName>
    <definedName name="wrn.tableq._4_1_5_1" hidden="1">{#N/A,#N/A,FALSE,"CGBR95C"}</definedName>
    <definedName name="wrn.tableq._4_1_5_2" hidden="1">{#N/A,#N/A,FALSE,"CGBR95C"}</definedName>
    <definedName name="wrn.tableq._4_1_5_3" hidden="1">{#N/A,#N/A,FALSE,"CGBR95C"}</definedName>
    <definedName name="wrn.tableq._4_1_5_4" hidden="1">{#N/A,#N/A,FALSE,"CGBR95C"}</definedName>
    <definedName name="wrn.tableq._4_1_5_5" hidden="1">{#N/A,#N/A,FALSE,"CGBR95C"}</definedName>
    <definedName name="wrn.tableq._4_2" hidden="1">{#N/A,#N/A,FALSE,"CGBR95C"}</definedName>
    <definedName name="wrn.tableq._4_2_1" hidden="1">{#N/A,#N/A,FALSE,"CGBR95C"}</definedName>
    <definedName name="wrn.tableq._4_2_2" hidden="1">{#N/A,#N/A,FALSE,"CGBR95C"}</definedName>
    <definedName name="wrn.tableq._4_2_3" hidden="1">{#N/A,#N/A,FALSE,"CGBR95C"}</definedName>
    <definedName name="wrn.tableq._4_2_4" hidden="1">{#N/A,#N/A,FALSE,"CGBR95C"}</definedName>
    <definedName name="wrn.tableq._4_2_5" hidden="1">{#N/A,#N/A,FALSE,"CGBR95C"}</definedName>
    <definedName name="wrn.tableq._4_3" hidden="1">{#N/A,#N/A,FALSE,"CGBR95C"}</definedName>
    <definedName name="wrn.tableq._4_3_1" hidden="1">{#N/A,#N/A,FALSE,"CGBR95C"}</definedName>
    <definedName name="wrn.tableq._4_3_2" hidden="1">{#N/A,#N/A,FALSE,"CGBR95C"}</definedName>
    <definedName name="wrn.tableq._4_3_3" hidden="1">{#N/A,#N/A,FALSE,"CGBR95C"}</definedName>
    <definedName name="wrn.tableq._4_3_4" hidden="1">{#N/A,#N/A,FALSE,"CGBR95C"}</definedName>
    <definedName name="wrn.tableq._4_3_5" hidden="1">{#N/A,#N/A,FALSE,"CGBR95C"}</definedName>
    <definedName name="wrn.tableq._4_4" hidden="1">{#N/A,#N/A,FALSE,"CGBR95C"}</definedName>
    <definedName name="wrn.tableq._4_4_1" hidden="1">{#N/A,#N/A,FALSE,"CGBR95C"}</definedName>
    <definedName name="wrn.tableq._4_4_2" hidden="1">{#N/A,#N/A,FALSE,"CGBR95C"}</definedName>
    <definedName name="wrn.tableq._4_4_3" hidden="1">{#N/A,#N/A,FALSE,"CGBR95C"}</definedName>
    <definedName name="wrn.tableq._4_4_4" hidden="1">{#N/A,#N/A,FALSE,"CGBR95C"}</definedName>
    <definedName name="wrn.tableq._4_4_5" hidden="1">{#N/A,#N/A,FALSE,"CGBR95C"}</definedName>
    <definedName name="wrn.tableq._4_5" hidden="1">{#N/A,#N/A,FALSE,"CGBR95C"}</definedName>
    <definedName name="wrn.tableq._4_5_1" hidden="1">{#N/A,#N/A,FALSE,"CGBR95C"}</definedName>
    <definedName name="wrn.tableq._4_5_2" hidden="1">{#N/A,#N/A,FALSE,"CGBR95C"}</definedName>
    <definedName name="wrn.tableq._4_5_3" hidden="1">{#N/A,#N/A,FALSE,"CGBR95C"}</definedName>
    <definedName name="wrn.tableq._4_5_4" hidden="1">{#N/A,#N/A,FALSE,"CGBR95C"}</definedName>
    <definedName name="wrn.tableq._4_5_5" hidden="1">{#N/A,#N/A,FALSE,"CGBR95C"}</definedName>
    <definedName name="wrn.tableq._5" hidden="1">{#N/A,#N/A,FALSE,"CGBR95C"}</definedName>
    <definedName name="wrn.tableq._5_1" hidden="1">{#N/A,#N/A,FALSE,"CGBR95C"}</definedName>
    <definedName name="wrn.tableq._5_1_1" hidden="1">{#N/A,#N/A,FALSE,"CGBR95C"}</definedName>
    <definedName name="wrn.tableq._5_1_1_1" hidden="1">{#N/A,#N/A,FALSE,"CGBR95C"}</definedName>
    <definedName name="wrn.tableq._5_1_1_1_1" hidden="1">{#N/A,#N/A,FALSE,"CGBR95C"}</definedName>
    <definedName name="wrn.tableq._5_1_1_1_2" hidden="1">{#N/A,#N/A,FALSE,"CGBR95C"}</definedName>
    <definedName name="wrn.tableq._5_1_1_1_3" hidden="1">{#N/A,#N/A,FALSE,"CGBR95C"}</definedName>
    <definedName name="wrn.tableq._5_1_1_1_4" hidden="1">{#N/A,#N/A,FALSE,"CGBR95C"}</definedName>
    <definedName name="wrn.tableq._5_1_1_1_5" hidden="1">{#N/A,#N/A,FALSE,"CGBR95C"}</definedName>
    <definedName name="wrn.tableq._5_1_1_2" hidden="1">{#N/A,#N/A,FALSE,"CGBR95C"}</definedName>
    <definedName name="wrn.tableq._5_1_1_2_1" hidden="1">{#N/A,#N/A,FALSE,"CGBR95C"}</definedName>
    <definedName name="wrn.tableq._5_1_1_2_2" hidden="1">{#N/A,#N/A,FALSE,"CGBR95C"}</definedName>
    <definedName name="wrn.tableq._5_1_1_2_3" hidden="1">{#N/A,#N/A,FALSE,"CGBR95C"}</definedName>
    <definedName name="wrn.tableq._5_1_1_2_4" hidden="1">{#N/A,#N/A,FALSE,"CGBR95C"}</definedName>
    <definedName name="wrn.tableq._5_1_1_2_5" hidden="1">{#N/A,#N/A,FALSE,"CGBR95C"}</definedName>
    <definedName name="wrn.tableq._5_1_1_3" hidden="1">{#N/A,#N/A,FALSE,"CGBR95C"}</definedName>
    <definedName name="wrn.tableq._5_1_1_4" hidden="1">{#N/A,#N/A,FALSE,"CGBR95C"}</definedName>
    <definedName name="wrn.tableq._5_1_1_5" hidden="1">{#N/A,#N/A,FALSE,"CGBR95C"}</definedName>
    <definedName name="wrn.tableq._5_1_2" hidden="1">{#N/A,#N/A,FALSE,"CGBR95C"}</definedName>
    <definedName name="wrn.tableq._5_1_2_1" hidden="1">{#N/A,#N/A,FALSE,"CGBR95C"}</definedName>
    <definedName name="wrn.tableq._5_1_2_2" hidden="1">{#N/A,#N/A,FALSE,"CGBR95C"}</definedName>
    <definedName name="wrn.tableq._5_1_2_3" hidden="1">{#N/A,#N/A,FALSE,"CGBR95C"}</definedName>
    <definedName name="wrn.tableq._5_1_2_4" hidden="1">{#N/A,#N/A,FALSE,"CGBR95C"}</definedName>
    <definedName name="wrn.tableq._5_1_2_5" hidden="1">{#N/A,#N/A,FALSE,"CGBR95C"}</definedName>
    <definedName name="wrn.tableq._5_1_3" hidden="1">{#N/A,#N/A,FALSE,"CGBR95C"}</definedName>
    <definedName name="wrn.tableq._5_1_3_1" hidden="1">{#N/A,#N/A,FALSE,"CGBR95C"}</definedName>
    <definedName name="wrn.tableq._5_1_3_2" hidden="1">{#N/A,#N/A,FALSE,"CGBR95C"}</definedName>
    <definedName name="wrn.tableq._5_1_3_3" hidden="1">{#N/A,#N/A,FALSE,"CGBR95C"}</definedName>
    <definedName name="wrn.tableq._5_1_3_4" hidden="1">{#N/A,#N/A,FALSE,"CGBR95C"}</definedName>
    <definedName name="wrn.tableq._5_1_3_5" hidden="1">{#N/A,#N/A,FALSE,"CGBR95C"}</definedName>
    <definedName name="wrn.tableq._5_1_4" hidden="1">{#N/A,#N/A,FALSE,"CGBR95C"}</definedName>
    <definedName name="wrn.tableq._5_1_4_1" hidden="1">{#N/A,#N/A,FALSE,"CGBR95C"}</definedName>
    <definedName name="wrn.tableq._5_1_4_2" hidden="1">{#N/A,#N/A,FALSE,"CGBR95C"}</definedName>
    <definedName name="wrn.tableq._5_1_4_3" hidden="1">{#N/A,#N/A,FALSE,"CGBR95C"}</definedName>
    <definedName name="wrn.tableq._5_1_4_4" hidden="1">{#N/A,#N/A,FALSE,"CGBR95C"}</definedName>
    <definedName name="wrn.tableq._5_1_4_5" hidden="1">{#N/A,#N/A,FALSE,"CGBR95C"}</definedName>
    <definedName name="wrn.tableq._5_1_5" hidden="1">{#N/A,#N/A,FALSE,"CGBR95C"}</definedName>
    <definedName name="wrn.tableq._5_1_5_1" hidden="1">{#N/A,#N/A,FALSE,"CGBR95C"}</definedName>
    <definedName name="wrn.tableq._5_1_5_2" hidden="1">{#N/A,#N/A,FALSE,"CGBR95C"}</definedName>
    <definedName name="wrn.tableq._5_1_5_3" hidden="1">{#N/A,#N/A,FALSE,"CGBR95C"}</definedName>
    <definedName name="wrn.tableq._5_1_5_4" hidden="1">{#N/A,#N/A,FALSE,"CGBR95C"}</definedName>
    <definedName name="wrn.tableq._5_1_5_5" hidden="1">{#N/A,#N/A,FALSE,"CGBR95C"}</definedName>
    <definedName name="wrn.tableq._5_2" hidden="1">{#N/A,#N/A,FALSE,"CGBR95C"}</definedName>
    <definedName name="wrn.tableq._5_2_1" hidden="1">{#N/A,#N/A,FALSE,"CGBR95C"}</definedName>
    <definedName name="wrn.tableq._5_2_2" hidden="1">{#N/A,#N/A,FALSE,"CGBR95C"}</definedName>
    <definedName name="wrn.tableq._5_2_3" hidden="1">{#N/A,#N/A,FALSE,"CGBR95C"}</definedName>
    <definedName name="wrn.tableq._5_2_4" hidden="1">{#N/A,#N/A,FALSE,"CGBR95C"}</definedName>
    <definedName name="wrn.tableq._5_2_5" hidden="1">{#N/A,#N/A,FALSE,"CGBR95C"}</definedName>
    <definedName name="wrn.tableq._5_3" hidden="1">{#N/A,#N/A,FALSE,"CGBR95C"}</definedName>
    <definedName name="wrn.tableq._5_3_1" hidden="1">{#N/A,#N/A,FALSE,"CGBR95C"}</definedName>
    <definedName name="wrn.tableq._5_3_2" hidden="1">{#N/A,#N/A,FALSE,"CGBR95C"}</definedName>
    <definedName name="wrn.tableq._5_3_3" hidden="1">{#N/A,#N/A,FALSE,"CGBR95C"}</definedName>
    <definedName name="wrn.tableq._5_3_4" hidden="1">{#N/A,#N/A,FALSE,"CGBR95C"}</definedName>
    <definedName name="wrn.tableq._5_3_5" hidden="1">{#N/A,#N/A,FALSE,"CGBR95C"}</definedName>
    <definedName name="wrn.tableq._5_4" hidden="1">{#N/A,#N/A,FALSE,"CGBR95C"}</definedName>
    <definedName name="wrn.tableq._5_4_1" hidden="1">{#N/A,#N/A,FALSE,"CGBR95C"}</definedName>
    <definedName name="wrn.tableq._5_4_2" hidden="1">{#N/A,#N/A,FALSE,"CGBR95C"}</definedName>
    <definedName name="wrn.tableq._5_4_3" hidden="1">{#N/A,#N/A,FALSE,"CGBR95C"}</definedName>
    <definedName name="wrn.tableq._5_4_4" hidden="1">{#N/A,#N/A,FALSE,"CGBR95C"}</definedName>
    <definedName name="wrn.tableq._5_4_5" hidden="1">{#N/A,#N/A,FALSE,"CGBR95C"}</definedName>
    <definedName name="wrn.tableq._5_5" hidden="1">{#N/A,#N/A,FALSE,"CGBR95C"}</definedName>
    <definedName name="wrn.tableq._5_5_1" hidden="1">{#N/A,#N/A,FALSE,"CGBR95C"}</definedName>
    <definedName name="wrn.tableq._5_5_2" hidden="1">{#N/A,#N/A,FALSE,"CGBR95C"}</definedName>
    <definedName name="wrn.tableq._5_5_3" hidden="1">{#N/A,#N/A,FALSE,"CGBR95C"}</definedName>
    <definedName name="wrn.tableq._5_5_4" hidden="1">{#N/A,#N/A,FALSE,"CGBR95C"}</definedName>
    <definedName name="wrn.tableq._5_5_5" hidden="1">{#N/A,#N/A,FALSE,"CGBR95C"}</definedName>
    <definedName name="wrn.TMCOMP." hidden="1">{#N/A,#N/A,FALSE,"TMCOMP96";#N/A,#N/A,FALSE,"MAT96";#N/A,#N/A,FALSE,"FANDA96";#N/A,#N/A,FALSE,"INTRAN96";#N/A,#N/A,FALSE,"NAA9697";#N/A,#N/A,FALSE,"ECWEBB";#N/A,#N/A,FALSE,"MFT96";#N/A,#N/A,FALSE,"CTrecon"}</definedName>
    <definedName name="wrn.TMCOMP._1" hidden="1">{#N/A,#N/A,FALSE,"TMCOMP96";#N/A,#N/A,FALSE,"MAT96";#N/A,#N/A,FALSE,"FANDA96";#N/A,#N/A,FALSE,"INTRAN96";#N/A,#N/A,FALSE,"NAA9697";#N/A,#N/A,FALSE,"ECWEBB";#N/A,#N/A,FALSE,"MFT96";#N/A,#N/A,FALSE,"CTrecon"}</definedName>
    <definedName name="wrn.TMCOMP._1_1" hidden="1">{#N/A,#N/A,FALSE,"TMCOMP96";#N/A,#N/A,FALSE,"MAT96";#N/A,#N/A,FALSE,"FANDA96";#N/A,#N/A,FALSE,"INTRAN96";#N/A,#N/A,FALSE,"NAA9697";#N/A,#N/A,FALSE,"ECWEBB";#N/A,#N/A,FALSE,"MFT96";#N/A,#N/A,FALSE,"CTrecon"}</definedName>
    <definedName name="wrn.TMCOMP._1_1_1" hidden="1">{#N/A,#N/A,FALSE,"TMCOMP96";#N/A,#N/A,FALSE,"MAT96";#N/A,#N/A,FALSE,"FANDA96";#N/A,#N/A,FALSE,"INTRAN96";#N/A,#N/A,FALSE,"NAA9697";#N/A,#N/A,FALSE,"ECWEBB";#N/A,#N/A,FALSE,"MFT96";#N/A,#N/A,FALSE,"CTrecon"}</definedName>
    <definedName name="wrn.TMCOMP._1_1_1_1" hidden="1">{#N/A,#N/A,FALSE,"TMCOMP96";#N/A,#N/A,FALSE,"MAT96";#N/A,#N/A,FALSE,"FANDA96";#N/A,#N/A,FALSE,"INTRAN96";#N/A,#N/A,FALSE,"NAA9697";#N/A,#N/A,FALSE,"ECWEBB";#N/A,#N/A,FALSE,"MFT96";#N/A,#N/A,FALSE,"CTrecon"}</definedName>
    <definedName name="wrn.TMCOMP._1_1_1_1_1" hidden="1">{#N/A,#N/A,FALSE,"TMCOMP96";#N/A,#N/A,FALSE,"MAT96";#N/A,#N/A,FALSE,"FANDA96";#N/A,#N/A,FALSE,"INTRAN96";#N/A,#N/A,FALSE,"NAA9697";#N/A,#N/A,FALSE,"ECWEBB";#N/A,#N/A,FALSE,"MFT96";#N/A,#N/A,FALSE,"CTrecon"}</definedName>
    <definedName name="wrn.TMCOMP._1_1_1_1_1_1" hidden="1">{#N/A,#N/A,FALSE,"TMCOMP96";#N/A,#N/A,FALSE,"MAT96";#N/A,#N/A,FALSE,"FANDA96";#N/A,#N/A,FALSE,"INTRAN96";#N/A,#N/A,FALSE,"NAA9697";#N/A,#N/A,FALSE,"ECWEBB";#N/A,#N/A,FALSE,"MFT96";#N/A,#N/A,FALSE,"CTrecon"}</definedName>
    <definedName name="wrn.TMCOMP._1_1_1_1_1_2" hidden="1">{#N/A,#N/A,FALSE,"TMCOMP96";#N/A,#N/A,FALSE,"MAT96";#N/A,#N/A,FALSE,"FANDA96";#N/A,#N/A,FALSE,"INTRAN96";#N/A,#N/A,FALSE,"NAA9697";#N/A,#N/A,FALSE,"ECWEBB";#N/A,#N/A,FALSE,"MFT96";#N/A,#N/A,FALSE,"CTrecon"}</definedName>
    <definedName name="wrn.TMCOMP._1_1_1_1_1_3" hidden="1">{#N/A,#N/A,FALSE,"TMCOMP96";#N/A,#N/A,FALSE,"MAT96";#N/A,#N/A,FALSE,"FANDA96";#N/A,#N/A,FALSE,"INTRAN96";#N/A,#N/A,FALSE,"NAA9697";#N/A,#N/A,FALSE,"ECWEBB";#N/A,#N/A,FALSE,"MFT96";#N/A,#N/A,FALSE,"CTrecon"}</definedName>
    <definedName name="wrn.TMCOMP._1_1_1_1_1_4" hidden="1">{#N/A,#N/A,FALSE,"TMCOMP96";#N/A,#N/A,FALSE,"MAT96";#N/A,#N/A,FALSE,"FANDA96";#N/A,#N/A,FALSE,"INTRAN96";#N/A,#N/A,FALSE,"NAA9697";#N/A,#N/A,FALSE,"ECWEBB";#N/A,#N/A,FALSE,"MFT96";#N/A,#N/A,FALSE,"CTrecon"}</definedName>
    <definedName name="wrn.TMCOMP._1_1_1_1_1_5" hidden="1">{#N/A,#N/A,FALSE,"TMCOMP96";#N/A,#N/A,FALSE,"MAT96";#N/A,#N/A,FALSE,"FANDA96";#N/A,#N/A,FALSE,"INTRAN96";#N/A,#N/A,FALSE,"NAA9697";#N/A,#N/A,FALSE,"ECWEBB";#N/A,#N/A,FALSE,"MFT96";#N/A,#N/A,FALSE,"CTrecon"}</definedName>
    <definedName name="wrn.TMCOMP._1_1_1_1_2" hidden="1">{#N/A,#N/A,FALSE,"TMCOMP96";#N/A,#N/A,FALSE,"MAT96";#N/A,#N/A,FALSE,"FANDA96";#N/A,#N/A,FALSE,"INTRAN96";#N/A,#N/A,FALSE,"NAA9697";#N/A,#N/A,FALSE,"ECWEBB";#N/A,#N/A,FALSE,"MFT96";#N/A,#N/A,FALSE,"CTrecon"}</definedName>
    <definedName name="wrn.TMCOMP._1_1_1_1_2_1" hidden="1">{#N/A,#N/A,FALSE,"TMCOMP96";#N/A,#N/A,FALSE,"MAT96";#N/A,#N/A,FALSE,"FANDA96";#N/A,#N/A,FALSE,"INTRAN96";#N/A,#N/A,FALSE,"NAA9697";#N/A,#N/A,FALSE,"ECWEBB";#N/A,#N/A,FALSE,"MFT96";#N/A,#N/A,FALSE,"CTrecon"}</definedName>
    <definedName name="wrn.TMCOMP._1_1_1_1_2_2" hidden="1">{#N/A,#N/A,FALSE,"TMCOMP96";#N/A,#N/A,FALSE,"MAT96";#N/A,#N/A,FALSE,"FANDA96";#N/A,#N/A,FALSE,"INTRAN96";#N/A,#N/A,FALSE,"NAA9697";#N/A,#N/A,FALSE,"ECWEBB";#N/A,#N/A,FALSE,"MFT96";#N/A,#N/A,FALSE,"CTrecon"}</definedName>
    <definedName name="wrn.TMCOMP._1_1_1_1_2_3" hidden="1">{#N/A,#N/A,FALSE,"TMCOMP96";#N/A,#N/A,FALSE,"MAT96";#N/A,#N/A,FALSE,"FANDA96";#N/A,#N/A,FALSE,"INTRAN96";#N/A,#N/A,FALSE,"NAA9697";#N/A,#N/A,FALSE,"ECWEBB";#N/A,#N/A,FALSE,"MFT96";#N/A,#N/A,FALSE,"CTrecon"}</definedName>
    <definedName name="wrn.TMCOMP._1_1_1_1_2_4" hidden="1">{#N/A,#N/A,FALSE,"TMCOMP96";#N/A,#N/A,FALSE,"MAT96";#N/A,#N/A,FALSE,"FANDA96";#N/A,#N/A,FALSE,"INTRAN96";#N/A,#N/A,FALSE,"NAA9697";#N/A,#N/A,FALSE,"ECWEBB";#N/A,#N/A,FALSE,"MFT96";#N/A,#N/A,FALSE,"CTrecon"}</definedName>
    <definedName name="wrn.TMCOMP._1_1_1_1_2_5" hidden="1">{#N/A,#N/A,FALSE,"TMCOMP96";#N/A,#N/A,FALSE,"MAT96";#N/A,#N/A,FALSE,"FANDA96";#N/A,#N/A,FALSE,"INTRAN96";#N/A,#N/A,FALSE,"NAA9697";#N/A,#N/A,FALSE,"ECWEBB";#N/A,#N/A,FALSE,"MFT96";#N/A,#N/A,FALSE,"CTrecon"}</definedName>
    <definedName name="wrn.TMCOMP._1_1_1_1_3" hidden="1">{#N/A,#N/A,FALSE,"TMCOMP96";#N/A,#N/A,FALSE,"MAT96";#N/A,#N/A,FALSE,"FANDA96";#N/A,#N/A,FALSE,"INTRAN96";#N/A,#N/A,FALSE,"NAA9697";#N/A,#N/A,FALSE,"ECWEBB";#N/A,#N/A,FALSE,"MFT96";#N/A,#N/A,FALSE,"CTrecon"}</definedName>
    <definedName name="wrn.TMCOMP._1_1_1_1_4" hidden="1">{#N/A,#N/A,FALSE,"TMCOMP96";#N/A,#N/A,FALSE,"MAT96";#N/A,#N/A,FALSE,"FANDA96";#N/A,#N/A,FALSE,"INTRAN96";#N/A,#N/A,FALSE,"NAA9697";#N/A,#N/A,FALSE,"ECWEBB";#N/A,#N/A,FALSE,"MFT96";#N/A,#N/A,FALSE,"CTrecon"}</definedName>
    <definedName name="wrn.TMCOMP._1_1_1_1_5" hidden="1">{#N/A,#N/A,FALSE,"TMCOMP96";#N/A,#N/A,FALSE,"MAT96";#N/A,#N/A,FALSE,"FANDA96";#N/A,#N/A,FALSE,"INTRAN96";#N/A,#N/A,FALSE,"NAA9697";#N/A,#N/A,FALSE,"ECWEBB";#N/A,#N/A,FALSE,"MFT96";#N/A,#N/A,FALSE,"CTrecon"}</definedName>
    <definedName name="wrn.TMCOMP._1_1_1_2" hidden="1">{#N/A,#N/A,FALSE,"TMCOMP96";#N/A,#N/A,FALSE,"MAT96";#N/A,#N/A,FALSE,"FANDA96";#N/A,#N/A,FALSE,"INTRAN96";#N/A,#N/A,FALSE,"NAA9697";#N/A,#N/A,FALSE,"ECWEBB";#N/A,#N/A,FALSE,"MFT96";#N/A,#N/A,FALSE,"CTrecon"}</definedName>
    <definedName name="wrn.TMCOMP._1_1_1_2_1" hidden="1">{#N/A,#N/A,FALSE,"TMCOMP96";#N/A,#N/A,FALSE,"MAT96";#N/A,#N/A,FALSE,"FANDA96";#N/A,#N/A,FALSE,"INTRAN96";#N/A,#N/A,FALSE,"NAA9697";#N/A,#N/A,FALSE,"ECWEBB";#N/A,#N/A,FALSE,"MFT96";#N/A,#N/A,FALSE,"CTrecon"}</definedName>
    <definedName name="wrn.TMCOMP._1_1_1_2_2" hidden="1">{#N/A,#N/A,FALSE,"TMCOMP96";#N/A,#N/A,FALSE,"MAT96";#N/A,#N/A,FALSE,"FANDA96";#N/A,#N/A,FALSE,"INTRAN96";#N/A,#N/A,FALSE,"NAA9697";#N/A,#N/A,FALSE,"ECWEBB";#N/A,#N/A,FALSE,"MFT96";#N/A,#N/A,FALSE,"CTrecon"}</definedName>
    <definedName name="wrn.TMCOMP._1_1_1_2_3" hidden="1">{#N/A,#N/A,FALSE,"TMCOMP96";#N/A,#N/A,FALSE,"MAT96";#N/A,#N/A,FALSE,"FANDA96";#N/A,#N/A,FALSE,"INTRAN96";#N/A,#N/A,FALSE,"NAA9697";#N/A,#N/A,FALSE,"ECWEBB";#N/A,#N/A,FALSE,"MFT96";#N/A,#N/A,FALSE,"CTrecon"}</definedName>
    <definedName name="wrn.TMCOMP._1_1_1_2_4" hidden="1">{#N/A,#N/A,FALSE,"TMCOMP96";#N/A,#N/A,FALSE,"MAT96";#N/A,#N/A,FALSE,"FANDA96";#N/A,#N/A,FALSE,"INTRAN96";#N/A,#N/A,FALSE,"NAA9697";#N/A,#N/A,FALSE,"ECWEBB";#N/A,#N/A,FALSE,"MFT96";#N/A,#N/A,FALSE,"CTrecon"}</definedName>
    <definedName name="wrn.TMCOMP._1_1_1_2_5" hidden="1">{#N/A,#N/A,FALSE,"TMCOMP96";#N/A,#N/A,FALSE,"MAT96";#N/A,#N/A,FALSE,"FANDA96";#N/A,#N/A,FALSE,"INTRAN96";#N/A,#N/A,FALSE,"NAA9697";#N/A,#N/A,FALSE,"ECWEBB";#N/A,#N/A,FALSE,"MFT96";#N/A,#N/A,FALSE,"CTrecon"}</definedName>
    <definedName name="wrn.TMCOMP._1_1_1_3" hidden="1">{#N/A,#N/A,FALSE,"TMCOMP96";#N/A,#N/A,FALSE,"MAT96";#N/A,#N/A,FALSE,"FANDA96";#N/A,#N/A,FALSE,"INTRAN96";#N/A,#N/A,FALSE,"NAA9697";#N/A,#N/A,FALSE,"ECWEBB";#N/A,#N/A,FALSE,"MFT96";#N/A,#N/A,FALSE,"CTrecon"}</definedName>
    <definedName name="wrn.TMCOMP._1_1_1_3_1" hidden="1">{#N/A,#N/A,FALSE,"TMCOMP96";#N/A,#N/A,FALSE,"MAT96";#N/A,#N/A,FALSE,"FANDA96";#N/A,#N/A,FALSE,"INTRAN96";#N/A,#N/A,FALSE,"NAA9697";#N/A,#N/A,FALSE,"ECWEBB";#N/A,#N/A,FALSE,"MFT96";#N/A,#N/A,FALSE,"CTrecon"}</definedName>
    <definedName name="wrn.TMCOMP._1_1_1_3_2" hidden="1">{#N/A,#N/A,FALSE,"TMCOMP96";#N/A,#N/A,FALSE,"MAT96";#N/A,#N/A,FALSE,"FANDA96";#N/A,#N/A,FALSE,"INTRAN96";#N/A,#N/A,FALSE,"NAA9697";#N/A,#N/A,FALSE,"ECWEBB";#N/A,#N/A,FALSE,"MFT96";#N/A,#N/A,FALSE,"CTrecon"}</definedName>
    <definedName name="wrn.TMCOMP._1_1_1_3_3" hidden="1">{#N/A,#N/A,FALSE,"TMCOMP96";#N/A,#N/A,FALSE,"MAT96";#N/A,#N/A,FALSE,"FANDA96";#N/A,#N/A,FALSE,"INTRAN96";#N/A,#N/A,FALSE,"NAA9697";#N/A,#N/A,FALSE,"ECWEBB";#N/A,#N/A,FALSE,"MFT96";#N/A,#N/A,FALSE,"CTrecon"}</definedName>
    <definedName name="wrn.TMCOMP._1_1_1_3_4" hidden="1">{#N/A,#N/A,FALSE,"TMCOMP96";#N/A,#N/A,FALSE,"MAT96";#N/A,#N/A,FALSE,"FANDA96";#N/A,#N/A,FALSE,"INTRAN96";#N/A,#N/A,FALSE,"NAA9697";#N/A,#N/A,FALSE,"ECWEBB";#N/A,#N/A,FALSE,"MFT96";#N/A,#N/A,FALSE,"CTrecon"}</definedName>
    <definedName name="wrn.TMCOMP._1_1_1_3_5" hidden="1">{#N/A,#N/A,FALSE,"TMCOMP96";#N/A,#N/A,FALSE,"MAT96";#N/A,#N/A,FALSE,"FANDA96";#N/A,#N/A,FALSE,"INTRAN96";#N/A,#N/A,FALSE,"NAA9697";#N/A,#N/A,FALSE,"ECWEBB";#N/A,#N/A,FALSE,"MFT96";#N/A,#N/A,FALSE,"CTrecon"}</definedName>
    <definedName name="wrn.TMCOMP._1_1_1_4" hidden="1">{#N/A,#N/A,FALSE,"TMCOMP96";#N/A,#N/A,FALSE,"MAT96";#N/A,#N/A,FALSE,"FANDA96";#N/A,#N/A,FALSE,"INTRAN96";#N/A,#N/A,FALSE,"NAA9697";#N/A,#N/A,FALSE,"ECWEBB";#N/A,#N/A,FALSE,"MFT96";#N/A,#N/A,FALSE,"CTrecon"}</definedName>
    <definedName name="wrn.TMCOMP._1_1_1_4_1" hidden="1">{#N/A,#N/A,FALSE,"TMCOMP96";#N/A,#N/A,FALSE,"MAT96";#N/A,#N/A,FALSE,"FANDA96";#N/A,#N/A,FALSE,"INTRAN96";#N/A,#N/A,FALSE,"NAA9697";#N/A,#N/A,FALSE,"ECWEBB";#N/A,#N/A,FALSE,"MFT96";#N/A,#N/A,FALSE,"CTrecon"}</definedName>
    <definedName name="wrn.TMCOMP._1_1_1_4_2" hidden="1">{#N/A,#N/A,FALSE,"TMCOMP96";#N/A,#N/A,FALSE,"MAT96";#N/A,#N/A,FALSE,"FANDA96";#N/A,#N/A,FALSE,"INTRAN96";#N/A,#N/A,FALSE,"NAA9697";#N/A,#N/A,FALSE,"ECWEBB";#N/A,#N/A,FALSE,"MFT96";#N/A,#N/A,FALSE,"CTrecon"}</definedName>
    <definedName name="wrn.TMCOMP._1_1_1_4_3" hidden="1">{#N/A,#N/A,FALSE,"TMCOMP96";#N/A,#N/A,FALSE,"MAT96";#N/A,#N/A,FALSE,"FANDA96";#N/A,#N/A,FALSE,"INTRAN96";#N/A,#N/A,FALSE,"NAA9697";#N/A,#N/A,FALSE,"ECWEBB";#N/A,#N/A,FALSE,"MFT96";#N/A,#N/A,FALSE,"CTrecon"}</definedName>
    <definedName name="wrn.TMCOMP._1_1_1_4_4" hidden="1">{#N/A,#N/A,FALSE,"TMCOMP96";#N/A,#N/A,FALSE,"MAT96";#N/A,#N/A,FALSE,"FANDA96";#N/A,#N/A,FALSE,"INTRAN96";#N/A,#N/A,FALSE,"NAA9697";#N/A,#N/A,FALSE,"ECWEBB";#N/A,#N/A,FALSE,"MFT96";#N/A,#N/A,FALSE,"CTrecon"}</definedName>
    <definedName name="wrn.TMCOMP._1_1_1_4_5" hidden="1">{#N/A,#N/A,FALSE,"TMCOMP96";#N/A,#N/A,FALSE,"MAT96";#N/A,#N/A,FALSE,"FANDA96";#N/A,#N/A,FALSE,"INTRAN96";#N/A,#N/A,FALSE,"NAA9697";#N/A,#N/A,FALSE,"ECWEBB";#N/A,#N/A,FALSE,"MFT96";#N/A,#N/A,FALSE,"CTrecon"}</definedName>
    <definedName name="wrn.TMCOMP._1_1_1_5" hidden="1">{#N/A,#N/A,FALSE,"TMCOMP96";#N/A,#N/A,FALSE,"MAT96";#N/A,#N/A,FALSE,"FANDA96";#N/A,#N/A,FALSE,"INTRAN96";#N/A,#N/A,FALSE,"NAA9697";#N/A,#N/A,FALSE,"ECWEBB";#N/A,#N/A,FALSE,"MFT96";#N/A,#N/A,FALSE,"CTrecon"}</definedName>
    <definedName name="wrn.TMCOMP._1_1_1_5_1" hidden="1">{#N/A,#N/A,FALSE,"TMCOMP96";#N/A,#N/A,FALSE,"MAT96";#N/A,#N/A,FALSE,"FANDA96";#N/A,#N/A,FALSE,"INTRAN96";#N/A,#N/A,FALSE,"NAA9697";#N/A,#N/A,FALSE,"ECWEBB";#N/A,#N/A,FALSE,"MFT96";#N/A,#N/A,FALSE,"CTrecon"}</definedName>
    <definedName name="wrn.TMCOMP._1_1_1_5_2" hidden="1">{#N/A,#N/A,FALSE,"TMCOMP96";#N/A,#N/A,FALSE,"MAT96";#N/A,#N/A,FALSE,"FANDA96";#N/A,#N/A,FALSE,"INTRAN96";#N/A,#N/A,FALSE,"NAA9697";#N/A,#N/A,FALSE,"ECWEBB";#N/A,#N/A,FALSE,"MFT96";#N/A,#N/A,FALSE,"CTrecon"}</definedName>
    <definedName name="wrn.TMCOMP._1_1_1_5_3" hidden="1">{#N/A,#N/A,FALSE,"TMCOMP96";#N/A,#N/A,FALSE,"MAT96";#N/A,#N/A,FALSE,"FANDA96";#N/A,#N/A,FALSE,"INTRAN96";#N/A,#N/A,FALSE,"NAA9697";#N/A,#N/A,FALSE,"ECWEBB";#N/A,#N/A,FALSE,"MFT96";#N/A,#N/A,FALSE,"CTrecon"}</definedName>
    <definedName name="wrn.TMCOMP._1_1_1_5_4" hidden="1">{#N/A,#N/A,FALSE,"TMCOMP96";#N/A,#N/A,FALSE,"MAT96";#N/A,#N/A,FALSE,"FANDA96";#N/A,#N/A,FALSE,"INTRAN96";#N/A,#N/A,FALSE,"NAA9697";#N/A,#N/A,FALSE,"ECWEBB";#N/A,#N/A,FALSE,"MFT96";#N/A,#N/A,FALSE,"CTrecon"}</definedName>
    <definedName name="wrn.TMCOMP._1_1_1_5_5" hidden="1">{#N/A,#N/A,FALSE,"TMCOMP96";#N/A,#N/A,FALSE,"MAT96";#N/A,#N/A,FALSE,"FANDA96";#N/A,#N/A,FALSE,"INTRAN96";#N/A,#N/A,FALSE,"NAA9697";#N/A,#N/A,FALSE,"ECWEBB";#N/A,#N/A,FALSE,"MFT96";#N/A,#N/A,FALSE,"CTrecon"}</definedName>
    <definedName name="wrn.TMCOMP._1_1_2" hidden="1">{#N/A,#N/A,FALSE,"TMCOMP96";#N/A,#N/A,FALSE,"MAT96";#N/A,#N/A,FALSE,"FANDA96";#N/A,#N/A,FALSE,"INTRAN96";#N/A,#N/A,FALSE,"NAA9697";#N/A,#N/A,FALSE,"ECWEBB";#N/A,#N/A,FALSE,"MFT96";#N/A,#N/A,FALSE,"CTrecon"}</definedName>
    <definedName name="wrn.TMCOMP._1_1_2_1" hidden="1">{#N/A,#N/A,FALSE,"TMCOMP96";#N/A,#N/A,FALSE,"MAT96";#N/A,#N/A,FALSE,"FANDA96";#N/A,#N/A,FALSE,"INTRAN96";#N/A,#N/A,FALSE,"NAA9697";#N/A,#N/A,FALSE,"ECWEBB";#N/A,#N/A,FALSE,"MFT96";#N/A,#N/A,FALSE,"CTrecon"}</definedName>
    <definedName name="wrn.TMCOMP._1_1_2_2" hidden="1">{#N/A,#N/A,FALSE,"TMCOMP96";#N/A,#N/A,FALSE,"MAT96";#N/A,#N/A,FALSE,"FANDA96";#N/A,#N/A,FALSE,"INTRAN96";#N/A,#N/A,FALSE,"NAA9697";#N/A,#N/A,FALSE,"ECWEBB";#N/A,#N/A,FALSE,"MFT96";#N/A,#N/A,FALSE,"CTrecon"}</definedName>
    <definedName name="wrn.TMCOMP._1_1_2_3" hidden="1">{#N/A,#N/A,FALSE,"TMCOMP96";#N/A,#N/A,FALSE,"MAT96";#N/A,#N/A,FALSE,"FANDA96";#N/A,#N/A,FALSE,"INTRAN96";#N/A,#N/A,FALSE,"NAA9697";#N/A,#N/A,FALSE,"ECWEBB";#N/A,#N/A,FALSE,"MFT96";#N/A,#N/A,FALSE,"CTrecon"}</definedName>
    <definedName name="wrn.TMCOMP._1_1_2_4" hidden="1">{#N/A,#N/A,FALSE,"TMCOMP96";#N/A,#N/A,FALSE,"MAT96";#N/A,#N/A,FALSE,"FANDA96";#N/A,#N/A,FALSE,"INTRAN96";#N/A,#N/A,FALSE,"NAA9697";#N/A,#N/A,FALSE,"ECWEBB";#N/A,#N/A,FALSE,"MFT96";#N/A,#N/A,FALSE,"CTrecon"}</definedName>
    <definedName name="wrn.TMCOMP._1_1_2_5" hidden="1">{#N/A,#N/A,FALSE,"TMCOMP96";#N/A,#N/A,FALSE,"MAT96";#N/A,#N/A,FALSE,"FANDA96";#N/A,#N/A,FALSE,"INTRAN96";#N/A,#N/A,FALSE,"NAA9697";#N/A,#N/A,FALSE,"ECWEBB";#N/A,#N/A,FALSE,"MFT96";#N/A,#N/A,FALSE,"CTrecon"}</definedName>
    <definedName name="wrn.TMCOMP._1_1_3" hidden="1">{#N/A,#N/A,FALSE,"TMCOMP96";#N/A,#N/A,FALSE,"MAT96";#N/A,#N/A,FALSE,"FANDA96";#N/A,#N/A,FALSE,"INTRAN96";#N/A,#N/A,FALSE,"NAA9697";#N/A,#N/A,FALSE,"ECWEBB";#N/A,#N/A,FALSE,"MFT96";#N/A,#N/A,FALSE,"CTrecon"}</definedName>
    <definedName name="wrn.TMCOMP._1_1_3_1" hidden="1">{#N/A,#N/A,FALSE,"TMCOMP96";#N/A,#N/A,FALSE,"MAT96";#N/A,#N/A,FALSE,"FANDA96";#N/A,#N/A,FALSE,"INTRAN96";#N/A,#N/A,FALSE,"NAA9697";#N/A,#N/A,FALSE,"ECWEBB";#N/A,#N/A,FALSE,"MFT96";#N/A,#N/A,FALSE,"CTrecon"}</definedName>
    <definedName name="wrn.TMCOMP._1_1_3_2" hidden="1">{#N/A,#N/A,FALSE,"TMCOMP96";#N/A,#N/A,FALSE,"MAT96";#N/A,#N/A,FALSE,"FANDA96";#N/A,#N/A,FALSE,"INTRAN96";#N/A,#N/A,FALSE,"NAA9697";#N/A,#N/A,FALSE,"ECWEBB";#N/A,#N/A,FALSE,"MFT96";#N/A,#N/A,FALSE,"CTrecon"}</definedName>
    <definedName name="wrn.TMCOMP._1_1_3_3" hidden="1">{#N/A,#N/A,FALSE,"TMCOMP96";#N/A,#N/A,FALSE,"MAT96";#N/A,#N/A,FALSE,"FANDA96";#N/A,#N/A,FALSE,"INTRAN96";#N/A,#N/A,FALSE,"NAA9697";#N/A,#N/A,FALSE,"ECWEBB";#N/A,#N/A,FALSE,"MFT96";#N/A,#N/A,FALSE,"CTrecon"}</definedName>
    <definedName name="wrn.TMCOMP._1_1_3_4" hidden="1">{#N/A,#N/A,FALSE,"TMCOMP96";#N/A,#N/A,FALSE,"MAT96";#N/A,#N/A,FALSE,"FANDA96";#N/A,#N/A,FALSE,"INTRAN96";#N/A,#N/A,FALSE,"NAA9697";#N/A,#N/A,FALSE,"ECWEBB";#N/A,#N/A,FALSE,"MFT96";#N/A,#N/A,FALSE,"CTrecon"}</definedName>
    <definedName name="wrn.TMCOMP._1_1_3_5" hidden="1">{#N/A,#N/A,FALSE,"TMCOMP96";#N/A,#N/A,FALSE,"MAT96";#N/A,#N/A,FALSE,"FANDA96";#N/A,#N/A,FALSE,"INTRAN96";#N/A,#N/A,FALSE,"NAA9697";#N/A,#N/A,FALSE,"ECWEBB";#N/A,#N/A,FALSE,"MFT96";#N/A,#N/A,FALSE,"CTrecon"}</definedName>
    <definedName name="wrn.TMCOMP._1_1_4" hidden="1">{#N/A,#N/A,FALSE,"TMCOMP96";#N/A,#N/A,FALSE,"MAT96";#N/A,#N/A,FALSE,"FANDA96";#N/A,#N/A,FALSE,"INTRAN96";#N/A,#N/A,FALSE,"NAA9697";#N/A,#N/A,FALSE,"ECWEBB";#N/A,#N/A,FALSE,"MFT96";#N/A,#N/A,FALSE,"CTrecon"}</definedName>
    <definedName name="wrn.TMCOMP._1_1_4_1" hidden="1">{#N/A,#N/A,FALSE,"TMCOMP96";#N/A,#N/A,FALSE,"MAT96";#N/A,#N/A,FALSE,"FANDA96";#N/A,#N/A,FALSE,"INTRAN96";#N/A,#N/A,FALSE,"NAA9697";#N/A,#N/A,FALSE,"ECWEBB";#N/A,#N/A,FALSE,"MFT96";#N/A,#N/A,FALSE,"CTrecon"}</definedName>
    <definedName name="wrn.TMCOMP._1_1_4_2" hidden="1">{#N/A,#N/A,FALSE,"TMCOMP96";#N/A,#N/A,FALSE,"MAT96";#N/A,#N/A,FALSE,"FANDA96";#N/A,#N/A,FALSE,"INTRAN96";#N/A,#N/A,FALSE,"NAA9697";#N/A,#N/A,FALSE,"ECWEBB";#N/A,#N/A,FALSE,"MFT96";#N/A,#N/A,FALSE,"CTrecon"}</definedName>
    <definedName name="wrn.TMCOMP._1_1_4_3" hidden="1">{#N/A,#N/A,FALSE,"TMCOMP96";#N/A,#N/A,FALSE,"MAT96";#N/A,#N/A,FALSE,"FANDA96";#N/A,#N/A,FALSE,"INTRAN96";#N/A,#N/A,FALSE,"NAA9697";#N/A,#N/A,FALSE,"ECWEBB";#N/A,#N/A,FALSE,"MFT96";#N/A,#N/A,FALSE,"CTrecon"}</definedName>
    <definedName name="wrn.TMCOMP._1_1_4_4" hidden="1">{#N/A,#N/A,FALSE,"TMCOMP96";#N/A,#N/A,FALSE,"MAT96";#N/A,#N/A,FALSE,"FANDA96";#N/A,#N/A,FALSE,"INTRAN96";#N/A,#N/A,FALSE,"NAA9697";#N/A,#N/A,FALSE,"ECWEBB";#N/A,#N/A,FALSE,"MFT96";#N/A,#N/A,FALSE,"CTrecon"}</definedName>
    <definedName name="wrn.TMCOMP._1_1_4_5" hidden="1">{#N/A,#N/A,FALSE,"TMCOMP96";#N/A,#N/A,FALSE,"MAT96";#N/A,#N/A,FALSE,"FANDA96";#N/A,#N/A,FALSE,"INTRAN96";#N/A,#N/A,FALSE,"NAA9697";#N/A,#N/A,FALSE,"ECWEBB";#N/A,#N/A,FALSE,"MFT96";#N/A,#N/A,FALSE,"CTrecon"}</definedName>
    <definedName name="wrn.TMCOMP._1_1_5" hidden="1">{#N/A,#N/A,FALSE,"TMCOMP96";#N/A,#N/A,FALSE,"MAT96";#N/A,#N/A,FALSE,"FANDA96";#N/A,#N/A,FALSE,"INTRAN96";#N/A,#N/A,FALSE,"NAA9697";#N/A,#N/A,FALSE,"ECWEBB";#N/A,#N/A,FALSE,"MFT96";#N/A,#N/A,FALSE,"CTrecon"}</definedName>
    <definedName name="wrn.TMCOMP._1_1_5_1" hidden="1">{#N/A,#N/A,FALSE,"TMCOMP96";#N/A,#N/A,FALSE,"MAT96";#N/A,#N/A,FALSE,"FANDA96";#N/A,#N/A,FALSE,"INTRAN96";#N/A,#N/A,FALSE,"NAA9697";#N/A,#N/A,FALSE,"ECWEBB";#N/A,#N/A,FALSE,"MFT96";#N/A,#N/A,FALSE,"CTrecon"}</definedName>
    <definedName name="wrn.TMCOMP._1_1_5_2" hidden="1">{#N/A,#N/A,FALSE,"TMCOMP96";#N/A,#N/A,FALSE,"MAT96";#N/A,#N/A,FALSE,"FANDA96";#N/A,#N/A,FALSE,"INTRAN96";#N/A,#N/A,FALSE,"NAA9697";#N/A,#N/A,FALSE,"ECWEBB";#N/A,#N/A,FALSE,"MFT96";#N/A,#N/A,FALSE,"CTrecon"}</definedName>
    <definedName name="wrn.TMCOMP._1_1_5_3" hidden="1">{#N/A,#N/A,FALSE,"TMCOMP96";#N/A,#N/A,FALSE,"MAT96";#N/A,#N/A,FALSE,"FANDA96";#N/A,#N/A,FALSE,"INTRAN96";#N/A,#N/A,FALSE,"NAA9697";#N/A,#N/A,FALSE,"ECWEBB";#N/A,#N/A,FALSE,"MFT96";#N/A,#N/A,FALSE,"CTrecon"}</definedName>
    <definedName name="wrn.TMCOMP._1_1_5_4" hidden="1">{#N/A,#N/A,FALSE,"TMCOMP96";#N/A,#N/A,FALSE,"MAT96";#N/A,#N/A,FALSE,"FANDA96";#N/A,#N/A,FALSE,"INTRAN96";#N/A,#N/A,FALSE,"NAA9697";#N/A,#N/A,FALSE,"ECWEBB";#N/A,#N/A,FALSE,"MFT96";#N/A,#N/A,FALSE,"CTrecon"}</definedName>
    <definedName name="wrn.TMCOMP._1_1_5_5" hidden="1">{#N/A,#N/A,FALSE,"TMCOMP96";#N/A,#N/A,FALSE,"MAT96";#N/A,#N/A,FALSE,"FANDA96";#N/A,#N/A,FALSE,"INTRAN96";#N/A,#N/A,FALSE,"NAA9697";#N/A,#N/A,FALSE,"ECWEBB";#N/A,#N/A,FALSE,"MFT96";#N/A,#N/A,FALSE,"CTrecon"}</definedName>
    <definedName name="wrn.TMCOMP._1_2" hidden="1">{#N/A,#N/A,FALSE,"TMCOMP96";#N/A,#N/A,FALSE,"MAT96";#N/A,#N/A,FALSE,"FANDA96";#N/A,#N/A,FALSE,"INTRAN96";#N/A,#N/A,FALSE,"NAA9697";#N/A,#N/A,FALSE,"ECWEBB";#N/A,#N/A,FALSE,"MFT96";#N/A,#N/A,FALSE,"CTrecon"}</definedName>
    <definedName name="wrn.TMCOMP._1_2_1" hidden="1">{#N/A,#N/A,FALSE,"TMCOMP96";#N/A,#N/A,FALSE,"MAT96";#N/A,#N/A,FALSE,"FANDA96";#N/A,#N/A,FALSE,"INTRAN96";#N/A,#N/A,FALSE,"NAA9697";#N/A,#N/A,FALSE,"ECWEBB";#N/A,#N/A,FALSE,"MFT96";#N/A,#N/A,FALSE,"CTrecon"}</definedName>
    <definedName name="wrn.TMCOMP._1_2_1_1" hidden="1">{#N/A,#N/A,FALSE,"TMCOMP96";#N/A,#N/A,FALSE,"MAT96";#N/A,#N/A,FALSE,"FANDA96";#N/A,#N/A,FALSE,"INTRAN96";#N/A,#N/A,FALSE,"NAA9697";#N/A,#N/A,FALSE,"ECWEBB";#N/A,#N/A,FALSE,"MFT96";#N/A,#N/A,FALSE,"CTrecon"}</definedName>
    <definedName name="wrn.TMCOMP._1_2_1_1_1" hidden="1">{#N/A,#N/A,FALSE,"TMCOMP96";#N/A,#N/A,FALSE,"MAT96";#N/A,#N/A,FALSE,"FANDA96";#N/A,#N/A,FALSE,"INTRAN96";#N/A,#N/A,FALSE,"NAA9697";#N/A,#N/A,FALSE,"ECWEBB";#N/A,#N/A,FALSE,"MFT96";#N/A,#N/A,FALSE,"CTrecon"}</definedName>
    <definedName name="wrn.TMCOMP._1_2_1_1_1_1" hidden="1">{#N/A,#N/A,FALSE,"TMCOMP96";#N/A,#N/A,FALSE,"MAT96";#N/A,#N/A,FALSE,"FANDA96";#N/A,#N/A,FALSE,"INTRAN96";#N/A,#N/A,FALSE,"NAA9697";#N/A,#N/A,FALSE,"ECWEBB";#N/A,#N/A,FALSE,"MFT96";#N/A,#N/A,FALSE,"CTrecon"}</definedName>
    <definedName name="wrn.TMCOMP._1_2_1_1_1_2" hidden="1">{#N/A,#N/A,FALSE,"TMCOMP96";#N/A,#N/A,FALSE,"MAT96";#N/A,#N/A,FALSE,"FANDA96";#N/A,#N/A,FALSE,"INTRAN96";#N/A,#N/A,FALSE,"NAA9697";#N/A,#N/A,FALSE,"ECWEBB";#N/A,#N/A,FALSE,"MFT96";#N/A,#N/A,FALSE,"CTrecon"}</definedName>
    <definedName name="wrn.TMCOMP._1_2_1_1_1_3" hidden="1">{#N/A,#N/A,FALSE,"TMCOMP96";#N/A,#N/A,FALSE,"MAT96";#N/A,#N/A,FALSE,"FANDA96";#N/A,#N/A,FALSE,"INTRAN96";#N/A,#N/A,FALSE,"NAA9697";#N/A,#N/A,FALSE,"ECWEBB";#N/A,#N/A,FALSE,"MFT96";#N/A,#N/A,FALSE,"CTrecon"}</definedName>
    <definedName name="wrn.TMCOMP._1_2_1_1_1_4" hidden="1">{#N/A,#N/A,FALSE,"TMCOMP96";#N/A,#N/A,FALSE,"MAT96";#N/A,#N/A,FALSE,"FANDA96";#N/A,#N/A,FALSE,"INTRAN96";#N/A,#N/A,FALSE,"NAA9697";#N/A,#N/A,FALSE,"ECWEBB";#N/A,#N/A,FALSE,"MFT96";#N/A,#N/A,FALSE,"CTrecon"}</definedName>
    <definedName name="wrn.TMCOMP._1_2_1_1_1_5" hidden="1">{#N/A,#N/A,FALSE,"TMCOMP96";#N/A,#N/A,FALSE,"MAT96";#N/A,#N/A,FALSE,"FANDA96";#N/A,#N/A,FALSE,"INTRAN96";#N/A,#N/A,FALSE,"NAA9697";#N/A,#N/A,FALSE,"ECWEBB";#N/A,#N/A,FALSE,"MFT96";#N/A,#N/A,FALSE,"CTrecon"}</definedName>
    <definedName name="wrn.TMCOMP._1_2_1_1_2" hidden="1">{#N/A,#N/A,FALSE,"TMCOMP96";#N/A,#N/A,FALSE,"MAT96";#N/A,#N/A,FALSE,"FANDA96";#N/A,#N/A,FALSE,"INTRAN96";#N/A,#N/A,FALSE,"NAA9697";#N/A,#N/A,FALSE,"ECWEBB";#N/A,#N/A,FALSE,"MFT96";#N/A,#N/A,FALSE,"CTrecon"}</definedName>
    <definedName name="wrn.TMCOMP._1_2_1_1_2_1" hidden="1">{#N/A,#N/A,FALSE,"TMCOMP96";#N/A,#N/A,FALSE,"MAT96";#N/A,#N/A,FALSE,"FANDA96";#N/A,#N/A,FALSE,"INTRAN96";#N/A,#N/A,FALSE,"NAA9697";#N/A,#N/A,FALSE,"ECWEBB";#N/A,#N/A,FALSE,"MFT96";#N/A,#N/A,FALSE,"CTrecon"}</definedName>
    <definedName name="wrn.TMCOMP._1_2_1_1_2_2" hidden="1">{#N/A,#N/A,FALSE,"TMCOMP96";#N/A,#N/A,FALSE,"MAT96";#N/A,#N/A,FALSE,"FANDA96";#N/A,#N/A,FALSE,"INTRAN96";#N/A,#N/A,FALSE,"NAA9697";#N/A,#N/A,FALSE,"ECWEBB";#N/A,#N/A,FALSE,"MFT96";#N/A,#N/A,FALSE,"CTrecon"}</definedName>
    <definedName name="wrn.TMCOMP._1_2_1_1_2_3" hidden="1">{#N/A,#N/A,FALSE,"TMCOMP96";#N/A,#N/A,FALSE,"MAT96";#N/A,#N/A,FALSE,"FANDA96";#N/A,#N/A,FALSE,"INTRAN96";#N/A,#N/A,FALSE,"NAA9697";#N/A,#N/A,FALSE,"ECWEBB";#N/A,#N/A,FALSE,"MFT96";#N/A,#N/A,FALSE,"CTrecon"}</definedName>
    <definedName name="wrn.TMCOMP._1_2_1_1_2_4" hidden="1">{#N/A,#N/A,FALSE,"TMCOMP96";#N/A,#N/A,FALSE,"MAT96";#N/A,#N/A,FALSE,"FANDA96";#N/A,#N/A,FALSE,"INTRAN96";#N/A,#N/A,FALSE,"NAA9697";#N/A,#N/A,FALSE,"ECWEBB";#N/A,#N/A,FALSE,"MFT96";#N/A,#N/A,FALSE,"CTrecon"}</definedName>
    <definedName name="wrn.TMCOMP._1_2_1_1_2_5" hidden="1">{#N/A,#N/A,FALSE,"TMCOMP96";#N/A,#N/A,FALSE,"MAT96";#N/A,#N/A,FALSE,"FANDA96";#N/A,#N/A,FALSE,"INTRAN96";#N/A,#N/A,FALSE,"NAA9697";#N/A,#N/A,FALSE,"ECWEBB";#N/A,#N/A,FALSE,"MFT96";#N/A,#N/A,FALSE,"CTrecon"}</definedName>
    <definedName name="wrn.TMCOMP._1_2_1_1_3" hidden="1">{#N/A,#N/A,FALSE,"TMCOMP96";#N/A,#N/A,FALSE,"MAT96";#N/A,#N/A,FALSE,"FANDA96";#N/A,#N/A,FALSE,"INTRAN96";#N/A,#N/A,FALSE,"NAA9697";#N/A,#N/A,FALSE,"ECWEBB";#N/A,#N/A,FALSE,"MFT96";#N/A,#N/A,FALSE,"CTrecon"}</definedName>
    <definedName name="wrn.TMCOMP._1_2_1_1_4" hidden="1">{#N/A,#N/A,FALSE,"TMCOMP96";#N/A,#N/A,FALSE,"MAT96";#N/A,#N/A,FALSE,"FANDA96";#N/A,#N/A,FALSE,"INTRAN96";#N/A,#N/A,FALSE,"NAA9697";#N/A,#N/A,FALSE,"ECWEBB";#N/A,#N/A,FALSE,"MFT96";#N/A,#N/A,FALSE,"CTrecon"}</definedName>
    <definedName name="wrn.TMCOMP._1_2_1_1_5" hidden="1">{#N/A,#N/A,FALSE,"TMCOMP96";#N/A,#N/A,FALSE,"MAT96";#N/A,#N/A,FALSE,"FANDA96";#N/A,#N/A,FALSE,"INTRAN96";#N/A,#N/A,FALSE,"NAA9697";#N/A,#N/A,FALSE,"ECWEBB";#N/A,#N/A,FALSE,"MFT96";#N/A,#N/A,FALSE,"CTrecon"}</definedName>
    <definedName name="wrn.TMCOMP._1_2_1_2" hidden="1">{#N/A,#N/A,FALSE,"TMCOMP96";#N/A,#N/A,FALSE,"MAT96";#N/A,#N/A,FALSE,"FANDA96";#N/A,#N/A,FALSE,"INTRAN96";#N/A,#N/A,FALSE,"NAA9697";#N/A,#N/A,FALSE,"ECWEBB";#N/A,#N/A,FALSE,"MFT96";#N/A,#N/A,FALSE,"CTrecon"}</definedName>
    <definedName name="wrn.TMCOMP._1_2_1_2_1" hidden="1">{#N/A,#N/A,FALSE,"TMCOMP96";#N/A,#N/A,FALSE,"MAT96";#N/A,#N/A,FALSE,"FANDA96";#N/A,#N/A,FALSE,"INTRAN96";#N/A,#N/A,FALSE,"NAA9697";#N/A,#N/A,FALSE,"ECWEBB";#N/A,#N/A,FALSE,"MFT96";#N/A,#N/A,FALSE,"CTrecon"}</definedName>
    <definedName name="wrn.TMCOMP._1_2_1_2_2" hidden="1">{#N/A,#N/A,FALSE,"TMCOMP96";#N/A,#N/A,FALSE,"MAT96";#N/A,#N/A,FALSE,"FANDA96";#N/A,#N/A,FALSE,"INTRAN96";#N/A,#N/A,FALSE,"NAA9697";#N/A,#N/A,FALSE,"ECWEBB";#N/A,#N/A,FALSE,"MFT96";#N/A,#N/A,FALSE,"CTrecon"}</definedName>
    <definedName name="wrn.TMCOMP._1_2_1_2_3" hidden="1">{#N/A,#N/A,FALSE,"TMCOMP96";#N/A,#N/A,FALSE,"MAT96";#N/A,#N/A,FALSE,"FANDA96";#N/A,#N/A,FALSE,"INTRAN96";#N/A,#N/A,FALSE,"NAA9697";#N/A,#N/A,FALSE,"ECWEBB";#N/A,#N/A,FALSE,"MFT96";#N/A,#N/A,FALSE,"CTrecon"}</definedName>
    <definedName name="wrn.TMCOMP._1_2_1_2_4" hidden="1">{#N/A,#N/A,FALSE,"TMCOMP96";#N/A,#N/A,FALSE,"MAT96";#N/A,#N/A,FALSE,"FANDA96";#N/A,#N/A,FALSE,"INTRAN96";#N/A,#N/A,FALSE,"NAA9697";#N/A,#N/A,FALSE,"ECWEBB";#N/A,#N/A,FALSE,"MFT96";#N/A,#N/A,FALSE,"CTrecon"}</definedName>
    <definedName name="wrn.TMCOMP._1_2_1_2_5" hidden="1">{#N/A,#N/A,FALSE,"TMCOMP96";#N/A,#N/A,FALSE,"MAT96";#N/A,#N/A,FALSE,"FANDA96";#N/A,#N/A,FALSE,"INTRAN96";#N/A,#N/A,FALSE,"NAA9697";#N/A,#N/A,FALSE,"ECWEBB";#N/A,#N/A,FALSE,"MFT96";#N/A,#N/A,FALSE,"CTrecon"}</definedName>
    <definedName name="wrn.TMCOMP._1_2_1_3" hidden="1">{#N/A,#N/A,FALSE,"TMCOMP96";#N/A,#N/A,FALSE,"MAT96";#N/A,#N/A,FALSE,"FANDA96";#N/A,#N/A,FALSE,"INTRAN96";#N/A,#N/A,FALSE,"NAA9697";#N/A,#N/A,FALSE,"ECWEBB";#N/A,#N/A,FALSE,"MFT96";#N/A,#N/A,FALSE,"CTrecon"}</definedName>
    <definedName name="wrn.TMCOMP._1_2_1_3_1" hidden="1">{#N/A,#N/A,FALSE,"TMCOMP96";#N/A,#N/A,FALSE,"MAT96";#N/A,#N/A,FALSE,"FANDA96";#N/A,#N/A,FALSE,"INTRAN96";#N/A,#N/A,FALSE,"NAA9697";#N/A,#N/A,FALSE,"ECWEBB";#N/A,#N/A,FALSE,"MFT96";#N/A,#N/A,FALSE,"CTrecon"}</definedName>
    <definedName name="wrn.TMCOMP._1_2_1_3_2" hidden="1">{#N/A,#N/A,FALSE,"TMCOMP96";#N/A,#N/A,FALSE,"MAT96";#N/A,#N/A,FALSE,"FANDA96";#N/A,#N/A,FALSE,"INTRAN96";#N/A,#N/A,FALSE,"NAA9697";#N/A,#N/A,FALSE,"ECWEBB";#N/A,#N/A,FALSE,"MFT96";#N/A,#N/A,FALSE,"CTrecon"}</definedName>
    <definedName name="wrn.TMCOMP._1_2_1_3_3" hidden="1">{#N/A,#N/A,FALSE,"TMCOMP96";#N/A,#N/A,FALSE,"MAT96";#N/A,#N/A,FALSE,"FANDA96";#N/A,#N/A,FALSE,"INTRAN96";#N/A,#N/A,FALSE,"NAA9697";#N/A,#N/A,FALSE,"ECWEBB";#N/A,#N/A,FALSE,"MFT96";#N/A,#N/A,FALSE,"CTrecon"}</definedName>
    <definedName name="wrn.TMCOMP._1_2_1_3_4" hidden="1">{#N/A,#N/A,FALSE,"TMCOMP96";#N/A,#N/A,FALSE,"MAT96";#N/A,#N/A,FALSE,"FANDA96";#N/A,#N/A,FALSE,"INTRAN96";#N/A,#N/A,FALSE,"NAA9697";#N/A,#N/A,FALSE,"ECWEBB";#N/A,#N/A,FALSE,"MFT96";#N/A,#N/A,FALSE,"CTrecon"}</definedName>
    <definedName name="wrn.TMCOMP._1_2_1_3_5" hidden="1">{#N/A,#N/A,FALSE,"TMCOMP96";#N/A,#N/A,FALSE,"MAT96";#N/A,#N/A,FALSE,"FANDA96";#N/A,#N/A,FALSE,"INTRAN96";#N/A,#N/A,FALSE,"NAA9697";#N/A,#N/A,FALSE,"ECWEBB";#N/A,#N/A,FALSE,"MFT96";#N/A,#N/A,FALSE,"CTrecon"}</definedName>
    <definedName name="wrn.TMCOMP._1_2_1_4" hidden="1">{#N/A,#N/A,FALSE,"TMCOMP96";#N/A,#N/A,FALSE,"MAT96";#N/A,#N/A,FALSE,"FANDA96";#N/A,#N/A,FALSE,"INTRAN96";#N/A,#N/A,FALSE,"NAA9697";#N/A,#N/A,FALSE,"ECWEBB";#N/A,#N/A,FALSE,"MFT96";#N/A,#N/A,FALSE,"CTrecon"}</definedName>
    <definedName name="wrn.TMCOMP._1_2_1_4_1" hidden="1">{#N/A,#N/A,FALSE,"TMCOMP96";#N/A,#N/A,FALSE,"MAT96";#N/A,#N/A,FALSE,"FANDA96";#N/A,#N/A,FALSE,"INTRAN96";#N/A,#N/A,FALSE,"NAA9697";#N/A,#N/A,FALSE,"ECWEBB";#N/A,#N/A,FALSE,"MFT96";#N/A,#N/A,FALSE,"CTrecon"}</definedName>
    <definedName name="wrn.TMCOMP._1_2_1_4_2" hidden="1">{#N/A,#N/A,FALSE,"TMCOMP96";#N/A,#N/A,FALSE,"MAT96";#N/A,#N/A,FALSE,"FANDA96";#N/A,#N/A,FALSE,"INTRAN96";#N/A,#N/A,FALSE,"NAA9697";#N/A,#N/A,FALSE,"ECWEBB";#N/A,#N/A,FALSE,"MFT96";#N/A,#N/A,FALSE,"CTrecon"}</definedName>
    <definedName name="wrn.TMCOMP._1_2_1_4_3" hidden="1">{#N/A,#N/A,FALSE,"TMCOMP96";#N/A,#N/A,FALSE,"MAT96";#N/A,#N/A,FALSE,"FANDA96";#N/A,#N/A,FALSE,"INTRAN96";#N/A,#N/A,FALSE,"NAA9697";#N/A,#N/A,FALSE,"ECWEBB";#N/A,#N/A,FALSE,"MFT96";#N/A,#N/A,FALSE,"CTrecon"}</definedName>
    <definedName name="wrn.TMCOMP._1_2_1_4_4" hidden="1">{#N/A,#N/A,FALSE,"TMCOMP96";#N/A,#N/A,FALSE,"MAT96";#N/A,#N/A,FALSE,"FANDA96";#N/A,#N/A,FALSE,"INTRAN96";#N/A,#N/A,FALSE,"NAA9697";#N/A,#N/A,FALSE,"ECWEBB";#N/A,#N/A,FALSE,"MFT96";#N/A,#N/A,FALSE,"CTrecon"}</definedName>
    <definedName name="wrn.TMCOMP._1_2_1_4_5" hidden="1">{#N/A,#N/A,FALSE,"TMCOMP96";#N/A,#N/A,FALSE,"MAT96";#N/A,#N/A,FALSE,"FANDA96";#N/A,#N/A,FALSE,"INTRAN96";#N/A,#N/A,FALSE,"NAA9697";#N/A,#N/A,FALSE,"ECWEBB";#N/A,#N/A,FALSE,"MFT96";#N/A,#N/A,FALSE,"CTrecon"}</definedName>
    <definedName name="wrn.TMCOMP._1_2_1_5" hidden="1">{#N/A,#N/A,FALSE,"TMCOMP96";#N/A,#N/A,FALSE,"MAT96";#N/A,#N/A,FALSE,"FANDA96";#N/A,#N/A,FALSE,"INTRAN96";#N/A,#N/A,FALSE,"NAA9697";#N/A,#N/A,FALSE,"ECWEBB";#N/A,#N/A,FALSE,"MFT96";#N/A,#N/A,FALSE,"CTrecon"}</definedName>
    <definedName name="wrn.TMCOMP._1_2_1_5_1" hidden="1">{#N/A,#N/A,FALSE,"TMCOMP96";#N/A,#N/A,FALSE,"MAT96";#N/A,#N/A,FALSE,"FANDA96";#N/A,#N/A,FALSE,"INTRAN96";#N/A,#N/A,FALSE,"NAA9697";#N/A,#N/A,FALSE,"ECWEBB";#N/A,#N/A,FALSE,"MFT96";#N/A,#N/A,FALSE,"CTrecon"}</definedName>
    <definedName name="wrn.TMCOMP._1_2_1_5_2" hidden="1">{#N/A,#N/A,FALSE,"TMCOMP96";#N/A,#N/A,FALSE,"MAT96";#N/A,#N/A,FALSE,"FANDA96";#N/A,#N/A,FALSE,"INTRAN96";#N/A,#N/A,FALSE,"NAA9697";#N/A,#N/A,FALSE,"ECWEBB";#N/A,#N/A,FALSE,"MFT96";#N/A,#N/A,FALSE,"CTrecon"}</definedName>
    <definedName name="wrn.TMCOMP._1_2_1_5_3" hidden="1">{#N/A,#N/A,FALSE,"TMCOMP96";#N/A,#N/A,FALSE,"MAT96";#N/A,#N/A,FALSE,"FANDA96";#N/A,#N/A,FALSE,"INTRAN96";#N/A,#N/A,FALSE,"NAA9697";#N/A,#N/A,FALSE,"ECWEBB";#N/A,#N/A,FALSE,"MFT96";#N/A,#N/A,FALSE,"CTrecon"}</definedName>
    <definedName name="wrn.TMCOMP._1_2_1_5_4" hidden="1">{#N/A,#N/A,FALSE,"TMCOMP96";#N/A,#N/A,FALSE,"MAT96";#N/A,#N/A,FALSE,"FANDA96";#N/A,#N/A,FALSE,"INTRAN96";#N/A,#N/A,FALSE,"NAA9697";#N/A,#N/A,FALSE,"ECWEBB";#N/A,#N/A,FALSE,"MFT96";#N/A,#N/A,FALSE,"CTrecon"}</definedName>
    <definedName name="wrn.TMCOMP._1_2_1_5_5" hidden="1">{#N/A,#N/A,FALSE,"TMCOMP96";#N/A,#N/A,FALSE,"MAT96";#N/A,#N/A,FALSE,"FANDA96";#N/A,#N/A,FALSE,"INTRAN96";#N/A,#N/A,FALSE,"NAA9697";#N/A,#N/A,FALSE,"ECWEBB";#N/A,#N/A,FALSE,"MFT96";#N/A,#N/A,FALSE,"CTrecon"}</definedName>
    <definedName name="wrn.TMCOMP._1_2_2" hidden="1">{#N/A,#N/A,FALSE,"TMCOMP96";#N/A,#N/A,FALSE,"MAT96";#N/A,#N/A,FALSE,"FANDA96";#N/A,#N/A,FALSE,"INTRAN96";#N/A,#N/A,FALSE,"NAA9697";#N/A,#N/A,FALSE,"ECWEBB";#N/A,#N/A,FALSE,"MFT96";#N/A,#N/A,FALSE,"CTrecon"}</definedName>
    <definedName name="wrn.TMCOMP._1_2_2_1" hidden="1">{#N/A,#N/A,FALSE,"TMCOMP96";#N/A,#N/A,FALSE,"MAT96";#N/A,#N/A,FALSE,"FANDA96";#N/A,#N/A,FALSE,"INTRAN96";#N/A,#N/A,FALSE,"NAA9697";#N/A,#N/A,FALSE,"ECWEBB";#N/A,#N/A,FALSE,"MFT96";#N/A,#N/A,FALSE,"CTrecon"}</definedName>
    <definedName name="wrn.TMCOMP._1_2_2_2" hidden="1">{#N/A,#N/A,FALSE,"TMCOMP96";#N/A,#N/A,FALSE,"MAT96";#N/A,#N/A,FALSE,"FANDA96";#N/A,#N/A,FALSE,"INTRAN96";#N/A,#N/A,FALSE,"NAA9697";#N/A,#N/A,FALSE,"ECWEBB";#N/A,#N/A,FALSE,"MFT96";#N/A,#N/A,FALSE,"CTrecon"}</definedName>
    <definedName name="wrn.TMCOMP._1_2_2_3" hidden="1">{#N/A,#N/A,FALSE,"TMCOMP96";#N/A,#N/A,FALSE,"MAT96";#N/A,#N/A,FALSE,"FANDA96";#N/A,#N/A,FALSE,"INTRAN96";#N/A,#N/A,FALSE,"NAA9697";#N/A,#N/A,FALSE,"ECWEBB";#N/A,#N/A,FALSE,"MFT96";#N/A,#N/A,FALSE,"CTrecon"}</definedName>
    <definedName name="wrn.TMCOMP._1_2_2_4" hidden="1">{#N/A,#N/A,FALSE,"TMCOMP96";#N/A,#N/A,FALSE,"MAT96";#N/A,#N/A,FALSE,"FANDA96";#N/A,#N/A,FALSE,"INTRAN96";#N/A,#N/A,FALSE,"NAA9697";#N/A,#N/A,FALSE,"ECWEBB";#N/A,#N/A,FALSE,"MFT96";#N/A,#N/A,FALSE,"CTrecon"}</definedName>
    <definedName name="wrn.TMCOMP._1_2_2_5" hidden="1">{#N/A,#N/A,FALSE,"TMCOMP96";#N/A,#N/A,FALSE,"MAT96";#N/A,#N/A,FALSE,"FANDA96";#N/A,#N/A,FALSE,"INTRAN96";#N/A,#N/A,FALSE,"NAA9697";#N/A,#N/A,FALSE,"ECWEBB";#N/A,#N/A,FALSE,"MFT96";#N/A,#N/A,FALSE,"CTrecon"}</definedName>
    <definedName name="wrn.TMCOMP._1_2_3" hidden="1">{#N/A,#N/A,FALSE,"TMCOMP96";#N/A,#N/A,FALSE,"MAT96";#N/A,#N/A,FALSE,"FANDA96";#N/A,#N/A,FALSE,"INTRAN96";#N/A,#N/A,FALSE,"NAA9697";#N/A,#N/A,FALSE,"ECWEBB";#N/A,#N/A,FALSE,"MFT96";#N/A,#N/A,FALSE,"CTrecon"}</definedName>
    <definedName name="wrn.TMCOMP._1_2_3_1" hidden="1">{#N/A,#N/A,FALSE,"TMCOMP96";#N/A,#N/A,FALSE,"MAT96";#N/A,#N/A,FALSE,"FANDA96";#N/A,#N/A,FALSE,"INTRAN96";#N/A,#N/A,FALSE,"NAA9697";#N/A,#N/A,FALSE,"ECWEBB";#N/A,#N/A,FALSE,"MFT96";#N/A,#N/A,FALSE,"CTrecon"}</definedName>
    <definedName name="wrn.TMCOMP._1_2_3_2" hidden="1">{#N/A,#N/A,FALSE,"TMCOMP96";#N/A,#N/A,FALSE,"MAT96";#N/A,#N/A,FALSE,"FANDA96";#N/A,#N/A,FALSE,"INTRAN96";#N/A,#N/A,FALSE,"NAA9697";#N/A,#N/A,FALSE,"ECWEBB";#N/A,#N/A,FALSE,"MFT96";#N/A,#N/A,FALSE,"CTrecon"}</definedName>
    <definedName name="wrn.TMCOMP._1_2_3_3" hidden="1">{#N/A,#N/A,FALSE,"TMCOMP96";#N/A,#N/A,FALSE,"MAT96";#N/A,#N/A,FALSE,"FANDA96";#N/A,#N/A,FALSE,"INTRAN96";#N/A,#N/A,FALSE,"NAA9697";#N/A,#N/A,FALSE,"ECWEBB";#N/A,#N/A,FALSE,"MFT96";#N/A,#N/A,FALSE,"CTrecon"}</definedName>
    <definedName name="wrn.TMCOMP._1_2_3_4" hidden="1">{#N/A,#N/A,FALSE,"TMCOMP96";#N/A,#N/A,FALSE,"MAT96";#N/A,#N/A,FALSE,"FANDA96";#N/A,#N/A,FALSE,"INTRAN96";#N/A,#N/A,FALSE,"NAA9697";#N/A,#N/A,FALSE,"ECWEBB";#N/A,#N/A,FALSE,"MFT96";#N/A,#N/A,FALSE,"CTrecon"}</definedName>
    <definedName name="wrn.TMCOMP._1_2_3_5" hidden="1">{#N/A,#N/A,FALSE,"TMCOMP96";#N/A,#N/A,FALSE,"MAT96";#N/A,#N/A,FALSE,"FANDA96";#N/A,#N/A,FALSE,"INTRAN96";#N/A,#N/A,FALSE,"NAA9697";#N/A,#N/A,FALSE,"ECWEBB";#N/A,#N/A,FALSE,"MFT96";#N/A,#N/A,FALSE,"CTrecon"}</definedName>
    <definedName name="wrn.TMCOMP._1_2_4" hidden="1">{#N/A,#N/A,FALSE,"TMCOMP96";#N/A,#N/A,FALSE,"MAT96";#N/A,#N/A,FALSE,"FANDA96";#N/A,#N/A,FALSE,"INTRAN96";#N/A,#N/A,FALSE,"NAA9697";#N/A,#N/A,FALSE,"ECWEBB";#N/A,#N/A,FALSE,"MFT96";#N/A,#N/A,FALSE,"CTrecon"}</definedName>
    <definedName name="wrn.TMCOMP._1_2_4_1" hidden="1">{#N/A,#N/A,FALSE,"TMCOMP96";#N/A,#N/A,FALSE,"MAT96";#N/A,#N/A,FALSE,"FANDA96";#N/A,#N/A,FALSE,"INTRAN96";#N/A,#N/A,FALSE,"NAA9697";#N/A,#N/A,FALSE,"ECWEBB";#N/A,#N/A,FALSE,"MFT96";#N/A,#N/A,FALSE,"CTrecon"}</definedName>
    <definedName name="wrn.TMCOMP._1_2_4_2" hidden="1">{#N/A,#N/A,FALSE,"TMCOMP96";#N/A,#N/A,FALSE,"MAT96";#N/A,#N/A,FALSE,"FANDA96";#N/A,#N/A,FALSE,"INTRAN96";#N/A,#N/A,FALSE,"NAA9697";#N/A,#N/A,FALSE,"ECWEBB";#N/A,#N/A,FALSE,"MFT96";#N/A,#N/A,FALSE,"CTrecon"}</definedName>
    <definedName name="wrn.TMCOMP._1_2_4_3" hidden="1">{#N/A,#N/A,FALSE,"TMCOMP96";#N/A,#N/A,FALSE,"MAT96";#N/A,#N/A,FALSE,"FANDA96";#N/A,#N/A,FALSE,"INTRAN96";#N/A,#N/A,FALSE,"NAA9697";#N/A,#N/A,FALSE,"ECWEBB";#N/A,#N/A,FALSE,"MFT96";#N/A,#N/A,FALSE,"CTrecon"}</definedName>
    <definedName name="wrn.TMCOMP._1_2_4_4" hidden="1">{#N/A,#N/A,FALSE,"TMCOMP96";#N/A,#N/A,FALSE,"MAT96";#N/A,#N/A,FALSE,"FANDA96";#N/A,#N/A,FALSE,"INTRAN96";#N/A,#N/A,FALSE,"NAA9697";#N/A,#N/A,FALSE,"ECWEBB";#N/A,#N/A,FALSE,"MFT96";#N/A,#N/A,FALSE,"CTrecon"}</definedName>
    <definedName name="wrn.TMCOMP._1_2_4_5" hidden="1">{#N/A,#N/A,FALSE,"TMCOMP96";#N/A,#N/A,FALSE,"MAT96";#N/A,#N/A,FALSE,"FANDA96";#N/A,#N/A,FALSE,"INTRAN96";#N/A,#N/A,FALSE,"NAA9697";#N/A,#N/A,FALSE,"ECWEBB";#N/A,#N/A,FALSE,"MFT96";#N/A,#N/A,FALSE,"CTrecon"}</definedName>
    <definedName name="wrn.TMCOMP._1_2_5" hidden="1">{#N/A,#N/A,FALSE,"TMCOMP96";#N/A,#N/A,FALSE,"MAT96";#N/A,#N/A,FALSE,"FANDA96";#N/A,#N/A,FALSE,"INTRAN96";#N/A,#N/A,FALSE,"NAA9697";#N/A,#N/A,FALSE,"ECWEBB";#N/A,#N/A,FALSE,"MFT96";#N/A,#N/A,FALSE,"CTrecon"}</definedName>
    <definedName name="wrn.TMCOMP._1_2_5_1" hidden="1">{#N/A,#N/A,FALSE,"TMCOMP96";#N/A,#N/A,FALSE,"MAT96";#N/A,#N/A,FALSE,"FANDA96";#N/A,#N/A,FALSE,"INTRAN96";#N/A,#N/A,FALSE,"NAA9697";#N/A,#N/A,FALSE,"ECWEBB";#N/A,#N/A,FALSE,"MFT96";#N/A,#N/A,FALSE,"CTrecon"}</definedName>
    <definedName name="wrn.TMCOMP._1_2_5_2" hidden="1">{#N/A,#N/A,FALSE,"TMCOMP96";#N/A,#N/A,FALSE,"MAT96";#N/A,#N/A,FALSE,"FANDA96";#N/A,#N/A,FALSE,"INTRAN96";#N/A,#N/A,FALSE,"NAA9697";#N/A,#N/A,FALSE,"ECWEBB";#N/A,#N/A,FALSE,"MFT96";#N/A,#N/A,FALSE,"CTrecon"}</definedName>
    <definedName name="wrn.TMCOMP._1_2_5_3" hidden="1">{#N/A,#N/A,FALSE,"TMCOMP96";#N/A,#N/A,FALSE,"MAT96";#N/A,#N/A,FALSE,"FANDA96";#N/A,#N/A,FALSE,"INTRAN96";#N/A,#N/A,FALSE,"NAA9697";#N/A,#N/A,FALSE,"ECWEBB";#N/A,#N/A,FALSE,"MFT96";#N/A,#N/A,FALSE,"CTrecon"}</definedName>
    <definedName name="wrn.TMCOMP._1_2_5_4" hidden="1">{#N/A,#N/A,FALSE,"TMCOMP96";#N/A,#N/A,FALSE,"MAT96";#N/A,#N/A,FALSE,"FANDA96";#N/A,#N/A,FALSE,"INTRAN96";#N/A,#N/A,FALSE,"NAA9697";#N/A,#N/A,FALSE,"ECWEBB";#N/A,#N/A,FALSE,"MFT96";#N/A,#N/A,FALSE,"CTrecon"}</definedName>
    <definedName name="wrn.TMCOMP._1_2_5_5" hidden="1">{#N/A,#N/A,FALSE,"TMCOMP96";#N/A,#N/A,FALSE,"MAT96";#N/A,#N/A,FALSE,"FANDA96";#N/A,#N/A,FALSE,"INTRAN96";#N/A,#N/A,FALSE,"NAA9697";#N/A,#N/A,FALSE,"ECWEBB";#N/A,#N/A,FALSE,"MFT96";#N/A,#N/A,FALSE,"CTrecon"}</definedName>
    <definedName name="wrn.TMCOMP._1_3" hidden="1">{#N/A,#N/A,FALSE,"TMCOMP96";#N/A,#N/A,FALSE,"MAT96";#N/A,#N/A,FALSE,"FANDA96";#N/A,#N/A,FALSE,"INTRAN96";#N/A,#N/A,FALSE,"NAA9697";#N/A,#N/A,FALSE,"ECWEBB";#N/A,#N/A,FALSE,"MFT96";#N/A,#N/A,FALSE,"CTrecon"}</definedName>
    <definedName name="wrn.TMCOMP._1_3_1" hidden="1">{#N/A,#N/A,FALSE,"TMCOMP96";#N/A,#N/A,FALSE,"MAT96";#N/A,#N/A,FALSE,"FANDA96";#N/A,#N/A,FALSE,"INTRAN96";#N/A,#N/A,FALSE,"NAA9697";#N/A,#N/A,FALSE,"ECWEBB";#N/A,#N/A,FALSE,"MFT96";#N/A,#N/A,FALSE,"CTrecon"}</definedName>
    <definedName name="wrn.TMCOMP._1_3_1_1" hidden="1">{#N/A,#N/A,FALSE,"TMCOMP96";#N/A,#N/A,FALSE,"MAT96";#N/A,#N/A,FALSE,"FANDA96";#N/A,#N/A,FALSE,"INTRAN96";#N/A,#N/A,FALSE,"NAA9697";#N/A,#N/A,FALSE,"ECWEBB";#N/A,#N/A,FALSE,"MFT96";#N/A,#N/A,FALSE,"CTrecon"}</definedName>
    <definedName name="wrn.TMCOMP._1_3_1_1_1" hidden="1">{#N/A,#N/A,FALSE,"TMCOMP96";#N/A,#N/A,FALSE,"MAT96";#N/A,#N/A,FALSE,"FANDA96";#N/A,#N/A,FALSE,"INTRAN96";#N/A,#N/A,FALSE,"NAA9697";#N/A,#N/A,FALSE,"ECWEBB";#N/A,#N/A,FALSE,"MFT96";#N/A,#N/A,FALSE,"CTrecon"}</definedName>
    <definedName name="wrn.TMCOMP._1_3_1_1_1_1" hidden="1">{#N/A,#N/A,FALSE,"TMCOMP96";#N/A,#N/A,FALSE,"MAT96";#N/A,#N/A,FALSE,"FANDA96";#N/A,#N/A,FALSE,"INTRAN96";#N/A,#N/A,FALSE,"NAA9697";#N/A,#N/A,FALSE,"ECWEBB";#N/A,#N/A,FALSE,"MFT96";#N/A,#N/A,FALSE,"CTrecon"}</definedName>
    <definedName name="wrn.TMCOMP._1_3_1_1_1_2" hidden="1">{#N/A,#N/A,FALSE,"TMCOMP96";#N/A,#N/A,FALSE,"MAT96";#N/A,#N/A,FALSE,"FANDA96";#N/A,#N/A,FALSE,"INTRAN96";#N/A,#N/A,FALSE,"NAA9697";#N/A,#N/A,FALSE,"ECWEBB";#N/A,#N/A,FALSE,"MFT96";#N/A,#N/A,FALSE,"CTrecon"}</definedName>
    <definedName name="wrn.TMCOMP._1_3_1_1_1_3" hidden="1">{#N/A,#N/A,FALSE,"TMCOMP96";#N/A,#N/A,FALSE,"MAT96";#N/A,#N/A,FALSE,"FANDA96";#N/A,#N/A,FALSE,"INTRAN96";#N/A,#N/A,FALSE,"NAA9697";#N/A,#N/A,FALSE,"ECWEBB";#N/A,#N/A,FALSE,"MFT96";#N/A,#N/A,FALSE,"CTrecon"}</definedName>
    <definedName name="wrn.TMCOMP._1_3_1_1_1_4" hidden="1">{#N/A,#N/A,FALSE,"TMCOMP96";#N/A,#N/A,FALSE,"MAT96";#N/A,#N/A,FALSE,"FANDA96";#N/A,#N/A,FALSE,"INTRAN96";#N/A,#N/A,FALSE,"NAA9697";#N/A,#N/A,FALSE,"ECWEBB";#N/A,#N/A,FALSE,"MFT96";#N/A,#N/A,FALSE,"CTrecon"}</definedName>
    <definedName name="wrn.TMCOMP._1_3_1_1_1_5" hidden="1">{#N/A,#N/A,FALSE,"TMCOMP96";#N/A,#N/A,FALSE,"MAT96";#N/A,#N/A,FALSE,"FANDA96";#N/A,#N/A,FALSE,"INTRAN96";#N/A,#N/A,FALSE,"NAA9697";#N/A,#N/A,FALSE,"ECWEBB";#N/A,#N/A,FALSE,"MFT96";#N/A,#N/A,FALSE,"CTrecon"}</definedName>
    <definedName name="wrn.TMCOMP._1_3_1_1_2" hidden="1">{#N/A,#N/A,FALSE,"TMCOMP96";#N/A,#N/A,FALSE,"MAT96";#N/A,#N/A,FALSE,"FANDA96";#N/A,#N/A,FALSE,"INTRAN96";#N/A,#N/A,FALSE,"NAA9697";#N/A,#N/A,FALSE,"ECWEBB";#N/A,#N/A,FALSE,"MFT96";#N/A,#N/A,FALSE,"CTrecon"}</definedName>
    <definedName name="wrn.TMCOMP._1_3_1_1_2_1" hidden="1">{#N/A,#N/A,FALSE,"TMCOMP96";#N/A,#N/A,FALSE,"MAT96";#N/A,#N/A,FALSE,"FANDA96";#N/A,#N/A,FALSE,"INTRAN96";#N/A,#N/A,FALSE,"NAA9697";#N/A,#N/A,FALSE,"ECWEBB";#N/A,#N/A,FALSE,"MFT96";#N/A,#N/A,FALSE,"CTrecon"}</definedName>
    <definedName name="wrn.TMCOMP._1_3_1_1_2_2" hidden="1">{#N/A,#N/A,FALSE,"TMCOMP96";#N/A,#N/A,FALSE,"MAT96";#N/A,#N/A,FALSE,"FANDA96";#N/A,#N/A,FALSE,"INTRAN96";#N/A,#N/A,FALSE,"NAA9697";#N/A,#N/A,FALSE,"ECWEBB";#N/A,#N/A,FALSE,"MFT96";#N/A,#N/A,FALSE,"CTrecon"}</definedName>
    <definedName name="wrn.TMCOMP._1_3_1_1_2_3" hidden="1">{#N/A,#N/A,FALSE,"TMCOMP96";#N/A,#N/A,FALSE,"MAT96";#N/A,#N/A,FALSE,"FANDA96";#N/A,#N/A,FALSE,"INTRAN96";#N/A,#N/A,FALSE,"NAA9697";#N/A,#N/A,FALSE,"ECWEBB";#N/A,#N/A,FALSE,"MFT96";#N/A,#N/A,FALSE,"CTrecon"}</definedName>
    <definedName name="wrn.TMCOMP._1_3_1_1_2_4" hidden="1">{#N/A,#N/A,FALSE,"TMCOMP96";#N/A,#N/A,FALSE,"MAT96";#N/A,#N/A,FALSE,"FANDA96";#N/A,#N/A,FALSE,"INTRAN96";#N/A,#N/A,FALSE,"NAA9697";#N/A,#N/A,FALSE,"ECWEBB";#N/A,#N/A,FALSE,"MFT96";#N/A,#N/A,FALSE,"CTrecon"}</definedName>
    <definedName name="wrn.TMCOMP._1_3_1_1_2_5" hidden="1">{#N/A,#N/A,FALSE,"TMCOMP96";#N/A,#N/A,FALSE,"MAT96";#N/A,#N/A,FALSE,"FANDA96";#N/A,#N/A,FALSE,"INTRAN96";#N/A,#N/A,FALSE,"NAA9697";#N/A,#N/A,FALSE,"ECWEBB";#N/A,#N/A,FALSE,"MFT96";#N/A,#N/A,FALSE,"CTrecon"}</definedName>
    <definedName name="wrn.TMCOMP._1_3_1_1_3" hidden="1">{#N/A,#N/A,FALSE,"TMCOMP96";#N/A,#N/A,FALSE,"MAT96";#N/A,#N/A,FALSE,"FANDA96";#N/A,#N/A,FALSE,"INTRAN96";#N/A,#N/A,FALSE,"NAA9697";#N/A,#N/A,FALSE,"ECWEBB";#N/A,#N/A,FALSE,"MFT96";#N/A,#N/A,FALSE,"CTrecon"}</definedName>
    <definedName name="wrn.TMCOMP._1_3_1_1_4" hidden="1">{#N/A,#N/A,FALSE,"TMCOMP96";#N/A,#N/A,FALSE,"MAT96";#N/A,#N/A,FALSE,"FANDA96";#N/A,#N/A,FALSE,"INTRAN96";#N/A,#N/A,FALSE,"NAA9697";#N/A,#N/A,FALSE,"ECWEBB";#N/A,#N/A,FALSE,"MFT96";#N/A,#N/A,FALSE,"CTrecon"}</definedName>
    <definedName name="wrn.TMCOMP._1_3_1_1_5" hidden="1">{#N/A,#N/A,FALSE,"TMCOMP96";#N/A,#N/A,FALSE,"MAT96";#N/A,#N/A,FALSE,"FANDA96";#N/A,#N/A,FALSE,"INTRAN96";#N/A,#N/A,FALSE,"NAA9697";#N/A,#N/A,FALSE,"ECWEBB";#N/A,#N/A,FALSE,"MFT96";#N/A,#N/A,FALSE,"CTrecon"}</definedName>
    <definedName name="wrn.TMCOMP._1_3_1_2" hidden="1">{#N/A,#N/A,FALSE,"TMCOMP96";#N/A,#N/A,FALSE,"MAT96";#N/A,#N/A,FALSE,"FANDA96";#N/A,#N/A,FALSE,"INTRAN96";#N/A,#N/A,FALSE,"NAA9697";#N/A,#N/A,FALSE,"ECWEBB";#N/A,#N/A,FALSE,"MFT96";#N/A,#N/A,FALSE,"CTrecon"}</definedName>
    <definedName name="wrn.TMCOMP._1_3_1_2_1" hidden="1">{#N/A,#N/A,FALSE,"TMCOMP96";#N/A,#N/A,FALSE,"MAT96";#N/A,#N/A,FALSE,"FANDA96";#N/A,#N/A,FALSE,"INTRAN96";#N/A,#N/A,FALSE,"NAA9697";#N/A,#N/A,FALSE,"ECWEBB";#N/A,#N/A,FALSE,"MFT96";#N/A,#N/A,FALSE,"CTrecon"}</definedName>
    <definedName name="wrn.TMCOMP._1_3_1_2_2" hidden="1">{#N/A,#N/A,FALSE,"TMCOMP96";#N/A,#N/A,FALSE,"MAT96";#N/A,#N/A,FALSE,"FANDA96";#N/A,#N/A,FALSE,"INTRAN96";#N/A,#N/A,FALSE,"NAA9697";#N/A,#N/A,FALSE,"ECWEBB";#N/A,#N/A,FALSE,"MFT96";#N/A,#N/A,FALSE,"CTrecon"}</definedName>
    <definedName name="wrn.TMCOMP._1_3_1_2_3" hidden="1">{#N/A,#N/A,FALSE,"TMCOMP96";#N/A,#N/A,FALSE,"MAT96";#N/A,#N/A,FALSE,"FANDA96";#N/A,#N/A,FALSE,"INTRAN96";#N/A,#N/A,FALSE,"NAA9697";#N/A,#N/A,FALSE,"ECWEBB";#N/A,#N/A,FALSE,"MFT96";#N/A,#N/A,FALSE,"CTrecon"}</definedName>
    <definedName name="wrn.TMCOMP._1_3_1_2_4" hidden="1">{#N/A,#N/A,FALSE,"TMCOMP96";#N/A,#N/A,FALSE,"MAT96";#N/A,#N/A,FALSE,"FANDA96";#N/A,#N/A,FALSE,"INTRAN96";#N/A,#N/A,FALSE,"NAA9697";#N/A,#N/A,FALSE,"ECWEBB";#N/A,#N/A,FALSE,"MFT96";#N/A,#N/A,FALSE,"CTrecon"}</definedName>
    <definedName name="wrn.TMCOMP._1_3_1_2_5" hidden="1">{#N/A,#N/A,FALSE,"TMCOMP96";#N/A,#N/A,FALSE,"MAT96";#N/A,#N/A,FALSE,"FANDA96";#N/A,#N/A,FALSE,"INTRAN96";#N/A,#N/A,FALSE,"NAA9697";#N/A,#N/A,FALSE,"ECWEBB";#N/A,#N/A,FALSE,"MFT96";#N/A,#N/A,FALSE,"CTrecon"}</definedName>
    <definedName name="wrn.TMCOMP._1_3_1_3" hidden="1">{#N/A,#N/A,FALSE,"TMCOMP96";#N/A,#N/A,FALSE,"MAT96";#N/A,#N/A,FALSE,"FANDA96";#N/A,#N/A,FALSE,"INTRAN96";#N/A,#N/A,FALSE,"NAA9697";#N/A,#N/A,FALSE,"ECWEBB";#N/A,#N/A,FALSE,"MFT96";#N/A,#N/A,FALSE,"CTrecon"}</definedName>
    <definedName name="wrn.TMCOMP._1_3_1_3_1" hidden="1">{#N/A,#N/A,FALSE,"TMCOMP96";#N/A,#N/A,FALSE,"MAT96";#N/A,#N/A,FALSE,"FANDA96";#N/A,#N/A,FALSE,"INTRAN96";#N/A,#N/A,FALSE,"NAA9697";#N/A,#N/A,FALSE,"ECWEBB";#N/A,#N/A,FALSE,"MFT96";#N/A,#N/A,FALSE,"CTrecon"}</definedName>
    <definedName name="wrn.TMCOMP._1_3_1_3_2" hidden="1">{#N/A,#N/A,FALSE,"TMCOMP96";#N/A,#N/A,FALSE,"MAT96";#N/A,#N/A,FALSE,"FANDA96";#N/A,#N/A,FALSE,"INTRAN96";#N/A,#N/A,FALSE,"NAA9697";#N/A,#N/A,FALSE,"ECWEBB";#N/A,#N/A,FALSE,"MFT96";#N/A,#N/A,FALSE,"CTrecon"}</definedName>
    <definedName name="wrn.TMCOMP._1_3_1_3_3" hidden="1">{#N/A,#N/A,FALSE,"TMCOMP96";#N/A,#N/A,FALSE,"MAT96";#N/A,#N/A,FALSE,"FANDA96";#N/A,#N/A,FALSE,"INTRAN96";#N/A,#N/A,FALSE,"NAA9697";#N/A,#N/A,FALSE,"ECWEBB";#N/A,#N/A,FALSE,"MFT96";#N/A,#N/A,FALSE,"CTrecon"}</definedName>
    <definedName name="wrn.TMCOMP._1_3_1_3_4" hidden="1">{#N/A,#N/A,FALSE,"TMCOMP96";#N/A,#N/A,FALSE,"MAT96";#N/A,#N/A,FALSE,"FANDA96";#N/A,#N/A,FALSE,"INTRAN96";#N/A,#N/A,FALSE,"NAA9697";#N/A,#N/A,FALSE,"ECWEBB";#N/A,#N/A,FALSE,"MFT96";#N/A,#N/A,FALSE,"CTrecon"}</definedName>
    <definedName name="wrn.TMCOMP._1_3_1_3_5" hidden="1">{#N/A,#N/A,FALSE,"TMCOMP96";#N/A,#N/A,FALSE,"MAT96";#N/A,#N/A,FALSE,"FANDA96";#N/A,#N/A,FALSE,"INTRAN96";#N/A,#N/A,FALSE,"NAA9697";#N/A,#N/A,FALSE,"ECWEBB";#N/A,#N/A,FALSE,"MFT96";#N/A,#N/A,FALSE,"CTrecon"}</definedName>
    <definedName name="wrn.TMCOMP._1_3_1_4" hidden="1">{#N/A,#N/A,FALSE,"TMCOMP96";#N/A,#N/A,FALSE,"MAT96";#N/A,#N/A,FALSE,"FANDA96";#N/A,#N/A,FALSE,"INTRAN96";#N/A,#N/A,FALSE,"NAA9697";#N/A,#N/A,FALSE,"ECWEBB";#N/A,#N/A,FALSE,"MFT96";#N/A,#N/A,FALSE,"CTrecon"}</definedName>
    <definedName name="wrn.TMCOMP._1_3_1_4_1" hidden="1">{#N/A,#N/A,FALSE,"TMCOMP96";#N/A,#N/A,FALSE,"MAT96";#N/A,#N/A,FALSE,"FANDA96";#N/A,#N/A,FALSE,"INTRAN96";#N/A,#N/A,FALSE,"NAA9697";#N/A,#N/A,FALSE,"ECWEBB";#N/A,#N/A,FALSE,"MFT96";#N/A,#N/A,FALSE,"CTrecon"}</definedName>
    <definedName name="wrn.TMCOMP._1_3_1_4_2" hidden="1">{#N/A,#N/A,FALSE,"TMCOMP96";#N/A,#N/A,FALSE,"MAT96";#N/A,#N/A,FALSE,"FANDA96";#N/A,#N/A,FALSE,"INTRAN96";#N/A,#N/A,FALSE,"NAA9697";#N/A,#N/A,FALSE,"ECWEBB";#N/A,#N/A,FALSE,"MFT96";#N/A,#N/A,FALSE,"CTrecon"}</definedName>
    <definedName name="wrn.TMCOMP._1_3_1_4_3" hidden="1">{#N/A,#N/A,FALSE,"TMCOMP96";#N/A,#N/A,FALSE,"MAT96";#N/A,#N/A,FALSE,"FANDA96";#N/A,#N/A,FALSE,"INTRAN96";#N/A,#N/A,FALSE,"NAA9697";#N/A,#N/A,FALSE,"ECWEBB";#N/A,#N/A,FALSE,"MFT96";#N/A,#N/A,FALSE,"CTrecon"}</definedName>
    <definedName name="wrn.TMCOMP._1_3_1_4_4" hidden="1">{#N/A,#N/A,FALSE,"TMCOMP96";#N/A,#N/A,FALSE,"MAT96";#N/A,#N/A,FALSE,"FANDA96";#N/A,#N/A,FALSE,"INTRAN96";#N/A,#N/A,FALSE,"NAA9697";#N/A,#N/A,FALSE,"ECWEBB";#N/A,#N/A,FALSE,"MFT96";#N/A,#N/A,FALSE,"CTrecon"}</definedName>
    <definedName name="wrn.TMCOMP._1_3_1_4_5" hidden="1">{#N/A,#N/A,FALSE,"TMCOMP96";#N/A,#N/A,FALSE,"MAT96";#N/A,#N/A,FALSE,"FANDA96";#N/A,#N/A,FALSE,"INTRAN96";#N/A,#N/A,FALSE,"NAA9697";#N/A,#N/A,FALSE,"ECWEBB";#N/A,#N/A,FALSE,"MFT96";#N/A,#N/A,FALSE,"CTrecon"}</definedName>
    <definedName name="wrn.TMCOMP._1_3_1_5" hidden="1">{#N/A,#N/A,FALSE,"TMCOMP96";#N/A,#N/A,FALSE,"MAT96";#N/A,#N/A,FALSE,"FANDA96";#N/A,#N/A,FALSE,"INTRAN96";#N/A,#N/A,FALSE,"NAA9697";#N/A,#N/A,FALSE,"ECWEBB";#N/A,#N/A,FALSE,"MFT96";#N/A,#N/A,FALSE,"CTrecon"}</definedName>
    <definedName name="wrn.TMCOMP._1_3_1_5_1" hidden="1">{#N/A,#N/A,FALSE,"TMCOMP96";#N/A,#N/A,FALSE,"MAT96";#N/A,#N/A,FALSE,"FANDA96";#N/A,#N/A,FALSE,"INTRAN96";#N/A,#N/A,FALSE,"NAA9697";#N/A,#N/A,FALSE,"ECWEBB";#N/A,#N/A,FALSE,"MFT96";#N/A,#N/A,FALSE,"CTrecon"}</definedName>
    <definedName name="wrn.TMCOMP._1_3_1_5_2" hidden="1">{#N/A,#N/A,FALSE,"TMCOMP96";#N/A,#N/A,FALSE,"MAT96";#N/A,#N/A,FALSE,"FANDA96";#N/A,#N/A,FALSE,"INTRAN96";#N/A,#N/A,FALSE,"NAA9697";#N/A,#N/A,FALSE,"ECWEBB";#N/A,#N/A,FALSE,"MFT96";#N/A,#N/A,FALSE,"CTrecon"}</definedName>
    <definedName name="wrn.TMCOMP._1_3_1_5_3" hidden="1">{#N/A,#N/A,FALSE,"TMCOMP96";#N/A,#N/A,FALSE,"MAT96";#N/A,#N/A,FALSE,"FANDA96";#N/A,#N/A,FALSE,"INTRAN96";#N/A,#N/A,FALSE,"NAA9697";#N/A,#N/A,FALSE,"ECWEBB";#N/A,#N/A,FALSE,"MFT96";#N/A,#N/A,FALSE,"CTrecon"}</definedName>
    <definedName name="wrn.TMCOMP._1_3_1_5_4" hidden="1">{#N/A,#N/A,FALSE,"TMCOMP96";#N/A,#N/A,FALSE,"MAT96";#N/A,#N/A,FALSE,"FANDA96";#N/A,#N/A,FALSE,"INTRAN96";#N/A,#N/A,FALSE,"NAA9697";#N/A,#N/A,FALSE,"ECWEBB";#N/A,#N/A,FALSE,"MFT96";#N/A,#N/A,FALSE,"CTrecon"}</definedName>
    <definedName name="wrn.TMCOMP._1_3_1_5_5" hidden="1">{#N/A,#N/A,FALSE,"TMCOMP96";#N/A,#N/A,FALSE,"MAT96";#N/A,#N/A,FALSE,"FANDA96";#N/A,#N/A,FALSE,"INTRAN96";#N/A,#N/A,FALSE,"NAA9697";#N/A,#N/A,FALSE,"ECWEBB";#N/A,#N/A,FALSE,"MFT96";#N/A,#N/A,FALSE,"CTrecon"}</definedName>
    <definedName name="wrn.TMCOMP._1_3_2" hidden="1">{#N/A,#N/A,FALSE,"TMCOMP96";#N/A,#N/A,FALSE,"MAT96";#N/A,#N/A,FALSE,"FANDA96";#N/A,#N/A,FALSE,"INTRAN96";#N/A,#N/A,FALSE,"NAA9697";#N/A,#N/A,FALSE,"ECWEBB";#N/A,#N/A,FALSE,"MFT96";#N/A,#N/A,FALSE,"CTrecon"}</definedName>
    <definedName name="wrn.TMCOMP._1_3_2_1" hidden="1">{#N/A,#N/A,FALSE,"TMCOMP96";#N/A,#N/A,FALSE,"MAT96";#N/A,#N/A,FALSE,"FANDA96";#N/A,#N/A,FALSE,"INTRAN96";#N/A,#N/A,FALSE,"NAA9697";#N/A,#N/A,FALSE,"ECWEBB";#N/A,#N/A,FALSE,"MFT96";#N/A,#N/A,FALSE,"CTrecon"}</definedName>
    <definedName name="wrn.TMCOMP._1_3_2_2" hidden="1">{#N/A,#N/A,FALSE,"TMCOMP96";#N/A,#N/A,FALSE,"MAT96";#N/A,#N/A,FALSE,"FANDA96";#N/A,#N/A,FALSE,"INTRAN96";#N/A,#N/A,FALSE,"NAA9697";#N/A,#N/A,FALSE,"ECWEBB";#N/A,#N/A,FALSE,"MFT96";#N/A,#N/A,FALSE,"CTrecon"}</definedName>
    <definedName name="wrn.TMCOMP._1_3_2_3" hidden="1">{#N/A,#N/A,FALSE,"TMCOMP96";#N/A,#N/A,FALSE,"MAT96";#N/A,#N/A,FALSE,"FANDA96";#N/A,#N/A,FALSE,"INTRAN96";#N/A,#N/A,FALSE,"NAA9697";#N/A,#N/A,FALSE,"ECWEBB";#N/A,#N/A,FALSE,"MFT96";#N/A,#N/A,FALSE,"CTrecon"}</definedName>
    <definedName name="wrn.TMCOMP._1_3_2_4" hidden="1">{#N/A,#N/A,FALSE,"TMCOMP96";#N/A,#N/A,FALSE,"MAT96";#N/A,#N/A,FALSE,"FANDA96";#N/A,#N/A,FALSE,"INTRAN96";#N/A,#N/A,FALSE,"NAA9697";#N/A,#N/A,FALSE,"ECWEBB";#N/A,#N/A,FALSE,"MFT96";#N/A,#N/A,FALSE,"CTrecon"}</definedName>
    <definedName name="wrn.TMCOMP._1_3_2_5" hidden="1">{#N/A,#N/A,FALSE,"TMCOMP96";#N/A,#N/A,FALSE,"MAT96";#N/A,#N/A,FALSE,"FANDA96";#N/A,#N/A,FALSE,"INTRAN96";#N/A,#N/A,FALSE,"NAA9697";#N/A,#N/A,FALSE,"ECWEBB";#N/A,#N/A,FALSE,"MFT96";#N/A,#N/A,FALSE,"CTrecon"}</definedName>
    <definedName name="wrn.TMCOMP._1_3_3" hidden="1">{#N/A,#N/A,FALSE,"TMCOMP96";#N/A,#N/A,FALSE,"MAT96";#N/A,#N/A,FALSE,"FANDA96";#N/A,#N/A,FALSE,"INTRAN96";#N/A,#N/A,FALSE,"NAA9697";#N/A,#N/A,FALSE,"ECWEBB";#N/A,#N/A,FALSE,"MFT96";#N/A,#N/A,FALSE,"CTrecon"}</definedName>
    <definedName name="wrn.TMCOMP._1_3_3_1" hidden="1">{#N/A,#N/A,FALSE,"TMCOMP96";#N/A,#N/A,FALSE,"MAT96";#N/A,#N/A,FALSE,"FANDA96";#N/A,#N/A,FALSE,"INTRAN96";#N/A,#N/A,FALSE,"NAA9697";#N/A,#N/A,FALSE,"ECWEBB";#N/A,#N/A,FALSE,"MFT96";#N/A,#N/A,FALSE,"CTrecon"}</definedName>
    <definedName name="wrn.TMCOMP._1_3_3_2" hidden="1">{#N/A,#N/A,FALSE,"TMCOMP96";#N/A,#N/A,FALSE,"MAT96";#N/A,#N/A,FALSE,"FANDA96";#N/A,#N/A,FALSE,"INTRAN96";#N/A,#N/A,FALSE,"NAA9697";#N/A,#N/A,FALSE,"ECWEBB";#N/A,#N/A,FALSE,"MFT96";#N/A,#N/A,FALSE,"CTrecon"}</definedName>
    <definedName name="wrn.TMCOMP._1_3_3_3" hidden="1">{#N/A,#N/A,FALSE,"TMCOMP96";#N/A,#N/A,FALSE,"MAT96";#N/A,#N/A,FALSE,"FANDA96";#N/A,#N/A,FALSE,"INTRAN96";#N/A,#N/A,FALSE,"NAA9697";#N/A,#N/A,FALSE,"ECWEBB";#N/A,#N/A,FALSE,"MFT96";#N/A,#N/A,FALSE,"CTrecon"}</definedName>
    <definedName name="wrn.TMCOMP._1_3_3_4" hidden="1">{#N/A,#N/A,FALSE,"TMCOMP96";#N/A,#N/A,FALSE,"MAT96";#N/A,#N/A,FALSE,"FANDA96";#N/A,#N/A,FALSE,"INTRAN96";#N/A,#N/A,FALSE,"NAA9697";#N/A,#N/A,FALSE,"ECWEBB";#N/A,#N/A,FALSE,"MFT96";#N/A,#N/A,FALSE,"CTrecon"}</definedName>
    <definedName name="wrn.TMCOMP._1_3_3_5" hidden="1">{#N/A,#N/A,FALSE,"TMCOMP96";#N/A,#N/A,FALSE,"MAT96";#N/A,#N/A,FALSE,"FANDA96";#N/A,#N/A,FALSE,"INTRAN96";#N/A,#N/A,FALSE,"NAA9697";#N/A,#N/A,FALSE,"ECWEBB";#N/A,#N/A,FALSE,"MFT96";#N/A,#N/A,FALSE,"CTrecon"}</definedName>
    <definedName name="wrn.TMCOMP._1_3_4" hidden="1">{#N/A,#N/A,FALSE,"TMCOMP96";#N/A,#N/A,FALSE,"MAT96";#N/A,#N/A,FALSE,"FANDA96";#N/A,#N/A,FALSE,"INTRAN96";#N/A,#N/A,FALSE,"NAA9697";#N/A,#N/A,FALSE,"ECWEBB";#N/A,#N/A,FALSE,"MFT96";#N/A,#N/A,FALSE,"CTrecon"}</definedName>
    <definedName name="wrn.TMCOMP._1_3_4_1" hidden="1">{#N/A,#N/A,FALSE,"TMCOMP96";#N/A,#N/A,FALSE,"MAT96";#N/A,#N/A,FALSE,"FANDA96";#N/A,#N/A,FALSE,"INTRAN96";#N/A,#N/A,FALSE,"NAA9697";#N/A,#N/A,FALSE,"ECWEBB";#N/A,#N/A,FALSE,"MFT96";#N/A,#N/A,FALSE,"CTrecon"}</definedName>
    <definedName name="wrn.TMCOMP._1_3_4_2" hidden="1">{#N/A,#N/A,FALSE,"TMCOMP96";#N/A,#N/A,FALSE,"MAT96";#N/A,#N/A,FALSE,"FANDA96";#N/A,#N/A,FALSE,"INTRAN96";#N/A,#N/A,FALSE,"NAA9697";#N/A,#N/A,FALSE,"ECWEBB";#N/A,#N/A,FALSE,"MFT96";#N/A,#N/A,FALSE,"CTrecon"}</definedName>
    <definedName name="wrn.TMCOMP._1_3_4_3" hidden="1">{#N/A,#N/A,FALSE,"TMCOMP96";#N/A,#N/A,FALSE,"MAT96";#N/A,#N/A,FALSE,"FANDA96";#N/A,#N/A,FALSE,"INTRAN96";#N/A,#N/A,FALSE,"NAA9697";#N/A,#N/A,FALSE,"ECWEBB";#N/A,#N/A,FALSE,"MFT96";#N/A,#N/A,FALSE,"CTrecon"}</definedName>
    <definedName name="wrn.TMCOMP._1_3_4_4" hidden="1">{#N/A,#N/A,FALSE,"TMCOMP96";#N/A,#N/A,FALSE,"MAT96";#N/A,#N/A,FALSE,"FANDA96";#N/A,#N/A,FALSE,"INTRAN96";#N/A,#N/A,FALSE,"NAA9697";#N/A,#N/A,FALSE,"ECWEBB";#N/A,#N/A,FALSE,"MFT96";#N/A,#N/A,FALSE,"CTrecon"}</definedName>
    <definedName name="wrn.TMCOMP._1_3_4_5" hidden="1">{#N/A,#N/A,FALSE,"TMCOMP96";#N/A,#N/A,FALSE,"MAT96";#N/A,#N/A,FALSE,"FANDA96";#N/A,#N/A,FALSE,"INTRAN96";#N/A,#N/A,FALSE,"NAA9697";#N/A,#N/A,FALSE,"ECWEBB";#N/A,#N/A,FALSE,"MFT96";#N/A,#N/A,FALSE,"CTrecon"}</definedName>
    <definedName name="wrn.TMCOMP._1_3_5" hidden="1">{#N/A,#N/A,FALSE,"TMCOMP96";#N/A,#N/A,FALSE,"MAT96";#N/A,#N/A,FALSE,"FANDA96";#N/A,#N/A,FALSE,"INTRAN96";#N/A,#N/A,FALSE,"NAA9697";#N/A,#N/A,FALSE,"ECWEBB";#N/A,#N/A,FALSE,"MFT96";#N/A,#N/A,FALSE,"CTrecon"}</definedName>
    <definedName name="wrn.TMCOMP._1_3_5_1" hidden="1">{#N/A,#N/A,FALSE,"TMCOMP96";#N/A,#N/A,FALSE,"MAT96";#N/A,#N/A,FALSE,"FANDA96";#N/A,#N/A,FALSE,"INTRAN96";#N/A,#N/A,FALSE,"NAA9697";#N/A,#N/A,FALSE,"ECWEBB";#N/A,#N/A,FALSE,"MFT96";#N/A,#N/A,FALSE,"CTrecon"}</definedName>
    <definedName name="wrn.TMCOMP._1_3_5_2" hidden="1">{#N/A,#N/A,FALSE,"TMCOMP96";#N/A,#N/A,FALSE,"MAT96";#N/A,#N/A,FALSE,"FANDA96";#N/A,#N/A,FALSE,"INTRAN96";#N/A,#N/A,FALSE,"NAA9697";#N/A,#N/A,FALSE,"ECWEBB";#N/A,#N/A,FALSE,"MFT96";#N/A,#N/A,FALSE,"CTrecon"}</definedName>
    <definedName name="wrn.TMCOMP._1_3_5_3" hidden="1">{#N/A,#N/A,FALSE,"TMCOMP96";#N/A,#N/A,FALSE,"MAT96";#N/A,#N/A,FALSE,"FANDA96";#N/A,#N/A,FALSE,"INTRAN96";#N/A,#N/A,FALSE,"NAA9697";#N/A,#N/A,FALSE,"ECWEBB";#N/A,#N/A,FALSE,"MFT96";#N/A,#N/A,FALSE,"CTrecon"}</definedName>
    <definedName name="wrn.TMCOMP._1_3_5_4" hidden="1">{#N/A,#N/A,FALSE,"TMCOMP96";#N/A,#N/A,FALSE,"MAT96";#N/A,#N/A,FALSE,"FANDA96";#N/A,#N/A,FALSE,"INTRAN96";#N/A,#N/A,FALSE,"NAA9697";#N/A,#N/A,FALSE,"ECWEBB";#N/A,#N/A,FALSE,"MFT96";#N/A,#N/A,FALSE,"CTrecon"}</definedName>
    <definedName name="wrn.TMCOMP._1_3_5_5" hidden="1">{#N/A,#N/A,FALSE,"TMCOMP96";#N/A,#N/A,FALSE,"MAT96";#N/A,#N/A,FALSE,"FANDA96";#N/A,#N/A,FALSE,"INTRAN96";#N/A,#N/A,FALSE,"NAA9697";#N/A,#N/A,FALSE,"ECWEBB";#N/A,#N/A,FALSE,"MFT96";#N/A,#N/A,FALSE,"CTrecon"}</definedName>
    <definedName name="wrn.TMCOMP._1_4" hidden="1">{#N/A,#N/A,FALSE,"TMCOMP96";#N/A,#N/A,FALSE,"MAT96";#N/A,#N/A,FALSE,"FANDA96";#N/A,#N/A,FALSE,"INTRAN96";#N/A,#N/A,FALSE,"NAA9697";#N/A,#N/A,FALSE,"ECWEBB";#N/A,#N/A,FALSE,"MFT96";#N/A,#N/A,FALSE,"CTrecon"}</definedName>
    <definedName name="wrn.TMCOMP._1_4_1" hidden="1">{#N/A,#N/A,FALSE,"TMCOMP96";#N/A,#N/A,FALSE,"MAT96";#N/A,#N/A,FALSE,"FANDA96";#N/A,#N/A,FALSE,"INTRAN96";#N/A,#N/A,FALSE,"NAA9697";#N/A,#N/A,FALSE,"ECWEBB";#N/A,#N/A,FALSE,"MFT96";#N/A,#N/A,FALSE,"CTrecon"}</definedName>
    <definedName name="wrn.TMCOMP._1_4_1_1" hidden="1">{#N/A,#N/A,FALSE,"TMCOMP96";#N/A,#N/A,FALSE,"MAT96";#N/A,#N/A,FALSE,"FANDA96";#N/A,#N/A,FALSE,"INTRAN96";#N/A,#N/A,FALSE,"NAA9697";#N/A,#N/A,FALSE,"ECWEBB";#N/A,#N/A,FALSE,"MFT96";#N/A,#N/A,FALSE,"CTrecon"}</definedName>
    <definedName name="wrn.TMCOMP._1_4_1_1_1" hidden="1">{#N/A,#N/A,FALSE,"TMCOMP96";#N/A,#N/A,FALSE,"MAT96";#N/A,#N/A,FALSE,"FANDA96";#N/A,#N/A,FALSE,"INTRAN96";#N/A,#N/A,FALSE,"NAA9697";#N/A,#N/A,FALSE,"ECWEBB";#N/A,#N/A,FALSE,"MFT96";#N/A,#N/A,FALSE,"CTrecon"}</definedName>
    <definedName name="wrn.TMCOMP._1_4_1_1_2" hidden="1">{#N/A,#N/A,FALSE,"TMCOMP96";#N/A,#N/A,FALSE,"MAT96";#N/A,#N/A,FALSE,"FANDA96";#N/A,#N/A,FALSE,"INTRAN96";#N/A,#N/A,FALSE,"NAA9697";#N/A,#N/A,FALSE,"ECWEBB";#N/A,#N/A,FALSE,"MFT96";#N/A,#N/A,FALSE,"CTrecon"}</definedName>
    <definedName name="wrn.TMCOMP._1_4_1_1_3" hidden="1">{#N/A,#N/A,FALSE,"TMCOMP96";#N/A,#N/A,FALSE,"MAT96";#N/A,#N/A,FALSE,"FANDA96";#N/A,#N/A,FALSE,"INTRAN96";#N/A,#N/A,FALSE,"NAA9697";#N/A,#N/A,FALSE,"ECWEBB";#N/A,#N/A,FALSE,"MFT96";#N/A,#N/A,FALSE,"CTrecon"}</definedName>
    <definedName name="wrn.TMCOMP._1_4_1_1_4" hidden="1">{#N/A,#N/A,FALSE,"TMCOMP96";#N/A,#N/A,FALSE,"MAT96";#N/A,#N/A,FALSE,"FANDA96";#N/A,#N/A,FALSE,"INTRAN96";#N/A,#N/A,FALSE,"NAA9697";#N/A,#N/A,FALSE,"ECWEBB";#N/A,#N/A,FALSE,"MFT96";#N/A,#N/A,FALSE,"CTrecon"}</definedName>
    <definedName name="wrn.TMCOMP._1_4_1_1_5" hidden="1">{#N/A,#N/A,FALSE,"TMCOMP96";#N/A,#N/A,FALSE,"MAT96";#N/A,#N/A,FALSE,"FANDA96";#N/A,#N/A,FALSE,"INTRAN96";#N/A,#N/A,FALSE,"NAA9697";#N/A,#N/A,FALSE,"ECWEBB";#N/A,#N/A,FALSE,"MFT96";#N/A,#N/A,FALSE,"CTrecon"}</definedName>
    <definedName name="wrn.TMCOMP._1_4_1_2" hidden="1">{#N/A,#N/A,FALSE,"TMCOMP96";#N/A,#N/A,FALSE,"MAT96";#N/A,#N/A,FALSE,"FANDA96";#N/A,#N/A,FALSE,"INTRAN96";#N/A,#N/A,FALSE,"NAA9697";#N/A,#N/A,FALSE,"ECWEBB";#N/A,#N/A,FALSE,"MFT96";#N/A,#N/A,FALSE,"CTrecon"}</definedName>
    <definedName name="wrn.TMCOMP._1_4_1_2_1" hidden="1">{#N/A,#N/A,FALSE,"TMCOMP96";#N/A,#N/A,FALSE,"MAT96";#N/A,#N/A,FALSE,"FANDA96";#N/A,#N/A,FALSE,"INTRAN96";#N/A,#N/A,FALSE,"NAA9697";#N/A,#N/A,FALSE,"ECWEBB";#N/A,#N/A,FALSE,"MFT96";#N/A,#N/A,FALSE,"CTrecon"}</definedName>
    <definedName name="wrn.TMCOMP._1_4_1_2_2" hidden="1">{#N/A,#N/A,FALSE,"TMCOMP96";#N/A,#N/A,FALSE,"MAT96";#N/A,#N/A,FALSE,"FANDA96";#N/A,#N/A,FALSE,"INTRAN96";#N/A,#N/A,FALSE,"NAA9697";#N/A,#N/A,FALSE,"ECWEBB";#N/A,#N/A,FALSE,"MFT96";#N/A,#N/A,FALSE,"CTrecon"}</definedName>
    <definedName name="wrn.TMCOMP._1_4_1_2_3" hidden="1">{#N/A,#N/A,FALSE,"TMCOMP96";#N/A,#N/A,FALSE,"MAT96";#N/A,#N/A,FALSE,"FANDA96";#N/A,#N/A,FALSE,"INTRAN96";#N/A,#N/A,FALSE,"NAA9697";#N/A,#N/A,FALSE,"ECWEBB";#N/A,#N/A,FALSE,"MFT96";#N/A,#N/A,FALSE,"CTrecon"}</definedName>
    <definedName name="wrn.TMCOMP._1_4_1_2_4" hidden="1">{#N/A,#N/A,FALSE,"TMCOMP96";#N/A,#N/A,FALSE,"MAT96";#N/A,#N/A,FALSE,"FANDA96";#N/A,#N/A,FALSE,"INTRAN96";#N/A,#N/A,FALSE,"NAA9697";#N/A,#N/A,FALSE,"ECWEBB";#N/A,#N/A,FALSE,"MFT96";#N/A,#N/A,FALSE,"CTrecon"}</definedName>
    <definedName name="wrn.TMCOMP._1_4_1_2_5" hidden="1">{#N/A,#N/A,FALSE,"TMCOMP96";#N/A,#N/A,FALSE,"MAT96";#N/A,#N/A,FALSE,"FANDA96";#N/A,#N/A,FALSE,"INTRAN96";#N/A,#N/A,FALSE,"NAA9697";#N/A,#N/A,FALSE,"ECWEBB";#N/A,#N/A,FALSE,"MFT96";#N/A,#N/A,FALSE,"CTrecon"}</definedName>
    <definedName name="wrn.TMCOMP._1_4_1_3" hidden="1">{#N/A,#N/A,FALSE,"TMCOMP96";#N/A,#N/A,FALSE,"MAT96";#N/A,#N/A,FALSE,"FANDA96";#N/A,#N/A,FALSE,"INTRAN96";#N/A,#N/A,FALSE,"NAA9697";#N/A,#N/A,FALSE,"ECWEBB";#N/A,#N/A,FALSE,"MFT96";#N/A,#N/A,FALSE,"CTrecon"}</definedName>
    <definedName name="wrn.TMCOMP._1_4_1_3_1" hidden="1">{#N/A,#N/A,FALSE,"TMCOMP96";#N/A,#N/A,FALSE,"MAT96";#N/A,#N/A,FALSE,"FANDA96";#N/A,#N/A,FALSE,"INTRAN96";#N/A,#N/A,FALSE,"NAA9697";#N/A,#N/A,FALSE,"ECWEBB";#N/A,#N/A,FALSE,"MFT96";#N/A,#N/A,FALSE,"CTrecon"}</definedName>
    <definedName name="wrn.TMCOMP._1_4_1_3_2" hidden="1">{#N/A,#N/A,FALSE,"TMCOMP96";#N/A,#N/A,FALSE,"MAT96";#N/A,#N/A,FALSE,"FANDA96";#N/A,#N/A,FALSE,"INTRAN96";#N/A,#N/A,FALSE,"NAA9697";#N/A,#N/A,FALSE,"ECWEBB";#N/A,#N/A,FALSE,"MFT96";#N/A,#N/A,FALSE,"CTrecon"}</definedName>
    <definedName name="wrn.TMCOMP._1_4_1_3_3" hidden="1">{#N/A,#N/A,FALSE,"TMCOMP96";#N/A,#N/A,FALSE,"MAT96";#N/A,#N/A,FALSE,"FANDA96";#N/A,#N/A,FALSE,"INTRAN96";#N/A,#N/A,FALSE,"NAA9697";#N/A,#N/A,FALSE,"ECWEBB";#N/A,#N/A,FALSE,"MFT96";#N/A,#N/A,FALSE,"CTrecon"}</definedName>
    <definedName name="wrn.TMCOMP._1_4_1_3_4" hidden="1">{#N/A,#N/A,FALSE,"TMCOMP96";#N/A,#N/A,FALSE,"MAT96";#N/A,#N/A,FALSE,"FANDA96";#N/A,#N/A,FALSE,"INTRAN96";#N/A,#N/A,FALSE,"NAA9697";#N/A,#N/A,FALSE,"ECWEBB";#N/A,#N/A,FALSE,"MFT96";#N/A,#N/A,FALSE,"CTrecon"}</definedName>
    <definedName name="wrn.TMCOMP._1_4_1_3_5" hidden="1">{#N/A,#N/A,FALSE,"TMCOMP96";#N/A,#N/A,FALSE,"MAT96";#N/A,#N/A,FALSE,"FANDA96";#N/A,#N/A,FALSE,"INTRAN96";#N/A,#N/A,FALSE,"NAA9697";#N/A,#N/A,FALSE,"ECWEBB";#N/A,#N/A,FALSE,"MFT96";#N/A,#N/A,FALSE,"CTrecon"}</definedName>
    <definedName name="wrn.TMCOMP._1_4_1_4" hidden="1">{#N/A,#N/A,FALSE,"TMCOMP96";#N/A,#N/A,FALSE,"MAT96";#N/A,#N/A,FALSE,"FANDA96";#N/A,#N/A,FALSE,"INTRAN96";#N/A,#N/A,FALSE,"NAA9697";#N/A,#N/A,FALSE,"ECWEBB";#N/A,#N/A,FALSE,"MFT96";#N/A,#N/A,FALSE,"CTrecon"}</definedName>
    <definedName name="wrn.TMCOMP._1_4_1_4_1" hidden="1">{#N/A,#N/A,FALSE,"TMCOMP96";#N/A,#N/A,FALSE,"MAT96";#N/A,#N/A,FALSE,"FANDA96";#N/A,#N/A,FALSE,"INTRAN96";#N/A,#N/A,FALSE,"NAA9697";#N/A,#N/A,FALSE,"ECWEBB";#N/A,#N/A,FALSE,"MFT96";#N/A,#N/A,FALSE,"CTrecon"}</definedName>
    <definedName name="wrn.TMCOMP._1_4_1_4_2" hidden="1">{#N/A,#N/A,FALSE,"TMCOMP96";#N/A,#N/A,FALSE,"MAT96";#N/A,#N/A,FALSE,"FANDA96";#N/A,#N/A,FALSE,"INTRAN96";#N/A,#N/A,FALSE,"NAA9697";#N/A,#N/A,FALSE,"ECWEBB";#N/A,#N/A,FALSE,"MFT96";#N/A,#N/A,FALSE,"CTrecon"}</definedName>
    <definedName name="wrn.TMCOMP._1_4_1_4_3" hidden="1">{#N/A,#N/A,FALSE,"TMCOMP96";#N/A,#N/A,FALSE,"MAT96";#N/A,#N/A,FALSE,"FANDA96";#N/A,#N/A,FALSE,"INTRAN96";#N/A,#N/A,FALSE,"NAA9697";#N/A,#N/A,FALSE,"ECWEBB";#N/A,#N/A,FALSE,"MFT96";#N/A,#N/A,FALSE,"CTrecon"}</definedName>
    <definedName name="wrn.TMCOMP._1_4_1_4_4" hidden="1">{#N/A,#N/A,FALSE,"TMCOMP96";#N/A,#N/A,FALSE,"MAT96";#N/A,#N/A,FALSE,"FANDA96";#N/A,#N/A,FALSE,"INTRAN96";#N/A,#N/A,FALSE,"NAA9697";#N/A,#N/A,FALSE,"ECWEBB";#N/A,#N/A,FALSE,"MFT96";#N/A,#N/A,FALSE,"CTrecon"}</definedName>
    <definedName name="wrn.TMCOMP._1_4_1_4_5" hidden="1">{#N/A,#N/A,FALSE,"TMCOMP96";#N/A,#N/A,FALSE,"MAT96";#N/A,#N/A,FALSE,"FANDA96";#N/A,#N/A,FALSE,"INTRAN96";#N/A,#N/A,FALSE,"NAA9697";#N/A,#N/A,FALSE,"ECWEBB";#N/A,#N/A,FALSE,"MFT96";#N/A,#N/A,FALSE,"CTrecon"}</definedName>
    <definedName name="wrn.TMCOMP._1_4_1_5" hidden="1">{#N/A,#N/A,FALSE,"TMCOMP96";#N/A,#N/A,FALSE,"MAT96";#N/A,#N/A,FALSE,"FANDA96";#N/A,#N/A,FALSE,"INTRAN96";#N/A,#N/A,FALSE,"NAA9697";#N/A,#N/A,FALSE,"ECWEBB";#N/A,#N/A,FALSE,"MFT96";#N/A,#N/A,FALSE,"CTrecon"}</definedName>
    <definedName name="wrn.TMCOMP._1_4_1_5_1" hidden="1">{#N/A,#N/A,FALSE,"TMCOMP96";#N/A,#N/A,FALSE,"MAT96";#N/A,#N/A,FALSE,"FANDA96";#N/A,#N/A,FALSE,"INTRAN96";#N/A,#N/A,FALSE,"NAA9697";#N/A,#N/A,FALSE,"ECWEBB";#N/A,#N/A,FALSE,"MFT96";#N/A,#N/A,FALSE,"CTrecon"}</definedName>
    <definedName name="wrn.TMCOMP._1_4_1_5_2" hidden="1">{#N/A,#N/A,FALSE,"TMCOMP96";#N/A,#N/A,FALSE,"MAT96";#N/A,#N/A,FALSE,"FANDA96";#N/A,#N/A,FALSE,"INTRAN96";#N/A,#N/A,FALSE,"NAA9697";#N/A,#N/A,FALSE,"ECWEBB";#N/A,#N/A,FALSE,"MFT96";#N/A,#N/A,FALSE,"CTrecon"}</definedName>
    <definedName name="wrn.TMCOMP._1_4_1_5_3" hidden="1">{#N/A,#N/A,FALSE,"TMCOMP96";#N/A,#N/A,FALSE,"MAT96";#N/A,#N/A,FALSE,"FANDA96";#N/A,#N/A,FALSE,"INTRAN96";#N/A,#N/A,FALSE,"NAA9697";#N/A,#N/A,FALSE,"ECWEBB";#N/A,#N/A,FALSE,"MFT96";#N/A,#N/A,FALSE,"CTrecon"}</definedName>
    <definedName name="wrn.TMCOMP._1_4_1_5_4" hidden="1">{#N/A,#N/A,FALSE,"TMCOMP96";#N/A,#N/A,FALSE,"MAT96";#N/A,#N/A,FALSE,"FANDA96";#N/A,#N/A,FALSE,"INTRAN96";#N/A,#N/A,FALSE,"NAA9697";#N/A,#N/A,FALSE,"ECWEBB";#N/A,#N/A,FALSE,"MFT96";#N/A,#N/A,FALSE,"CTrecon"}</definedName>
    <definedName name="wrn.TMCOMP._1_4_1_5_5" hidden="1">{#N/A,#N/A,FALSE,"TMCOMP96";#N/A,#N/A,FALSE,"MAT96";#N/A,#N/A,FALSE,"FANDA96";#N/A,#N/A,FALSE,"INTRAN96";#N/A,#N/A,FALSE,"NAA9697";#N/A,#N/A,FALSE,"ECWEBB";#N/A,#N/A,FALSE,"MFT96";#N/A,#N/A,FALSE,"CTrecon"}</definedName>
    <definedName name="wrn.TMCOMP._1_4_2" hidden="1">{#N/A,#N/A,FALSE,"TMCOMP96";#N/A,#N/A,FALSE,"MAT96";#N/A,#N/A,FALSE,"FANDA96";#N/A,#N/A,FALSE,"INTRAN96";#N/A,#N/A,FALSE,"NAA9697";#N/A,#N/A,FALSE,"ECWEBB";#N/A,#N/A,FALSE,"MFT96";#N/A,#N/A,FALSE,"CTrecon"}</definedName>
    <definedName name="wrn.TMCOMP._1_4_2_1" hidden="1">{#N/A,#N/A,FALSE,"TMCOMP96";#N/A,#N/A,FALSE,"MAT96";#N/A,#N/A,FALSE,"FANDA96";#N/A,#N/A,FALSE,"INTRAN96";#N/A,#N/A,FALSE,"NAA9697";#N/A,#N/A,FALSE,"ECWEBB";#N/A,#N/A,FALSE,"MFT96";#N/A,#N/A,FALSE,"CTrecon"}</definedName>
    <definedName name="wrn.TMCOMP._1_4_2_2" hidden="1">{#N/A,#N/A,FALSE,"TMCOMP96";#N/A,#N/A,FALSE,"MAT96";#N/A,#N/A,FALSE,"FANDA96";#N/A,#N/A,FALSE,"INTRAN96";#N/A,#N/A,FALSE,"NAA9697";#N/A,#N/A,FALSE,"ECWEBB";#N/A,#N/A,FALSE,"MFT96";#N/A,#N/A,FALSE,"CTrecon"}</definedName>
    <definedName name="wrn.TMCOMP._1_4_2_3" hidden="1">{#N/A,#N/A,FALSE,"TMCOMP96";#N/A,#N/A,FALSE,"MAT96";#N/A,#N/A,FALSE,"FANDA96";#N/A,#N/A,FALSE,"INTRAN96";#N/A,#N/A,FALSE,"NAA9697";#N/A,#N/A,FALSE,"ECWEBB";#N/A,#N/A,FALSE,"MFT96";#N/A,#N/A,FALSE,"CTrecon"}</definedName>
    <definedName name="wrn.TMCOMP._1_4_2_4" hidden="1">{#N/A,#N/A,FALSE,"TMCOMP96";#N/A,#N/A,FALSE,"MAT96";#N/A,#N/A,FALSE,"FANDA96";#N/A,#N/A,FALSE,"INTRAN96";#N/A,#N/A,FALSE,"NAA9697";#N/A,#N/A,FALSE,"ECWEBB";#N/A,#N/A,FALSE,"MFT96";#N/A,#N/A,FALSE,"CTrecon"}</definedName>
    <definedName name="wrn.TMCOMP._1_4_2_5" hidden="1">{#N/A,#N/A,FALSE,"TMCOMP96";#N/A,#N/A,FALSE,"MAT96";#N/A,#N/A,FALSE,"FANDA96";#N/A,#N/A,FALSE,"INTRAN96";#N/A,#N/A,FALSE,"NAA9697";#N/A,#N/A,FALSE,"ECWEBB";#N/A,#N/A,FALSE,"MFT96";#N/A,#N/A,FALSE,"CTrecon"}</definedName>
    <definedName name="wrn.TMCOMP._1_4_3" hidden="1">{#N/A,#N/A,FALSE,"TMCOMP96";#N/A,#N/A,FALSE,"MAT96";#N/A,#N/A,FALSE,"FANDA96";#N/A,#N/A,FALSE,"INTRAN96";#N/A,#N/A,FALSE,"NAA9697";#N/A,#N/A,FALSE,"ECWEBB";#N/A,#N/A,FALSE,"MFT96";#N/A,#N/A,FALSE,"CTrecon"}</definedName>
    <definedName name="wrn.TMCOMP._1_4_3_1" hidden="1">{#N/A,#N/A,FALSE,"TMCOMP96";#N/A,#N/A,FALSE,"MAT96";#N/A,#N/A,FALSE,"FANDA96";#N/A,#N/A,FALSE,"INTRAN96";#N/A,#N/A,FALSE,"NAA9697";#N/A,#N/A,FALSE,"ECWEBB";#N/A,#N/A,FALSE,"MFT96";#N/A,#N/A,FALSE,"CTrecon"}</definedName>
    <definedName name="wrn.TMCOMP._1_4_3_2" hidden="1">{#N/A,#N/A,FALSE,"TMCOMP96";#N/A,#N/A,FALSE,"MAT96";#N/A,#N/A,FALSE,"FANDA96";#N/A,#N/A,FALSE,"INTRAN96";#N/A,#N/A,FALSE,"NAA9697";#N/A,#N/A,FALSE,"ECWEBB";#N/A,#N/A,FALSE,"MFT96";#N/A,#N/A,FALSE,"CTrecon"}</definedName>
    <definedName name="wrn.TMCOMP._1_4_3_3" hidden="1">{#N/A,#N/A,FALSE,"TMCOMP96";#N/A,#N/A,FALSE,"MAT96";#N/A,#N/A,FALSE,"FANDA96";#N/A,#N/A,FALSE,"INTRAN96";#N/A,#N/A,FALSE,"NAA9697";#N/A,#N/A,FALSE,"ECWEBB";#N/A,#N/A,FALSE,"MFT96";#N/A,#N/A,FALSE,"CTrecon"}</definedName>
    <definedName name="wrn.TMCOMP._1_4_3_4" hidden="1">{#N/A,#N/A,FALSE,"TMCOMP96";#N/A,#N/A,FALSE,"MAT96";#N/A,#N/A,FALSE,"FANDA96";#N/A,#N/A,FALSE,"INTRAN96";#N/A,#N/A,FALSE,"NAA9697";#N/A,#N/A,FALSE,"ECWEBB";#N/A,#N/A,FALSE,"MFT96";#N/A,#N/A,FALSE,"CTrecon"}</definedName>
    <definedName name="wrn.TMCOMP._1_4_3_5" hidden="1">{#N/A,#N/A,FALSE,"TMCOMP96";#N/A,#N/A,FALSE,"MAT96";#N/A,#N/A,FALSE,"FANDA96";#N/A,#N/A,FALSE,"INTRAN96";#N/A,#N/A,FALSE,"NAA9697";#N/A,#N/A,FALSE,"ECWEBB";#N/A,#N/A,FALSE,"MFT96";#N/A,#N/A,FALSE,"CTrecon"}</definedName>
    <definedName name="wrn.TMCOMP._1_4_4" hidden="1">{#N/A,#N/A,FALSE,"TMCOMP96";#N/A,#N/A,FALSE,"MAT96";#N/A,#N/A,FALSE,"FANDA96";#N/A,#N/A,FALSE,"INTRAN96";#N/A,#N/A,FALSE,"NAA9697";#N/A,#N/A,FALSE,"ECWEBB";#N/A,#N/A,FALSE,"MFT96";#N/A,#N/A,FALSE,"CTrecon"}</definedName>
    <definedName name="wrn.TMCOMP._1_4_4_1" hidden="1">{#N/A,#N/A,FALSE,"TMCOMP96";#N/A,#N/A,FALSE,"MAT96";#N/A,#N/A,FALSE,"FANDA96";#N/A,#N/A,FALSE,"INTRAN96";#N/A,#N/A,FALSE,"NAA9697";#N/A,#N/A,FALSE,"ECWEBB";#N/A,#N/A,FALSE,"MFT96";#N/A,#N/A,FALSE,"CTrecon"}</definedName>
    <definedName name="wrn.TMCOMP._1_4_4_2" hidden="1">{#N/A,#N/A,FALSE,"TMCOMP96";#N/A,#N/A,FALSE,"MAT96";#N/A,#N/A,FALSE,"FANDA96";#N/A,#N/A,FALSE,"INTRAN96";#N/A,#N/A,FALSE,"NAA9697";#N/A,#N/A,FALSE,"ECWEBB";#N/A,#N/A,FALSE,"MFT96";#N/A,#N/A,FALSE,"CTrecon"}</definedName>
    <definedName name="wrn.TMCOMP._1_4_4_3" hidden="1">{#N/A,#N/A,FALSE,"TMCOMP96";#N/A,#N/A,FALSE,"MAT96";#N/A,#N/A,FALSE,"FANDA96";#N/A,#N/A,FALSE,"INTRAN96";#N/A,#N/A,FALSE,"NAA9697";#N/A,#N/A,FALSE,"ECWEBB";#N/A,#N/A,FALSE,"MFT96";#N/A,#N/A,FALSE,"CTrecon"}</definedName>
    <definedName name="wrn.TMCOMP._1_4_4_4" hidden="1">{#N/A,#N/A,FALSE,"TMCOMP96";#N/A,#N/A,FALSE,"MAT96";#N/A,#N/A,FALSE,"FANDA96";#N/A,#N/A,FALSE,"INTRAN96";#N/A,#N/A,FALSE,"NAA9697";#N/A,#N/A,FALSE,"ECWEBB";#N/A,#N/A,FALSE,"MFT96";#N/A,#N/A,FALSE,"CTrecon"}</definedName>
    <definedName name="wrn.TMCOMP._1_4_4_5" hidden="1">{#N/A,#N/A,FALSE,"TMCOMP96";#N/A,#N/A,FALSE,"MAT96";#N/A,#N/A,FALSE,"FANDA96";#N/A,#N/A,FALSE,"INTRAN96";#N/A,#N/A,FALSE,"NAA9697";#N/A,#N/A,FALSE,"ECWEBB";#N/A,#N/A,FALSE,"MFT96";#N/A,#N/A,FALSE,"CTrecon"}</definedName>
    <definedName name="wrn.TMCOMP._1_4_5" hidden="1">{#N/A,#N/A,FALSE,"TMCOMP96";#N/A,#N/A,FALSE,"MAT96";#N/A,#N/A,FALSE,"FANDA96";#N/A,#N/A,FALSE,"INTRAN96";#N/A,#N/A,FALSE,"NAA9697";#N/A,#N/A,FALSE,"ECWEBB";#N/A,#N/A,FALSE,"MFT96";#N/A,#N/A,FALSE,"CTrecon"}</definedName>
    <definedName name="wrn.TMCOMP._1_4_5_1" hidden="1">{#N/A,#N/A,FALSE,"TMCOMP96";#N/A,#N/A,FALSE,"MAT96";#N/A,#N/A,FALSE,"FANDA96";#N/A,#N/A,FALSE,"INTRAN96";#N/A,#N/A,FALSE,"NAA9697";#N/A,#N/A,FALSE,"ECWEBB";#N/A,#N/A,FALSE,"MFT96";#N/A,#N/A,FALSE,"CTrecon"}</definedName>
    <definedName name="wrn.TMCOMP._1_4_5_2" hidden="1">{#N/A,#N/A,FALSE,"TMCOMP96";#N/A,#N/A,FALSE,"MAT96";#N/A,#N/A,FALSE,"FANDA96";#N/A,#N/A,FALSE,"INTRAN96";#N/A,#N/A,FALSE,"NAA9697";#N/A,#N/A,FALSE,"ECWEBB";#N/A,#N/A,FALSE,"MFT96";#N/A,#N/A,FALSE,"CTrecon"}</definedName>
    <definedName name="wrn.TMCOMP._1_4_5_3" hidden="1">{#N/A,#N/A,FALSE,"TMCOMP96";#N/A,#N/A,FALSE,"MAT96";#N/A,#N/A,FALSE,"FANDA96";#N/A,#N/A,FALSE,"INTRAN96";#N/A,#N/A,FALSE,"NAA9697";#N/A,#N/A,FALSE,"ECWEBB";#N/A,#N/A,FALSE,"MFT96";#N/A,#N/A,FALSE,"CTrecon"}</definedName>
    <definedName name="wrn.TMCOMP._1_4_5_4" hidden="1">{#N/A,#N/A,FALSE,"TMCOMP96";#N/A,#N/A,FALSE,"MAT96";#N/A,#N/A,FALSE,"FANDA96";#N/A,#N/A,FALSE,"INTRAN96";#N/A,#N/A,FALSE,"NAA9697";#N/A,#N/A,FALSE,"ECWEBB";#N/A,#N/A,FALSE,"MFT96";#N/A,#N/A,FALSE,"CTrecon"}</definedName>
    <definedName name="wrn.TMCOMP._1_4_5_5" hidden="1">{#N/A,#N/A,FALSE,"TMCOMP96";#N/A,#N/A,FALSE,"MAT96";#N/A,#N/A,FALSE,"FANDA96";#N/A,#N/A,FALSE,"INTRAN96";#N/A,#N/A,FALSE,"NAA9697";#N/A,#N/A,FALSE,"ECWEBB";#N/A,#N/A,FALSE,"MFT96";#N/A,#N/A,FALSE,"CTrecon"}</definedName>
    <definedName name="wrn.TMCOMP._1_5" hidden="1">{#N/A,#N/A,FALSE,"TMCOMP96";#N/A,#N/A,FALSE,"MAT96";#N/A,#N/A,FALSE,"FANDA96";#N/A,#N/A,FALSE,"INTRAN96";#N/A,#N/A,FALSE,"NAA9697";#N/A,#N/A,FALSE,"ECWEBB";#N/A,#N/A,FALSE,"MFT96";#N/A,#N/A,FALSE,"CTrecon"}</definedName>
    <definedName name="wrn.TMCOMP._1_5_1" hidden="1">{#N/A,#N/A,FALSE,"TMCOMP96";#N/A,#N/A,FALSE,"MAT96";#N/A,#N/A,FALSE,"FANDA96";#N/A,#N/A,FALSE,"INTRAN96";#N/A,#N/A,FALSE,"NAA9697";#N/A,#N/A,FALSE,"ECWEBB";#N/A,#N/A,FALSE,"MFT96";#N/A,#N/A,FALSE,"CTrecon"}</definedName>
    <definedName name="wrn.TMCOMP._1_5_1_1" hidden="1">{#N/A,#N/A,FALSE,"TMCOMP96";#N/A,#N/A,FALSE,"MAT96";#N/A,#N/A,FALSE,"FANDA96";#N/A,#N/A,FALSE,"INTRAN96";#N/A,#N/A,FALSE,"NAA9697";#N/A,#N/A,FALSE,"ECWEBB";#N/A,#N/A,FALSE,"MFT96";#N/A,#N/A,FALSE,"CTrecon"}</definedName>
    <definedName name="wrn.TMCOMP._1_5_1_2" hidden="1">{#N/A,#N/A,FALSE,"TMCOMP96";#N/A,#N/A,FALSE,"MAT96";#N/A,#N/A,FALSE,"FANDA96";#N/A,#N/A,FALSE,"INTRAN96";#N/A,#N/A,FALSE,"NAA9697";#N/A,#N/A,FALSE,"ECWEBB";#N/A,#N/A,FALSE,"MFT96";#N/A,#N/A,FALSE,"CTrecon"}</definedName>
    <definedName name="wrn.TMCOMP._1_5_1_3" hidden="1">{#N/A,#N/A,FALSE,"TMCOMP96";#N/A,#N/A,FALSE,"MAT96";#N/A,#N/A,FALSE,"FANDA96";#N/A,#N/A,FALSE,"INTRAN96";#N/A,#N/A,FALSE,"NAA9697";#N/A,#N/A,FALSE,"ECWEBB";#N/A,#N/A,FALSE,"MFT96";#N/A,#N/A,FALSE,"CTrecon"}</definedName>
    <definedName name="wrn.TMCOMP._1_5_1_4" hidden="1">{#N/A,#N/A,FALSE,"TMCOMP96";#N/A,#N/A,FALSE,"MAT96";#N/A,#N/A,FALSE,"FANDA96";#N/A,#N/A,FALSE,"INTRAN96";#N/A,#N/A,FALSE,"NAA9697";#N/A,#N/A,FALSE,"ECWEBB";#N/A,#N/A,FALSE,"MFT96";#N/A,#N/A,FALSE,"CTrecon"}</definedName>
    <definedName name="wrn.TMCOMP._1_5_1_5" hidden="1">{#N/A,#N/A,FALSE,"TMCOMP96";#N/A,#N/A,FALSE,"MAT96";#N/A,#N/A,FALSE,"FANDA96";#N/A,#N/A,FALSE,"INTRAN96";#N/A,#N/A,FALSE,"NAA9697";#N/A,#N/A,FALSE,"ECWEBB";#N/A,#N/A,FALSE,"MFT96";#N/A,#N/A,FALSE,"CTrecon"}</definedName>
    <definedName name="wrn.TMCOMP._1_5_2" hidden="1">{#N/A,#N/A,FALSE,"TMCOMP96";#N/A,#N/A,FALSE,"MAT96";#N/A,#N/A,FALSE,"FANDA96";#N/A,#N/A,FALSE,"INTRAN96";#N/A,#N/A,FALSE,"NAA9697";#N/A,#N/A,FALSE,"ECWEBB";#N/A,#N/A,FALSE,"MFT96";#N/A,#N/A,FALSE,"CTrecon"}</definedName>
    <definedName name="wrn.TMCOMP._1_5_2_1" hidden="1">{#N/A,#N/A,FALSE,"TMCOMP96";#N/A,#N/A,FALSE,"MAT96";#N/A,#N/A,FALSE,"FANDA96";#N/A,#N/A,FALSE,"INTRAN96";#N/A,#N/A,FALSE,"NAA9697";#N/A,#N/A,FALSE,"ECWEBB";#N/A,#N/A,FALSE,"MFT96";#N/A,#N/A,FALSE,"CTrecon"}</definedName>
    <definedName name="wrn.TMCOMP._1_5_2_2" hidden="1">{#N/A,#N/A,FALSE,"TMCOMP96";#N/A,#N/A,FALSE,"MAT96";#N/A,#N/A,FALSE,"FANDA96";#N/A,#N/A,FALSE,"INTRAN96";#N/A,#N/A,FALSE,"NAA9697";#N/A,#N/A,FALSE,"ECWEBB";#N/A,#N/A,FALSE,"MFT96";#N/A,#N/A,FALSE,"CTrecon"}</definedName>
    <definedName name="wrn.TMCOMP._1_5_2_3" hidden="1">{#N/A,#N/A,FALSE,"TMCOMP96";#N/A,#N/A,FALSE,"MAT96";#N/A,#N/A,FALSE,"FANDA96";#N/A,#N/A,FALSE,"INTRAN96";#N/A,#N/A,FALSE,"NAA9697";#N/A,#N/A,FALSE,"ECWEBB";#N/A,#N/A,FALSE,"MFT96";#N/A,#N/A,FALSE,"CTrecon"}</definedName>
    <definedName name="wrn.TMCOMP._1_5_2_4" hidden="1">{#N/A,#N/A,FALSE,"TMCOMP96";#N/A,#N/A,FALSE,"MAT96";#N/A,#N/A,FALSE,"FANDA96";#N/A,#N/A,FALSE,"INTRAN96";#N/A,#N/A,FALSE,"NAA9697";#N/A,#N/A,FALSE,"ECWEBB";#N/A,#N/A,FALSE,"MFT96";#N/A,#N/A,FALSE,"CTrecon"}</definedName>
    <definedName name="wrn.TMCOMP._1_5_2_5" hidden="1">{#N/A,#N/A,FALSE,"TMCOMP96";#N/A,#N/A,FALSE,"MAT96";#N/A,#N/A,FALSE,"FANDA96";#N/A,#N/A,FALSE,"INTRAN96";#N/A,#N/A,FALSE,"NAA9697";#N/A,#N/A,FALSE,"ECWEBB";#N/A,#N/A,FALSE,"MFT96";#N/A,#N/A,FALSE,"CTrecon"}</definedName>
    <definedName name="wrn.TMCOMP._1_5_3" hidden="1">{#N/A,#N/A,FALSE,"TMCOMP96";#N/A,#N/A,FALSE,"MAT96";#N/A,#N/A,FALSE,"FANDA96";#N/A,#N/A,FALSE,"INTRAN96";#N/A,#N/A,FALSE,"NAA9697";#N/A,#N/A,FALSE,"ECWEBB";#N/A,#N/A,FALSE,"MFT96";#N/A,#N/A,FALSE,"CTrecon"}</definedName>
    <definedName name="wrn.TMCOMP._1_5_3_1" hidden="1">{#N/A,#N/A,FALSE,"TMCOMP96";#N/A,#N/A,FALSE,"MAT96";#N/A,#N/A,FALSE,"FANDA96";#N/A,#N/A,FALSE,"INTRAN96";#N/A,#N/A,FALSE,"NAA9697";#N/A,#N/A,FALSE,"ECWEBB";#N/A,#N/A,FALSE,"MFT96";#N/A,#N/A,FALSE,"CTrecon"}</definedName>
    <definedName name="wrn.TMCOMP._1_5_3_2" hidden="1">{#N/A,#N/A,FALSE,"TMCOMP96";#N/A,#N/A,FALSE,"MAT96";#N/A,#N/A,FALSE,"FANDA96";#N/A,#N/A,FALSE,"INTRAN96";#N/A,#N/A,FALSE,"NAA9697";#N/A,#N/A,FALSE,"ECWEBB";#N/A,#N/A,FALSE,"MFT96";#N/A,#N/A,FALSE,"CTrecon"}</definedName>
    <definedName name="wrn.TMCOMP._1_5_3_3" hidden="1">{#N/A,#N/A,FALSE,"TMCOMP96";#N/A,#N/A,FALSE,"MAT96";#N/A,#N/A,FALSE,"FANDA96";#N/A,#N/A,FALSE,"INTRAN96";#N/A,#N/A,FALSE,"NAA9697";#N/A,#N/A,FALSE,"ECWEBB";#N/A,#N/A,FALSE,"MFT96";#N/A,#N/A,FALSE,"CTrecon"}</definedName>
    <definedName name="wrn.TMCOMP._1_5_3_4" hidden="1">{#N/A,#N/A,FALSE,"TMCOMP96";#N/A,#N/A,FALSE,"MAT96";#N/A,#N/A,FALSE,"FANDA96";#N/A,#N/A,FALSE,"INTRAN96";#N/A,#N/A,FALSE,"NAA9697";#N/A,#N/A,FALSE,"ECWEBB";#N/A,#N/A,FALSE,"MFT96";#N/A,#N/A,FALSE,"CTrecon"}</definedName>
    <definedName name="wrn.TMCOMP._1_5_3_5" hidden="1">{#N/A,#N/A,FALSE,"TMCOMP96";#N/A,#N/A,FALSE,"MAT96";#N/A,#N/A,FALSE,"FANDA96";#N/A,#N/A,FALSE,"INTRAN96";#N/A,#N/A,FALSE,"NAA9697";#N/A,#N/A,FALSE,"ECWEBB";#N/A,#N/A,FALSE,"MFT96";#N/A,#N/A,FALSE,"CTrecon"}</definedName>
    <definedName name="wrn.TMCOMP._1_5_4" hidden="1">{#N/A,#N/A,FALSE,"TMCOMP96";#N/A,#N/A,FALSE,"MAT96";#N/A,#N/A,FALSE,"FANDA96";#N/A,#N/A,FALSE,"INTRAN96";#N/A,#N/A,FALSE,"NAA9697";#N/A,#N/A,FALSE,"ECWEBB";#N/A,#N/A,FALSE,"MFT96";#N/A,#N/A,FALSE,"CTrecon"}</definedName>
    <definedName name="wrn.TMCOMP._1_5_4_1" hidden="1">{#N/A,#N/A,FALSE,"TMCOMP96";#N/A,#N/A,FALSE,"MAT96";#N/A,#N/A,FALSE,"FANDA96";#N/A,#N/A,FALSE,"INTRAN96";#N/A,#N/A,FALSE,"NAA9697";#N/A,#N/A,FALSE,"ECWEBB";#N/A,#N/A,FALSE,"MFT96";#N/A,#N/A,FALSE,"CTrecon"}</definedName>
    <definedName name="wrn.TMCOMP._1_5_4_2" hidden="1">{#N/A,#N/A,FALSE,"TMCOMP96";#N/A,#N/A,FALSE,"MAT96";#N/A,#N/A,FALSE,"FANDA96";#N/A,#N/A,FALSE,"INTRAN96";#N/A,#N/A,FALSE,"NAA9697";#N/A,#N/A,FALSE,"ECWEBB";#N/A,#N/A,FALSE,"MFT96";#N/A,#N/A,FALSE,"CTrecon"}</definedName>
    <definedName name="wrn.TMCOMP._1_5_4_3" hidden="1">{#N/A,#N/A,FALSE,"TMCOMP96";#N/A,#N/A,FALSE,"MAT96";#N/A,#N/A,FALSE,"FANDA96";#N/A,#N/A,FALSE,"INTRAN96";#N/A,#N/A,FALSE,"NAA9697";#N/A,#N/A,FALSE,"ECWEBB";#N/A,#N/A,FALSE,"MFT96";#N/A,#N/A,FALSE,"CTrecon"}</definedName>
    <definedName name="wrn.TMCOMP._1_5_4_4" hidden="1">{#N/A,#N/A,FALSE,"TMCOMP96";#N/A,#N/A,FALSE,"MAT96";#N/A,#N/A,FALSE,"FANDA96";#N/A,#N/A,FALSE,"INTRAN96";#N/A,#N/A,FALSE,"NAA9697";#N/A,#N/A,FALSE,"ECWEBB";#N/A,#N/A,FALSE,"MFT96";#N/A,#N/A,FALSE,"CTrecon"}</definedName>
    <definedName name="wrn.TMCOMP._1_5_4_5" hidden="1">{#N/A,#N/A,FALSE,"TMCOMP96";#N/A,#N/A,FALSE,"MAT96";#N/A,#N/A,FALSE,"FANDA96";#N/A,#N/A,FALSE,"INTRAN96";#N/A,#N/A,FALSE,"NAA9697";#N/A,#N/A,FALSE,"ECWEBB";#N/A,#N/A,FALSE,"MFT96";#N/A,#N/A,FALSE,"CTrecon"}</definedName>
    <definedName name="wrn.TMCOMP._1_5_5" hidden="1">{#N/A,#N/A,FALSE,"TMCOMP96";#N/A,#N/A,FALSE,"MAT96";#N/A,#N/A,FALSE,"FANDA96";#N/A,#N/A,FALSE,"INTRAN96";#N/A,#N/A,FALSE,"NAA9697";#N/A,#N/A,FALSE,"ECWEBB";#N/A,#N/A,FALSE,"MFT96";#N/A,#N/A,FALSE,"CTrecon"}</definedName>
    <definedName name="wrn.TMCOMP._1_5_5_1" hidden="1">{#N/A,#N/A,FALSE,"TMCOMP96";#N/A,#N/A,FALSE,"MAT96";#N/A,#N/A,FALSE,"FANDA96";#N/A,#N/A,FALSE,"INTRAN96";#N/A,#N/A,FALSE,"NAA9697";#N/A,#N/A,FALSE,"ECWEBB";#N/A,#N/A,FALSE,"MFT96";#N/A,#N/A,FALSE,"CTrecon"}</definedName>
    <definedName name="wrn.TMCOMP._1_5_5_2" hidden="1">{#N/A,#N/A,FALSE,"TMCOMP96";#N/A,#N/A,FALSE,"MAT96";#N/A,#N/A,FALSE,"FANDA96";#N/A,#N/A,FALSE,"INTRAN96";#N/A,#N/A,FALSE,"NAA9697";#N/A,#N/A,FALSE,"ECWEBB";#N/A,#N/A,FALSE,"MFT96";#N/A,#N/A,FALSE,"CTrecon"}</definedName>
    <definedName name="wrn.TMCOMP._1_5_5_3" hidden="1">{#N/A,#N/A,FALSE,"TMCOMP96";#N/A,#N/A,FALSE,"MAT96";#N/A,#N/A,FALSE,"FANDA96";#N/A,#N/A,FALSE,"INTRAN96";#N/A,#N/A,FALSE,"NAA9697";#N/A,#N/A,FALSE,"ECWEBB";#N/A,#N/A,FALSE,"MFT96";#N/A,#N/A,FALSE,"CTrecon"}</definedName>
    <definedName name="wrn.TMCOMP._1_5_5_4" hidden="1">{#N/A,#N/A,FALSE,"TMCOMP96";#N/A,#N/A,FALSE,"MAT96";#N/A,#N/A,FALSE,"FANDA96";#N/A,#N/A,FALSE,"INTRAN96";#N/A,#N/A,FALSE,"NAA9697";#N/A,#N/A,FALSE,"ECWEBB";#N/A,#N/A,FALSE,"MFT96";#N/A,#N/A,FALSE,"CTrecon"}</definedName>
    <definedName name="wrn.TMCOMP._1_5_5_5" hidden="1">{#N/A,#N/A,FALSE,"TMCOMP96";#N/A,#N/A,FALSE,"MAT96";#N/A,#N/A,FALSE,"FANDA96";#N/A,#N/A,FALSE,"INTRAN96";#N/A,#N/A,FALSE,"NAA9697";#N/A,#N/A,FALSE,"ECWEBB";#N/A,#N/A,FALSE,"MFT96";#N/A,#N/A,FALSE,"CTrecon"}</definedName>
    <definedName name="wrn.TMCOMP._2" hidden="1">{#N/A,#N/A,FALSE,"TMCOMP96";#N/A,#N/A,FALSE,"MAT96";#N/A,#N/A,FALSE,"FANDA96";#N/A,#N/A,FALSE,"INTRAN96";#N/A,#N/A,FALSE,"NAA9697";#N/A,#N/A,FALSE,"ECWEBB";#N/A,#N/A,FALSE,"MFT96";#N/A,#N/A,FALSE,"CTrecon"}</definedName>
    <definedName name="wrn.TMCOMP._2_1" hidden="1">{#N/A,#N/A,FALSE,"TMCOMP96";#N/A,#N/A,FALSE,"MAT96";#N/A,#N/A,FALSE,"FANDA96";#N/A,#N/A,FALSE,"INTRAN96";#N/A,#N/A,FALSE,"NAA9697";#N/A,#N/A,FALSE,"ECWEBB";#N/A,#N/A,FALSE,"MFT96";#N/A,#N/A,FALSE,"CTrecon"}</definedName>
    <definedName name="wrn.TMCOMP._2_1_1" hidden="1">{#N/A,#N/A,FALSE,"TMCOMP96";#N/A,#N/A,FALSE,"MAT96";#N/A,#N/A,FALSE,"FANDA96";#N/A,#N/A,FALSE,"INTRAN96";#N/A,#N/A,FALSE,"NAA9697";#N/A,#N/A,FALSE,"ECWEBB";#N/A,#N/A,FALSE,"MFT96";#N/A,#N/A,FALSE,"CTrecon"}</definedName>
    <definedName name="wrn.TMCOMP._2_1_1_1" hidden="1">{#N/A,#N/A,FALSE,"TMCOMP96";#N/A,#N/A,FALSE,"MAT96";#N/A,#N/A,FALSE,"FANDA96";#N/A,#N/A,FALSE,"INTRAN96";#N/A,#N/A,FALSE,"NAA9697";#N/A,#N/A,FALSE,"ECWEBB";#N/A,#N/A,FALSE,"MFT96";#N/A,#N/A,FALSE,"CTrecon"}</definedName>
    <definedName name="wrn.TMCOMP._2_1_1_1_1" hidden="1">{#N/A,#N/A,FALSE,"TMCOMP96";#N/A,#N/A,FALSE,"MAT96";#N/A,#N/A,FALSE,"FANDA96";#N/A,#N/A,FALSE,"INTRAN96";#N/A,#N/A,FALSE,"NAA9697";#N/A,#N/A,FALSE,"ECWEBB";#N/A,#N/A,FALSE,"MFT96";#N/A,#N/A,FALSE,"CTrecon"}</definedName>
    <definedName name="wrn.TMCOMP._2_1_1_1_2" hidden="1">{#N/A,#N/A,FALSE,"TMCOMP96";#N/A,#N/A,FALSE,"MAT96";#N/A,#N/A,FALSE,"FANDA96";#N/A,#N/A,FALSE,"INTRAN96";#N/A,#N/A,FALSE,"NAA9697";#N/A,#N/A,FALSE,"ECWEBB";#N/A,#N/A,FALSE,"MFT96";#N/A,#N/A,FALSE,"CTrecon"}</definedName>
    <definedName name="wrn.TMCOMP._2_1_1_1_3" hidden="1">{#N/A,#N/A,FALSE,"TMCOMP96";#N/A,#N/A,FALSE,"MAT96";#N/A,#N/A,FALSE,"FANDA96";#N/A,#N/A,FALSE,"INTRAN96";#N/A,#N/A,FALSE,"NAA9697";#N/A,#N/A,FALSE,"ECWEBB";#N/A,#N/A,FALSE,"MFT96";#N/A,#N/A,FALSE,"CTrecon"}</definedName>
    <definedName name="wrn.TMCOMP._2_1_1_1_4" hidden="1">{#N/A,#N/A,FALSE,"TMCOMP96";#N/A,#N/A,FALSE,"MAT96";#N/A,#N/A,FALSE,"FANDA96";#N/A,#N/A,FALSE,"INTRAN96";#N/A,#N/A,FALSE,"NAA9697";#N/A,#N/A,FALSE,"ECWEBB";#N/A,#N/A,FALSE,"MFT96";#N/A,#N/A,FALSE,"CTrecon"}</definedName>
    <definedName name="wrn.TMCOMP._2_1_1_1_5" hidden="1">{#N/A,#N/A,FALSE,"TMCOMP96";#N/A,#N/A,FALSE,"MAT96";#N/A,#N/A,FALSE,"FANDA96";#N/A,#N/A,FALSE,"INTRAN96";#N/A,#N/A,FALSE,"NAA9697";#N/A,#N/A,FALSE,"ECWEBB";#N/A,#N/A,FALSE,"MFT96";#N/A,#N/A,FALSE,"CTrecon"}</definedName>
    <definedName name="wrn.TMCOMP._2_1_1_2" hidden="1">{#N/A,#N/A,FALSE,"TMCOMP96";#N/A,#N/A,FALSE,"MAT96";#N/A,#N/A,FALSE,"FANDA96";#N/A,#N/A,FALSE,"INTRAN96";#N/A,#N/A,FALSE,"NAA9697";#N/A,#N/A,FALSE,"ECWEBB";#N/A,#N/A,FALSE,"MFT96";#N/A,#N/A,FALSE,"CTrecon"}</definedName>
    <definedName name="wrn.TMCOMP._2_1_1_2_1" hidden="1">{#N/A,#N/A,FALSE,"TMCOMP96";#N/A,#N/A,FALSE,"MAT96";#N/A,#N/A,FALSE,"FANDA96";#N/A,#N/A,FALSE,"INTRAN96";#N/A,#N/A,FALSE,"NAA9697";#N/A,#N/A,FALSE,"ECWEBB";#N/A,#N/A,FALSE,"MFT96";#N/A,#N/A,FALSE,"CTrecon"}</definedName>
    <definedName name="wrn.TMCOMP._2_1_1_2_2" hidden="1">{#N/A,#N/A,FALSE,"TMCOMP96";#N/A,#N/A,FALSE,"MAT96";#N/A,#N/A,FALSE,"FANDA96";#N/A,#N/A,FALSE,"INTRAN96";#N/A,#N/A,FALSE,"NAA9697";#N/A,#N/A,FALSE,"ECWEBB";#N/A,#N/A,FALSE,"MFT96";#N/A,#N/A,FALSE,"CTrecon"}</definedName>
    <definedName name="wrn.TMCOMP._2_1_1_2_3" hidden="1">{#N/A,#N/A,FALSE,"TMCOMP96";#N/A,#N/A,FALSE,"MAT96";#N/A,#N/A,FALSE,"FANDA96";#N/A,#N/A,FALSE,"INTRAN96";#N/A,#N/A,FALSE,"NAA9697";#N/A,#N/A,FALSE,"ECWEBB";#N/A,#N/A,FALSE,"MFT96";#N/A,#N/A,FALSE,"CTrecon"}</definedName>
    <definedName name="wrn.TMCOMP._2_1_1_2_4" hidden="1">{#N/A,#N/A,FALSE,"TMCOMP96";#N/A,#N/A,FALSE,"MAT96";#N/A,#N/A,FALSE,"FANDA96";#N/A,#N/A,FALSE,"INTRAN96";#N/A,#N/A,FALSE,"NAA9697";#N/A,#N/A,FALSE,"ECWEBB";#N/A,#N/A,FALSE,"MFT96";#N/A,#N/A,FALSE,"CTrecon"}</definedName>
    <definedName name="wrn.TMCOMP._2_1_1_2_5" hidden="1">{#N/A,#N/A,FALSE,"TMCOMP96";#N/A,#N/A,FALSE,"MAT96";#N/A,#N/A,FALSE,"FANDA96";#N/A,#N/A,FALSE,"INTRAN96";#N/A,#N/A,FALSE,"NAA9697";#N/A,#N/A,FALSE,"ECWEBB";#N/A,#N/A,FALSE,"MFT96";#N/A,#N/A,FALSE,"CTrecon"}</definedName>
    <definedName name="wrn.TMCOMP._2_1_1_3" hidden="1">{#N/A,#N/A,FALSE,"TMCOMP96";#N/A,#N/A,FALSE,"MAT96";#N/A,#N/A,FALSE,"FANDA96";#N/A,#N/A,FALSE,"INTRAN96";#N/A,#N/A,FALSE,"NAA9697";#N/A,#N/A,FALSE,"ECWEBB";#N/A,#N/A,FALSE,"MFT96";#N/A,#N/A,FALSE,"CTrecon"}</definedName>
    <definedName name="wrn.TMCOMP._2_1_1_4" hidden="1">{#N/A,#N/A,FALSE,"TMCOMP96";#N/A,#N/A,FALSE,"MAT96";#N/A,#N/A,FALSE,"FANDA96";#N/A,#N/A,FALSE,"INTRAN96";#N/A,#N/A,FALSE,"NAA9697";#N/A,#N/A,FALSE,"ECWEBB";#N/A,#N/A,FALSE,"MFT96";#N/A,#N/A,FALSE,"CTrecon"}</definedName>
    <definedName name="wrn.TMCOMP._2_1_1_5" hidden="1">{#N/A,#N/A,FALSE,"TMCOMP96";#N/A,#N/A,FALSE,"MAT96";#N/A,#N/A,FALSE,"FANDA96";#N/A,#N/A,FALSE,"INTRAN96";#N/A,#N/A,FALSE,"NAA9697";#N/A,#N/A,FALSE,"ECWEBB";#N/A,#N/A,FALSE,"MFT96";#N/A,#N/A,FALSE,"CTrecon"}</definedName>
    <definedName name="wrn.TMCOMP._2_1_2" hidden="1">{#N/A,#N/A,FALSE,"TMCOMP96";#N/A,#N/A,FALSE,"MAT96";#N/A,#N/A,FALSE,"FANDA96";#N/A,#N/A,FALSE,"INTRAN96";#N/A,#N/A,FALSE,"NAA9697";#N/A,#N/A,FALSE,"ECWEBB";#N/A,#N/A,FALSE,"MFT96";#N/A,#N/A,FALSE,"CTrecon"}</definedName>
    <definedName name="wrn.TMCOMP._2_1_2_1" hidden="1">{#N/A,#N/A,FALSE,"TMCOMP96";#N/A,#N/A,FALSE,"MAT96";#N/A,#N/A,FALSE,"FANDA96";#N/A,#N/A,FALSE,"INTRAN96";#N/A,#N/A,FALSE,"NAA9697";#N/A,#N/A,FALSE,"ECWEBB";#N/A,#N/A,FALSE,"MFT96";#N/A,#N/A,FALSE,"CTrecon"}</definedName>
    <definedName name="wrn.TMCOMP._2_1_2_2" hidden="1">{#N/A,#N/A,FALSE,"TMCOMP96";#N/A,#N/A,FALSE,"MAT96";#N/A,#N/A,FALSE,"FANDA96";#N/A,#N/A,FALSE,"INTRAN96";#N/A,#N/A,FALSE,"NAA9697";#N/A,#N/A,FALSE,"ECWEBB";#N/A,#N/A,FALSE,"MFT96";#N/A,#N/A,FALSE,"CTrecon"}</definedName>
    <definedName name="wrn.TMCOMP._2_1_2_3" hidden="1">{#N/A,#N/A,FALSE,"TMCOMP96";#N/A,#N/A,FALSE,"MAT96";#N/A,#N/A,FALSE,"FANDA96";#N/A,#N/A,FALSE,"INTRAN96";#N/A,#N/A,FALSE,"NAA9697";#N/A,#N/A,FALSE,"ECWEBB";#N/A,#N/A,FALSE,"MFT96";#N/A,#N/A,FALSE,"CTrecon"}</definedName>
    <definedName name="wrn.TMCOMP._2_1_2_4" hidden="1">{#N/A,#N/A,FALSE,"TMCOMP96";#N/A,#N/A,FALSE,"MAT96";#N/A,#N/A,FALSE,"FANDA96";#N/A,#N/A,FALSE,"INTRAN96";#N/A,#N/A,FALSE,"NAA9697";#N/A,#N/A,FALSE,"ECWEBB";#N/A,#N/A,FALSE,"MFT96";#N/A,#N/A,FALSE,"CTrecon"}</definedName>
    <definedName name="wrn.TMCOMP._2_1_2_5" hidden="1">{#N/A,#N/A,FALSE,"TMCOMP96";#N/A,#N/A,FALSE,"MAT96";#N/A,#N/A,FALSE,"FANDA96";#N/A,#N/A,FALSE,"INTRAN96";#N/A,#N/A,FALSE,"NAA9697";#N/A,#N/A,FALSE,"ECWEBB";#N/A,#N/A,FALSE,"MFT96";#N/A,#N/A,FALSE,"CTrecon"}</definedName>
    <definedName name="wrn.TMCOMP._2_1_3" hidden="1">{#N/A,#N/A,FALSE,"TMCOMP96";#N/A,#N/A,FALSE,"MAT96";#N/A,#N/A,FALSE,"FANDA96";#N/A,#N/A,FALSE,"INTRAN96";#N/A,#N/A,FALSE,"NAA9697";#N/A,#N/A,FALSE,"ECWEBB";#N/A,#N/A,FALSE,"MFT96";#N/A,#N/A,FALSE,"CTrecon"}</definedName>
    <definedName name="wrn.TMCOMP._2_1_3_1" hidden="1">{#N/A,#N/A,FALSE,"TMCOMP96";#N/A,#N/A,FALSE,"MAT96";#N/A,#N/A,FALSE,"FANDA96";#N/A,#N/A,FALSE,"INTRAN96";#N/A,#N/A,FALSE,"NAA9697";#N/A,#N/A,FALSE,"ECWEBB";#N/A,#N/A,FALSE,"MFT96";#N/A,#N/A,FALSE,"CTrecon"}</definedName>
    <definedName name="wrn.TMCOMP._2_1_3_2" hidden="1">{#N/A,#N/A,FALSE,"TMCOMP96";#N/A,#N/A,FALSE,"MAT96";#N/A,#N/A,FALSE,"FANDA96";#N/A,#N/A,FALSE,"INTRAN96";#N/A,#N/A,FALSE,"NAA9697";#N/A,#N/A,FALSE,"ECWEBB";#N/A,#N/A,FALSE,"MFT96";#N/A,#N/A,FALSE,"CTrecon"}</definedName>
    <definedName name="wrn.TMCOMP._2_1_3_3" hidden="1">{#N/A,#N/A,FALSE,"TMCOMP96";#N/A,#N/A,FALSE,"MAT96";#N/A,#N/A,FALSE,"FANDA96";#N/A,#N/A,FALSE,"INTRAN96";#N/A,#N/A,FALSE,"NAA9697";#N/A,#N/A,FALSE,"ECWEBB";#N/A,#N/A,FALSE,"MFT96";#N/A,#N/A,FALSE,"CTrecon"}</definedName>
    <definedName name="wrn.TMCOMP._2_1_3_4" hidden="1">{#N/A,#N/A,FALSE,"TMCOMP96";#N/A,#N/A,FALSE,"MAT96";#N/A,#N/A,FALSE,"FANDA96";#N/A,#N/A,FALSE,"INTRAN96";#N/A,#N/A,FALSE,"NAA9697";#N/A,#N/A,FALSE,"ECWEBB";#N/A,#N/A,FALSE,"MFT96";#N/A,#N/A,FALSE,"CTrecon"}</definedName>
    <definedName name="wrn.TMCOMP._2_1_3_5" hidden="1">{#N/A,#N/A,FALSE,"TMCOMP96";#N/A,#N/A,FALSE,"MAT96";#N/A,#N/A,FALSE,"FANDA96";#N/A,#N/A,FALSE,"INTRAN96";#N/A,#N/A,FALSE,"NAA9697";#N/A,#N/A,FALSE,"ECWEBB";#N/A,#N/A,FALSE,"MFT96";#N/A,#N/A,FALSE,"CTrecon"}</definedName>
    <definedName name="wrn.TMCOMP._2_1_4" hidden="1">{#N/A,#N/A,FALSE,"TMCOMP96";#N/A,#N/A,FALSE,"MAT96";#N/A,#N/A,FALSE,"FANDA96";#N/A,#N/A,FALSE,"INTRAN96";#N/A,#N/A,FALSE,"NAA9697";#N/A,#N/A,FALSE,"ECWEBB";#N/A,#N/A,FALSE,"MFT96";#N/A,#N/A,FALSE,"CTrecon"}</definedName>
    <definedName name="wrn.TMCOMP._2_1_4_1" hidden="1">{#N/A,#N/A,FALSE,"TMCOMP96";#N/A,#N/A,FALSE,"MAT96";#N/A,#N/A,FALSE,"FANDA96";#N/A,#N/A,FALSE,"INTRAN96";#N/A,#N/A,FALSE,"NAA9697";#N/A,#N/A,FALSE,"ECWEBB";#N/A,#N/A,FALSE,"MFT96";#N/A,#N/A,FALSE,"CTrecon"}</definedName>
    <definedName name="wrn.TMCOMP._2_1_4_2" hidden="1">{#N/A,#N/A,FALSE,"TMCOMP96";#N/A,#N/A,FALSE,"MAT96";#N/A,#N/A,FALSE,"FANDA96";#N/A,#N/A,FALSE,"INTRAN96";#N/A,#N/A,FALSE,"NAA9697";#N/A,#N/A,FALSE,"ECWEBB";#N/A,#N/A,FALSE,"MFT96";#N/A,#N/A,FALSE,"CTrecon"}</definedName>
    <definedName name="wrn.TMCOMP._2_1_4_3" hidden="1">{#N/A,#N/A,FALSE,"TMCOMP96";#N/A,#N/A,FALSE,"MAT96";#N/A,#N/A,FALSE,"FANDA96";#N/A,#N/A,FALSE,"INTRAN96";#N/A,#N/A,FALSE,"NAA9697";#N/A,#N/A,FALSE,"ECWEBB";#N/A,#N/A,FALSE,"MFT96";#N/A,#N/A,FALSE,"CTrecon"}</definedName>
    <definedName name="wrn.TMCOMP._2_1_4_4" hidden="1">{#N/A,#N/A,FALSE,"TMCOMP96";#N/A,#N/A,FALSE,"MAT96";#N/A,#N/A,FALSE,"FANDA96";#N/A,#N/A,FALSE,"INTRAN96";#N/A,#N/A,FALSE,"NAA9697";#N/A,#N/A,FALSE,"ECWEBB";#N/A,#N/A,FALSE,"MFT96";#N/A,#N/A,FALSE,"CTrecon"}</definedName>
    <definedName name="wrn.TMCOMP._2_1_4_5" hidden="1">{#N/A,#N/A,FALSE,"TMCOMP96";#N/A,#N/A,FALSE,"MAT96";#N/A,#N/A,FALSE,"FANDA96";#N/A,#N/A,FALSE,"INTRAN96";#N/A,#N/A,FALSE,"NAA9697";#N/A,#N/A,FALSE,"ECWEBB";#N/A,#N/A,FALSE,"MFT96";#N/A,#N/A,FALSE,"CTrecon"}</definedName>
    <definedName name="wrn.TMCOMP._2_1_5" hidden="1">{#N/A,#N/A,FALSE,"TMCOMP96";#N/A,#N/A,FALSE,"MAT96";#N/A,#N/A,FALSE,"FANDA96";#N/A,#N/A,FALSE,"INTRAN96";#N/A,#N/A,FALSE,"NAA9697";#N/A,#N/A,FALSE,"ECWEBB";#N/A,#N/A,FALSE,"MFT96";#N/A,#N/A,FALSE,"CTrecon"}</definedName>
    <definedName name="wrn.TMCOMP._2_1_5_1" hidden="1">{#N/A,#N/A,FALSE,"TMCOMP96";#N/A,#N/A,FALSE,"MAT96";#N/A,#N/A,FALSE,"FANDA96";#N/A,#N/A,FALSE,"INTRAN96";#N/A,#N/A,FALSE,"NAA9697";#N/A,#N/A,FALSE,"ECWEBB";#N/A,#N/A,FALSE,"MFT96";#N/A,#N/A,FALSE,"CTrecon"}</definedName>
    <definedName name="wrn.TMCOMP._2_1_5_2" hidden="1">{#N/A,#N/A,FALSE,"TMCOMP96";#N/A,#N/A,FALSE,"MAT96";#N/A,#N/A,FALSE,"FANDA96";#N/A,#N/A,FALSE,"INTRAN96";#N/A,#N/A,FALSE,"NAA9697";#N/A,#N/A,FALSE,"ECWEBB";#N/A,#N/A,FALSE,"MFT96";#N/A,#N/A,FALSE,"CTrecon"}</definedName>
    <definedName name="wrn.TMCOMP._2_1_5_3" hidden="1">{#N/A,#N/A,FALSE,"TMCOMP96";#N/A,#N/A,FALSE,"MAT96";#N/A,#N/A,FALSE,"FANDA96";#N/A,#N/A,FALSE,"INTRAN96";#N/A,#N/A,FALSE,"NAA9697";#N/A,#N/A,FALSE,"ECWEBB";#N/A,#N/A,FALSE,"MFT96";#N/A,#N/A,FALSE,"CTrecon"}</definedName>
    <definedName name="wrn.TMCOMP._2_1_5_4" hidden="1">{#N/A,#N/A,FALSE,"TMCOMP96";#N/A,#N/A,FALSE,"MAT96";#N/A,#N/A,FALSE,"FANDA96";#N/A,#N/A,FALSE,"INTRAN96";#N/A,#N/A,FALSE,"NAA9697";#N/A,#N/A,FALSE,"ECWEBB";#N/A,#N/A,FALSE,"MFT96";#N/A,#N/A,FALSE,"CTrecon"}</definedName>
    <definedName name="wrn.TMCOMP._2_1_5_5" hidden="1">{#N/A,#N/A,FALSE,"TMCOMP96";#N/A,#N/A,FALSE,"MAT96";#N/A,#N/A,FALSE,"FANDA96";#N/A,#N/A,FALSE,"INTRAN96";#N/A,#N/A,FALSE,"NAA9697";#N/A,#N/A,FALSE,"ECWEBB";#N/A,#N/A,FALSE,"MFT96";#N/A,#N/A,FALSE,"CTrecon"}</definedName>
    <definedName name="wrn.TMCOMP._2_2" hidden="1">{#N/A,#N/A,FALSE,"TMCOMP96";#N/A,#N/A,FALSE,"MAT96";#N/A,#N/A,FALSE,"FANDA96";#N/A,#N/A,FALSE,"INTRAN96";#N/A,#N/A,FALSE,"NAA9697";#N/A,#N/A,FALSE,"ECWEBB";#N/A,#N/A,FALSE,"MFT96";#N/A,#N/A,FALSE,"CTrecon"}</definedName>
    <definedName name="wrn.TMCOMP._2_2_1" hidden="1">{#N/A,#N/A,FALSE,"TMCOMP96";#N/A,#N/A,FALSE,"MAT96";#N/A,#N/A,FALSE,"FANDA96";#N/A,#N/A,FALSE,"INTRAN96";#N/A,#N/A,FALSE,"NAA9697";#N/A,#N/A,FALSE,"ECWEBB";#N/A,#N/A,FALSE,"MFT96";#N/A,#N/A,FALSE,"CTrecon"}</definedName>
    <definedName name="wrn.TMCOMP._2_2_2" hidden="1">{#N/A,#N/A,FALSE,"TMCOMP96";#N/A,#N/A,FALSE,"MAT96";#N/A,#N/A,FALSE,"FANDA96";#N/A,#N/A,FALSE,"INTRAN96";#N/A,#N/A,FALSE,"NAA9697";#N/A,#N/A,FALSE,"ECWEBB";#N/A,#N/A,FALSE,"MFT96";#N/A,#N/A,FALSE,"CTrecon"}</definedName>
    <definedName name="wrn.TMCOMP._2_2_3" hidden="1">{#N/A,#N/A,FALSE,"TMCOMP96";#N/A,#N/A,FALSE,"MAT96";#N/A,#N/A,FALSE,"FANDA96";#N/A,#N/A,FALSE,"INTRAN96";#N/A,#N/A,FALSE,"NAA9697";#N/A,#N/A,FALSE,"ECWEBB";#N/A,#N/A,FALSE,"MFT96";#N/A,#N/A,FALSE,"CTrecon"}</definedName>
    <definedName name="wrn.TMCOMP._2_2_4" hidden="1">{#N/A,#N/A,FALSE,"TMCOMP96";#N/A,#N/A,FALSE,"MAT96";#N/A,#N/A,FALSE,"FANDA96";#N/A,#N/A,FALSE,"INTRAN96";#N/A,#N/A,FALSE,"NAA9697";#N/A,#N/A,FALSE,"ECWEBB";#N/A,#N/A,FALSE,"MFT96";#N/A,#N/A,FALSE,"CTrecon"}</definedName>
    <definedName name="wrn.TMCOMP._2_2_5" hidden="1">{#N/A,#N/A,FALSE,"TMCOMP96";#N/A,#N/A,FALSE,"MAT96";#N/A,#N/A,FALSE,"FANDA96";#N/A,#N/A,FALSE,"INTRAN96";#N/A,#N/A,FALSE,"NAA9697";#N/A,#N/A,FALSE,"ECWEBB";#N/A,#N/A,FALSE,"MFT96";#N/A,#N/A,FALSE,"CTrecon"}</definedName>
    <definedName name="wrn.TMCOMP._2_3" hidden="1">{#N/A,#N/A,FALSE,"TMCOMP96";#N/A,#N/A,FALSE,"MAT96";#N/A,#N/A,FALSE,"FANDA96";#N/A,#N/A,FALSE,"INTRAN96";#N/A,#N/A,FALSE,"NAA9697";#N/A,#N/A,FALSE,"ECWEBB";#N/A,#N/A,FALSE,"MFT96";#N/A,#N/A,FALSE,"CTrecon"}</definedName>
    <definedName name="wrn.TMCOMP._2_3_1" hidden="1">{#N/A,#N/A,FALSE,"TMCOMP96";#N/A,#N/A,FALSE,"MAT96";#N/A,#N/A,FALSE,"FANDA96";#N/A,#N/A,FALSE,"INTRAN96";#N/A,#N/A,FALSE,"NAA9697";#N/A,#N/A,FALSE,"ECWEBB";#N/A,#N/A,FALSE,"MFT96";#N/A,#N/A,FALSE,"CTrecon"}</definedName>
    <definedName name="wrn.TMCOMP._2_3_2" hidden="1">{#N/A,#N/A,FALSE,"TMCOMP96";#N/A,#N/A,FALSE,"MAT96";#N/A,#N/A,FALSE,"FANDA96";#N/A,#N/A,FALSE,"INTRAN96";#N/A,#N/A,FALSE,"NAA9697";#N/A,#N/A,FALSE,"ECWEBB";#N/A,#N/A,FALSE,"MFT96";#N/A,#N/A,FALSE,"CTrecon"}</definedName>
    <definedName name="wrn.TMCOMP._2_3_3" hidden="1">{#N/A,#N/A,FALSE,"TMCOMP96";#N/A,#N/A,FALSE,"MAT96";#N/A,#N/A,FALSE,"FANDA96";#N/A,#N/A,FALSE,"INTRAN96";#N/A,#N/A,FALSE,"NAA9697";#N/A,#N/A,FALSE,"ECWEBB";#N/A,#N/A,FALSE,"MFT96";#N/A,#N/A,FALSE,"CTrecon"}</definedName>
    <definedName name="wrn.TMCOMP._2_3_4" hidden="1">{#N/A,#N/A,FALSE,"TMCOMP96";#N/A,#N/A,FALSE,"MAT96";#N/A,#N/A,FALSE,"FANDA96";#N/A,#N/A,FALSE,"INTRAN96";#N/A,#N/A,FALSE,"NAA9697";#N/A,#N/A,FALSE,"ECWEBB";#N/A,#N/A,FALSE,"MFT96";#N/A,#N/A,FALSE,"CTrecon"}</definedName>
    <definedName name="wrn.TMCOMP._2_3_5" hidden="1">{#N/A,#N/A,FALSE,"TMCOMP96";#N/A,#N/A,FALSE,"MAT96";#N/A,#N/A,FALSE,"FANDA96";#N/A,#N/A,FALSE,"INTRAN96";#N/A,#N/A,FALSE,"NAA9697";#N/A,#N/A,FALSE,"ECWEBB";#N/A,#N/A,FALSE,"MFT96";#N/A,#N/A,FALSE,"CTrecon"}</definedName>
    <definedName name="wrn.TMCOMP._2_4" hidden="1">{#N/A,#N/A,FALSE,"TMCOMP96";#N/A,#N/A,FALSE,"MAT96";#N/A,#N/A,FALSE,"FANDA96";#N/A,#N/A,FALSE,"INTRAN96";#N/A,#N/A,FALSE,"NAA9697";#N/A,#N/A,FALSE,"ECWEBB";#N/A,#N/A,FALSE,"MFT96";#N/A,#N/A,FALSE,"CTrecon"}</definedName>
    <definedName name="wrn.TMCOMP._2_4_1" hidden="1">{#N/A,#N/A,FALSE,"TMCOMP96";#N/A,#N/A,FALSE,"MAT96";#N/A,#N/A,FALSE,"FANDA96";#N/A,#N/A,FALSE,"INTRAN96";#N/A,#N/A,FALSE,"NAA9697";#N/A,#N/A,FALSE,"ECWEBB";#N/A,#N/A,FALSE,"MFT96";#N/A,#N/A,FALSE,"CTrecon"}</definedName>
    <definedName name="wrn.TMCOMP._2_4_2" hidden="1">{#N/A,#N/A,FALSE,"TMCOMP96";#N/A,#N/A,FALSE,"MAT96";#N/A,#N/A,FALSE,"FANDA96";#N/A,#N/A,FALSE,"INTRAN96";#N/A,#N/A,FALSE,"NAA9697";#N/A,#N/A,FALSE,"ECWEBB";#N/A,#N/A,FALSE,"MFT96";#N/A,#N/A,FALSE,"CTrecon"}</definedName>
    <definedName name="wrn.TMCOMP._2_4_3" hidden="1">{#N/A,#N/A,FALSE,"TMCOMP96";#N/A,#N/A,FALSE,"MAT96";#N/A,#N/A,FALSE,"FANDA96";#N/A,#N/A,FALSE,"INTRAN96";#N/A,#N/A,FALSE,"NAA9697";#N/A,#N/A,FALSE,"ECWEBB";#N/A,#N/A,FALSE,"MFT96";#N/A,#N/A,FALSE,"CTrecon"}</definedName>
    <definedName name="wrn.TMCOMP._2_4_4" hidden="1">{#N/A,#N/A,FALSE,"TMCOMP96";#N/A,#N/A,FALSE,"MAT96";#N/A,#N/A,FALSE,"FANDA96";#N/A,#N/A,FALSE,"INTRAN96";#N/A,#N/A,FALSE,"NAA9697";#N/A,#N/A,FALSE,"ECWEBB";#N/A,#N/A,FALSE,"MFT96";#N/A,#N/A,FALSE,"CTrecon"}</definedName>
    <definedName name="wrn.TMCOMP._2_4_5" hidden="1">{#N/A,#N/A,FALSE,"TMCOMP96";#N/A,#N/A,FALSE,"MAT96";#N/A,#N/A,FALSE,"FANDA96";#N/A,#N/A,FALSE,"INTRAN96";#N/A,#N/A,FALSE,"NAA9697";#N/A,#N/A,FALSE,"ECWEBB";#N/A,#N/A,FALSE,"MFT96";#N/A,#N/A,FALSE,"CTrecon"}</definedName>
    <definedName name="wrn.TMCOMP._2_5" hidden="1">{#N/A,#N/A,FALSE,"TMCOMP96";#N/A,#N/A,FALSE,"MAT96";#N/A,#N/A,FALSE,"FANDA96";#N/A,#N/A,FALSE,"INTRAN96";#N/A,#N/A,FALSE,"NAA9697";#N/A,#N/A,FALSE,"ECWEBB";#N/A,#N/A,FALSE,"MFT96";#N/A,#N/A,FALSE,"CTrecon"}</definedName>
    <definedName name="wrn.TMCOMP._2_5_1" hidden="1">{#N/A,#N/A,FALSE,"TMCOMP96";#N/A,#N/A,FALSE,"MAT96";#N/A,#N/A,FALSE,"FANDA96";#N/A,#N/A,FALSE,"INTRAN96";#N/A,#N/A,FALSE,"NAA9697";#N/A,#N/A,FALSE,"ECWEBB";#N/A,#N/A,FALSE,"MFT96";#N/A,#N/A,FALSE,"CTrecon"}</definedName>
    <definedName name="wrn.TMCOMP._2_5_2" hidden="1">{#N/A,#N/A,FALSE,"TMCOMP96";#N/A,#N/A,FALSE,"MAT96";#N/A,#N/A,FALSE,"FANDA96";#N/A,#N/A,FALSE,"INTRAN96";#N/A,#N/A,FALSE,"NAA9697";#N/A,#N/A,FALSE,"ECWEBB";#N/A,#N/A,FALSE,"MFT96";#N/A,#N/A,FALSE,"CTrecon"}</definedName>
    <definedName name="wrn.TMCOMP._2_5_3" hidden="1">{#N/A,#N/A,FALSE,"TMCOMP96";#N/A,#N/A,FALSE,"MAT96";#N/A,#N/A,FALSE,"FANDA96";#N/A,#N/A,FALSE,"INTRAN96";#N/A,#N/A,FALSE,"NAA9697";#N/A,#N/A,FALSE,"ECWEBB";#N/A,#N/A,FALSE,"MFT96";#N/A,#N/A,FALSE,"CTrecon"}</definedName>
    <definedName name="wrn.TMCOMP._2_5_4" hidden="1">{#N/A,#N/A,FALSE,"TMCOMP96";#N/A,#N/A,FALSE,"MAT96";#N/A,#N/A,FALSE,"FANDA96";#N/A,#N/A,FALSE,"INTRAN96";#N/A,#N/A,FALSE,"NAA9697";#N/A,#N/A,FALSE,"ECWEBB";#N/A,#N/A,FALSE,"MFT96";#N/A,#N/A,FALSE,"CTrecon"}</definedName>
    <definedName name="wrn.TMCOMP._2_5_5" hidden="1">{#N/A,#N/A,FALSE,"TMCOMP96";#N/A,#N/A,FALSE,"MAT96";#N/A,#N/A,FALSE,"FANDA96";#N/A,#N/A,FALSE,"INTRAN96";#N/A,#N/A,FALSE,"NAA9697";#N/A,#N/A,FALSE,"ECWEBB";#N/A,#N/A,FALSE,"MFT96";#N/A,#N/A,FALSE,"CTrecon"}</definedName>
    <definedName name="wrn.TMCOMP._3" hidden="1">{#N/A,#N/A,FALSE,"TMCOMP96";#N/A,#N/A,FALSE,"MAT96";#N/A,#N/A,FALSE,"FANDA96";#N/A,#N/A,FALSE,"INTRAN96";#N/A,#N/A,FALSE,"NAA9697";#N/A,#N/A,FALSE,"ECWEBB";#N/A,#N/A,FALSE,"MFT96";#N/A,#N/A,FALSE,"CTrecon"}</definedName>
    <definedName name="wrn.TMCOMP._3_1" hidden="1">{#N/A,#N/A,FALSE,"TMCOMP96";#N/A,#N/A,FALSE,"MAT96";#N/A,#N/A,FALSE,"FANDA96";#N/A,#N/A,FALSE,"INTRAN96";#N/A,#N/A,FALSE,"NAA9697";#N/A,#N/A,FALSE,"ECWEBB";#N/A,#N/A,FALSE,"MFT96";#N/A,#N/A,FALSE,"CTrecon"}</definedName>
    <definedName name="wrn.TMCOMP._3_1_1" hidden="1">{#N/A,#N/A,FALSE,"TMCOMP96";#N/A,#N/A,FALSE,"MAT96";#N/A,#N/A,FALSE,"FANDA96";#N/A,#N/A,FALSE,"INTRAN96";#N/A,#N/A,FALSE,"NAA9697";#N/A,#N/A,FALSE,"ECWEBB";#N/A,#N/A,FALSE,"MFT96";#N/A,#N/A,FALSE,"CTrecon"}</definedName>
    <definedName name="wrn.TMCOMP._3_1_1_1" hidden="1">{#N/A,#N/A,FALSE,"TMCOMP96";#N/A,#N/A,FALSE,"MAT96";#N/A,#N/A,FALSE,"FANDA96";#N/A,#N/A,FALSE,"INTRAN96";#N/A,#N/A,FALSE,"NAA9697";#N/A,#N/A,FALSE,"ECWEBB";#N/A,#N/A,FALSE,"MFT96";#N/A,#N/A,FALSE,"CTrecon"}</definedName>
    <definedName name="wrn.TMCOMP._3_1_1_1_1" hidden="1">{#N/A,#N/A,FALSE,"TMCOMP96";#N/A,#N/A,FALSE,"MAT96";#N/A,#N/A,FALSE,"FANDA96";#N/A,#N/A,FALSE,"INTRAN96";#N/A,#N/A,FALSE,"NAA9697";#N/A,#N/A,FALSE,"ECWEBB";#N/A,#N/A,FALSE,"MFT96";#N/A,#N/A,FALSE,"CTrecon"}</definedName>
    <definedName name="wrn.TMCOMP._3_1_1_1_2" hidden="1">{#N/A,#N/A,FALSE,"TMCOMP96";#N/A,#N/A,FALSE,"MAT96";#N/A,#N/A,FALSE,"FANDA96";#N/A,#N/A,FALSE,"INTRAN96";#N/A,#N/A,FALSE,"NAA9697";#N/A,#N/A,FALSE,"ECWEBB";#N/A,#N/A,FALSE,"MFT96";#N/A,#N/A,FALSE,"CTrecon"}</definedName>
    <definedName name="wrn.TMCOMP._3_1_1_1_3" hidden="1">{#N/A,#N/A,FALSE,"TMCOMP96";#N/A,#N/A,FALSE,"MAT96";#N/A,#N/A,FALSE,"FANDA96";#N/A,#N/A,FALSE,"INTRAN96";#N/A,#N/A,FALSE,"NAA9697";#N/A,#N/A,FALSE,"ECWEBB";#N/A,#N/A,FALSE,"MFT96";#N/A,#N/A,FALSE,"CTrecon"}</definedName>
    <definedName name="wrn.TMCOMP._3_1_1_1_4" hidden="1">{#N/A,#N/A,FALSE,"TMCOMP96";#N/A,#N/A,FALSE,"MAT96";#N/A,#N/A,FALSE,"FANDA96";#N/A,#N/A,FALSE,"INTRAN96";#N/A,#N/A,FALSE,"NAA9697";#N/A,#N/A,FALSE,"ECWEBB";#N/A,#N/A,FALSE,"MFT96";#N/A,#N/A,FALSE,"CTrecon"}</definedName>
    <definedName name="wrn.TMCOMP._3_1_1_1_5" hidden="1">{#N/A,#N/A,FALSE,"TMCOMP96";#N/A,#N/A,FALSE,"MAT96";#N/A,#N/A,FALSE,"FANDA96";#N/A,#N/A,FALSE,"INTRAN96";#N/A,#N/A,FALSE,"NAA9697";#N/A,#N/A,FALSE,"ECWEBB";#N/A,#N/A,FALSE,"MFT96";#N/A,#N/A,FALSE,"CTrecon"}</definedName>
    <definedName name="wrn.TMCOMP._3_1_1_2" hidden="1">{#N/A,#N/A,FALSE,"TMCOMP96";#N/A,#N/A,FALSE,"MAT96";#N/A,#N/A,FALSE,"FANDA96";#N/A,#N/A,FALSE,"INTRAN96";#N/A,#N/A,FALSE,"NAA9697";#N/A,#N/A,FALSE,"ECWEBB";#N/A,#N/A,FALSE,"MFT96";#N/A,#N/A,FALSE,"CTrecon"}</definedName>
    <definedName name="wrn.TMCOMP._3_1_1_2_1" hidden="1">{#N/A,#N/A,FALSE,"TMCOMP96";#N/A,#N/A,FALSE,"MAT96";#N/A,#N/A,FALSE,"FANDA96";#N/A,#N/A,FALSE,"INTRAN96";#N/A,#N/A,FALSE,"NAA9697";#N/A,#N/A,FALSE,"ECWEBB";#N/A,#N/A,FALSE,"MFT96";#N/A,#N/A,FALSE,"CTrecon"}</definedName>
    <definedName name="wrn.TMCOMP._3_1_1_2_2" hidden="1">{#N/A,#N/A,FALSE,"TMCOMP96";#N/A,#N/A,FALSE,"MAT96";#N/A,#N/A,FALSE,"FANDA96";#N/A,#N/A,FALSE,"INTRAN96";#N/A,#N/A,FALSE,"NAA9697";#N/A,#N/A,FALSE,"ECWEBB";#N/A,#N/A,FALSE,"MFT96";#N/A,#N/A,FALSE,"CTrecon"}</definedName>
    <definedName name="wrn.TMCOMP._3_1_1_2_3" hidden="1">{#N/A,#N/A,FALSE,"TMCOMP96";#N/A,#N/A,FALSE,"MAT96";#N/A,#N/A,FALSE,"FANDA96";#N/A,#N/A,FALSE,"INTRAN96";#N/A,#N/A,FALSE,"NAA9697";#N/A,#N/A,FALSE,"ECWEBB";#N/A,#N/A,FALSE,"MFT96";#N/A,#N/A,FALSE,"CTrecon"}</definedName>
    <definedName name="wrn.TMCOMP._3_1_1_2_4" hidden="1">{#N/A,#N/A,FALSE,"TMCOMP96";#N/A,#N/A,FALSE,"MAT96";#N/A,#N/A,FALSE,"FANDA96";#N/A,#N/A,FALSE,"INTRAN96";#N/A,#N/A,FALSE,"NAA9697";#N/A,#N/A,FALSE,"ECWEBB";#N/A,#N/A,FALSE,"MFT96";#N/A,#N/A,FALSE,"CTrecon"}</definedName>
    <definedName name="wrn.TMCOMP._3_1_1_2_5" hidden="1">{#N/A,#N/A,FALSE,"TMCOMP96";#N/A,#N/A,FALSE,"MAT96";#N/A,#N/A,FALSE,"FANDA96";#N/A,#N/A,FALSE,"INTRAN96";#N/A,#N/A,FALSE,"NAA9697";#N/A,#N/A,FALSE,"ECWEBB";#N/A,#N/A,FALSE,"MFT96";#N/A,#N/A,FALSE,"CTrecon"}</definedName>
    <definedName name="wrn.TMCOMP._3_1_1_3" hidden="1">{#N/A,#N/A,FALSE,"TMCOMP96";#N/A,#N/A,FALSE,"MAT96";#N/A,#N/A,FALSE,"FANDA96";#N/A,#N/A,FALSE,"INTRAN96";#N/A,#N/A,FALSE,"NAA9697";#N/A,#N/A,FALSE,"ECWEBB";#N/A,#N/A,FALSE,"MFT96";#N/A,#N/A,FALSE,"CTrecon"}</definedName>
    <definedName name="wrn.TMCOMP._3_1_1_4" hidden="1">{#N/A,#N/A,FALSE,"TMCOMP96";#N/A,#N/A,FALSE,"MAT96";#N/A,#N/A,FALSE,"FANDA96";#N/A,#N/A,FALSE,"INTRAN96";#N/A,#N/A,FALSE,"NAA9697";#N/A,#N/A,FALSE,"ECWEBB";#N/A,#N/A,FALSE,"MFT96";#N/A,#N/A,FALSE,"CTrecon"}</definedName>
    <definedName name="wrn.TMCOMP._3_1_1_5" hidden="1">{#N/A,#N/A,FALSE,"TMCOMP96";#N/A,#N/A,FALSE,"MAT96";#N/A,#N/A,FALSE,"FANDA96";#N/A,#N/A,FALSE,"INTRAN96";#N/A,#N/A,FALSE,"NAA9697";#N/A,#N/A,FALSE,"ECWEBB";#N/A,#N/A,FALSE,"MFT96";#N/A,#N/A,FALSE,"CTrecon"}</definedName>
    <definedName name="wrn.TMCOMP._3_1_2" hidden="1">{#N/A,#N/A,FALSE,"TMCOMP96";#N/A,#N/A,FALSE,"MAT96";#N/A,#N/A,FALSE,"FANDA96";#N/A,#N/A,FALSE,"INTRAN96";#N/A,#N/A,FALSE,"NAA9697";#N/A,#N/A,FALSE,"ECWEBB";#N/A,#N/A,FALSE,"MFT96";#N/A,#N/A,FALSE,"CTrecon"}</definedName>
    <definedName name="wrn.TMCOMP._3_1_2_1" hidden="1">{#N/A,#N/A,FALSE,"TMCOMP96";#N/A,#N/A,FALSE,"MAT96";#N/A,#N/A,FALSE,"FANDA96";#N/A,#N/A,FALSE,"INTRAN96";#N/A,#N/A,FALSE,"NAA9697";#N/A,#N/A,FALSE,"ECWEBB";#N/A,#N/A,FALSE,"MFT96";#N/A,#N/A,FALSE,"CTrecon"}</definedName>
    <definedName name="wrn.TMCOMP._3_1_2_2" hidden="1">{#N/A,#N/A,FALSE,"TMCOMP96";#N/A,#N/A,FALSE,"MAT96";#N/A,#N/A,FALSE,"FANDA96";#N/A,#N/A,FALSE,"INTRAN96";#N/A,#N/A,FALSE,"NAA9697";#N/A,#N/A,FALSE,"ECWEBB";#N/A,#N/A,FALSE,"MFT96";#N/A,#N/A,FALSE,"CTrecon"}</definedName>
    <definedName name="wrn.TMCOMP._3_1_2_3" hidden="1">{#N/A,#N/A,FALSE,"TMCOMP96";#N/A,#N/A,FALSE,"MAT96";#N/A,#N/A,FALSE,"FANDA96";#N/A,#N/A,FALSE,"INTRAN96";#N/A,#N/A,FALSE,"NAA9697";#N/A,#N/A,FALSE,"ECWEBB";#N/A,#N/A,FALSE,"MFT96";#N/A,#N/A,FALSE,"CTrecon"}</definedName>
    <definedName name="wrn.TMCOMP._3_1_2_4" hidden="1">{#N/A,#N/A,FALSE,"TMCOMP96";#N/A,#N/A,FALSE,"MAT96";#N/A,#N/A,FALSE,"FANDA96";#N/A,#N/A,FALSE,"INTRAN96";#N/A,#N/A,FALSE,"NAA9697";#N/A,#N/A,FALSE,"ECWEBB";#N/A,#N/A,FALSE,"MFT96";#N/A,#N/A,FALSE,"CTrecon"}</definedName>
    <definedName name="wrn.TMCOMP._3_1_2_5" hidden="1">{#N/A,#N/A,FALSE,"TMCOMP96";#N/A,#N/A,FALSE,"MAT96";#N/A,#N/A,FALSE,"FANDA96";#N/A,#N/A,FALSE,"INTRAN96";#N/A,#N/A,FALSE,"NAA9697";#N/A,#N/A,FALSE,"ECWEBB";#N/A,#N/A,FALSE,"MFT96";#N/A,#N/A,FALSE,"CTrecon"}</definedName>
    <definedName name="wrn.TMCOMP._3_1_3" hidden="1">{#N/A,#N/A,FALSE,"TMCOMP96";#N/A,#N/A,FALSE,"MAT96";#N/A,#N/A,FALSE,"FANDA96";#N/A,#N/A,FALSE,"INTRAN96";#N/A,#N/A,FALSE,"NAA9697";#N/A,#N/A,FALSE,"ECWEBB";#N/A,#N/A,FALSE,"MFT96";#N/A,#N/A,FALSE,"CTrecon"}</definedName>
    <definedName name="wrn.TMCOMP._3_1_3_1" hidden="1">{#N/A,#N/A,FALSE,"TMCOMP96";#N/A,#N/A,FALSE,"MAT96";#N/A,#N/A,FALSE,"FANDA96";#N/A,#N/A,FALSE,"INTRAN96";#N/A,#N/A,FALSE,"NAA9697";#N/A,#N/A,FALSE,"ECWEBB";#N/A,#N/A,FALSE,"MFT96";#N/A,#N/A,FALSE,"CTrecon"}</definedName>
    <definedName name="wrn.TMCOMP._3_1_3_2" hidden="1">{#N/A,#N/A,FALSE,"TMCOMP96";#N/A,#N/A,FALSE,"MAT96";#N/A,#N/A,FALSE,"FANDA96";#N/A,#N/A,FALSE,"INTRAN96";#N/A,#N/A,FALSE,"NAA9697";#N/A,#N/A,FALSE,"ECWEBB";#N/A,#N/A,FALSE,"MFT96";#N/A,#N/A,FALSE,"CTrecon"}</definedName>
    <definedName name="wrn.TMCOMP._3_1_3_3" hidden="1">{#N/A,#N/A,FALSE,"TMCOMP96";#N/A,#N/A,FALSE,"MAT96";#N/A,#N/A,FALSE,"FANDA96";#N/A,#N/A,FALSE,"INTRAN96";#N/A,#N/A,FALSE,"NAA9697";#N/A,#N/A,FALSE,"ECWEBB";#N/A,#N/A,FALSE,"MFT96";#N/A,#N/A,FALSE,"CTrecon"}</definedName>
    <definedName name="wrn.TMCOMP._3_1_3_4" hidden="1">{#N/A,#N/A,FALSE,"TMCOMP96";#N/A,#N/A,FALSE,"MAT96";#N/A,#N/A,FALSE,"FANDA96";#N/A,#N/A,FALSE,"INTRAN96";#N/A,#N/A,FALSE,"NAA9697";#N/A,#N/A,FALSE,"ECWEBB";#N/A,#N/A,FALSE,"MFT96";#N/A,#N/A,FALSE,"CTrecon"}</definedName>
    <definedName name="wrn.TMCOMP._3_1_3_5" hidden="1">{#N/A,#N/A,FALSE,"TMCOMP96";#N/A,#N/A,FALSE,"MAT96";#N/A,#N/A,FALSE,"FANDA96";#N/A,#N/A,FALSE,"INTRAN96";#N/A,#N/A,FALSE,"NAA9697";#N/A,#N/A,FALSE,"ECWEBB";#N/A,#N/A,FALSE,"MFT96";#N/A,#N/A,FALSE,"CTrecon"}</definedName>
    <definedName name="wrn.TMCOMP._3_1_4" hidden="1">{#N/A,#N/A,FALSE,"TMCOMP96";#N/A,#N/A,FALSE,"MAT96";#N/A,#N/A,FALSE,"FANDA96";#N/A,#N/A,FALSE,"INTRAN96";#N/A,#N/A,FALSE,"NAA9697";#N/A,#N/A,FALSE,"ECWEBB";#N/A,#N/A,FALSE,"MFT96";#N/A,#N/A,FALSE,"CTrecon"}</definedName>
    <definedName name="wrn.TMCOMP._3_1_4_1" hidden="1">{#N/A,#N/A,FALSE,"TMCOMP96";#N/A,#N/A,FALSE,"MAT96";#N/A,#N/A,FALSE,"FANDA96";#N/A,#N/A,FALSE,"INTRAN96";#N/A,#N/A,FALSE,"NAA9697";#N/A,#N/A,FALSE,"ECWEBB";#N/A,#N/A,FALSE,"MFT96";#N/A,#N/A,FALSE,"CTrecon"}</definedName>
    <definedName name="wrn.TMCOMP._3_1_4_2" hidden="1">{#N/A,#N/A,FALSE,"TMCOMP96";#N/A,#N/A,FALSE,"MAT96";#N/A,#N/A,FALSE,"FANDA96";#N/A,#N/A,FALSE,"INTRAN96";#N/A,#N/A,FALSE,"NAA9697";#N/A,#N/A,FALSE,"ECWEBB";#N/A,#N/A,FALSE,"MFT96";#N/A,#N/A,FALSE,"CTrecon"}</definedName>
    <definedName name="wrn.TMCOMP._3_1_4_3" hidden="1">{#N/A,#N/A,FALSE,"TMCOMP96";#N/A,#N/A,FALSE,"MAT96";#N/A,#N/A,FALSE,"FANDA96";#N/A,#N/A,FALSE,"INTRAN96";#N/A,#N/A,FALSE,"NAA9697";#N/A,#N/A,FALSE,"ECWEBB";#N/A,#N/A,FALSE,"MFT96";#N/A,#N/A,FALSE,"CTrecon"}</definedName>
    <definedName name="wrn.TMCOMP._3_1_4_4" hidden="1">{#N/A,#N/A,FALSE,"TMCOMP96";#N/A,#N/A,FALSE,"MAT96";#N/A,#N/A,FALSE,"FANDA96";#N/A,#N/A,FALSE,"INTRAN96";#N/A,#N/A,FALSE,"NAA9697";#N/A,#N/A,FALSE,"ECWEBB";#N/A,#N/A,FALSE,"MFT96";#N/A,#N/A,FALSE,"CTrecon"}</definedName>
    <definedName name="wrn.TMCOMP._3_1_4_5" hidden="1">{#N/A,#N/A,FALSE,"TMCOMP96";#N/A,#N/A,FALSE,"MAT96";#N/A,#N/A,FALSE,"FANDA96";#N/A,#N/A,FALSE,"INTRAN96";#N/A,#N/A,FALSE,"NAA9697";#N/A,#N/A,FALSE,"ECWEBB";#N/A,#N/A,FALSE,"MFT96";#N/A,#N/A,FALSE,"CTrecon"}</definedName>
    <definedName name="wrn.TMCOMP._3_1_5" hidden="1">{#N/A,#N/A,FALSE,"TMCOMP96";#N/A,#N/A,FALSE,"MAT96";#N/A,#N/A,FALSE,"FANDA96";#N/A,#N/A,FALSE,"INTRAN96";#N/A,#N/A,FALSE,"NAA9697";#N/A,#N/A,FALSE,"ECWEBB";#N/A,#N/A,FALSE,"MFT96";#N/A,#N/A,FALSE,"CTrecon"}</definedName>
    <definedName name="wrn.TMCOMP._3_1_5_1" hidden="1">{#N/A,#N/A,FALSE,"TMCOMP96";#N/A,#N/A,FALSE,"MAT96";#N/A,#N/A,FALSE,"FANDA96";#N/A,#N/A,FALSE,"INTRAN96";#N/A,#N/A,FALSE,"NAA9697";#N/A,#N/A,FALSE,"ECWEBB";#N/A,#N/A,FALSE,"MFT96";#N/A,#N/A,FALSE,"CTrecon"}</definedName>
    <definedName name="wrn.TMCOMP._3_1_5_2" hidden="1">{#N/A,#N/A,FALSE,"TMCOMP96";#N/A,#N/A,FALSE,"MAT96";#N/A,#N/A,FALSE,"FANDA96";#N/A,#N/A,FALSE,"INTRAN96";#N/A,#N/A,FALSE,"NAA9697";#N/A,#N/A,FALSE,"ECWEBB";#N/A,#N/A,FALSE,"MFT96";#N/A,#N/A,FALSE,"CTrecon"}</definedName>
    <definedName name="wrn.TMCOMP._3_1_5_3" hidden="1">{#N/A,#N/A,FALSE,"TMCOMP96";#N/A,#N/A,FALSE,"MAT96";#N/A,#N/A,FALSE,"FANDA96";#N/A,#N/A,FALSE,"INTRAN96";#N/A,#N/A,FALSE,"NAA9697";#N/A,#N/A,FALSE,"ECWEBB";#N/A,#N/A,FALSE,"MFT96";#N/A,#N/A,FALSE,"CTrecon"}</definedName>
    <definedName name="wrn.TMCOMP._3_1_5_4" hidden="1">{#N/A,#N/A,FALSE,"TMCOMP96";#N/A,#N/A,FALSE,"MAT96";#N/A,#N/A,FALSE,"FANDA96";#N/A,#N/A,FALSE,"INTRAN96";#N/A,#N/A,FALSE,"NAA9697";#N/A,#N/A,FALSE,"ECWEBB";#N/A,#N/A,FALSE,"MFT96";#N/A,#N/A,FALSE,"CTrecon"}</definedName>
    <definedName name="wrn.TMCOMP._3_1_5_5" hidden="1">{#N/A,#N/A,FALSE,"TMCOMP96";#N/A,#N/A,FALSE,"MAT96";#N/A,#N/A,FALSE,"FANDA96";#N/A,#N/A,FALSE,"INTRAN96";#N/A,#N/A,FALSE,"NAA9697";#N/A,#N/A,FALSE,"ECWEBB";#N/A,#N/A,FALSE,"MFT96";#N/A,#N/A,FALSE,"CTrecon"}</definedName>
    <definedName name="wrn.TMCOMP._3_2" hidden="1">{#N/A,#N/A,FALSE,"TMCOMP96";#N/A,#N/A,FALSE,"MAT96";#N/A,#N/A,FALSE,"FANDA96";#N/A,#N/A,FALSE,"INTRAN96";#N/A,#N/A,FALSE,"NAA9697";#N/A,#N/A,FALSE,"ECWEBB";#N/A,#N/A,FALSE,"MFT96";#N/A,#N/A,FALSE,"CTrecon"}</definedName>
    <definedName name="wrn.TMCOMP._3_2_1" hidden="1">{#N/A,#N/A,FALSE,"TMCOMP96";#N/A,#N/A,FALSE,"MAT96";#N/A,#N/A,FALSE,"FANDA96";#N/A,#N/A,FALSE,"INTRAN96";#N/A,#N/A,FALSE,"NAA9697";#N/A,#N/A,FALSE,"ECWEBB";#N/A,#N/A,FALSE,"MFT96";#N/A,#N/A,FALSE,"CTrecon"}</definedName>
    <definedName name="wrn.TMCOMP._3_2_2" hidden="1">{#N/A,#N/A,FALSE,"TMCOMP96";#N/A,#N/A,FALSE,"MAT96";#N/A,#N/A,FALSE,"FANDA96";#N/A,#N/A,FALSE,"INTRAN96";#N/A,#N/A,FALSE,"NAA9697";#N/A,#N/A,FALSE,"ECWEBB";#N/A,#N/A,FALSE,"MFT96";#N/A,#N/A,FALSE,"CTrecon"}</definedName>
    <definedName name="wrn.TMCOMP._3_2_3" hidden="1">{#N/A,#N/A,FALSE,"TMCOMP96";#N/A,#N/A,FALSE,"MAT96";#N/A,#N/A,FALSE,"FANDA96";#N/A,#N/A,FALSE,"INTRAN96";#N/A,#N/A,FALSE,"NAA9697";#N/A,#N/A,FALSE,"ECWEBB";#N/A,#N/A,FALSE,"MFT96";#N/A,#N/A,FALSE,"CTrecon"}</definedName>
    <definedName name="wrn.TMCOMP._3_2_4" hidden="1">{#N/A,#N/A,FALSE,"TMCOMP96";#N/A,#N/A,FALSE,"MAT96";#N/A,#N/A,FALSE,"FANDA96";#N/A,#N/A,FALSE,"INTRAN96";#N/A,#N/A,FALSE,"NAA9697";#N/A,#N/A,FALSE,"ECWEBB";#N/A,#N/A,FALSE,"MFT96";#N/A,#N/A,FALSE,"CTrecon"}</definedName>
    <definedName name="wrn.TMCOMP._3_2_5" hidden="1">{#N/A,#N/A,FALSE,"TMCOMP96";#N/A,#N/A,FALSE,"MAT96";#N/A,#N/A,FALSE,"FANDA96";#N/A,#N/A,FALSE,"INTRAN96";#N/A,#N/A,FALSE,"NAA9697";#N/A,#N/A,FALSE,"ECWEBB";#N/A,#N/A,FALSE,"MFT96";#N/A,#N/A,FALSE,"CTrecon"}</definedName>
    <definedName name="wrn.TMCOMP._3_3" hidden="1">{#N/A,#N/A,FALSE,"TMCOMP96";#N/A,#N/A,FALSE,"MAT96";#N/A,#N/A,FALSE,"FANDA96";#N/A,#N/A,FALSE,"INTRAN96";#N/A,#N/A,FALSE,"NAA9697";#N/A,#N/A,FALSE,"ECWEBB";#N/A,#N/A,FALSE,"MFT96";#N/A,#N/A,FALSE,"CTrecon"}</definedName>
    <definedName name="wrn.TMCOMP._3_3_1" hidden="1">{#N/A,#N/A,FALSE,"TMCOMP96";#N/A,#N/A,FALSE,"MAT96";#N/A,#N/A,FALSE,"FANDA96";#N/A,#N/A,FALSE,"INTRAN96";#N/A,#N/A,FALSE,"NAA9697";#N/A,#N/A,FALSE,"ECWEBB";#N/A,#N/A,FALSE,"MFT96";#N/A,#N/A,FALSE,"CTrecon"}</definedName>
    <definedName name="wrn.TMCOMP._3_3_2" hidden="1">{#N/A,#N/A,FALSE,"TMCOMP96";#N/A,#N/A,FALSE,"MAT96";#N/A,#N/A,FALSE,"FANDA96";#N/A,#N/A,FALSE,"INTRAN96";#N/A,#N/A,FALSE,"NAA9697";#N/A,#N/A,FALSE,"ECWEBB";#N/A,#N/A,FALSE,"MFT96";#N/A,#N/A,FALSE,"CTrecon"}</definedName>
    <definedName name="wrn.TMCOMP._3_3_3" hidden="1">{#N/A,#N/A,FALSE,"TMCOMP96";#N/A,#N/A,FALSE,"MAT96";#N/A,#N/A,FALSE,"FANDA96";#N/A,#N/A,FALSE,"INTRAN96";#N/A,#N/A,FALSE,"NAA9697";#N/A,#N/A,FALSE,"ECWEBB";#N/A,#N/A,FALSE,"MFT96";#N/A,#N/A,FALSE,"CTrecon"}</definedName>
    <definedName name="wrn.TMCOMP._3_3_4" hidden="1">{#N/A,#N/A,FALSE,"TMCOMP96";#N/A,#N/A,FALSE,"MAT96";#N/A,#N/A,FALSE,"FANDA96";#N/A,#N/A,FALSE,"INTRAN96";#N/A,#N/A,FALSE,"NAA9697";#N/A,#N/A,FALSE,"ECWEBB";#N/A,#N/A,FALSE,"MFT96";#N/A,#N/A,FALSE,"CTrecon"}</definedName>
    <definedName name="wrn.TMCOMP._3_3_5" hidden="1">{#N/A,#N/A,FALSE,"TMCOMP96";#N/A,#N/A,FALSE,"MAT96";#N/A,#N/A,FALSE,"FANDA96";#N/A,#N/A,FALSE,"INTRAN96";#N/A,#N/A,FALSE,"NAA9697";#N/A,#N/A,FALSE,"ECWEBB";#N/A,#N/A,FALSE,"MFT96";#N/A,#N/A,FALSE,"CTrecon"}</definedName>
    <definedName name="wrn.TMCOMP._3_4" hidden="1">{#N/A,#N/A,FALSE,"TMCOMP96";#N/A,#N/A,FALSE,"MAT96";#N/A,#N/A,FALSE,"FANDA96";#N/A,#N/A,FALSE,"INTRAN96";#N/A,#N/A,FALSE,"NAA9697";#N/A,#N/A,FALSE,"ECWEBB";#N/A,#N/A,FALSE,"MFT96";#N/A,#N/A,FALSE,"CTrecon"}</definedName>
    <definedName name="wrn.TMCOMP._3_4_1" hidden="1">{#N/A,#N/A,FALSE,"TMCOMP96";#N/A,#N/A,FALSE,"MAT96";#N/A,#N/A,FALSE,"FANDA96";#N/A,#N/A,FALSE,"INTRAN96";#N/A,#N/A,FALSE,"NAA9697";#N/A,#N/A,FALSE,"ECWEBB";#N/A,#N/A,FALSE,"MFT96";#N/A,#N/A,FALSE,"CTrecon"}</definedName>
    <definedName name="wrn.TMCOMP._3_4_2" hidden="1">{#N/A,#N/A,FALSE,"TMCOMP96";#N/A,#N/A,FALSE,"MAT96";#N/A,#N/A,FALSE,"FANDA96";#N/A,#N/A,FALSE,"INTRAN96";#N/A,#N/A,FALSE,"NAA9697";#N/A,#N/A,FALSE,"ECWEBB";#N/A,#N/A,FALSE,"MFT96";#N/A,#N/A,FALSE,"CTrecon"}</definedName>
    <definedName name="wrn.TMCOMP._3_4_3" hidden="1">{#N/A,#N/A,FALSE,"TMCOMP96";#N/A,#N/A,FALSE,"MAT96";#N/A,#N/A,FALSE,"FANDA96";#N/A,#N/A,FALSE,"INTRAN96";#N/A,#N/A,FALSE,"NAA9697";#N/A,#N/A,FALSE,"ECWEBB";#N/A,#N/A,FALSE,"MFT96";#N/A,#N/A,FALSE,"CTrecon"}</definedName>
    <definedName name="wrn.TMCOMP._3_4_4" hidden="1">{#N/A,#N/A,FALSE,"TMCOMP96";#N/A,#N/A,FALSE,"MAT96";#N/A,#N/A,FALSE,"FANDA96";#N/A,#N/A,FALSE,"INTRAN96";#N/A,#N/A,FALSE,"NAA9697";#N/A,#N/A,FALSE,"ECWEBB";#N/A,#N/A,FALSE,"MFT96";#N/A,#N/A,FALSE,"CTrecon"}</definedName>
    <definedName name="wrn.TMCOMP._3_4_5" hidden="1">{#N/A,#N/A,FALSE,"TMCOMP96";#N/A,#N/A,FALSE,"MAT96";#N/A,#N/A,FALSE,"FANDA96";#N/A,#N/A,FALSE,"INTRAN96";#N/A,#N/A,FALSE,"NAA9697";#N/A,#N/A,FALSE,"ECWEBB";#N/A,#N/A,FALSE,"MFT96";#N/A,#N/A,FALSE,"CTrecon"}</definedName>
    <definedName name="wrn.TMCOMP._3_5" hidden="1">{#N/A,#N/A,FALSE,"TMCOMP96";#N/A,#N/A,FALSE,"MAT96";#N/A,#N/A,FALSE,"FANDA96";#N/A,#N/A,FALSE,"INTRAN96";#N/A,#N/A,FALSE,"NAA9697";#N/A,#N/A,FALSE,"ECWEBB";#N/A,#N/A,FALSE,"MFT96";#N/A,#N/A,FALSE,"CTrecon"}</definedName>
    <definedName name="wrn.TMCOMP._3_5_1" hidden="1">{#N/A,#N/A,FALSE,"TMCOMP96";#N/A,#N/A,FALSE,"MAT96";#N/A,#N/A,FALSE,"FANDA96";#N/A,#N/A,FALSE,"INTRAN96";#N/A,#N/A,FALSE,"NAA9697";#N/A,#N/A,FALSE,"ECWEBB";#N/A,#N/A,FALSE,"MFT96";#N/A,#N/A,FALSE,"CTrecon"}</definedName>
    <definedName name="wrn.TMCOMP._3_5_2" hidden="1">{#N/A,#N/A,FALSE,"TMCOMP96";#N/A,#N/A,FALSE,"MAT96";#N/A,#N/A,FALSE,"FANDA96";#N/A,#N/A,FALSE,"INTRAN96";#N/A,#N/A,FALSE,"NAA9697";#N/A,#N/A,FALSE,"ECWEBB";#N/A,#N/A,FALSE,"MFT96";#N/A,#N/A,FALSE,"CTrecon"}</definedName>
    <definedName name="wrn.TMCOMP._3_5_3" hidden="1">{#N/A,#N/A,FALSE,"TMCOMP96";#N/A,#N/A,FALSE,"MAT96";#N/A,#N/A,FALSE,"FANDA96";#N/A,#N/A,FALSE,"INTRAN96";#N/A,#N/A,FALSE,"NAA9697";#N/A,#N/A,FALSE,"ECWEBB";#N/A,#N/A,FALSE,"MFT96";#N/A,#N/A,FALSE,"CTrecon"}</definedName>
    <definedName name="wrn.TMCOMP._3_5_4" hidden="1">{#N/A,#N/A,FALSE,"TMCOMP96";#N/A,#N/A,FALSE,"MAT96";#N/A,#N/A,FALSE,"FANDA96";#N/A,#N/A,FALSE,"INTRAN96";#N/A,#N/A,FALSE,"NAA9697";#N/A,#N/A,FALSE,"ECWEBB";#N/A,#N/A,FALSE,"MFT96";#N/A,#N/A,FALSE,"CTrecon"}</definedName>
    <definedName name="wrn.TMCOMP._3_5_5" hidden="1">{#N/A,#N/A,FALSE,"TMCOMP96";#N/A,#N/A,FALSE,"MAT96";#N/A,#N/A,FALSE,"FANDA96";#N/A,#N/A,FALSE,"INTRAN96";#N/A,#N/A,FALSE,"NAA9697";#N/A,#N/A,FALSE,"ECWEBB";#N/A,#N/A,FALSE,"MFT96";#N/A,#N/A,FALSE,"CTrecon"}</definedName>
    <definedName name="wrn.TMCOMP._4" hidden="1">{#N/A,#N/A,FALSE,"TMCOMP96";#N/A,#N/A,FALSE,"MAT96";#N/A,#N/A,FALSE,"FANDA96";#N/A,#N/A,FALSE,"INTRAN96";#N/A,#N/A,FALSE,"NAA9697";#N/A,#N/A,FALSE,"ECWEBB";#N/A,#N/A,FALSE,"MFT96";#N/A,#N/A,FALSE,"CTrecon"}</definedName>
    <definedName name="wrn.TMCOMP._4_1" hidden="1">{#N/A,#N/A,FALSE,"TMCOMP96";#N/A,#N/A,FALSE,"MAT96";#N/A,#N/A,FALSE,"FANDA96";#N/A,#N/A,FALSE,"INTRAN96";#N/A,#N/A,FALSE,"NAA9697";#N/A,#N/A,FALSE,"ECWEBB";#N/A,#N/A,FALSE,"MFT96";#N/A,#N/A,FALSE,"CTrecon"}</definedName>
    <definedName name="wrn.TMCOMP._4_1_1" hidden="1">{#N/A,#N/A,FALSE,"TMCOMP96";#N/A,#N/A,FALSE,"MAT96";#N/A,#N/A,FALSE,"FANDA96";#N/A,#N/A,FALSE,"INTRAN96";#N/A,#N/A,FALSE,"NAA9697";#N/A,#N/A,FALSE,"ECWEBB";#N/A,#N/A,FALSE,"MFT96";#N/A,#N/A,FALSE,"CTrecon"}</definedName>
    <definedName name="wrn.TMCOMP._4_1_1_1" hidden="1">{#N/A,#N/A,FALSE,"TMCOMP96";#N/A,#N/A,FALSE,"MAT96";#N/A,#N/A,FALSE,"FANDA96";#N/A,#N/A,FALSE,"INTRAN96";#N/A,#N/A,FALSE,"NAA9697";#N/A,#N/A,FALSE,"ECWEBB";#N/A,#N/A,FALSE,"MFT96";#N/A,#N/A,FALSE,"CTrecon"}</definedName>
    <definedName name="wrn.TMCOMP._4_1_1_1_1" hidden="1">{#N/A,#N/A,FALSE,"TMCOMP96";#N/A,#N/A,FALSE,"MAT96";#N/A,#N/A,FALSE,"FANDA96";#N/A,#N/A,FALSE,"INTRAN96";#N/A,#N/A,FALSE,"NAA9697";#N/A,#N/A,FALSE,"ECWEBB";#N/A,#N/A,FALSE,"MFT96";#N/A,#N/A,FALSE,"CTrecon"}</definedName>
    <definedName name="wrn.TMCOMP._4_1_1_1_2" hidden="1">{#N/A,#N/A,FALSE,"TMCOMP96";#N/A,#N/A,FALSE,"MAT96";#N/A,#N/A,FALSE,"FANDA96";#N/A,#N/A,FALSE,"INTRAN96";#N/A,#N/A,FALSE,"NAA9697";#N/A,#N/A,FALSE,"ECWEBB";#N/A,#N/A,FALSE,"MFT96";#N/A,#N/A,FALSE,"CTrecon"}</definedName>
    <definedName name="wrn.TMCOMP._4_1_1_1_3" hidden="1">{#N/A,#N/A,FALSE,"TMCOMP96";#N/A,#N/A,FALSE,"MAT96";#N/A,#N/A,FALSE,"FANDA96";#N/A,#N/A,FALSE,"INTRAN96";#N/A,#N/A,FALSE,"NAA9697";#N/A,#N/A,FALSE,"ECWEBB";#N/A,#N/A,FALSE,"MFT96";#N/A,#N/A,FALSE,"CTrecon"}</definedName>
    <definedName name="wrn.TMCOMP._4_1_1_1_4" hidden="1">{#N/A,#N/A,FALSE,"TMCOMP96";#N/A,#N/A,FALSE,"MAT96";#N/A,#N/A,FALSE,"FANDA96";#N/A,#N/A,FALSE,"INTRAN96";#N/A,#N/A,FALSE,"NAA9697";#N/A,#N/A,FALSE,"ECWEBB";#N/A,#N/A,FALSE,"MFT96";#N/A,#N/A,FALSE,"CTrecon"}</definedName>
    <definedName name="wrn.TMCOMP._4_1_1_1_5" hidden="1">{#N/A,#N/A,FALSE,"TMCOMP96";#N/A,#N/A,FALSE,"MAT96";#N/A,#N/A,FALSE,"FANDA96";#N/A,#N/A,FALSE,"INTRAN96";#N/A,#N/A,FALSE,"NAA9697";#N/A,#N/A,FALSE,"ECWEBB";#N/A,#N/A,FALSE,"MFT96";#N/A,#N/A,FALSE,"CTrecon"}</definedName>
    <definedName name="wrn.TMCOMP._4_1_1_2" hidden="1">{#N/A,#N/A,FALSE,"TMCOMP96";#N/A,#N/A,FALSE,"MAT96";#N/A,#N/A,FALSE,"FANDA96";#N/A,#N/A,FALSE,"INTRAN96";#N/A,#N/A,FALSE,"NAA9697";#N/A,#N/A,FALSE,"ECWEBB";#N/A,#N/A,FALSE,"MFT96";#N/A,#N/A,FALSE,"CTrecon"}</definedName>
    <definedName name="wrn.TMCOMP._4_1_1_2_1" hidden="1">{#N/A,#N/A,FALSE,"TMCOMP96";#N/A,#N/A,FALSE,"MAT96";#N/A,#N/A,FALSE,"FANDA96";#N/A,#N/A,FALSE,"INTRAN96";#N/A,#N/A,FALSE,"NAA9697";#N/A,#N/A,FALSE,"ECWEBB";#N/A,#N/A,FALSE,"MFT96";#N/A,#N/A,FALSE,"CTrecon"}</definedName>
    <definedName name="wrn.TMCOMP._4_1_1_2_2" hidden="1">{#N/A,#N/A,FALSE,"TMCOMP96";#N/A,#N/A,FALSE,"MAT96";#N/A,#N/A,FALSE,"FANDA96";#N/A,#N/A,FALSE,"INTRAN96";#N/A,#N/A,FALSE,"NAA9697";#N/A,#N/A,FALSE,"ECWEBB";#N/A,#N/A,FALSE,"MFT96";#N/A,#N/A,FALSE,"CTrecon"}</definedName>
    <definedName name="wrn.TMCOMP._4_1_1_2_3" hidden="1">{#N/A,#N/A,FALSE,"TMCOMP96";#N/A,#N/A,FALSE,"MAT96";#N/A,#N/A,FALSE,"FANDA96";#N/A,#N/A,FALSE,"INTRAN96";#N/A,#N/A,FALSE,"NAA9697";#N/A,#N/A,FALSE,"ECWEBB";#N/A,#N/A,FALSE,"MFT96";#N/A,#N/A,FALSE,"CTrecon"}</definedName>
    <definedName name="wrn.TMCOMP._4_1_1_2_4" hidden="1">{#N/A,#N/A,FALSE,"TMCOMP96";#N/A,#N/A,FALSE,"MAT96";#N/A,#N/A,FALSE,"FANDA96";#N/A,#N/A,FALSE,"INTRAN96";#N/A,#N/A,FALSE,"NAA9697";#N/A,#N/A,FALSE,"ECWEBB";#N/A,#N/A,FALSE,"MFT96";#N/A,#N/A,FALSE,"CTrecon"}</definedName>
    <definedName name="wrn.TMCOMP._4_1_1_2_5" hidden="1">{#N/A,#N/A,FALSE,"TMCOMP96";#N/A,#N/A,FALSE,"MAT96";#N/A,#N/A,FALSE,"FANDA96";#N/A,#N/A,FALSE,"INTRAN96";#N/A,#N/A,FALSE,"NAA9697";#N/A,#N/A,FALSE,"ECWEBB";#N/A,#N/A,FALSE,"MFT96";#N/A,#N/A,FALSE,"CTrecon"}</definedName>
    <definedName name="wrn.TMCOMP._4_1_1_3" hidden="1">{#N/A,#N/A,FALSE,"TMCOMP96";#N/A,#N/A,FALSE,"MAT96";#N/A,#N/A,FALSE,"FANDA96";#N/A,#N/A,FALSE,"INTRAN96";#N/A,#N/A,FALSE,"NAA9697";#N/A,#N/A,FALSE,"ECWEBB";#N/A,#N/A,FALSE,"MFT96";#N/A,#N/A,FALSE,"CTrecon"}</definedName>
    <definedName name="wrn.TMCOMP._4_1_1_4" hidden="1">{#N/A,#N/A,FALSE,"TMCOMP96";#N/A,#N/A,FALSE,"MAT96";#N/A,#N/A,FALSE,"FANDA96";#N/A,#N/A,FALSE,"INTRAN96";#N/A,#N/A,FALSE,"NAA9697";#N/A,#N/A,FALSE,"ECWEBB";#N/A,#N/A,FALSE,"MFT96";#N/A,#N/A,FALSE,"CTrecon"}</definedName>
    <definedName name="wrn.TMCOMP._4_1_1_5" hidden="1">{#N/A,#N/A,FALSE,"TMCOMP96";#N/A,#N/A,FALSE,"MAT96";#N/A,#N/A,FALSE,"FANDA96";#N/A,#N/A,FALSE,"INTRAN96";#N/A,#N/A,FALSE,"NAA9697";#N/A,#N/A,FALSE,"ECWEBB";#N/A,#N/A,FALSE,"MFT96";#N/A,#N/A,FALSE,"CTrecon"}</definedName>
    <definedName name="wrn.TMCOMP._4_1_2" hidden="1">{#N/A,#N/A,FALSE,"TMCOMP96";#N/A,#N/A,FALSE,"MAT96";#N/A,#N/A,FALSE,"FANDA96";#N/A,#N/A,FALSE,"INTRAN96";#N/A,#N/A,FALSE,"NAA9697";#N/A,#N/A,FALSE,"ECWEBB";#N/A,#N/A,FALSE,"MFT96";#N/A,#N/A,FALSE,"CTrecon"}</definedName>
    <definedName name="wrn.TMCOMP._4_1_2_1" hidden="1">{#N/A,#N/A,FALSE,"TMCOMP96";#N/A,#N/A,FALSE,"MAT96";#N/A,#N/A,FALSE,"FANDA96";#N/A,#N/A,FALSE,"INTRAN96";#N/A,#N/A,FALSE,"NAA9697";#N/A,#N/A,FALSE,"ECWEBB";#N/A,#N/A,FALSE,"MFT96";#N/A,#N/A,FALSE,"CTrecon"}</definedName>
    <definedName name="wrn.TMCOMP._4_1_2_2" hidden="1">{#N/A,#N/A,FALSE,"TMCOMP96";#N/A,#N/A,FALSE,"MAT96";#N/A,#N/A,FALSE,"FANDA96";#N/A,#N/A,FALSE,"INTRAN96";#N/A,#N/A,FALSE,"NAA9697";#N/A,#N/A,FALSE,"ECWEBB";#N/A,#N/A,FALSE,"MFT96";#N/A,#N/A,FALSE,"CTrecon"}</definedName>
    <definedName name="wrn.TMCOMP._4_1_2_3" hidden="1">{#N/A,#N/A,FALSE,"TMCOMP96";#N/A,#N/A,FALSE,"MAT96";#N/A,#N/A,FALSE,"FANDA96";#N/A,#N/A,FALSE,"INTRAN96";#N/A,#N/A,FALSE,"NAA9697";#N/A,#N/A,FALSE,"ECWEBB";#N/A,#N/A,FALSE,"MFT96";#N/A,#N/A,FALSE,"CTrecon"}</definedName>
    <definedName name="wrn.TMCOMP._4_1_2_4" hidden="1">{#N/A,#N/A,FALSE,"TMCOMP96";#N/A,#N/A,FALSE,"MAT96";#N/A,#N/A,FALSE,"FANDA96";#N/A,#N/A,FALSE,"INTRAN96";#N/A,#N/A,FALSE,"NAA9697";#N/A,#N/A,FALSE,"ECWEBB";#N/A,#N/A,FALSE,"MFT96";#N/A,#N/A,FALSE,"CTrecon"}</definedName>
    <definedName name="wrn.TMCOMP._4_1_2_5" hidden="1">{#N/A,#N/A,FALSE,"TMCOMP96";#N/A,#N/A,FALSE,"MAT96";#N/A,#N/A,FALSE,"FANDA96";#N/A,#N/A,FALSE,"INTRAN96";#N/A,#N/A,FALSE,"NAA9697";#N/A,#N/A,FALSE,"ECWEBB";#N/A,#N/A,FALSE,"MFT96";#N/A,#N/A,FALSE,"CTrecon"}</definedName>
    <definedName name="wrn.TMCOMP._4_1_3" hidden="1">{#N/A,#N/A,FALSE,"TMCOMP96";#N/A,#N/A,FALSE,"MAT96";#N/A,#N/A,FALSE,"FANDA96";#N/A,#N/A,FALSE,"INTRAN96";#N/A,#N/A,FALSE,"NAA9697";#N/A,#N/A,FALSE,"ECWEBB";#N/A,#N/A,FALSE,"MFT96";#N/A,#N/A,FALSE,"CTrecon"}</definedName>
    <definedName name="wrn.TMCOMP._4_1_3_1" hidden="1">{#N/A,#N/A,FALSE,"TMCOMP96";#N/A,#N/A,FALSE,"MAT96";#N/A,#N/A,FALSE,"FANDA96";#N/A,#N/A,FALSE,"INTRAN96";#N/A,#N/A,FALSE,"NAA9697";#N/A,#N/A,FALSE,"ECWEBB";#N/A,#N/A,FALSE,"MFT96";#N/A,#N/A,FALSE,"CTrecon"}</definedName>
    <definedName name="wrn.TMCOMP._4_1_3_2" hidden="1">{#N/A,#N/A,FALSE,"TMCOMP96";#N/A,#N/A,FALSE,"MAT96";#N/A,#N/A,FALSE,"FANDA96";#N/A,#N/A,FALSE,"INTRAN96";#N/A,#N/A,FALSE,"NAA9697";#N/A,#N/A,FALSE,"ECWEBB";#N/A,#N/A,FALSE,"MFT96";#N/A,#N/A,FALSE,"CTrecon"}</definedName>
    <definedName name="wrn.TMCOMP._4_1_3_3" hidden="1">{#N/A,#N/A,FALSE,"TMCOMP96";#N/A,#N/A,FALSE,"MAT96";#N/A,#N/A,FALSE,"FANDA96";#N/A,#N/A,FALSE,"INTRAN96";#N/A,#N/A,FALSE,"NAA9697";#N/A,#N/A,FALSE,"ECWEBB";#N/A,#N/A,FALSE,"MFT96";#N/A,#N/A,FALSE,"CTrecon"}</definedName>
    <definedName name="wrn.TMCOMP._4_1_3_4" hidden="1">{#N/A,#N/A,FALSE,"TMCOMP96";#N/A,#N/A,FALSE,"MAT96";#N/A,#N/A,FALSE,"FANDA96";#N/A,#N/A,FALSE,"INTRAN96";#N/A,#N/A,FALSE,"NAA9697";#N/A,#N/A,FALSE,"ECWEBB";#N/A,#N/A,FALSE,"MFT96";#N/A,#N/A,FALSE,"CTrecon"}</definedName>
    <definedName name="wrn.TMCOMP._4_1_3_5" hidden="1">{#N/A,#N/A,FALSE,"TMCOMP96";#N/A,#N/A,FALSE,"MAT96";#N/A,#N/A,FALSE,"FANDA96";#N/A,#N/A,FALSE,"INTRAN96";#N/A,#N/A,FALSE,"NAA9697";#N/A,#N/A,FALSE,"ECWEBB";#N/A,#N/A,FALSE,"MFT96";#N/A,#N/A,FALSE,"CTrecon"}</definedName>
    <definedName name="wrn.TMCOMP._4_1_4" hidden="1">{#N/A,#N/A,FALSE,"TMCOMP96";#N/A,#N/A,FALSE,"MAT96";#N/A,#N/A,FALSE,"FANDA96";#N/A,#N/A,FALSE,"INTRAN96";#N/A,#N/A,FALSE,"NAA9697";#N/A,#N/A,FALSE,"ECWEBB";#N/A,#N/A,FALSE,"MFT96";#N/A,#N/A,FALSE,"CTrecon"}</definedName>
    <definedName name="wrn.TMCOMP._4_1_4_1" hidden="1">{#N/A,#N/A,FALSE,"TMCOMP96";#N/A,#N/A,FALSE,"MAT96";#N/A,#N/A,FALSE,"FANDA96";#N/A,#N/A,FALSE,"INTRAN96";#N/A,#N/A,FALSE,"NAA9697";#N/A,#N/A,FALSE,"ECWEBB";#N/A,#N/A,FALSE,"MFT96";#N/A,#N/A,FALSE,"CTrecon"}</definedName>
    <definedName name="wrn.TMCOMP._4_1_4_2" hidden="1">{#N/A,#N/A,FALSE,"TMCOMP96";#N/A,#N/A,FALSE,"MAT96";#N/A,#N/A,FALSE,"FANDA96";#N/A,#N/A,FALSE,"INTRAN96";#N/A,#N/A,FALSE,"NAA9697";#N/A,#N/A,FALSE,"ECWEBB";#N/A,#N/A,FALSE,"MFT96";#N/A,#N/A,FALSE,"CTrecon"}</definedName>
    <definedName name="wrn.TMCOMP._4_1_4_3" hidden="1">{#N/A,#N/A,FALSE,"TMCOMP96";#N/A,#N/A,FALSE,"MAT96";#N/A,#N/A,FALSE,"FANDA96";#N/A,#N/A,FALSE,"INTRAN96";#N/A,#N/A,FALSE,"NAA9697";#N/A,#N/A,FALSE,"ECWEBB";#N/A,#N/A,FALSE,"MFT96";#N/A,#N/A,FALSE,"CTrecon"}</definedName>
    <definedName name="wrn.TMCOMP._4_1_4_4" hidden="1">{#N/A,#N/A,FALSE,"TMCOMP96";#N/A,#N/A,FALSE,"MAT96";#N/A,#N/A,FALSE,"FANDA96";#N/A,#N/A,FALSE,"INTRAN96";#N/A,#N/A,FALSE,"NAA9697";#N/A,#N/A,FALSE,"ECWEBB";#N/A,#N/A,FALSE,"MFT96";#N/A,#N/A,FALSE,"CTrecon"}</definedName>
    <definedName name="wrn.TMCOMP._4_1_4_5" hidden="1">{#N/A,#N/A,FALSE,"TMCOMP96";#N/A,#N/A,FALSE,"MAT96";#N/A,#N/A,FALSE,"FANDA96";#N/A,#N/A,FALSE,"INTRAN96";#N/A,#N/A,FALSE,"NAA9697";#N/A,#N/A,FALSE,"ECWEBB";#N/A,#N/A,FALSE,"MFT96";#N/A,#N/A,FALSE,"CTrecon"}</definedName>
    <definedName name="wrn.TMCOMP._4_1_5" hidden="1">{#N/A,#N/A,FALSE,"TMCOMP96";#N/A,#N/A,FALSE,"MAT96";#N/A,#N/A,FALSE,"FANDA96";#N/A,#N/A,FALSE,"INTRAN96";#N/A,#N/A,FALSE,"NAA9697";#N/A,#N/A,FALSE,"ECWEBB";#N/A,#N/A,FALSE,"MFT96";#N/A,#N/A,FALSE,"CTrecon"}</definedName>
    <definedName name="wrn.TMCOMP._4_1_5_1" hidden="1">{#N/A,#N/A,FALSE,"TMCOMP96";#N/A,#N/A,FALSE,"MAT96";#N/A,#N/A,FALSE,"FANDA96";#N/A,#N/A,FALSE,"INTRAN96";#N/A,#N/A,FALSE,"NAA9697";#N/A,#N/A,FALSE,"ECWEBB";#N/A,#N/A,FALSE,"MFT96";#N/A,#N/A,FALSE,"CTrecon"}</definedName>
    <definedName name="wrn.TMCOMP._4_1_5_2" hidden="1">{#N/A,#N/A,FALSE,"TMCOMP96";#N/A,#N/A,FALSE,"MAT96";#N/A,#N/A,FALSE,"FANDA96";#N/A,#N/A,FALSE,"INTRAN96";#N/A,#N/A,FALSE,"NAA9697";#N/A,#N/A,FALSE,"ECWEBB";#N/A,#N/A,FALSE,"MFT96";#N/A,#N/A,FALSE,"CTrecon"}</definedName>
    <definedName name="wrn.TMCOMP._4_1_5_3" hidden="1">{#N/A,#N/A,FALSE,"TMCOMP96";#N/A,#N/A,FALSE,"MAT96";#N/A,#N/A,FALSE,"FANDA96";#N/A,#N/A,FALSE,"INTRAN96";#N/A,#N/A,FALSE,"NAA9697";#N/A,#N/A,FALSE,"ECWEBB";#N/A,#N/A,FALSE,"MFT96";#N/A,#N/A,FALSE,"CTrecon"}</definedName>
    <definedName name="wrn.TMCOMP._4_1_5_4" hidden="1">{#N/A,#N/A,FALSE,"TMCOMP96";#N/A,#N/A,FALSE,"MAT96";#N/A,#N/A,FALSE,"FANDA96";#N/A,#N/A,FALSE,"INTRAN96";#N/A,#N/A,FALSE,"NAA9697";#N/A,#N/A,FALSE,"ECWEBB";#N/A,#N/A,FALSE,"MFT96";#N/A,#N/A,FALSE,"CTrecon"}</definedName>
    <definedName name="wrn.TMCOMP._4_1_5_5" hidden="1">{#N/A,#N/A,FALSE,"TMCOMP96";#N/A,#N/A,FALSE,"MAT96";#N/A,#N/A,FALSE,"FANDA96";#N/A,#N/A,FALSE,"INTRAN96";#N/A,#N/A,FALSE,"NAA9697";#N/A,#N/A,FALSE,"ECWEBB";#N/A,#N/A,FALSE,"MFT96";#N/A,#N/A,FALSE,"CTrecon"}</definedName>
    <definedName name="wrn.TMCOMP._4_2" hidden="1">{#N/A,#N/A,FALSE,"TMCOMP96";#N/A,#N/A,FALSE,"MAT96";#N/A,#N/A,FALSE,"FANDA96";#N/A,#N/A,FALSE,"INTRAN96";#N/A,#N/A,FALSE,"NAA9697";#N/A,#N/A,FALSE,"ECWEBB";#N/A,#N/A,FALSE,"MFT96";#N/A,#N/A,FALSE,"CTrecon"}</definedName>
    <definedName name="wrn.TMCOMP._4_2_1" hidden="1">{#N/A,#N/A,FALSE,"TMCOMP96";#N/A,#N/A,FALSE,"MAT96";#N/A,#N/A,FALSE,"FANDA96";#N/A,#N/A,FALSE,"INTRAN96";#N/A,#N/A,FALSE,"NAA9697";#N/A,#N/A,FALSE,"ECWEBB";#N/A,#N/A,FALSE,"MFT96";#N/A,#N/A,FALSE,"CTrecon"}</definedName>
    <definedName name="wrn.TMCOMP._4_2_2" hidden="1">{#N/A,#N/A,FALSE,"TMCOMP96";#N/A,#N/A,FALSE,"MAT96";#N/A,#N/A,FALSE,"FANDA96";#N/A,#N/A,FALSE,"INTRAN96";#N/A,#N/A,FALSE,"NAA9697";#N/A,#N/A,FALSE,"ECWEBB";#N/A,#N/A,FALSE,"MFT96";#N/A,#N/A,FALSE,"CTrecon"}</definedName>
    <definedName name="wrn.TMCOMP._4_2_3" hidden="1">{#N/A,#N/A,FALSE,"TMCOMP96";#N/A,#N/A,FALSE,"MAT96";#N/A,#N/A,FALSE,"FANDA96";#N/A,#N/A,FALSE,"INTRAN96";#N/A,#N/A,FALSE,"NAA9697";#N/A,#N/A,FALSE,"ECWEBB";#N/A,#N/A,FALSE,"MFT96";#N/A,#N/A,FALSE,"CTrecon"}</definedName>
    <definedName name="wrn.TMCOMP._4_2_4" hidden="1">{#N/A,#N/A,FALSE,"TMCOMP96";#N/A,#N/A,FALSE,"MAT96";#N/A,#N/A,FALSE,"FANDA96";#N/A,#N/A,FALSE,"INTRAN96";#N/A,#N/A,FALSE,"NAA9697";#N/A,#N/A,FALSE,"ECWEBB";#N/A,#N/A,FALSE,"MFT96";#N/A,#N/A,FALSE,"CTrecon"}</definedName>
    <definedName name="wrn.TMCOMP._4_2_5" hidden="1">{#N/A,#N/A,FALSE,"TMCOMP96";#N/A,#N/A,FALSE,"MAT96";#N/A,#N/A,FALSE,"FANDA96";#N/A,#N/A,FALSE,"INTRAN96";#N/A,#N/A,FALSE,"NAA9697";#N/A,#N/A,FALSE,"ECWEBB";#N/A,#N/A,FALSE,"MFT96";#N/A,#N/A,FALSE,"CTrecon"}</definedName>
    <definedName name="wrn.TMCOMP._4_3" hidden="1">{#N/A,#N/A,FALSE,"TMCOMP96";#N/A,#N/A,FALSE,"MAT96";#N/A,#N/A,FALSE,"FANDA96";#N/A,#N/A,FALSE,"INTRAN96";#N/A,#N/A,FALSE,"NAA9697";#N/A,#N/A,FALSE,"ECWEBB";#N/A,#N/A,FALSE,"MFT96";#N/A,#N/A,FALSE,"CTrecon"}</definedName>
    <definedName name="wrn.TMCOMP._4_3_1" hidden="1">{#N/A,#N/A,FALSE,"TMCOMP96";#N/A,#N/A,FALSE,"MAT96";#N/A,#N/A,FALSE,"FANDA96";#N/A,#N/A,FALSE,"INTRAN96";#N/A,#N/A,FALSE,"NAA9697";#N/A,#N/A,FALSE,"ECWEBB";#N/A,#N/A,FALSE,"MFT96";#N/A,#N/A,FALSE,"CTrecon"}</definedName>
    <definedName name="wrn.TMCOMP._4_3_2" hidden="1">{#N/A,#N/A,FALSE,"TMCOMP96";#N/A,#N/A,FALSE,"MAT96";#N/A,#N/A,FALSE,"FANDA96";#N/A,#N/A,FALSE,"INTRAN96";#N/A,#N/A,FALSE,"NAA9697";#N/A,#N/A,FALSE,"ECWEBB";#N/A,#N/A,FALSE,"MFT96";#N/A,#N/A,FALSE,"CTrecon"}</definedName>
    <definedName name="wrn.TMCOMP._4_3_3" hidden="1">{#N/A,#N/A,FALSE,"TMCOMP96";#N/A,#N/A,FALSE,"MAT96";#N/A,#N/A,FALSE,"FANDA96";#N/A,#N/A,FALSE,"INTRAN96";#N/A,#N/A,FALSE,"NAA9697";#N/A,#N/A,FALSE,"ECWEBB";#N/A,#N/A,FALSE,"MFT96";#N/A,#N/A,FALSE,"CTrecon"}</definedName>
    <definedName name="wrn.TMCOMP._4_3_4" hidden="1">{#N/A,#N/A,FALSE,"TMCOMP96";#N/A,#N/A,FALSE,"MAT96";#N/A,#N/A,FALSE,"FANDA96";#N/A,#N/A,FALSE,"INTRAN96";#N/A,#N/A,FALSE,"NAA9697";#N/A,#N/A,FALSE,"ECWEBB";#N/A,#N/A,FALSE,"MFT96";#N/A,#N/A,FALSE,"CTrecon"}</definedName>
    <definedName name="wrn.TMCOMP._4_3_5" hidden="1">{#N/A,#N/A,FALSE,"TMCOMP96";#N/A,#N/A,FALSE,"MAT96";#N/A,#N/A,FALSE,"FANDA96";#N/A,#N/A,FALSE,"INTRAN96";#N/A,#N/A,FALSE,"NAA9697";#N/A,#N/A,FALSE,"ECWEBB";#N/A,#N/A,FALSE,"MFT96";#N/A,#N/A,FALSE,"CTrecon"}</definedName>
    <definedName name="wrn.TMCOMP._4_4" hidden="1">{#N/A,#N/A,FALSE,"TMCOMP96";#N/A,#N/A,FALSE,"MAT96";#N/A,#N/A,FALSE,"FANDA96";#N/A,#N/A,FALSE,"INTRAN96";#N/A,#N/A,FALSE,"NAA9697";#N/A,#N/A,FALSE,"ECWEBB";#N/A,#N/A,FALSE,"MFT96";#N/A,#N/A,FALSE,"CTrecon"}</definedName>
    <definedName name="wrn.TMCOMP._4_4_1" hidden="1">{#N/A,#N/A,FALSE,"TMCOMP96";#N/A,#N/A,FALSE,"MAT96";#N/A,#N/A,FALSE,"FANDA96";#N/A,#N/A,FALSE,"INTRAN96";#N/A,#N/A,FALSE,"NAA9697";#N/A,#N/A,FALSE,"ECWEBB";#N/A,#N/A,FALSE,"MFT96";#N/A,#N/A,FALSE,"CTrecon"}</definedName>
    <definedName name="wrn.TMCOMP._4_4_2" hidden="1">{#N/A,#N/A,FALSE,"TMCOMP96";#N/A,#N/A,FALSE,"MAT96";#N/A,#N/A,FALSE,"FANDA96";#N/A,#N/A,FALSE,"INTRAN96";#N/A,#N/A,FALSE,"NAA9697";#N/A,#N/A,FALSE,"ECWEBB";#N/A,#N/A,FALSE,"MFT96";#N/A,#N/A,FALSE,"CTrecon"}</definedName>
    <definedName name="wrn.TMCOMP._4_4_3" hidden="1">{#N/A,#N/A,FALSE,"TMCOMP96";#N/A,#N/A,FALSE,"MAT96";#N/A,#N/A,FALSE,"FANDA96";#N/A,#N/A,FALSE,"INTRAN96";#N/A,#N/A,FALSE,"NAA9697";#N/A,#N/A,FALSE,"ECWEBB";#N/A,#N/A,FALSE,"MFT96";#N/A,#N/A,FALSE,"CTrecon"}</definedName>
    <definedName name="wrn.TMCOMP._4_4_4" hidden="1">{#N/A,#N/A,FALSE,"TMCOMP96";#N/A,#N/A,FALSE,"MAT96";#N/A,#N/A,FALSE,"FANDA96";#N/A,#N/A,FALSE,"INTRAN96";#N/A,#N/A,FALSE,"NAA9697";#N/A,#N/A,FALSE,"ECWEBB";#N/A,#N/A,FALSE,"MFT96";#N/A,#N/A,FALSE,"CTrecon"}</definedName>
    <definedName name="wrn.TMCOMP._4_4_5" hidden="1">{#N/A,#N/A,FALSE,"TMCOMP96";#N/A,#N/A,FALSE,"MAT96";#N/A,#N/A,FALSE,"FANDA96";#N/A,#N/A,FALSE,"INTRAN96";#N/A,#N/A,FALSE,"NAA9697";#N/A,#N/A,FALSE,"ECWEBB";#N/A,#N/A,FALSE,"MFT96";#N/A,#N/A,FALSE,"CTrecon"}</definedName>
    <definedName name="wrn.TMCOMP._4_5" hidden="1">{#N/A,#N/A,FALSE,"TMCOMP96";#N/A,#N/A,FALSE,"MAT96";#N/A,#N/A,FALSE,"FANDA96";#N/A,#N/A,FALSE,"INTRAN96";#N/A,#N/A,FALSE,"NAA9697";#N/A,#N/A,FALSE,"ECWEBB";#N/A,#N/A,FALSE,"MFT96";#N/A,#N/A,FALSE,"CTrecon"}</definedName>
    <definedName name="wrn.TMCOMP._4_5_1" hidden="1">{#N/A,#N/A,FALSE,"TMCOMP96";#N/A,#N/A,FALSE,"MAT96";#N/A,#N/A,FALSE,"FANDA96";#N/A,#N/A,FALSE,"INTRAN96";#N/A,#N/A,FALSE,"NAA9697";#N/A,#N/A,FALSE,"ECWEBB";#N/A,#N/A,FALSE,"MFT96";#N/A,#N/A,FALSE,"CTrecon"}</definedName>
    <definedName name="wrn.TMCOMP._4_5_2" hidden="1">{#N/A,#N/A,FALSE,"TMCOMP96";#N/A,#N/A,FALSE,"MAT96";#N/A,#N/A,FALSE,"FANDA96";#N/A,#N/A,FALSE,"INTRAN96";#N/A,#N/A,FALSE,"NAA9697";#N/A,#N/A,FALSE,"ECWEBB";#N/A,#N/A,FALSE,"MFT96";#N/A,#N/A,FALSE,"CTrecon"}</definedName>
    <definedName name="wrn.TMCOMP._4_5_3" hidden="1">{#N/A,#N/A,FALSE,"TMCOMP96";#N/A,#N/A,FALSE,"MAT96";#N/A,#N/A,FALSE,"FANDA96";#N/A,#N/A,FALSE,"INTRAN96";#N/A,#N/A,FALSE,"NAA9697";#N/A,#N/A,FALSE,"ECWEBB";#N/A,#N/A,FALSE,"MFT96";#N/A,#N/A,FALSE,"CTrecon"}</definedName>
    <definedName name="wrn.TMCOMP._4_5_4" hidden="1">{#N/A,#N/A,FALSE,"TMCOMP96";#N/A,#N/A,FALSE,"MAT96";#N/A,#N/A,FALSE,"FANDA96";#N/A,#N/A,FALSE,"INTRAN96";#N/A,#N/A,FALSE,"NAA9697";#N/A,#N/A,FALSE,"ECWEBB";#N/A,#N/A,FALSE,"MFT96";#N/A,#N/A,FALSE,"CTrecon"}</definedName>
    <definedName name="wrn.TMCOMP._4_5_5" hidden="1">{#N/A,#N/A,FALSE,"TMCOMP96";#N/A,#N/A,FALSE,"MAT96";#N/A,#N/A,FALSE,"FANDA96";#N/A,#N/A,FALSE,"INTRAN96";#N/A,#N/A,FALSE,"NAA9697";#N/A,#N/A,FALSE,"ECWEBB";#N/A,#N/A,FALSE,"MFT96";#N/A,#N/A,FALSE,"CTrecon"}</definedName>
    <definedName name="wrn.TMCOMP._5" hidden="1">{#N/A,#N/A,FALSE,"TMCOMP96";#N/A,#N/A,FALSE,"MAT96";#N/A,#N/A,FALSE,"FANDA96";#N/A,#N/A,FALSE,"INTRAN96";#N/A,#N/A,FALSE,"NAA9697";#N/A,#N/A,FALSE,"ECWEBB";#N/A,#N/A,FALSE,"MFT96";#N/A,#N/A,FALSE,"CTrecon"}</definedName>
    <definedName name="wrn.TMCOMP._5_1" hidden="1">{#N/A,#N/A,FALSE,"TMCOMP96";#N/A,#N/A,FALSE,"MAT96";#N/A,#N/A,FALSE,"FANDA96";#N/A,#N/A,FALSE,"INTRAN96";#N/A,#N/A,FALSE,"NAA9697";#N/A,#N/A,FALSE,"ECWEBB";#N/A,#N/A,FALSE,"MFT96";#N/A,#N/A,FALSE,"CTrecon"}</definedName>
    <definedName name="wrn.TMCOMP._5_1_1" hidden="1">{#N/A,#N/A,FALSE,"TMCOMP96";#N/A,#N/A,FALSE,"MAT96";#N/A,#N/A,FALSE,"FANDA96";#N/A,#N/A,FALSE,"INTRAN96";#N/A,#N/A,FALSE,"NAA9697";#N/A,#N/A,FALSE,"ECWEBB";#N/A,#N/A,FALSE,"MFT96";#N/A,#N/A,FALSE,"CTrecon"}</definedName>
    <definedName name="wrn.TMCOMP._5_1_1_1" hidden="1">{#N/A,#N/A,FALSE,"TMCOMP96";#N/A,#N/A,FALSE,"MAT96";#N/A,#N/A,FALSE,"FANDA96";#N/A,#N/A,FALSE,"INTRAN96";#N/A,#N/A,FALSE,"NAA9697";#N/A,#N/A,FALSE,"ECWEBB";#N/A,#N/A,FALSE,"MFT96";#N/A,#N/A,FALSE,"CTrecon"}</definedName>
    <definedName name="wrn.TMCOMP._5_1_1_1_1" hidden="1">{#N/A,#N/A,FALSE,"TMCOMP96";#N/A,#N/A,FALSE,"MAT96";#N/A,#N/A,FALSE,"FANDA96";#N/A,#N/A,FALSE,"INTRAN96";#N/A,#N/A,FALSE,"NAA9697";#N/A,#N/A,FALSE,"ECWEBB";#N/A,#N/A,FALSE,"MFT96";#N/A,#N/A,FALSE,"CTrecon"}</definedName>
    <definedName name="wrn.TMCOMP._5_1_1_1_2" hidden="1">{#N/A,#N/A,FALSE,"TMCOMP96";#N/A,#N/A,FALSE,"MAT96";#N/A,#N/A,FALSE,"FANDA96";#N/A,#N/A,FALSE,"INTRAN96";#N/A,#N/A,FALSE,"NAA9697";#N/A,#N/A,FALSE,"ECWEBB";#N/A,#N/A,FALSE,"MFT96";#N/A,#N/A,FALSE,"CTrecon"}</definedName>
    <definedName name="wrn.TMCOMP._5_1_1_1_3" hidden="1">{#N/A,#N/A,FALSE,"TMCOMP96";#N/A,#N/A,FALSE,"MAT96";#N/A,#N/A,FALSE,"FANDA96";#N/A,#N/A,FALSE,"INTRAN96";#N/A,#N/A,FALSE,"NAA9697";#N/A,#N/A,FALSE,"ECWEBB";#N/A,#N/A,FALSE,"MFT96";#N/A,#N/A,FALSE,"CTrecon"}</definedName>
    <definedName name="wrn.TMCOMP._5_1_1_1_4" hidden="1">{#N/A,#N/A,FALSE,"TMCOMP96";#N/A,#N/A,FALSE,"MAT96";#N/A,#N/A,FALSE,"FANDA96";#N/A,#N/A,FALSE,"INTRAN96";#N/A,#N/A,FALSE,"NAA9697";#N/A,#N/A,FALSE,"ECWEBB";#N/A,#N/A,FALSE,"MFT96";#N/A,#N/A,FALSE,"CTrecon"}</definedName>
    <definedName name="wrn.TMCOMP._5_1_1_1_5" hidden="1">{#N/A,#N/A,FALSE,"TMCOMP96";#N/A,#N/A,FALSE,"MAT96";#N/A,#N/A,FALSE,"FANDA96";#N/A,#N/A,FALSE,"INTRAN96";#N/A,#N/A,FALSE,"NAA9697";#N/A,#N/A,FALSE,"ECWEBB";#N/A,#N/A,FALSE,"MFT96";#N/A,#N/A,FALSE,"CTrecon"}</definedName>
    <definedName name="wrn.TMCOMP._5_1_1_2" hidden="1">{#N/A,#N/A,FALSE,"TMCOMP96";#N/A,#N/A,FALSE,"MAT96";#N/A,#N/A,FALSE,"FANDA96";#N/A,#N/A,FALSE,"INTRAN96";#N/A,#N/A,FALSE,"NAA9697";#N/A,#N/A,FALSE,"ECWEBB";#N/A,#N/A,FALSE,"MFT96";#N/A,#N/A,FALSE,"CTrecon"}</definedName>
    <definedName name="wrn.TMCOMP._5_1_1_2_1" hidden="1">{#N/A,#N/A,FALSE,"TMCOMP96";#N/A,#N/A,FALSE,"MAT96";#N/A,#N/A,FALSE,"FANDA96";#N/A,#N/A,FALSE,"INTRAN96";#N/A,#N/A,FALSE,"NAA9697";#N/A,#N/A,FALSE,"ECWEBB";#N/A,#N/A,FALSE,"MFT96";#N/A,#N/A,FALSE,"CTrecon"}</definedName>
    <definedName name="wrn.TMCOMP._5_1_1_2_2" hidden="1">{#N/A,#N/A,FALSE,"TMCOMP96";#N/A,#N/A,FALSE,"MAT96";#N/A,#N/A,FALSE,"FANDA96";#N/A,#N/A,FALSE,"INTRAN96";#N/A,#N/A,FALSE,"NAA9697";#N/A,#N/A,FALSE,"ECWEBB";#N/A,#N/A,FALSE,"MFT96";#N/A,#N/A,FALSE,"CTrecon"}</definedName>
    <definedName name="wrn.TMCOMP._5_1_1_2_3" hidden="1">{#N/A,#N/A,FALSE,"TMCOMP96";#N/A,#N/A,FALSE,"MAT96";#N/A,#N/A,FALSE,"FANDA96";#N/A,#N/A,FALSE,"INTRAN96";#N/A,#N/A,FALSE,"NAA9697";#N/A,#N/A,FALSE,"ECWEBB";#N/A,#N/A,FALSE,"MFT96";#N/A,#N/A,FALSE,"CTrecon"}</definedName>
    <definedName name="wrn.TMCOMP._5_1_1_2_4" hidden="1">{#N/A,#N/A,FALSE,"TMCOMP96";#N/A,#N/A,FALSE,"MAT96";#N/A,#N/A,FALSE,"FANDA96";#N/A,#N/A,FALSE,"INTRAN96";#N/A,#N/A,FALSE,"NAA9697";#N/A,#N/A,FALSE,"ECWEBB";#N/A,#N/A,FALSE,"MFT96";#N/A,#N/A,FALSE,"CTrecon"}</definedName>
    <definedName name="wrn.TMCOMP._5_1_1_2_5" hidden="1">{#N/A,#N/A,FALSE,"TMCOMP96";#N/A,#N/A,FALSE,"MAT96";#N/A,#N/A,FALSE,"FANDA96";#N/A,#N/A,FALSE,"INTRAN96";#N/A,#N/A,FALSE,"NAA9697";#N/A,#N/A,FALSE,"ECWEBB";#N/A,#N/A,FALSE,"MFT96";#N/A,#N/A,FALSE,"CTrecon"}</definedName>
    <definedName name="wrn.TMCOMP._5_1_1_3" hidden="1">{#N/A,#N/A,FALSE,"TMCOMP96";#N/A,#N/A,FALSE,"MAT96";#N/A,#N/A,FALSE,"FANDA96";#N/A,#N/A,FALSE,"INTRAN96";#N/A,#N/A,FALSE,"NAA9697";#N/A,#N/A,FALSE,"ECWEBB";#N/A,#N/A,FALSE,"MFT96";#N/A,#N/A,FALSE,"CTrecon"}</definedName>
    <definedName name="wrn.TMCOMP._5_1_1_4" hidden="1">{#N/A,#N/A,FALSE,"TMCOMP96";#N/A,#N/A,FALSE,"MAT96";#N/A,#N/A,FALSE,"FANDA96";#N/A,#N/A,FALSE,"INTRAN96";#N/A,#N/A,FALSE,"NAA9697";#N/A,#N/A,FALSE,"ECWEBB";#N/A,#N/A,FALSE,"MFT96";#N/A,#N/A,FALSE,"CTrecon"}</definedName>
    <definedName name="wrn.TMCOMP._5_1_1_5" hidden="1">{#N/A,#N/A,FALSE,"TMCOMP96";#N/A,#N/A,FALSE,"MAT96";#N/A,#N/A,FALSE,"FANDA96";#N/A,#N/A,FALSE,"INTRAN96";#N/A,#N/A,FALSE,"NAA9697";#N/A,#N/A,FALSE,"ECWEBB";#N/A,#N/A,FALSE,"MFT96";#N/A,#N/A,FALSE,"CTrecon"}</definedName>
    <definedName name="wrn.TMCOMP._5_1_2" hidden="1">{#N/A,#N/A,FALSE,"TMCOMP96";#N/A,#N/A,FALSE,"MAT96";#N/A,#N/A,FALSE,"FANDA96";#N/A,#N/A,FALSE,"INTRAN96";#N/A,#N/A,FALSE,"NAA9697";#N/A,#N/A,FALSE,"ECWEBB";#N/A,#N/A,FALSE,"MFT96";#N/A,#N/A,FALSE,"CTrecon"}</definedName>
    <definedName name="wrn.TMCOMP._5_1_2_1" hidden="1">{#N/A,#N/A,FALSE,"TMCOMP96";#N/A,#N/A,FALSE,"MAT96";#N/A,#N/A,FALSE,"FANDA96";#N/A,#N/A,FALSE,"INTRAN96";#N/A,#N/A,FALSE,"NAA9697";#N/A,#N/A,FALSE,"ECWEBB";#N/A,#N/A,FALSE,"MFT96";#N/A,#N/A,FALSE,"CTrecon"}</definedName>
    <definedName name="wrn.TMCOMP._5_1_2_2" hidden="1">{#N/A,#N/A,FALSE,"TMCOMP96";#N/A,#N/A,FALSE,"MAT96";#N/A,#N/A,FALSE,"FANDA96";#N/A,#N/A,FALSE,"INTRAN96";#N/A,#N/A,FALSE,"NAA9697";#N/A,#N/A,FALSE,"ECWEBB";#N/A,#N/A,FALSE,"MFT96";#N/A,#N/A,FALSE,"CTrecon"}</definedName>
    <definedName name="wrn.TMCOMP._5_1_2_3" hidden="1">{#N/A,#N/A,FALSE,"TMCOMP96";#N/A,#N/A,FALSE,"MAT96";#N/A,#N/A,FALSE,"FANDA96";#N/A,#N/A,FALSE,"INTRAN96";#N/A,#N/A,FALSE,"NAA9697";#N/A,#N/A,FALSE,"ECWEBB";#N/A,#N/A,FALSE,"MFT96";#N/A,#N/A,FALSE,"CTrecon"}</definedName>
    <definedName name="wrn.TMCOMP._5_1_2_4" hidden="1">{#N/A,#N/A,FALSE,"TMCOMP96";#N/A,#N/A,FALSE,"MAT96";#N/A,#N/A,FALSE,"FANDA96";#N/A,#N/A,FALSE,"INTRAN96";#N/A,#N/A,FALSE,"NAA9697";#N/A,#N/A,FALSE,"ECWEBB";#N/A,#N/A,FALSE,"MFT96";#N/A,#N/A,FALSE,"CTrecon"}</definedName>
    <definedName name="wrn.TMCOMP._5_1_2_5" hidden="1">{#N/A,#N/A,FALSE,"TMCOMP96";#N/A,#N/A,FALSE,"MAT96";#N/A,#N/A,FALSE,"FANDA96";#N/A,#N/A,FALSE,"INTRAN96";#N/A,#N/A,FALSE,"NAA9697";#N/A,#N/A,FALSE,"ECWEBB";#N/A,#N/A,FALSE,"MFT96";#N/A,#N/A,FALSE,"CTrecon"}</definedName>
    <definedName name="wrn.TMCOMP._5_1_3" hidden="1">{#N/A,#N/A,FALSE,"TMCOMP96";#N/A,#N/A,FALSE,"MAT96";#N/A,#N/A,FALSE,"FANDA96";#N/A,#N/A,FALSE,"INTRAN96";#N/A,#N/A,FALSE,"NAA9697";#N/A,#N/A,FALSE,"ECWEBB";#N/A,#N/A,FALSE,"MFT96";#N/A,#N/A,FALSE,"CTrecon"}</definedName>
    <definedName name="wrn.TMCOMP._5_1_3_1" hidden="1">{#N/A,#N/A,FALSE,"TMCOMP96";#N/A,#N/A,FALSE,"MAT96";#N/A,#N/A,FALSE,"FANDA96";#N/A,#N/A,FALSE,"INTRAN96";#N/A,#N/A,FALSE,"NAA9697";#N/A,#N/A,FALSE,"ECWEBB";#N/A,#N/A,FALSE,"MFT96";#N/A,#N/A,FALSE,"CTrecon"}</definedName>
    <definedName name="wrn.TMCOMP._5_1_3_2" hidden="1">{#N/A,#N/A,FALSE,"TMCOMP96";#N/A,#N/A,FALSE,"MAT96";#N/A,#N/A,FALSE,"FANDA96";#N/A,#N/A,FALSE,"INTRAN96";#N/A,#N/A,FALSE,"NAA9697";#N/A,#N/A,FALSE,"ECWEBB";#N/A,#N/A,FALSE,"MFT96";#N/A,#N/A,FALSE,"CTrecon"}</definedName>
    <definedName name="wrn.TMCOMP._5_1_3_3" hidden="1">{#N/A,#N/A,FALSE,"TMCOMP96";#N/A,#N/A,FALSE,"MAT96";#N/A,#N/A,FALSE,"FANDA96";#N/A,#N/A,FALSE,"INTRAN96";#N/A,#N/A,FALSE,"NAA9697";#N/A,#N/A,FALSE,"ECWEBB";#N/A,#N/A,FALSE,"MFT96";#N/A,#N/A,FALSE,"CTrecon"}</definedName>
    <definedName name="wrn.TMCOMP._5_1_3_4" hidden="1">{#N/A,#N/A,FALSE,"TMCOMP96";#N/A,#N/A,FALSE,"MAT96";#N/A,#N/A,FALSE,"FANDA96";#N/A,#N/A,FALSE,"INTRAN96";#N/A,#N/A,FALSE,"NAA9697";#N/A,#N/A,FALSE,"ECWEBB";#N/A,#N/A,FALSE,"MFT96";#N/A,#N/A,FALSE,"CTrecon"}</definedName>
    <definedName name="wrn.TMCOMP._5_1_3_5" hidden="1">{#N/A,#N/A,FALSE,"TMCOMP96";#N/A,#N/A,FALSE,"MAT96";#N/A,#N/A,FALSE,"FANDA96";#N/A,#N/A,FALSE,"INTRAN96";#N/A,#N/A,FALSE,"NAA9697";#N/A,#N/A,FALSE,"ECWEBB";#N/A,#N/A,FALSE,"MFT96";#N/A,#N/A,FALSE,"CTrecon"}</definedName>
    <definedName name="wrn.TMCOMP._5_1_4" hidden="1">{#N/A,#N/A,FALSE,"TMCOMP96";#N/A,#N/A,FALSE,"MAT96";#N/A,#N/A,FALSE,"FANDA96";#N/A,#N/A,FALSE,"INTRAN96";#N/A,#N/A,FALSE,"NAA9697";#N/A,#N/A,FALSE,"ECWEBB";#N/A,#N/A,FALSE,"MFT96";#N/A,#N/A,FALSE,"CTrecon"}</definedName>
    <definedName name="wrn.TMCOMP._5_1_4_1" hidden="1">{#N/A,#N/A,FALSE,"TMCOMP96";#N/A,#N/A,FALSE,"MAT96";#N/A,#N/A,FALSE,"FANDA96";#N/A,#N/A,FALSE,"INTRAN96";#N/A,#N/A,FALSE,"NAA9697";#N/A,#N/A,FALSE,"ECWEBB";#N/A,#N/A,FALSE,"MFT96";#N/A,#N/A,FALSE,"CTrecon"}</definedName>
    <definedName name="wrn.TMCOMP._5_1_4_2" hidden="1">{#N/A,#N/A,FALSE,"TMCOMP96";#N/A,#N/A,FALSE,"MAT96";#N/A,#N/A,FALSE,"FANDA96";#N/A,#N/A,FALSE,"INTRAN96";#N/A,#N/A,FALSE,"NAA9697";#N/A,#N/A,FALSE,"ECWEBB";#N/A,#N/A,FALSE,"MFT96";#N/A,#N/A,FALSE,"CTrecon"}</definedName>
    <definedName name="wrn.TMCOMP._5_1_4_3" hidden="1">{#N/A,#N/A,FALSE,"TMCOMP96";#N/A,#N/A,FALSE,"MAT96";#N/A,#N/A,FALSE,"FANDA96";#N/A,#N/A,FALSE,"INTRAN96";#N/A,#N/A,FALSE,"NAA9697";#N/A,#N/A,FALSE,"ECWEBB";#N/A,#N/A,FALSE,"MFT96";#N/A,#N/A,FALSE,"CTrecon"}</definedName>
    <definedName name="wrn.TMCOMP._5_1_4_4" hidden="1">{#N/A,#N/A,FALSE,"TMCOMP96";#N/A,#N/A,FALSE,"MAT96";#N/A,#N/A,FALSE,"FANDA96";#N/A,#N/A,FALSE,"INTRAN96";#N/A,#N/A,FALSE,"NAA9697";#N/A,#N/A,FALSE,"ECWEBB";#N/A,#N/A,FALSE,"MFT96";#N/A,#N/A,FALSE,"CTrecon"}</definedName>
    <definedName name="wrn.TMCOMP._5_1_4_5" hidden="1">{#N/A,#N/A,FALSE,"TMCOMP96";#N/A,#N/A,FALSE,"MAT96";#N/A,#N/A,FALSE,"FANDA96";#N/A,#N/A,FALSE,"INTRAN96";#N/A,#N/A,FALSE,"NAA9697";#N/A,#N/A,FALSE,"ECWEBB";#N/A,#N/A,FALSE,"MFT96";#N/A,#N/A,FALSE,"CTrecon"}</definedName>
    <definedName name="wrn.TMCOMP._5_1_5" hidden="1">{#N/A,#N/A,FALSE,"TMCOMP96";#N/A,#N/A,FALSE,"MAT96";#N/A,#N/A,FALSE,"FANDA96";#N/A,#N/A,FALSE,"INTRAN96";#N/A,#N/A,FALSE,"NAA9697";#N/A,#N/A,FALSE,"ECWEBB";#N/A,#N/A,FALSE,"MFT96";#N/A,#N/A,FALSE,"CTrecon"}</definedName>
    <definedName name="wrn.TMCOMP._5_1_5_1" hidden="1">{#N/A,#N/A,FALSE,"TMCOMP96";#N/A,#N/A,FALSE,"MAT96";#N/A,#N/A,FALSE,"FANDA96";#N/A,#N/A,FALSE,"INTRAN96";#N/A,#N/A,FALSE,"NAA9697";#N/A,#N/A,FALSE,"ECWEBB";#N/A,#N/A,FALSE,"MFT96";#N/A,#N/A,FALSE,"CTrecon"}</definedName>
    <definedName name="wrn.TMCOMP._5_1_5_2" hidden="1">{#N/A,#N/A,FALSE,"TMCOMP96";#N/A,#N/A,FALSE,"MAT96";#N/A,#N/A,FALSE,"FANDA96";#N/A,#N/A,FALSE,"INTRAN96";#N/A,#N/A,FALSE,"NAA9697";#N/A,#N/A,FALSE,"ECWEBB";#N/A,#N/A,FALSE,"MFT96";#N/A,#N/A,FALSE,"CTrecon"}</definedName>
    <definedName name="wrn.TMCOMP._5_1_5_3" hidden="1">{#N/A,#N/A,FALSE,"TMCOMP96";#N/A,#N/A,FALSE,"MAT96";#N/A,#N/A,FALSE,"FANDA96";#N/A,#N/A,FALSE,"INTRAN96";#N/A,#N/A,FALSE,"NAA9697";#N/A,#N/A,FALSE,"ECWEBB";#N/A,#N/A,FALSE,"MFT96";#N/A,#N/A,FALSE,"CTrecon"}</definedName>
    <definedName name="wrn.TMCOMP._5_1_5_4" hidden="1">{#N/A,#N/A,FALSE,"TMCOMP96";#N/A,#N/A,FALSE,"MAT96";#N/A,#N/A,FALSE,"FANDA96";#N/A,#N/A,FALSE,"INTRAN96";#N/A,#N/A,FALSE,"NAA9697";#N/A,#N/A,FALSE,"ECWEBB";#N/A,#N/A,FALSE,"MFT96";#N/A,#N/A,FALSE,"CTrecon"}</definedName>
    <definedName name="wrn.TMCOMP._5_1_5_5" hidden="1">{#N/A,#N/A,FALSE,"TMCOMP96";#N/A,#N/A,FALSE,"MAT96";#N/A,#N/A,FALSE,"FANDA96";#N/A,#N/A,FALSE,"INTRAN96";#N/A,#N/A,FALSE,"NAA9697";#N/A,#N/A,FALSE,"ECWEBB";#N/A,#N/A,FALSE,"MFT96";#N/A,#N/A,FALSE,"CTrecon"}</definedName>
    <definedName name="wrn.TMCOMP._5_2" hidden="1">{#N/A,#N/A,FALSE,"TMCOMP96";#N/A,#N/A,FALSE,"MAT96";#N/A,#N/A,FALSE,"FANDA96";#N/A,#N/A,FALSE,"INTRAN96";#N/A,#N/A,FALSE,"NAA9697";#N/A,#N/A,FALSE,"ECWEBB";#N/A,#N/A,FALSE,"MFT96";#N/A,#N/A,FALSE,"CTrecon"}</definedName>
    <definedName name="wrn.TMCOMP._5_2_1" hidden="1">{#N/A,#N/A,FALSE,"TMCOMP96";#N/A,#N/A,FALSE,"MAT96";#N/A,#N/A,FALSE,"FANDA96";#N/A,#N/A,FALSE,"INTRAN96";#N/A,#N/A,FALSE,"NAA9697";#N/A,#N/A,FALSE,"ECWEBB";#N/A,#N/A,FALSE,"MFT96";#N/A,#N/A,FALSE,"CTrecon"}</definedName>
    <definedName name="wrn.TMCOMP._5_2_2" hidden="1">{#N/A,#N/A,FALSE,"TMCOMP96";#N/A,#N/A,FALSE,"MAT96";#N/A,#N/A,FALSE,"FANDA96";#N/A,#N/A,FALSE,"INTRAN96";#N/A,#N/A,FALSE,"NAA9697";#N/A,#N/A,FALSE,"ECWEBB";#N/A,#N/A,FALSE,"MFT96";#N/A,#N/A,FALSE,"CTrecon"}</definedName>
    <definedName name="wrn.TMCOMP._5_2_3" hidden="1">{#N/A,#N/A,FALSE,"TMCOMP96";#N/A,#N/A,FALSE,"MAT96";#N/A,#N/A,FALSE,"FANDA96";#N/A,#N/A,FALSE,"INTRAN96";#N/A,#N/A,FALSE,"NAA9697";#N/A,#N/A,FALSE,"ECWEBB";#N/A,#N/A,FALSE,"MFT96";#N/A,#N/A,FALSE,"CTrecon"}</definedName>
    <definedName name="wrn.TMCOMP._5_2_4" hidden="1">{#N/A,#N/A,FALSE,"TMCOMP96";#N/A,#N/A,FALSE,"MAT96";#N/A,#N/A,FALSE,"FANDA96";#N/A,#N/A,FALSE,"INTRAN96";#N/A,#N/A,FALSE,"NAA9697";#N/A,#N/A,FALSE,"ECWEBB";#N/A,#N/A,FALSE,"MFT96";#N/A,#N/A,FALSE,"CTrecon"}</definedName>
    <definedName name="wrn.TMCOMP._5_2_5" hidden="1">{#N/A,#N/A,FALSE,"TMCOMP96";#N/A,#N/A,FALSE,"MAT96";#N/A,#N/A,FALSE,"FANDA96";#N/A,#N/A,FALSE,"INTRAN96";#N/A,#N/A,FALSE,"NAA9697";#N/A,#N/A,FALSE,"ECWEBB";#N/A,#N/A,FALSE,"MFT96";#N/A,#N/A,FALSE,"CTrecon"}</definedName>
    <definedName name="wrn.TMCOMP._5_3" hidden="1">{#N/A,#N/A,FALSE,"TMCOMP96";#N/A,#N/A,FALSE,"MAT96";#N/A,#N/A,FALSE,"FANDA96";#N/A,#N/A,FALSE,"INTRAN96";#N/A,#N/A,FALSE,"NAA9697";#N/A,#N/A,FALSE,"ECWEBB";#N/A,#N/A,FALSE,"MFT96";#N/A,#N/A,FALSE,"CTrecon"}</definedName>
    <definedName name="wrn.TMCOMP._5_3_1" hidden="1">{#N/A,#N/A,FALSE,"TMCOMP96";#N/A,#N/A,FALSE,"MAT96";#N/A,#N/A,FALSE,"FANDA96";#N/A,#N/A,FALSE,"INTRAN96";#N/A,#N/A,FALSE,"NAA9697";#N/A,#N/A,FALSE,"ECWEBB";#N/A,#N/A,FALSE,"MFT96";#N/A,#N/A,FALSE,"CTrecon"}</definedName>
    <definedName name="wrn.TMCOMP._5_3_2" hidden="1">{#N/A,#N/A,FALSE,"TMCOMP96";#N/A,#N/A,FALSE,"MAT96";#N/A,#N/A,FALSE,"FANDA96";#N/A,#N/A,FALSE,"INTRAN96";#N/A,#N/A,FALSE,"NAA9697";#N/A,#N/A,FALSE,"ECWEBB";#N/A,#N/A,FALSE,"MFT96";#N/A,#N/A,FALSE,"CTrecon"}</definedName>
    <definedName name="wrn.TMCOMP._5_3_3" hidden="1">{#N/A,#N/A,FALSE,"TMCOMP96";#N/A,#N/A,FALSE,"MAT96";#N/A,#N/A,FALSE,"FANDA96";#N/A,#N/A,FALSE,"INTRAN96";#N/A,#N/A,FALSE,"NAA9697";#N/A,#N/A,FALSE,"ECWEBB";#N/A,#N/A,FALSE,"MFT96";#N/A,#N/A,FALSE,"CTrecon"}</definedName>
    <definedName name="wrn.TMCOMP._5_3_4" hidden="1">{#N/A,#N/A,FALSE,"TMCOMP96";#N/A,#N/A,FALSE,"MAT96";#N/A,#N/A,FALSE,"FANDA96";#N/A,#N/A,FALSE,"INTRAN96";#N/A,#N/A,FALSE,"NAA9697";#N/A,#N/A,FALSE,"ECWEBB";#N/A,#N/A,FALSE,"MFT96";#N/A,#N/A,FALSE,"CTrecon"}</definedName>
    <definedName name="wrn.TMCOMP._5_3_5" hidden="1">{#N/A,#N/A,FALSE,"TMCOMP96";#N/A,#N/A,FALSE,"MAT96";#N/A,#N/A,FALSE,"FANDA96";#N/A,#N/A,FALSE,"INTRAN96";#N/A,#N/A,FALSE,"NAA9697";#N/A,#N/A,FALSE,"ECWEBB";#N/A,#N/A,FALSE,"MFT96";#N/A,#N/A,FALSE,"CTrecon"}</definedName>
    <definedName name="wrn.TMCOMP._5_4" hidden="1">{#N/A,#N/A,FALSE,"TMCOMP96";#N/A,#N/A,FALSE,"MAT96";#N/A,#N/A,FALSE,"FANDA96";#N/A,#N/A,FALSE,"INTRAN96";#N/A,#N/A,FALSE,"NAA9697";#N/A,#N/A,FALSE,"ECWEBB";#N/A,#N/A,FALSE,"MFT96";#N/A,#N/A,FALSE,"CTrecon"}</definedName>
    <definedName name="wrn.TMCOMP._5_4_1" hidden="1">{#N/A,#N/A,FALSE,"TMCOMP96";#N/A,#N/A,FALSE,"MAT96";#N/A,#N/A,FALSE,"FANDA96";#N/A,#N/A,FALSE,"INTRAN96";#N/A,#N/A,FALSE,"NAA9697";#N/A,#N/A,FALSE,"ECWEBB";#N/A,#N/A,FALSE,"MFT96";#N/A,#N/A,FALSE,"CTrecon"}</definedName>
    <definedName name="wrn.TMCOMP._5_4_2" hidden="1">{#N/A,#N/A,FALSE,"TMCOMP96";#N/A,#N/A,FALSE,"MAT96";#N/A,#N/A,FALSE,"FANDA96";#N/A,#N/A,FALSE,"INTRAN96";#N/A,#N/A,FALSE,"NAA9697";#N/A,#N/A,FALSE,"ECWEBB";#N/A,#N/A,FALSE,"MFT96";#N/A,#N/A,FALSE,"CTrecon"}</definedName>
    <definedName name="wrn.TMCOMP._5_4_3" hidden="1">{#N/A,#N/A,FALSE,"TMCOMP96";#N/A,#N/A,FALSE,"MAT96";#N/A,#N/A,FALSE,"FANDA96";#N/A,#N/A,FALSE,"INTRAN96";#N/A,#N/A,FALSE,"NAA9697";#N/A,#N/A,FALSE,"ECWEBB";#N/A,#N/A,FALSE,"MFT96";#N/A,#N/A,FALSE,"CTrecon"}</definedName>
    <definedName name="wrn.TMCOMP._5_4_4" hidden="1">{#N/A,#N/A,FALSE,"TMCOMP96";#N/A,#N/A,FALSE,"MAT96";#N/A,#N/A,FALSE,"FANDA96";#N/A,#N/A,FALSE,"INTRAN96";#N/A,#N/A,FALSE,"NAA9697";#N/A,#N/A,FALSE,"ECWEBB";#N/A,#N/A,FALSE,"MFT96";#N/A,#N/A,FALSE,"CTrecon"}</definedName>
    <definedName name="wrn.TMCOMP._5_4_5" hidden="1">{#N/A,#N/A,FALSE,"TMCOMP96";#N/A,#N/A,FALSE,"MAT96";#N/A,#N/A,FALSE,"FANDA96";#N/A,#N/A,FALSE,"INTRAN96";#N/A,#N/A,FALSE,"NAA9697";#N/A,#N/A,FALSE,"ECWEBB";#N/A,#N/A,FALSE,"MFT96";#N/A,#N/A,FALSE,"CTrecon"}</definedName>
    <definedName name="wrn.TMCOMP._5_5" hidden="1">{#N/A,#N/A,FALSE,"TMCOMP96";#N/A,#N/A,FALSE,"MAT96";#N/A,#N/A,FALSE,"FANDA96";#N/A,#N/A,FALSE,"INTRAN96";#N/A,#N/A,FALSE,"NAA9697";#N/A,#N/A,FALSE,"ECWEBB";#N/A,#N/A,FALSE,"MFT96";#N/A,#N/A,FALSE,"CTrecon"}</definedName>
    <definedName name="wrn.TMCOMP._5_5_1" hidden="1">{#N/A,#N/A,FALSE,"TMCOMP96";#N/A,#N/A,FALSE,"MAT96";#N/A,#N/A,FALSE,"FANDA96";#N/A,#N/A,FALSE,"INTRAN96";#N/A,#N/A,FALSE,"NAA9697";#N/A,#N/A,FALSE,"ECWEBB";#N/A,#N/A,FALSE,"MFT96";#N/A,#N/A,FALSE,"CTrecon"}</definedName>
    <definedName name="wrn.TMCOMP._5_5_2" hidden="1">{#N/A,#N/A,FALSE,"TMCOMP96";#N/A,#N/A,FALSE,"MAT96";#N/A,#N/A,FALSE,"FANDA96";#N/A,#N/A,FALSE,"INTRAN96";#N/A,#N/A,FALSE,"NAA9697";#N/A,#N/A,FALSE,"ECWEBB";#N/A,#N/A,FALSE,"MFT96";#N/A,#N/A,FALSE,"CTrecon"}</definedName>
    <definedName name="wrn.TMCOMP._5_5_3" hidden="1">{#N/A,#N/A,FALSE,"TMCOMP96";#N/A,#N/A,FALSE,"MAT96";#N/A,#N/A,FALSE,"FANDA96";#N/A,#N/A,FALSE,"INTRAN96";#N/A,#N/A,FALSE,"NAA9697";#N/A,#N/A,FALSE,"ECWEBB";#N/A,#N/A,FALSE,"MFT96";#N/A,#N/A,FALSE,"CTrecon"}</definedName>
    <definedName name="wrn.TMCOMP._5_5_4" hidden="1">{#N/A,#N/A,FALSE,"TMCOMP96";#N/A,#N/A,FALSE,"MAT96";#N/A,#N/A,FALSE,"FANDA96";#N/A,#N/A,FALSE,"INTRAN96";#N/A,#N/A,FALSE,"NAA9697";#N/A,#N/A,FALSE,"ECWEBB";#N/A,#N/A,FALSE,"MFT96";#N/A,#N/A,FALSE,"CTrecon"}</definedName>
    <definedName name="wrn.TMCOMP._5_5_5" hidden="1">{#N/A,#N/A,FALSE,"TMCOMP96";#N/A,#N/A,FALSE,"MAT96";#N/A,#N/A,FALSE,"FANDA96";#N/A,#N/A,FALSE,"INTRAN96";#N/A,#N/A,FALSE,"NAA9697";#N/A,#N/A,FALSE,"ECWEBB";#N/A,#N/A,FALSE,"MFT96";#N/A,#N/A,FALSE,"CTrecon"}</definedName>
    <definedName name="Z_2F8E6036_5947_4F5E_945D_9873F436F281_.wvu.PrintArea" localSheetId="0" hidden="1">Title!$A$1:$D$77</definedName>
    <definedName name="Z_B5645A3C_E444_45D4_B9DE_32E69EE26ECE_.wvu.PrintArea" localSheetId="0" hidden="1">Title!$A$1:$D$77</definedName>
    <definedName name="Z_D2D98166_124C_48C3_869D_DCCD58CD63A0_.wvu.PrintArea" localSheetId="0" hidden="1">Title!$A$1:$D$77</definedName>
    <definedName name="Z_F1E7C9C0_14EA_4AAE_8057_0C463392B390_.wvu.PrintArea" localSheetId="0" hidden="1">Title!$A$1:$D$77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13" i="82" l="1"/>
  <c r="T104" i="5"/>
  <c r="B750" i="95" l="1"/>
  <c r="B749" i="95"/>
  <c r="B505" i="95"/>
  <c r="B504" i="95"/>
  <c r="B275" i="95"/>
  <c r="B274" i="95"/>
  <c r="B65" i="95"/>
  <c r="B64" i="95"/>
  <c r="B63" i="95"/>
  <c r="B62" i="95"/>
  <c r="B61" i="95"/>
  <c r="B60" i="95"/>
  <c r="B41" i="95" l="1"/>
  <c r="BY7" i="27" l="1"/>
  <c r="BY8" i="27"/>
  <c r="BY9" i="27"/>
  <c r="BY10" i="27"/>
  <c r="BY11" i="27"/>
  <c r="BY12" i="27"/>
  <c r="BY13" i="27"/>
  <c r="BY14" i="27"/>
  <c r="BY15" i="27"/>
  <c r="BY16" i="27"/>
  <c r="BY17" i="27"/>
  <c r="BY18" i="27"/>
  <c r="BY19" i="27"/>
  <c r="BY20" i="27"/>
  <c r="BY21" i="27"/>
  <c r="BY22" i="27"/>
  <c r="BY23" i="27"/>
  <c r="BY24" i="27"/>
  <c r="BY25" i="27"/>
  <c r="BY26" i="27"/>
  <c r="BY27" i="27"/>
  <c r="BY28" i="27"/>
  <c r="BY29" i="27"/>
  <c r="BY30" i="27"/>
  <c r="BY31" i="27"/>
  <c r="BY32" i="27"/>
  <c r="BY33" i="27"/>
  <c r="BY34" i="27"/>
  <c r="BY35" i="27"/>
  <c r="BY36" i="27"/>
  <c r="BY37" i="27"/>
  <c r="BY38" i="27"/>
  <c r="BY39" i="27"/>
  <c r="BY40" i="27"/>
  <c r="BY41" i="27"/>
  <c r="BY42" i="27"/>
  <c r="BY43" i="27"/>
  <c r="BY44" i="27"/>
  <c r="BY45" i="27"/>
  <c r="BY46" i="27"/>
  <c r="BY47" i="27"/>
  <c r="BY48" i="27"/>
  <c r="BY49" i="27"/>
  <c r="BY50" i="27"/>
  <c r="BY51" i="27"/>
  <c r="BY52" i="27"/>
  <c r="BY53" i="27"/>
  <c r="BY54" i="27"/>
  <c r="BY55" i="27"/>
  <c r="BY56" i="27"/>
  <c r="BY57" i="27"/>
  <c r="BY58" i="27"/>
  <c r="BY59" i="27"/>
  <c r="BY60" i="27"/>
  <c r="BY61" i="27"/>
  <c r="BY62" i="27"/>
  <c r="BY63" i="27"/>
  <c r="BY64" i="27"/>
  <c r="BY65" i="27"/>
  <c r="BY66" i="27"/>
  <c r="BY67" i="27"/>
  <c r="BY68" i="27"/>
  <c r="BY69" i="27"/>
  <c r="BY70" i="27"/>
  <c r="BY71" i="27"/>
  <c r="BY72" i="27"/>
  <c r="BY73" i="27"/>
  <c r="BY74" i="27"/>
  <c r="BY75" i="27"/>
  <c r="BY76" i="27"/>
  <c r="BY77" i="27"/>
  <c r="BY78" i="27"/>
  <c r="BY79" i="27"/>
  <c r="BY80" i="27"/>
  <c r="BY81" i="27"/>
  <c r="BY82" i="27"/>
  <c r="BY83" i="27"/>
  <c r="BY84" i="27"/>
  <c r="BY85" i="27"/>
  <c r="BY86" i="27"/>
  <c r="BY87" i="27"/>
  <c r="BY88" i="27"/>
  <c r="BY89" i="27"/>
  <c r="BY90" i="27"/>
  <c r="BY91" i="27"/>
  <c r="BY92" i="27"/>
  <c r="BY93" i="27"/>
  <c r="BY94" i="27"/>
  <c r="BY95" i="27"/>
  <c r="BY96" i="27"/>
  <c r="BY97" i="27"/>
  <c r="BY98" i="27"/>
  <c r="BY99" i="27"/>
  <c r="BY100" i="27"/>
  <c r="BY101" i="27"/>
  <c r="BY102" i="27"/>
  <c r="BY103" i="27"/>
  <c r="BY104" i="27"/>
  <c r="BY105" i="27"/>
  <c r="BY106" i="27"/>
  <c r="BY107" i="27"/>
  <c r="BY108" i="27"/>
  <c r="BY109" i="27"/>
  <c r="BY110" i="27"/>
  <c r="BY111" i="27"/>
  <c r="BY112" i="27"/>
  <c r="BY113" i="27"/>
  <c r="BY114" i="27"/>
  <c r="BY115" i="27"/>
  <c r="BY116" i="27"/>
  <c r="BY117" i="27"/>
  <c r="BY118" i="27"/>
  <c r="BY119" i="27"/>
  <c r="BY120" i="27"/>
  <c r="BY121" i="27"/>
  <c r="BY122" i="27"/>
  <c r="BY123" i="27"/>
  <c r="BY124" i="27"/>
  <c r="BY125" i="27"/>
  <c r="BY126" i="27"/>
  <c r="BY127" i="27"/>
  <c r="BY128" i="27"/>
  <c r="BY129" i="27"/>
  <c r="BY130" i="27"/>
  <c r="BY131" i="27"/>
  <c r="BY132" i="27"/>
  <c r="BY133" i="27"/>
  <c r="BY134" i="27"/>
  <c r="BY135" i="27"/>
  <c r="BY136" i="27"/>
  <c r="BY137" i="27"/>
  <c r="BY138" i="27"/>
  <c r="BY139" i="27"/>
  <c r="BY140" i="27"/>
  <c r="BY141" i="27"/>
  <c r="BY142" i="27"/>
  <c r="BY143" i="27"/>
  <c r="BY144" i="27"/>
  <c r="BY145" i="27"/>
  <c r="BY146" i="27"/>
  <c r="BY147" i="27"/>
  <c r="BY148" i="27"/>
  <c r="BY149" i="27"/>
  <c r="BY150" i="27"/>
  <c r="BY151" i="27"/>
  <c r="BY152" i="27"/>
  <c r="BY153" i="27"/>
  <c r="BY154" i="27"/>
  <c r="BY155" i="27"/>
  <c r="BY156" i="27"/>
  <c r="BY157" i="27"/>
  <c r="BY158" i="27"/>
  <c r="BY159" i="27"/>
  <c r="BY160" i="27"/>
  <c r="BY161" i="27"/>
  <c r="BY162" i="27"/>
  <c r="BY163" i="27"/>
  <c r="BY164" i="27"/>
  <c r="BY165" i="27"/>
  <c r="BY166" i="27"/>
  <c r="BY167" i="27"/>
  <c r="BY168" i="27"/>
  <c r="BY169" i="27"/>
  <c r="BY170" i="27"/>
  <c r="BY171" i="27"/>
  <c r="BY172" i="27"/>
  <c r="BY173" i="27"/>
  <c r="BY174" i="27"/>
  <c r="BY175" i="27"/>
  <c r="BY176" i="27"/>
  <c r="BY177" i="27"/>
  <c r="BY178" i="27"/>
  <c r="BY179" i="27"/>
  <c r="BY180" i="27"/>
  <c r="BY181" i="27"/>
  <c r="BY182" i="27"/>
  <c r="BY183" i="27"/>
  <c r="BY184" i="27"/>
  <c r="BY185" i="27"/>
  <c r="BY186" i="27"/>
  <c r="BY187" i="27"/>
  <c r="BY188" i="27"/>
  <c r="BY189" i="27"/>
  <c r="BY190" i="27"/>
  <c r="BY191" i="27"/>
  <c r="BY192" i="27"/>
  <c r="BY193" i="27"/>
  <c r="BY194" i="27"/>
  <c r="BY195" i="27"/>
  <c r="BY196" i="27"/>
  <c r="BY197" i="27"/>
  <c r="BY198" i="27"/>
  <c r="BY199" i="27"/>
  <c r="BY200" i="27"/>
  <c r="BY201" i="27"/>
  <c r="BY202" i="27"/>
  <c r="BY203" i="27"/>
  <c r="BY204" i="27"/>
  <c r="BY205" i="27"/>
  <c r="BY206" i="27"/>
  <c r="BY207" i="27"/>
  <c r="BY208" i="27"/>
  <c r="BY209" i="27"/>
  <c r="BY210" i="27"/>
  <c r="BY211" i="27"/>
  <c r="BY212" i="27"/>
  <c r="BY213" i="27"/>
  <c r="BY214" i="27"/>
  <c r="BY215" i="27"/>
  <c r="BY216" i="27"/>
  <c r="BY217" i="27"/>
  <c r="BY218" i="27"/>
  <c r="BY219" i="27"/>
  <c r="BY220" i="27"/>
  <c r="BY221" i="27"/>
  <c r="BY222" i="27"/>
  <c r="BY223" i="27"/>
  <c r="BY224" i="27"/>
  <c r="BY225" i="27"/>
  <c r="BY226" i="27"/>
  <c r="BY227" i="27"/>
  <c r="BY228" i="27"/>
  <c r="BY229" i="27"/>
  <c r="BY230" i="27"/>
  <c r="BY231" i="27"/>
  <c r="BY232" i="27"/>
  <c r="BY233" i="27"/>
  <c r="BY234" i="27"/>
  <c r="BY235" i="27"/>
  <c r="BY236" i="27"/>
  <c r="BY237" i="27"/>
  <c r="BY238" i="27"/>
  <c r="BY239" i="27"/>
  <c r="BY240" i="27"/>
  <c r="BY241" i="27"/>
  <c r="BY242" i="27"/>
  <c r="BY243" i="27"/>
  <c r="BY244" i="27"/>
  <c r="BY245" i="27"/>
  <c r="BY246" i="27"/>
  <c r="BY247" i="27"/>
  <c r="BY248" i="27"/>
  <c r="BY249" i="27"/>
  <c r="BY250" i="27"/>
  <c r="BY251" i="27"/>
  <c r="BY252" i="27"/>
  <c r="BY253" i="27"/>
  <c r="BY254" i="27"/>
  <c r="BY255" i="27"/>
  <c r="BY256" i="27"/>
  <c r="BY257" i="27"/>
  <c r="BY258" i="27"/>
  <c r="BY259" i="27"/>
  <c r="BY260" i="27"/>
  <c r="BY261" i="27"/>
  <c r="BY262" i="27"/>
  <c r="BY263" i="27"/>
  <c r="BY264" i="27"/>
  <c r="BY265" i="27"/>
  <c r="BY266" i="27"/>
  <c r="BY267" i="27"/>
  <c r="BY268" i="27"/>
  <c r="BY269" i="27"/>
  <c r="BY270" i="27"/>
  <c r="BY271" i="27"/>
  <c r="BY272" i="27"/>
  <c r="BY273" i="27"/>
  <c r="BY274" i="27"/>
  <c r="BY275" i="27"/>
  <c r="BY276" i="27"/>
  <c r="BY277" i="27"/>
  <c r="BY278" i="27"/>
  <c r="BY279" i="27"/>
  <c r="BY280" i="27"/>
  <c r="BY281" i="27"/>
  <c r="BY282" i="27"/>
  <c r="BY283" i="27"/>
  <c r="BY284" i="27"/>
  <c r="BY285" i="27"/>
  <c r="BY286" i="27"/>
  <c r="BY287" i="27"/>
  <c r="BY288" i="27"/>
  <c r="BY289" i="27"/>
  <c r="BY290" i="27"/>
  <c r="BY291" i="27"/>
  <c r="BY292" i="27"/>
  <c r="BY293" i="27"/>
  <c r="BY294" i="27"/>
  <c r="BY295" i="27"/>
  <c r="BY296" i="27"/>
  <c r="BY297" i="27"/>
  <c r="BY298" i="27"/>
  <c r="BY299" i="27"/>
  <c r="BY300" i="27"/>
  <c r="BY301" i="27"/>
  <c r="BY6" i="27"/>
  <c r="W158" i="82"/>
  <c r="M158" i="82"/>
  <c r="A460" i="60" l="1"/>
  <c r="A459" i="60"/>
  <c r="A458" i="60"/>
  <c r="A457" i="60"/>
  <c r="A456" i="60"/>
  <c r="A455" i="60"/>
  <c r="A454" i="60"/>
  <c r="A453" i="60"/>
  <c r="A452" i="60"/>
  <c r="A450" i="60"/>
  <c r="A451" i="60" s="1"/>
  <c r="A449" i="60"/>
  <c r="A448" i="60"/>
  <c r="A447" i="60"/>
  <c r="A446" i="60"/>
  <c r="A445" i="60"/>
  <c r="A444" i="60"/>
  <c r="A443" i="60"/>
  <c r="A442" i="60"/>
  <c r="A441" i="60"/>
  <c r="A440" i="60"/>
  <c r="A439" i="60"/>
  <c r="A438" i="60"/>
  <c r="A437" i="60"/>
  <c r="A436" i="60"/>
  <c r="A435" i="60"/>
  <c r="A434" i="60"/>
  <c r="A433" i="60"/>
  <c r="A432" i="60"/>
  <c r="A431" i="60"/>
  <c r="A430" i="60"/>
  <c r="A429" i="60"/>
  <c r="A428" i="60"/>
  <c r="A427" i="60"/>
  <c r="A426" i="60"/>
  <c r="A425" i="60"/>
  <c r="A424" i="60"/>
  <c r="A423" i="60"/>
  <c r="A412" i="60"/>
  <c r="A413" i="60" s="1"/>
  <c r="A414" i="60" s="1"/>
  <c r="A415" i="60" s="1"/>
  <c r="A416" i="60" s="1"/>
  <c r="A417" i="60" s="1"/>
  <c r="A418" i="60" s="1"/>
  <c r="A411" i="60"/>
  <c r="A410" i="60"/>
  <c r="A408" i="60"/>
  <c r="A409" i="60" s="1"/>
  <c r="A407" i="60"/>
  <c r="A406" i="60"/>
  <c r="A405" i="60"/>
  <c r="A404" i="60"/>
  <c r="A402" i="60"/>
  <c r="A403" i="60" s="1"/>
  <c r="A401" i="60"/>
  <c r="A400" i="60"/>
  <c r="A399" i="60"/>
  <c r="A398" i="60"/>
  <c r="A397" i="60"/>
  <c r="A396" i="60"/>
  <c r="A395" i="60"/>
  <c r="A394" i="60"/>
  <c r="A393" i="60"/>
  <c r="A392" i="60"/>
  <c r="A391" i="60"/>
  <c r="A390" i="60"/>
  <c r="A389" i="60"/>
  <c r="A388" i="60"/>
  <c r="A384" i="60"/>
  <c r="A385" i="60" s="1"/>
  <c r="A386" i="60" s="1"/>
  <c r="A387" i="60" s="1"/>
  <c r="A383" i="60"/>
  <c r="A382" i="60"/>
  <c r="A378" i="60"/>
  <c r="A379" i="60" s="1"/>
  <c r="A380" i="60" s="1"/>
  <c r="A381" i="60" s="1"/>
  <c r="A377" i="60"/>
  <c r="A376" i="60"/>
  <c r="A375" i="60"/>
  <c r="A374" i="60"/>
  <c r="A373" i="60"/>
  <c r="A372" i="60"/>
  <c r="A371" i="60"/>
  <c r="A370" i="60"/>
  <c r="A369" i="60"/>
  <c r="A366" i="60"/>
  <c r="A367" i="60" s="1"/>
  <c r="A368" i="60" s="1"/>
  <c r="A365" i="60"/>
  <c r="A364" i="60"/>
  <c r="A363" i="60"/>
  <c r="A362" i="60"/>
  <c r="A360" i="60"/>
  <c r="A361" i="60" s="1"/>
  <c r="A359" i="60"/>
  <c r="A358" i="60"/>
  <c r="A357" i="60"/>
  <c r="A354" i="60"/>
  <c r="A355" i="60" s="1"/>
  <c r="A356" i="60" s="1"/>
  <c r="A353" i="60"/>
  <c r="A352" i="60"/>
  <c r="A351" i="60"/>
  <c r="A350" i="60"/>
  <c r="A349" i="60"/>
  <c r="A348" i="60"/>
  <c r="A347" i="60"/>
  <c r="A344" i="60"/>
  <c r="A345" i="60" s="1"/>
  <c r="A346" i="60" s="1"/>
  <c r="A343" i="60"/>
  <c r="A342" i="60"/>
  <c r="A341" i="60"/>
  <c r="A340" i="60"/>
  <c r="A339" i="60"/>
  <c r="A336" i="60"/>
  <c r="A337" i="60" s="1"/>
  <c r="A338" i="60" s="1"/>
  <c r="A335" i="60"/>
  <c r="A334" i="60"/>
  <c r="A333" i="60"/>
  <c r="A330" i="60"/>
  <c r="A331" i="60" s="1"/>
  <c r="A332" i="60" s="1"/>
  <c r="A329" i="60"/>
  <c r="A328" i="60"/>
  <c r="A327" i="60"/>
  <c r="A326" i="60"/>
  <c r="A325" i="60"/>
  <c r="A324" i="60"/>
  <c r="A323" i="60"/>
  <c r="A322" i="60"/>
  <c r="A321" i="60"/>
  <c r="A320" i="60"/>
  <c r="A319" i="60"/>
  <c r="A318" i="60"/>
  <c r="A317" i="60"/>
  <c r="A316" i="60"/>
  <c r="A313" i="60"/>
  <c r="A314" i="60" s="1"/>
  <c r="A315" i="60" s="1"/>
  <c r="A312" i="60"/>
  <c r="A311" i="60"/>
  <c r="A310" i="60"/>
  <c r="A309" i="60"/>
  <c r="A308" i="60"/>
  <c r="A307" i="60"/>
  <c r="A306" i="60"/>
  <c r="A305" i="60"/>
  <c r="A304" i="60"/>
  <c r="A303" i="60"/>
  <c r="A302" i="60"/>
  <c r="A301" i="60"/>
  <c r="A300" i="60"/>
  <c r="A299" i="60"/>
  <c r="A298" i="60"/>
  <c r="A293" i="60"/>
  <c r="A294" i="60" s="1"/>
  <c r="A292" i="60"/>
  <c r="A291" i="60"/>
  <c r="A290" i="60"/>
  <c r="A289" i="60"/>
  <c r="A288" i="60"/>
  <c r="A287" i="60"/>
  <c r="A285" i="60"/>
  <c r="A286" i="60" s="1"/>
  <c r="A284" i="60"/>
  <c r="A283" i="60"/>
  <c r="A282" i="60"/>
  <c r="A281" i="60"/>
  <c r="A280" i="60"/>
  <c r="A272" i="60"/>
  <c r="A273" i="60" s="1"/>
  <c r="A274" i="60" s="1"/>
  <c r="A275" i="60" s="1"/>
  <c r="A271" i="60"/>
  <c r="A270" i="60"/>
  <c r="A269" i="60"/>
  <c r="A268" i="60"/>
  <c r="A264" i="60"/>
  <c r="A265" i="60" s="1"/>
  <c r="A266" i="60" s="1"/>
  <c r="A267" i="60" s="1"/>
  <c r="A263" i="60"/>
  <c r="A262" i="60"/>
  <c r="A261" i="60"/>
  <c r="A260" i="60"/>
  <c r="A259" i="60"/>
  <c r="A258" i="60"/>
  <c r="A257" i="60"/>
  <c r="A256" i="60"/>
  <c r="A255" i="60"/>
  <c r="A254" i="60"/>
  <c r="A253" i="60"/>
  <c r="A252" i="60"/>
  <c r="A251" i="60"/>
  <c r="A250" i="60"/>
  <c r="A244" i="60"/>
  <c r="A245" i="60" s="1"/>
  <c r="A246" i="60" s="1"/>
  <c r="A247" i="60" s="1"/>
  <c r="A243" i="60"/>
  <c r="A242" i="60"/>
  <c r="A241" i="60"/>
  <c r="A240" i="60"/>
  <c r="A239" i="60"/>
  <c r="A238" i="60"/>
  <c r="A237" i="60"/>
  <c r="A236" i="60"/>
  <c r="A235" i="60"/>
  <c r="A228" i="60"/>
  <c r="A229" i="60" s="1"/>
  <c r="A230" i="60" s="1"/>
  <c r="A231" i="60" s="1"/>
  <c r="A227" i="60"/>
  <c r="A226" i="60"/>
  <c r="A225" i="60"/>
  <c r="A224" i="60"/>
  <c r="A223" i="60"/>
  <c r="A222" i="60"/>
  <c r="A220" i="60"/>
  <c r="A221" i="60" s="1"/>
  <c r="A219" i="60"/>
  <c r="A218" i="60"/>
  <c r="A196" i="60"/>
  <c r="A197" i="60" s="1"/>
  <c r="A198" i="60" s="1"/>
  <c r="A195" i="60"/>
  <c r="A194" i="60"/>
  <c r="A193" i="60"/>
  <c r="A192" i="60"/>
  <c r="A191" i="60"/>
  <c r="A190" i="60"/>
  <c r="A188" i="60"/>
  <c r="A189" i="60" s="1"/>
  <c r="A187" i="60"/>
  <c r="A186" i="60"/>
  <c r="A185" i="60"/>
  <c r="A184" i="60"/>
  <c r="A183" i="60"/>
  <c r="A182" i="60"/>
  <c r="A181" i="60"/>
  <c r="A180" i="60"/>
  <c r="A179" i="60"/>
  <c r="A178" i="60"/>
  <c r="A177" i="60"/>
  <c r="A176" i="60"/>
  <c r="A175" i="60"/>
  <c r="A174" i="60"/>
  <c r="A173" i="60"/>
  <c r="A172" i="60"/>
  <c r="A171" i="60"/>
  <c r="A170" i="60"/>
  <c r="A169" i="60"/>
  <c r="A168" i="60"/>
  <c r="A167" i="60"/>
  <c r="A166" i="60"/>
  <c r="A165" i="60"/>
  <c r="A164" i="60"/>
  <c r="A163" i="60"/>
  <c r="A162" i="60"/>
  <c r="A158" i="60"/>
  <c r="A157" i="60"/>
  <c r="A154" i="60"/>
  <c r="A153" i="60"/>
  <c r="A152" i="60"/>
  <c r="A151" i="60"/>
  <c r="A150" i="60"/>
  <c r="A149" i="60"/>
  <c r="A148" i="60"/>
  <c r="A147" i="60"/>
  <c r="A146" i="60"/>
  <c r="A145" i="60"/>
  <c r="A144" i="60"/>
  <c r="A143" i="60"/>
  <c r="A142" i="60"/>
  <c r="A141" i="60"/>
  <c r="A140" i="60"/>
  <c r="A139" i="60"/>
  <c r="A138" i="60"/>
  <c r="A137" i="60"/>
  <c r="A136" i="60"/>
  <c r="A132" i="60"/>
  <c r="A133" i="60" s="1"/>
  <c r="A134" i="60" s="1"/>
  <c r="A131" i="60"/>
  <c r="A122" i="60"/>
  <c r="A121" i="60"/>
  <c r="A120" i="60"/>
  <c r="A119" i="60"/>
  <c r="A116" i="60"/>
  <c r="A117" i="60" s="1"/>
  <c r="A118" i="60" s="1"/>
  <c r="A115" i="60"/>
  <c r="A114" i="60"/>
  <c r="A113" i="60"/>
  <c r="A112" i="60"/>
  <c r="A106" i="60"/>
  <c r="A105" i="60"/>
  <c r="A104" i="60"/>
  <c r="A103" i="60"/>
  <c r="A102" i="60"/>
  <c r="A101" i="60"/>
  <c r="A100" i="60"/>
  <c r="A99" i="60"/>
  <c r="A98" i="60"/>
  <c r="A97" i="60"/>
  <c r="A94" i="60"/>
  <c r="A95" i="60" s="1"/>
  <c r="A96" i="60" s="1"/>
  <c r="A93" i="60"/>
  <c r="A92" i="60"/>
  <c r="A91" i="60"/>
  <c r="A90" i="60"/>
  <c r="A89" i="60"/>
  <c r="A88" i="60"/>
  <c r="A84" i="60"/>
  <c r="A85" i="60" s="1"/>
  <c r="A86" i="60" s="1"/>
  <c r="A83" i="60"/>
  <c r="A82" i="60"/>
  <c r="A81" i="60"/>
  <c r="A80" i="60"/>
  <c r="A79" i="60"/>
  <c r="A78" i="60"/>
  <c r="A68" i="60"/>
  <c r="A69" i="60" s="1"/>
  <c r="A70" i="60" s="1"/>
  <c r="A67" i="60"/>
  <c r="A66" i="60"/>
  <c r="A65" i="60"/>
  <c r="A64" i="60"/>
  <c r="A62" i="60"/>
  <c r="A63" i="60" s="1"/>
  <c r="A61" i="60"/>
  <c r="A60" i="60"/>
  <c r="A59" i="60"/>
  <c r="A58" i="60"/>
  <c r="A57" i="60"/>
  <c r="A56" i="60"/>
  <c r="A55" i="60"/>
  <c r="A54" i="60"/>
  <c r="A53" i="60"/>
  <c r="A52" i="60"/>
  <c r="A51" i="60"/>
  <c r="A50" i="60"/>
  <c r="A49" i="60"/>
  <c r="A48" i="60"/>
  <c r="A47" i="60"/>
  <c r="A46" i="60"/>
  <c r="A45" i="60"/>
  <c r="A43" i="60"/>
  <c r="A44" i="60" s="1"/>
  <c r="A42" i="60"/>
  <c r="A41" i="60"/>
  <c r="A40" i="60"/>
  <c r="A39" i="60"/>
  <c r="A38" i="60"/>
  <c r="A37" i="60"/>
  <c r="A34" i="60"/>
  <c r="A35" i="60" s="1"/>
  <c r="A36" i="60" s="1"/>
  <c r="A33" i="60"/>
  <c r="A32" i="60"/>
  <c r="A31" i="60"/>
  <c r="A30" i="60"/>
  <c r="A29" i="60"/>
  <c r="A28" i="60"/>
  <c r="A27" i="60"/>
  <c r="A26" i="60"/>
  <c r="A22" i="60"/>
  <c r="A23" i="60" s="1"/>
  <c r="A24" i="60" s="1"/>
  <c r="A21" i="60"/>
  <c r="A20" i="60"/>
  <c r="A16" i="60"/>
  <c r="A17" i="60" s="1"/>
  <c r="A18" i="60" s="1"/>
  <c r="A15" i="60"/>
  <c r="A14" i="60"/>
  <c r="A13" i="60"/>
  <c r="A12" i="60"/>
  <c r="A11" i="60"/>
  <c r="A10" i="60"/>
  <c r="A9" i="60"/>
  <c r="A8" i="60"/>
  <c r="A7" i="60"/>
  <c r="A6" i="60"/>
  <c r="A5" i="60"/>
  <c r="A25" i="60" l="1"/>
  <c r="A199" i="60"/>
  <c r="A200" i="60" s="1"/>
  <c r="A201" i="60" s="1"/>
  <c r="A71" i="60"/>
  <c r="A72" i="60" s="1"/>
  <c r="A19" i="60"/>
  <c r="A87" i="60"/>
  <c r="A135" i="60"/>
  <c r="A123" i="60"/>
  <c r="A124" i="60" s="1"/>
  <c r="A155" i="60"/>
  <c r="A156" i="60" s="1"/>
  <c r="A107" i="60"/>
  <c r="A108" i="60" s="1"/>
  <c r="A276" i="60"/>
  <c r="A277" i="60" s="1"/>
  <c r="A278" i="60" s="1"/>
  <c r="A419" i="60"/>
  <c r="A420" i="60" s="1"/>
  <c r="A421" i="60" s="1"/>
  <c r="A422" i="60" s="1"/>
  <c r="A159" i="60"/>
  <c r="A160" i="60" s="1"/>
  <c r="A295" i="60"/>
  <c r="A296" i="60" s="1"/>
  <c r="A297" i="60" s="1"/>
  <c r="A248" i="60"/>
  <c r="A249" i="60" s="1"/>
  <c r="A232" i="60"/>
  <c r="A233" i="60" s="1"/>
  <c r="A234" i="60" s="1"/>
  <c r="A161" i="60" l="1"/>
  <c r="A125" i="60"/>
  <c r="A202" i="60"/>
  <c r="A279" i="60"/>
  <c r="A109" i="60"/>
  <c r="A73" i="60"/>
  <c r="A74" i="60" l="1"/>
  <c r="A203" i="60"/>
  <c r="A110" i="60"/>
  <c r="A126" i="60"/>
  <c r="A127" i="60" l="1"/>
  <c r="A204" i="60"/>
  <c r="A111" i="60"/>
  <c r="A75" i="60"/>
  <c r="A76" i="60" l="1"/>
  <c r="A205" i="60"/>
  <c r="A128" i="60"/>
  <c r="A129" i="60" l="1"/>
  <c r="A77" i="60"/>
  <c r="A206" i="60"/>
  <c r="A207" i="60" l="1"/>
  <c r="A130" i="60"/>
  <c r="A208" i="60" l="1"/>
  <c r="A209" i="60" l="1"/>
  <c r="A210" i="60" l="1"/>
  <c r="A211" i="60" l="1"/>
  <c r="A212" i="60" l="1"/>
  <c r="A213" i="60" l="1"/>
  <c r="A214" i="60" l="1"/>
  <c r="A215" i="60" l="1"/>
  <c r="A216" i="60" l="1"/>
  <c r="A217" i="60" l="1"/>
  <c r="W36" i="82" l="1"/>
  <c r="J213" i="24"/>
  <c r="AM275" i="82" l="1"/>
  <c r="AO275" i="82" s="1"/>
  <c r="AK275" i="82"/>
  <c r="AM273" i="82"/>
  <c r="AO273" i="82" s="1"/>
  <c r="AK273" i="82"/>
  <c r="AM269" i="82"/>
  <c r="AO269" i="82" s="1"/>
  <c r="AK269" i="82"/>
  <c r="AM267" i="82"/>
  <c r="AO267" i="82" s="1"/>
  <c r="AK267" i="82"/>
  <c r="AM263" i="82"/>
  <c r="AO263" i="82" s="1"/>
  <c r="AK263" i="82"/>
  <c r="AO257" i="82"/>
  <c r="AM257" i="82"/>
  <c r="AK257" i="82"/>
  <c r="AM253" i="82"/>
  <c r="AO253" i="82" s="1"/>
  <c r="AK253" i="82"/>
  <c r="AM251" i="82"/>
  <c r="AO251" i="82" s="1"/>
  <c r="AK251" i="82"/>
  <c r="AO247" i="82"/>
  <c r="AM247" i="82"/>
  <c r="AK247" i="82"/>
  <c r="AM244" i="82"/>
  <c r="AO244" i="82" s="1"/>
  <c r="AK244" i="82"/>
  <c r="AO240" i="82"/>
  <c r="AM240" i="82"/>
  <c r="AK240" i="82"/>
  <c r="AM236" i="82"/>
  <c r="AO236" i="82" s="1"/>
  <c r="AK236" i="82"/>
  <c r="AO232" i="82"/>
  <c r="AM232" i="82"/>
  <c r="AK232" i="82"/>
  <c r="AM230" i="82"/>
  <c r="AO230" i="82" s="1"/>
  <c r="AK230" i="82"/>
  <c r="AM226" i="82"/>
  <c r="AO226" i="82" s="1"/>
  <c r="AK226" i="82"/>
  <c r="AM222" i="82"/>
  <c r="AO222" i="82" s="1"/>
  <c r="AK222" i="82"/>
  <c r="AM217" i="82"/>
  <c r="AO217" i="82" s="1"/>
  <c r="AK217" i="82"/>
  <c r="AM214" i="82"/>
  <c r="AK214" i="82"/>
  <c r="AM210" i="82"/>
  <c r="AO210" i="82" s="1"/>
  <c r="AK210" i="82"/>
  <c r="AM206" i="82"/>
  <c r="AO206" i="82" s="1"/>
  <c r="AK206" i="82"/>
  <c r="AO202" i="82"/>
  <c r="AM202" i="82"/>
  <c r="AK202" i="82"/>
  <c r="AM200" i="82"/>
  <c r="AO200" i="82" s="1"/>
  <c r="AK200" i="82"/>
  <c r="AM196" i="82"/>
  <c r="AO196" i="82" s="1"/>
  <c r="AK196" i="82"/>
  <c r="AO192" i="82"/>
  <c r="AM192" i="82"/>
  <c r="AK192" i="82"/>
  <c r="AM188" i="82"/>
  <c r="AO188" i="82" s="1"/>
  <c r="AK188" i="82"/>
  <c r="AO186" i="82"/>
  <c r="AM186" i="82"/>
  <c r="AK186" i="82"/>
  <c r="AM182" i="82"/>
  <c r="AO182" i="82" s="1"/>
  <c r="AK182" i="82"/>
  <c r="AM178" i="82"/>
  <c r="AO178" i="82" s="1"/>
  <c r="AK178" i="82"/>
  <c r="AO174" i="82"/>
  <c r="AM174" i="82"/>
  <c r="AK174" i="82"/>
  <c r="AM156" i="82"/>
  <c r="AO156" i="82" s="1"/>
  <c r="AK156" i="82"/>
  <c r="AM154" i="82"/>
  <c r="AK154" i="82"/>
  <c r="AM150" i="82"/>
  <c r="AO150" i="82" s="1"/>
  <c r="AK150" i="82"/>
  <c r="AM148" i="82"/>
  <c r="AO148" i="82" s="1"/>
  <c r="AK148" i="82"/>
  <c r="AO144" i="82"/>
  <c r="AM144" i="82"/>
  <c r="AK144" i="82"/>
  <c r="AM140" i="82"/>
  <c r="AO140" i="82" s="1"/>
  <c r="AK140" i="82"/>
  <c r="AO138" i="82"/>
  <c r="AM138" i="82"/>
  <c r="AK138" i="82"/>
  <c r="AM134" i="82"/>
  <c r="AO134" i="82" s="1"/>
  <c r="AK134" i="82"/>
  <c r="AM132" i="82"/>
  <c r="AO132" i="82" s="1"/>
  <c r="AK132" i="82"/>
  <c r="AM128" i="82"/>
  <c r="AK128" i="82"/>
  <c r="AO128" i="82" s="1"/>
  <c r="AM126" i="82"/>
  <c r="AO126" i="82" s="1"/>
  <c r="AK126" i="82"/>
  <c r="AO121" i="82"/>
  <c r="AM121" i="82"/>
  <c r="AK121" i="82"/>
  <c r="AM117" i="82"/>
  <c r="AO117" i="82" s="1"/>
  <c r="AK117" i="82"/>
  <c r="AM115" i="82"/>
  <c r="AO115" i="82" s="1"/>
  <c r="AK115" i="82"/>
  <c r="AM111" i="82"/>
  <c r="AO111" i="82" s="1"/>
  <c r="AK111" i="82"/>
  <c r="AM109" i="82"/>
  <c r="AO109" i="82" s="1"/>
  <c r="AK109" i="82"/>
  <c r="AM104" i="82"/>
  <c r="AO104" i="82" s="1"/>
  <c r="AK104" i="82"/>
  <c r="AM101" i="82"/>
  <c r="AO101" i="82" s="1"/>
  <c r="AK101" i="82"/>
  <c r="AM97" i="82"/>
  <c r="AO97" i="82" s="1"/>
  <c r="AK97" i="82"/>
  <c r="AO95" i="82"/>
  <c r="AM95" i="82"/>
  <c r="AK95" i="82"/>
  <c r="AM91" i="82"/>
  <c r="AO91" i="82" s="1"/>
  <c r="AK91" i="82"/>
  <c r="AM89" i="82"/>
  <c r="AO89" i="82" s="1"/>
  <c r="AK89" i="82"/>
  <c r="AO85" i="82"/>
  <c r="AM85" i="82"/>
  <c r="AK85" i="82"/>
  <c r="AM81" i="82"/>
  <c r="AO81" i="82" s="1"/>
  <c r="AK81" i="82"/>
  <c r="AM79" i="82"/>
  <c r="AO79" i="82" s="1"/>
  <c r="AK79" i="82"/>
  <c r="AM75" i="82"/>
  <c r="AO75" i="82" s="1"/>
  <c r="AK75" i="82"/>
  <c r="AO73" i="82"/>
  <c r="AM73" i="82"/>
  <c r="AK73" i="82"/>
  <c r="AM69" i="82"/>
  <c r="AO69" i="82" s="1"/>
  <c r="AK69" i="82"/>
  <c r="AO67" i="82"/>
  <c r="AM67" i="82"/>
  <c r="AK67" i="82"/>
  <c r="AM63" i="82"/>
  <c r="AO63" i="82" s="1"/>
  <c r="AK63" i="82"/>
  <c r="AM60" i="82"/>
  <c r="AO60" i="82" s="1"/>
  <c r="AK60" i="82"/>
  <c r="AM57" i="82"/>
  <c r="AO57" i="82" s="1"/>
  <c r="AK57" i="82"/>
  <c r="AM54" i="82"/>
  <c r="AO54" i="82" s="1"/>
  <c r="AK54" i="82"/>
  <c r="AM51" i="82"/>
  <c r="AO51" i="82" s="1"/>
  <c r="AK51" i="82"/>
  <c r="AM48" i="82"/>
  <c r="AO48" i="82" s="1"/>
  <c r="AK48" i="82"/>
  <c r="AM45" i="82"/>
  <c r="AO45" i="82" s="1"/>
  <c r="AK45" i="82"/>
  <c r="AO42" i="82"/>
  <c r="AM42" i="82"/>
  <c r="AK42" i="82"/>
  <c r="AO40" i="82"/>
  <c r="AM40" i="82"/>
  <c r="AK40" i="82"/>
  <c r="AM31" i="82"/>
  <c r="AK31" i="82"/>
  <c r="AM29" i="82"/>
  <c r="AO29" i="82" s="1"/>
  <c r="AK29" i="82"/>
  <c r="AM27" i="82"/>
  <c r="AO27" i="82" s="1"/>
  <c r="AK27" i="82"/>
  <c r="AO23" i="82"/>
  <c r="AO21" i="82"/>
  <c r="AM23" i="82"/>
  <c r="AK23" i="82"/>
  <c r="AM21" i="82"/>
  <c r="AK21" i="82"/>
  <c r="AI275" i="82"/>
  <c r="AI273" i="82"/>
  <c r="AI269" i="82"/>
  <c r="AI267" i="82"/>
  <c r="AI263" i="82"/>
  <c r="AI257" i="82"/>
  <c r="AI253" i="82"/>
  <c r="AI251" i="82"/>
  <c r="AI247" i="82"/>
  <c r="AI244" i="82"/>
  <c r="AI240" i="82"/>
  <c r="AI236" i="82"/>
  <c r="AI232" i="82"/>
  <c r="AI230" i="82"/>
  <c r="AI226" i="82"/>
  <c r="AI222" i="82"/>
  <c r="AI217" i="82"/>
  <c r="AI210" i="82"/>
  <c r="AI206" i="82"/>
  <c r="AI202" i="82"/>
  <c r="AI200" i="82"/>
  <c r="AI196" i="82"/>
  <c r="AI192" i="82"/>
  <c r="AI188" i="82"/>
  <c r="AI186" i="82"/>
  <c r="AI182" i="82"/>
  <c r="AI178" i="82"/>
  <c r="AI174" i="82"/>
  <c r="AI156" i="82"/>
  <c r="AI150" i="82"/>
  <c r="AI148" i="82"/>
  <c r="AI144" i="82"/>
  <c r="AI140" i="82"/>
  <c r="AI138" i="82"/>
  <c r="AI134" i="82"/>
  <c r="AI132" i="82"/>
  <c r="AI128" i="82"/>
  <c r="AI126" i="82"/>
  <c r="AI121" i="82"/>
  <c r="AI117" i="82"/>
  <c r="AI115" i="82"/>
  <c r="AI111" i="82"/>
  <c r="AI109" i="82"/>
  <c r="AI104" i="82"/>
  <c r="AI101" i="82"/>
  <c r="AI97" i="82"/>
  <c r="AI95" i="82"/>
  <c r="AI91" i="82"/>
  <c r="AI89" i="82"/>
  <c r="AI85" i="82"/>
  <c r="AI81" i="82"/>
  <c r="AI79" i="82"/>
  <c r="AI75" i="82"/>
  <c r="AI73" i="82"/>
  <c r="AI69" i="82"/>
  <c r="AI67" i="82"/>
  <c r="AI63" i="82"/>
  <c r="AI60" i="82"/>
  <c r="AI57" i="82"/>
  <c r="AI54" i="82"/>
  <c r="AI51" i="82"/>
  <c r="AI48" i="82"/>
  <c r="AI45" i="82"/>
  <c r="AI42" i="82"/>
  <c r="AI40" i="82"/>
  <c r="AI29" i="82"/>
  <c r="AI27" i="82"/>
  <c r="AI23" i="82"/>
  <c r="AI21" i="82"/>
  <c r="AA61" i="1"/>
  <c r="O104" i="5"/>
  <c r="B1789" i="95"/>
  <c r="B1788" i="95"/>
  <c r="B1684" i="95"/>
  <c r="B1683" i="95"/>
  <c r="B1170" i="95"/>
  <c r="B1169" i="95"/>
  <c r="B1168" i="95"/>
  <c r="B1167" i="95"/>
  <c r="B1145" i="95"/>
  <c r="B1144" i="95"/>
  <c r="B1143" i="95"/>
  <c r="B1142" i="95"/>
  <c r="X54" i="25"/>
  <c r="X67" i="25"/>
  <c r="X66" i="25" s="1"/>
  <c r="AO214" i="82" l="1"/>
  <c r="B1146" i="95"/>
  <c r="AC54" i="25"/>
  <c r="B1171" i="95"/>
  <c r="AC67" i="25"/>
  <c r="AO154" i="82"/>
  <c r="AO31" i="82"/>
  <c r="E50" i="33"/>
  <c r="G50" i="33" s="1"/>
  <c r="E49" i="33"/>
  <c r="G49" i="33" s="1"/>
  <c r="M49" i="33" l="1"/>
  <c r="B1761" i="95" s="1"/>
  <c r="B1710" i="95"/>
  <c r="M50" i="33"/>
  <c r="B1762" i="95" s="1"/>
  <c r="B1711" i="95"/>
  <c r="E97" i="1"/>
  <c r="G35" i="24" l="1"/>
  <c r="G36" i="24"/>
  <c r="B12" i="95" l="1"/>
  <c r="B11" i="95"/>
  <c r="B216" i="95" l="1"/>
  <c r="B215" i="95"/>
  <c r="B214" i="95"/>
  <c r="B213" i="95"/>
  <c r="B212" i="95"/>
  <c r="B211" i="95"/>
  <c r="B210" i="95"/>
  <c r="B313" i="95"/>
  <c r="B312" i="95"/>
  <c r="B316" i="95"/>
  <c r="B315" i="95"/>
  <c r="B791" i="95"/>
  <c r="B790" i="95"/>
  <c r="B546" i="95"/>
  <c r="B545" i="95"/>
  <c r="B788" i="95"/>
  <c r="B787" i="95"/>
  <c r="B543" i="95"/>
  <c r="B542" i="95"/>
  <c r="Z217" i="82"/>
  <c r="B789" i="95" s="1"/>
  <c r="Z214" i="82"/>
  <c r="B792" i="95" s="1"/>
  <c r="P217" i="82"/>
  <c r="B544" i="95" s="1"/>
  <c r="P214" i="82"/>
  <c r="AD214" i="82" s="1"/>
  <c r="B317" i="95" l="1"/>
  <c r="AI214" i="82"/>
  <c r="B547" i="95"/>
  <c r="AD217" i="82"/>
  <c r="B314" i="95" s="1"/>
  <c r="W104" i="82"/>
  <c r="T104" i="82"/>
  <c r="M104" i="82"/>
  <c r="J104" i="82"/>
  <c r="P8" i="5"/>
  <c r="E99" i="1" l="1"/>
  <c r="W247" i="82"/>
  <c r="T247" i="82"/>
  <c r="M247" i="82"/>
  <c r="J247" i="82"/>
  <c r="W169" i="82" l="1"/>
  <c r="T169" i="82"/>
  <c r="M169" i="82"/>
  <c r="J169" i="82"/>
  <c r="AK169" i="82" l="1"/>
  <c r="AM169" i="82"/>
  <c r="L33" i="5"/>
  <c r="I33" i="5"/>
  <c r="AO169" i="82" l="1"/>
  <c r="B693" i="95"/>
  <c r="B692" i="95"/>
  <c r="B690" i="95"/>
  <c r="B689" i="95"/>
  <c r="T46" i="82" l="1"/>
  <c r="T257" i="82"/>
  <c r="B826" i="95" s="1"/>
  <c r="B824" i="95"/>
  <c r="B823" i="95"/>
  <c r="B821" i="95"/>
  <c r="B820" i="95"/>
  <c r="B815" i="95"/>
  <c r="B814" i="95"/>
  <c r="B812" i="95"/>
  <c r="B811" i="95"/>
  <c r="B809" i="95"/>
  <c r="B808" i="95"/>
  <c r="B806" i="95"/>
  <c r="B805" i="95"/>
  <c r="B803" i="95"/>
  <c r="B802" i="95"/>
  <c r="B800" i="95"/>
  <c r="B799" i="95"/>
  <c r="B797" i="95"/>
  <c r="B796" i="95"/>
  <c r="B794" i="95"/>
  <c r="B793" i="95"/>
  <c r="B785" i="95"/>
  <c r="B784" i="95"/>
  <c r="B782" i="95"/>
  <c r="B781" i="95"/>
  <c r="B779" i="95"/>
  <c r="B778" i="95"/>
  <c r="B776" i="95"/>
  <c r="B775" i="95"/>
  <c r="B773" i="95"/>
  <c r="B772" i="95"/>
  <c r="B770" i="95"/>
  <c r="B769" i="95"/>
  <c r="B767" i="95"/>
  <c r="B766" i="95"/>
  <c r="B764" i="95"/>
  <c r="B763" i="95"/>
  <c r="B761" i="95"/>
  <c r="B760" i="95"/>
  <c r="B758" i="95"/>
  <c r="B757" i="95"/>
  <c r="B755" i="95"/>
  <c r="B754" i="95"/>
  <c r="B748" i="95"/>
  <c r="B747" i="95"/>
  <c r="B744" i="95"/>
  <c r="B743" i="95"/>
  <c r="B741" i="95"/>
  <c r="B740" i="95"/>
  <c r="B738" i="95"/>
  <c r="B737" i="95"/>
  <c r="B735" i="95"/>
  <c r="B734" i="95"/>
  <c r="B732" i="95"/>
  <c r="B731" i="95"/>
  <c r="B729" i="95"/>
  <c r="B728" i="95"/>
  <c r="B726" i="95"/>
  <c r="B725" i="95"/>
  <c r="B723" i="95"/>
  <c r="B722" i="95"/>
  <c r="B720" i="95"/>
  <c r="B719" i="95"/>
  <c r="B717" i="95"/>
  <c r="B716" i="95"/>
  <c r="B714" i="95"/>
  <c r="B713" i="95"/>
  <c r="B708" i="95"/>
  <c r="B707" i="95"/>
  <c r="B705" i="95"/>
  <c r="B704" i="95"/>
  <c r="B702" i="95"/>
  <c r="B701" i="95"/>
  <c r="B699" i="95"/>
  <c r="B698" i="95"/>
  <c r="B687" i="95"/>
  <c r="B686" i="95"/>
  <c r="B684" i="95"/>
  <c r="B683" i="95"/>
  <c r="B681" i="95"/>
  <c r="B680" i="95"/>
  <c r="B678" i="95"/>
  <c r="B677" i="95"/>
  <c r="B675" i="95"/>
  <c r="B674" i="95"/>
  <c r="B672" i="95"/>
  <c r="B671" i="95"/>
  <c r="B669" i="95"/>
  <c r="B668" i="95"/>
  <c r="B666" i="95"/>
  <c r="B665" i="95"/>
  <c r="B663" i="95"/>
  <c r="B662" i="95"/>
  <c r="B660" i="95"/>
  <c r="B659" i="95"/>
  <c r="B657" i="95"/>
  <c r="B656" i="95"/>
  <c r="B654" i="95"/>
  <c r="B653" i="95"/>
  <c r="B651" i="95"/>
  <c r="B650" i="95"/>
  <c r="B648" i="95"/>
  <c r="B647" i="95"/>
  <c r="B645" i="95"/>
  <c r="B644" i="95"/>
  <c r="B642" i="95"/>
  <c r="B641" i="95"/>
  <c r="B639" i="95"/>
  <c r="B638" i="95"/>
  <c r="B636" i="95"/>
  <c r="B635" i="95"/>
  <c r="B630" i="95"/>
  <c r="B629" i="95"/>
  <c r="B627" i="95"/>
  <c r="B626" i="95"/>
  <c r="B624" i="95"/>
  <c r="B623" i="95"/>
  <c r="B621" i="95"/>
  <c r="B620" i="95"/>
  <c r="B618" i="95"/>
  <c r="B617" i="95"/>
  <c r="B585" i="95"/>
  <c r="B584" i="95"/>
  <c r="B582" i="95"/>
  <c r="B581" i="95"/>
  <c r="B576" i="95"/>
  <c r="B575" i="95"/>
  <c r="B573" i="95"/>
  <c r="B572" i="95"/>
  <c r="B570" i="95"/>
  <c r="B569" i="95"/>
  <c r="B567" i="95"/>
  <c r="B566" i="95"/>
  <c r="B564" i="95"/>
  <c r="B563" i="95"/>
  <c r="B561" i="95"/>
  <c r="B560" i="95"/>
  <c r="B558" i="95"/>
  <c r="B557" i="95"/>
  <c r="B555" i="95"/>
  <c r="B554" i="95"/>
  <c r="B552" i="95"/>
  <c r="B551" i="95"/>
  <c r="B549" i="95"/>
  <c r="B548" i="95"/>
  <c r="B540" i="95"/>
  <c r="B539" i="95"/>
  <c r="B537" i="95"/>
  <c r="B536" i="95"/>
  <c r="B534" i="95"/>
  <c r="B533" i="95"/>
  <c r="B531" i="95"/>
  <c r="B530" i="95"/>
  <c r="B528" i="95"/>
  <c r="B527" i="95"/>
  <c r="B525" i="95"/>
  <c r="B524" i="95"/>
  <c r="B522" i="95"/>
  <c r="B521" i="95"/>
  <c r="B519" i="95"/>
  <c r="B518" i="95"/>
  <c r="B516" i="95"/>
  <c r="B515" i="95"/>
  <c r="B513" i="95"/>
  <c r="B512" i="95"/>
  <c r="B510" i="95"/>
  <c r="B509" i="95"/>
  <c r="B503" i="95"/>
  <c r="B502" i="95"/>
  <c r="B499" i="95"/>
  <c r="B498" i="95"/>
  <c r="B496" i="95"/>
  <c r="B495" i="95"/>
  <c r="B493" i="95"/>
  <c r="B492" i="95"/>
  <c r="B490" i="95"/>
  <c r="B489" i="95"/>
  <c r="B487" i="95"/>
  <c r="B486" i="95"/>
  <c r="B484" i="95"/>
  <c r="B483" i="95"/>
  <c r="B481" i="95"/>
  <c r="B480" i="95"/>
  <c r="B478" i="95"/>
  <c r="B477" i="95"/>
  <c r="B475" i="95"/>
  <c r="B474" i="95"/>
  <c r="B472" i="95"/>
  <c r="B471" i="95"/>
  <c r="B469" i="95"/>
  <c r="B468" i="95"/>
  <c r="B463" i="95"/>
  <c r="B462" i="95"/>
  <c r="B460" i="95"/>
  <c r="B459" i="95"/>
  <c r="B457" i="95"/>
  <c r="B456" i="95"/>
  <c r="B454" i="95"/>
  <c r="B453" i="95"/>
  <c r="J58" i="82"/>
  <c r="B448" i="95"/>
  <c r="B447" i="95"/>
  <c r="B445" i="95"/>
  <c r="B444" i="95"/>
  <c r="B442" i="95"/>
  <c r="B441" i="95"/>
  <c r="B439" i="95"/>
  <c r="B438" i="95"/>
  <c r="B436" i="95"/>
  <c r="B435" i="95"/>
  <c r="B433" i="95"/>
  <c r="B432" i="95"/>
  <c r="B430" i="95"/>
  <c r="B429" i="95"/>
  <c r="B427" i="95"/>
  <c r="B426" i="95"/>
  <c r="B424" i="95"/>
  <c r="B423" i="95"/>
  <c r="B421" i="95"/>
  <c r="B420" i="95"/>
  <c r="B418" i="95"/>
  <c r="B417" i="95"/>
  <c r="B415" i="95"/>
  <c r="B414" i="95"/>
  <c r="B412" i="95"/>
  <c r="B411" i="95"/>
  <c r="B409" i="95"/>
  <c r="B408" i="95"/>
  <c r="B406" i="95"/>
  <c r="B405" i="95"/>
  <c r="B403" i="95"/>
  <c r="B402" i="95"/>
  <c r="B400" i="95"/>
  <c r="B399" i="95"/>
  <c r="B397" i="95"/>
  <c r="B396" i="95"/>
  <c r="J35" i="82"/>
  <c r="B391" i="95"/>
  <c r="B390" i="95"/>
  <c r="B388" i="95"/>
  <c r="B387" i="95"/>
  <c r="B385" i="95"/>
  <c r="B384" i="95"/>
  <c r="B382" i="95"/>
  <c r="B381" i="95"/>
  <c r="B379" i="95"/>
  <c r="B378" i="95"/>
  <c r="B346" i="95"/>
  <c r="B345" i="95"/>
  <c r="B343" i="95"/>
  <c r="B342" i="95"/>
  <c r="B337" i="95"/>
  <c r="B336" i="95"/>
  <c r="B217" i="95"/>
  <c r="B334" i="95"/>
  <c r="B333" i="95"/>
  <c r="B331" i="95"/>
  <c r="B330" i="95"/>
  <c r="B328" i="95"/>
  <c r="B327" i="95"/>
  <c r="B325" i="95"/>
  <c r="B324" i="95"/>
  <c r="B322" i="95"/>
  <c r="B321" i="95"/>
  <c r="B319" i="95"/>
  <c r="B318" i="95"/>
  <c r="B310" i="95"/>
  <c r="B309" i="95"/>
  <c r="B307" i="95"/>
  <c r="B306" i="95"/>
  <c r="B304" i="95"/>
  <c r="B303" i="95"/>
  <c r="B301" i="95"/>
  <c r="B300" i="95"/>
  <c r="B298" i="95"/>
  <c r="B297" i="95"/>
  <c r="B295" i="95"/>
  <c r="B294" i="95"/>
  <c r="B292" i="95"/>
  <c r="B291" i="95"/>
  <c r="B289" i="95"/>
  <c r="B288" i="95"/>
  <c r="B286" i="95"/>
  <c r="B285" i="95"/>
  <c r="B283" i="95"/>
  <c r="B282" i="95"/>
  <c r="B280" i="95"/>
  <c r="B279" i="95"/>
  <c r="B273" i="95"/>
  <c r="B271" i="95"/>
  <c r="B268" i="95"/>
  <c r="B267" i="95"/>
  <c r="B262" i="95"/>
  <c r="B261" i="95"/>
  <c r="B265" i="95"/>
  <c r="B264" i="95"/>
  <c r="B259" i="95"/>
  <c r="B258" i="95"/>
  <c r="B256" i="95"/>
  <c r="B255" i="95"/>
  <c r="B253" i="95"/>
  <c r="B252" i="95"/>
  <c r="B250" i="95"/>
  <c r="B249" i="95"/>
  <c r="B247" i="95"/>
  <c r="B246" i="95"/>
  <c r="B244" i="95"/>
  <c r="B243" i="95"/>
  <c r="B241" i="95"/>
  <c r="B240" i="95"/>
  <c r="B238" i="95"/>
  <c r="B237" i="95"/>
  <c r="B232" i="95"/>
  <c r="B231" i="95"/>
  <c r="B229" i="95"/>
  <c r="B228" i="95"/>
  <c r="B226" i="95"/>
  <c r="B225" i="95"/>
  <c r="B223" i="95"/>
  <c r="B222" i="95"/>
  <c r="B208" i="95"/>
  <c r="B207" i="95"/>
  <c r="B205" i="95"/>
  <c r="B204" i="95"/>
  <c r="B202" i="95"/>
  <c r="B201" i="95"/>
  <c r="B199" i="95"/>
  <c r="B198" i="95"/>
  <c r="B196" i="95"/>
  <c r="B195" i="95"/>
  <c r="B193" i="95"/>
  <c r="B192" i="95"/>
  <c r="B190" i="95"/>
  <c r="B189" i="95"/>
  <c r="B187" i="95"/>
  <c r="B186" i="95"/>
  <c r="B184" i="95"/>
  <c r="B183" i="95"/>
  <c r="B181" i="95"/>
  <c r="B180" i="95"/>
  <c r="B178" i="95"/>
  <c r="B177" i="95"/>
  <c r="B175" i="95"/>
  <c r="B174" i="95"/>
  <c r="B172" i="95"/>
  <c r="B171" i="95"/>
  <c r="B169" i="95"/>
  <c r="B168" i="95"/>
  <c r="B166" i="95"/>
  <c r="B165" i="95"/>
  <c r="B163" i="95"/>
  <c r="B162" i="95"/>
  <c r="B160" i="95"/>
  <c r="B159" i="95"/>
  <c r="B157" i="95"/>
  <c r="B156" i="95"/>
  <c r="B151" i="95"/>
  <c r="B150" i="95"/>
  <c r="B148" i="95"/>
  <c r="B147" i="95"/>
  <c r="B145" i="95"/>
  <c r="B144" i="95"/>
  <c r="B142" i="95"/>
  <c r="B141" i="95"/>
  <c r="B139" i="95"/>
  <c r="B138" i="95"/>
  <c r="W263" i="82"/>
  <c r="B830" i="95" s="1"/>
  <c r="T263" i="82"/>
  <c r="B829" i="95" s="1"/>
  <c r="W257" i="82"/>
  <c r="W275" i="82" s="1"/>
  <c r="B848" i="95" s="1"/>
  <c r="Z253" i="82"/>
  <c r="B825" i="95" s="1"/>
  <c r="Z251" i="82"/>
  <c r="B822" i="95" s="1"/>
  <c r="W273" i="82"/>
  <c r="B845" i="95" s="1"/>
  <c r="T273" i="82"/>
  <c r="B844" i="95" s="1"/>
  <c r="Z244" i="82"/>
  <c r="B816" i="95" s="1"/>
  <c r="Z101" i="82"/>
  <c r="B813" i="95" s="1"/>
  <c r="Z97" i="82"/>
  <c r="B694" i="95" s="1"/>
  <c r="Z95" i="82"/>
  <c r="B691" i="95" s="1"/>
  <c r="Z240" i="82"/>
  <c r="Z236" i="82"/>
  <c r="B807" i="95" s="1"/>
  <c r="Z232" i="82"/>
  <c r="B804" i="95" s="1"/>
  <c r="Z230" i="82"/>
  <c r="B801" i="95" s="1"/>
  <c r="Z226" i="82"/>
  <c r="B798" i="95" s="1"/>
  <c r="Z222" i="82"/>
  <c r="B795" i="95" s="1"/>
  <c r="Z210" i="82"/>
  <c r="B786" i="95" s="1"/>
  <c r="Z206" i="82"/>
  <c r="B783" i="95" s="1"/>
  <c r="Z202" i="82"/>
  <c r="B780" i="95" s="1"/>
  <c r="Z200" i="82"/>
  <c r="B777" i="95" s="1"/>
  <c r="Z196" i="82"/>
  <c r="B774" i="95" s="1"/>
  <c r="Z192" i="82"/>
  <c r="B771" i="95" s="1"/>
  <c r="Z188" i="82"/>
  <c r="B768" i="95" s="1"/>
  <c r="Z186" i="82"/>
  <c r="B765" i="95" s="1"/>
  <c r="Z182" i="82"/>
  <c r="B762" i="95" s="1"/>
  <c r="Z178" i="82"/>
  <c r="B759" i="95" s="1"/>
  <c r="Z174" i="82"/>
  <c r="W271" i="82"/>
  <c r="B842" i="95" s="1"/>
  <c r="T271" i="82"/>
  <c r="B841" i="95" s="1"/>
  <c r="B746" i="95"/>
  <c r="Z156" i="82"/>
  <c r="B745" i="95" s="1"/>
  <c r="Z154" i="82"/>
  <c r="B742" i="95" s="1"/>
  <c r="Z150" i="82"/>
  <c r="B739" i="95" s="1"/>
  <c r="Z148" i="82"/>
  <c r="B736" i="95" s="1"/>
  <c r="Z144" i="82"/>
  <c r="B733" i="95" s="1"/>
  <c r="Z140" i="82"/>
  <c r="B730" i="95" s="1"/>
  <c r="Z138" i="82"/>
  <c r="B727" i="95" s="1"/>
  <c r="Z134" i="82"/>
  <c r="B724" i="95" s="1"/>
  <c r="Z132" i="82"/>
  <c r="B721" i="95" s="1"/>
  <c r="Z128" i="82"/>
  <c r="B718" i="95" s="1"/>
  <c r="Z126" i="82"/>
  <c r="B715" i="95" s="1"/>
  <c r="W121" i="82"/>
  <c r="W269" i="82" s="1"/>
  <c r="B839" i="95" s="1"/>
  <c r="T121" i="82"/>
  <c r="T269" i="82" s="1"/>
  <c r="B838" i="95" s="1"/>
  <c r="Z117" i="82"/>
  <c r="B709" i="95" s="1"/>
  <c r="Z115" i="82"/>
  <c r="B706" i="95" s="1"/>
  <c r="Z111" i="82"/>
  <c r="B703" i="95" s="1"/>
  <c r="Z109" i="82"/>
  <c r="B700" i="95" s="1"/>
  <c r="W267" i="82"/>
  <c r="B836" i="95" s="1"/>
  <c r="Z91" i="82"/>
  <c r="B688" i="95" s="1"/>
  <c r="Z89" i="82"/>
  <c r="B685" i="95" s="1"/>
  <c r="Z85" i="82"/>
  <c r="B682" i="95" s="1"/>
  <c r="Z81" i="82"/>
  <c r="B679" i="95" s="1"/>
  <c r="Z79" i="82"/>
  <c r="B676" i="95" s="1"/>
  <c r="Z75" i="82"/>
  <c r="B673" i="95" s="1"/>
  <c r="Z73" i="82"/>
  <c r="B670" i="95" s="1"/>
  <c r="Z69" i="82"/>
  <c r="B667" i="95" s="1"/>
  <c r="Z67" i="82"/>
  <c r="B664" i="95" s="1"/>
  <c r="W64" i="82"/>
  <c r="T64" i="82"/>
  <c r="Z63" i="82"/>
  <c r="B661" i="95" s="1"/>
  <c r="Z60" i="82"/>
  <c r="B658" i="95" s="1"/>
  <c r="W58" i="82"/>
  <c r="T58" i="82"/>
  <c r="Z57" i="82"/>
  <c r="B655" i="95" s="1"/>
  <c r="Z54" i="82"/>
  <c r="B652" i="95" s="1"/>
  <c r="W52" i="82"/>
  <c r="T52" i="82"/>
  <c r="Z51" i="82"/>
  <c r="B649" i="95" s="1"/>
  <c r="Z48" i="82"/>
  <c r="B646" i="95" s="1"/>
  <c r="W46" i="82"/>
  <c r="Z45" i="82"/>
  <c r="B643" i="95" s="1"/>
  <c r="W43" i="82"/>
  <c r="T43" i="82"/>
  <c r="Z42" i="82"/>
  <c r="B640" i="95" s="1"/>
  <c r="Z40" i="82"/>
  <c r="B637" i="95" s="1"/>
  <c r="W35" i="82"/>
  <c r="T35" i="82"/>
  <c r="T265" i="82" s="1"/>
  <c r="B832" i="95" s="1"/>
  <c r="Z31" i="82"/>
  <c r="B631" i="95" s="1"/>
  <c r="Z29" i="82"/>
  <c r="B628" i="95" s="1"/>
  <c r="Z27" i="82"/>
  <c r="B625" i="95" s="1"/>
  <c r="Z23" i="82"/>
  <c r="B622" i="95" s="1"/>
  <c r="Z21" i="82"/>
  <c r="B619" i="95" s="1"/>
  <c r="AE8" i="82"/>
  <c r="AD8" i="82"/>
  <c r="Z247" i="82" l="1"/>
  <c r="B819" i="95" s="1"/>
  <c r="B756" i="95"/>
  <c r="Z104" i="82"/>
  <c r="B697" i="95" s="1"/>
  <c r="T267" i="82"/>
  <c r="B835" i="95" s="1"/>
  <c r="J18" i="24"/>
  <c r="B632" i="95"/>
  <c r="B633" i="95"/>
  <c r="B695" i="95"/>
  <c r="B696" i="95"/>
  <c r="B711" i="95"/>
  <c r="B710" i="95"/>
  <c r="B751" i="95"/>
  <c r="B752" i="95"/>
  <c r="B810" i="95"/>
  <c r="B818" i="95"/>
  <c r="B817" i="95"/>
  <c r="B827" i="95"/>
  <c r="Z257" i="82"/>
  <c r="B828" i="95" s="1"/>
  <c r="Z273" i="82"/>
  <c r="B846" i="95" s="1"/>
  <c r="Z271" i="82"/>
  <c r="B843" i="95" s="1"/>
  <c r="Z269" i="82"/>
  <c r="B840" i="95" s="1"/>
  <c r="W265" i="82"/>
  <c r="T275" i="82"/>
  <c r="Z121" i="82"/>
  <c r="B712" i="95" s="1"/>
  <c r="Z169" i="82"/>
  <c r="B753" i="95" s="1"/>
  <c r="Z263" i="82"/>
  <c r="B831" i="95" s="1"/>
  <c r="Z35" i="82"/>
  <c r="B634" i="95" s="1"/>
  <c r="P244" i="82"/>
  <c r="B577" i="95" s="1"/>
  <c r="P101" i="82"/>
  <c r="Z267" i="82" l="1"/>
  <c r="B837" i="95" s="1"/>
  <c r="W277" i="82"/>
  <c r="W279" i="82" s="1"/>
  <c r="B854" i="95" s="1"/>
  <c r="B833" i="95"/>
  <c r="Z275" i="82"/>
  <c r="B849" i="95" s="1"/>
  <c r="B847" i="95"/>
  <c r="AD101" i="82"/>
  <c r="B218" i="95" s="1"/>
  <c r="B574" i="95"/>
  <c r="B340" i="95"/>
  <c r="B579" i="95"/>
  <c r="B339" i="95"/>
  <c r="B578" i="95"/>
  <c r="T277" i="82"/>
  <c r="Z265" i="82"/>
  <c r="B834" i="95" s="1"/>
  <c r="AD244" i="82"/>
  <c r="B338" i="95" s="1"/>
  <c r="B851" i="95" l="1"/>
  <c r="Z277" i="82"/>
  <c r="B852" i="95" s="1"/>
  <c r="T279" i="82"/>
  <c r="B850" i="95"/>
  <c r="Q27" i="1"/>
  <c r="Z279" i="82" l="1"/>
  <c r="B855" i="95" s="1"/>
  <c r="B853" i="95"/>
  <c r="J46" i="82"/>
  <c r="M46" i="82"/>
  <c r="X108" i="25"/>
  <c r="E51" i="33" l="1"/>
  <c r="AC108" i="25"/>
  <c r="X49" i="25"/>
  <c r="X47" i="25"/>
  <c r="O35" i="25"/>
  <c r="X20" i="25"/>
  <c r="J52" i="24"/>
  <c r="M263" i="82"/>
  <c r="J263" i="82"/>
  <c r="M257" i="82"/>
  <c r="B588" i="95" s="1"/>
  <c r="J257" i="82"/>
  <c r="B587" i="95" s="1"/>
  <c r="P253" i="82"/>
  <c r="P251" i="82"/>
  <c r="M273" i="82"/>
  <c r="J273" i="82"/>
  <c r="P97" i="82"/>
  <c r="P95" i="82"/>
  <c r="P240" i="82"/>
  <c r="P236" i="82"/>
  <c r="P232" i="82"/>
  <c r="P230" i="82"/>
  <c r="P210" i="82"/>
  <c r="P206" i="82"/>
  <c r="P226" i="82"/>
  <c r="P222" i="82"/>
  <c r="P202" i="82"/>
  <c r="P200" i="82"/>
  <c r="P196" i="82"/>
  <c r="P192" i="82"/>
  <c r="P188" i="82"/>
  <c r="P186" i="82"/>
  <c r="P178" i="82"/>
  <c r="P182" i="82"/>
  <c r="P174" i="82"/>
  <c r="B507" i="95"/>
  <c r="B506" i="95"/>
  <c r="P156" i="82"/>
  <c r="P154" i="82"/>
  <c r="P150" i="82"/>
  <c r="P148" i="82"/>
  <c r="P144" i="82"/>
  <c r="P140" i="82"/>
  <c r="P138" i="82"/>
  <c r="P134" i="82"/>
  <c r="P132" i="82"/>
  <c r="P128" i="82"/>
  <c r="P126" i="82"/>
  <c r="M121" i="82"/>
  <c r="J121" i="82"/>
  <c r="B465" i="95" s="1"/>
  <c r="P117" i="82"/>
  <c r="P115" i="82"/>
  <c r="P111" i="82"/>
  <c r="P109" i="82"/>
  <c r="B451" i="95"/>
  <c r="B450" i="95"/>
  <c r="P91" i="82"/>
  <c r="P89" i="82"/>
  <c r="P85" i="82"/>
  <c r="P81" i="82"/>
  <c r="P79" i="82"/>
  <c r="P75" i="82"/>
  <c r="P73" i="82"/>
  <c r="P69" i="82"/>
  <c r="P67" i="82"/>
  <c r="P63" i="82"/>
  <c r="P60" i="82"/>
  <c r="P57" i="82"/>
  <c r="P54" i="82"/>
  <c r="P51" i="82"/>
  <c r="P48" i="82"/>
  <c r="P45" i="82"/>
  <c r="P42" i="82"/>
  <c r="P40" i="82"/>
  <c r="B393" i="95"/>
  <c r="P247" i="82" l="1"/>
  <c r="B351" i="95"/>
  <c r="B590" i="95"/>
  <c r="B352" i="95"/>
  <c r="B591" i="95"/>
  <c r="AD97" i="82"/>
  <c r="B571" i="95"/>
  <c r="AD95" i="82"/>
  <c r="B568" i="95"/>
  <c r="AD240" i="82"/>
  <c r="B565" i="95"/>
  <c r="AD236" i="82"/>
  <c r="B332" i="95" s="1"/>
  <c r="B562" i="95"/>
  <c r="AD232" i="82"/>
  <c r="B329" i="95" s="1"/>
  <c r="B559" i="95"/>
  <c r="AD230" i="82"/>
  <c r="B556" i="95"/>
  <c r="AD226" i="82"/>
  <c r="B323" i="95" s="1"/>
  <c r="B553" i="95"/>
  <c r="AD222" i="82"/>
  <c r="B320" i="95" s="1"/>
  <c r="B550" i="95"/>
  <c r="AD210" i="82"/>
  <c r="B311" i="95" s="1"/>
  <c r="B541" i="95"/>
  <c r="AD206" i="82"/>
  <c r="B308" i="95" s="1"/>
  <c r="B538" i="95"/>
  <c r="AD202" i="82"/>
  <c r="B305" i="95" s="1"/>
  <c r="B535" i="95"/>
  <c r="AD200" i="82"/>
  <c r="B302" i="95" s="1"/>
  <c r="B532" i="95"/>
  <c r="AD196" i="82"/>
  <c r="B299" i="95" s="1"/>
  <c r="B529" i="95"/>
  <c r="AD192" i="82"/>
  <c r="B296" i="95" s="1"/>
  <c r="B526" i="95"/>
  <c r="AD188" i="82"/>
  <c r="B293" i="95" s="1"/>
  <c r="B523" i="95"/>
  <c r="AD186" i="82"/>
  <c r="B290" i="95" s="1"/>
  <c r="B520" i="95"/>
  <c r="AD182" i="82"/>
  <c r="B287" i="95" s="1"/>
  <c r="B517" i="95"/>
  <c r="AD178" i="82"/>
  <c r="B284" i="95" s="1"/>
  <c r="B514" i="95"/>
  <c r="B367" i="95"/>
  <c r="B606" i="95"/>
  <c r="AD174" i="82"/>
  <c r="B281" i="95" s="1"/>
  <c r="B511" i="95"/>
  <c r="B366" i="95"/>
  <c r="B605" i="95"/>
  <c r="AD253" i="82"/>
  <c r="B347" i="95" s="1"/>
  <c r="B586" i="95"/>
  <c r="AD251" i="82"/>
  <c r="B344" i="95" s="1"/>
  <c r="B583" i="95"/>
  <c r="AD156" i="82"/>
  <c r="B269" i="95" s="1"/>
  <c r="B500" i="95"/>
  <c r="AD154" i="82"/>
  <c r="AI154" i="82" s="1"/>
  <c r="B497" i="95"/>
  <c r="AD150" i="82"/>
  <c r="B263" i="95" s="1"/>
  <c r="B494" i="95"/>
  <c r="AD148" i="82"/>
  <c r="B491" i="95"/>
  <c r="AD144" i="82"/>
  <c r="B257" i="95" s="1"/>
  <c r="B488" i="95"/>
  <c r="AD140" i="82"/>
  <c r="B254" i="95" s="1"/>
  <c r="B485" i="95"/>
  <c r="AD138" i="82"/>
  <c r="B482" i="95"/>
  <c r="AD134" i="82"/>
  <c r="B248" i="95" s="1"/>
  <c r="B479" i="95"/>
  <c r="AD132" i="82"/>
  <c r="B476" i="95"/>
  <c r="AD128" i="82"/>
  <c r="B242" i="95" s="1"/>
  <c r="B473" i="95"/>
  <c r="AD126" i="82"/>
  <c r="B470" i="95"/>
  <c r="AD117" i="82"/>
  <c r="B233" i="95" s="1"/>
  <c r="B464" i="95"/>
  <c r="AD115" i="82"/>
  <c r="B461" i="95"/>
  <c r="AD111" i="82"/>
  <c r="B227" i="95" s="1"/>
  <c r="B458" i="95"/>
  <c r="B235" i="95"/>
  <c r="B466" i="95"/>
  <c r="AD109" i="82"/>
  <c r="B455" i="95"/>
  <c r="AD91" i="82"/>
  <c r="B209" i="95" s="1"/>
  <c r="B449" i="95"/>
  <c r="AD89" i="82"/>
  <c r="B446" i="95"/>
  <c r="AD85" i="82"/>
  <c r="B203" i="95" s="1"/>
  <c r="B443" i="95"/>
  <c r="AD81" i="82"/>
  <c r="B200" i="95" s="1"/>
  <c r="B440" i="95"/>
  <c r="AD79" i="82"/>
  <c r="B437" i="95"/>
  <c r="AD75" i="82"/>
  <c r="B194" i="95" s="1"/>
  <c r="B434" i="95"/>
  <c r="AD73" i="82"/>
  <c r="B431" i="95"/>
  <c r="AD69" i="82"/>
  <c r="B188" i="95" s="1"/>
  <c r="B428" i="95"/>
  <c r="AD67" i="82"/>
  <c r="B425" i="95"/>
  <c r="AD63" i="82"/>
  <c r="B182" i="95" s="1"/>
  <c r="B422" i="95"/>
  <c r="AD60" i="82"/>
  <c r="B179" i="95" s="1"/>
  <c r="B419" i="95"/>
  <c r="AD57" i="82"/>
  <c r="B176" i="95" s="1"/>
  <c r="B416" i="95"/>
  <c r="AD54" i="82"/>
  <c r="B173" i="95" s="1"/>
  <c r="B413" i="95"/>
  <c r="AD51" i="82"/>
  <c r="B170" i="95" s="1"/>
  <c r="B410" i="95"/>
  <c r="AD48" i="82"/>
  <c r="B167" i="95" s="1"/>
  <c r="B407" i="95"/>
  <c r="AD45" i="82"/>
  <c r="B164" i="95" s="1"/>
  <c r="B404" i="95"/>
  <c r="AD42" i="82"/>
  <c r="B161" i="95" s="1"/>
  <c r="B401" i="95"/>
  <c r="AD40" i="82"/>
  <c r="B398" i="95"/>
  <c r="M275" i="82"/>
  <c r="B609" i="95" s="1"/>
  <c r="B349" i="95"/>
  <c r="J275" i="82"/>
  <c r="B348" i="95"/>
  <c r="M271" i="82"/>
  <c r="B277" i="95"/>
  <c r="J271" i="82"/>
  <c r="B276" i="95"/>
  <c r="J269" i="82"/>
  <c r="B234" i="95"/>
  <c r="M267" i="82"/>
  <c r="B220" i="95"/>
  <c r="J267" i="82"/>
  <c r="B219" i="95"/>
  <c r="B153" i="95"/>
  <c r="P273" i="82"/>
  <c r="P257" i="82"/>
  <c r="P121" i="82"/>
  <c r="P263" i="82"/>
  <c r="P169" i="82"/>
  <c r="M269" i="82"/>
  <c r="J265" i="82"/>
  <c r="P104" i="82"/>
  <c r="AM271" i="82" l="1"/>
  <c r="AK271" i="82"/>
  <c r="B335" i="95"/>
  <c r="B357" i="95"/>
  <c r="B596" i="95"/>
  <c r="B360" i="95"/>
  <c r="B599" i="95"/>
  <c r="B364" i="95"/>
  <c r="B603" i="95"/>
  <c r="B185" i="95"/>
  <c r="E23" i="33"/>
  <c r="B191" i="95"/>
  <c r="E24" i="33"/>
  <c r="B197" i="95"/>
  <c r="E25" i="33"/>
  <c r="B230" i="95"/>
  <c r="E28" i="33"/>
  <c r="B239" i="95"/>
  <c r="E31" i="33"/>
  <c r="B245" i="95"/>
  <c r="E32" i="33"/>
  <c r="B251" i="95"/>
  <c r="E33" i="33"/>
  <c r="B260" i="95"/>
  <c r="E34" i="33"/>
  <c r="B266" i="95"/>
  <c r="E36" i="33"/>
  <c r="B326" i="95"/>
  <c r="E35" i="33"/>
  <c r="AD263" i="82"/>
  <c r="B592" i="95"/>
  <c r="B361" i="95"/>
  <c r="B600" i="95"/>
  <c r="B354" i="95"/>
  <c r="B593" i="95"/>
  <c r="B358" i="95"/>
  <c r="B597" i="95"/>
  <c r="B363" i="95"/>
  <c r="B602" i="95"/>
  <c r="B158" i="95"/>
  <c r="E22" i="33"/>
  <c r="B206" i="95"/>
  <c r="E26" i="33"/>
  <c r="B224" i="95"/>
  <c r="E27" i="33"/>
  <c r="AD273" i="82"/>
  <c r="B368" i="95" s="1"/>
  <c r="B607" i="95"/>
  <c r="AD247" i="82"/>
  <c r="B341" i="95" s="1"/>
  <c r="B580" i="95"/>
  <c r="B369" i="95"/>
  <c r="B608" i="95"/>
  <c r="AD257" i="82"/>
  <c r="B350" i="95" s="1"/>
  <c r="B589" i="95"/>
  <c r="P275" i="82"/>
  <c r="B370" i="95"/>
  <c r="AD169" i="82"/>
  <c r="B508" i="95"/>
  <c r="P271" i="82"/>
  <c r="AD121" i="82"/>
  <c r="B236" i="95" s="1"/>
  <c r="B467" i="95"/>
  <c r="P269" i="82"/>
  <c r="AD104" i="82"/>
  <c r="B221" i="95" s="1"/>
  <c r="B452" i="95"/>
  <c r="P267" i="82"/>
  <c r="J277" i="82"/>
  <c r="B611" i="95" s="1"/>
  <c r="M35" i="82"/>
  <c r="P31" i="82"/>
  <c r="P29" i="82"/>
  <c r="P27" i="82"/>
  <c r="P23" i="82"/>
  <c r="P21" i="82"/>
  <c r="O92" i="5"/>
  <c r="L71" i="5"/>
  <c r="O71" i="5" s="1"/>
  <c r="L69" i="5"/>
  <c r="O69" i="5" s="1"/>
  <c r="L67" i="5"/>
  <c r="O67" i="5" s="1"/>
  <c r="O48" i="5"/>
  <c r="O46" i="5"/>
  <c r="O44" i="5"/>
  <c r="O41" i="5"/>
  <c r="O38" i="5"/>
  <c r="O35" i="5"/>
  <c r="O32" i="5"/>
  <c r="O29" i="5"/>
  <c r="U39" i="1" s="1"/>
  <c r="O27" i="5"/>
  <c r="X57" i="25" s="1"/>
  <c r="O23" i="5"/>
  <c r="U37" i="1" s="1"/>
  <c r="B278" i="95" l="1"/>
  <c r="AI169" i="82"/>
  <c r="AO271" i="82"/>
  <c r="M18" i="24"/>
  <c r="P18" i="24" s="1"/>
  <c r="M36" i="82"/>
  <c r="AK35" i="82"/>
  <c r="AM35" i="82"/>
  <c r="O42" i="5"/>
  <c r="AD271" i="82"/>
  <c r="B604" i="95"/>
  <c r="AD269" i="82"/>
  <c r="B362" i="95" s="1"/>
  <c r="B601" i="95"/>
  <c r="AD267" i="82"/>
  <c r="B359" i="95" s="1"/>
  <c r="B598" i="95"/>
  <c r="B353" i="95"/>
  <c r="E40" i="33"/>
  <c r="AD275" i="82"/>
  <c r="B371" i="95" s="1"/>
  <c r="B610" i="95"/>
  <c r="AD31" i="82"/>
  <c r="B392" i="95"/>
  <c r="AD29" i="82"/>
  <c r="B149" i="95" s="1"/>
  <c r="B389" i="95"/>
  <c r="B154" i="95"/>
  <c r="B394" i="95"/>
  <c r="AD27" i="82"/>
  <c r="B146" i="95" s="1"/>
  <c r="B386" i="95"/>
  <c r="AD23" i="82"/>
  <c r="B143" i="95" s="1"/>
  <c r="B383" i="95"/>
  <c r="AD21" i="82"/>
  <c r="B140" i="95" s="1"/>
  <c r="B380" i="95"/>
  <c r="J279" i="82"/>
  <c r="B372" i="95"/>
  <c r="G74" i="24"/>
  <c r="X41" i="25"/>
  <c r="O41" i="25" s="1"/>
  <c r="J74" i="24"/>
  <c r="U53" i="1"/>
  <c r="X88" i="25"/>
  <c r="U47" i="1"/>
  <c r="X82" i="25"/>
  <c r="U43" i="1"/>
  <c r="X78" i="25"/>
  <c r="U51" i="1"/>
  <c r="X86" i="25"/>
  <c r="U45" i="1"/>
  <c r="X80" i="25"/>
  <c r="U41" i="1"/>
  <c r="X59" i="25"/>
  <c r="U49" i="1"/>
  <c r="X84" i="25"/>
  <c r="P35" i="82"/>
  <c r="M265" i="82"/>
  <c r="M64" i="82"/>
  <c r="J64" i="82"/>
  <c r="M58" i="82"/>
  <c r="M52" i="82"/>
  <c r="J52" i="82"/>
  <c r="M43" i="82"/>
  <c r="J43" i="82"/>
  <c r="B365" i="95" l="1"/>
  <c r="AI271" i="82"/>
  <c r="AM265" i="82"/>
  <c r="AK265" i="82"/>
  <c r="B152" i="95"/>
  <c r="AI31" i="82"/>
  <c r="AO35" i="82"/>
  <c r="U18" i="24"/>
  <c r="I19" i="5"/>
  <c r="T103" i="5"/>
  <c r="U103" i="5"/>
  <c r="B355" i="95"/>
  <c r="B594" i="95"/>
  <c r="B375" i="95"/>
  <c r="B614" i="95"/>
  <c r="AD35" i="82"/>
  <c r="B395" i="95"/>
  <c r="M277" i="82"/>
  <c r="P265" i="82"/>
  <c r="B595" i="95" s="1"/>
  <c r="B1778" i="95"/>
  <c r="AO265" i="82" l="1"/>
  <c r="B612" i="95"/>
  <c r="AM277" i="82"/>
  <c r="AK277" i="82"/>
  <c r="B155" i="95"/>
  <c r="AI35" i="82"/>
  <c r="M279" i="82"/>
  <c r="B373" i="95"/>
  <c r="P277" i="82"/>
  <c r="AD265" i="82"/>
  <c r="AK279" i="82" l="1"/>
  <c r="AM279" i="82"/>
  <c r="B356" i="95"/>
  <c r="AI265" i="82"/>
  <c r="AO277" i="82"/>
  <c r="L19" i="5"/>
  <c r="U104" i="5"/>
  <c r="P279" i="82"/>
  <c r="B615" i="95"/>
  <c r="AD277" i="82"/>
  <c r="B613" i="95"/>
  <c r="B376" i="95"/>
  <c r="AO279" i="82" l="1"/>
  <c r="B374" i="95"/>
  <c r="AI277" i="82"/>
  <c r="U19" i="5"/>
  <c r="B616" i="95"/>
  <c r="AD279" i="82"/>
  <c r="C299" i="61"/>
  <c r="C298" i="61"/>
  <c r="C297" i="61"/>
  <c r="C296" i="61"/>
  <c r="C295" i="61"/>
  <c r="C294" i="61"/>
  <c r="C293" i="61"/>
  <c r="C292" i="61"/>
  <c r="C291" i="61"/>
  <c r="C290" i="61"/>
  <c r="C289" i="61"/>
  <c r="C288" i="61"/>
  <c r="C287" i="61"/>
  <c r="C286" i="61"/>
  <c r="C285" i="61"/>
  <c r="C284" i="61"/>
  <c r="C283" i="61"/>
  <c r="C282" i="61"/>
  <c r="C281" i="61"/>
  <c r="C280" i="61"/>
  <c r="C279" i="61"/>
  <c r="C278" i="61"/>
  <c r="C277" i="61"/>
  <c r="C276" i="61"/>
  <c r="C275" i="61"/>
  <c r="C274" i="61"/>
  <c r="C273" i="61"/>
  <c r="C272" i="61"/>
  <c r="C271" i="61"/>
  <c r="C270" i="61"/>
  <c r="C269" i="61"/>
  <c r="C268" i="61"/>
  <c r="C267" i="61"/>
  <c r="C266" i="61"/>
  <c r="C265" i="61"/>
  <c r="C264" i="61"/>
  <c r="C263" i="61"/>
  <c r="C262" i="61"/>
  <c r="C261" i="61"/>
  <c r="C260" i="61"/>
  <c r="C259" i="61"/>
  <c r="C258" i="61"/>
  <c r="C257" i="61"/>
  <c r="C256" i="61"/>
  <c r="C255" i="61"/>
  <c r="C254" i="61"/>
  <c r="C253" i="61"/>
  <c r="C252" i="61"/>
  <c r="C251" i="61"/>
  <c r="C250" i="61"/>
  <c r="C249" i="61"/>
  <c r="C248" i="61"/>
  <c r="C247" i="61"/>
  <c r="C246" i="61"/>
  <c r="C245" i="61"/>
  <c r="C244" i="61"/>
  <c r="C243" i="61"/>
  <c r="C242" i="61"/>
  <c r="C241" i="61"/>
  <c r="C240" i="61"/>
  <c r="C239" i="61"/>
  <c r="C238" i="61"/>
  <c r="C237" i="61"/>
  <c r="C236" i="61"/>
  <c r="C235" i="61"/>
  <c r="C234" i="61"/>
  <c r="C233" i="61"/>
  <c r="C232" i="61"/>
  <c r="C231" i="61"/>
  <c r="C230" i="61"/>
  <c r="C229" i="61"/>
  <c r="C228" i="61"/>
  <c r="C227" i="61"/>
  <c r="C226" i="61"/>
  <c r="C225" i="61"/>
  <c r="C224" i="61"/>
  <c r="C223" i="61"/>
  <c r="C222" i="61"/>
  <c r="C221" i="61"/>
  <c r="C220" i="61"/>
  <c r="C219" i="61"/>
  <c r="C218" i="61"/>
  <c r="C217" i="61"/>
  <c r="C216" i="61"/>
  <c r="C215" i="61"/>
  <c r="C214" i="61"/>
  <c r="C213" i="61"/>
  <c r="C212" i="61"/>
  <c r="C211" i="61"/>
  <c r="C210" i="61"/>
  <c r="C209" i="61"/>
  <c r="C208" i="61"/>
  <c r="C207" i="61"/>
  <c r="C206" i="61"/>
  <c r="C205" i="61"/>
  <c r="C204" i="61"/>
  <c r="C203" i="61"/>
  <c r="C202" i="61"/>
  <c r="C201" i="61"/>
  <c r="C200" i="61"/>
  <c r="C199" i="61"/>
  <c r="C198" i="61"/>
  <c r="C197" i="61"/>
  <c r="C196" i="61"/>
  <c r="C195" i="61"/>
  <c r="C194" i="61"/>
  <c r="C193" i="61"/>
  <c r="C192" i="61"/>
  <c r="C191" i="61"/>
  <c r="C190" i="61"/>
  <c r="C189" i="61"/>
  <c r="C188" i="61"/>
  <c r="C187" i="61"/>
  <c r="C186" i="61"/>
  <c r="C185" i="61"/>
  <c r="C184" i="61"/>
  <c r="C183" i="61"/>
  <c r="C182" i="61"/>
  <c r="C181" i="61"/>
  <c r="C180" i="61"/>
  <c r="C179" i="61"/>
  <c r="C178" i="61"/>
  <c r="C177" i="61"/>
  <c r="C176" i="61"/>
  <c r="C175" i="61"/>
  <c r="C174" i="61"/>
  <c r="C173" i="61"/>
  <c r="C172" i="61"/>
  <c r="C171" i="61"/>
  <c r="C170" i="61"/>
  <c r="C169" i="61"/>
  <c r="C168" i="61"/>
  <c r="C167" i="61"/>
  <c r="C166" i="61"/>
  <c r="C165" i="61"/>
  <c r="C164" i="61"/>
  <c r="C163" i="61"/>
  <c r="C162" i="61"/>
  <c r="C161" i="61"/>
  <c r="C160" i="61"/>
  <c r="C159" i="61"/>
  <c r="C158" i="61"/>
  <c r="C157" i="61"/>
  <c r="C156" i="61"/>
  <c r="C155" i="61"/>
  <c r="C154" i="61"/>
  <c r="C153" i="61"/>
  <c r="C152" i="61"/>
  <c r="C151" i="61"/>
  <c r="C150" i="61"/>
  <c r="C149" i="61"/>
  <c r="C148" i="61"/>
  <c r="C147" i="61"/>
  <c r="C146" i="61"/>
  <c r="C145" i="61"/>
  <c r="C144" i="61"/>
  <c r="C143" i="61"/>
  <c r="C142" i="61"/>
  <c r="C141" i="61"/>
  <c r="C140" i="61"/>
  <c r="C139" i="61"/>
  <c r="C138" i="61"/>
  <c r="C137" i="61"/>
  <c r="C136" i="61"/>
  <c r="C135" i="61"/>
  <c r="C134" i="61"/>
  <c r="C133" i="61"/>
  <c r="C132" i="61"/>
  <c r="C131" i="61"/>
  <c r="C130" i="61"/>
  <c r="C129" i="61"/>
  <c r="C128" i="61"/>
  <c r="C127" i="61"/>
  <c r="C126" i="61"/>
  <c r="C125" i="61"/>
  <c r="C124" i="61"/>
  <c r="C123" i="61"/>
  <c r="C122" i="61"/>
  <c r="C121" i="61"/>
  <c r="C120" i="61"/>
  <c r="C119" i="61"/>
  <c r="C118" i="61"/>
  <c r="C117" i="61"/>
  <c r="C116" i="61"/>
  <c r="C115" i="61"/>
  <c r="C114" i="61"/>
  <c r="C113" i="61"/>
  <c r="C112" i="61"/>
  <c r="C111" i="61"/>
  <c r="C110" i="61"/>
  <c r="C109" i="61"/>
  <c r="C108" i="61"/>
  <c r="C107" i="61"/>
  <c r="C106" i="61"/>
  <c r="C105" i="61"/>
  <c r="C104" i="61"/>
  <c r="C103" i="61"/>
  <c r="C102" i="61"/>
  <c r="C101" i="61"/>
  <c r="C100" i="61"/>
  <c r="C99" i="61"/>
  <c r="C98" i="61"/>
  <c r="C97" i="61"/>
  <c r="C96" i="61"/>
  <c r="C95" i="61"/>
  <c r="C94" i="61"/>
  <c r="C93" i="61"/>
  <c r="C92" i="61"/>
  <c r="C91" i="61"/>
  <c r="C90" i="61"/>
  <c r="C89" i="61"/>
  <c r="C88" i="61"/>
  <c r="C87" i="61"/>
  <c r="C86" i="61"/>
  <c r="C85" i="61"/>
  <c r="C84" i="61"/>
  <c r="C83" i="61"/>
  <c r="C82" i="61"/>
  <c r="C81" i="61"/>
  <c r="C80" i="61"/>
  <c r="C79" i="61"/>
  <c r="C78" i="61"/>
  <c r="C77" i="61"/>
  <c r="C76" i="61"/>
  <c r="C75" i="61"/>
  <c r="C74" i="61"/>
  <c r="C73" i="61"/>
  <c r="C72" i="61"/>
  <c r="C71" i="61"/>
  <c r="C70" i="61"/>
  <c r="C69" i="61"/>
  <c r="C68" i="61"/>
  <c r="C67" i="61"/>
  <c r="C66" i="61"/>
  <c r="C65" i="61"/>
  <c r="C64" i="61"/>
  <c r="C63" i="61"/>
  <c r="C62" i="61"/>
  <c r="C61" i="61"/>
  <c r="C60" i="61"/>
  <c r="C59" i="61"/>
  <c r="C58" i="61"/>
  <c r="C57" i="61"/>
  <c r="C56" i="61"/>
  <c r="C55" i="61"/>
  <c r="C54" i="61"/>
  <c r="C53" i="61"/>
  <c r="C52" i="61"/>
  <c r="C51" i="61"/>
  <c r="C50" i="61"/>
  <c r="C49" i="61"/>
  <c r="C48" i="61"/>
  <c r="C47" i="61"/>
  <c r="C46" i="61"/>
  <c r="C45" i="61"/>
  <c r="C44" i="61"/>
  <c r="C43" i="61"/>
  <c r="C42" i="61"/>
  <c r="C41" i="61"/>
  <c r="C40" i="61"/>
  <c r="C39" i="61"/>
  <c r="C38" i="61"/>
  <c r="C37" i="61"/>
  <c r="C36" i="61"/>
  <c r="C35" i="61"/>
  <c r="C34" i="61"/>
  <c r="C33" i="61"/>
  <c r="C32" i="61"/>
  <c r="C31" i="61"/>
  <c r="C30" i="61"/>
  <c r="C29" i="61"/>
  <c r="C28" i="61"/>
  <c r="C27" i="61"/>
  <c r="C26" i="61"/>
  <c r="C25" i="61"/>
  <c r="C24" i="61"/>
  <c r="C23" i="61"/>
  <c r="C22" i="61"/>
  <c r="C21" i="61"/>
  <c r="C20" i="61"/>
  <c r="C19" i="61"/>
  <c r="C18" i="61"/>
  <c r="C17" i="61"/>
  <c r="C16" i="61"/>
  <c r="C15" i="61"/>
  <c r="C14" i="61"/>
  <c r="C13" i="61"/>
  <c r="C12" i="61"/>
  <c r="C11" i="61"/>
  <c r="C10" i="61"/>
  <c r="C9" i="61"/>
  <c r="C8" i="61"/>
  <c r="C7" i="61"/>
  <c r="C6" i="61"/>
  <c r="C5" i="61"/>
  <c r="C4" i="61"/>
  <c r="C3" i="61"/>
  <c r="T105" i="5" l="1"/>
  <c r="AI279" i="82"/>
  <c r="B377" i="95"/>
  <c r="U105" i="5"/>
  <c r="B9" i="33" l="1"/>
  <c r="B10" i="33"/>
  <c r="B8" i="33"/>
  <c r="AA47" i="1" l="1"/>
  <c r="B97" i="95" l="1"/>
  <c r="B96" i="95"/>
  <c r="B88" i="95"/>
  <c r="B87" i="95"/>
  <c r="W48" i="5"/>
  <c r="U48" i="5"/>
  <c r="W41" i="5"/>
  <c r="U41" i="5"/>
  <c r="B1206" i="95" l="1"/>
  <c r="S48" i="5"/>
  <c r="R48" i="5" s="1"/>
  <c r="B1221" i="95"/>
  <c r="B98" i="95"/>
  <c r="S41" i="5"/>
  <c r="R41" i="5" s="1"/>
  <c r="B89" i="95"/>
  <c r="Y41" i="5"/>
  <c r="AA41" i="5" s="1"/>
  <c r="Y48" i="5"/>
  <c r="AA48" i="5" s="1"/>
  <c r="Y8" i="25"/>
  <c r="Q8" i="24"/>
  <c r="B10" i="95"/>
  <c r="B9" i="95"/>
  <c r="B8" i="95"/>
  <c r="K21" i="1"/>
  <c r="K20" i="1"/>
  <c r="D25" i="33" l="1"/>
  <c r="P222" i="24"/>
  <c r="M215" i="24"/>
  <c r="J215" i="24"/>
  <c r="M222" i="24"/>
  <c r="J222" i="24"/>
  <c r="P215" i="24"/>
  <c r="X72" i="25"/>
  <c r="E54" i="33"/>
  <c r="X74" i="25"/>
  <c r="D54" i="33"/>
  <c r="K52" i="1"/>
  <c r="P183" i="24"/>
  <c r="B1032" i="95" s="1"/>
  <c r="G183" i="24"/>
  <c r="B1033" i="95" s="1"/>
  <c r="M183" i="24"/>
  <c r="B1031" i="95" s="1"/>
  <c r="G176" i="24"/>
  <c r="B1025" i="95" s="1"/>
  <c r="G169" i="24"/>
  <c r="B1017" i="95" s="1"/>
  <c r="J183" i="24"/>
  <c r="B1030" i="95" s="1"/>
  <c r="P169" i="24"/>
  <c r="B1016" i="95" s="1"/>
  <c r="J176" i="24"/>
  <c r="B1022" i="95" s="1"/>
  <c r="P176" i="24"/>
  <c r="B1024" i="95" s="1"/>
  <c r="M176" i="24"/>
  <c r="B1023" i="95" s="1"/>
  <c r="J169" i="24"/>
  <c r="B1014" i="95" s="1"/>
  <c r="M169" i="24"/>
  <c r="B1015" i="95" s="1"/>
  <c r="AJ165" i="82"/>
  <c r="AJ163" i="82"/>
  <c r="AJ186" i="82"/>
  <c r="J40" i="24"/>
  <c r="AJ188" i="82"/>
  <c r="AE109" i="25"/>
  <c r="AI108" i="25" s="1"/>
  <c r="X106" i="25"/>
  <c r="U111" i="25"/>
  <c r="L106" i="25"/>
  <c r="O106" i="25"/>
  <c r="M202" i="24"/>
  <c r="M192" i="24"/>
  <c r="P158" i="24"/>
  <c r="J142" i="24"/>
  <c r="M135" i="24"/>
  <c r="M102" i="24"/>
  <c r="P95" i="24"/>
  <c r="J77" i="24"/>
  <c r="J79" i="24" s="1"/>
  <c r="P69" i="24"/>
  <c r="J61" i="24"/>
  <c r="P33" i="24"/>
  <c r="J20" i="24"/>
  <c r="X65" i="25"/>
  <c r="X70" i="25" s="1"/>
  <c r="R111" i="25"/>
  <c r="X76" i="25"/>
  <c r="U20" i="25"/>
  <c r="J202" i="24"/>
  <c r="J192" i="24"/>
  <c r="M158" i="24"/>
  <c r="J135" i="24"/>
  <c r="P128" i="24"/>
  <c r="J102" i="24"/>
  <c r="M95" i="24"/>
  <c r="P87" i="24"/>
  <c r="G77" i="24"/>
  <c r="G79" i="24" s="1"/>
  <c r="M69" i="24"/>
  <c r="M54" i="24"/>
  <c r="M33" i="24"/>
  <c r="X111" i="25"/>
  <c r="L111" i="25"/>
  <c r="R106" i="25"/>
  <c r="X116" i="25"/>
  <c r="O111" i="25"/>
  <c r="U106" i="25"/>
  <c r="R20" i="25"/>
  <c r="J158" i="24"/>
  <c r="P142" i="24"/>
  <c r="M128" i="24"/>
  <c r="J95" i="24"/>
  <c r="M87" i="24"/>
  <c r="J69" i="24"/>
  <c r="P61" i="24"/>
  <c r="J54" i="24"/>
  <c r="J56" i="24" s="1"/>
  <c r="J33" i="24"/>
  <c r="X52" i="25"/>
  <c r="X61" i="25" s="1"/>
  <c r="O102" i="5" s="1"/>
  <c r="P192" i="24"/>
  <c r="P135" i="24"/>
  <c r="P102" i="24"/>
  <c r="M20" i="24"/>
  <c r="M23" i="24" s="1"/>
  <c r="P202" i="24"/>
  <c r="O20" i="25"/>
  <c r="M142" i="24"/>
  <c r="J128" i="24"/>
  <c r="J87" i="24"/>
  <c r="M61" i="24"/>
  <c r="K45" i="1"/>
  <c r="K49" i="1" s="1"/>
  <c r="B48" i="95"/>
  <c r="E94" i="1"/>
  <c r="B15" i="95" s="1"/>
  <c r="B32" i="95"/>
  <c r="O103" i="25"/>
  <c r="B36" i="95"/>
  <c r="O16" i="25"/>
  <c r="B35" i="95"/>
  <c r="B34" i="95"/>
  <c r="T73" i="24"/>
  <c r="T92" i="5"/>
  <c r="C92" i="5" s="1"/>
  <c r="D35" i="33"/>
  <c r="G94" i="1"/>
  <c r="M97" i="1"/>
  <c r="P173" i="24" s="1"/>
  <c r="A1" i="62"/>
  <c r="B7" i="33"/>
  <c r="C10" i="24"/>
  <c r="E3" i="59"/>
  <c r="AJ161" i="82"/>
  <c r="C52" i="1"/>
  <c r="C10" i="5"/>
  <c r="K94" i="1"/>
  <c r="B16" i="95" s="1"/>
  <c r="C94" i="1"/>
  <c r="C10" i="82"/>
  <c r="B7" i="95"/>
  <c r="M173" i="24" l="1"/>
  <c r="P220" i="24"/>
  <c r="B1079" i="95" s="1"/>
  <c r="J85" i="24"/>
  <c r="J220" i="24"/>
  <c r="B1077" i="95" s="1"/>
  <c r="M220" i="24"/>
  <c r="B1078" i="95" s="1"/>
  <c r="L83" i="5"/>
  <c r="I83" i="5"/>
  <c r="B1081" i="95"/>
  <c r="J217" i="24"/>
  <c r="B1071" i="95" s="1"/>
  <c r="B1068" i="95"/>
  <c r="P217" i="24"/>
  <c r="B1073" i="95" s="1"/>
  <c r="B1070" i="95"/>
  <c r="M217" i="24"/>
  <c r="B1072" i="95" s="1"/>
  <c r="B1069" i="95"/>
  <c r="J224" i="24"/>
  <c r="B1083" i="95" s="1"/>
  <c r="B1080" i="95"/>
  <c r="B1082" i="95"/>
  <c r="M85" i="24"/>
  <c r="P85" i="24"/>
  <c r="AC111" i="25"/>
  <c r="AC106" i="25"/>
  <c r="X69" i="25"/>
  <c r="X90" i="25"/>
  <c r="B1176" i="95"/>
  <c r="P207" i="24"/>
  <c r="B1061" i="95" s="1"/>
  <c r="P163" i="24"/>
  <c r="P147" i="24"/>
  <c r="P123" i="24"/>
  <c r="P107" i="24"/>
  <c r="P210" i="24"/>
  <c r="B1064" i="95" s="1"/>
  <c r="P150" i="24"/>
  <c r="P126" i="24"/>
  <c r="P130" i="24" s="1"/>
  <c r="P110" i="24"/>
  <c r="P197" i="24"/>
  <c r="P153" i="24"/>
  <c r="P133" i="24"/>
  <c r="P113" i="24"/>
  <c r="P93" i="24"/>
  <c r="P97" i="24" s="1"/>
  <c r="P200" i="24"/>
  <c r="P204" i="24" s="1"/>
  <c r="P156" i="24"/>
  <c r="P160" i="24" s="1"/>
  <c r="P140" i="24"/>
  <c r="P144" i="24" s="1"/>
  <c r="P116" i="24"/>
  <c r="P120" i="24" s="1"/>
  <c r="P100" i="24"/>
  <c r="P104" i="24" s="1"/>
  <c r="P190" i="24"/>
  <c r="P194" i="24" s="1"/>
  <c r="M190" i="24"/>
  <c r="M194" i="24" s="1"/>
  <c r="M83" i="24"/>
  <c r="M200" i="24"/>
  <c r="M204" i="24" s="1"/>
  <c r="M156" i="24"/>
  <c r="M160" i="24" s="1"/>
  <c r="M140" i="24"/>
  <c r="M144" i="24" s="1"/>
  <c r="M116" i="24"/>
  <c r="M120" i="24" s="1"/>
  <c r="M100" i="24"/>
  <c r="M104" i="24" s="1"/>
  <c r="M207" i="24"/>
  <c r="B1060" i="95" s="1"/>
  <c r="M163" i="24"/>
  <c r="M147" i="24"/>
  <c r="M123" i="24"/>
  <c r="M107" i="24"/>
  <c r="M93" i="24"/>
  <c r="M97" i="24" s="1"/>
  <c r="M210" i="24"/>
  <c r="B1063" i="95" s="1"/>
  <c r="M150" i="24"/>
  <c r="M126" i="24"/>
  <c r="M130" i="24" s="1"/>
  <c r="M110" i="24"/>
  <c r="M197" i="24"/>
  <c r="M153" i="24"/>
  <c r="M133" i="24"/>
  <c r="M113" i="24"/>
  <c r="P83" i="24"/>
  <c r="M66" i="24"/>
  <c r="P66" i="24"/>
  <c r="I88" i="5"/>
  <c r="M47" i="24"/>
  <c r="J47" i="24" s="1"/>
  <c r="G54" i="33"/>
  <c r="U113" i="25"/>
  <c r="C81" i="5"/>
  <c r="T88" i="5"/>
  <c r="C86" i="5"/>
  <c r="R16" i="25"/>
  <c r="G69" i="24"/>
  <c r="U116" i="25"/>
  <c r="R116" i="25"/>
  <c r="U72" i="25"/>
  <c r="X92" i="25"/>
  <c r="R72" i="25"/>
  <c r="U65" i="25"/>
  <c r="U70" i="25" s="1"/>
  <c r="R65" i="25"/>
  <c r="R70" i="25" s="1"/>
  <c r="O113" i="25"/>
  <c r="G33" i="24"/>
  <c r="U52" i="25"/>
  <c r="R52" i="25"/>
  <c r="R84" i="25"/>
  <c r="R47" i="25"/>
  <c r="R59" i="25"/>
  <c r="R49" i="25"/>
  <c r="R82" i="25"/>
  <c r="R86" i="25"/>
  <c r="R88" i="25"/>
  <c r="R78" i="25"/>
  <c r="R57" i="25"/>
  <c r="R80" i="25"/>
  <c r="U74" i="25"/>
  <c r="X94" i="25"/>
  <c r="R74" i="25"/>
  <c r="U76" i="25"/>
  <c r="X96" i="25"/>
  <c r="R76" i="25"/>
  <c r="L113" i="25"/>
  <c r="T83" i="5"/>
  <c r="X31" i="25"/>
  <c r="O31" i="25" s="1"/>
  <c r="J38" i="24"/>
  <c r="R113" i="25"/>
  <c r="U86" i="25"/>
  <c r="U82" i="25"/>
  <c r="U88" i="25"/>
  <c r="U59" i="25"/>
  <c r="U57" i="25"/>
  <c r="U80" i="25"/>
  <c r="U84" i="25"/>
  <c r="U47" i="25"/>
  <c r="L20" i="25"/>
  <c r="O52" i="25" s="1"/>
  <c r="U49" i="25"/>
  <c r="U78" i="25"/>
  <c r="X113" i="25"/>
  <c r="J23" i="24"/>
  <c r="P23" i="24" s="1"/>
  <c r="P20" i="24"/>
  <c r="B1053" i="95"/>
  <c r="B1055" i="95"/>
  <c r="B1054" i="95"/>
  <c r="B1673" i="95"/>
  <c r="B1191" i="95"/>
  <c r="T65" i="24"/>
  <c r="T189" i="24"/>
  <c r="C190" i="24" s="1"/>
  <c r="B1770" i="95"/>
  <c r="P224" i="24" l="1"/>
  <c r="B1085" i="95" s="1"/>
  <c r="L52" i="25"/>
  <c r="AC52" i="25" s="1"/>
  <c r="M224" i="24"/>
  <c r="B1084" i="95" s="1"/>
  <c r="AC113" i="25"/>
  <c r="R69" i="25"/>
  <c r="U69" i="25"/>
  <c r="U90" i="25"/>
  <c r="B1175" i="95"/>
  <c r="B1174" i="95"/>
  <c r="R90" i="25"/>
  <c r="R61" i="25"/>
  <c r="U61" i="25"/>
  <c r="J42" i="24"/>
  <c r="O116" i="25"/>
  <c r="L116" i="25" s="1"/>
  <c r="AC116" i="25" s="1"/>
  <c r="R94" i="25"/>
  <c r="O49" i="25"/>
  <c r="L49" i="25" s="1"/>
  <c r="AC49" i="25" s="1"/>
  <c r="O78" i="25"/>
  <c r="L78" i="25" s="1"/>
  <c r="AC78" i="25" s="1"/>
  <c r="R96" i="25"/>
  <c r="P71" i="24"/>
  <c r="U39" i="25"/>
  <c r="U94" i="25"/>
  <c r="O80" i="25"/>
  <c r="L80" i="25" s="1"/>
  <c r="AC80" i="25" s="1"/>
  <c r="O65" i="25"/>
  <c r="O70" i="25" s="1"/>
  <c r="R39" i="25"/>
  <c r="M71" i="24"/>
  <c r="O82" i="25"/>
  <c r="L82" i="25" s="1"/>
  <c r="AC82" i="25" s="1"/>
  <c r="O88" i="25"/>
  <c r="L88" i="25" s="1"/>
  <c r="AC88" i="25" s="1"/>
  <c r="O74" i="25"/>
  <c r="L74" i="25" s="1"/>
  <c r="AC74" i="25" s="1"/>
  <c r="O59" i="25"/>
  <c r="L59" i="25" s="1"/>
  <c r="AC59" i="25" s="1"/>
  <c r="O86" i="25"/>
  <c r="L86" i="25" s="1"/>
  <c r="AC86" i="25" s="1"/>
  <c r="O76" i="25"/>
  <c r="L76" i="25" s="1"/>
  <c r="AC76" i="25" s="1"/>
  <c r="O72" i="25"/>
  <c r="L72" i="25" s="1"/>
  <c r="AC72" i="25" s="1"/>
  <c r="R92" i="25"/>
  <c r="O47" i="25"/>
  <c r="L47" i="25" s="1"/>
  <c r="AC47" i="25" s="1"/>
  <c r="I96" i="5"/>
  <c r="U96" i="25"/>
  <c r="O84" i="25"/>
  <c r="L84" i="25" s="1"/>
  <c r="AC84" i="25" s="1"/>
  <c r="O57" i="25"/>
  <c r="L57" i="25" s="1"/>
  <c r="AC57" i="25" s="1"/>
  <c r="U92" i="25"/>
  <c r="B1220" i="95"/>
  <c r="B1219" i="95"/>
  <c r="B1205" i="95"/>
  <c r="B1204" i="95"/>
  <c r="B1241" i="95"/>
  <c r="B1190" i="95"/>
  <c r="B1189" i="95"/>
  <c r="B1251" i="95"/>
  <c r="B1250" i="95"/>
  <c r="B1249" i="95"/>
  <c r="B1248" i="95"/>
  <c r="B1247" i="95"/>
  <c r="O61" i="25" l="1"/>
  <c r="O69" i="25"/>
  <c r="B1173" i="95"/>
  <c r="O90" i="25"/>
  <c r="L61" i="25"/>
  <c r="O92" i="25"/>
  <c r="L94" i="25"/>
  <c r="L92" i="25"/>
  <c r="O94" i="25"/>
  <c r="L96" i="25"/>
  <c r="O96" i="25"/>
  <c r="L65" i="25"/>
  <c r="B1240" i="95"/>
  <c r="B1239" i="95"/>
  <c r="G35" i="33"/>
  <c r="AC96" i="25" l="1"/>
  <c r="L70" i="25"/>
  <c r="L90" i="25" s="1"/>
  <c r="AC90" i="25" s="1"/>
  <c r="AC65" i="25"/>
  <c r="AC92" i="25"/>
  <c r="AC94" i="25"/>
  <c r="AC61" i="25"/>
  <c r="H35" i="33"/>
  <c r="B1700" i="95"/>
  <c r="I28" i="5"/>
  <c r="B1172" i="95" l="1"/>
  <c r="AC70" i="25"/>
  <c r="L69" i="25"/>
  <c r="M35" i="33"/>
  <c r="B1727" i="95"/>
  <c r="B1751" i="95" l="1"/>
  <c r="B1791" i="95" l="1"/>
  <c r="B1066" i="95" l="1"/>
  <c r="U46" i="5" l="1"/>
  <c r="B31" i="95" l="1"/>
  <c r="D26" i="33"/>
  <c r="B51" i="95"/>
  <c r="B50" i="95"/>
  <c r="B53" i="95"/>
  <c r="B44" i="95"/>
  <c r="B39" i="95"/>
  <c r="B37" i="95"/>
  <c r="B30" i="95"/>
  <c r="B45" i="95"/>
  <c r="B42" i="95"/>
  <c r="B49" i="95"/>
  <c r="B47" i="95"/>
  <c r="B54" i="95"/>
  <c r="B52" i="95"/>
  <c r="B55" i="95"/>
  <c r="B46" i="95"/>
  <c r="B43" i="95"/>
  <c r="B38" i="95"/>
  <c r="B14" i="95"/>
  <c r="B13" i="95"/>
  <c r="D45" i="33"/>
  <c r="D41" i="33"/>
  <c r="D34" i="33"/>
  <c r="D43" i="33"/>
  <c r="D33" i="33"/>
  <c r="D44" i="33"/>
  <c r="D40" i="33"/>
  <c r="D39" i="33"/>
  <c r="D46" i="33"/>
  <c r="D42" i="33"/>
  <c r="D36" i="33"/>
  <c r="D32" i="33"/>
  <c r="D31" i="33"/>
  <c r="D28" i="33"/>
  <c r="D23" i="33"/>
  <c r="D27" i="33"/>
  <c r="D22" i="33"/>
  <c r="D24" i="33"/>
  <c r="W33" i="5"/>
  <c r="U45" i="5"/>
  <c r="I45" i="5" s="1"/>
  <c r="B874" i="95"/>
  <c r="F82" i="24"/>
  <c r="W45" i="5"/>
  <c r="L45" i="5" s="1"/>
  <c r="U33" i="5"/>
  <c r="X107" i="25" l="1"/>
  <c r="B955" i="95"/>
  <c r="B1002" i="95"/>
  <c r="B935" i="95"/>
  <c r="B1003" i="95"/>
  <c r="B953" i="95"/>
  <c r="B936" i="95"/>
  <c r="B1001" i="95"/>
  <c r="B954" i="95"/>
  <c r="B937" i="95"/>
  <c r="B59" i="95"/>
  <c r="B58" i="95"/>
  <c r="B1665" i="95"/>
  <c r="G26" i="33"/>
  <c r="B33" i="95"/>
  <c r="B1692" i="95" l="1"/>
  <c r="H26" i="33"/>
  <c r="B1686" i="95"/>
  <c r="B1719" i="95" l="1"/>
  <c r="M26" i="33"/>
  <c r="M54" i="33"/>
  <c r="B1713" i="95"/>
  <c r="B1743" i="95" l="1"/>
  <c r="B1764" i="95"/>
  <c r="S46" i="5" l="1"/>
  <c r="B1781" i="95"/>
  <c r="B1782" i="95"/>
  <c r="B1783" i="95"/>
  <c r="B1784" i="95"/>
  <c r="B1785" i="95"/>
  <c r="B1786" i="95"/>
  <c r="B1787" i="95"/>
  <c r="B1790" i="95"/>
  <c r="B1780" i="95"/>
  <c r="B1774" i="95"/>
  <c r="B1775" i="95"/>
  <c r="B1777" i="95"/>
  <c r="B1779" i="95"/>
  <c r="B1773" i="95"/>
  <c r="B1767" i="95"/>
  <c r="B1768" i="95"/>
  <c r="B1769" i="95"/>
  <c r="B1771" i="95"/>
  <c r="B1772" i="95"/>
  <c r="B1765" i="95"/>
  <c r="L6" i="59" l="1"/>
  <c r="B1616" i="95" l="1"/>
  <c r="B1615" i="95"/>
  <c r="B1614" i="95"/>
  <c r="B1613" i="95"/>
  <c r="B1612" i="95"/>
  <c r="B1611" i="95"/>
  <c r="B1610" i="95"/>
  <c r="B1609" i="95"/>
  <c r="B1608" i="95"/>
  <c r="B1607" i="95"/>
  <c r="B1606" i="95"/>
  <c r="B1605" i="95"/>
  <c r="B1604" i="95"/>
  <c r="B1603" i="95"/>
  <c r="B1602" i="95"/>
  <c r="B1601" i="95"/>
  <c r="B1600" i="95"/>
  <c r="B1599" i="95"/>
  <c r="B1598" i="95"/>
  <c r="B1597" i="95"/>
  <c r="B1596" i="95"/>
  <c r="B1595" i="95"/>
  <c r="B1594" i="95"/>
  <c r="B1593" i="95"/>
  <c r="B1592" i="95"/>
  <c r="B1591" i="95"/>
  <c r="B1590" i="95"/>
  <c r="B1589" i="95"/>
  <c r="B1588" i="95"/>
  <c r="B1587" i="95"/>
  <c r="B1586" i="95"/>
  <c r="B1585" i="95"/>
  <c r="B1584" i="95"/>
  <c r="B1583" i="95"/>
  <c r="B1582" i="95"/>
  <c r="B1581" i="95"/>
  <c r="B1580" i="95"/>
  <c r="B1579" i="95"/>
  <c r="B1578" i="95"/>
  <c r="B1577" i="95"/>
  <c r="B1576" i="95"/>
  <c r="B1490" i="95"/>
  <c r="B1489" i="95"/>
  <c r="B1488" i="95"/>
  <c r="B1487" i="95"/>
  <c r="B1486" i="95"/>
  <c r="B1485" i="95"/>
  <c r="B1484" i="95"/>
  <c r="B1483" i="95"/>
  <c r="B1482" i="95"/>
  <c r="B1481" i="95"/>
  <c r="B1480" i="95"/>
  <c r="B1479" i="95"/>
  <c r="B1478" i="95"/>
  <c r="B1477" i="95"/>
  <c r="B1476" i="95"/>
  <c r="B1475" i="95"/>
  <c r="B1474" i="95"/>
  <c r="B1473" i="95"/>
  <c r="B1472" i="95"/>
  <c r="B1471" i="95"/>
  <c r="B1470" i="95"/>
  <c r="B1469" i="95"/>
  <c r="B1468" i="95"/>
  <c r="B1467" i="95"/>
  <c r="B1466" i="95"/>
  <c r="B1465" i="95"/>
  <c r="B1464" i="95"/>
  <c r="B1463" i="95"/>
  <c r="B1462" i="95"/>
  <c r="B1461" i="95"/>
  <c r="B1460" i="95"/>
  <c r="B1459" i="95"/>
  <c r="B1458" i="95"/>
  <c r="B1457" i="95"/>
  <c r="B1456" i="95"/>
  <c r="B1455" i="95"/>
  <c r="B1454" i="95"/>
  <c r="B1453" i="95"/>
  <c r="B1452" i="95"/>
  <c r="B1451" i="95"/>
  <c r="B1450" i="95"/>
  <c r="B1448" i="95"/>
  <c r="B1447" i="95"/>
  <c r="B1446" i="95"/>
  <c r="B1445" i="95"/>
  <c r="B1444" i="95"/>
  <c r="B1443" i="95"/>
  <c r="B1442" i="95"/>
  <c r="B1441" i="95"/>
  <c r="B1440" i="95"/>
  <c r="B1439" i="95"/>
  <c r="B1438" i="95"/>
  <c r="B1437" i="95"/>
  <c r="B1436" i="95"/>
  <c r="B1435" i="95"/>
  <c r="B1434" i="95"/>
  <c r="B1433" i="95"/>
  <c r="B1432" i="95"/>
  <c r="B1431" i="95"/>
  <c r="B1430" i="95"/>
  <c r="B1429" i="95"/>
  <c r="B1428" i="95"/>
  <c r="B1427" i="95"/>
  <c r="B1426" i="95"/>
  <c r="B1425" i="95"/>
  <c r="B1424" i="95"/>
  <c r="B1423" i="95"/>
  <c r="B1422" i="95"/>
  <c r="B1421" i="95"/>
  <c r="B1420" i="95"/>
  <c r="B1419" i="95"/>
  <c r="B1418" i="95"/>
  <c r="B1417" i="95"/>
  <c r="B1416" i="95"/>
  <c r="B1415" i="95"/>
  <c r="B1414" i="95"/>
  <c r="B1413" i="95"/>
  <c r="B1412" i="95"/>
  <c r="B1411" i="95"/>
  <c r="B1410" i="95"/>
  <c r="B1409" i="95"/>
  <c r="B1408" i="95"/>
  <c r="B1406" i="95"/>
  <c r="B1405" i="95"/>
  <c r="B1404" i="95"/>
  <c r="B1403" i="95"/>
  <c r="B1402" i="95"/>
  <c r="B1401" i="95"/>
  <c r="B1400" i="95"/>
  <c r="B1399" i="95"/>
  <c r="B1398" i="95"/>
  <c r="B1397" i="95"/>
  <c r="B1396" i="95"/>
  <c r="B1395" i="95"/>
  <c r="B1394" i="95"/>
  <c r="B1393" i="95"/>
  <c r="B1392" i="95"/>
  <c r="B1391" i="95"/>
  <c r="B1390" i="95"/>
  <c r="B1389" i="95"/>
  <c r="B1388" i="95"/>
  <c r="B1387" i="95"/>
  <c r="B1386" i="95"/>
  <c r="B1385" i="95"/>
  <c r="B1384" i="95"/>
  <c r="B1383" i="95"/>
  <c r="B1382" i="95"/>
  <c r="B1381" i="95"/>
  <c r="B1380" i="95"/>
  <c r="B1379" i="95"/>
  <c r="B1378" i="95"/>
  <c r="B1377" i="95"/>
  <c r="B1376" i="95"/>
  <c r="B1375" i="95"/>
  <c r="B1374" i="95"/>
  <c r="B1373" i="95"/>
  <c r="B1372" i="95"/>
  <c r="B1371" i="95"/>
  <c r="B1370" i="95"/>
  <c r="B1369" i="95"/>
  <c r="B1368" i="95"/>
  <c r="B1367" i="95"/>
  <c r="B1366" i="95"/>
  <c r="B1325" i="95"/>
  <c r="B1326" i="95"/>
  <c r="B1327" i="95"/>
  <c r="B1328" i="95"/>
  <c r="B1329" i="95"/>
  <c r="B1330" i="95"/>
  <c r="B1331" i="95"/>
  <c r="B1332" i="95"/>
  <c r="B1333" i="95"/>
  <c r="B1334" i="95"/>
  <c r="B1335" i="95"/>
  <c r="B1336" i="95"/>
  <c r="B1337" i="95"/>
  <c r="B1338" i="95"/>
  <c r="B1339" i="95"/>
  <c r="B1340" i="95"/>
  <c r="B1341" i="95"/>
  <c r="B1342" i="95"/>
  <c r="B1343" i="95"/>
  <c r="B1344" i="95"/>
  <c r="B1345" i="95"/>
  <c r="B1346" i="95"/>
  <c r="B1347" i="95"/>
  <c r="B1348" i="95"/>
  <c r="B1349" i="95"/>
  <c r="B1350" i="95"/>
  <c r="B1351" i="95"/>
  <c r="B1352" i="95"/>
  <c r="B1353" i="95"/>
  <c r="B1354" i="95"/>
  <c r="B1355" i="95"/>
  <c r="B1356" i="95"/>
  <c r="B1357" i="95"/>
  <c r="B1358" i="95"/>
  <c r="B1359" i="95"/>
  <c r="B1360" i="95"/>
  <c r="B1361" i="95"/>
  <c r="B1362" i="95"/>
  <c r="B1363" i="95"/>
  <c r="B1364" i="95"/>
  <c r="B1324" i="95"/>
  <c r="B137" i="95" l="1"/>
  <c r="B136" i="95"/>
  <c r="B121" i="95"/>
  <c r="B107" i="95"/>
  <c r="B104" i="95"/>
  <c r="B94" i="95"/>
  <c r="B93" i="95"/>
  <c r="B91" i="95"/>
  <c r="B90" i="95"/>
  <c r="B85" i="95"/>
  <c r="B84" i="95"/>
  <c r="B82" i="95"/>
  <c r="B81" i="95"/>
  <c r="B76" i="95"/>
  <c r="B75" i="95"/>
  <c r="B73" i="95"/>
  <c r="B72" i="95"/>
  <c r="B79" i="95"/>
  <c r="B78" i="95"/>
  <c r="B70" i="95"/>
  <c r="B69" i="95"/>
  <c r="AH51" i="82" l="1"/>
  <c r="AQ51" i="82"/>
  <c r="AH48" i="82"/>
  <c r="AQ48" i="82"/>
  <c r="BF26" i="27" l="1"/>
  <c r="BO26" i="27"/>
  <c r="BW26" i="27"/>
  <c r="BF27" i="27"/>
  <c r="BO27" i="27"/>
  <c r="BW27" i="27"/>
  <c r="BF29" i="27"/>
  <c r="BO29" i="27"/>
  <c r="BW29" i="27"/>
  <c r="BF30" i="27"/>
  <c r="BO30" i="27"/>
  <c r="BW30" i="27"/>
  <c r="BF31" i="27"/>
  <c r="BO31" i="27"/>
  <c r="BW31" i="27"/>
  <c r="BF32" i="27"/>
  <c r="BO32" i="27"/>
  <c r="BW32" i="27"/>
  <c r="BF33" i="27"/>
  <c r="BO33" i="27"/>
  <c r="BW33" i="27"/>
  <c r="BF34" i="27"/>
  <c r="BO34" i="27"/>
  <c r="BW34" i="27"/>
  <c r="BF35" i="27"/>
  <c r="BO35" i="27"/>
  <c r="BW35" i="27"/>
  <c r="BF36" i="27"/>
  <c r="BO36" i="27"/>
  <c r="BW36" i="27"/>
  <c r="BF37" i="27"/>
  <c r="BO37" i="27"/>
  <c r="BW37" i="27"/>
  <c r="BF38" i="27"/>
  <c r="BO38" i="27"/>
  <c r="BW38" i="27"/>
  <c r="BF39" i="27"/>
  <c r="BO39" i="27"/>
  <c r="BW39" i="27"/>
  <c r="BF40" i="27"/>
  <c r="BO40" i="27"/>
  <c r="BW40" i="27"/>
  <c r="BF41" i="27"/>
  <c r="BO41" i="27"/>
  <c r="BW41" i="27"/>
  <c r="BF43" i="27"/>
  <c r="BO43" i="27"/>
  <c r="BW43" i="27"/>
  <c r="BF44" i="27"/>
  <c r="BO44" i="27"/>
  <c r="BW44" i="27"/>
  <c r="BF45" i="27"/>
  <c r="BO45" i="27"/>
  <c r="BW45" i="27"/>
  <c r="BF46" i="27"/>
  <c r="BO46" i="27"/>
  <c r="BW46" i="27"/>
  <c r="BF47" i="27"/>
  <c r="BO47" i="27"/>
  <c r="BW47" i="27"/>
  <c r="BF48" i="27"/>
  <c r="BO48" i="27"/>
  <c r="BW48" i="27"/>
  <c r="BF49" i="27"/>
  <c r="BO49" i="27"/>
  <c r="BW49" i="27"/>
  <c r="BF50" i="27"/>
  <c r="BO50" i="27"/>
  <c r="BW50" i="27"/>
  <c r="BF51" i="27"/>
  <c r="BO51" i="27"/>
  <c r="BW51" i="27"/>
  <c r="BF52" i="27"/>
  <c r="BO52" i="27"/>
  <c r="BW52" i="27"/>
  <c r="BF53" i="27"/>
  <c r="BO53" i="27"/>
  <c r="BW53" i="27"/>
  <c r="BF54" i="27"/>
  <c r="BO54" i="27"/>
  <c r="BW54" i="27"/>
  <c r="BF55" i="27"/>
  <c r="BO55" i="27"/>
  <c r="BW55" i="27"/>
  <c r="BF56" i="27"/>
  <c r="BO56" i="27"/>
  <c r="BW56" i="27"/>
  <c r="BF57" i="27"/>
  <c r="BO57" i="27"/>
  <c r="BW57" i="27"/>
  <c r="BF58" i="27"/>
  <c r="BO58" i="27"/>
  <c r="BW58" i="27"/>
  <c r="BF59" i="27"/>
  <c r="BO59" i="27"/>
  <c r="BW59" i="27"/>
  <c r="BF60" i="27"/>
  <c r="BO60" i="27"/>
  <c r="BW60" i="27"/>
  <c r="BF61" i="27"/>
  <c r="BO61" i="27"/>
  <c r="BW61" i="27"/>
  <c r="BF62" i="27"/>
  <c r="BO62" i="27"/>
  <c r="BW62" i="27"/>
  <c r="BF63" i="27"/>
  <c r="BO63" i="27"/>
  <c r="BW63" i="27"/>
  <c r="BF64" i="27"/>
  <c r="BO64" i="27"/>
  <c r="BW64" i="27"/>
  <c r="BF65" i="27"/>
  <c r="BO65" i="27"/>
  <c r="BW65" i="27"/>
  <c r="BF66" i="27"/>
  <c r="BO66" i="27"/>
  <c r="BW66" i="27"/>
  <c r="BF67" i="27"/>
  <c r="BO67" i="27"/>
  <c r="BW67" i="27"/>
  <c r="BF69" i="27"/>
  <c r="BO69" i="27"/>
  <c r="BW69" i="27"/>
  <c r="BF70" i="27"/>
  <c r="BO70" i="27"/>
  <c r="BW70" i="27"/>
  <c r="BF71" i="27"/>
  <c r="BO71" i="27"/>
  <c r="BW71" i="27"/>
  <c r="BF72" i="27"/>
  <c r="BO72" i="27"/>
  <c r="BW72" i="27"/>
  <c r="BF73" i="27"/>
  <c r="BO73" i="27"/>
  <c r="BW73" i="27"/>
  <c r="BF74" i="27"/>
  <c r="BO74" i="27"/>
  <c r="BW74" i="27"/>
  <c r="BF76" i="27"/>
  <c r="BO76" i="27"/>
  <c r="BW76" i="27"/>
  <c r="BF77" i="27"/>
  <c r="BO77" i="27"/>
  <c r="BW77" i="27"/>
  <c r="BF78" i="27"/>
  <c r="BO78" i="27"/>
  <c r="BW78" i="27"/>
  <c r="BF79" i="27"/>
  <c r="BO79" i="27"/>
  <c r="BW79" i="27"/>
  <c r="BF80" i="27"/>
  <c r="BO80" i="27"/>
  <c r="BW80" i="27"/>
  <c r="BF81" i="27"/>
  <c r="BO81" i="27"/>
  <c r="BW81" i="27"/>
  <c r="BF82" i="27"/>
  <c r="BO82" i="27"/>
  <c r="BW82" i="27"/>
  <c r="BF83" i="27"/>
  <c r="BO83" i="27"/>
  <c r="BW83" i="27"/>
  <c r="BF84" i="27"/>
  <c r="BO84" i="27"/>
  <c r="BW84" i="27"/>
  <c r="BF85" i="27"/>
  <c r="BO85" i="27"/>
  <c r="BW85" i="27"/>
  <c r="BF86" i="27"/>
  <c r="BO86" i="27"/>
  <c r="BW86" i="27"/>
  <c r="BF88" i="27"/>
  <c r="BO88" i="27"/>
  <c r="BW88" i="27"/>
  <c r="BF89" i="27"/>
  <c r="BO89" i="27"/>
  <c r="BW89" i="27"/>
  <c r="BF90" i="27"/>
  <c r="BO90" i="27"/>
  <c r="BW90" i="27"/>
  <c r="BF91" i="27"/>
  <c r="BO91" i="27"/>
  <c r="BW91" i="27"/>
  <c r="BF92" i="27"/>
  <c r="BO92" i="27"/>
  <c r="BW92" i="27"/>
  <c r="BF93" i="27"/>
  <c r="BO93" i="27"/>
  <c r="BW93" i="27"/>
  <c r="BF94" i="27"/>
  <c r="BO94" i="27"/>
  <c r="BW94" i="27"/>
  <c r="BF95" i="27"/>
  <c r="BO95" i="27"/>
  <c r="BW95" i="27"/>
  <c r="BF96" i="27"/>
  <c r="BO96" i="27"/>
  <c r="BW96" i="27"/>
  <c r="BF97" i="27"/>
  <c r="BO97" i="27"/>
  <c r="BW97" i="27"/>
  <c r="BF98" i="27"/>
  <c r="BO98" i="27"/>
  <c r="BW98" i="27"/>
  <c r="BF99" i="27"/>
  <c r="BO99" i="27"/>
  <c r="BW99" i="27"/>
  <c r="BF100" i="27"/>
  <c r="BO100" i="27"/>
  <c r="BW100" i="27"/>
  <c r="BF101" i="27"/>
  <c r="BO101" i="27"/>
  <c r="BW101" i="27"/>
  <c r="BF102" i="27"/>
  <c r="BO102" i="27"/>
  <c r="BW102" i="27"/>
  <c r="BF103" i="27"/>
  <c r="BO103" i="27"/>
  <c r="BW103" i="27"/>
  <c r="BF104" i="27"/>
  <c r="BO104" i="27"/>
  <c r="BW104" i="27"/>
  <c r="BF105" i="27"/>
  <c r="BO105" i="27"/>
  <c r="BW105" i="27"/>
  <c r="BF106" i="27"/>
  <c r="BO106" i="27"/>
  <c r="BW106" i="27"/>
  <c r="BF107" i="27"/>
  <c r="BO107" i="27"/>
  <c r="BW107" i="27"/>
  <c r="BF108" i="27"/>
  <c r="BO108" i="27"/>
  <c r="BW108" i="27"/>
  <c r="BF109" i="27"/>
  <c r="BO109" i="27"/>
  <c r="BW109" i="27"/>
  <c r="BF110" i="27"/>
  <c r="BO110" i="27"/>
  <c r="BW110" i="27"/>
  <c r="BF111" i="27"/>
  <c r="BO111" i="27"/>
  <c r="BW111" i="27"/>
  <c r="BF112" i="27"/>
  <c r="BO112" i="27"/>
  <c r="BW112" i="27"/>
  <c r="BF113" i="27"/>
  <c r="BO113" i="27"/>
  <c r="BW113" i="27"/>
  <c r="BF114" i="27"/>
  <c r="BO114" i="27"/>
  <c r="BW114" i="27"/>
  <c r="BF115" i="27"/>
  <c r="BO115" i="27"/>
  <c r="BW115" i="27"/>
  <c r="BF116" i="27"/>
  <c r="BO116" i="27"/>
  <c r="BW116" i="27"/>
  <c r="BF117" i="27"/>
  <c r="BO117" i="27"/>
  <c r="BW117" i="27"/>
  <c r="BF118" i="27"/>
  <c r="BO118" i="27"/>
  <c r="BW118" i="27"/>
  <c r="BF119" i="27"/>
  <c r="BO119" i="27"/>
  <c r="BW119" i="27"/>
  <c r="BF120" i="27"/>
  <c r="BO120" i="27"/>
  <c r="BW120" i="27"/>
  <c r="BF121" i="27"/>
  <c r="BO121" i="27"/>
  <c r="BW121" i="27"/>
  <c r="BF122" i="27"/>
  <c r="BO122" i="27"/>
  <c r="BW122" i="27"/>
  <c r="BF123" i="27"/>
  <c r="BO123" i="27"/>
  <c r="BW123" i="27"/>
  <c r="BF124" i="27"/>
  <c r="BO124" i="27"/>
  <c r="BW124" i="27"/>
  <c r="BF125" i="27"/>
  <c r="BO125" i="27"/>
  <c r="BW125" i="27"/>
  <c r="BF126" i="27"/>
  <c r="BO126" i="27"/>
  <c r="BW126" i="27"/>
  <c r="BF127" i="27"/>
  <c r="BO127" i="27"/>
  <c r="BW127" i="27"/>
  <c r="BF128" i="27"/>
  <c r="BO128" i="27"/>
  <c r="BW128" i="27"/>
  <c r="BF129" i="27"/>
  <c r="BO129" i="27"/>
  <c r="BW129" i="27"/>
  <c r="BF130" i="27"/>
  <c r="BO130" i="27"/>
  <c r="BW130" i="27"/>
  <c r="BF131" i="27"/>
  <c r="BO131" i="27"/>
  <c r="BW131" i="27"/>
  <c r="BF132" i="27"/>
  <c r="BO132" i="27"/>
  <c r="BW132" i="27"/>
  <c r="BF133" i="27"/>
  <c r="BO133" i="27"/>
  <c r="BW133" i="27"/>
  <c r="BF134" i="27"/>
  <c r="BO134" i="27"/>
  <c r="BW134" i="27"/>
  <c r="BF135" i="27"/>
  <c r="BO135" i="27"/>
  <c r="BW135" i="27"/>
  <c r="BF136" i="27"/>
  <c r="BO136" i="27"/>
  <c r="BW136" i="27"/>
  <c r="BF137" i="27"/>
  <c r="BO137" i="27"/>
  <c r="BW137" i="27"/>
  <c r="BF138" i="27"/>
  <c r="BO138" i="27"/>
  <c r="BW138" i="27"/>
  <c r="BF139" i="27"/>
  <c r="BO139" i="27"/>
  <c r="BW139" i="27"/>
  <c r="BF140" i="27"/>
  <c r="BO140" i="27"/>
  <c r="BW140" i="27"/>
  <c r="BF141" i="27"/>
  <c r="BO141" i="27"/>
  <c r="BW141" i="27"/>
  <c r="BF142" i="27"/>
  <c r="BO142" i="27"/>
  <c r="BW142" i="27"/>
  <c r="BF143" i="27"/>
  <c r="BO143" i="27"/>
  <c r="BW143" i="27"/>
  <c r="BF144" i="27"/>
  <c r="BO144" i="27"/>
  <c r="BW144" i="27"/>
  <c r="BF145" i="27"/>
  <c r="BO145" i="27"/>
  <c r="BW145" i="27"/>
  <c r="BF146" i="27"/>
  <c r="BO146" i="27"/>
  <c r="BW146" i="27"/>
  <c r="BF147" i="27"/>
  <c r="BO147" i="27"/>
  <c r="BW147" i="27"/>
  <c r="BF148" i="27"/>
  <c r="BO148" i="27"/>
  <c r="BW148" i="27"/>
  <c r="BF149" i="27"/>
  <c r="BO149" i="27"/>
  <c r="BW149" i="27"/>
  <c r="BF150" i="27"/>
  <c r="BO150" i="27"/>
  <c r="BW150" i="27"/>
  <c r="BF151" i="27"/>
  <c r="BO151" i="27"/>
  <c r="BW151" i="27"/>
  <c r="BF152" i="27"/>
  <c r="BO152" i="27"/>
  <c r="BW152" i="27"/>
  <c r="BF153" i="27"/>
  <c r="BO153" i="27"/>
  <c r="BW153" i="27"/>
  <c r="BF154" i="27"/>
  <c r="BO154" i="27"/>
  <c r="BW154" i="27"/>
  <c r="BF155" i="27"/>
  <c r="BO155" i="27"/>
  <c r="BW155" i="27"/>
  <c r="BF156" i="27"/>
  <c r="BO156" i="27"/>
  <c r="BW156" i="27"/>
  <c r="BF157" i="27"/>
  <c r="BO157" i="27"/>
  <c r="BW157" i="27"/>
  <c r="BF158" i="27"/>
  <c r="BO158" i="27"/>
  <c r="BW158" i="27"/>
  <c r="BF159" i="27"/>
  <c r="BO159" i="27"/>
  <c r="BW159" i="27"/>
  <c r="BF160" i="27"/>
  <c r="BO160" i="27"/>
  <c r="BW160" i="27"/>
  <c r="BF161" i="27"/>
  <c r="BO161" i="27"/>
  <c r="BW161" i="27"/>
  <c r="BF162" i="27"/>
  <c r="BO162" i="27"/>
  <c r="BW162" i="27"/>
  <c r="BF163" i="27"/>
  <c r="BO163" i="27"/>
  <c r="BW163" i="27"/>
  <c r="BF164" i="27"/>
  <c r="BO164" i="27"/>
  <c r="BW164" i="27"/>
  <c r="BF165" i="27"/>
  <c r="BO165" i="27"/>
  <c r="BW165" i="27"/>
  <c r="BF166" i="27"/>
  <c r="BO166" i="27"/>
  <c r="BW166" i="27"/>
  <c r="BF167" i="27"/>
  <c r="BO167" i="27"/>
  <c r="BW167" i="27"/>
  <c r="BF168" i="27"/>
  <c r="BO168" i="27"/>
  <c r="BW168" i="27"/>
  <c r="BF169" i="27"/>
  <c r="BO169" i="27"/>
  <c r="BW169" i="27"/>
  <c r="BF170" i="27"/>
  <c r="BO170" i="27"/>
  <c r="BW170" i="27"/>
  <c r="BF171" i="27"/>
  <c r="BO171" i="27"/>
  <c r="BW171" i="27"/>
  <c r="BF172" i="27"/>
  <c r="BO172" i="27"/>
  <c r="BW172" i="27"/>
  <c r="BF173" i="27"/>
  <c r="BO173" i="27"/>
  <c r="BW173" i="27"/>
  <c r="BF174" i="27"/>
  <c r="BO174" i="27"/>
  <c r="BW174" i="27"/>
  <c r="BF175" i="27"/>
  <c r="BO175" i="27"/>
  <c r="BW175" i="27"/>
  <c r="BF177" i="27"/>
  <c r="BO177" i="27"/>
  <c r="BW177" i="27"/>
  <c r="BF178" i="27"/>
  <c r="BO178" i="27"/>
  <c r="BW178" i="27"/>
  <c r="BF179" i="27"/>
  <c r="BO179" i="27"/>
  <c r="BW179" i="27"/>
  <c r="BF180" i="27"/>
  <c r="BO180" i="27"/>
  <c r="BW180" i="27"/>
  <c r="BF182" i="27"/>
  <c r="BO182" i="27"/>
  <c r="BW182" i="27"/>
  <c r="BF183" i="27"/>
  <c r="BO183" i="27"/>
  <c r="BW183" i="27"/>
  <c r="BF184" i="27"/>
  <c r="BO184" i="27"/>
  <c r="BW184" i="27"/>
  <c r="BF185" i="27"/>
  <c r="BO185" i="27"/>
  <c r="BW185" i="27"/>
  <c r="BF186" i="27"/>
  <c r="BO186" i="27"/>
  <c r="BW186" i="27"/>
  <c r="BF187" i="27"/>
  <c r="BO187" i="27"/>
  <c r="BW187" i="27"/>
  <c r="BF188" i="27"/>
  <c r="BO188" i="27"/>
  <c r="BW188" i="27"/>
  <c r="BF189" i="27"/>
  <c r="BO189" i="27"/>
  <c r="BW189" i="27"/>
  <c r="BF190" i="27"/>
  <c r="BO190" i="27"/>
  <c r="BW190" i="27"/>
  <c r="BF191" i="27"/>
  <c r="BO191" i="27"/>
  <c r="BW191" i="27"/>
  <c r="BF192" i="27"/>
  <c r="BO192" i="27"/>
  <c r="BW192" i="27"/>
  <c r="BF193" i="27"/>
  <c r="BO193" i="27"/>
  <c r="BW193" i="27"/>
  <c r="BF194" i="27"/>
  <c r="BO194" i="27"/>
  <c r="BW194" i="27"/>
  <c r="BF195" i="27"/>
  <c r="BO195" i="27"/>
  <c r="BW195" i="27"/>
  <c r="BF196" i="27"/>
  <c r="BO196" i="27"/>
  <c r="BW196" i="27"/>
  <c r="BF197" i="27"/>
  <c r="BO197" i="27"/>
  <c r="BW197" i="27"/>
  <c r="BF198" i="27"/>
  <c r="BO198" i="27"/>
  <c r="BW198" i="27"/>
  <c r="BF199" i="27"/>
  <c r="BO199" i="27"/>
  <c r="BW199" i="27"/>
  <c r="BF200" i="27"/>
  <c r="BO200" i="27"/>
  <c r="BW200" i="27"/>
  <c r="BF201" i="27"/>
  <c r="BO201" i="27"/>
  <c r="BW201" i="27"/>
  <c r="BF202" i="27"/>
  <c r="BO202" i="27"/>
  <c r="BW202" i="27"/>
  <c r="BF203" i="27"/>
  <c r="BO203" i="27"/>
  <c r="BW203" i="27"/>
  <c r="BF204" i="27"/>
  <c r="BO204" i="27"/>
  <c r="BW204" i="27"/>
  <c r="BF205" i="27"/>
  <c r="BO205" i="27"/>
  <c r="BW205" i="27"/>
  <c r="BF206" i="27"/>
  <c r="BO206" i="27"/>
  <c r="BW206" i="27"/>
  <c r="BF207" i="27"/>
  <c r="BO207" i="27"/>
  <c r="BW207" i="27"/>
  <c r="BF208" i="27"/>
  <c r="BO208" i="27"/>
  <c r="BW208" i="27"/>
  <c r="BF209" i="27"/>
  <c r="BO209" i="27"/>
  <c r="BW209" i="27"/>
  <c r="BF210" i="27"/>
  <c r="BO210" i="27"/>
  <c r="BW210" i="27"/>
  <c r="BF211" i="27"/>
  <c r="BO211" i="27"/>
  <c r="BW211" i="27"/>
  <c r="BF212" i="27"/>
  <c r="BO212" i="27"/>
  <c r="BW212" i="27"/>
  <c r="BF213" i="27"/>
  <c r="BO213" i="27"/>
  <c r="BW213" i="27"/>
  <c r="BF214" i="27"/>
  <c r="BO214" i="27"/>
  <c r="BW214" i="27"/>
  <c r="BF215" i="27"/>
  <c r="BO215" i="27"/>
  <c r="BW215" i="27"/>
  <c r="BF216" i="27"/>
  <c r="BO216" i="27"/>
  <c r="BW216" i="27"/>
  <c r="BF217" i="27"/>
  <c r="BO217" i="27"/>
  <c r="BW217" i="27"/>
  <c r="BF218" i="27"/>
  <c r="BO218" i="27"/>
  <c r="BW218" i="27"/>
  <c r="BF220" i="27"/>
  <c r="BO220" i="27"/>
  <c r="BW220" i="27"/>
  <c r="BF221" i="27"/>
  <c r="BO221" i="27"/>
  <c r="BW221" i="27"/>
  <c r="BF222" i="27"/>
  <c r="BO222" i="27"/>
  <c r="BW222" i="27"/>
  <c r="BF223" i="27"/>
  <c r="BO223" i="27"/>
  <c r="BW223" i="27"/>
  <c r="BF224" i="27"/>
  <c r="BO224" i="27"/>
  <c r="BW224" i="27"/>
  <c r="BF225" i="27"/>
  <c r="BO225" i="27"/>
  <c r="BW225" i="27"/>
  <c r="BF226" i="27"/>
  <c r="BO226" i="27"/>
  <c r="BW226" i="27"/>
  <c r="BF227" i="27"/>
  <c r="BO227" i="27"/>
  <c r="BW227" i="27"/>
  <c r="BF228" i="27"/>
  <c r="BO228" i="27"/>
  <c r="BW228" i="27"/>
  <c r="BF229" i="27"/>
  <c r="BO229" i="27"/>
  <c r="BW229" i="27"/>
  <c r="BF230" i="27"/>
  <c r="BO230" i="27"/>
  <c r="BW230" i="27"/>
  <c r="BF231" i="27"/>
  <c r="BO231" i="27"/>
  <c r="BW231" i="27"/>
  <c r="BF232" i="27"/>
  <c r="BO232" i="27"/>
  <c r="BW232" i="27"/>
  <c r="BF233" i="27"/>
  <c r="BO233" i="27"/>
  <c r="BW233" i="27"/>
  <c r="BF234" i="27"/>
  <c r="BO234" i="27"/>
  <c r="BW234" i="27"/>
  <c r="BF235" i="27"/>
  <c r="BO235" i="27"/>
  <c r="BW235" i="27"/>
  <c r="BF236" i="27"/>
  <c r="BO236" i="27"/>
  <c r="BW236" i="27"/>
  <c r="BF237" i="27"/>
  <c r="BO237" i="27"/>
  <c r="BW237" i="27"/>
  <c r="BF238" i="27"/>
  <c r="BO238" i="27"/>
  <c r="BW238" i="27"/>
  <c r="BF239" i="27"/>
  <c r="BO239" i="27"/>
  <c r="BW239" i="27"/>
  <c r="BF240" i="27"/>
  <c r="BO240" i="27"/>
  <c r="BW240" i="27"/>
  <c r="BF241" i="27"/>
  <c r="BO241" i="27"/>
  <c r="BW241" i="27"/>
  <c r="BF242" i="27"/>
  <c r="BO242" i="27"/>
  <c r="BW242" i="27"/>
  <c r="BF243" i="27"/>
  <c r="BO243" i="27"/>
  <c r="BW243" i="27"/>
  <c r="BF244" i="27"/>
  <c r="BO244" i="27"/>
  <c r="BW244" i="27"/>
  <c r="BF245" i="27"/>
  <c r="BO245" i="27"/>
  <c r="BW245" i="27"/>
  <c r="BF246" i="27"/>
  <c r="BO246" i="27"/>
  <c r="BW246" i="27"/>
  <c r="BF247" i="27"/>
  <c r="BO247" i="27"/>
  <c r="BW247" i="27"/>
  <c r="BF248" i="27"/>
  <c r="BO248" i="27"/>
  <c r="BW248" i="27"/>
  <c r="BF249" i="27"/>
  <c r="BO249" i="27"/>
  <c r="BW249" i="27"/>
  <c r="BF250" i="27"/>
  <c r="BO250" i="27"/>
  <c r="BW250" i="27"/>
  <c r="BF251" i="27"/>
  <c r="BO251" i="27"/>
  <c r="BW251" i="27"/>
  <c r="BF252" i="27"/>
  <c r="BO252" i="27"/>
  <c r="BW252" i="27"/>
  <c r="BF253" i="27"/>
  <c r="BO253" i="27"/>
  <c r="BW253" i="27"/>
  <c r="BF254" i="27"/>
  <c r="BO254" i="27"/>
  <c r="BW254" i="27"/>
  <c r="BF255" i="27"/>
  <c r="BO255" i="27"/>
  <c r="BW255" i="27"/>
  <c r="BF256" i="27"/>
  <c r="BO256" i="27"/>
  <c r="BW256" i="27"/>
  <c r="BF257" i="27"/>
  <c r="BO257" i="27"/>
  <c r="BW257" i="27"/>
  <c r="BF258" i="27"/>
  <c r="BO258" i="27"/>
  <c r="BW258" i="27"/>
  <c r="BF259" i="27"/>
  <c r="BO259" i="27"/>
  <c r="BW259" i="27"/>
  <c r="BF260" i="27"/>
  <c r="BO260" i="27"/>
  <c r="BW260" i="27"/>
  <c r="BF261" i="27"/>
  <c r="BO261" i="27"/>
  <c r="BW261" i="27"/>
  <c r="BF262" i="27"/>
  <c r="BO262" i="27"/>
  <c r="BW262" i="27"/>
  <c r="BF263" i="27"/>
  <c r="BO263" i="27"/>
  <c r="BW263" i="27"/>
  <c r="BF264" i="27"/>
  <c r="BO264" i="27"/>
  <c r="BW264" i="27"/>
  <c r="BF265" i="27"/>
  <c r="BO265" i="27"/>
  <c r="BW265" i="27"/>
  <c r="BF266" i="27"/>
  <c r="BO266" i="27"/>
  <c r="BW266" i="27"/>
  <c r="BF267" i="27"/>
  <c r="BO267" i="27"/>
  <c r="BW267" i="27"/>
  <c r="BF268" i="27"/>
  <c r="BO268" i="27"/>
  <c r="BW268" i="27"/>
  <c r="BF269" i="27"/>
  <c r="BO269" i="27"/>
  <c r="BW269" i="27"/>
  <c r="BF270" i="27"/>
  <c r="BO270" i="27"/>
  <c r="BW270" i="27"/>
  <c r="BF271" i="27"/>
  <c r="BO271" i="27"/>
  <c r="BW271" i="27"/>
  <c r="BF272" i="27"/>
  <c r="BO272" i="27"/>
  <c r="BW272" i="27"/>
  <c r="BF273" i="27"/>
  <c r="BO273" i="27"/>
  <c r="BW273" i="27"/>
  <c r="BF274" i="27"/>
  <c r="BO274" i="27"/>
  <c r="BW274" i="27"/>
  <c r="BF275" i="27"/>
  <c r="BO275" i="27"/>
  <c r="BW275" i="27"/>
  <c r="BF276" i="27"/>
  <c r="BO276" i="27"/>
  <c r="BW276" i="27"/>
  <c r="BF277" i="27"/>
  <c r="BO277" i="27"/>
  <c r="BW277" i="27"/>
  <c r="BF278" i="27"/>
  <c r="BO278" i="27"/>
  <c r="BW278" i="27"/>
  <c r="BF279" i="27"/>
  <c r="BO279" i="27"/>
  <c r="BW279" i="27"/>
  <c r="BF280" i="27"/>
  <c r="BO280" i="27"/>
  <c r="BW280" i="27"/>
  <c r="BF281" i="27"/>
  <c r="BO281" i="27"/>
  <c r="BW281" i="27"/>
  <c r="BF282" i="27"/>
  <c r="BO282" i="27"/>
  <c r="BW282" i="27"/>
  <c r="BF284" i="27"/>
  <c r="BO284" i="27"/>
  <c r="BW284" i="27"/>
  <c r="BF286" i="27"/>
  <c r="BO286" i="27"/>
  <c r="BW286" i="27"/>
  <c r="BF288" i="27"/>
  <c r="BO288" i="27"/>
  <c r="BW288" i="27"/>
  <c r="BF289" i="27"/>
  <c r="BO289" i="27"/>
  <c r="BW289" i="27"/>
  <c r="BF290" i="27"/>
  <c r="BO290" i="27"/>
  <c r="BW290" i="27"/>
  <c r="BF291" i="27"/>
  <c r="BO291" i="27"/>
  <c r="BW291" i="27"/>
  <c r="BF292" i="27"/>
  <c r="BO292" i="27"/>
  <c r="BW292" i="27"/>
  <c r="BF293" i="27"/>
  <c r="BO293" i="27"/>
  <c r="BW293" i="27"/>
  <c r="BF294" i="27"/>
  <c r="BO294" i="27"/>
  <c r="BW294" i="27"/>
  <c r="BF295" i="27"/>
  <c r="BO295" i="27"/>
  <c r="BW295" i="27"/>
  <c r="BF296" i="27"/>
  <c r="BO296" i="27"/>
  <c r="BW296" i="27"/>
  <c r="BF297" i="27"/>
  <c r="BO297" i="27"/>
  <c r="BW297" i="27"/>
  <c r="BF298" i="27"/>
  <c r="BO298" i="27"/>
  <c r="BW298" i="27"/>
  <c r="BF299" i="27"/>
  <c r="BO299" i="27"/>
  <c r="BW299" i="27"/>
  <c r="BF300" i="27"/>
  <c r="BO300" i="27"/>
  <c r="BW300" i="27"/>
  <c r="BF301" i="27"/>
  <c r="BO301" i="27"/>
  <c r="BW301" i="27"/>
  <c r="B1181" i="95" l="1"/>
  <c r="B26" i="95"/>
  <c r="B21" i="95"/>
  <c r="B3" i="95"/>
  <c r="B1246" i="95" l="1"/>
  <c r="B918" i="95" l="1"/>
  <c r="B919" i="95"/>
  <c r="B917" i="95"/>
  <c r="B1096" i="95" l="1"/>
  <c r="C91" i="1" l="1"/>
  <c r="D91" i="1" s="1"/>
  <c r="B1663" i="95" l="1"/>
  <c r="B1668" i="95"/>
  <c r="B1672" i="95"/>
  <c r="B1678" i="95"/>
  <c r="B1682" i="95"/>
  <c r="B1664" i="95"/>
  <c r="B1669" i="95"/>
  <c r="B1674" i="95"/>
  <c r="B1679" i="95"/>
  <c r="B1685" i="95"/>
  <c r="B1666" i="95"/>
  <c r="B1670" i="95"/>
  <c r="B1675" i="95"/>
  <c r="B1660" i="95"/>
  <c r="B1662" i="95"/>
  <c r="B1667" i="95"/>
  <c r="B1677" i="95"/>
  <c r="B1681" i="95"/>
  <c r="B1680" i="95"/>
  <c r="G51" i="33" l="1"/>
  <c r="M51" i="33" s="1"/>
  <c r="B1186" i="95" l="1"/>
  <c r="B1712" i="95"/>
  <c r="B1166" i="95"/>
  <c r="B1737" i="95" l="1"/>
  <c r="B1763" i="95" l="1"/>
  <c r="B888" i="95" l="1"/>
  <c r="B889" i="95"/>
  <c r="B880" i="95"/>
  <c r="B887" i="95"/>
  <c r="A3" i="33" l="1"/>
  <c r="A3" i="25"/>
  <c r="A3" i="24"/>
  <c r="A3" i="82"/>
  <c r="AQ253" i="82" l="1"/>
  <c r="AQ188" i="82"/>
  <c r="AH253" i="82"/>
  <c r="AH251" i="82"/>
  <c r="AH192" i="82"/>
  <c r="AH188" i="82"/>
  <c r="AH186" i="82"/>
  <c r="AH182" i="82"/>
  <c r="AH178" i="82"/>
  <c r="AH156" i="82"/>
  <c r="AH150" i="82"/>
  <c r="AH144" i="82"/>
  <c r="AH140" i="82"/>
  <c r="AH134" i="82"/>
  <c r="AH128" i="82"/>
  <c r="AH117" i="82"/>
  <c r="AH111" i="82"/>
  <c r="AH81" i="82"/>
  <c r="AH75" i="82"/>
  <c r="AH69" i="82"/>
  <c r="AH63" i="82"/>
  <c r="AH57" i="82"/>
  <c r="AH54" i="82"/>
  <c r="AH45" i="82"/>
  <c r="AH42" i="82"/>
  <c r="AH31" i="82"/>
  <c r="AH29" i="82"/>
  <c r="AH27" i="82"/>
  <c r="AH23" i="82"/>
  <c r="AH21" i="82"/>
  <c r="AH126" i="82"/>
  <c r="AQ134" i="82"/>
  <c r="AQ109" i="82"/>
  <c r="AQ117" i="82"/>
  <c r="AH138" i="82"/>
  <c r="AH148" i="82"/>
  <c r="AH79" i="82"/>
  <c r="AQ150" i="82"/>
  <c r="AH40" i="82"/>
  <c r="AQ81" i="82"/>
  <c r="AH109" i="82"/>
  <c r="AQ115" i="82"/>
  <c r="AH132" i="82"/>
  <c r="AH154" i="82"/>
  <c r="AH67" i="82"/>
  <c r="AH115" i="82"/>
  <c r="AH73" i="82"/>
  <c r="AQ144" i="82"/>
  <c r="AH174" i="82"/>
  <c r="AQ156" i="82"/>
  <c r="AQ31" i="82"/>
  <c r="AQ42" i="82"/>
  <c r="AQ138" i="82"/>
  <c r="AQ174" i="82"/>
  <c r="AQ69" i="82"/>
  <c r="AQ27" i="82"/>
  <c r="AQ54" i="82"/>
  <c r="AQ154" i="82"/>
  <c r="AQ29" i="82"/>
  <c r="AQ67" i="82"/>
  <c r="AQ148" i="82"/>
  <c r="AQ186" i="82"/>
  <c r="AQ251" i="82"/>
  <c r="AQ40" i="82"/>
  <c r="AQ45" i="82"/>
  <c r="AQ79" i="82"/>
  <c r="AQ132" i="82"/>
  <c r="AQ178" i="82"/>
  <c r="AQ192" i="82"/>
  <c r="AQ73" i="82"/>
  <c r="AQ111" i="82"/>
  <c r="AQ126" i="82"/>
  <c r="AQ128" i="82"/>
  <c r="AQ140" i="82"/>
  <c r="AQ182" i="82"/>
  <c r="AQ57" i="82"/>
  <c r="AQ75" i="82"/>
  <c r="AQ263" i="82" l="1"/>
  <c r="B856" i="95"/>
  <c r="B857" i="95"/>
  <c r="AQ35" i="82"/>
  <c r="AQ257" i="82"/>
  <c r="AH257" i="82"/>
  <c r="AH169" i="82"/>
  <c r="AQ121" i="82"/>
  <c r="AH121" i="82"/>
  <c r="AH104" i="82"/>
  <c r="AH35" i="82"/>
  <c r="AH263" i="82"/>
  <c r="AQ169" i="82"/>
  <c r="AQ247" i="82"/>
  <c r="AQ104" i="82"/>
  <c r="AH247" i="82" l="1"/>
  <c r="AH275" i="82"/>
  <c r="L52" i="5"/>
  <c r="L62" i="5" s="1"/>
  <c r="O62" i="5" s="1"/>
  <c r="AQ275" i="82"/>
  <c r="AH273" i="82"/>
  <c r="AH271" i="82"/>
  <c r="AQ269" i="82"/>
  <c r="AH269" i="82"/>
  <c r="AH267" i="82"/>
  <c r="AQ267" i="82"/>
  <c r="AQ265" i="82"/>
  <c r="AQ273" i="82"/>
  <c r="AQ271" i="82"/>
  <c r="O19" i="5" l="1"/>
  <c r="S19" i="5" s="1"/>
  <c r="I52" i="5"/>
  <c r="O52" i="5" s="1"/>
  <c r="K35" i="1" s="1"/>
  <c r="AH277" i="82"/>
  <c r="AH265" i="82"/>
  <c r="B67" i="95" l="1"/>
  <c r="B66" i="95"/>
  <c r="B99" i="95"/>
  <c r="AH279" i="82"/>
  <c r="AQ279" i="82"/>
  <c r="A3" i="5" l="1"/>
  <c r="B40" i="95" l="1"/>
  <c r="BW25" i="27"/>
  <c r="BO25" i="27"/>
  <c r="BF25" i="27"/>
  <c r="BW24" i="27"/>
  <c r="BO24" i="27"/>
  <c r="BF24" i="27"/>
  <c r="BW23" i="27"/>
  <c r="BO23" i="27"/>
  <c r="BF23" i="27"/>
  <c r="BW22" i="27"/>
  <c r="BO22" i="27"/>
  <c r="BF22" i="27"/>
  <c r="BW21" i="27"/>
  <c r="BO21" i="27"/>
  <c r="BF21" i="27"/>
  <c r="BW20" i="27"/>
  <c r="BO20" i="27"/>
  <c r="BF20" i="27"/>
  <c r="BW19" i="27"/>
  <c r="BO19" i="27"/>
  <c r="BF19" i="27"/>
  <c r="BW18" i="27"/>
  <c r="BO18" i="27"/>
  <c r="BF18" i="27"/>
  <c r="BW17" i="27"/>
  <c r="BO17" i="27"/>
  <c r="BF17" i="27"/>
  <c r="BW16" i="27"/>
  <c r="BO16" i="27"/>
  <c r="BF16" i="27"/>
  <c r="BW15" i="27"/>
  <c r="BO15" i="27"/>
  <c r="BF15" i="27"/>
  <c r="BW14" i="27"/>
  <c r="BO14" i="27"/>
  <c r="BF14" i="27"/>
  <c r="BW13" i="27"/>
  <c r="BO13" i="27"/>
  <c r="BF13" i="27"/>
  <c r="BW12" i="27"/>
  <c r="BO12" i="27"/>
  <c r="BF12" i="27"/>
  <c r="BW11" i="27"/>
  <c r="BO11" i="27"/>
  <c r="BF11" i="27"/>
  <c r="BW10" i="27"/>
  <c r="BO10" i="27"/>
  <c r="BF10" i="27"/>
  <c r="BW9" i="27"/>
  <c r="BO9" i="27"/>
  <c r="BF9" i="27"/>
  <c r="BW8" i="27"/>
  <c r="BO8" i="27"/>
  <c r="BF8" i="27"/>
  <c r="BW7" i="27"/>
  <c r="BO7" i="27"/>
  <c r="BF7" i="27"/>
  <c r="BW6" i="27"/>
  <c r="BO6" i="27"/>
  <c r="BF6" i="27"/>
  <c r="B24" i="33"/>
  <c r="B25" i="33" s="1"/>
  <c r="A5" i="33"/>
  <c r="B1245" i="95"/>
  <c r="B1244" i="95"/>
  <c r="X8" i="25"/>
  <c r="F1" i="25"/>
  <c r="P8" i="24"/>
  <c r="G1" i="24"/>
  <c r="R6" i="59"/>
  <c r="J6" i="59"/>
  <c r="H6" i="59"/>
  <c r="E6" i="59"/>
  <c r="U1" i="59"/>
  <c r="T1" i="59"/>
  <c r="AA78" i="5"/>
  <c r="AA71" i="5"/>
  <c r="W69" i="5"/>
  <c r="U69" i="5"/>
  <c r="W67" i="5"/>
  <c r="U67" i="5"/>
  <c r="AA62" i="5"/>
  <c r="W46" i="5"/>
  <c r="W44" i="5"/>
  <c r="U44" i="5"/>
  <c r="W38" i="5"/>
  <c r="U38" i="5"/>
  <c r="W35" i="5"/>
  <c r="U35" i="5"/>
  <c r="AA33" i="5"/>
  <c r="W32" i="5"/>
  <c r="U32" i="5"/>
  <c r="AA31" i="5"/>
  <c r="AA30" i="5"/>
  <c r="W29" i="5"/>
  <c r="U29" i="5"/>
  <c r="AA28" i="5"/>
  <c r="W27" i="5"/>
  <c r="U27" i="5"/>
  <c r="AA26" i="5"/>
  <c r="AA25" i="5"/>
  <c r="AA24" i="5"/>
  <c r="W23" i="5"/>
  <c r="U23" i="5"/>
  <c r="AA22" i="5"/>
  <c r="AA21" i="5"/>
  <c r="AA20" i="5"/>
  <c r="O8" i="5"/>
  <c r="AC61" i="1"/>
  <c r="AC47" i="1"/>
  <c r="R7" i="59" l="1"/>
  <c r="B1323" i="95"/>
  <c r="E7" i="59"/>
  <c r="M90" i="24"/>
  <c r="P90" i="24"/>
  <c r="B26" i="33"/>
  <c r="B27" i="33" s="1"/>
  <c r="B28" i="33" s="1"/>
  <c r="B31" i="33" s="1"/>
  <c r="B32" i="33" s="1"/>
  <c r="B33" i="33" s="1"/>
  <c r="B35" i="33" s="1"/>
  <c r="B36" i="33" s="1"/>
  <c r="S92" i="5"/>
  <c r="B1110" i="95"/>
  <c r="B80" i="95"/>
  <c r="B74" i="95"/>
  <c r="B86" i="95"/>
  <c r="Y69" i="5"/>
  <c r="B898" i="95"/>
  <c r="B983" i="95"/>
  <c r="B1676" i="95"/>
  <c r="B965" i="95"/>
  <c r="B984" i="95"/>
  <c r="B1256" i="95"/>
  <c r="B4" i="95"/>
  <c r="B900" i="95"/>
  <c r="B928" i="95"/>
  <c r="B985" i="95"/>
  <c r="B1042" i="95"/>
  <c r="B1252" i="95"/>
  <c r="B1266" i="95"/>
  <c r="B881" i="95"/>
  <c r="B967" i="95"/>
  <c r="B1043" i="95"/>
  <c r="B1141" i="95"/>
  <c r="AE61" i="1"/>
  <c r="AG61" i="1" s="1"/>
  <c r="B1243" i="95"/>
  <c r="B1242" i="95"/>
  <c r="B1257" i="95"/>
  <c r="B1575" i="95"/>
  <c r="B1365" i="95"/>
  <c r="B1407" i="95"/>
  <c r="B111" i="95"/>
  <c r="B1449" i="95"/>
  <c r="Y67" i="5"/>
  <c r="AA67" i="5" s="1"/>
  <c r="B71" i="95"/>
  <c r="B95" i="95"/>
  <c r="B92" i="95"/>
  <c r="S29" i="5"/>
  <c r="R29" i="5" s="1"/>
  <c r="B77" i="95"/>
  <c r="B83" i="95"/>
  <c r="B122" i="95"/>
  <c r="B1122" i="95"/>
  <c r="B1253" i="95"/>
  <c r="B1254" i="95"/>
  <c r="B1131" i="95"/>
  <c r="B1255" i="95"/>
  <c r="B1136" i="95"/>
  <c r="B860" i="95"/>
  <c r="B966" i="95"/>
  <c r="B976" i="95"/>
  <c r="B870" i="95"/>
  <c r="B926" i="95"/>
  <c r="B974" i="95"/>
  <c r="B1041" i="95"/>
  <c r="B859" i="95"/>
  <c r="B878" i="95"/>
  <c r="B899" i="95"/>
  <c r="B927" i="95"/>
  <c r="B975" i="95"/>
  <c r="AE47" i="1"/>
  <c r="AG47" i="1" s="1"/>
  <c r="B5" i="95"/>
  <c r="B20" i="95"/>
  <c r="P27" i="5"/>
  <c r="C66" i="24"/>
  <c r="AD106" i="25"/>
  <c r="AD111" i="25"/>
  <c r="B118" i="95"/>
  <c r="B115" i="95"/>
  <c r="S23" i="5"/>
  <c r="R23" i="5" s="1"/>
  <c r="Y23" i="5"/>
  <c r="AA23" i="5" s="1"/>
  <c r="Y27" i="5"/>
  <c r="AA27" i="5" s="1"/>
  <c r="Y29" i="5"/>
  <c r="AA29" i="5" s="1"/>
  <c r="Y38" i="5"/>
  <c r="AA38" i="5" s="1"/>
  <c r="K66" i="1"/>
  <c r="E42" i="33"/>
  <c r="G42" i="33" s="1"/>
  <c r="S27" i="5"/>
  <c r="R27" i="5" s="1"/>
  <c r="S38" i="5"/>
  <c r="R38" i="5" s="1"/>
  <c r="R46" i="5"/>
  <c r="S32" i="5"/>
  <c r="R32" i="5" s="1"/>
  <c r="Y32" i="5"/>
  <c r="AA32" i="5" s="1"/>
  <c r="B105" i="95"/>
  <c r="Y46" i="5"/>
  <c r="AA46" i="5" s="1"/>
  <c r="E43" i="33"/>
  <c r="G43" i="33" s="1"/>
  <c r="E44" i="33"/>
  <c r="G44" i="33" s="1"/>
  <c r="B1216" i="95"/>
  <c r="Y44" i="5"/>
  <c r="AA44" i="5" s="1"/>
  <c r="S44" i="5"/>
  <c r="R44" i="5" s="1"/>
  <c r="S35" i="5"/>
  <c r="R35" i="5" s="1"/>
  <c r="Y35" i="5"/>
  <c r="AA35" i="5" s="1"/>
  <c r="V20" i="24"/>
  <c r="G27" i="33"/>
  <c r="G22" i="33"/>
  <c r="G32" i="33"/>
  <c r="G24" i="33"/>
  <c r="G34" i="33"/>
  <c r="G40" i="33"/>
  <c r="G28" i="33"/>
  <c r="L7" i="59"/>
  <c r="G31" i="33"/>
  <c r="G33" i="33"/>
  <c r="G25" i="33"/>
  <c r="G36" i="33"/>
  <c r="X20" i="24"/>
  <c r="G23" i="33"/>
  <c r="AI165" i="82" l="1"/>
  <c r="J190" i="24"/>
  <c r="J194" i="24" s="1"/>
  <c r="O83" i="5"/>
  <c r="S83" i="5" s="1"/>
  <c r="AM159" i="82"/>
  <c r="AK159" i="82"/>
  <c r="AI159" i="82"/>
  <c r="B501" i="95"/>
  <c r="B270" i="95"/>
  <c r="J66" i="24"/>
  <c r="L88" i="5"/>
  <c r="P59" i="24"/>
  <c r="M59" i="24"/>
  <c r="B39" i="33"/>
  <c r="B40" i="33" s="1"/>
  <c r="B41" i="33" s="1"/>
  <c r="B42" i="33" s="1"/>
  <c r="B43" i="33" s="1"/>
  <c r="B44" i="33" s="1"/>
  <c r="B45" i="33" s="1"/>
  <c r="B46" i="33" s="1"/>
  <c r="B54" i="33" s="1"/>
  <c r="P94" i="1"/>
  <c r="C14" i="82" s="1"/>
  <c r="B34" i="59"/>
  <c r="N34" i="59" s="1"/>
  <c r="C3" i="59"/>
  <c r="C77" i="24"/>
  <c r="C74" i="24"/>
  <c r="B1701" i="95"/>
  <c r="B1699" i="95"/>
  <c r="B908" i="95"/>
  <c r="B907" i="95"/>
  <c r="B1095" i="95"/>
  <c r="B1261" i="95"/>
  <c r="B1260" i="95"/>
  <c r="B1259" i="95"/>
  <c r="S71" i="5"/>
  <c r="R71" i="5" s="1"/>
  <c r="H25" i="33"/>
  <c r="B1691" i="95"/>
  <c r="H23" i="33"/>
  <c r="B1689" i="95"/>
  <c r="H33" i="33"/>
  <c r="B1697" i="95"/>
  <c r="H28" i="33"/>
  <c r="B1694" i="95"/>
  <c r="H24" i="33"/>
  <c r="B1690" i="95"/>
  <c r="H27" i="33"/>
  <c r="B1693" i="95"/>
  <c r="H31" i="33"/>
  <c r="B1695" i="95"/>
  <c r="H32" i="33"/>
  <c r="B1696" i="95"/>
  <c r="H40" i="33"/>
  <c r="B1703" i="95"/>
  <c r="H22" i="33"/>
  <c r="B1687" i="95"/>
  <c r="B110" i="95"/>
  <c r="B109" i="95"/>
  <c r="H42" i="33"/>
  <c r="B1705" i="95"/>
  <c r="B108" i="95"/>
  <c r="B1094" i="95"/>
  <c r="B1156" i="95"/>
  <c r="B1201" i="95"/>
  <c r="H44" i="33"/>
  <c r="B1707" i="95"/>
  <c r="B1258" i="95"/>
  <c r="B1196" i="95"/>
  <c r="B1093" i="95"/>
  <c r="B1211" i="95"/>
  <c r="B1151" i="95"/>
  <c r="H43" i="33"/>
  <c r="B1706" i="95"/>
  <c r="B861" i="95"/>
  <c r="B905" i="95"/>
  <c r="B868" i="95"/>
  <c r="B882" i="95"/>
  <c r="B867" i="95"/>
  <c r="B866" i="95"/>
  <c r="B906" i="95"/>
  <c r="B897" i="95"/>
  <c r="C189" i="24"/>
  <c r="B22" i="95"/>
  <c r="B23" i="95"/>
  <c r="U16" i="25"/>
  <c r="C90" i="5"/>
  <c r="AC41" i="25"/>
  <c r="D41" i="25" s="1"/>
  <c r="AD113" i="25"/>
  <c r="C73" i="24"/>
  <c r="U20" i="24"/>
  <c r="T20" i="24" s="1"/>
  <c r="S69" i="5"/>
  <c r="K57" i="1"/>
  <c r="Z20" i="24"/>
  <c r="AB20" i="24" s="1"/>
  <c r="X18" i="24"/>
  <c r="V18" i="24"/>
  <c r="H34" i="33"/>
  <c r="B20" i="59"/>
  <c r="N20" i="59" s="1"/>
  <c r="B35" i="59"/>
  <c r="N35" i="59" s="1"/>
  <c r="B41" i="59"/>
  <c r="N41" i="59" s="1"/>
  <c r="B52" i="59"/>
  <c r="N52" i="59" s="1"/>
  <c r="H36" i="33"/>
  <c r="B18" i="59"/>
  <c r="N18" i="59" s="1"/>
  <c r="U103" i="25"/>
  <c r="B46" i="59"/>
  <c r="N46" i="59" s="1"/>
  <c r="B31" i="59"/>
  <c r="N31" i="59" s="1"/>
  <c r="B38" i="59"/>
  <c r="N38" i="59" s="1"/>
  <c r="B15" i="59"/>
  <c r="N15" i="59" s="1"/>
  <c r="B30" i="59"/>
  <c r="N30" i="59" s="1"/>
  <c r="B25" i="59"/>
  <c r="N25" i="59" s="1"/>
  <c r="B14" i="59"/>
  <c r="N14" i="59" s="1"/>
  <c r="B42" i="59"/>
  <c r="N42" i="59" s="1"/>
  <c r="B33" i="59"/>
  <c r="N33" i="59" s="1"/>
  <c r="B28" i="59"/>
  <c r="N28" i="59" s="1"/>
  <c r="B26" i="59"/>
  <c r="N26" i="59" s="1"/>
  <c r="B43" i="59"/>
  <c r="N43" i="59" s="1"/>
  <c r="B22" i="59"/>
  <c r="N22" i="59" s="1"/>
  <c r="B49" i="59"/>
  <c r="N49" i="59" s="1"/>
  <c r="C10" i="25"/>
  <c r="B27" i="59"/>
  <c r="N27" i="59" s="1"/>
  <c r="B44" i="59"/>
  <c r="N44" i="59" s="1"/>
  <c r="B47" i="59"/>
  <c r="N47" i="59" s="1"/>
  <c r="B17" i="59"/>
  <c r="N17" i="59" s="1"/>
  <c r="B19" i="59"/>
  <c r="N19" i="59" s="1"/>
  <c r="B36" i="59"/>
  <c r="N36" i="59" s="1"/>
  <c r="B39" i="59"/>
  <c r="N39" i="59" s="1"/>
  <c r="B50" i="59"/>
  <c r="N50" i="59" s="1"/>
  <c r="B23" i="59"/>
  <c r="N23" i="59" s="1"/>
  <c r="B51" i="59"/>
  <c r="N51" i="59" s="1"/>
  <c r="B29" i="59"/>
  <c r="N29" i="59" s="1"/>
  <c r="B48" i="59"/>
  <c r="N48" i="59" s="1"/>
  <c r="B45" i="59"/>
  <c r="N45" i="59" s="1"/>
  <c r="B24" i="59"/>
  <c r="N24" i="59" s="1"/>
  <c r="B21" i="59"/>
  <c r="N21" i="59" s="1"/>
  <c r="B37" i="59"/>
  <c r="N37" i="59" s="1"/>
  <c r="B16" i="59"/>
  <c r="N16" i="59" s="1"/>
  <c r="B13" i="59"/>
  <c r="N13" i="59" s="1"/>
  <c r="B32" i="59"/>
  <c r="N32" i="59" s="1"/>
  <c r="B53" i="59"/>
  <c r="N53" i="59" s="1"/>
  <c r="B40" i="59"/>
  <c r="N40" i="59" s="1"/>
  <c r="I29" i="24"/>
  <c r="I31" i="24" s="1"/>
  <c r="R103" i="25"/>
  <c r="AI282" i="82" l="1"/>
  <c r="B116" i="95"/>
  <c r="W161" i="82"/>
  <c r="M161" i="82"/>
  <c r="AO159" i="82"/>
  <c r="L96" i="5"/>
  <c r="O88" i="5"/>
  <c r="G66" i="24" s="1"/>
  <c r="G71" i="24" s="1"/>
  <c r="O39" i="25"/>
  <c r="X39" i="25" s="1"/>
  <c r="J71" i="24"/>
  <c r="X35" i="25"/>
  <c r="K63" i="1"/>
  <c r="A282" i="82"/>
  <c r="W19" i="82"/>
  <c r="J59" i="24"/>
  <c r="O37" i="25" s="1"/>
  <c r="M63" i="24"/>
  <c r="R37" i="25"/>
  <c r="U37" i="25"/>
  <c r="P63" i="24"/>
  <c r="B1020" i="95" s="1"/>
  <c r="P137" i="24"/>
  <c r="M137" i="24"/>
  <c r="K42" i="1"/>
  <c r="K40" i="1"/>
  <c r="B949" i="95"/>
  <c r="M40" i="33"/>
  <c r="B1000" i="95"/>
  <c r="O45" i="5"/>
  <c r="B948" i="95"/>
  <c r="B117" i="95"/>
  <c r="B999" i="95"/>
  <c r="B875" i="95"/>
  <c r="B119" i="95"/>
  <c r="B1051" i="95"/>
  <c r="B1052" i="95"/>
  <c r="E45" i="33"/>
  <c r="G45" i="33" s="1"/>
  <c r="B1161" i="95"/>
  <c r="B1065" i="95"/>
  <c r="B1067" i="95"/>
  <c r="B991" i="95"/>
  <c r="B934" i="95"/>
  <c r="B990" i="95"/>
  <c r="B933" i="95"/>
  <c r="B951" i="95"/>
  <c r="B952" i="95"/>
  <c r="T190" i="24"/>
  <c r="B1150" i="95"/>
  <c r="B1135" i="95"/>
  <c r="B1106" i="95"/>
  <c r="B914" i="95"/>
  <c r="B993" i="95"/>
  <c r="B996" i="95"/>
  <c r="B916" i="95"/>
  <c r="B973" i="95"/>
  <c r="B982" i="95"/>
  <c r="B1138" i="95"/>
  <c r="B865" i="95"/>
  <c r="B1195" i="95"/>
  <c r="B1265" i="95"/>
  <c r="B1130" i="95"/>
  <c r="B963" i="95"/>
  <c r="B981" i="95"/>
  <c r="B960" i="95"/>
  <c r="B943" i="95"/>
  <c r="B925" i="95"/>
  <c r="B994" i="95"/>
  <c r="B1155" i="95"/>
  <c r="B1215" i="95"/>
  <c r="B869" i="95"/>
  <c r="B924" i="95"/>
  <c r="B972" i="95"/>
  <c r="B997" i="95"/>
  <c r="M23" i="33"/>
  <c r="B863" i="95"/>
  <c r="B915" i="95"/>
  <c r="B945" i="95"/>
  <c r="B942" i="95"/>
  <c r="B961" i="95"/>
  <c r="B946" i="95"/>
  <c r="B964" i="95"/>
  <c r="B1139" i="95"/>
  <c r="M22" i="33"/>
  <c r="B1714" i="95"/>
  <c r="M31" i="33"/>
  <c r="B1722" i="95"/>
  <c r="M24" i="33"/>
  <c r="B1717" i="95"/>
  <c r="M33" i="33"/>
  <c r="B1724" i="95"/>
  <c r="M25" i="33"/>
  <c r="B1718" i="95"/>
  <c r="M34" i="33"/>
  <c r="B1726" i="95"/>
  <c r="M36" i="33"/>
  <c r="B1728" i="95"/>
  <c r="M43" i="33"/>
  <c r="B1733" i="95"/>
  <c r="M44" i="33"/>
  <c r="B1734" i="95"/>
  <c r="M42" i="33"/>
  <c r="B1732" i="95"/>
  <c r="B1730" i="95"/>
  <c r="M32" i="33"/>
  <c r="B1723" i="95"/>
  <c r="M27" i="33"/>
  <c r="B1720" i="95"/>
  <c r="M28" i="33"/>
  <c r="B1721" i="95"/>
  <c r="B1716" i="95"/>
  <c r="B1092" i="95"/>
  <c r="B1164" i="95"/>
  <c r="B1038" i="95"/>
  <c r="B912" i="95"/>
  <c r="B913" i="95"/>
  <c r="B106" i="95"/>
  <c r="B1129" i="95"/>
  <c r="B1149" i="95"/>
  <c r="B1226" i="95"/>
  <c r="B1179" i="95"/>
  <c r="B1180" i="95"/>
  <c r="B1200" i="95"/>
  <c r="B1194" i="95"/>
  <c r="B1231" i="95"/>
  <c r="B1140" i="95"/>
  <c r="B1264" i="95"/>
  <c r="B1154" i="95"/>
  <c r="B1199" i="95"/>
  <c r="B1209" i="95"/>
  <c r="B1184" i="95"/>
  <c r="B1165" i="95"/>
  <c r="B1210" i="95"/>
  <c r="B1236" i="95"/>
  <c r="B1214" i="95"/>
  <c r="B1134" i="95"/>
  <c r="B1185" i="95"/>
  <c r="B895" i="95"/>
  <c r="B894" i="95"/>
  <c r="B1040" i="95"/>
  <c r="B1009" i="95"/>
  <c r="B910" i="95"/>
  <c r="B909" i="95"/>
  <c r="B858" i="95"/>
  <c r="B862" i="95"/>
  <c r="B1039" i="95"/>
  <c r="B1008" i="95"/>
  <c r="B896" i="95"/>
  <c r="B28" i="95"/>
  <c r="O29" i="24"/>
  <c r="O31" i="24" s="1"/>
  <c r="F31" i="24"/>
  <c r="T18" i="24"/>
  <c r="M19" i="82"/>
  <c r="L16" i="24"/>
  <c r="C14" i="5"/>
  <c r="C58" i="5"/>
  <c r="L17" i="5"/>
  <c r="S67" i="5"/>
  <c r="R67" i="5" s="1"/>
  <c r="E46" i="33"/>
  <c r="G46" i="33" s="1"/>
  <c r="V23" i="24"/>
  <c r="Z18" i="24"/>
  <c r="AB18" i="24" s="1"/>
  <c r="X23" i="24"/>
  <c r="L29" i="24"/>
  <c r="L31" i="24" s="1"/>
  <c r="O96" i="5" l="1"/>
  <c r="X26" i="25" s="1"/>
  <c r="L26" i="25" s="1"/>
  <c r="K58" i="1"/>
  <c r="R35" i="25"/>
  <c r="M52" i="24"/>
  <c r="M56" i="24" s="1"/>
  <c r="J63" i="24"/>
  <c r="X37" i="25"/>
  <c r="B1058" i="95"/>
  <c r="B940" i="95"/>
  <c r="B1758" i="95"/>
  <c r="B1742" i="95"/>
  <c r="B1740" i="95"/>
  <c r="B120" i="95"/>
  <c r="B1057" i="95"/>
  <c r="B124" i="95"/>
  <c r="B1750" i="95"/>
  <c r="B1708" i="95"/>
  <c r="B939" i="95"/>
  <c r="S88" i="5"/>
  <c r="K62" i="1"/>
  <c r="H45" i="33"/>
  <c r="B1203" i="95"/>
  <c r="B1188" i="95"/>
  <c r="B1218" i="95"/>
  <c r="B1006" i="95"/>
  <c r="B1005" i="95"/>
  <c r="B1752" i="95"/>
  <c r="B864" i="95"/>
  <c r="B1754" i="95"/>
  <c r="B1757" i="95"/>
  <c r="B1738" i="95"/>
  <c r="B1744" i="95"/>
  <c r="B1756" i="95"/>
  <c r="B1748" i="95"/>
  <c r="B1745" i="95"/>
  <c r="B1747" i="95"/>
  <c r="B1746" i="95"/>
  <c r="B1741" i="95"/>
  <c r="B1163" i="95"/>
  <c r="B1105" i="95"/>
  <c r="B1225" i="95"/>
  <c r="B1229" i="95"/>
  <c r="B1263" i="95"/>
  <c r="B1133" i="95"/>
  <c r="B1213" i="95"/>
  <c r="B1198" i="95"/>
  <c r="B1153" i="95"/>
  <c r="B1208" i="95"/>
  <c r="B1178" i="95"/>
  <c r="B1160" i="95"/>
  <c r="B1230" i="95"/>
  <c r="B1224" i="95"/>
  <c r="B1235" i="95"/>
  <c r="B1234" i="95"/>
  <c r="B1128" i="95"/>
  <c r="B1193" i="95"/>
  <c r="B1159" i="95"/>
  <c r="H46" i="33"/>
  <c r="B1709" i="95"/>
  <c r="B1148" i="95"/>
  <c r="B1183" i="95"/>
  <c r="AB52" i="25"/>
  <c r="B1137" i="95"/>
  <c r="B969" i="95"/>
  <c r="B1118" i="95"/>
  <c r="B1046" i="95"/>
  <c r="B1044" i="95"/>
  <c r="B886" i="95"/>
  <c r="B871" i="95"/>
  <c r="B979" i="95"/>
  <c r="B904" i="95"/>
  <c r="B930" i="95"/>
  <c r="B1117" i="95"/>
  <c r="B958" i="95"/>
  <c r="B978" i="95"/>
  <c r="B1119" i="95"/>
  <c r="B931" i="95"/>
  <c r="B921" i="95"/>
  <c r="B988" i="95"/>
  <c r="B957" i="95"/>
  <c r="B987" i="95"/>
  <c r="B922" i="95"/>
  <c r="B902" i="95"/>
  <c r="B1045" i="95"/>
  <c r="B885" i="95"/>
  <c r="B970" i="95"/>
  <c r="B903" i="95"/>
  <c r="B25" i="95"/>
  <c r="B18" i="95"/>
  <c r="B19" i="95"/>
  <c r="Z23" i="24"/>
  <c r="AB23" i="24" s="1"/>
  <c r="U23" i="24"/>
  <c r="T23" i="24" s="1"/>
  <c r="U35" i="1"/>
  <c r="U55" i="1" s="1"/>
  <c r="S96" i="5" l="1"/>
  <c r="B1217" i="95"/>
  <c r="K64" i="1"/>
  <c r="B1202" i="95"/>
  <c r="B1115" i="95"/>
  <c r="M45" i="33"/>
  <c r="B1759" i="95" s="1"/>
  <c r="T66" i="24"/>
  <c r="B1238" i="95"/>
  <c r="B893" i="95"/>
  <c r="B1735" i="95"/>
  <c r="B1187" i="95"/>
  <c r="B68" i="95"/>
  <c r="B892" i="95"/>
  <c r="B1192" i="95"/>
  <c r="B1207" i="95"/>
  <c r="B1197" i="95"/>
  <c r="B1177" i="95"/>
  <c r="B1262" i="95"/>
  <c r="B1212" i="95"/>
  <c r="L130" i="25"/>
  <c r="B891" i="95"/>
  <c r="M46" i="33"/>
  <c r="B1736" i="95"/>
  <c r="B1112" i="95"/>
  <c r="B1158" i="95"/>
  <c r="B1152" i="95"/>
  <c r="B1228" i="95"/>
  <c r="B1127" i="95"/>
  <c r="B1223" i="95"/>
  <c r="B1162" i="95"/>
  <c r="B1182" i="95"/>
  <c r="B1233" i="95"/>
  <c r="B1132" i="95"/>
  <c r="B1147" i="95"/>
  <c r="B901" i="95"/>
  <c r="B884" i="95"/>
  <c r="B1120" i="95"/>
  <c r="B1114" i="95"/>
  <c r="B27" i="95"/>
  <c r="AB65" i="25"/>
  <c r="AD116" i="25"/>
  <c r="T22" i="24"/>
  <c r="B100" i="95"/>
  <c r="W19" i="5"/>
  <c r="E41" i="33"/>
  <c r="G41" i="33" s="1"/>
  <c r="R19" i="5" l="1"/>
  <c r="B1113" i="95"/>
  <c r="B1760" i="95"/>
  <c r="B1237" i="95"/>
  <c r="B890" i="95"/>
  <c r="H41" i="33"/>
  <c r="B1704" i="95"/>
  <c r="B1157" i="95"/>
  <c r="B1111" i="95"/>
  <c r="B1227" i="95"/>
  <c r="B1222" i="95"/>
  <c r="B1232" i="95"/>
  <c r="B879" i="95"/>
  <c r="K50" i="5"/>
  <c r="B101" i="95"/>
  <c r="W52" i="5"/>
  <c r="Y19" i="5"/>
  <c r="AA19" i="5" s="1"/>
  <c r="B102" i="95"/>
  <c r="U52" i="5"/>
  <c r="B883" i="95" l="1"/>
  <c r="B1116" i="95"/>
  <c r="M41" i="33"/>
  <c r="B1731" i="95"/>
  <c r="S52" i="5"/>
  <c r="AC37" i="25"/>
  <c r="Y52" i="5"/>
  <c r="AA52" i="5" s="1"/>
  <c r="B103" i="95"/>
  <c r="B123" i="95"/>
  <c r="R52" i="5" l="1"/>
  <c r="B1755" i="95"/>
  <c r="B17" i="95"/>
  <c r="S62" i="5"/>
  <c r="R62" i="5" s="1"/>
  <c r="B125" i="95" l="1"/>
  <c r="B1103" i="95"/>
  <c r="B1102" i="95" l="1"/>
  <c r="B1525" i="95" l="1"/>
  <c r="B1513" i="95"/>
  <c r="B1511" i="95"/>
  <c r="B1506" i="95"/>
  <c r="B1528" i="95"/>
  <c r="B1522" i="95"/>
  <c r="B1500" i="95"/>
  <c r="B1523" i="95"/>
  <c r="B1509" i="95"/>
  <c r="B1507" i="95"/>
  <c r="B1524" i="95"/>
  <c r="B1519" i="95"/>
  <c r="B1532" i="95"/>
  <c r="B1505" i="95"/>
  <c r="B1497" i="95"/>
  <c r="B1530" i="95"/>
  <c r="B1527" i="95"/>
  <c r="B1498" i="95"/>
  <c r="B1492" i="95"/>
  <c r="B1529" i="95"/>
  <c r="B1496" i="95"/>
  <c r="B1512" i="95"/>
  <c r="B1516" i="95"/>
  <c r="B1494" i="95"/>
  <c r="B1503" i="95"/>
  <c r="B1515" i="95"/>
  <c r="B1518" i="95"/>
  <c r="B1520" i="95"/>
  <c r="B1510" i="95"/>
  <c r="B1495" i="95"/>
  <c r="B1514" i="95"/>
  <c r="B1526" i="95"/>
  <c r="C22" i="59"/>
  <c r="C51" i="59"/>
  <c r="C27" i="59"/>
  <c r="C16" i="59"/>
  <c r="C33" i="59"/>
  <c r="C18" i="59"/>
  <c r="C40" i="59"/>
  <c r="C50" i="59"/>
  <c r="C44" i="59"/>
  <c r="C39" i="59"/>
  <c r="C35" i="59"/>
  <c r="C37" i="59"/>
  <c r="C34" i="59"/>
  <c r="C46" i="59"/>
  <c r="C26" i="59"/>
  <c r="C17" i="59"/>
  <c r="C14" i="59"/>
  <c r="C24" i="59"/>
  <c r="C29" i="59"/>
  <c r="C28" i="59"/>
  <c r="C49" i="59"/>
  <c r="C48" i="59"/>
  <c r="B1517" i="95"/>
  <c r="C23" i="59"/>
  <c r="C21" i="59"/>
  <c r="C31" i="59"/>
  <c r="C32" i="59"/>
  <c r="C41" i="59"/>
  <c r="B1521" i="95"/>
  <c r="C52" i="59"/>
  <c r="C15" i="59"/>
  <c r="W15" i="59" s="1"/>
  <c r="C19" i="59"/>
  <c r="C38" i="59"/>
  <c r="C36" i="59"/>
  <c r="C47" i="59"/>
  <c r="B1502" i="95"/>
  <c r="B1504" i="95"/>
  <c r="C20" i="59"/>
  <c r="B1499" i="95"/>
  <c r="B1508" i="95"/>
  <c r="C13" i="59"/>
  <c r="B1493" i="95"/>
  <c r="C53" i="59"/>
  <c r="C43" i="59"/>
  <c r="B1501" i="95"/>
  <c r="C25" i="59"/>
  <c r="C30" i="59"/>
  <c r="C45" i="59"/>
  <c r="B1531" i="95"/>
  <c r="C42" i="59"/>
  <c r="P13" i="59" l="1"/>
  <c r="B1534" i="95" s="1"/>
  <c r="W29" i="59"/>
  <c r="T15" i="59"/>
  <c r="B1620" i="95" s="1"/>
  <c r="P14" i="59"/>
  <c r="M45" i="24" s="1"/>
  <c r="M49" i="24" s="1"/>
  <c r="P18" i="59"/>
  <c r="W13" i="59"/>
  <c r="P29" i="59"/>
  <c r="T29" i="59"/>
  <c r="B1298" i="95"/>
  <c r="B1322" i="95"/>
  <c r="T53" i="59"/>
  <c r="P53" i="59"/>
  <c r="W53" i="59"/>
  <c r="W34" i="59"/>
  <c r="B1303" i="95"/>
  <c r="B1317" i="95"/>
  <c r="W48" i="59"/>
  <c r="W42" i="59"/>
  <c r="B1311" i="95"/>
  <c r="W43" i="59"/>
  <c r="B1312" i="95"/>
  <c r="B1301" i="95"/>
  <c r="W32" i="59"/>
  <c r="W18" i="59"/>
  <c r="B1287" i="95"/>
  <c r="W25" i="59"/>
  <c r="B1294" i="95"/>
  <c r="B1313" i="95"/>
  <c r="W44" i="59"/>
  <c r="W26" i="59"/>
  <c r="B1295" i="95"/>
  <c r="B1284" i="95"/>
  <c r="W27" i="59"/>
  <c r="B1296" i="95"/>
  <c r="W37" i="59"/>
  <c r="B1306" i="95"/>
  <c r="W50" i="59"/>
  <c r="B1319" i="95"/>
  <c r="B1285" i="95"/>
  <c r="W16" i="59"/>
  <c r="W19" i="59"/>
  <c r="B1288" i="95"/>
  <c r="W49" i="59"/>
  <c r="B1318" i="95"/>
  <c r="W17" i="59"/>
  <c r="B1286" i="95"/>
  <c r="B1282" i="95"/>
  <c r="W33" i="59"/>
  <c r="B1302" i="95"/>
  <c r="B1289" i="95"/>
  <c r="W20" i="59"/>
  <c r="B1321" i="95"/>
  <c r="W52" i="59"/>
  <c r="W21" i="59"/>
  <c r="B1290" i="95"/>
  <c r="W30" i="59"/>
  <c r="B1299" i="95"/>
  <c r="W38" i="59"/>
  <c r="B1307" i="95"/>
  <c r="B1305" i="95"/>
  <c r="W36" i="59"/>
  <c r="W47" i="59"/>
  <c r="B1316" i="95"/>
  <c r="B1297" i="95"/>
  <c r="W28" i="59"/>
  <c r="W45" i="59"/>
  <c r="B1314" i="95"/>
  <c r="W35" i="59"/>
  <c r="B1304" i="95"/>
  <c r="B1309" i="95"/>
  <c r="W40" i="59"/>
  <c r="B1293" i="95"/>
  <c r="W24" i="59"/>
  <c r="W51" i="59"/>
  <c r="B1320" i="95"/>
  <c r="W41" i="59"/>
  <c r="B1310" i="95"/>
  <c r="W39" i="59"/>
  <c r="B1308" i="95"/>
  <c r="W31" i="59"/>
  <c r="B1300" i="95"/>
  <c r="W23" i="59"/>
  <c r="B1292" i="95"/>
  <c r="W22" i="59"/>
  <c r="B1291" i="95"/>
  <c r="W46" i="59"/>
  <c r="B1315" i="95"/>
  <c r="W14" i="59"/>
  <c r="B1283" i="95"/>
  <c r="T14" i="59"/>
  <c r="T20" i="59"/>
  <c r="T52" i="59"/>
  <c r="T21" i="59"/>
  <c r="T30" i="59"/>
  <c r="T38" i="59"/>
  <c r="T36" i="59"/>
  <c r="T47" i="59"/>
  <c r="T28" i="59"/>
  <c r="T13" i="59"/>
  <c r="T45" i="59"/>
  <c r="T35" i="59"/>
  <c r="T40" i="59"/>
  <c r="T24" i="59"/>
  <c r="T51" i="59"/>
  <c r="T41" i="59"/>
  <c r="T39" i="59"/>
  <c r="T31" i="59"/>
  <c r="T23" i="59"/>
  <c r="T22" i="59"/>
  <c r="T46" i="59"/>
  <c r="T33" i="59"/>
  <c r="T34" i="59"/>
  <c r="T48" i="59"/>
  <c r="T42" i="59"/>
  <c r="T43" i="59"/>
  <c r="T32" i="59"/>
  <c r="T18" i="59"/>
  <c r="T25" i="59"/>
  <c r="T44" i="59"/>
  <c r="T26" i="59"/>
  <c r="T27" i="59"/>
  <c r="T37" i="59"/>
  <c r="T50" i="59"/>
  <c r="T16" i="59"/>
  <c r="T19" i="59"/>
  <c r="T49" i="59"/>
  <c r="T17" i="59"/>
  <c r="P37" i="59"/>
  <c r="P20" i="59"/>
  <c r="P34" i="59"/>
  <c r="P43" i="59"/>
  <c r="P30" i="59"/>
  <c r="P38" i="59"/>
  <c r="P19" i="59"/>
  <c r="P15" i="59"/>
  <c r="P45" i="59"/>
  <c r="P24" i="59"/>
  <c r="P39" i="59"/>
  <c r="P36" i="59"/>
  <c r="P49" i="59"/>
  <c r="P17" i="59"/>
  <c r="P35" i="59"/>
  <c r="P21" i="59"/>
  <c r="P47" i="59"/>
  <c r="P28" i="59"/>
  <c r="P42" i="59"/>
  <c r="P40" i="59"/>
  <c r="P41" i="59"/>
  <c r="P31" i="59"/>
  <c r="P22" i="59"/>
  <c r="P46" i="59"/>
  <c r="P27" i="59"/>
  <c r="P23" i="59"/>
  <c r="P26" i="59"/>
  <c r="P48" i="59"/>
  <c r="P33" i="59"/>
  <c r="P52" i="59"/>
  <c r="P32" i="59"/>
  <c r="P51" i="59"/>
  <c r="P50" i="59"/>
  <c r="P16" i="59"/>
  <c r="P25" i="59"/>
  <c r="P44" i="59"/>
  <c r="N6" i="59"/>
  <c r="L73" i="5" s="1"/>
  <c r="O73" i="5" s="1"/>
  <c r="B1019" i="95" l="1"/>
  <c r="B1557" i="95"/>
  <c r="B1650" i="95"/>
  <c r="B1573" i="95"/>
  <c r="B1543" i="95"/>
  <c r="B1556" i="95"/>
  <c r="B1560" i="95"/>
  <c r="B1555" i="95"/>
  <c r="B1655" i="95"/>
  <c r="B1649" i="95"/>
  <c r="B1638" i="95"/>
  <c r="B1636" i="95"/>
  <c r="B1629" i="95"/>
  <c r="B1571" i="95"/>
  <c r="B1554" i="95"/>
  <c r="B1544" i="95"/>
  <c r="B1549" i="95"/>
  <c r="B1538" i="95"/>
  <c r="B1545" i="95"/>
  <c r="B1541" i="95"/>
  <c r="B1642" i="95"/>
  <c r="B1644" i="95"/>
  <c r="B1633" i="95"/>
  <c r="B1635" i="95"/>
  <c r="B1550" i="95"/>
  <c r="B1565" i="95"/>
  <c r="B1572" i="95"/>
  <c r="B1569" i="95"/>
  <c r="B1548" i="95"/>
  <c r="B1562" i="95"/>
  <c r="B1568" i="95"/>
  <c r="B1570" i="95"/>
  <c r="B1566" i="95"/>
  <c r="B1551" i="95"/>
  <c r="B1558" i="95"/>
  <c r="B1624" i="95"/>
  <c r="B1632" i="95"/>
  <c r="B1623" i="95"/>
  <c r="B1653" i="95"/>
  <c r="B1627" i="95"/>
  <c r="B1646" i="95"/>
  <c r="B1640" i="95"/>
  <c r="B1652" i="95"/>
  <c r="B1626" i="95"/>
  <c r="B1553" i="95"/>
  <c r="B1567" i="95"/>
  <c r="B1542" i="95"/>
  <c r="B1631" i="95"/>
  <c r="B1639" i="95"/>
  <c r="B1628" i="95"/>
  <c r="B1641" i="95"/>
  <c r="B1539" i="95"/>
  <c r="B1618" i="95"/>
  <c r="B1643" i="95"/>
  <c r="B1625" i="95"/>
  <c r="B1634" i="95"/>
  <c r="B873" i="95"/>
  <c r="B1546" i="95"/>
  <c r="B1561" i="95"/>
  <c r="B1536" i="95"/>
  <c r="B1564" i="95"/>
  <c r="B1621" i="95"/>
  <c r="B1637" i="95"/>
  <c r="B1656" i="95"/>
  <c r="B1657" i="95"/>
  <c r="B1537" i="95"/>
  <c r="B1547" i="95"/>
  <c r="B1563" i="95"/>
  <c r="B1540" i="95"/>
  <c r="B1622" i="95"/>
  <c r="B1648" i="95"/>
  <c r="B1491" i="95"/>
  <c r="B1552" i="95"/>
  <c r="B1559" i="95"/>
  <c r="B1654" i="95"/>
  <c r="B1630" i="95"/>
  <c r="B1651" i="95"/>
  <c r="B1645" i="95"/>
  <c r="B1619" i="95"/>
  <c r="B1535" i="95"/>
  <c r="R33" i="25"/>
  <c r="B1658" i="95"/>
  <c r="B1574" i="95"/>
  <c r="W56" i="59"/>
  <c r="B1647" i="95"/>
  <c r="P6" i="59"/>
  <c r="T6" i="59"/>
  <c r="J163" i="24" l="1"/>
  <c r="G173" i="24"/>
  <c r="B1021" i="95" s="1"/>
  <c r="J83" i="24"/>
  <c r="J113" i="24"/>
  <c r="J140" i="24"/>
  <c r="J144" i="24" s="1"/>
  <c r="J210" i="24"/>
  <c r="B1062" i="95" s="1"/>
  <c r="J197" i="24"/>
  <c r="J93" i="24"/>
  <c r="J97" i="24" s="1"/>
  <c r="J116" i="24"/>
  <c r="J120" i="24" s="1"/>
  <c r="J147" i="24"/>
  <c r="J150" i="24"/>
  <c r="J153" i="24"/>
  <c r="J200" i="24"/>
  <c r="J204" i="24" s="1"/>
  <c r="J100" i="24"/>
  <c r="J104" i="24" s="1"/>
  <c r="J123" i="24"/>
  <c r="J126" i="24"/>
  <c r="J130" i="24" s="1"/>
  <c r="J133" i="24"/>
  <c r="J137" i="24" s="1"/>
  <c r="J156" i="24"/>
  <c r="J160" i="24" s="1"/>
  <c r="J207" i="24"/>
  <c r="B1059" i="95" s="1"/>
  <c r="J107" i="24"/>
  <c r="J110" i="24"/>
  <c r="O78" i="5"/>
  <c r="K55" i="1" s="1"/>
  <c r="B112" i="95"/>
  <c r="B877" i="95"/>
  <c r="B1617" i="95"/>
  <c r="B1108" i="95"/>
  <c r="B1659" i="95"/>
  <c r="C4" i="59"/>
  <c r="B1533" i="95"/>
  <c r="J173" i="24" l="1"/>
  <c r="B1018" i="95" s="1"/>
  <c r="M167" i="24"/>
  <c r="M180" i="24" s="1"/>
  <c r="M228" i="24" s="1"/>
  <c r="P167" i="24"/>
  <c r="P180" i="24" s="1"/>
  <c r="P228" i="24" s="1"/>
  <c r="J167" i="24"/>
  <c r="B1049" i="95"/>
  <c r="B1048" i="95"/>
  <c r="B1047" i="95"/>
  <c r="J90" i="24"/>
  <c r="X33" i="25"/>
  <c r="O33" i="25" s="1"/>
  <c r="J45" i="24"/>
  <c r="K69" i="1"/>
  <c r="B950" i="95"/>
  <c r="B113" i="95"/>
  <c r="B947" i="95"/>
  <c r="B938" i="95"/>
  <c r="B989" i="95"/>
  <c r="B114" i="95"/>
  <c r="B1050" i="95"/>
  <c r="B932" i="95"/>
  <c r="B998" i="95"/>
  <c r="B911" i="95"/>
  <c r="B971" i="95"/>
  <c r="B992" i="95"/>
  <c r="B995" i="95"/>
  <c r="B923" i="95"/>
  <c r="B980" i="95"/>
  <c r="B941" i="95"/>
  <c r="B959" i="95"/>
  <c r="B944" i="95"/>
  <c r="B962" i="95"/>
  <c r="B1007" i="95"/>
  <c r="S73" i="5"/>
  <c r="S98" i="5" s="1"/>
  <c r="G167" i="24" l="1"/>
  <c r="P186" i="24"/>
  <c r="P230" i="24" s="1"/>
  <c r="B1028" i="95"/>
  <c r="M186" i="24"/>
  <c r="M230" i="24" s="1"/>
  <c r="B1027" i="95"/>
  <c r="J180" i="24"/>
  <c r="J228" i="24" s="1"/>
  <c r="B107" i="5"/>
  <c r="X118" i="25"/>
  <c r="X24" i="25"/>
  <c r="B1056" i="95"/>
  <c r="B1004" i="95"/>
  <c r="B920" i="95"/>
  <c r="B986" i="95"/>
  <c r="B929" i="95"/>
  <c r="B956" i="95"/>
  <c r="B977" i="95"/>
  <c r="B968" i="95"/>
  <c r="B24" i="95"/>
  <c r="B1035" i="95" l="1"/>
  <c r="B1036" i="95"/>
  <c r="G180" i="24"/>
  <c r="B1029" i="95" s="1"/>
  <c r="B1013" i="95"/>
  <c r="J186" i="24"/>
  <c r="J230" i="24" s="1"/>
  <c r="B1026" i="95"/>
  <c r="B1012" i="95"/>
  <c r="U43" i="25"/>
  <c r="B1011" i="95"/>
  <c r="R43" i="25"/>
  <c r="B1010" i="95"/>
  <c r="O43" i="25"/>
  <c r="U24" i="25"/>
  <c r="R24" i="25"/>
  <c r="U118" i="25"/>
  <c r="X120" i="25"/>
  <c r="X123" i="25" s="1"/>
  <c r="R118" i="25"/>
  <c r="R120" i="25" s="1"/>
  <c r="R123" i="25" s="1"/>
  <c r="J49" i="24"/>
  <c r="B1109" i="95"/>
  <c r="B872" i="95"/>
  <c r="B29" i="95"/>
  <c r="E39" i="33"/>
  <c r="G186" i="24" l="1"/>
  <c r="B1037" i="95" s="1"/>
  <c r="B1034" i="95"/>
  <c r="O24" i="25"/>
  <c r="L24" i="25" s="1"/>
  <c r="L28" i="25" s="1"/>
  <c r="X43" i="25"/>
  <c r="O118" i="25"/>
  <c r="U120" i="25"/>
  <c r="U123" i="25" s="1"/>
  <c r="B1271" i="95"/>
  <c r="B1101" i="95"/>
  <c r="B1107" i="95"/>
  <c r="B876" i="95"/>
  <c r="G39" i="33"/>
  <c r="L118" i="25" l="1"/>
  <c r="O120" i="25"/>
  <c r="O123" i="25" s="1"/>
  <c r="B1269" i="95"/>
  <c r="B1270" i="95"/>
  <c r="B1091" i="95"/>
  <c r="B1086" i="95"/>
  <c r="B1276" i="95"/>
  <c r="H39" i="33"/>
  <c r="B1702" i="95"/>
  <c r="B1087" i="95"/>
  <c r="B1088" i="95"/>
  <c r="B1099" i="95"/>
  <c r="B1100" i="95"/>
  <c r="L120" i="25" l="1"/>
  <c r="AC118" i="25"/>
  <c r="B1097" i="95"/>
  <c r="M39" i="33"/>
  <c r="B1090" i="95"/>
  <c r="B1089" i="95"/>
  <c r="B1123" i="95"/>
  <c r="B1729" i="95"/>
  <c r="B1275" i="95"/>
  <c r="B1274" i="95"/>
  <c r="B1098" i="95"/>
  <c r="B1124" i="95"/>
  <c r="B1125" i="95"/>
  <c r="B1268" i="95"/>
  <c r="L123" i="25" l="1"/>
  <c r="AC123" i="25" s="1"/>
  <c r="AC120" i="25"/>
  <c r="B1753" i="95"/>
  <c r="M56" i="33"/>
  <c r="C73" i="1" s="1"/>
  <c r="B1281" i="95"/>
  <c r="B1126" i="95"/>
  <c r="B1273" i="95"/>
  <c r="AD118" i="25"/>
  <c r="B1267" i="95"/>
  <c r="B1280" i="95" l="1"/>
  <c r="B1279" i="95"/>
  <c r="B1272" i="95"/>
  <c r="AD120" i="25"/>
  <c r="B1104" i="95"/>
  <c r="B1278" i="95" l="1"/>
  <c r="B1277" i="95"/>
  <c r="AD123" i="25" l="1"/>
  <c r="B1121" i="95"/>
  <c r="A283" i="82" l="1"/>
</calcChain>
</file>

<file path=xl/sharedStrings.xml><?xml version="1.0" encoding="utf-8"?>
<sst xmlns="http://schemas.openxmlformats.org/spreadsheetml/2006/main" count="29578" uniqueCount="7707">
  <si>
    <t>Completing the form</t>
  </si>
  <si>
    <t>Checking the Validation Sheet</t>
  </si>
  <si>
    <t>Partially occupied hereditaments</t>
  </si>
  <si>
    <t>Empty premises</t>
  </si>
  <si>
    <t>"New Empty" properties</t>
  </si>
  <si>
    <t>Column 5</t>
  </si>
  <si>
    <t>Central
Government</t>
  </si>
  <si>
    <t>Total</t>
  </si>
  <si>
    <t xml:space="preserve">1. Non-domestic rating income from rates retention scheme </t>
  </si>
  <si>
    <t>4. add: cost of collection allowance</t>
  </si>
  <si>
    <t>Balance Sheet</t>
  </si>
  <si>
    <t>Sums receivable / payable (ratepayers)</t>
  </si>
  <si>
    <t>Appeal adjustment</t>
  </si>
  <si>
    <t>TRANSITIONAL PROTECTION PAYMENTS</t>
  </si>
  <si>
    <t>Cost of collection</t>
  </si>
  <si>
    <t>Renewable Energy Schemes</t>
  </si>
  <si>
    <t>Small Business Rates Relief scheme</t>
  </si>
  <si>
    <t>6.  A copy of the form should also be sent to your NNDR contact at all your major precepting authorities.</t>
  </si>
  <si>
    <t xml:space="preserve">7.  If you experience any problems using the form please email </t>
  </si>
  <si>
    <t>£</t>
  </si>
  <si>
    <t>Authority Name</t>
  </si>
  <si>
    <t>E-code</t>
  </si>
  <si>
    <t>Local authority contact name</t>
  </si>
  <si>
    <t>Local authority contact number</t>
  </si>
  <si>
    <t>Local authority e-mail address</t>
  </si>
  <si>
    <t>Column 1</t>
  </si>
  <si>
    <t>Column 2</t>
  </si>
  <si>
    <t>Column 3</t>
  </si>
  <si>
    <t>Column 4</t>
  </si>
  <si>
    <t>Small Business Rate Relief</t>
  </si>
  <si>
    <t>Community Amateur Sports Clubs (CASCs)</t>
  </si>
  <si>
    <t>Non-profit making bodies</t>
  </si>
  <si>
    <t>Small rural businesses</t>
  </si>
  <si>
    <t>4. Cost of collection formula</t>
  </si>
  <si>
    <t>SPECIAL AUTHORITY DEDUCTIONS</t>
  </si>
  <si>
    <t>Charitable occupation</t>
  </si>
  <si>
    <t>Rural shops etc</t>
  </si>
  <si>
    <t>Rural rate relief</t>
  </si>
  <si>
    <t>Other ratepayers</t>
  </si>
  <si>
    <t>of which:</t>
  </si>
  <si>
    <t xml:space="preserve">NON-DOMESTIC RATING INCOME </t>
  </si>
  <si>
    <t xml:space="preserve">DISREGARDED AMOUNTS </t>
  </si>
  <si>
    <t>NATIONAL NON-DOMESTIC RATES RETURN - NNDR3</t>
  </si>
  <si>
    <t xml:space="preserve">PART 1: NON-DOMESTIC RATING INCOME </t>
  </si>
  <si>
    <t xml:space="preserve">of which: </t>
  </si>
  <si>
    <t>Please check the Validation tab to see if there are any validation queries that need to be answered</t>
  </si>
  <si>
    <t>All figures should be shown in whole £</t>
  </si>
  <si>
    <t xml:space="preserve">Select your local authority's name from this list: </t>
  </si>
  <si>
    <t>Please enter your details after checking that you have selected the correct authority name</t>
  </si>
  <si>
    <t>Signing the Form</t>
  </si>
  <si>
    <t>HARDSHIP RELIEF</t>
  </si>
  <si>
    <t>PART 5: ACCOUNTING SUMMARY</t>
  </si>
  <si>
    <t>NATIONAL NON-DOMESTIC RATES RETURN</t>
  </si>
  <si>
    <t>Designated Areas</t>
  </si>
  <si>
    <t>BA Area (exc. Designated Areas)
(exc. NDD &amp; EZ)</t>
  </si>
  <si>
    <t>BA Area (exc. Designated Areas)</t>
  </si>
  <si>
    <t>RECONCILIATION</t>
  </si>
  <si>
    <t>(Less):</t>
  </si>
  <si>
    <t>Transitional Relief</t>
  </si>
  <si>
    <t>Mandatory Reliefs</t>
  </si>
  <si>
    <t>Hardship Relief</t>
  </si>
  <si>
    <t>Gross Rates Payable by Ratepayers</t>
  </si>
  <si>
    <t>Net Rates Payable by Ratepayers</t>
  </si>
  <si>
    <t>NET RATES PAYABLE BY RATEPAYERS</t>
  </si>
  <si>
    <t>ACCOUNTING ADJUSTMENTS</t>
  </si>
  <si>
    <t>Losses On Collection</t>
  </si>
  <si>
    <t>respect of previous years</t>
  </si>
  <si>
    <t>"Long-term empty" properties</t>
  </si>
  <si>
    <t>Retail Relief</t>
  </si>
  <si>
    <t>Discretionary Reliefs (unfunded)</t>
  </si>
  <si>
    <t>Discretionary Reliefs (funded through S.31 grant)</t>
  </si>
  <si>
    <t>8. Amount previously retained (based on NNDR1)</t>
  </si>
  <si>
    <t>11. Amount previously retained (based on NNDR1)</t>
  </si>
  <si>
    <t>2nd property is occupied</t>
  </si>
  <si>
    <t>Small Business Rates Relief on existing property where 2nd property is occupied</t>
  </si>
  <si>
    <t>"Long term empty" properties</t>
  </si>
  <si>
    <t>Flooding Relief</t>
  </si>
  <si>
    <t xml:space="preserve">5. add: amounts retained in respect of Designated Areas </t>
  </si>
  <si>
    <t>Allowance for non-collection</t>
  </si>
  <si>
    <t>INTEREST</t>
  </si>
  <si>
    <t>PART 2A DESIGNATED AREAS</t>
  </si>
  <si>
    <t>Unoccupied Property Relief</t>
  </si>
  <si>
    <t>No.</t>
  </si>
  <si>
    <t>Local Authority</t>
  </si>
  <si>
    <t>Ecodes</t>
  </si>
  <si>
    <t>Additional yield generated to finance the small business rate relief</t>
  </si>
  <si>
    <t>Mandatory relief-Cost of relief to charities</t>
  </si>
  <si>
    <t>Mandatory relief-Cost of relief to community amateur sports clubs</t>
  </si>
  <si>
    <t>Mandatory relief-Cost of relief for empty premises</t>
  </si>
  <si>
    <t>Discretionary relief-Cost of relief to charities</t>
  </si>
  <si>
    <t>Discretionary relief-Cost of relief to non-profit making bodies</t>
  </si>
  <si>
    <t>Discretionary relief-Cost of relief to Community amateur sports clubs</t>
  </si>
  <si>
    <t>Discretionary relief-Cost of relief for rural shops etc</t>
  </si>
  <si>
    <t>Discretionary relief-Cost of relief to other rural businesses</t>
  </si>
  <si>
    <t>Discretionary relief-Cost of relief under S47 - Localism discounts</t>
  </si>
  <si>
    <t>Net Rates Payable</t>
  </si>
  <si>
    <t>Adur</t>
  </si>
  <si>
    <t>E3831</t>
  </si>
  <si>
    <t>Amber Valley</t>
  </si>
  <si>
    <t>E1031</t>
  </si>
  <si>
    <t>Arun</t>
  </si>
  <si>
    <t>E3832</t>
  </si>
  <si>
    <t>Ashfield</t>
  </si>
  <si>
    <t>E3031</t>
  </si>
  <si>
    <t>Ashford</t>
  </si>
  <si>
    <t>E2231</t>
  </si>
  <si>
    <t>Babergh</t>
  </si>
  <si>
    <t>E3531</t>
  </si>
  <si>
    <t>Barking and Dagenham</t>
  </si>
  <si>
    <t>E5030</t>
  </si>
  <si>
    <t>Barnet</t>
  </si>
  <si>
    <t>E5031</t>
  </si>
  <si>
    <t>Barnsley</t>
  </si>
  <si>
    <t>E4401</t>
  </si>
  <si>
    <t>Basildon</t>
  </si>
  <si>
    <t>E1531</t>
  </si>
  <si>
    <t>Basingstoke &amp; Deane</t>
  </si>
  <si>
    <t>E1731</t>
  </si>
  <si>
    <t>Bassetlaw</t>
  </si>
  <si>
    <t>E3032</t>
  </si>
  <si>
    <t>Bath &amp; North East Somerset</t>
  </si>
  <si>
    <t>E0101</t>
  </si>
  <si>
    <t>Bedford UA</t>
  </si>
  <si>
    <t>E0202</t>
  </si>
  <si>
    <t>Bexley</t>
  </si>
  <si>
    <t>E5032</t>
  </si>
  <si>
    <t>Birmingham</t>
  </si>
  <si>
    <t>E4601</t>
  </si>
  <si>
    <t>Blaby</t>
  </si>
  <si>
    <t>E2431</t>
  </si>
  <si>
    <t>Blackburn with Darwen</t>
  </si>
  <si>
    <t>E2301</t>
  </si>
  <si>
    <t>Blackpool</t>
  </si>
  <si>
    <t>E2302</t>
  </si>
  <si>
    <t>Bolsover</t>
  </si>
  <si>
    <t>E1032</t>
  </si>
  <si>
    <t>Bolton</t>
  </si>
  <si>
    <t>E4201</t>
  </si>
  <si>
    <t>Boston</t>
  </si>
  <si>
    <t>E2531</t>
  </si>
  <si>
    <t>Bracknell Forest</t>
  </si>
  <si>
    <t>E0301</t>
  </si>
  <si>
    <t>Bradford</t>
  </si>
  <si>
    <t>E4701</t>
  </si>
  <si>
    <t>Braintree</t>
  </si>
  <si>
    <t>E1532</t>
  </si>
  <si>
    <t>Breckland</t>
  </si>
  <si>
    <t>E2631</t>
  </si>
  <si>
    <t>Brent</t>
  </si>
  <si>
    <t>E5033</t>
  </si>
  <si>
    <t>Brentwood</t>
  </si>
  <si>
    <t>E1533</t>
  </si>
  <si>
    <t>Brighton &amp; Hove</t>
  </si>
  <si>
    <t>E1401</t>
  </si>
  <si>
    <t>Bristol</t>
  </si>
  <si>
    <t>E0102</t>
  </si>
  <si>
    <t>Broadland</t>
  </si>
  <si>
    <t>E2632</t>
  </si>
  <si>
    <t>Bromley</t>
  </si>
  <si>
    <t>E5034</t>
  </si>
  <si>
    <t>Bromsgrove</t>
  </si>
  <si>
    <t>E1831</t>
  </si>
  <si>
    <t>Broxbourne</t>
  </si>
  <si>
    <t>E1931</t>
  </si>
  <si>
    <t>Broxtowe</t>
  </si>
  <si>
    <t>E3033</t>
  </si>
  <si>
    <t>Burnley</t>
  </si>
  <si>
    <t>E2333</t>
  </si>
  <si>
    <t>Bury</t>
  </si>
  <si>
    <t>E4202</t>
  </si>
  <si>
    <t>Calderdale</t>
  </si>
  <si>
    <t>E4702</t>
  </si>
  <si>
    <t>Cambridge</t>
  </si>
  <si>
    <t>E0531</t>
  </si>
  <si>
    <t>Camden</t>
  </si>
  <si>
    <t>E5011</t>
  </si>
  <si>
    <t>Cannock Chase</t>
  </si>
  <si>
    <t>E3431</t>
  </si>
  <si>
    <t>Canterbury</t>
  </si>
  <si>
    <t>E2232</t>
  </si>
  <si>
    <t>Castle Point</t>
  </si>
  <si>
    <t>E1534</t>
  </si>
  <si>
    <t>Central Bedfordshire UA</t>
  </si>
  <si>
    <t>E0203</t>
  </si>
  <si>
    <t>Charnwood</t>
  </si>
  <si>
    <t>E2432</t>
  </si>
  <si>
    <t>Chelmsford</t>
  </si>
  <si>
    <t>E1535</t>
  </si>
  <si>
    <t>Cheltenham</t>
  </si>
  <si>
    <t>E1631</t>
  </si>
  <si>
    <t>Cherwell</t>
  </si>
  <si>
    <t>E3131</t>
  </si>
  <si>
    <t>Cheshire East UA</t>
  </si>
  <si>
    <t>E0603</t>
  </si>
  <si>
    <t>E0604</t>
  </si>
  <si>
    <t>Chesterfield</t>
  </si>
  <si>
    <t>E1033</t>
  </si>
  <si>
    <t>Chichester</t>
  </si>
  <si>
    <t>E3833</t>
  </si>
  <si>
    <t>Chorley</t>
  </si>
  <si>
    <t>E2334</t>
  </si>
  <si>
    <t>City of London</t>
  </si>
  <si>
    <t>E5010</t>
  </si>
  <si>
    <t>Colchester</t>
  </si>
  <si>
    <t>E1536</t>
  </si>
  <si>
    <t>Cornwall UA</t>
  </si>
  <si>
    <t>E0801</t>
  </si>
  <si>
    <t>Cotswold</t>
  </si>
  <si>
    <t>E1632</t>
  </si>
  <si>
    <t>Coventry</t>
  </si>
  <si>
    <t>E4602</t>
  </si>
  <si>
    <t>Crawley</t>
  </si>
  <si>
    <t>E3834</t>
  </si>
  <si>
    <t>Croydon</t>
  </si>
  <si>
    <t>E5035</t>
  </si>
  <si>
    <t>Dacorum</t>
  </si>
  <si>
    <t>E1932</t>
  </si>
  <si>
    <t>Darlington</t>
  </si>
  <si>
    <t>E1301</t>
  </si>
  <si>
    <t>Dartford</t>
  </si>
  <si>
    <t>E2233</t>
  </si>
  <si>
    <t>Derby</t>
  </si>
  <si>
    <t>E1001</t>
  </si>
  <si>
    <t>Derbyshire Dales</t>
  </si>
  <si>
    <t>E1035</t>
  </si>
  <si>
    <t>Doncaster</t>
  </si>
  <si>
    <t>E4402</t>
  </si>
  <si>
    <t>Dover</t>
  </si>
  <si>
    <t>E2234</t>
  </si>
  <si>
    <t>Dudley</t>
  </si>
  <si>
    <t>E4603</t>
  </si>
  <si>
    <t>Durham UA</t>
  </si>
  <si>
    <t>E1302</t>
  </si>
  <si>
    <t>Ealing</t>
  </si>
  <si>
    <t>E5036</t>
  </si>
  <si>
    <t>East Cambridgeshire</t>
  </si>
  <si>
    <t>E0532</t>
  </si>
  <si>
    <t>East Devon</t>
  </si>
  <si>
    <t>E1131</t>
  </si>
  <si>
    <t>East Hampshire</t>
  </si>
  <si>
    <t>E1732</t>
  </si>
  <si>
    <t>East Hertfordshire</t>
  </si>
  <si>
    <t>E1933</t>
  </si>
  <si>
    <t>East Lindsey</t>
  </si>
  <si>
    <t>E2532</t>
  </si>
  <si>
    <t>East Riding of Yorkshire</t>
  </si>
  <si>
    <t>E2001</t>
  </si>
  <si>
    <t>East Staffordshire</t>
  </si>
  <si>
    <t>E3432</t>
  </si>
  <si>
    <t>Eastbourne</t>
  </si>
  <si>
    <t>E1432</t>
  </si>
  <si>
    <t>Eastleigh</t>
  </si>
  <si>
    <t>E1733</t>
  </si>
  <si>
    <t>Elmbridge</t>
  </si>
  <si>
    <t>E3631</t>
  </si>
  <si>
    <t>Enfield</t>
  </si>
  <si>
    <t>E5037</t>
  </si>
  <si>
    <t>Epping Forest</t>
  </si>
  <si>
    <t>E1537</t>
  </si>
  <si>
    <t>Epsom &amp; Ewell</t>
  </si>
  <si>
    <t>E3632</t>
  </si>
  <si>
    <t>Erewash</t>
  </si>
  <si>
    <t>E1036</t>
  </si>
  <si>
    <t>Exeter</t>
  </si>
  <si>
    <t>E1132</t>
  </si>
  <si>
    <t>Fareham</t>
  </si>
  <si>
    <t>E1734</t>
  </si>
  <si>
    <t>Fenland</t>
  </si>
  <si>
    <t>E0533</t>
  </si>
  <si>
    <t>Forest of Dean</t>
  </si>
  <si>
    <t>E1633</t>
  </si>
  <si>
    <t>Fylde</t>
  </si>
  <si>
    <t>E2335</t>
  </si>
  <si>
    <t>Gateshead</t>
  </si>
  <si>
    <t>E4501</t>
  </si>
  <si>
    <t>Gedling</t>
  </si>
  <si>
    <t>E3034</t>
  </si>
  <si>
    <t>Gloucester</t>
  </si>
  <si>
    <t>E1634</t>
  </si>
  <si>
    <t>Gosport</t>
  </si>
  <si>
    <t>E1735</t>
  </si>
  <si>
    <t>Gravesham</t>
  </si>
  <si>
    <t>E2236</t>
  </si>
  <si>
    <t>Great Yarmouth</t>
  </si>
  <si>
    <t>E2633</t>
  </si>
  <si>
    <t>Greenwich</t>
  </si>
  <si>
    <t>E5012</t>
  </si>
  <si>
    <t>Guildford</t>
  </si>
  <si>
    <t>E3633</t>
  </si>
  <si>
    <t>Hackney</t>
  </si>
  <si>
    <t>E5013</t>
  </si>
  <si>
    <t>Halton</t>
  </si>
  <si>
    <t>E0601</t>
  </si>
  <si>
    <t>Hammersmith and Fulham</t>
  </si>
  <si>
    <t>E5014</t>
  </si>
  <si>
    <t>Harborough</t>
  </si>
  <si>
    <t>E2433</t>
  </si>
  <si>
    <t>Haringey</t>
  </si>
  <si>
    <t>E5038</t>
  </si>
  <si>
    <t>Harlow</t>
  </si>
  <si>
    <t>E1538</t>
  </si>
  <si>
    <t>Harrow</t>
  </si>
  <si>
    <t>E5039</t>
  </si>
  <si>
    <t>Hart</t>
  </si>
  <si>
    <t>E1736</t>
  </si>
  <si>
    <t>Hartlepool</t>
  </si>
  <si>
    <t>E0701</t>
  </si>
  <si>
    <t>Hastings</t>
  </si>
  <si>
    <t>E1433</t>
  </si>
  <si>
    <t>Havant</t>
  </si>
  <si>
    <t>E1737</t>
  </si>
  <si>
    <t>Havering</t>
  </si>
  <si>
    <t>E5040</t>
  </si>
  <si>
    <t>Herefordshire</t>
  </si>
  <si>
    <t>E1801</t>
  </si>
  <si>
    <t>Hertsmere</t>
  </si>
  <si>
    <t>E1934</t>
  </si>
  <si>
    <t>High Peak</t>
  </si>
  <si>
    <t>E1037</t>
  </si>
  <si>
    <t>Hillingdon</t>
  </si>
  <si>
    <t>E5041</t>
  </si>
  <si>
    <t>Hinckley and Bosworth</t>
  </si>
  <si>
    <t>E2434</t>
  </si>
  <si>
    <t>Horsham</t>
  </si>
  <si>
    <t>E3835</t>
  </si>
  <si>
    <t>Hounslow</t>
  </si>
  <si>
    <t>E5042</t>
  </si>
  <si>
    <t>Huntingdonshire</t>
  </si>
  <si>
    <t>E0551</t>
  </si>
  <si>
    <t>Hyndburn</t>
  </si>
  <si>
    <t>E2336</t>
  </si>
  <si>
    <t>Ipswich</t>
  </si>
  <si>
    <t>E3533</t>
  </si>
  <si>
    <t>E2101</t>
  </si>
  <si>
    <t>Isles of Scilly</t>
  </si>
  <si>
    <t>E4001</t>
  </si>
  <si>
    <t>Islington</t>
  </si>
  <si>
    <t>E5015</t>
  </si>
  <si>
    <t>Kensington and Chelsea</t>
  </si>
  <si>
    <t>E5016</t>
  </si>
  <si>
    <t>E2634</t>
  </si>
  <si>
    <t>Kingston upon Hull</t>
  </si>
  <si>
    <t>E2002</t>
  </si>
  <si>
    <t>Kingston upon Thames</t>
  </si>
  <si>
    <t>E5043</t>
  </si>
  <si>
    <t>Kirklees</t>
  </si>
  <si>
    <t>E4703</t>
  </si>
  <si>
    <t>Knowsley</t>
  </si>
  <si>
    <t>E4301</t>
  </si>
  <si>
    <t>Lambeth</t>
  </si>
  <si>
    <t>E5017</t>
  </si>
  <si>
    <t>Lancaster</t>
  </si>
  <si>
    <t>E2337</t>
  </si>
  <si>
    <t>Leeds</t>
  </si>
  <si>
    <t>E4704</t>
  </si>
  <si>
    <t>Leicester</t>
  </si>
  <si>
    <t>E2401</t>
  </si>
  <si>
    <t>Lewes</t>
  </si>
  <si>
    <t>E1435</t>
  </si>
  <si>
    <t>Lewisham</t>
  </si>
  <si>
    <t>E5018</t>
  </si>
  <si>
    <t>Lichfield</t>
  </si>
  <si>
    <t>E3433</t>
  </si>
  <si>
    <t>Lincoln</t>
  </si>
  <si>
    <t>E2533</t>
  </si>
  <si>
    <t>Liverpool</t>
  </si>
  <si>
    <t>E4302</t>
  </si>
  <si>
    <t>Luton</t>
  </si>
  <si>
    <t>E0201</t>
  </si>
  <si>
    <t>Maidstone</t>
  </si>
  <si>
    <t>E2237</t>
  </si>
  <si>
    <t>Maldon</t>
  </si>
  <si>
    <t>E1539</t>
  </si>
  <si>
    <t>Malvern Hills</t>
  </si>
  <si>
    <t>E1851</t>
  </si>
  <si>
    <t>Manchester</t>
  </si>
  <si>
    <t>E4203</t>
  </si>
  <si>
    <t>Mansfield</t>
  </si>
  <si>
    <t>E3035</t>
  </si>
  <si>
    <t>Medway</t>
  </si>
  <si>
    <t>E2201</t>
  </si>
  <si>
    <t>Melton</t>
  </si>
  <si>
    <t>E2436</t>
  </si>
  <si>
    <t>Merton</t>
  </si>
  <si>
    <t>E5044</t>
  </si>
  <si>
    <t>Mid Devon</t>
  </si>
  <si>
    <t>E1133</t>
  </si>
  <si>
    <t>Mid Suffolk</t>
  </si>
  <si>
    <t>E3534</t>
  </si>
  <si>
    <t>Mid Sussex</t>
  </si>
  <si>
    <t>E3836</t>
  </si>
  <si>
    <t>Middlesbrough</t>
  </si>
  <si>
    <t>E0702</t>
  </si>
  <si>
    <t>Milton Keynes</t>
  </si>
  <si>
    <t>E0401</t>
  </si>
  <si>
    <t>Mole Valley</t>
  </si>
  <si>
    <t>E3634</t>
  </si>
  <si>
    <t>New Forest</t>
  </si>
  <si>
    <t>E1738</t>
  </si>
  <si>
    <t>Newark and Sherwood</t>
  </si>
  <si>
    <t>E3036</t>
  </si>
  <si>
    <t>Newcastle-upon-Tyne</t>
  </si>
  <si>
    <t>E4502</t>
  </si>
  <si>
    <t>Newcastle-under-Lyme</t>
  </si>
  <si>
    <t>E3434</t>
  </si>
  <si>
    <t>Newham</t>
  </si>
  <si>
    <t>E5045</t>
  </si>
  <si>
    <t>North Devon</t>
  </si>
  <si>
    <t>E1134</t>
  </si>
  <si>
    <t>North East Derbyshire</t>
  </si>
  <si>
    <t>E1038</t>
  </si>
  <si>
    <t>North East Lincolnshire</t>
  </si>
  <si>
    <t>E2003</t>
  </si>
  <si>
    <t>North Hertfordshire</t>
  </si>
  <si>
    <t>E1935</t>
  </si>
  <si>
    <t>North Kesteven</t>
  </si>
  <si>
    <t>E2534</t>
  </si>
  <si>
    <t>North Lincolnshire</t>
  </si>
  <si>
    <t>E2004</t>
  </si>
  <si>
    <t>North Norfolk</t>
  </si>
  <si>
    <t>E2635</t>
  </si>
  <si>
    <t>North Somerset</t>
  </si>
  <si>
    <t>E0104</t>
  </si>
  <si>
    <t>North Tyneside</t>
  </si>
  <si>
    <t>E4503</t>
  </si>
  <si>
    <t>North Warwickshire</t>
  </si>
  <si>
    <t>E3731</t>
  </si>
  <si>
    <t>North West Leicestershire</t>
  </si>
  <si>
    <t>E2437</t>
  </si>
  <si>
    <t>Northumberland UA</t>
  </si>
  <si>
    <t>E2901</t>
  </si>
  <si>
    <t>Norwich</t>
  </si>
  <si>
    <t>E2636</t>
  </si>
  <si>
    <t>Nottingham</t>
  </si>
  <si>
    <t>E3001</t>
  </si>
  <si>
    <t>Nuneaton and Bedworth</t>
  </si>
  <si>
    <t>E3732</t>
  </si>
  <si>
    <t>Oadby and Wigston</t>
  </si>
  <si>
    <t>E2438</t>
  </si>
  <si>
    <t>Oldham</t>
  </si>
  <si>
    <t>E4204</t>
  </si>
  <si>
    <t>Oxford</t>
  </si>
  <si>
    <t>E3132</t>
  </si>
  <si>
    <t>Pendle</t>
  </si>
  <si>
    <t>E2338</t>
  </si>
  <si>
    <t>Peterborough</t>
  </si>
  <si>
    <t>E0501</t>
  </si>
  <si>
    <t>Plymouth</t>
  </si>
  <si>
    <t>E1101</t>
  </si>
  <si>
    <t>Portsmouth</t>
  </si>
  <si>
    <t>E1701</t>
  </si>
  <si>
    <t>Preston</t>
  </si>
  <si>
    <t>E2339</t>
  </si>
  <si>
    <t>Reading</t>
  </si>
  <si>
    <t>E0303</t>
  </si>
  <si>
    <t>Redbridge</t>
  </si>
  <si>
    <t>E5046</t>
  </si>
  <si>
    <t>Redcar and Cleveland</t>
  </si>
  <si>
    <t>E0703</t>
  </si>
  <si>
    <t>Redditch</t>
  </si>
  <si>
    <t>E1835</t>
  </si>
  <si>
    <t>Reigate and Banstead</t>
  </si>
  <si>
    <t>E3635</t>
  </si>
  <si>
    <t>Ribble Valley</t>
  </si>
  <si>
    <t>E2340</t>
  </si>
  <si>
    <t>Richmond upon Thames</t>
  </si>
  <si>
    <t>E5047</t>
  </si>
  <si>
    <t>Rochdale</t>
  </si>
  <si>
    <t>E4205</t>
  </si>
  <si>
    <t>Rochford</t>
  </si>
  <si>
    <t>E1540</t>
  </si>
  <si>
    <t>Rossendale</t>
  </si>
  <si>
    <t>E2341</t>
  </si>
  <si>
    <t>Rother</t>
  </si>
  <si>
    <t>E1436</t>
  </si>
  <si>
    <t>Rotherham</t>
  </si>
  <si>
    <t>E4403</t>
  </si>
  <si>
    <t>Rugby</t>
  </si>
  <si>
    <t>E3733</t>
  </si>
  <si>
    <t>Runnymede</t>
  </si>
  <si>
    <t>E3636</t>
  </si>
  <si>
    <t>Rushcliffe</t>
  </si>
  <si>
    <t>E3038</t>
  </si>
  <si>
    <t>Rushmoor</t>
  </si>
  <si>
    <t>E1740</t>
  </si>
  <si>
    <t>Rutland</t>
  </si>
  <si>
    <t>E2402</t>
  </si>
  <si>
    <t>Salford</t>
  </si>
  <si>
    <t>E4206</t>
  </si>
  <si>
    <t>Sandwell</t>
  </si>
  <si>
    <t>E4604</t>
  </si>
  <si>
    <t>Sefton</t>
  </si>
  <si>
    <t>E4304</t>
  </si>
  <si>
    <t>Sevenoaks</t>
  </si>
  <si>
    <t>E2239</t>
  </si>
  <si>
    <t>Sheffield</t>
  </si>
  <si>
    <t>E4404</t>
  </si>
  <si>
    <t>E2240</t>
  </si>
  <si>
    <t>Shropshire UA</t>
  </si>
  <si>
    <t>E3202</t>
  </si>
  <si>
    <t>Slough</t>
  </si>
  <si>
    <t>E0304</t>
  </si>
  <si>
    <t>Solihull</t>
  </si>
  <si>
    <t>E4605</t>
  </si>
  <si>
    <t>South Cambridgeshire</t>
  </si>
  <si>
    <t>E0536</t>
  </si>
  <si>
    <t>South Derbyshire</t>
  </si>
  <si>
    <t>E1039</t>
  </si>
  <si>
    <t>South Gloucestershire</t>
  </si>
  <si>
    <t>E0103</t>
  </si>
  <si>
    <t>South Hams</t>
  </si>
  <si>
    <t>E1136</t>
  </si>
  <si>
    <t>South Holland</t>
  </si>
  <si>
    <t>E2535</t>
  </si>
  <si>
    <t>South Kesteven</t>
  </si>
  <si>
    <t>E2536</t>
  </si>
  <si>
    <t>South Norfolk</t>
  </si>
  <si>
    <t>E2637</t>
  </si>
  <si>
    <t>South Oxfordshire</t>
  </si>
  <si>
    <t>E3133</t>
  </si>
  <si>
    <t>South Ribble</t>
  </si>
  <si>
    <t>E2342</t>
  </si>
  <si>
    <t>South Staffordshire</t>
  </si>
  <si>
    <t>E3435</t>
  </si>
  <si>
    <t>South Tyneside</t>
  </si>
  <si>
    <t>E4504</t>
  </si>
  <si>
    <t>Southampton</t>
  </si>
  <si>
    <t>E1702</t>
  </si>
  <si>
    <t>Southend-on-Sea</t>
  </si>
  <si>
    <t>E1501</t>
  </si>
  <si>
    <t>Southwark</t>
  </si>
  <si>
    <t>E5019</t>
  </si>
  <si>
    <t>Spelthorne</t>
  </si>
  <si>
    <t>E3637</t>
  </si>
  <si>
    <t>St Albans</t>
  </si>
  <si>
    <t>E1936</t>
  </si>
  <si>
    <t>St Helens</t>
  </si>
  <si>
    <t>E4303</t>
  </si>
  <si>
    <t>Stafford</t>
  </si>
  <si>
    <t>E3436</t>
  </si>
  <si>
    <t>Staffordshire Moorlands</t>
  </si>
  <si>
    <t>E3437</t>
  </si>
  <si>
    <t>Stevenage</t>
  </si>
  <si>
    <t>E1937</t>
  </si>
  <si>
    <t>Stockport</t>
  </si>
  <si>
    <t>E4207</t>
  </si>
  <si>
    <t>Stockton-on-Tees</t>
  </si>
  <si>
    <t>E0704</t>
  </si>
  <si>
    <t>Stoke-on-Trent</t>
  </si>
  <si>
    <t>E3401</t>
  </si>
  <si>
    <t>Stratford-on-Avon</t>
  </si>
  <si>
    <t>E3734</t>
  </si>
  <si>
    <t>Stroud</t>
  </si>
  <si>
    <t>E1635</t>
  </si>
  <si>
    <t>Sunderland</t>
  </si>
  <si>
    <t>E4505</t>
  </si>
  <si>
    <t>Surrey Heath</t>
  </si>
  <si>
    <t>E3638</t>
  </si>
  <si>
    <t>Sutton</t>
  </si>
  <si>
    <t>E5048</t>
  </si>
  <si>
    <t>Swale</t>
  </si>
  <si>
    <t>E2241</t>
  </si>
  <si>
    <t>Swindon</t>
  </si>
  <si>
    <t>E3901</t>
  </si>
  <si>
    <t>Tameside</t>
  </si>
  <si>
    <t>E4208</t>
  </si>
  <si>
    <t>Tamworth</t>
  </si>
  <si>
    <t>E3439</t>
  </si>
  <si>
    <t>Tandridge</t>
  </si>
  <si>
    <t>E3639</t>
  </si>
  <si>
    <t>Teignbridge</t>
  </si>
  <si>
    <t>E1137</t>
  </si>
  <si>
    <t>E3201</t>
  </si>
  <si>
    <t>Tendring</t>
  </si>
  <si>
    <t>E1542</t>
  </si>
  <si>
    <t>Test Valley</t>
  </si>
  <si>
    <t>E1742</t>
  </si>
  <si>
    <t>Tewkesbury</t>
  </si>
  <si>
    <t>E1636</t>
  </si>
  <si>
    <t>Thanet</t>
  </si>
  <si>
    <t>E2242</t>
  </si>
  <si>
    <t>Three Rivers</t>
  </si>
  <si>
    <t>E1938</t>
  </si>
  <si>
    <t>Thurrock</t>
  </si>
  <si>
    <t>E1502</t>
  </si>
  <si>
    <t>Tonbridge and Malling</t>
  </si>
  <si>
    <t>E2243</t>
  </si>
  <si>
    <t>Torbay</t>
  </si>
  <si>
    <t>E1102</t>
  </si>
  <si>
    <t>Torridge</t>
  </si>
  <si>
    <t>E1139</t>
  </si>
  <si>
    <t>Tower Hamlets</t>
  </si>
  <si>
    <t>E5020</t>
  </si>
  <si>
    <t>Trafford</t>
  </si>
  <si>
    <t>E4209</t>
  </si>
  <si>
    <t>Tunbridge Wells</t>
  </si>
  <si>
    <t>E2244</t>
  </si>
  <si>
    <t>Uttlesford</t>
  </si>
  <si>
    <t>E1544</t>
  </si>
  <si>
    <t>Vale of White Horse</t>
  </si>
  <si>
    <t>E3134</t>
  </si>
  <si>
    <t>Wakefield</t>
  </si>
  <si>
    <t>E4705</t>
  </si>
  <si>
    <t>Walsall</t>
  </si>
  <si>
    <t>E4606</t>
  </si>
  <si>
    <t>Waltham Forest</t>
  </si>
  <si>
    <t>E5049</t>
  </si>
  <si>
    <t>Wandsworth</t>
  </si>
  <si>
    <t>E5021</t>
  </si>
  <si>
    <t>Warrington</t>
  </si>
  <si>
    <t>E0602</t>
  </si>
  <si>
    <t>Warwick</t>
  </si>
  <si>
    <t>E3735</t>
  </si>
  <si>
    <t>Watford</t>
  </si>
  <si>
    <t>E1939</t>
  </si>
  <si>
    <t>Waverley</t>
  </si>
  <si>
    <t>E3640</t>
  </si>
  <si>
    <t>Wealden</t>
  </si>
  <si>
    <t>E1437</t>
  </si>
  <si>
    <t>Welwyn Hatfield</t>
  </si>
  <si>
    <t>E1940</t>
  </si>
  <si>
    <t>West Berkshire</t>
  </si>
  <si>
    <t>E0302</t>
  </si>
  <si>
    <t>West Devon</t>
  </si>
  <si>
    <t>E1140</t>
  </si>
  <si>
    <t>West Lancashire</t>
  </si>
  <si>
    <t>E2343</t>
  </si>
  <si>
    <t>West Lindsey</t>
  </si>
  <si>
    <t>E2537</t>
  </si>
  <si>
    <t>West Oxfordshire</t>
  </si>
  <si>
    <t>E3135</t>
  </si>
  <si>
    <t>Westminster</t>
  </si>
  <si>
    <t>E5022</t>
  </si>
  <si>
    <t>Wigan</t>
  </si>
  <si>
    <t>E4210</t>
  </si>
  <si>
    <t>Wiltshire UA</t>
  </si>
  <si>
    <t>E3902</t>
  </si>
  <si>
    <t>Winchester</t>
  </si>
  <si>
    <t>E1743</t>
  </si>
  <si>
    <t>Windsor and Maidenhead</t>
  </si>
  <si>
    <t>E0305</t>
  </si>
  <si>
    <t>Wirral</t>
  </si>
  <si>
    <t>E4305</t>
  </si>
  <si>
    <t>Woking</t>
  </si>
  <si>
    <t>E3641</t>
  </si>
  <si>
    <t>Wokingham</t>
  </si>
  <si>
    <t>E0306</t>
  </si>
  <si>
    <t>Wolverhampton</t>
  </si>
  <si>
    <t>E4607</t>
  </si>
  <si>
    <t>Worcester</t>
  </si>
  <si>
    <t>E1837</t>
  </si>
  <si>
    <t>Worthing</t>
  </si>
  <si>
    <t>E3837</t>
  </si>
  <si>
    <t>Wychavon</t>
  </si>
  <si>
    <t>E1838</t>
  </si>
  <si>
    <t>Wyre</t>
  </si>
  <si>
    <t>E2344</t>
  </si>
  <si>
    <t>Wyre Forest</t>
  </si>
  <si>
    <t>E1839</t>
  </si>
  <si>
    <t>York</t>
  </si>
  <si>
    <t>E2701</t>
  </si>
  <si>
    <t>ZZZZ</t>
  </si>
  <si>
    <t>EZZZZ</t>
  </si>
  <si>
    <t>North Yorkshire Fire Authority</t>
  </si>
  <si>
    <t>E6127</t>
  </si>
  <si>
    <t>UA</t>
  </si>
  <si>
    <t>NA</t>
  </si>
  <si>
    <t>York UA</t>
  </si>
  <si>
    <t>Hereford and Worcester Fire Authority</t>
  </si>
  <si>
    <t>E6118</t>
  </si>
  <si>
    <t>Worcestershire</t>
  </si>
  <si>
    <t>E1821</t>
  </si>
  <si>
    <t>Lancashire Fire Authority</t>
  </si>
  <si>
    <t>E6123</t>
  </si>
  <si>
    <t>Lancashire</t>
  </si>
  <si>
    <t>E2321</t>
  </si>
  <si>
    <t>Buckinghamshire Fire Authority</t>
  </si>
  <si>
    <t>E6104</t>
  </si>
  <si>
    <t>County</t>
  </si>
  <si>
    <t>West Sussex</t>
  </si>
  <si>
    <t>E3820</t>
  </si>
  <si>
    <t>West Midlands Fire</t>
  </si>
  <si>
    <t>E6146</t>
  </si>
  <si>
    <t>MD</t>
  </si>
  <si>
    <t>Berkshire Fire Authority</t>
  </si>
  <si>
    <t>E6103</t>
  </si>
  <si>
    <t>Wokingham UA</t>
  </si>
  <si>
    <t>Surrey</t>
  </si>
  <si>
    <t>E3620</t>
  </si>
  <si>
    <t>Merseyside Fire</t>
  </si>
  <si>
    <t>E6143</t>
  </si>
  <si>
    <t>Windsor &amp; Maidenhead UA</t>
  </si>
  <si>
    <t>Hampshire Fire Authority</t>
  </si>
  <si>
    <t>E6117</t>
  </si>
  <si>
    <t>Hampshire</t>
  </si>
  <si>
    <t>E1721</t>
  </si>
  <si>
    <t>Wiltshire Fire Authority</t>
  </si>
  <si>
    <t>E6139</t>
  </si>
  <si>
    <t>Greater Manchester Fire</t>
  </si>
  <si>
    <t>E6142</t>
  </si>
  <si>
    <t>Dorset Fire Authority</t>
  </si>
  <si>
    <t>E6112</t>
  </si>
  <si>
    <t>E1221</t>
  </si>
  <si>
    <t>Greater London Authority</t>
  </si>
  <si>
    <t>E5100</t>
  </si>
  <si>
    <t>Devon and Somerset Fire Authority</t>
  </si>
  <si>
    <t>E6161</t>
  </si>
  <si>
    <t>Somerset</t>
  </si>
  <si>
    <t>Oxfordshire</t>
  </si>
  <si>
    <t>E3120</t>
  </si>
  <si>
    <t>Lincolnshire</t>
  </si>
  <si>
    <t>E2520</t>
  </si>
  <si>
    <t>Devon</t>
  </si>
  <si>
    <t>E1121</t>
  </si>
  <si>
    <t>West Berkshire UA</t>
  </si>
  <si>
    <t>Hertfordshire</t>
  </si>
  <si>
    <t>E1920</t>
  </si>
  <si>
    <t>Northamptonshire</t>
  </si>
  <si>
    <t>E2820</t>
  </si>
  <si>
    <t>East Sussex Fire Authority</t>
  </si>
  <si>
    <t>E6114</t>
  </si>
  <si>
    <t>East Sussex</t>
  </si>
  <si>
    <t>E1421</t>
  </si>
  <si>
    <t>Suffolk</t>
  </si>
  <si>
    <t>E3520</t>
  </si>
  <si>
    <t>Warwickshire</t>
  </si>
  <si>
    <t>E3720</t>
  </si>
  <si>
    <t>Cheshire Fire Authority</t>
  </si>
  <si>
    <t>E6106</t>
  </si>
  <si>
    <t>Warrington UA</t>
  </si>
  <si>
    <t>West Yorkshire Fire</t>
  </si>
  <si>
    <t>E6147</t>
  </si>
  <si>
    <t>Essex Fire Authority</t>
  </si>
  <si>
    <t>E6115</t>
  </si>
  <si>
    <t>Essex</t>
  </si>
  <si>
    <t>E1521</t>
  </si>
  <si>
    <t>Kent Fire Authority</t>
  </si>
  <si>
    <t>E6122</t>
  </si>
  <si>
    <t>Kent</t>
  </si>
  <si>
    <t>E2221</t>
  </si>
  <si>
    <t>Torbay UA</t>
  </si>
  <si>
    <t>Tonbridge &amp; Malling</t>
  </si>
  <si>
    <t>Thurrock UA</t>
  </si>
  <si>
    <t>Gloucestershire</t>
  </si>
  <si>
    <t>E1620</t>
  </si>
  <si>
    <t>Shropshire Fire Authority</t>
  </si>
  <si>
    <t>E6132</t>
  </si>
  <si>
    <t>Telford &amp; Wrekin UA</t>
  </si>
  <si>
    <t>Staffordshire Fire Authority</t>
  </si>
  <si>
    <t>E6134</t>
  </si>
  <si>
    <t>Staffordshire</t>
  </si>
  <si>
    <t>E3421</t>
  </si>
  <si>
    <t>Swindon UA</t>
  </si>
  <si>
    <t>Tyne and Wear Fire</t>
  </si>
  <si>
    <t>E6145</t>
  </si>
  <si>
    <t>Stoke-on-Trent UA</t>
  </si>
  <si>
    <t>Cleveland Fire Authority</t>
  </si>
  <si>
    <t>E6107</t>
  </si>
  <si>
    <t>Stockton-on-Tees UA</t>
  </si>
  <si>
    <t>Southend-on-Sea UA</t>
  </si>
  <si>
    <t>Southampton UA</t>
  </si>
  <si>
    <t>Norfolk</t>
  </si>
  <si>
    <t>E2620</t>
  </si>
  <si>
    <t>Avon Fire Authority</t>
  </si>
  <si>
    <t>E6101</t>
  </si>
  <si>
    <t>South Gloucestershire UA</t>
  </si>
  <si>
    <t>Derbyshire Fire Authority</t>
  </si>
  <si>
    <t>E6110</t>
  </si>
  <si>
    <t>Derbyshire</t>
  </si>
  <si>
    <t>E1021</t>
  </si>
  <si>
    <t>Cambridgeshire Fire Authority</t>
  </si>
  <si>
    <t>E6105</t>
  </si>
  <si>
    <t>Cambridgeshire</t>
  </si>
  <si>
    <t>E0521</t>
  </si>
  <si>
    <t>Slough UA</t>
  </si>
  <si>
    <t>South Yorkshire Fire</t>
  </si>
  <si>
    <t>E6144</t>
  </si>
  <si>
    <t>North Yorkshire</t>
  </si>
  <si>
    <t>Leicestershire Fire Authority</t>
  </si>
  <si>
    <t>E6124</t>
  </si>
  <si>
    <t>Rutland UA</t>
  </si>
  <si>
    <t>Nottinghamshire Fire Authority</t>
  </si>
  <si>
    <t>E6130</t>
  </si>
  <si>
    <t>Nottinghamshire</t>
  </si>
  <si>
    <t>E3021</t>
  </si>
  <si>
    <t>Reigate &amp; Banstead</t>
  </si>
  <si>
    <t>Redcar &amp; Cleveland UA</t>
  </si>
  <si>
    <t>Reading UA</t>
  </si>
  <si>
    <t>Portsmouth UA</t>
  </si>
  <si>
    <t>Plymouth UA</t>
  </si>
  <si>
    <t>Peterborough UA</t>
  </si>
  <si>
    <t>Leicestershire</t>
  </si>
  <si>
    <t>E2421</t>
  </si>
  <si>
    <t>Oadby &amp; Wigston</t>
  </si>
  <si>
    <t>Nuneaton &amp; Bedworth</t>
  </si>
  <si>
    <t>Nottingham UA</t>
  </si>
  <si>
    <t>North Somerset UA</t>
  </si>
  <si>
    <t>Humberside Fire Authority</t>
  </si>
  <si>
    <t>E6120</t>
  </si>
  <si>
    <t>North Lincolnshire UA</t>
  </si>
  <si>
    <t>North East Lincolnshire UA</t>
  </si>
  <si>
    <t>Newark &amp; Sherwood</t>
  </si>
  <si>
    <t>Milton Keynes UA</t>
  </si>
  <si>
    <t>Middlesbrough UA</t>
  </si>
  <si>
    <t>Medway UA</t>
  </si>
  <si>
    <t>Bedfordshire Fire Authority</t>
  </si>
  <si>
    <t>E6102</t>
  </si>
  <si>
    <t>Luton UA</t>
  </si>
  <si>
    <t>Leicester UA</t>
  </si>
  <si>
    <t>Kingston-upon-Thames</t>
  </si>
  <si>
    <t>Kingston-upon-Hull UA</t>
  </si>
  <si>
    <t>King's Lynn &amp; West Norfolk</t>
  </si>
  <si>
    <t>Kensington &amp; Chelsea</t>
  </si>
  <si>
    <t>Isle of Wight Council UA</t>
  </si>
  <si>
    <t>Hinckley &amp; Bosworth</t>
  </si>
  <si>
    <t>Herefordshire UA</t>
  </si>
  <si>
    <t>Hartlepool UA</t>
  </si>
  <si>
    <t>Hammersmith &amp; Fulham</t>
  </si>
  <si>
    <t>Halton UA</t>
  </si>
  <si>
    <t>East Riding of Yorkshire UA</t>
  </si>
  <si>
    <t>Durham Fire Authority</t>
  </si>
  <si>
    <t>E6113</t>
  </si>
  <si>
    <t>Derby UA</t>
  </si>
  <si>
    <t>Darlington UA</t>
  </si>
  <si>
    <t>GLA - functions exc police</t>
  </si>
  <si>
    <t>E51np</t>
  </si>
  <si>
    <t>Cheshire West and Chester UA</t>
  </si>
  <si>
    <t>Bristol UA</t>
  </si>
  <si>
    <t>Brighton &amp; Hove UA</t>
  </si>
  <si>
    <t>Bracknell Forest UA</t>
  </si>
  <si>
    <t>Blackpool UA</t>
  </si>
  <si>
    <t>Blackburn with Darwen UA</t>
  </si>
  <si>
    <t>Bath &amp; North East Somerset UA</t>
  </si>
  <si>
    <t>Barking &amp; Dagenham</t>
  </si>
  <si>
    <t>Upper tier = UA, MD or GLA</t>
  </si>
  <si>
    <t>Designated Area</t>
  </si>
  <si>
    <t>Fire</t>
  </si>
  <si>
    <t>Upper tier</t>
  </si>
  <si>
    <t>Billing authority</t>
  </si>
  <si>
    <t>Linking billing authorities with their precepting authorities</t>
  </si>
  <si>
    <t>% of non-domestic rating income to be allocated to each authority</t>
  </si>
  <si>
    <t>15. Sum due to (+) / from (-) authority (line 13 minus line 14)</t>
  </si>
  <si>
    <t>Total
(All BA Area)</t>
  </si>
  <si>
    <t>These instructions highlight the special features of the form and should be read in conjunction with the
Guidance Notes and Validation notes.</t>
  </si>
  <si>
    <t>Do not complete this column</t>
  </si>
  <si>
    <t>Complete this column</t>
  </si>
  <si>
    <t>This sheet automatically highlights any validation queries and provides space for your explanations</t>
  </si>
  <si>
    <t>%</t>
  </si>
  <si>
    <t>Validation Checks</t>
  </si>
  <si>
    <t>Data</t>
  </si>
  <si>
    <t>Change</t>
  </si>
  <si>
    <t>Parameters</t>
  </si>
  <si>
    <t>Test</t>
  </si>
  <si>
    <t>Actual</t>
  </si>
  <si>
    <t>Please comment below where required</t>
  </si>
  <si>
    <t>Cost of Charity relief</t>
  </si>
  <si>
    <t>Cost of CASC relief</t>
  </si>
  <si>
    <t>Cost of Partly Occupied relief</t>
  </si>
  <si>
    <t>Cost of Empty property relief</t>
  </si>
  <si>
    <t>Discretionary Reliefs</t>
  </si>
  <si>
    <t>Cost of non-profit bodies' relief</t>
  </si>
  <si>
    <t>Cost of CASC Relief</t>
  </si>
  <si>
    <t>Cost of other rural relief</t>
  </si>
  <si>
    <t>Cost of other discretionary relief</t>
  </si>
  <si>
    <t>Other checks</t>
  </si>
  <si>
    <t>Please provide any further comments below</t>
  </si>
  <si>
    <t>Sums written off</t>
  </si>
  <si>
    <t>Sums outstanding from ratepayers</t>
  </si>
  <si>
    <t>Sums outstanding owing to ratepayers</t>
  </si>
  <si>
    <t>Non-collection closing balance</t>
  </si>
  <si>
    <t>Check : to be hidden</t>
  </si>
  <si>
    <t>Error Checking</t>
  </si>
  <si>
    <t>Total Cost of Reliefs</t>
  </si>
  <si>
    <t>PART 4A: TRANSITIONAL PROTECTION PAYMENTS</t>
  </si>
  <si>
    <t xml:space="preserve">6. add: amounts retained in respect of renewable energy schemes </t>
  </si>
  <si>
    <t xml:space="preserve">3. Sum due to (+) / from (-) authority (line 1 minus line 2) </t>
  </si>
  <si>
    <t>This column should have data</t>
  </si>
  <si>
    <t>Do not complete
this column</t>
  </si>
  <si>
    <t>9. Sum due to (+) / from (-) billing authority (line 7 minus line 8)</t>
  </si>
  <si>
    <t>6. Sum due to (+) / from (-) billing authority (line 4 minus line 5)</t>
  </si>
  <si>
    <t>12. Sum due to (+) / from (-) authority (line 10 minus line 11)</t>
  </si>
  <si>
    <t>18. Sum due to (+) / from (-) authority (line 16 minus line 17)</t>
  </si>
  <si>
    <t>21. Sum due to (+) / from (-) authority (line 19 minus line 20)</t>
  </si>
  <si>
    <t xml:space="preserve">1. Net amount receivable from rate payers after taking account of transitional adjustments, empty property rate, mandatory and discretionary reliefs and accounting adjustments </t>
  </si>
  <si>
    <t>2. Sums due to the authority</t>
  </si>
  <si>
    <t xml:space="preserve">3. Sums due from the authority </t>
  </si>
  <si>
    <t>5. Legal costs</t>
  </si>
  <si>
    <t>6. Allowance for cost of collection</t>
  </si>
  <si>
    <t>8. Amounts retained in respect of Designated Areas</t>
  </si>
  <si>
    <t>2. (Less) Interest paid on refunds to ratepayers</t>
  </si>
  <si>
    <t xml:space="preserve">TOTAL: </t>
  </si>
  <si>
    <t>Renewable Energy Schemes - Amount previously retained - BA</t>
  </si>
  <si>
    <t>Renewable Energy Schemes - Amount previously retained - County</t>
  </si>
  <si>
    <t>Qualifying relief in Enterprise Zones - BA</t>
  </si>
  <si>
    <t>Qualifying relief in Enterprise Zones - FRA</t>
  </si>
  <si>
    <t>Doubling of SBRR scheme - BA</t>
  </si>
  <si>
    <t>Doubling of SBRR scheme - FRA</t>
  </si>
  <si>
    <t>Error checking</t>
  </si>
  <si>
    <r>
      <t xml:space="preserve">* White, Black Border - these are blank for new data - Please ensure </t>
    </r>
    <r>
      <rPr>
        <i/>
        <u/>
        <sz val="14"/>
        <rFont val="Arial"/>
        <family val="2"/>
      </rPr>
      <t>all</t>
    </r>
    <r>
      <rPr>
        <i/>
        <sz val="14"/>
        <rFont val="Arial"/>
        <family val="2"/>
      </rPr>
      <t xml:space="preserve"> white cells are filled before submitting the form including entering zeros where appropriate.</t>
    </r>
  </si>
  <si>
    <t>The Total column is greened out - there is no need to enter data in any of these cells.</t>
  </si>
  <si>
    <t xml:space="preserve">Appeal &amp; provision for backdated appeal adjustments - closing balance - Total </t>
  </si>
  <si>
    <t>Allowance for non collection - closing balance - Total</t>
  </si>
  <si>
    <t>In addition areas of the form are greyed out - especially for those authorities that do not have designated areas.  Please do not enter data in these areas as this will cause delay as we will have to ask you to complete a revised form.</t>
  </si>
  <si>
    <t>All figures should be entered in whole £</t>
  </si>
  <si>
    <t>In lieu of Transitional Relief</t>
  </si>
  <si>
    <t>Discretionary relief-Cost of relief for partly occupied premises</t>
  </si>
  <si>
    <t>COLLECTION FUND STATEMENT</t>
  </si>
  <si>
    <t>Collection Fund Balance</t>
  </si>
  <si>
    <t xml:space="preserve"> </t>
  </si>
  <si>
    <t>36. Adjustments to amount of relief provided in respect of previous years</t>
  </si>
  <si>
    <t>3. Write-offs charged to the allowance for non-collection</t>
  </si>
  <si>
    <t>4. Add/(Less): any sums written off or written back during year in excess of the allowance for non-collection</t>
  </si>
  <si>
    <t>5. Add/(Less): change in allowance for non collection</t>
  </si>
  <si>
    <t/>
  </si>
  <si>
    <t>Yes</t>
  </si>
  <si>
    <t>Sheffield City region</t>
  </si>
  <si>
    <t>Enterprise Area</t>
  </si>
  <si>
    <t>Birmingham City Centre</t>
  </si>
  <si>
    <t>West of England</t>
  </si>
  <si>
    <t>Notts Broxtowe</t>
  </si>
  <si>
    <t>Sheffield City Region</t>
  </si>
  <si>
    <t>NewQuay Aerohub</t>
  </si>
  <si>
    <t>Infinity Park</t>
  </si>
  <si>
    <t>Humber Port Corridor</t>
  </si>
  <si>
    <t>Humber Super Energy Cluster</t>
  </si>
  <si>
    <t>Solent</t>
  </si>
  <si>
    <t>Lancs Advanced Eng. &amp; Manufacturing</t>
  </si>
  <si>
    <t>Development Area</t>
  </si>
  <si>
    <t>Sci-Tech Daresbury</t>
  </si>
  <si>
    <t>Tees Valley</t>
  </si>
  <si>
    <t>Hereford</t>
  </si>
  <si>
    <t>MIRA Technology Park</t>
  </si>
  <si>
    <t>Alconbury Enterprise Campus</t>
  </si>
  <si>
    <t>Aire Valley</t>
  </si>
  <si>
    <t>Mersey Waters</t>
  </si>
  <si>
    <t>Liverpool City</t>
  </si>
  <si>
    <t>NE Newcastle</t>
  </si>
  <si>
    <t>Royal Docks</t>
  </si>
  <si>
    <t>North East</t>
  </si>
  <si>
    <t>Waterside</t>
  </si>
  <si>
    <t xml:space="preserve">North East </t>
  </si>
  <si>
    <t>Nottingham City</t>
  </si>
  <si>
    <t>Development  Area</t>
  </si>
  <si>
    <t>Black Country</t>
  </si>
  <si>
    <t>Science Vale UK</t>
  </si>
  <si>
    <t>Number where comment is still required</t>
  </si>
  <si>
    <t>Whole £ figures only checking</t>
  </si>
  <si>
    <t>Infinity Park Extension</t>
  </si>
  <si>
    <t>MIRA extension</t>
  </si>
  <si>
    <t>Nine Elms</t>
  </si>
  <si>
    <t>Nine Elms and Battersea Power station</t>
  </si>
  <si>
    <t>New Anglia</t>
  </si>
  <si>
    <t>1. Sum paid by rate payers after taking account of transitional adjustments, empty property rate, mandatory and discretionary reliefs</t>
  </si>
  <si>
    <t>COLLECTABLE RATES</t>
  </si>
  <si>
    <t>DISREGARDED AMOUNTS</t>
  </si>
  <si>
    <t>EZ RELIEF</t>
  </si>
  <si>
    <t>Total Designated Area value</t>
  </si>
  <si>
    <t>All figures must be entered in whole £</t>
  </si>
  <si>
    <t>A</t>
  </si>
  <si>
    <t>B</t>
  </si>
  <si>
    <t xml:space="preserve"> Renewable Energy</t>
  </si>
  <si>
    <t xml:space="preserve">Transitional Protection Payment  </t>
  </si>
  <si>
    <t>Baseline</t>
  </si>
  <si>
    <t>Total Disregarded Amounts</t>
  </si>
  <si>
    <t>Relief Given to Case A Hereditaments</t>
  </si>
  <si>
    <t>Compensation Due</t>
  </si>
  <si>
    <t>Enter as +ve figure</t>
  </si>
  <si>
    <t>formula</t>
  </si>
  <si>
    <t>ecode</t>
  </si>
  <si>
    <t>Ezcode</t>
  </si>
  <si>
    <t>EZ Name</t>
  </si>
  <si>
    <t>Buckinghamshire Thames Valley: Silverstone</t>
  </si>
  <si>
    <t>Buckinghamshire Thames Valley: Aria/Woodlands</t>
  </si>
  <si>
    <t>Buckinghamshire Thames Valley: Westcott</t>
  </si>
  <si>
    <t>Cambridge Compass: Lancaster Way</t>
  </si>
  <si>
    <t>Greater Manchester Airport City</t>
  </si>
  <si>
    <t>Newcastle upon Tyne</t>
  </si>
  <si>
    <t>Cambridge Compass: Cambourne Business Park</t>
  </si>
  <si>
    <t>Cambridge Compass: Cambridge Research Park</t>
  </si>
  <si>
    <t>Cambridge Compass: Northstowe</t>
  </si>
  <si>
    <t>Cambridge Compass: Haverhill Research Park</t>
  </si>
  <si>
    <t>Select an authority</t>
  </si>
  <si>
    <t>ecodes</t>
  </si>
  <si>
    <t>Enter as either a +ve or -ve figure consistent with the calculation in Part 4 Line 1</t>
  </si>
  <si>
    <t>Ecode</t>
  </si>
  <si>
    <t>Upper Tier</t>
  </si>
  <si>
    <t>DA?</t>
  </si>
  <si>
    <t xml:space="preserve">Sums written off
</t>
  </si>
  <si>
    <t>NNDR3</t>
  </si>
  <si>
    <t xml:space="preserve">Net amount receivable from rate payers after taking account of transitional adjustments, empty property rate, mandatory and discretionary reliefs and accounting adjustments </t>
  </si>
  <si>
    <t>automatically calculated</t>
  </si>
  <si>
    <t>Pub Relief (where RV is less than £100,000)</t>
  </si>
  <si>
    <t>Discretionary Scheme Relief</t>
  </si>
  <si>
    <t>Discretionary scheme relief</t>
  </si>
  <si>
    <t>Relief threshold</t>
  </si>
  <si>
    <t xml:space="preserve"> 2017-18 Billing authority proportion</t>
  </si>
  <si>
    <t xml:space="preserve"> 2016-17 Billing authority proportion</t>
  </si>
  <si>
    <t>2016-17 upper tier proportion</t>
  </si>
  <si>
    <t>2016-17 fire proportion</t>
  </si>
  <si>
    <t>2016-17 Sum</t>
  </si>
  <si>
    <t>2017-18 upper tier proportion</t>
  </si>
  <si>
    <t>2017-18 fire proportion</t>
  </si>
  <si>
    <t>2017-18 Sum</t>
  </si>
  <si>
    <t>unlock</t>
  </si>
  <si>
    <t>E6354</t>
  </si>
  <si>
    <t>West of England CA</t>
  </si>
  <si>
    <t>No</t>
  </si>
  <si>
    <t>2. (less) deductions from central share</t>
  </si>
  <si>
    <t>&amp; in-year provision)</t>
  </si>
  <si>
    <t>Rural Rate Relief - BA</t>
  </si>
  <si>
    <t>Rural Rate Relief - Fire</t>
  </si>
  <si>
    <t>Supporting Small Businesses Relief - BA</t>
  </si>
  <si>
    <t>Supporting Small Business Relief - Fire</t>
  </si>
  <si>
    <t>Bedford</t>
  </si>
  <si>
    <t>Central Bedfordshire</t>
  </si>
  <si>
    <t>Cornwall</t>
  </si>
  <si>
    <t>Epsom and Ewell</t>
  </si>
  <si>
    <t>Isle of Wight</t>
  </si>
  <si>
    <t>Shropshire</t>
  </si>
  <si>
    <t>Telford &amp; Wrekin</t>
  </si>
  <si>
    <t>Wiltshire</t>
  </si>
  <si>
    <t>Windsor &amp; Maidenhead</t>
  </si>
  <si>
    <t>Redcar &amp; Cleveland</t>
  </si>
  <si>
    <t>Kingston-upon-Hull</t>
  </si>
  <si>
    <t>Durham</t>
  </si>
  <si>
    <t>Cheshire East</t>
  </si>
  <si>
    <t>Cheshire West &amp; Chester</t>
  </si>
  <si>
    <t>Northumberland</t>
  </si>
  <si>
    <t>Basing View</t>
  </si>
  <si>
    <t>Bath Enterprise Area</t>
  </si>
  <si>
    <t>Roseberry Place</t>
  </si>
  <si>
    <t>Old Mills</t>
  </si>
  <si>
    <t>Birmingham Curzon Extension</t>
  </si>
  <si>
    <t>Blackpool Airport Corridor</t>
  </si>
  <si>
    <t>Parry Lane</t>
  </si>
  <si>
    <t>Staithgate Lane</t>
  </si>
  <si>
    <t>Gain Lane</t>
  </si>
  <si>
    <t>Bristol Temple Quarter Enterprise Zone Expansion Area</t>
  </si>
  <si>
    <t>Clifton Business Park</t>
  </si>
  <si>
    <t>Carlisle Kingmoor Park EZ</t>
  </si>
  <si>
    <t>Loughborough Science and Enterprise Park</t>
  </si>
  <si>
    <t>Charnwood Campus</t>
  </si>
  <si>
    <t>Cheshire Science Corridor EZ: Alderley Park</t>
  </si>
  <si>
    <t>Cheshire Science Corridor EZ: South Road</t>
  </si>
  <si>
    <t>Cheshire Science Corridor EZ: Cloister Way (Andrews)</t>
  </si>
  <si>
    <t>Cheshire Science Corridor EZ: Cloister Way (CWAC)</t>
  </si>
  <si>
    <t>Cheshire Science Corridor EZ: Dufton Green</t>
  </si>
  <si>
    <t>Cheshire Science Corridor EZ: Former DSM Land</t>
  </si>
  <si>
    <t>Cheshire Science Corridor EZ: New Port Business Park</t>
  </si>
  <si>
    <t>Cheshire Science Corridor EZ: Stanney Mill Lane</t>
  </si>
  <si>
    <t>Cheshire Science Corridor EZ: Thornton Science Park</t>
  </si>
  <si>
    <t>Cheshire Science Corridor EZ: Hooton Park</t>
  </si>
  <si>
    <t>Cheshire Science Corridor EZ: Ince Park</t>
  </si>
  <si>
    <t>Cornwall Aerohub+ - Goon Hilly Earth Station</t>
  </si>
  <si>
    <t>Hayle North Quay</t>
  </si>
  <si>
    <t>Tolvaddon</t>
  </si>
  <si>
    <t>Falmouth Docks</t>
  </si>
  <si>
    <t>Kier site</t>
  </si>
  <si>
    <t>Spencer's Park (Phase 2) site</t>
  </si>
  <si>
    <t>HCA site</t>
  </si>
  <si>
    <t>DBC site</t>
  </si>
  <si>
    <t>Tees Valley EZ Growth Extension: Central Park</t>
  </si>
  <si>
    <t>Ebsfleet Central - Northfleet Rise</t>
  </si>
  <si>
    <t>Waterfront</t>
  </si>
  <si>
    <t>Archill</t>
  </si>
  <si>
    <t>Harts Hill</t>
  </si>
  <si>
    <t>Canal Walk</t>
  </si>
  <si>
    <t>Blackbrook Valley</t>
  </si>
  <si>
    <t>Pensnett</t>
  </si>
  <si>
    <t>Hawthorn Prestige Business Park</t>
  </si>
  <si>
    <t>Exeter Science Park</t>
  </si>
  <si>
    <t>Sky Park, Exeter</t>
  </si>
  <si>
    <t>Exeter Airport Business Park Expansion Area</t>
  </si>
  <si>
    <t>Cranbrook Commercial Area</t>
  </si>
  <si>
    <t>Louisburg</t>
  </si>
  <si>
    <t>Humber EZ: Capital Park Goole</t>
  </si>
  <si>
    <t>Humber EZ: Goole 36</t>
  </si>
  <si>
    <t>Humber EZ: Goole Intermodal Terminal</t>
  </si>
  <si>
    <t>Humber EZ: Melton Park</t>
  </si>
  <si>
    <t>Humber EZ: Melton West</t>
  </si>
  <si>
    <t>Development Area - Gateshead Quays and Baltic Business Centre</t>
  </si>
  <si>
    <t>Follingsby Business Park</t>
  </si>
  <si>
    <t>Northfleet Riverside East</t>
  </si>
  <si>
    <t>Northfleet Riverside West</t>
  </si>
  <si>
    <t>Beacon Park Phase 3</t>
  </si>
  <si>
    <t>Vanguard Point</t>
  </si>
  <si>
    <t>Havenshore Base South</t>
  </si>
  <si>
    <t>Victory Court</t>
  </si>
  <si>
    <t>New Anglia EZ: Futura Park</t>
  </si>
  <si>
    <t>New Anglia EZ: Princes Street</t>
  </si>
  <si>
    <t>New Anglia EZ: Waterfront Island</t>
  </si>
  <si>
    <t>New Anglia EZ: Nar Ouse</t>
  </si>
  <si>
    <t>Humber EZ: Bird's Eye</t>
  </si>
  <si>
    <t>Humber EZ: Priory Park</t>
  </si>
  <si>
    <t>Humber EZ: Former Cavaghan and Gray</t>
  </si>
  <si>
    <t>Humber EZ: Benchmark Pods</t>
  </si>
  <si>
    <t>Humber EZ: Energy Works</t>
  </si>
  <si>
    <t>Humber EZ: Rix Stoneberry</t>
  </si>
  <si>
    <t>Humber EZ: Foster Street</t>
  </si>
  <si>
    <t>Humber EZ: Ashcourt</t>
  </si>
  <si>
    <t>Humber EZ: Former Two Wheel Centre</t>
  </si>
  <si>
    <t>Humber EZ: St Mark Street</t>
  </si>
  <si>
    <t>Humber EZ: Former LA site</t>
  </si>
  <si>
    <t>Humber EZ: Sammy's Point</t>
  </si>
  <si>
    <t>Humber EZ: Albert Dock</t>
  </si>
  <si>
    <t>Humber EZ: John Street Car Park</t>
  </si>
  <si>
    <t>Humber EZ: Pepi's</t>
  </si>
  <si>
    <t>Humber EZ: Osborne Street</t>
  </si>
  <si>
    <t>Humber EZ: Albion Street</t>
  </si>
  <si>
    <t>Humber EZ: Former Bonus Site</t>
  </si>
  <si>
    <t>Humber EZ: Somerden Road</t>
  </si>
  <si>
    <t>Humber EZ: Queen Elizabeth Dock</t>
  </si>
  <si>
    <t>Lindley Moor East</t>
  </si>
  <si>
    <t>Lindley Moor West</t>
  </si>
  <si>
    <t>Moor Park, Mirfield</t>
  </si>
  <si>
    <t>Leicester Waterside</t>
  </si>
  <si>
    <t>East Quay</t>
  </si>
  <si>
    <t>Eastside North</t>
  </si>
  <si>
    <t>Eastside South</t>
  </si>
  <si>
    <t>North Quay</t>
  </si>
  <si>
    <t>Railway Quay</t>
  </si>
  <si>
    <t>Bevan Funnell</t>
  </si>
  <si>
    <t>Town Centre</t>
  </si>
  <si>
    <t>Avis Way</t>
  </si>
  <si>
    <t>Luton Airport EZ</t>
  </si>
  <si>
    <t>Kent Medical Campus</t>
  </si>
  <si>
    <t>Greater Manchester Life Science: MSP Central Campus</t>
  </si>
  <si>
    <t>Greater Manchester Life Science: CMFT Site</t>
  </si>
  <si>
    <t>Greater Manchester Airport City 2</t>
  </si>
  <si>
    <t>Rochester Airport Technology Park</t>
  </si>
  <si>
    <t>New Anglia EZ: Sproughton Road</t>
  </si>
  <si>
    <t>New Anglia EZ: Mill Lane</t>
  </si>
  <si>
    <t>Tees Valley EZ Growth Extension: Middlesbrough historic quarter</t>
  </si>
  <si>
    <t>North Bank of the Tyne extension</t>
  </si>
  <si>
    <t>Newcastle International Airport Business Park</t>
  </si>
  <si>
    <t>Ceramics Valley: Chatterley Valley West</t>
  </si>
  <si>
    <t>Humber EZ: Stallingborough Interchange</t>
  </si>
  <si>
    <t>Humber EZ: Great Coates Business Park</t>
  </si>
  <si>
    <t>Humber EZ: King's Road</t>
  </si>
  <si>
    <t>Humber EZ: Queen's Road</t>
  </si>
  <si>
    <t>Humber EZ: Abengoa</t>
  </si>
  <si>
    <t>Humber EZ: Huntsman Tioxide</t>
  </si>
  <si>
    <t>Humber EZ: Humberside Airport</t>
  </si>
  <si>
    <t>New Anglia EZ: Scottow Enterprise Park</t>
  </si>
  <si>
    <t>New Anglia EZ: Egmere Business Park</t>
  </si>
  <si>
    <t>Fairmoor</t>
  </si>
  <si>
    <t>Ashwood Business Park</t>
  </si>
  <si>
    <t>Ramparts Business Park</t>
  </si>
  <si>
    <t>South Yard</t>
  </si>
  <si>
    <t>Dorset Technology Park</t>
  </si>
  <si>
    <t>Longcross Park</t>
  </si>
  <si>
    <t>Huntspill Energy Park</t>
  </si>
  <si>
    <t>New Anglia EZ: Norwich Research Park</t>
  </si>
  <si>
    <t>Didcot Growth Accelerator: Didcot A (South Oxfordshire)</t>
  </si>
  <si>
    <t>Didcot Growth Accelerator: Southmead 1</t>
  </si>
  <si>
    <t>Didcot Growth Accelerator: Southmead 2</t>
  </si>
  <si>
    <t>Didcot Growth Accelerator: Southmead 3</t>
  </si>
  <si>
    <t>Development</t>
  </si>
  <si>
    <t>Tyne Dock Enterprise Park</t>
  </si>
  <si>
    <t>Crown Estates site</t>
  </si>
  <si>
    <t>Building Research Establishment site</t>
  </si>
  <si>
    <t>Rothamsted Research site</t>
  </si>
  <si>
    <t>New Anglia EZ: Suffolk Business Park</t>
  </si>
  <si>
    <t>Manchester City Airport</t>
  </si>
  <si>
    <t>Tees Valley EZ Growth Extension: Northshore</t>
  </si>
  <si>
    <t>Ceramics Valley: Chatterley Valley East</t>
  </si>
  <si>
    <t>Ceramics Valley: Tunstall Arrow</t>
  </si>
  <si>
    <t>Ceramics Valley: Highgate/Ravensdale</t>
  </si>
  <si>
    <t>Ceramics Valley: Etruria Valley</t>
  </si>
  <si>
    <t>Ceramics Valley: Cliffe Vale</t>
  </si>
  <si>
    <t>Port of Sunderland</t>
  </si>
  <si>
    <t>IAMP</t>
  </si>
  <si>
    <t>Didcot Growth Accelerator: Diageo Site</t>
  </si>
  <si>
    <t>Didcot Growth Accelerator: Didcot A (Vale of White Horse)</t>
  </si>
  <si>
    <t>Didcot Growth Accelerator: Didcot Park</t>
  </si>
  <si>
    <t>Didcot Growth Accelerator: Milton Interchange</t>
  </si>
  <si>
    <t>Oxfordshire Milton Park Extension- Site A</t>
  </si>
  <si>
    <t>Oxfordshire Milton Park Extension- Site B</t>
  </si>
  <si>
    <t>Oxfordshire Milton Park Extension- Site C</t>
  </si>
  <si>
    <t>Oxfordshire Milton Park Extension- Site D</t>
  </si>
  <si>
    <t>Oxfordshire Milton Park Extension- Site E</t>
  </si>
  <si>
    <t>Oxfordshire Milton Park Extension- Site F</t>
  </si>
  <si>
    <t>Langhthwaite Business Park extension</t>
  </si>
  <si>
    <t>South Kirby Business Park</t>
  </si>
  <si>
    <t>Cheshire Science Corridor EZ: Birchwood Sites</t>
  </si>
  <si>
    <t>Riverside Road</t>
  </si>
  <si>
    <t>Mobbs Way</t>
  </si>
  <si>
    <t>Wirral Waters</t>
  </si>
  <si>
    <t>Lancashire - Hillhouse Chemicals and Energy EZ</t>
  </si>
  <si>
    <t>York Central site</t>
  </si>
  <si>
    <t>SBRR Threshold factors</t>
  </si>
  <si>
    <t>Pre-filled</t>
  </si>
  <si>
    <t>DEDUCTIONS FROM CENTRAL SHARE</t>
  </si>
  <si>
    <t>Isle of Wight UA</t>
  </si>
  <si>
    <t>Kingston upon Hull UA</t>
  </si>
  <si>
    <t>England</t>
  </si>
  <si>
    <t>SECTION 31 GRANTS TOTAL</t>
  </si>
  <si>
    <t>Part 4 adjustment factor</t>
  </si>
  <si>
    <t>Designated Area - Amount previously retained</t>
  </si>
  <si>
    <t xml:space="preserve"> 2018-19 Billing authority proportion</t>
  </si>
  <si>
    <t>2018-19 upper tier proportion</t>
  </si>
  <si>
    <t>2018-19 fire proportion</t>
  </si>
  <si>
    <t>2018-19 Sum</t>
  </si>
  <si>
    <t>Testing</t>
  </si>
  <si>
    <t>Brent Cross LGZ</t>
  </si>
  <si>
    <t>Croydon LGZ</t>
  </si>
  <si>
    <t>Folkestone &amp; Hythe</t>
  </si>
  <si>
    <t>Gross rates payable</t>
  </si>
  <si>
    <t>Telecomms relief</t>
  </si>
  <si>
    <t xml:space="preserve">6. Add: RV list amendments charged against the 2010 List regarding </t>
  </si>
  <si>
    <t>Dorset &amp; Wiltshire Fire Authority</t>
  </si>
  <si>
    <t>E6162</t>
  </si>
  <si>
    <t>Provision for alteration of lists and appeals</t>
  </si>
  <si>
    <t>the provision for alteration of lists and appeals</t>
  </si>
  <si>
    <t>7. Add: RV list amendments charged against the 2017 List regarding</t>
  </si>
  <si>
    <t>17. Amount deducted/retained (based on NNDR1)</t>
  </si>
  <si>
    <t>36. Sum due to (+) / from (-) authority (line 34 minus line 35)</t>
  </si>
  <si>
    <t>40. Sum due to (+) / from (-) authority (line 38 minus line 39)</t>
  </si>
  <si>
    <t>43. Sum due to (+) / from (-) authority (line 41 minus line 42)</t>
  </si>
  <si>
    <t>46. Sum due to (+) / from (-) authority (line 44 minus line 45)</t>
  </si>
  <si>
    <t>Additional compensation for loss of supplementary multipler income - SBRR RV BA</t>
  </si>
  <si>
    <t>Additional compensation for loss of supplementary multipler income - SBRR RV DA</t>
  </si>
  <si>
    <t>Part 4 SBRR supplement</t>
  </si>
  <si>
    <t>Change in allowance for non collection - BA</t>
  </si>
  <si>
    <t>Change in allowance for non collection - DA</t>
  </si>
  <si>
    <t>30. Sum due to (+) / from (-) authority (line 28 minus line 29)</t>
  </si>
  <si>
    <t>Updated for NNDR1 2018-19 published dataset</t>
  </si>
  <si>
    <t>Does it have shale gas relief</t>
  </si>
  <si>
    <t>Shale gas - upper tier</t>
  </si>
  <si>
    <t>Shale gas - UT share</t>
  </si>
  <si>
    <t>Shale gas - FRA</t>
  </si>
  <si>
    <t>FRA</t>
  </si>
  <si>
    <t>Shale gas - FRA share</t>
  </si>
  <si>
    <t>UnLock</t>
  </si>
  <si>
    <t>Part 2 DA Summary: Designated Areas</t>
  </si>
  <si>
    <t>Shale Oil and Gas scheme sites</t>
  </si>
  <si>
    <t>2. Adjustments to gross rates payable in respect of previous years</t>
  </si>
  <si>
    <t>PART 3: GROSS RATES PAYABLE AND RELIEFS</t>
  </si>
  <si>
    <t>14. Amount previously retained (based on NNDR1)</t>
  </si>
  <si>
    <t>7. add: amounts retained in respect of shale oil and gas scheme sites</t>
  </si>
  <si>
    <t>E1204</t>
  </si>
  <si>
    <t>E1203</t>
  </si>
  <si>
    <t>E3538</t>
  </si>
  <si>
    <t>E3539</t>
  </si>
  <si>
    <t>Basingstoke and Deane</t>
  </si>
  <si>
    <t>Bath and North East Somerset UA</t>
  </si>
  <si>
    <t>Bournemouth, Christchurch &amp; Poole</t>
  </si>
  <si>
    <t>Brighton and Hove UA</t>
  </si>
  <si>
    <t>Dorset Council</t>
  </si>
  <si>
    <t>East Suffolk</t>
  </si>
  <si>
    <t>Isles of Scilly UA</t>
  </si>
  <si>
    <t>King’s Lynn and West Norfolk</t>
  </si>
  <si>
    <t>Redcar and Cleveland UA</t>
  </si>
  <si>
    <t>St. Helens</t>
  </si>
  <si>
    <t>Telford and Wrekin UA</t>
  </si>
  <si>
    <t>West Suffolk</t>
  </si>
  <si>
    <t>Windsor and Maidenhead UA</t>
  </si>
  <si>
    <t>UNLOCK</t>
  </si>
  <si>
    <t>TPP Payment on account - from NNDR1: BA</t>
  </si>
  <si>
    <t>TPP Payment on account - from NNDR1: DA</t>
  </si>
  <si>
    <t>Allowance for cost of
collection (cost of collection + legal costs)</t>
  </si>
  <si>
    <t>Port of Bristol - Total</t>
  </si>
  <si>
    <t>58. Adjustments to amount of relief provided in</t>
  </si>
  <si>
    <t>4. Revenue foregone in respect of previous years' liability</t>
  </si>
  <si>
    <t>22. Adjustments to amount of relief provided in</t>
  </si>
  <si>
    <t>2019-20 Billing authority proportion</t>
  </si>
  <si>
    <t>2019-20 upper tier proportion</t>
  </si>
  <si>
    <t>2019-20 fire proportion</t>
  </si>
  <si>
    <t>2019-20 Sum</t>
  </si>
  <si>
    <t>Essex Police, Fire &amp; Crime Commissioner</t>
  </si>
  <si>
    <t>Greater Manchester Combined Authority</t>
  </si>
  <si>
    <t>Staffordshire Police, Fire and Rescue and Crime Commissioner</t>
  </si>
  <si>
    <t>Northamptonshire PCC-Fire</t>
  </si>
  <si>
    <t>Dorset CC</t>
  </si>
  <si>
    <t>Baseline for 2019-20 NNDR1</t>
  </si>
  <si>
    <t>Amounts retained iro shale oil and gas - BA</t>
  </si>
  <si>
    <t>Amounts retained iro shale oil and gas - MPA</t>
  </si>
  <si>
    <t>Amounts retained iro shale oil and gas - FRA</t>
  </si>
  <si>
    <t>Changes in provision for appeals - 2010 list - BA</t>
  </si>
  <si>
    <t>Changes in provision for appeals - 2010 list- DA</t>
  </si>
  <si>
    <t>From published 19-20 NNDR1 data</t>
  </si>
  <si>
    <t>Collection Fund opening balance</t>
  </si>
  <si>
    <t>Enterprise Zone Qualifying Relief for 100% Pilots - BA</t>
  </si>
  <si>
    <t>Enterprise Zone Qualifying Relief for 100% Pilots - Fire</t>
  </si>
  <si>
    <t>E6348</t>
  </si>
  <si>
    <t>n/a</t>
  </si>
  <si>
    <t>Formats</t>
  </si>
  <si>
    <t>Additional compensation for loss of supplementary multipler income - BA</t>
  </si>
  <si>
    <t>Additional compensation for loss of supplementary multipler income - FRA</t>
  </si>
  <si>
    <t>35. Amount provisionally paid (based on grant determination) (not applicable)</t>
  </si>
  <si>
    <t>AssetID</t>
  </si>
  <si>
    <t>AssetValue</t>
  </si>
  <si>
    <t>AssetComments</t>
  </si>
  <si>
    <t>AssetComments2</t>
  </si>
  <si>
    <t>AssetComments3</t>
  </si>
  <si>
    <t>AssetComments4</t>
  </si>
  <si>
    <t>AssetComments5</t>
  </si>
  <si>
    <t>Form</t>
  </si>
  <si>
    <t>FormVers</t>
  </si>
  <si>
    <t>Form Version</t>
  </si>
  <si>
    <t>OrgID</t>
  </si>
  <si>
    <t>The Organisation ID for the Local Authority submitting the Form</t>
  </si>
  <si>
    <t>Period</t>
  </si>
  <si>
    <t>The collection period</t>
  </si>
  <si>
    <t>Contact_Name</t>
  </si>
  <si>
    <t>The contact name of the person submitting the form</t>
  </si>
  <si>
    <t>Contact_Tele</t>
  </si>
  <si>
    <t>The contact Telephone Number of the person submitting the form</t>
  </si>
  <si>
    <t>Contact_Email</t>
  </si>
  <si>
    <t>The contact email address of the person submitting the form</t>
  </si>
  <si>
    <t>tpptola</t>
  </si>
  <si>
    <t>tppfromla</t>
  </si>
  <si>
    <t>cityoffset</t>
  </si>
  <si>
    <t>nndrincome</t>
  </si>
  <si>
    <t>PLEASE DO NOT AMEND</t>
  </si>
  <si>
    <t>Section</t>
  </si>
  <si>
    <t>E0402</t>
  </si>
  <si>
    <t>2020-21 Billing authority proportion</t>
  </si>
  <si>
    <t>2020-21 upper tier proportion</t>
  </si>
  <si>
    <t>2020-21 fire proportion</t>
  </si>
  <si>
    <t>2020-21 Sum</t>
  </si>
  <si>
    <t>Dorset &amp; Wiltshire Fire &amp; Rescue Authority</t>
  </si>
  <si>
    <t>Buckinghamshire UA</t>
  </si>
  <si>
    <t>Baseline for 2020-21 NNDR1</t>
  </si>
  <si>
    <t>From published 2020-21 NNDR Data</t>
  </si>
  <si>
    <t>9a. sums retained by billing authority</t>
  </si>
  <si>
    <t>9b. sums retained by major precepting authority</t>
  </si>
  <si>
    <t>Is an upper tier?</t>
  </si>
  <si>
    <t>Local Newspaper Relief</t>
  </si>
  <si>
    <t>Nursery Relief</t>
  </si>
  <si>
    <t>RowNumber</t>
  </si>
  <si>
    <t>Part1_Income</t>
  </si>
  <si>
    <t>Part2_CollectableRates</t>
  </si>
  <si>
    <t>interest_baa</t>
  </si>
  <si>
    <t>interest_da</t>
  </si>
  <si>
    <t>interest_tot</t>
  </si>
  <si>
    <t>writeoffs_noncoll_baa</t>
  </si>
  <si>
    <t>writeoffs_noncoll_da</t>
  </si>
  <si>
    <t>writeoffs_noncoll_tot</t>
  </si>
  <si>
    <t>writeoffs_excnoncoll_baa</t>
  </si>
  <si>
    <t>writeoffs_excnoncoll_da</t>
  </si>
  <si>
    <t>writeoffs_excnoncoll_tot</t>
  </si>
  <si>
    <t>change_noncoll_baa</t>
  </si>
  <si>
    <t>change_noncoll_da</t>
  </si>
  <si>
    <t>change_noncoll_tot</t>
  </si>
  <si>
    <t>rvamend_2010_baa</t>
  </si>
  <si>
    <t>rvamend_2010_da</t>
  </si>
  <si>
    <t>rvamend_2010_tot</t>
  </si>
  <si>
    <t>rvamend_2017_baa</t>
  </si>
  <si>
    <t>rvamend_2017_da</t>
  </si>
  <si>
    <t>rvamend_2017_tot</t>
  </si>
  <si>
    <t>rvamend_chg_2010_baa</t>
  </si>
  <si>
    <t>rvamend_chg_2010_da</t>
  </si>
  <si>
    <t>rvamend_chg_2010_tot</t>
  </si>
  <si>
    <t>rvamend_chg_2017_baa</t>
  </si>
  <si>
    <t>rvamend_chg_2017_da</t>
  </si>
  <si>
    <t>rvamend_chg_2017_tot</t>
  </si>
  <si>
    <t>netcollect_baa</t>
  </si>
  <si>
    <t>netcollect_da_1</t>
  </si>
  <si>
    <t>disreg_renew_baa</t>
  </si>
  <si>
    <t>disreg_shale_baa</t>
  </si>
  <si>
    <t>netcollect_tot_1</t>
  </si>
  <si>
    <t>tpp_tot</t>
  </si>
  <si>
    <t>disreg_tot</t>
  </si>
  <si>
    <t>costcoll_form</t>
  </si>
  <si>
    <t>costcoll_legal</t>
  </si>
  <si>
    <t>costcoll_allow</t>
  </si>
  <si>
    <t>ezrelief_pil_baa</t>
  </si>
  <si>
    <t>ezrelief_pil_da</t>
  </si>
  <si>
    <t>ezrelief_pil_tot</t>
  </si>
  <si>
    <t>ezrelief_nonpil_baa</t>
  </si>
  <si>
    <t>ezrelief_nonpil_da</t>
  </si>
  <si>
    <t>ezrelief_nonpil_tot</t>
  </si>
  <si>
    <t>portbristol_baa</t>
  </si>
  <si>
    <t>portbristol_tot</t>
  </si>
  <si>
    <t>tpp_da</t>
  </si>
  <si>
    <t>disreg_base_tot</t>
  </si>
  <si>
    <t>nndrcsdeduct_baa</t>
  </si>
  <si>
    <t>nndrcsdeduct_da</t>
  </si>
  <si>
    <t>sums_outstanding</t>
  </si>
  <si>
    <t>sums_owing</t>
  </si>
  <si>
    <t>netrates_baa</t>
  </si>
  <si>
    <t>netrates_da</t>
  </si>
  <si>
    <t>netrates_tot</t>
  </si>
  <si>
    <t>Part_2_Line_1_Col1</t>
  </si>
  <si>
    <t>Part_2_Line_1_Col2</t>
  </si>
  <si>
    <t>Part_2_Line_1_Col3</t>
  </si>
  <si>
    <t>Part_2_Line_2_Col1</t>
  </si>
  <si>
    <t>Part_2_Line_2_Col2</t>
  </si>
  <si>
    <t>Part_2_Line_2_Col3</t>
  </si>
  <si>
    <t>Part_2_Line_3_Col1</t>
  </si>
  <si>
    <t>Part_2_Line_3_Col2</t>
  </si>
  <si>
    <t>Part_2_Line_3_Col3</t>
  </si>
  <si>
    <t>Part_2_Line_4_Col1</t>
  </si>
  <si>
    <t>Part_2_Line_4_Col2</t>
  </si>
  <si>
    <t>Part_2_Line_4_Col3</t>
  </si>
  <si>
    <t>Part_2_Line_5_Col1</t>
  </si>
  <si>
    <t>Part_2_Line_5_Col2</t>
  </si>
  <si>
    <t>Part_2_Line_5_Col3</t>
  </si>
  <si>
    <t>Part_2_Line_6_Col1</t>
  </si>
  <si>
    <t>Part_2_Line_6_Col2</t>
  </si>
  <si>
    <t>Part_2_Line_6_Col3</t>
  </si>
  <si>
    <t>Part_2_Line_7_Col1</t>
  </si>
  <si>
    <t>Part_2_Line_7_Col2</t>
  </si>
  <si>
    <t>Part_2_Line_7_Col3</t>
  </si>
  <si>
    <t>Part_2_Line_8_Col1</t>
  </si>
  <si>
    <t>Part_2_Line_8_Col2</t>
  </si>
  <si>
    <t>Part_2_Line_8_Col3</t>
  </si>
  <si>
    <t>Part_2_Line_9_Col1</t>
  </si>
  <si>
    <t>Part_2_Line_9_Col2</t>
  </si>
  <si>
    <t>Part_2_Line_9_Col3</t>
  </si>
  <si>
    <t>Part_2_Line_10_Col1</t>
  </si>
  <si>
    <t>Part_2_Line_10_Col2</t>
  </si>
  <si>
    <t>Part_2_Line_10_Col3</t>
  </si>
  <si>
    <t>Part_2_Line_11_Col2</t>
  </si>
  <si>
    <t>Part_2_Line_11_Col3</t>
  </si>
  <si>
    <t>Part_2_Line_12_Col1</t>
  </si>
  <si>
    <t>Part_2_Line_12_Col2</t>
  </si>
  <si>
    <t>Part_2_Line_12_Col3</t>
  </si>
  <si>
    <t>Part_2_Line_13_Col2</t>
  </si>
  <si>
    <t>Part_2_Line_13_Col3</t>
  </si>
  <si>
    <t>Part_2_Line_14_Col2</t>
  </si>
  <si>
    <t>Part_2_Line_14_Col3</t>
  </si>
  <si>
    <t>Part_2_Line_15_Col2</t>
  </si>
  <si>
    <t>Part_2_Line_15_Col3</t>
  </si>
  <si>
    <t>Part_2_Line_16_Col3</t>
  </si>
  <si>
    <t>Part_2_Line_17_Col2</t>
  </si>
  <si>
    <t>Part_2_Line_17_Col3</t>
  </si>
  <si>
    <t>Part_2_Line_18_Col3</t>
  </si>
  <si>
    <t>Part_2_Line_22_Col3</t>
  </si>
  <si>
    <t>Part_2_Line_23_Col1</t>
  </si>
  <si>
    <t>Part_2_Line_23_Col3</t>
  </si>
  <si>
    <t>Part_2_Line_24_Col3</t>
  </si>
  <si>
    <t>Part_2_Line_25_Col3</t>
  </si>
  <si>
    <t>Part3_Reliefs</t>
  </si>
  <si>
    <t>grsrate_baa</t>
  </si>
  <si>
    <t>grsrate_da</t>
  </si>
  <si>
    <t>grsrate_tot</t>
  </si>
  <si>
    <t>grsrate_adj_baa</t>
  </si>
  <si>
    <t>grsrate_adj_da</t>
  </si>
  <si>
    <t>grsrate_adj_tot</t>
  </si>
  <si>
    <t>transarr_fgone_baa</t>
  </si>
  <si>
    <t>transarr_fgone_da</t>
  </si>
  <si>
    <t>transarr_fgone_tot</t>
  </si>
  <si>
    <t>transarr_netcost_baa</t>
  </si>
  <si>
    <t>transarr_netcost_da</t>
  </si>
  <si>
    <t>transarr_fgone_py_baa</t>
  </si>
  <si>
    <t>transarr_fgone_py_da</t>
  </si>
  <si>
    <t>transarr_fgone_py_tot</t>
  </si>
  <si>
    <t>transarr_inc_py_baa</t>
  </si>
  <si>
    <t>transarr_inc_py_da</t>
  </si>
  <si>
    <t>transarr_inc_py_tot</t>
  </si>
  <si>
    <t>transarr_netcost_tot</t>
  </si>
  <si>
    <t>sbrr_baa</t>
  </si>
  <si>
    <t>sbrr_da</t>
  </si>
  <si>
    <t>sbrr_tot</t>
  </si>
  <si>
    <t>sbrrsecprop_baa</t>
  </si>
  <si>
    <t>sbrrsecprop_da</t>
  </si>
  <si>
    <t>sbrrsecprop_tot</t>
  </si>
  <si>
    <t>sbrr_adj_baa</t>
  </si>
  <si>
    <t>sbrr_adj_da</t>
  </si>
  <si>
    <t>sbrr_adj_tot</t>
  </si>
  <si>
    <t>sbrr_adjprev_baa</t>
  </si>
  <si>
    <t>sbrr_adjprev_da</t>
  </si>
  <si>
    <t>sbrr_adjprev_tot</t>
  </si>
  <si>
    <t>sbrrsecprop_adjprev_baa</t>
  </si>
  <si>
    <t>sbrrsecprop_adjprev_da</t>
  </si>
  <si>
    <t>sbrrsecprop_adjprev_tot</t>
  </si>
  <si>
    <t>sbrr_adj1317_baa</t>
  </si>
  <si>
    <t>sbrr_adj1317_da</t>
  </si>
  <si>
    <t>sbrr_adj1317_tot</t>
  </si>
  <si>
    <t>sbrrsecprop_adj1317_baa</t>
  </si>
  <si>
    <t>sbrrsecprop_adj1317_da</t>
  </si>
  <si>
    <t>sbrrsecprop_adj1317_tot</t>
  </si>
  <si>
    <t>sbrr_adj1720_baa</t>
  </si>
  <si>
    <t>sbrr_adj1720_da</t>
  </si>
  <si>
    <t>sbrr_adj1720_tot</t>
  </si>
  <si>
    <t>sbrrsecprop_adj1720_baa</t>
  </si>
  <si>
    <t>sbrrsecprop_adj1720_da</t>
  </si>
  <si>
    <t>sbrrsecprop_adj1720_tot</t>
  </si>
  <si>
    <t>sbrr_addyield_tot</t>
  </si>
  <si>
    <t>mr_charity_baa</t>
  </si>
  <si>
    <t>mr_charity_da</t>
  </si>
  <si>
    <t>mr_charity_tot</t>
  </si>
  <si>
    <t>mr_casc_baa</t>
  </si>
  <si>
    <t>mr_casc_da</t>
  </si>
  <si>
    <t>mr_casc_tot</t>
  </si>
  <si>
    <t>mr_rural_baa</t>
  </si>
  <si>
    <t>mr_rural_da</t>
  </si>
  <si>
    <t>mr_rural_tot</t>
  </si>
  <si>
    <t>mr_tot_baa</t>
  </si>
  <si>
    <t>mr_tot_da</t>
  </si>
  <si>
    <t>mr_tot_tot</t>
  </si>
  <si>
    <t>mr_adj_charity_baa</t>
  </si>
  <si>
    <t>mr_adj_charity_da</t>
  </si>
  <si>
    <t>mr_adj_charity_tot</t>
  </si>
  <si>
    <t>mr_adj_casc_baa</t>
  </si>
  <si>
    <t>mr_adj_casc_da</t>
  </si>
  <si>
    <t>mr_adj_casc_tot</t>
  </si>
  <si>
    <t>mr_adj_rural_baa</t>
  </si>
  <si>
    <t>mr_adj_rural_da</t>
  </si>
  <si>
    <t>mr_adj_rural_tot</t>
  </si>
  <si>
    <t>mr_adj_telecom_baa</t>
  </si>
  <si>
    <t>mr_adj_telecom_da</t>
  </si>
  <si>
    <t>mr_adj_telecom_tot</t>
  </si>
  <si>
    <t>partocc_baa</t>
  </si>
  <si>
    <t>partocc_da</t>
  </si>
  <si>
    <t>partocc_tot</t>
  </si>
  <si>
    <t>empty_baa</t>
  </si>
  <si>
    <t>empty_da</t>
  </si>
  <si>
    <t>empty_tot</t>
  </si>
  <si>
    <t>emptytot_baa</t>
  </si>
  <si>
    <t>emptytot_da</t>
  </si>
  <si>
    <t>emptytot_tot</t>
  </si>
  <si>
    <t>partocc_adj_baa</t>
  </si>
  <si>
    <t>partocc_adj_da</t>
  </si>
  <si>
    <t>partocc_adj_tot</t>
  </si>
  <si>
    <t>empty_adj_baa</t>
  </si>
  <si>
    <t>empty_adj_da</t>
  </si>
  <si>
    <t>empty_adj_tot</t>
  </si>
  <si>
    <t>dr_charity_baa</t>
  </si>
  <si>
    <t>dr_charity_da</t>
  </si>
  <si>
    <t>dr_charity_tot</t>
  </si>
  <si>
    <t>dr_nonprof_baa</t>
  </si>
  <si>
    <t>dr_nonprof_da</t>
  </si>
  <si>
    <t>dr_nonprof_tot</t>
  </si>
  <si>
    <t>dr_casc_baa</t>
  </si>
  <si>
    <t>dr_casc_da</t>
  </si>
  <si>
    <t>dr_casc_tot</t>
  </si>
  <si>
    <t>dr_rshop_tot</t>
  </si>
  <si>
    <t>dr_smlrural_baa</t>
  </si>
  <si>
    <t>dr_smlrural_da</t>
  </si>
  <si>
    <t>dr_smlrural_tot</t>
  </si>
  <si>
    <t>dr_other_baa</t>
  </si>
  <si>
    <t>dr_other_da</t>
  </si>
  <si>
    <t>dr_other_tot</t>
  </si>
  <si>
    <t>ezcasea</t>
  </si>
  <si>
    <t>ezcaseb</t>
  </si>
  <si>
    <t>dr_tot_baa</t>
  </si>
  <si>
    <t>dr_tot_da</t>
  </si>
  <si>
    <t>dr_tot_tot</t>
  </si>
  <si>
    <t>dr_adj_charity_baa</t>
  </si>
  <si>
    <t>dr_adj_charity_da</t>
  </si>
  <si>
    <t>dr_adj_charity_tot</t>
  </si>
  <si>
    <t>dr_adj_nonprof_baa</t>
  </si>
  <si>
    <t>dr_adj_nonprof_da</t>
  </si>
  <si>
    <t>dr_adj_nonprof_tot</t>
  </si>
  <si>
    <t>dr_adj_casc_baa</t>
  </si>
  <si>
    <t>dr_adj_casc_da</t>
  </si>
  <si>
    <t>dr_adj_casc_tot</t>
  </si>
  <si>
    <t>dr_adj_rshop_baa</t>
  </si>
  <si>
    <t>dr_adj_rshop_da</t>
  </si>
  <si>
    <t>dr_adj_rshop_tot</t>
  </si>
  <si>
    <t>dr_adj_smlrural_baa</t>
  </si>
  <si>
    <t>dr_adj_smlrural_da</t>
  </si>
  <si>
    <t>dr_adj_smlrural_tot</t>
  </si>
  <si>
    <t>dr_adj_other_baa</t>
  </si>
  <si>
    <t>dr_adj_other_da</t>
  </si>
  <si>
    <t>dr_adj_other_tot</t>
  </si>
  <si>
    <t>drs31_newempty_adj_baa</t>
  </si>
  <si>
    <t>drs31_newempty_adj_da</t>
  </si>
  <si>
    <t>drs31_newempty_adj_tot</t>
  </si>
  <si>
    <t>drs31_longempty_adj_baa</t>
  </si>
  <si>
    <t>drs31_longempty_adj_da</t>
  </si>
  <si>
    <t>drs31_longempty_adj_tot</t>
  </si>
  <si>
    <t>drs31_retail_adj_baa</t>
  </si>
  <si>
    <t>drs31_retail_adj_da</t>
  </si>
  <si>
    <t>drs31_retail_adj_tot</t>
  </si>
  <si>
    <t>drs31_flooding_baa</t>
  </si>
  <si>
    <t>drs31_flooding_da</t>
  </si>
  <si>
    <t>drs31_flooding_tot</t>
  </si>
  <si>
    <t>drs31_flooding_adj_baa</t>
  </si>
  <si>
    <t>drs31_flooding_adj_da</t>
  </si>
  <si>
    <t>drs31_flooding_adj_tot</t>
  </si>
  <si>
    <t>drs31_inlieu_adj_baa</t>
  </si>
  <si>
    <t>drs31_inlieu_adj_da</t>
  </si>
  <si>
    <t>drs31_inlieu_adj_tot</t>
  </si>
  <si>
    <t>drs31_rural_tot</t>
  </si>
  <si>
    <t>drs31_rural_adj_baa</t>
  </si>
  <si>
    <t>drs31_rural_adj_da</t>
  </si>
  <si>
    <t>drs31_rural_adj_tot</t>
  </si>
  <si>
    <t>drs31_localnews_baa</t>
  </si>
  <si>
    <t>drs31_localnews_da</t>
  </si>
  <si>
    <t>drs31_localnews_tot</t>
  </si>
  <si>
    <t>drs31_localnews_adj_baa</t>
  </si>
  <si>
    <t>drs31_localnews_adj_da</t>
  </si>
  <si>
    <t>drs31_localnews_adj_tot</t>
  </si>
  <si>
    <t>drs31_smlsup_baa</t>
  </si>
  <si>
    <t>drs31_smlsup_da</t>
  </si>
  <si>
    <t>drs31_smlsup_tot</t>
  </si>
  <si>
    <t>drs31_smlsup_adj_baa</t>
  </si>
  <si>
    <t>drs31_smlsup_adj_da</t>
  </si>
  <si>
    <t>drs31_smlsup_adj_tot</t>
  </si>
  <si>
    <t>drs31_pub_adj_baa</t>
  </si>
  <si>
    <t>drs31_pub_adj_da</t>
  </si>
  <si>
    <t>drs31_pub_adj_tot</t>
  </si>
  <si>
    <t>drs31_expretail_adj_baa</t>
  </si>
  <si>
    <t>drs31_expretail_adj_da</t>
  </si>
  <si>
    <t>drs31_expretail_adj_tot</t>
  </si>
  <si>
    <t>drs31_tot_baa</t>
  </si>
  <si>
    <t>drs31_tot_da</t>
  </si>
  <si>
    <t>drs31_tot_tot</t>
  </si>
  <si>
    <t>drs31_hardship_baa</t>
  </si>
  <si>
    <t>drs31_hardship_da</t>
  </si>
  <si>
    <t>drs31_hardship_tot</t>
  </si>
  <si>
    <t>drs31_hardship_adj_baa</t>
  </si>
  <si>
    <t>drs31_hardship_adj_da</t>
  </si>
  <si>
    <t>drs31_hardship_adj_tot</t>
  </si>
  <si>
    <t>drs31_hardshiptot_baa</t>
  </si>
  <si>
    <t>drs31_hardshiptot_da</t>
  </si>
  <si>
    <t>drs31_hardshiptot_tot</t>
  </si>
  <si>
    <t>rec_grsrates_baa</t>
  </si>
  <si>
    <t>rec_grsrates_da</t>
  </si>
  <si>
    <t>rec_grsrates_tot</t>
  </si>
  <si>
    <t>rec_transrel_baa</t>
  </si>
  <si>
    <t>rec_transrel_da</t>
  </si>
  <si>
    <t>rec_transrel_tot</t>
  </si>
  <si>
    <t>rec_mr_baa</t>
  </si>
  <si>
    <t>rec_mr_da</t>
  </si>
  <si>
    <t>rec_mr_tot</t>
  </si>
  <si>
    <t>rec_empty_baa</t>
  </si>
  <si>
    <t>rec_empty_da</t>
  </si>
  <si>
    <t>rec_empty_tot</t>
  </si>
  <si>
    <t>rec_dr_baa</t>
  </si>
  <si>
    <t>rec_dr_da</t>
  </si>
  <si>
    <t>rec_dr_tot</t>
  </si>
  <si>
    <t>rec_drs31_baa</t>
  </si>
  <si>
    <t>rec_drs32_da</t>
  </si>
  <si>
    <t>rec_drs33_tot</t>
  </si>
  <si>
    <t>rec_hardship_baa</t>
  </si>
  <si>
    <t>rec_hardship_da</t>
  </si>
  <si>
    <t>rec_hardship_tot</t>
  </si>
  <si>
    <t>rec_totalrel_baa</t>
  </si>
  <si>
    <t>rec_totalrel_da</t>
  </si>
  <si>
    <t>rec_totalrel_tot</t>
  </si>
  <si>
    <t>rec_netrates_baa</t>
  </si>
  <si>
    <t>rec_netrates_da</t>
  </si>
  <si>
    <t>rec_netrates_tot</t>
  </si>
  <si>
    <t>Part_3_Line_10_Col1</t>
  </si>
  <si>
    <t>Part_3_Line_10_Col2</t>
  </si>
  <si>
    <t>Part_3_Line_10_Col3</t>
  </si>
  <si>
    <t>Part_3_Line_11_Col1</t>
  </si>
  <si>
    <t>Part_3_Line_11_Col2</t>
  </si>
  <si>
    <t>Part_3_Line_11_Col3</t>
  </si>
  <si>
    <t>Part_3_Line_14_Col1</t>
  </si>
  <si>
    <t>Part_3_Line_14_Col2</t>
  </si>
  <si>
    <t>Part_3_Line_14_Col3</t>
  </si>
  <si>
    <t>Part_3_Line_15_Col1</t>
  </si>
  <si>
    <t>Part_3_Line_15_Col2</t>
  </si>
  <si>
    <t>Part_3_Line_15_Col3</t>
  </si>
  <si>
    <t>Part_3_Line_16_Col1</t>
  </si>
  <si>
    <t>Part_3_Line_16_Col2</t>
  </si>
  <si>
    <t>Part_3_Line_16_Col3</t>
  </si>
  <si>
    <t>Part_3_Line_17_Col1</t>
  </si>
  <si>
    <t>Part_3_Line_17_Col2</t>
  </si>
  <si>
    <t>Part_3_Line_17_Col3</t>
  </si>
  <si>
    <t>Part_3_Line_18_Col1</t>
  </si>
  <si>
    <t>Part_3_Line_18_Col2</t>
  </si>
  <si>
    <t>Part_3_Line_18_Col3</t>
  </si>
  <si>
    <t>Part_3_Line_19_Col1</t>
  </si>
  <si>
    <t>Part_3_Line_19_Col2</t>
  </si>
  <si>
    <t>Part_3_Line_19_Col3</t>
  </si>
  <si>
    <t>Part_3_Line_20_Col1</t>
  </si>
  <si>
    <t>Part_3_Line_20_Col2</t>
  </si>
  <si>
    <t>Part_3_Line_20_Col3</t>
  </si>
  <si>
    <t>Part_3_Line_22_Col1</t>
  </si>
  <si>
    <t>Part_3_Line_22_Col2</t>
  </si>
  <si>
    <t>Part_3_Line_22_Col3</t>
  </si>
  <si>
    <t>Part_3_Line_23_Col1</t>
  </si>
  <si>
    <t>Part_3_Line_23_Col2</t>
  </si>
  <si>
    <t>Part_3_Line_23_Col3</t>
  </si>
  <si>
    <t>Part_3_Line_24_Col1</t>
  </si>
  <si>
    <t>Part_3_Line_24_Col2</t>
  </si>
  <si>
    <t>Part_3_Line_24_Col3</t>
  </si>
  <si>
    <t>Part_3_Line_25_Col1</t>
  </si>
  <si>
    <t>Part_3_Line_25_Col2</t>
  </si>
  <si>
    <t>Part_3_Line_25_Col3</t>
  </si>
  <si>
    <t>Part_3_Line_26_Col1</t>
  </si>
  <si>
    <t>Part_3_Line_26_Col2</t>
  </si>
  <si>
    <t>Part_3_Line_26_Col3</t>
  </si>
  <si>
    <t>Part_3_Line_27_Col1</t>
  </si>
  <si>
    <t>Part_3_Line_27_Col2</t>
  </si>
  <si>
    <t>Part_3_Line_27_Col3</t>
  </si>
  <si>
    <t>Part_3_Line_28_Col1</t>
  </si>
  <si>
    <t>Part_3_Line_28_Col2</t>
  </si>
  <si>
    <t>Part_3_Line_28_Col3</t>
  </si>
  <si>
    <t>Part_3_Line_29_Col1</t>
  </si>
  <si>
    <t>Part_3_Line_29_Col2</t>
  </si>
  <si>
    <t>Part_3_Line_29_Col3</t>
  </si>
  <si>
    <t>Part_3_Line_30_Col1</t>
  </si>
  <si>
    <t>Part_3_Line_30_Col2</t>
  </si>
  <si>
    <t>Part_3_Line_30_Col3</t>
  </si>
  <si>
    <t>Part_3_Line_31_Col1</t>
  </si>
  <si>
    <t>Part_3_Line_31_Col2</t>
  </si>
  <si>
    <t>Part_3_Line_31_Col3</t>
  </si>
  <si>
    <t>Part_3_Line_32_Col1</t>
  </si>
  <si>
    <t>Part_3_Line_32_Col2</t>
  </si>
  <si>
    <t>Part_3_Line_32_Col3</t>
  </si>
  <si>
    <t>Part_3_Line_33_Col1</t>
  </si>
  <si>
    <t>Part_3_Line_33_Col2</t>
  </si>
  <si>
    <t>Part_3_Line_33_Col3</t>
  </si>
  <si>
    <t>Part_3_Line_34_Col1</t>
  </si>
  <si>
    <t>Part_3_Line_34_Col2</t>
  </si>
  <si>
    <t>Part_3_Line_34_Col3</t>
  </si>
  <si>
    <t>Part_3_Line_36_Col1</t>
  </si>
  <si>
    <t>Part_3_Line_36_Col2</t>
  </si>
  <si>
    <t>Part_3_Line_36_Col3</t>
  </si>
  <si>
    <t>Part_3_Line_37_Col1</t>
  </si>
  <si>
    <t>Part_3_Line_37_Col2</t>
  </si>
  <si>
    <t>Part_3_Line_37_Col3</t>
  </si>
  <si>
    <t>Part_3_Line_38_Col1</t>
  </si>
  <si>
    <t>Part_3_Line_38_Col2</t>
  </si>
  <si>
    <t>Part_3_Line_38_Col3</t>
  </si>
  <si>
    <t>Part_3_Line_39_Col1</t>
  </si>
  <si>
    <t>Part_3_Line_39_Col2</t>
  </si>
  <si>
    <t>Part_3_Line_39_Col3</t>
  </si>
  <si>
    <t>Part_3_Line_40_Col1</t>
  </si>
  <si>
    <t>Part_3_Line_40_Col2</t>
  </si>
  <si>
    <t>Part_3_Line_40_Col3</t>
  </si>
  <si>
    <t>Part_3_Line_43_Col2</t>
  </si>
  <si>
    <t>Part_3_Line_44_Col1</t>
  </si>
  <si>
    <t>Part_3_Line_45_Col1</t>
  </si>
  <si>
    <t>Part_3_Line_46_Col3</t>
  </si>
  <si>
    <t>Part_3_Line_46_Col1</t>
  </si>
  <si>
    <t>Part_3_Line_46_Col2</t>
  </si>
  <si>
    <t>Part_3_Line_47_Col3</t>
  </si>
  <si>
    <t>Part_3_Line_47_Col1</t>
  </si>
  <si>
    <t>Part_3_Line_47_Col2</t>
  </si>
  <si>
    <t>Part_3_Line_48_Col3</t>
  </si>
  <si>
    <t>Part_3_Line_48_Col1</t>
  </si>
  <si>
    <t>Part_3_Line_48_Col2</t>
  </si>
  <si>
    <t>Part_3_Line_49_Col3</t>
  </si>
  <si>
    <t>Part_3_Line_49_Col1</t>
  </si>
  <si>
    <t>Part_3_Line_49_Col2</t>
  </si>
  <si>
    <t>Part_3_Line_50_Col3</t>
  </si>
  <si>
    <t>Part_3_Line_50_Col1</t>
  </si>
  <si>
    <t>Part_3_Line_50_Col2</t>
  </si>
  <si>
    <t>Part_3_Line_52_Col3</t>
  </si>
  <si>
    <t>Part_3_Line_52_Col1</t>
  </si>
  <si>
    <t>Part_3_Line_52_Col2</t>
  </si>
  <si>
    <t>Part_3_Line_53_Col3</t>
  </si>
  <si>
    <t>Part_3_Line_53_Col1</t>
  </si>
  <si>
    <t>Part_3_Line_53_Col2</t>
  </si>
  <si>
    <t>Part_3_Line_54_Col3</t>
  </si>
  <si>
    <t>Part_3_Line_54_Col1</t>
  </si>
  <si>
    <t>Part_3_Line_54_Col2</t>
  </si>
  <si>
    <t>Part_3_Line_55_Col3</t>
  </si>
  <si>
    <t>Part_3_Line_55_Col1</t>
  </si>
  <si>
    <t>Part_3_Line_55_Col2</t>
  </si>
  <si>
    <t>Part_3_Line_58_Col3</t>
  </si>
  <si>
    <t>Part_3_Line_58_Col1</t>
  </si>
  <si>
    <t>Part_3_Line_58_Col2</t>
  </si>
  <si>
    <t>Part_3_Line_59_Col3</t>
  </si>
  <si>
    <t>Part_3_Line_59_Col1</t>
  </si>
  <si>
    <t>Part_3_Line_59_Col2</t>
  </si>
  <si>
    <t>Part_3_Line_60_Col3</t>
  </si>
  <si>
    <t>Part_3_Line_60_Col1</t>
  </si>
  <si>
    <t>Part_3_Line_60_Col2</t>
  </si>
  <si>
    <t>Part_3_Line_62_Col3</t>
  </si>
  <si>
    <t>Part_3_Line_62_Col1</t>
  </si>
  <si>
    <t>Part_3_Line_62_Col2</t>
  </si>
  <si>
    <t>Part_3_Line_64_Col3</t>
  </si>
  <si>
    <t>Part_3_Line_64_Col1</t>
  </si>
  <si>
    <t>Part_3_Line_64_Col2</t>
  </si>
  <si>
    <t>Part_3_Line_65_Col3</t>
  </si>
  <si>
    <t>Part_3_Line_65_Col1</t>
  </si>
  <si>
    <t>Part_3_Line_65_Col2</t>
  </si>
  <si>
    <t>Part_3_Line_1_Col1</t>
  </si>
  <si>
    <t>Part_3_Line_1_Col2</t>
  </si>
  <si>
    <t>Part_3_Line_1_Col3</t>
  </si>
  <si>
    <t>Part_3_Line_2_Col1</t>
  </si>
  <si>
    <t>Part_3_Line_2_Col2</t>
  </si>
  <si>
    <t>Part_3_Line_2_Col3</t>
  </si>
  <si>
    <t>Part_3_Line_3_Col1</t>
  </si>
  <si>
    <t>Part_3_Line_3_Col2</t>
  </si>
  <si>
    <t>Part_3_Line_3_Col3</t>
  </si>
  <si>
    <t>Part_3_Line_4_Col1</t>
  </si>
  <si>
    <t>Part_3_Line_4_Col2</t>
  </si>
  <si>
    <t>Part_3_Line_4_Col3</t>
  </si>
  <si>
    <t>Part_3_Line_5_Col1</t>
  </si>
  <si>
    <t>Part_3_Line_5_Col2</t>
  </si>
  <si>
    <t>Part_3_Line_5_Col3</t>
  </si>
  <si>
    <t>Part_3_Line_6_Col1</t>
  </si>
  <si>
    <t>Part_3_Line_6_Col2</t>
  </si>
  <si>
    <t>Part_3_Line_6_Col3</t>
  </si>
  <si>
    <t>Part_3_Line_7_Col1</t>
  </si>
  <si>
    <t>Part_3_Line_7_Col2</t>
  </si>
  <si>
    <t>Part_3_Line_7_Col3</t>
  </si>
  <si>
    <t>Part_3_Line_8_Col1</t>
  </si>
  <si>
    <t>Part_3_Line_8_Col2</t>
  </si>
  <si>
    <t>Part_3_Line_8_Col3</t>
  </si>
  <si>
    <t>Part_3_Line_9_Col1</t>
  </si>
  <si>
    <t>Part_3_Line_9_Col2</t>
  </si>
  <si>
    <t>Part_3_Line_9_Col3</t>
  </si>
  <si>
    <t>Part_3_Rec_Line_1_Col1</t>
  </si>
  <si>
    <t>Part_3_Rec_Line_1_Col2</t>
  </si>
  <si>
    <t>Part_3_Rec_Line_1_Col3</t>
  </si>
  <si>
    <t>Part_3_Rec_Line_2_Col1</t>
  </si>
  <si>
    <t>Part_3_Rec_Line_2_Col2</t>
  </si>
  <si>
    <t>Part_3_Rec_Line_2_Col3</t>
  </si>
  <si>
    <t>Part_3_Rec_Line_3_Col1</t>
  </si>
  <si>
    <t>Part_3_Rec_Line_3_Col2</t>
  </si>
  <si>
    <t>Part_3_Rec_Line_3_Col3</t>
  </si>
  <si>
    <t>Part_3_Rec_Line_4_Col1</t>
  </si>
  <si>
    <t>Part_3_Rec_Line_4_Col2</t>
  </si>
  <si>
    <t>Part_3_Rec_Line_4_Col3</t>
  </si>
  <si>
    <t>Part_3_Rec_Line_5_Col1</t>
  </si>
  <si>
    <t>Part_3_Rec_Line_5_Col2</t>
  </si>
  <si>
    <t>Part_3_Rec_Line_5_Col3</t>
  </si>
  <si>
    <t>Part_3_Rec_Line_6_Col1</t>
  </si>
  <si>
    <t>Part_3_Rec_Line_6_Col2</t>
  </si>
  <si>
    <t>Part_3_Rec_Line_6_Col3</t>
  </si>
  <si>
    <t>Part_3_Rec_Line_7_Col1</t>
  </si>
  <si>
    <t>Part_3_Rec_Line_7_Col2</t>
  </si>
  <si>
    <t>Part_3_Rec_Line_7_Col3</t>
  </si>
  <si>
    <t>Part_3_Rec_Line_8_Col1</t>
  </si>
  <si>
    <t>Part_3_Rec_Line_8_Col2</t>
  </si>
  <si>
    <t>Part_3_Rec_Line_8_Col3</t>
  </si>
  <si>
    <t>Part_3_Rec_Line_9_Col1</t>
  </si>
  <si>
    <t>Part_3_Rec_Line_9_Col2</t>
  </si>
  <si>
    <t>Part_3_Rec_Line_9_Col3</t>
  </si>
  <si>
    <t>Part_3_Line_10a_Col1</t>
  </si>
  <si>
    <t>Part_3_Line_10a_Col2</t>
  </si>
  <si>
    <t>Part_3_Line_10a_Col3</t>
  </si>
  <si>
    <t>Part_3_Line_11a_Col1</t>
  </si>
  <si>
    <t>Part_3_Line_11a_Col2</t>
  </si>
  <si>
    <t>Part_3_Line_11a_Col3</t>
  </si>
  <si>
    <t>tpp_tot_baa</t>
  </si>
  <si>
    <t>tpp_tot_tot</t>
  </si>
  <si>
    <t>tpp_nndr1_baa</t>
  </si>
  <si>
    <t>tpp_nndr1_da</t>
  </si>
  <si>
    <t>tpp_nndr1_tot</t>
  </si>
  <si>
    <t>tpp_due_baa</t>
  </si>
  <si>
    <t>tpp_due_da</t>
  </si>
  <si>
    <t>tpp_due_tot</t>
  </si>
  <si>
    <t>Part4_Rec</t>
  </si>
  <si>
    <t>nndrshare_cg</t>
  </si>
  <si>
    <t>nndrshare_ua</t>
  </si>
  <si>
    <t>nndrshare_fra</t>
  </si>
  <si>
    <t>nndrshare_ba</t>
  </si>
  <si>
    <t>costcoll_nndr3_ba</t>
  </si>
  <si>
    <t>costcoll_nndr1_ba</t>
  </si>
  <si>
    <t>costcoll_due_ba</t>
  </si>
  <si>
    <t>ez_nndr3_ba</t>
  </si>
  <si>
    <t>ez_nndr1_ba</t>
  </si>
  <si>
    <t>ez_due_ba</t>
  </si>
  <si>
    <t>shale_nndr3_ba</t>
  </si>
  <si>
    <t>shale_nndr1_ba</t>
  </si>
  <si>
    <t>shale_due_ba</t>
  </si>
  <si>
    <t>shale_nndr3_ua</t>
  </si>
  <si>
    <t>shale_nndr1_ua</t>
  </si>
  <si>
    <t>shale_due_ua</t>
  </si>
  <si>
    <t>shale_nndr3_fra</t>
  </si>
  <si>
    <t>shale_nndr1_fra</t>
  </si>
  <si>
    <t>shale_due_fra</t>
  </si>
  <si>
    <t>renew_nndr3_ba</t>
  </si>
  <si>
    <t>renew_nndr1_ba</t>
  </si>
  <si>
    <t>renew_due_ba</t>
  </si>
  <si>
    <t>renew_nndr3_ua</t>
  </si>
  <si>
    <t>renew_nndr1_ua</t>
  </si>
  <si>
    <t>renew_due_ua</t>
  </si>
  <si>
    <t>ezrelpil_nndr3_ba</t>
  </si>
  <si>
    <t>ezrelpil_nndr1_ba</t>
  </si>
  <si>
    <t>ezrelpil_due_ba</t>
  </si>
  <si>
    <t>ezrelpil_nndr3_ua</t>
  </si>
  <si>
    <t>ezrelpil_nndr1_ua</t>
  </si>
  <si>
    <t>ezrelpil_due_ua</t>
  </si>
  <si>
    <t>ezrelpil_nndr3_fra</t>
  </si>
  <si>
    <t>ezrelpil_nndr1_fra</t>
  </si>
  <si>
    <t>ezrelpil_due_fra</t>
  </si>
  <si>
    <t>ezrelpil_nndr3_cg</t>
  </si>
  <si>
    <t>ezrelpil_nndr1_cg</t>
  </si>
  <si>
    <t>ezrelpil_due_cg</t>
  </si>
  <si>
    <t>portofbristol_nndr3_cg</t>
  </si>
  <si>
    <t>portofbristol_nndr1_cg</t>
  </si>
  <si>
    <t>portofbristol_due_cg</t>
  </si>
  <si>
    <t>portofbristol_nndr3_ba</t>
  </si>
  <si>
    <t>portofbristol_nndr1_ba</t>
  </si>
  <si>
    <t>portofbristol_due_ba</t>
  </si>
  <si>
    <t>sbrr_nndr3_double_ba</t>
  </si>
  <si>
    <t>sbrr_nndr3_double_ua</t>
  </si>
  <si>
    <t>sbrr_nndr3_double_fra</t>
  </si>
  <si>
    <t>sbrr_nndr3_loss_ba</t>
  </si>
  <si>
    <t>sbrr_nndr3_loss_ua</t>
  </si>
  <si>
    <t>sbrr_nndr3_loss_fra</t>
  </si>
  <si>
    <t>sbrr_nndr1_ba</t>
  </si>
  <si>
    <t>sbrr_nndr1_ua</t>
  </si>
  <si>
    <t>sbrr_nndr1_fra</t>
  </si>
  <si>
    <t>sbrr_due_ba</t>
  </si>
  <si>
    <t>sbrr_due_ua</t>
  </si>
  <si>
    <t>sbrr_due_fra</t>
  </si>
  <si>
    <t>sbrrsecprop_nndr3_ba</t>
  </si>
  <si>
    <t>sbrrsecprop_nndr3_ua</t>
  </si>
  <si>
    <t>sbrrsecprop_nndr3_fra</t>
  </si>
  <si>
    <t>sbrrsecprop_nndr1_ba</t>
  </si>
  <si>
    <t>sbrrsecprop_nndr1_ua</t>
  </si>
  <si>
    <t>sbrrsecprop_nndr1_fra</t>
  </si>
  <si>
    <t>sbrrsecprop_due_ba</t>
  </si>
  <si>
    <t>sbrrsecprop_due_ua</t>
  </si>
  <si>
    <t>sbrrsecprop_due_fra</t>
  </si>
  <si>
    <t>newempty_nndr3_ba</t>
  </si>
  <si>
    <t>newempty_nndr3_ua</t>
  </si>
  <si>
    <t>newempty_nndr3_fra</t>
  </si>
  <si>
    <t>longempty_nndr3_ba</t>
  </si>
  <si>
    <t>longempty_nndr3_ua</t>
  </si>
  <si>
    <t>longempty_nndr3_fra</t>
  </si>
  <si>
    <t>retailrel_nndr3_ba</t>
  </si>
  <si>
    <t>retailrel_nndr3_ua</t>
  </si>
  <si>
    <t>retailrel_nndr3_fra</t>
  </si>
  <si>
    <t>flooding_nndr3_ba</t>
  </si>
  <si>
    <t>flooding_nndr3_ua</t>
  </si>
  <si>
    <t>flooding_nndr3_fra</t>
  </si>
  <si>
    <t>flooding_nndr1_ba</t>
  </si>
  <si>
    <t>flooding_nndr1_ua</t>
  </si>
  <si>
    <t>flooding_nndr1_fra</t>
  </si>
  <si>
    <t>flooding_due_ba</t>
  </si>
  <si>
    <t>flooding_due_ua</t>
  </si>
  <si>
    <t>flooding_due_fra</t>
  </si>
  <si>
    <t>inlieu_nndr3_ba</t>
  </si>
  <si>
    <t>inlieu_nndr3_ua</t>
  </si>
  <si>
    <t>inlieu_nndr3_fra</t>
  </si>
  <si>
    <t>rural_nndr3_ba</t>
  </si>
  <si>
    <t>rural_nndr3_ua</t>
  </si>
  <si>
    <t>rural_nndr3_fra</t>
  </si>
  <si>
    <t>rural_nndr1_ba</t>
  </si>
  <si>
    <t>rural_nndr1_ua</t>
  </si>
  <si>
    <t>rural_nndr1_fra</t>
  </si>
  <si>
    <t>rural_due_ba</t>
  </si>
  <si>
    <t>rural_due_ua</t>
  </si>
  <si>
    <t>rural_due_fra</t>
  </si>
  <si>
    <t>localnews_nndr3_ba</t>
  </si>
  <si>
    <t>localnews_nndr3_ua</t>
  </si>
  <si>
    <t>localnews_nndr3_fra</t>
  </si>
  <si>
    <t>localnews_nndr1_ba</t>
  </si>
  <si>
    <t>localnews_nndr1_ua</t>
  </si>
  <si>
    <t>localnews_nndr1_fra</t>
  </si>
  <si>
    <t>localnews_due_ba</t>
  </si>
  <si>
    <t>localnews_due_ua</t>
  </si>
  <si>
    <t>localnews_due_fra</t>
  </si>
  <si>
    <t>smlsup_nndr3_ba</t>
  </si>
  <si>
    <t>smlsup_nndr3_ua</t>
  </si>
  <si>
    <t>smlsup_nndr3_fra</t>
  </si>
  <si>
    <t>smlsup_nndr1_ba</t>
  </si>
  <si>
    <t>smlsup_nndr1_ua</t>
  </si>
  <si>
    <t>smlsup_nndr1_fra</t>
  </si>
  <si>
    <t>smlsup_due_ba</t>
  </si>
  <si>
    <t>smlsup_due_ua</t>
  </si>
  <si>
    <t>smlsup_due_fra</t>
  </si>
  <si>
    <t>pub_nndr3_ba</t>
  </si>
  <si>
    <t>pub_nndr3_ua</t>
  </si>
  <si>
    <t>pub_nndr3_fra</t>
  </si>
  <si>
    <t>telecomms_nndr3_ba</t>
  </si>
  <si>
    <t>telecomms_nndr3_ua</t>
  </si>
  <si>
    <t>telecomms_nndr3_fra</t>
  </si>
  <si>
    <t>nursery_nndr3_ba</t>
  </si>
  <si>
    <t>nursery_nndr3_ua</t>
  </si>
  <si>
    <t>nursery_nndr3_fra</t>
  </si>
  <si>
    <t>s31relpil_nndr3_ba</t>
  </si>
  <si>
    <t>s31relpil_nndr3_ua</t>
  </si>
  <si>
    <t>s31relpil_nndr3_fra</t>
  </si>
  <si>
    <t>s31relpil_nndr1_ba</t>
  </si>
  <si>
    <t>s31relpil_nndr1_ua</t>
  </si>
  <si>
    <t>s31relpil_nndr1_fra</t>
  </si>
  <si>
    <t>s31relpil_due_ba</t>
  </si>
  <si>
    <t>s31relpil_due_ua</t>
  </si>
  <si>
    <t>s31relpil_due_fra</t>
  </si>
  <si>
    <t>s31rectotal_ba</t>
  </si>
  <si>
    <t>s31rectotal_ua</t>
  </si>
  <si>
    <t>s31rectotal_fra</t>
  </si>
  <si>
    <t>Part_4_Split_Col1</t>
  </si>
  <si>
    <t>Part_4_Split_Col2</t>
  </si>
  <si>
    <t>Part_4_Split_Col3</t>
  </si>
  <si>
    <t>Part_4_Line_1_Col1</t>
  </si>
  <si>
    <t>Part_4_Line_1_Col2</t>
  </si>
  <si>
    <t>Part_4_Line_1_Col3</t>
  </si>
  <si>
    <t>Part_4_Line_2_Col1</t>
  </si>
  <si>
    <t>Part_4_Line_2_Col2</t>
  </si>
  <si>
    <t>Part_4_Line_2_Col3</t>
  </si>
  <si>
    <t>Part_4_Line_3_Col1</t>
  </si>
  <si>
    <t>Part_4_Line_3_Col2</t>
  </si>
  <si>
    <t>Part_4_Line_3_Col3</t>
  </si>
  <si>
    <t>Part_4_Line_10_Col2</t>
  </si>
  <si>
    <t>Part_4_Line_11_Col2</t>
  </si>
  <si>
    <t>Part_4_Line_12_Col2</t>
  </si>
  <si>
    <t>Part_4_Line_13_Col2</t>
  </si>
  <si>
    <t>Part_4_Line_14_Col2</t>
  </si>
  <si>
    <t>Part_4_Line_15_Col2</t>
  </si>
  <si>
    <t>Part_4_Line_13_Col3</t>
  </si>
  <si>
    <t>Part_4_Line_14_Col3</t>
  </si>
  <si>
    <t>Part_4_Line_15_Col3</t>
  </si>
  <si>
    <t>Part_4_Line_16_Col1</t>
  </si>
  <si>
    <t>Part_4_Line_17_Col1</t>
  </si>
  <si>
    <t>Part_4_Line_18_Col1</t>
  </si>
  <si>
    <t>Part_4_Line_16_Col2</t>
  </si>
  <si>
    <t>Part_4_Line_17_Col2</t>
  </si>
  <si>
    <t>Part_4_Line_18_Col2</t>
  </si>
  <si>
    <t>Part_4_Line_16_Col3</t>
  </si>
  <si>
    <t>Part_4_Line_17_Col3</t>
  </si>
  <si>
    <t>Part_4_Line_18_Col3</t>
  </si>
  <si>
    <t>Part_4_Line_26_Col2</t>
  </si>
  <si>
    <t>Part_4_Line_26_Col3</t>
  </si>
  <si>
    <t>Part_4_Line_27_Col2</t>
  </si>
  <si>
    <t>Part_4_Line_27_Col3</t>
  </si>
  <si>
    <t>Part_4_Line_28_Col2</t>
  </si>
  <si>
    <t>Part_4_Line_28_Col3</t>
  </si>
  <si>
    <t>Part_4_Line_29_Col2</t>
  </si>
  <si>
    <t>Part_4_Line_29_Col3</t>
  </si>
  <si>
    <t>Part_4_Line_30_Col2</t>
  </si>
  <si>
    <t>Part_4_Line_30_Col3</t>
  </si>
  <si>
    <t>Part_4_Line_31_Col2</t>
  </si>
  <si>
    <t>Part_4_Line_31_Col3</t>
  </si>
  <si>
    <t>Part_4_Line_32_Col2</t>
  </si>
  <si>
    <t>Part_4_Line_32_Col3</t>
  </si>
  <si>
    <t>Part_4_Line_33_Col2</t>
  </si>
  <si>
    <t>Part_4_Line_33_Col3</t>
  </si>
  <si>
    <t>Part_4_Line_34_Col2</t>
  </si>
  <si>
    <t>Part_4_Line_34_Col3</t>
  </si>
  <si>
    <t>Part_4_Line_35_Col2</t>
  </si>
  <si>
    <t>Part_4_Line_35_Col3</t>
  </si>
  <si>
    <t>Part_4_Line_36_Col2</t>
  </si>
  <si>
    <t>Part_4_Line_36_Col3</t>
  </si>
  <si>
    <t>Part_4_Line_37_Col2</t>
  </si>
  <si>
    <t>Part_4_Line_37_Col3</t>
  </si>
  <si>
    <t>Part_4_Line_38_Col2</t>
  </si>
  <si>
    <t>Part_4_Line_38_Col3</t>
  </si>
  <si>
    <t>Part_4_Line_39_Col2</t>
  </si>
  <si>
    <t>Part_4_Line_39_Col3</t>
  </si>
  <si>
    <t>Part_4_Line_40_Col2</t>
  </si>
  <si>
    <t>Part_4_Line_40_Col3</t>
  </si>
  <si>
    <t>Part_4_Line_41_Col2</t>
  </si>
  <si>
    <t>Part_4_Line_41_Col3</t>
  </si>
  <si>
    <t>Part_4_Line_42_Col2</t>
  </si>
  <si>
    <t>Part_4_Line_42_Col3</t>
  </si>
  <si>
    <t>Part_4_Line_43_Col2</t>
  </si>
  <si>
    <t>Part_4_Line_43_Col3</t>
  </si>
  <si>
    <t>Part_4_Line_44_Col2</t>
  </si>
  <si>
    <t>Part_4_Line_44_Col3</t>
  </si>
  <si>
    <t>Part_4_Line_45_Col2</t>
  </si>
  <si>
    <t>Part_4_Line_45_Col3</t>
  </si>
  <si>
    <t>Part_4_Line_46_Col2</t>
  </si>
  <si>
    <t>Part_4_Line_46_Col3</t>
  </si>
  <si>
    <t>Part_4_Line_51_Col2</t>
  </si>
  <si>
    <t>Part_4_Line_51_Col3</t>
  </si>
  <si>
    <t>Part_4_Line_57_Col2</t>
  </si>
  <si>
    <t>Part_4_Line_57_Col3</t>
  </si>
  <si>
    <t>Part_4_Line_59_Col2</t>
  </si>
  <si>
    <t>Part_4_Line_59_Col3</t>
  </si>
  <si>
    <t>Part_4_Line_60_Col2</t>
  </si>
  <si>
    <t>Part_4_Line_60_Col3</t>
  </si>
  <si>
    <t>Part_4_Line_61_Col2</t>
  </si>
  <si>
    <t>Part_4_Line_61_Col3</t>
  </si>
  <si>
    <t>Part_4_Line_62_Col2</t>
  </si>
  <si>
    <t>Part_4_Line_62_Col3</t>
  </si>
  <si>
    <t>Part_4_Line_63_Col2</t>
  </si>
  <si>
    <t>Part_4_Line_63_Col3</t>
  </si>
  <si>
    <t>Part_4_Line_64_Col2</t>
  </si>
  <si>
    <t>Part_4_Line_64_Col3</t>
  </si>
  <si>
    <t>Part_4_Line_65_Col2</t>
  </si>
  <si>
    <t>Part_4_Line_65_Col3</t>
  </si>
  <si>
    <t>Part5_CollectionFund</t>
  </si>
  <si>
    <t>8. add: qualifying relief in Designated Areas</t>
  </si>
  <si>
    <t>nndrcsdeduct_cg</t>
  </si>
  <si>
    <t>nri_cg</t>
  </si>
  <si>
    <t>costcoll_allow_ba</t>
  </si>
  <si>
    <t>costcoll_allow_tot</t>
  </si>
  <si>
    <t>disreg_da_ba</t>
  </si>
  <si>
    <t>disreg_shale_ba</t>
  </si>
  <si>
    <t>disreg_shale_mpa</t>
  </si>
  <si>
    <t>disreg_shale_fra</t>
  </si>
  <si>
    <t>nndrsharepc_cg</t>
  </si>
  <si>
    <t>nndrsharepc_ba</t>
  </si>
  <si>
    <t>nndrsharepc_mpa</t>
  </si>
  <si>
    <t>nndrsharepc_fra</t>
  </si>
  <si>
    <t>nndrsharepc_tot</t>
  </si>
  <si>
    <t>disreg_da_tot</t>
  </si>
  <si>
    <t>daqual_ba</t>
  </si>
  <si>
    <t>daqual_mpa</t>
  </si>
  <si>
    <t>daqual_fra</t>
  </si>
  <si>
    <t>daqual_tot</t>
  </si>
  <si>
    <t>portofbristol_ba</t>
  </si>
  <si>
    <t>portofbristol_tot</t>
  </si>
  <si>
    <t>s31grant_ba</t>
  </si>
  <si>
    <t>s31grant_mpa</t>
  </si>
  <si>
    <t>s31grant_fra</t>
  </si>
  <si>
    <t>s31grant_tot</t>
  </si>
  <si>
    <t>sumsoutsowing_cg</t>
  </si>
  <si>
    <t>sumsoutsowing_ba</t>
  </si>
  <si>
    <t>sumsoutsowing_mpa</t>
  </si>
  <si>
    <t>sumsoutsowing_fra</t>
  </si>
  <si>
    <t>sumsoutsowing_tot</t>
  </si>
  <si>
    <t>sumsoutsowed_cg</t>
  </si>
  <si>
    <t>sumsoutsowed_ba</t>
  </si>
  <si>
    <t>sumsoutsowed_mpa</t>
  </si>
  <si>
    <t>sumsoutsowed_fra</t>
  </si>
  <si>
    <t>sumsoutsowed_tot</t>
  </si>
  <si>
    <t>noncoll_ob_cg</t>
  </si>
  <si>
    <t>noncoll_ob_ba</t>
  </si>
  <si>
    <t>noncoll_ob_mpa</t>
  </si>
  <si>
    <t>noncoll_ob_fra</t>
  </si>
  <si>
    <t>noncoll_ob_tot</t>
  </si>
  <si>
    <t>noncoll_chrgd_cg</t>
  </si>
  <si>
    <t>noncoll_chrgd_ba</t>
  </si>
  <si>
    <t>noncoll_chrgd_mpa</t>
  </si>
  <si>
    <t>noncoll_chrgd_fra</t>
  </si>
  <si>
    <t>noncoll_chrgd_tot</t>
  </si>
  <si>
    <t>noncoll_collfund_cg</t>
  </si>
  <si>
    <t>noncoll_collfund_ba</t>
  </si>
  <si>
    <t>noncoll_collfund_mpa</t>
  </si>
  <si>
    <t>noncoll_collfund_fra</t>
  </si>
  <si>
    <t>noncoll_collfund_tot</t>
  </si>
  <si>
    <t>noncoll_cb_cg</t>
  </si>
  <si>
    <t>noncoll_cb_ba</t>
  </si>
  <si>
    <t>noncoll_cb_mpa</t>
  </si>
  <si>
    <t>noncoll_cb_fra</t>
  </si>
  <si>
    <t>noncoll_cb_tot</t>
  </si>
  <si>
    <t>appeals_ob_cg</t>
  </si>
  <si>
    <t>appeals_ob_ba</t>
  </si>
  <si>
    <t>appeals_ob_mpa</t>
  </si>
  <si>
    <t>appeals_ob_fra</t>
  </si>
  <si>
    <t>appeals_ob_tot</t>
  </si>
  <si>
    <t>appeals_ob_2010_cg</t>
  </si>
  <si>
    <t>appeals_ob_2010_ba</t>
  </si>
  <si>
    <t>appeals_ob_2010_mpa</t>
  </si>
  <si>
    <t>appeals_ob_2010_fra</t>
  </si>
  <si>
    <t>appeals_ob_2010_tot</t>
  </si>
  <si>
    <t>appeals_ob_2017_cg</t>
  </si>
  <si>
    <t>appeals_ob_2017_ba</t>
  </si>
  <si>
    <t>appeals_ob_2017_mpa</t>
  </si>
  <si>
    <t>appeals_ob_2017_fra</t>
  </si>
  <si>
    <t>appeals_ob_2017_tot</t>
  </si>
  <si>
    <t>appeals_chrgd_2010_cg</t>
  </si>
  <si>
    <t>appeals_chrgd_2010_ba</t>
  </si>
  <si>
    <t>appeals_chrgd_2010_mpa</t>
  </si>
  <si>
    <t>appeals_chrgd_2010_fra</t>
  </si>
  <si>
    <t>appeals_chrgd_2010_tot</t>
  </si>
  <si>
    <t>appeals_chrgd_2017_cg</t>
  </si>
  <si>
    <t>appeals_chrgd_2017_ba</t>
  </si>
  <si>
    <t>appeals_chrgd_2017_mpa</t>
  </si>
  <si>
    <t>appeals_chrgd_2017_fra</t>
  </si>
  <si>
    <t>appeals_chrgd_2017_tot</t>
  </si>
  <si>
    <t>appeals_collfund_2010_cg</t>
  </si>
  <si>
    <t>appeals_collfund_2010_ba</t>
  </si>
  <si>
    <t>appeals_collfund_2010_mpa</t>
  </si>
  <si>
    <t>appeals_collfund_2010_fra</t>
  </si>
  <si>
    <t>appeals_collfund_2010_tot</t>
  </si>
  <si>
    <t>appeals_collfund_2017_cg</t>
  </si>
  <si>
    <t>appeals_collfund_2017_ba</t>
  </si>
  <si>
    <t>appeals_collfund_2017_mpa</t>
  </si>
  <si>
    <t>appeals_collfund_2017_fra</t>
  </si>
  <si>
    <t>appeals_collfund_2017_tot</t>
  </si>
  <si>
    <t>appeals_cb_cg</t>
  </si>
  <si>
    <t>appeals_cb_ba</t>
  </si>
  <si>
    <t>appeals_cb_mpa</t>
  </si>
  <si>
    <t>appeals_cb_fra</t>
  </si>
  <si>
    <t>appeals_cb_tot</t>
  </si>
  <si>
    <t>appeals_cb_2010_cg</t>
  </si>
  <si>
    <t>appeals_cb_2010_ba</t>
  </si>
  <si>
    <t>appeals_cb_2010_mpa</t>
  </si>
  <si>
    <t>appeals_cb_2010_fra</t>
  </si>
  <si>
    <t>appeals_cb_2010_tot</t>
  </si>
  <si>
    <t>appeals_cb_2017_cg</t>
  </si>
  <si>
    <t>appeals_cb_2017_ba</t>
  </si>
  <si>
    <t>appeals_cb_2017_mpa</t>
  </si>
  <si>
    <t>appeals_cb_2017_fra</t>
  </si>
  <si>
    <t>appeals_cb_2017_tot</t>
  </si>
  <si>
    <t>collfund_ob_cg</t>
  </si>
  <si>
    <t>collfund_ob_ba</t>
  </si>
  <si>
    <t>collfund_ob_mpa</t>
  </si>
  <si>
    <t>collfund_ob_fra</t>
  </si>
  <si>
    <t>collfund_ob_tot</t>
  </si>
  <si>
    <t>collfund_estsurpdef_cg</t>
  </si>
  <si>
    <t>collfund_estsurpdef_ba</t>
  </si>
  <si>
    <t>collfund_estsurpdef_mpa</t>
  </si>
  <si>
    <t>collfund_estsurpdef_fra</t>
  </si>
  <si>
    <t>collfund_estsurpdef_tot</t>
  </si>
  <si>
    <t>collfund_prioryear_cg</t>
  </si>
  <si>
    <t>collfund_prioryear_ba</t>
  </si>
  <si>
    <t>collfund_prioryear_mpa</t>
  </si>
  <si>
    <t>collfund_prioryear_fra</t>
  </si>
  <si>
    <t>collfund_prioryear_tot</t>
  </si>
  <si>
    <t>collfund_estinc_cg</t>
  </si>
  <si>
    <t>collfund_estinc_ba</t>
  </si>
  <si>
    <t>collfund_estinc_mpa</t>
  </si>
  <si>
    <t>collfund_estinc_fra</t>
  </si>
  <si>
    <t>collfund_estinc_tot</t>
  </si>
  <si>
    <t>collfund_actinc_cg</t>
  </si>
  <si>
    <t>collfund_actinc_ba</t>
  </si>
  <si>
    <t>collfund_actinc_mpa</t>
  </si>
  <si>
    <t>collfund_actinc_fra</t>
  </si>
  <si>
    <t>collfund_actinc_tot</t>
  </si>
  <si>
    <t>collfund_surpdef_cg</t>
  </si>
  <si>
    <t>collfund_surpdef_ba</t>
  </si>
  <si>
    <t>collfund_surpdef_mpa</t>
  </si>
  <si>
    <t>collfund_surpdef_fra</t>
  </si>
  <si>
    <t>collfund_surpdef_tot</t>
  </si>
  <si>
    <t>collfund_cb_cg</t>
  </si>
  <si>
    <t>collfund_cb_ba</t>
  </si>
  <si>
    <t>collfund_cb_mpa</t>
  </si>
  <si>
    <t>collfund_cb_fra</t>
  </si>
  <si>
    <t>collfund_cb_tot</t>
  </si>
  <si>
    <t>nndrrrsi_cg</t>
  </si>
  <si>
    <t>nndrrrsi_ba</t>
  </si>
  <si>
    <t>nndrrrsi_mpa</t>
  </si>
  <si>
    <t>nndrrrsi_fra</t>
  </si>
  <si>
    <t>nndrrrsi_tot</t>
  </si>
  <si>
    <t>Part_5_Line_12_Col1</t>
  </si>
  <si>
    <t>Part_5_Line_12_Col2</t>
  </si>
  <si>
    <t>Part_5_Line_12_Col3</t>
  </si>
  <si>
    <t>Part_5_Line_12_Col4</t>
  </si>
  <si>
    <t>Part_5_Line_13_Col1</t>
  </si>
  <si>
    <t>Part_5_Line_13_Col2</t>
  </si>
  <si>
    <t>Part_5_Line_13_Col3</t>
  </si>
  <si>
    <t>Part_5_Line_13_Col4</t>
  </si>
  <si>
    <t>Part_5_Line_14_Col1</t>
  </si>
  <si>
    <t>Part_5_Line_14_Col2</t>
  </si>
  <si>
    <t>Part_5_Line_14_Col3</t>
  </si>
  <si>
    <t>Part_5_Line_14_Col4</t>
  </si>
  <si>
    <t>Part_5_Line_15_Col1</t>
  </si>
  <si>
    <t>Part_5_Line_15_Col2</t>
  </si>
  <si>
    <t>Part_5_Line_15_Col3</t>
  </si>
  <si>
    <t>Part_5_Line_15_Col4</t>
  </si>
  <si>
    <t>Part_5_Line_16_Col1</t>
  </si>
  <si>
    <t>Part_5_Line_16_Col2</t>
  </si>
  <si>
    <t>Part_5_Line_16_Col3</t>
  </si>
  <si>
    <t>Part_5_Line_16_Col4</t>
  </si>
  <si>
    <t>Part_5_Line_17_Col1</t>
  </si>
  <si>
    <t>Part_5_Line_17_Col2</t>
  </si>
  <si>
    <t>Part_5_Line_17_Col3</t>
  </si>
  <si>
    <t>Part_5_Line_17_Col4</t>
  </si>
  <si>
    <t>Part_5_Line_18_Col1</t>
  </si>
  <si>
    <t>Part_5_Line_18_Col2</t>
  </si>
  <si>
    <t>Part_5_Line_18_Col3</t>
  </si>
  <si>
    <t>Part_5_Line_18_Col4</t>
  </si>
  <si>
    <t>Part_5_Line_19_Col1</t>
  </si>
  <si>
    <t>Part_5_Line_19_Col2</t>
  </si>
  <si>
    <t>Part_5_Line_19_Col3</t>
  </si>
  <si>
    <t>Part_5_Line_19_Col4</t>
  </si>
  <si>
    <t>Part_5_Line_20_Col1</t>
  </si>
  <si>
    <t>Part_5_Line_20_Col2</t>
  </si>
  <si>
    <t>Part_5_Line_20_Col3</t>
  </si>
  <si>
    <t>Part_5_Line_20_Col4</t>
  </si>
  <si>
    <t>Part_5_Line_21_Col1</t>
  </si>
  <si>
    <t>Part_5_Line_21_Col2</t>
  </si>
  <si>
    <t>Part_5_Line_21_Col3</t>
  </si>
  <si>
    <t>Part_5_Line_21_Col4</t>
  </si>
  <si>
    <t>Part_5_Line_22_Col1</t>
  </si>
  <si>
    <t>Part_5_Line_22_Col2</t>
  </si>
  <si>
    <t>Part_5_Line_22_Col3</t>
  </si>
  <si>
    <t>Part_5_Line_22_Col4</t>
  </si>
  <si>
    <t>Part_5_Line_23_Col1</t>
  </si>
  <si>
    <t>Part_5_Line_23_Col2</t>
  </si>
  <si>
    <t>Part_5_Line_23_Col3</t>
  </si>
  <si>
    <t>Part_5_Line_23_Col4</t>
  </si>
  <si>
    <t>Part_5_Line_24_Col1</t>
  </si>
  <si>
    <t>Part_5_Line_24_Col2</t>
  </si>
  <si>
    <t>Part_5_Line_24_Col3</t>
  </si>
  <si>
    <t>Part_5_Line_24_Col4</t>
  </si>
  <si>
    <t>Part_5_Line_25_Col1</t>
  </si>
  <si>
    <t>Part_5_Line_25_Col2</t>
  </si>
  <si>
    <t>Part_5_Line_25_Col3</t>
  </si>
  <si>
    <t>Part_5_Line_25_Col4</t>
  </si>
  <si>
    <t>Part_5_Line_26_Col1</t>
  </si>
  <si>
    <t>Part_5_Line_26_Col2</t>
  </si>
  <si>
    <t>Part_5_Line_26_Col3</t>
  </si>
  <si>
    <t>Part_5_Line_26_Col4</t>
  </si>
  <si>
    <t>Part_5_Line_27_Col1</t>
  </si>
  <si>
    <t>Part_5_Line_27_Col2</t>
  </si>
  <si>
    <t>Part_5_Line_27_Col3</t>
  </si>
  <si>
    <t>Part_5_Line_27_Col4</t>
  </si>
  <si>
    <t>Part_5_Line_28_Col1</t>
  </si>
  <si>
    <t>Part_5_Line_28_Col2</t>
  </si>
  <si>
    <t>Part_5_Line_28_Col3</t>
  </si>
  <si>
    <t>Part_5_Line_28_Col4</t>
  </si>
  <si>
    <t>Part_5_Line_29_Col1</t>
  </si>
  <si>
    <t>Part_5_Line_29_Col2</t>
  </si>
  <si>
    <t>Part_5_Line_29_Col3</t>
  </si>
  <si>
    <t>Part_5_Line_29_Col4</t>
  </si>
  <si>
    <t>Part_5_Share_Col1</t>
  </si>
  <si>
    <t>Part_5_Share_Col2</t>
  </si>
  <si>
    <t>Part_5_Share_Col3</t>
  </si>
  <si>
    <t>Part_5_Share_Col4</t>
  </si>
  <si>
    <t>Part_5_Line_1_Col1</t>
  </si>
  <si>
    <t>Part_5_Line_1_Col2</t>
  </si>
  <si>
    <t>Part_5_Line_1_Col3</t>
  </si>
  <si>
    <t>Part_5_Line_1_Col4</t>
  </si>
  <si>
    <t>Part_5_Line_5_Col4</t>
  </si>
  <si>
    <t>Part_5_Line_6_Col2</t>
  </si>
  <si>
    <t>Part_5_Line_7_Col2</t>
  </si>
  <si>
    <t>Part_5_Line_7_Col3</t>
  </si>
  <si>
    <t>Part_5_Line_7_Col4</t>
  </si>
  <si>
    <t>Part_5_Line_8_Col2</t>
  </si>
  <si>
    <t>Part_5_Line_8_Col3</t>
  </si>
  <si>
    <t>Part_5_Line_8_Col4</t>
  </si>
  <si>
    <t>Part_5_Line_10_Col4</t>
  </si>
  <si>
    <t>Part_5_Line_11_Col1</t>
  </si>
  <si>
    <t>Part_5_Line_11_Col2</t>
  </si>
  <si>
    <t>Part_5_Line_11_Col3</t>
  </si>
  <si>
    <t>Part_5_Line_11_Col4</t>
  </si>
  <si>
    <t>Part2DA_DesignatedAreas</t>
  </si>
  <si>
    <t>da_name_da1</t>
  </si>
  <si>
    <t>da_name_da2</t>
  </si>
  <si>
    <t>da_name_da3</t>
  </si>
  <si>
    <t>da_name_da4</t>
  </si>
  <si>
    <t>da_name_da5</t>
  </si>
  <si>
    <t>da_name_da6</t>
  </si>
  <si>
    <t>da_name_da7</t>
  </si>
  <si>
    <t>da_name_da8</t>
  </si>
  <si>
    <t>da_name_da9</t>
  </si>
  <si>
    <t>da_name_da10</t>
  </si>
  <si>
    <t>da_name_da11</t>
  </si>
  <si>
    <t>da_name_da12</t>
  </si>
  <si>
    <t>da_name_da13</t>
  </si>
  <si>
    <t>da_name_da14</t>
  </si>
  <si>
    <t>da_name_da15</t>
  </si>
  <si>
    <t>da_name_da16</t>
  </si>
  <si>
    <t>da_name_da17</t>
  </si>
  <si>
    <t>da_name_da18</t>
  </si>
  <si>
    <t>da_name_da19</t>
  </si>
  <si>
    <t>da_name_da20</t>
  </si>
  <si>
    <t>da_name_da21</t>
  </si>
  <si>
    <t>da_name_da22</t>
  </si>
  <si>
    <t>da_name_da23</t>
  </si>
  <si>
    <t>da_name_da24</t>
  </si>
  <si>
    <t>da_name_da25</t>
  </si>
  <si>
    <t>da_name_da26</t>
  </si>
  <si>
    <t>da_name_da27</t>
  </si>
  <si>
    <t>da_name_da28</t>
  </si>
  <si>
    <t>da_name_da29</t>
  </si>
  <si>
    <t>da_name_da30</t>
  </si>
  <si>
    <t>da_name_da31</t>
  </si>
  <si>
    <t>da_name_da32</t>
  </si>
  <si>
    <t>da_name_da33</t>
  </si>
  <si>
    <t>da_name_da34</t>
  </si>
  <si>
    <t>da_name_da35</t>
  </si>
  <si>
    <t>da_name_da36</t>
  </si>
  <si>
    <t>da_name_da37</t>
  </si>
  <si>
    <t>da_name_da38</t>
  </si>
  <si>
    <t>da_name_da39</t>
  </si>
  <si>
    <t>da_name_da40</t>
  </si>
  <si>
    <t>da_name_da41</t>
  </si>
  <si>
    <t>netcollect_da1</t>
  </si>
  <si>
    <t>netcollect_da2</t>
  </si>
  <si>
    <t>netcollect_da3</t>
  </si>
  <si>
    <t>netcollect_da4</t>
  </si>
  <si>
    <t>netcollect_da5</t>
  </si>
  <si>
    <t>netcollect_da6</t>
  </si>
  <si>
    <t>netcollect_da7</t>
  </si>
  <si>
    <t>netcollect_da8</t>
  </si>
  <si>
    <t>netcollect_da9</t>
  </si>
  <si>
    <t>netcollect_da10</t>
  </si>
  <si>
    <t>netcollect_da11</t>
  </si>
  <si>
    <t>netcollect_da12</t>
  </si>
  <si>
    <t>netcollect_da13</t>
  </si>
  <si>
    <t>netcollect_da14</t>
  </si>
  <si>
    <t>netcollect_da15</t>
  </si>
  <si>
    <t>netcollect_da16</t>
  </si>
  <si>
    <t>netcollect_da17</t>
  </si>
  <si>
    <t>netcollect_da18</t>
  </si>
  <si>
    <t>netcollect_da19</t>
  </si>
  <si>
    <t>netcollect_da20</t>
  </si>
  <si>
    <t>netcollect_da21</t>
  </si>
  <si>
    <t>netcollect_da22</t>
  </si>
  <si>
    <t>netcollect_da23</t>
  </si>
  <si>
    <t>netcollect_da24</t>
  </si>
  <si>
    <t>netcollect_da25</t>
  </si>
  <si>
    <t>netcollect_da26</t>
  </si>
  <si>
    <t>netcollect_da27</t>
  </si>
  <si>
    <t>netcollect_da28</t>
  </si>
  <si>
    <t>netcollect_da29</t>
  </si>
  <si>
    <t>netcollect_da30</t>
  </si>
  <si>
    <t>netcollect_da31</t>
  </si>
  <si>
    <t>netcollect_da32</t>
  </si>
  <si>
    <t>netcollect_da33</t>
  </si>
  <si>
    <t>netcollect_da34</t>
  </si>
  <si>
    <t>netcollect_da35</t>
  </si>
  <si>
    <t>netcollect_da36</t>
  </si>
  <si>
    <t>netcollect_da37</t>
  </si>
  <si>
    <t>netcollect_da38</t>
  </si>
  <si>
    <t>netcollect_da39</t>
  </si>
  <si>
    <t>netcollect_da40</t>
  </si>
  <si>
    <t>netcollect_da41</t>
  </si>
  <si>
    <t>disreg_renew_da1</t>
  </si>
  <si>
    <t>disreg_renew_da2</t>
  </si>
  <si>
    <t>disreg_renew_da3</t>
  </si>
  <si>
    <t>disreg_renew_da4</t>
  </si>
  <si>
    <t>disreg_renew_da5</t>
  </si>
  <si>
    <t>disreg_renew_da6</t>
  </si>
  <si>
    <t>disreg_renew_da7</t>
  </si>
  <si>
    <t>disreg_renew_da8</t>
  </si>
  <si>
    <t>disreg_renew_da9</t>
  </si>
  <si>
    <t>disreg_renew_da10</t>
  </si>
  <si>
    <t>disreg_renew_da11</t>
  </si>
  <si>
    <t>disreg_renew_da12</t>
  </si>
  <si>
    <t>disreg_renew_da13</t>
  </si>
  <si>
    <t>disreg_renew_da14</t>
  </si>
  <si>
    <t>disreg_renew_da15</t>
  </si>
  <si>
    <t>disreg_renew_da16</t>
  </si>
  <si>
    <t>disreg_renew_da17</t>
  </si>
  <si>
    <t>disreg_renew_da18</t>
  </si>
  <si>
    <t>disreg_renew_da19</t>
  </si>
  <si>
    <t>disreg_renew_da20</t>
  </si>
  <si>
    <t>disreg_renew_da21</t>
  </si>
  <si>
    <t>disreg_renew_da22</t>
  </si>
  <si>
    <t>disreg_renew_da23</t>
  </si>
  <si>
    <t>disreg_renew_da24</t>
  </si>
  <si>
    <t>disreg_renew_da25</t>
  </si>
  <si>
    <t>disreg_renew_da26</t>
  </si>
  <si>
    <t>disreg_renew_da27</t>
  </si>
  <si>
    <t>disreg_renew_da28</t>
  </si>
  <si>
    <t>disreg_renew_da29</t>
  </si>
  <si>
    <t>disreg_renew_da30</t>
  </si>
  <si>
    <t>disreg_renew_da31</t>
  </si>
  <si>
    <t>disreg_renew_da32</t>
  </si>
  <si>
    <t>disreg_renew_da33</t>
  </si>
  <si>
    <t>disreg_renew_da34</t>
  </si>
  <si>
    <t>disreg_renew_da35</t>
  </si>
  <si>
    <t>disreg_renew_da36</t>
  </si>
  <si>
    <t>disreg_renew_da37</t>
  </si>
  <si>
    <t>disreg_renew_da38</t>
  </si>
  <si>
    <t>disreg_renew_da39</t>
  </si>
  <si>
    <t>disreg_renew_da40</t>
  </si>
  <si>
    <t>disreg_renew_da41</t>
  </si>
  <si>
    <t>disreg_shale_da1</t>
  </si>
  <si>
    <t>disreg_shale_da2</t>
  </si>
  <si>
    <t>disreg_shale_da3</t>
  </si>
  <si>
    <t>disreg_shale_da4</t>
  </si>
  <si>
    <t>disreg_shale_da5</t>
  </si>
  <si>
    <t>disreg_shale_da6</t>
  </si>
  <si>
    <t>disreg_shale_da7</t>
  </si>
  <si>
    <t>disreg_shale_da8</t>
  </si>
  <si>
    <t>disreg_shale_da9</t>
  </si>
  <si>
    <t>disreg_shale_da10</t>
  </si>
  <si>
    <t>disreg_shale_da11</t>
  </si>
  <si>
    <t>disreg_shale_da12</t>
  </si>
  <si>
    <t>disreg_shale_da13</t>
  </si>
  <si>
    <t>disreg_shale_da14</t>
  </si>
  <si>
    <t>disreg_shale_da15</t>
  </si>
  <si>
    <t>disreg_shale_da16</t>
  </si>
  <si>
    <t>disreg_shale_da17</t>
  </si>
  <si>
    <t>disreg_shale_da18</t>
  </si>
  <si>
    <t>disreg_shale_da19</t>
  </si>
  <si>
    <t>disreg_shale_da20</t>
  </si>
  <si>
    <t>disreg_shale_da21</t>
  </si>
  <si>
    <t>disreg_shale_da22</t>
  </si>
  <si>
    <t>disreg_shale_da23</t>
  </si>
  <si>
    <t>disreg_shale_da24</t>
  </si>
  <si>
    <t>disreg_shale_da25</t>
  </si>
  <si>
    <t>disreg_shale_da26</t>
  </si>
  <si>
    <t>disreg_shale_da27</t>
  </si>
  <si>
    <t>disreg_shale_da28</t>
  </si>
  <si>
    <t>disreg_shale_da29</t>
  </si>
  <si>
    <t>disreg_shale_da30</t>
  </si>
  <si>
    <t>disreg_shale_da31</t>
  </si>
  <si>
    <t>disreg_shale_da32</t>
  </si>
  <si>
    <t>disreg_shale_da33</t>
  </si>
  <si>
    <t>disreg_shale_da34</t>
  </si>
  <si>
    <t>disreg_shale_da35</t>
  </si>
  <si>
    <t>disreg_shale_da36</t>
  </si>
  <si>
    <t>disreg_shale_da37</t>
  </si>
  <si>
    <t>disreg_shale_da38</t>
  </si>
  <si>
    <t>disreg_shale_da39</t>
  </si>
  <si>
    <t>disreg_shale_da40</t>
  </si>
  <si>
    <t>disreg_shale_da41</t>
  </si>
  <si>
    <t>tpp_tot_da1</t>
  </si>
  <si>
    <t>tpp_tot_da2</t>
  </si>
  <si>
    <t>tpp_tot_da3</t>
  </si>
  <si>
    <t>tpp_tot_da4</t>
  </si>
  <si>
    <t>tpp_tot_da5</t>
  </si>
  <si>
    <t>tpp_tot_da6</t>
  </si>
  <si>
    <t>tpp_tot_da7</t>
  </si>
  <si>
    <t>tpp_tot_da8</t>
  </si>
  <si>
    <t>tpp_tot_da9</t>
  </si>
  <si>
    <t>tpp_tot_da10</t>
  </si>
  <si>
    <t>tpp_tot_da11</t>
  </si>
  <si>
    <t>tpp_tot_da12</t>
  </si>
  <si>
    <t>tpp_tot_da13</t>
  </si>
  <si>
    <t>tpp_tot_da14</t>
  </si>
  <si>
    <t>tpp_tot_da15</t>
  </si>
  <si>
    <t>tpp_tot_da16</t>
  </si>
  <si>
    <t>tpp_tot_da17</t>
  </si>
  <si>
    <t>tpp_tot_da18</t>
  </si>
  <si>
    <t>tpp_tot_da19</t>
  </si>
  <si>
    <t>tpp_tot_da20</t>
  </si>
  <si>
    <t>tpp_tot_da21</t>
  </si>
  <si>
    <t>tpp_tot_da22</t>
  </si>
  <si>
    <t>tpp_tot_da23</t>
  </si>
  <si>
    <t>tpp_tot_da24</t>
  </si>
  <si>
    <t>tpp_tot_da25</t>
  </si>
  <si>
    <t>tpp_tot_da26</t>
  </si>
  <si>
    <t>tpp_tot_da27</t>
  </si>
  <si>
    <t>tpp_tot_da28</t>
  </si>
  <si>
    <t>tpp_tot_da29</t>
  </si>
  <si>
    <t>tpp_tot_da30</t>
  </si>
  <si>
    <t>tpp_tot_da31</t>
  </si>
  <si>
    <t>tpp_tot_da32</t>
  </si>
  <si>
    <t>tpp_tot_da33</t>
  </si>
  <si>
    <t>tpp_tot_da34</t>
  </si>
  <si>
    <t>tpp_tot_da35</t>
  </si>
  <si>
    <t>tpp_tot_da36</t>
  </si>
  <si>
    <t>tpp_tot_da37</t>
  </si>
  <si>
    <t>tpp_tot_da38</t>
  </si>
  <si>
    <t>tpp_tot_da39</t>
  </si>
  <si>
    <t>tpp_tot_da40</t>
  </si>
  <si>
    <t>tpp_tot_da41</t>
  </si>
  <si>
    <t>disreg_base_da1</t>
  </si>
  <si>
    <t>disreg_base_da2</t>
  </si>
  <si>
    <t>disreg_base_da3</t>
  </si>
  <si>
    <t>disreg_base_da4</t>
  </si>
  <si>
    <t>disreg_base_da5</t>
  </si>
  <si>
    <t>disreg_base_da6</t>
  </si>
  <si>
    <t>disreg_base_da7</t>
  </si>
  <si>
    <t>disreg_base_da8</t>
  </si>
  <si>
    <t>disreg_base_da9</t>
  </si>
  <si>
    <t>disreg_base_da10</t>
  </si>
  <si>
    <t>disreg_base_da11</t>
  </si>
  <si>
    <t>disreg_base_da12</t>
  </si>
  <si>
    <t>disreg_base_da13</t>
  </si>
  <si>
    <t>disreg_base_da14</t>
  </si>
  <si>
    <t>disreg_base_da15</t>
  </si>
  <si>
    <t>disreg_base_da16</t>
  </si>
  <si>
    <t>disreg_base_da17</t>
  </si>
  <si>
    <t>disreg_base_da18</t>
  </si>
  <si>
    <t>disreg_base_da19</t>
  </si>
  <si>
    <t>disreg_base_da20</t>
  </si>
  <si>
    <t>disreg_base_da21</t>
  </si>
  <si>
    <t>disreg_base_da22</t>
  </si>
  <si>
    <t>disreg_base_da23</t>
  </si>
  <si>
    <t>disreg_base_da24</t>
  </si>
  <si>
    <t>disreg_base_da25</t>
  </si>
  <si>
    <t>disreg_base_da26</t>
  </si>
  <si>
    <t>disreg_base_da27</t>
  </si>
  <si>
    <t>disreg_base_da28</t>
  </si>
  <si>
    <t>disreg_base_da29</t>
  </si>
  <si>
    <t>disreg_base_da30</t>
  </si>
  <si>
    <t>disreg_base_da31</t>
  </si>
  <si>
    <t>disreg_base_da32</t>
  </si>
  <si>
    <t>disreg_base_da33</t>
  </si>
  <si>
    <t>disreg_base_da34</t>
  </si>
  <si>
    <t>disreg_base_da35</t>
  </si>
  <si>
    <t>disreg_base_da36</t>
  </si>
  <si>
    <t>disreg_base_da37</t>
  </si>
  <si>
    <t>disreg_base_da38</t>
  </si>
  <si>
    <t>disreg_base_da39</t>
  </si>
  <si>
    <t>disreg_base_da40</t>
  </si>
  <si>
    <t>disreg_base_da41</t>
  </si>
  <si>
    <t>disreg_da1</t>
  </si>
  <si>
    <t>disreg_da2</t>
  </si>
  <si>
    <t>disreg_da3</t>
  </si>
  <si>
    <t>disreg_da4</t>
  </si>
  <si>
    <t>disreg_da5</t>
  </si>
  <si>
    <t>disreg_da6</t>
  </si>
  <si>
    <t>disreg_da7</t>
  </si>
  <si>
    <t>disreg_da8</t>
  </si>
  <si>
    <t>disreg_da9</t>
  </si>
  <si>
    <t>disreg_da10</t>
  </si>
  <si>
    <t>disreg_da11</t>
  </si>
  <si>
    <t>disreg_da12</t>
  </si>
  <si>
    <t>disreg_da13</t>
  </si>
  <si>
    <t>disreg_da14</t>
  </si>
  <si>
    <t>disreg_da15</t>
  </si>
  <si>
    <t>disreg_da16</t>
  </si>
  <si>
    <t>disreg_da17</t>
  </si>
  <si>
    <t>disreg_da18</t>
  </si>
  <si>
    <t>disreg_da19</t>
  </si>
  <si>
    <t>disreg_da20</t>
  </si>
  <si>
    <t>disreg_da21</t>
  </si>
  <si>
    <t>disreg_da22</t>
  </si>
  <si>
    <t>disreg_da23</t>
  </si>
  <si>
    <t>disreg_da24</t>
  </si>
  <si>
    <t>disreg_da25</t>
  </si>
  <si>
    <t>disreg_da26</t>
  </si>
  <si>
    <t>disreg_da27</t>
  </si>
  <si>
    <t>disreg_da28</t>
  </si>
  <si>
    <t>disreg_da29</t>
  </si>
  <si>
    <t>disreg_da30</t>
  </si>
  <si>
    <t>disreg_da31</t>
  </si>
  <si>
    <t>disreg_da32</t>
  </si>
  <si>
    <t>disreg_da33</t>
  </si>
  <si>
    <t>disreg_da34</t>
  </si>
  <si>
    <t>disreg_da35</t>
  </si>
  <si>
    <t>disreg_da36</t>
  </si>
  <si>
    <t>disreg_da37</t>
  </si>
  <si>
    <t>disreg_da38</t>
  </si>
  <si>
    <t>disreg_da39</t>
  </si>
  <si>
    <t>disreg_da40</t>
  </si>
  <si>
    <t>disreg_da41</t>
  </si>
  <si>
    <t>ezrelief_da</t>
  </si>
  <si>
    <t>ezrelief_da1</t>
  </si>
  <si>
    <t>ezrelief_da2</t>
  </si>
  <si>
    <t>ezrelief_da3</t>
  </si>
  <si>
    <t>ezrelief_da4</t>
  </si>
  <si>
    <t>ezrelief_da5</t>
  </si>
  <si>
    <t>ezrelief_da6</t>
  </si>
  <si>
    <t>ezrelief_da7</t>
  </si>
  <si>
    <t>ezrelief_da8</t>
  </si>
  <si>
    <t>ezrelief_da9</t>
  </si>
  <si>
    <t>ezrelief_da10</t>
  </si>
  <si>
    <t>ezrelief_da11</t>
  </si>
  <si>
    <t>ezrelief_da12</t>
  </si>
  <si>
    <t>ezrelief_da13</t>
  </si>
  <si>
    <t>ezrelief_da14</t>
  </si>
  <si>
    <t>ezrelief_da15</t>
  </si>
  <si>
    <t>ezrelief_da16</t>
  </si>
  <si>
    <t>ezrelief_da17</t>
  </si>
  <si>
    <t>ezrelief_da18</t>
  </si>
  <si>
    <t>ezrelief_da19</t>
  </si>
  <si>
    <t>ezrelief_da20</t>
  </si>
  <si>
    <t>ezrelief_da21</t>
  </si>
  <si>
    <t>ezrelief_da22</t>
  </si>
  <si>
    <t>ezrelief_da23</t>
  </si>
  <si>
    <t>ezrelief_da24</t>
  </si>
  <si>
    <t>ezrelief_da25</t>
  </si>
  <si>
    <t>ezrelief_da26</t>
  </si>
  <si>
    <t>ezrelief_da27</t>
  </si>
  <si>
    <t>ezrelief_da28</t>
  </si>
  <si>
    <t>ezrelief_da29</t>
  </si>
  <si>
    <t>ezrelief_da30</t>
  </si>
  <si>
    <t>ezrelief_da31</t>
  </si>
  <si>
    <t>ezrelief_da32</t>
  </si>
  <si>
    <t>ezrelief_da33</t>
  </si>
  <si>
    <t>ezrelief_da34</t>
  </si>
  <si>
    <t>ezrelief_da35</t>
  </si>
  <si>
    <t>ezrelief_da36</t>
  </si>
  <si>
    <t>ezrelief_da37</t>
  </si>
  <si>
    <t>ezrelief_da38</t>
  </si>
  <si>
    <t>ezrelief_da39</t>
  </si>
  <si>
    <t>ezrelief_da40</t>
  </si>
  <si>
    <t>ezrelief_da41</t>
  </si>
  <si>
    <t>ezrelief_comp_da</t>
  </si>
  <si>
    <t>ezrelief_comp_da1</t>
  </si>
  <si>
    <t>ezrelief_comp_da2</t>
  </si>
  <si>
    <t>ezrelief_comp_da3</t>
  </si>
  <si>
    <t>ezrelief_comp_da4</t>
  </si>
  <si>
    <t>ezrelief_comp_da5</t>
  </si>
  <si>
    <t>ezrelief_comp_da6</t>
  </si>
  <si>
    <t>ezrelief_comp_da7</t>
  </si>
  <si>
    <t>ezrelief_comp_da8</t>
  </si>
  <si>
    <t>ezrelief_comp_da9</t>
  </si>
  <si>
    <t>ezrelief_comp_da10</t>
  </si>
  <si>
    <t>ezrelief_comp_da11</t>
  </si>
  <si>
    <t>ezrelief_comp_da12</t>
  </si>
  <si>
    <t>ezrelief_comp_da13</t>
  </si>
  <si>
    <t>ezrelief_comp_da14</t>
  </si>
  <si>
    <t>ezrelief_comp_da15</t>
  </si>
  <si>
    <t>ezrelief_comp_da16</t>
  </si>
  <si>
    <t>ezrelief_comp_da17</t>
  </si>
  <si>
    <t>ezrelief_comp_da18</t>
  </si>
  <si>
    <t>ezrelief_comp_da19</t>
  </si>
  <si>
    <t>ezrelief_comp_da20</t>
  </si>
  <si>
    <t>ezrelief_comp_da21</t>
  </si>
  <si>
    <t>ezrelief_comp_da22</t>
  </si>
  <si>
    <t>ezrelief_comp_da23</t>
  </si>
  <si>
    <t>ezrelief_comp_da24</t>
  </si>
  <si>
    <t>ezrelief_comp_da25</t>
  </si>
  <si>
    <t>ezrelief_comp_da26</t>
  </si>
  <si>
    <t>ezrelief_comp_da27</t>
  </si>
  <si>
    <t>ezrelief_comp_da28</t>
  </si>
  <si>
    <t>ezrelief_comp_da29</t>
  </si>
  <si>
    <t>ezrelief_comp_da30</t>
  </si>
  <si>
    <t>ezrelief_comp_da31</t>
  </si>
  <si>
    <t>ezrelief_comp_da32</t>
  </si>
  <si>
    <t>ezrelief_comp_da33</t>
  </si>
  <si>
    <t>ezrelief_comp_da34</t>
  </si>
  <si>
    <t>ezrelief_comp_da35</t>
  </si>
  <si>
    <t>ezrelief_comp_da36</t>
  </si>
  <si>
    <t>ezrelief_comp_da37</t>
  </si>
  <si>
    <t>ezrelief_comp_da38</t>
  </si>
  <si>
    <t>ezrelief_comp_da39</t>
  </si>
  <si>
    <t>ezrelief_comp_da40</t>
  </si>
  <si>
    <t>ezrelief_comp_da41</t>
  </si>
  <si>
    <t>da_count</t>
  </si>
  <si>
    <t>Part_2DA_Line_1_Col1</t>
  </si>
  <si>
    <t>DA name for DA 1</t>
  </si>
  <si>
    <t>Part_2DA_Line_2_Col1</t>
  </si>
  <si>
    <t>DA name for DA 2</t>
  </si>
  <si>
    <t>Part_2DA_Line_3_Col1</t>
  </si>
  <si>
    <t>DA name for DA 3</t>
  </si>
  <si>
    <t>Part_2DA_Line_4_Col1</t>
  </si>
  <si>
    <t>DA name for DA 4</t>
  </si>
  <si>
    <t>Part_2DA_Line_5_Col1</t>
  </si>
  <si>
    <t>DA name for DA 5</t>
  </si>
  <si>
    <t>Part_2DA_Line_6_Col1</t>
  </si>
  <si>
    <t>DA name for DA 6</t>
  </si>
  <si>
    <t>Part_2DA_Line_7_Col1</t>
  </si>
  <si>
    <t>DA name for DA 7</t>
  </si>
  <si>
    <t>Part_2DA_Line_8_Col1</t>
  </si>
  <si>
    <t>DA name for DA 8</t>
  </si>
  <si>
    <t>Part_2DA_Line_9_Col1</t>
  </si>
  <si>
    <t>DA name for DA 9</t>
  </si>
  <si>
    <t>Part_2DA_Line_10_Col1</t>
  </si>
  <si>
    <t>DA name for DA 10</t>
  </si>
  <si>
    <t>Part_2DA_Line_11_Col1</t>
  </si>
  <si>
    <t>DA name for DA 11</t>
  </si>
  <si>
    <t>Part_2DA_Line_12_Col1</t>
  </si>
  <si>
    <t>DA name for DA 12</t>
  </si>
  <si>
    <t>Part_2DA_Line_13_Col1</t>
  </si>
  <si>
    <t>DA name for DA 13</t>
  </si>
  <si>
    <t>Part_2DA_Line_14_Col1</t>
  </si>
  <si>
    <t>DA name for DA 14</t>
  </si>
  <si>
    <t>Part_2DA_Line_15_Col1</t>
  </si>
  <si>
    <t>DA name for DA 15</t>
  </si>
  <si>
    <t>Part_2DA_Line_16_Col1</t>
  </si>
  <si>
    <t>DA name for DA 16</t>
  </si>
  <si>
    <t>Part_2DA_Line_17_Col1</t>
  </si>
  <si>
    <t>DA name for DA 17</t>
  </si>
  <si>
    <t>Part_2DA_Line_18_Col1</t>
  </si>
  <si>
    <t>DA name for DA 18</t>
  </si>
  <si>
    <t>Part_2DA_Line_19_Col1</t>
  </si>
  <si>
    <t>DA name for DA 19</t>
  </si>
  <si>
    <t>Part_2DA_Line_20_Col1</t>
  </si>
  <si>
    <t>DA name for DA 20</t>
  </si>
  <si>
    <t>Part_2DA_Line_21_Col1</t>
  </si>
  <si>
    <t>DA name for DA 21</t>
  </si>
  <si>
    <t>Part_2DA_Line_22_Col1</t>
  </si>
  <si>
    <t>DA name for DA 22</t>
  </si>
  <si>
    <t>Part_2DA_Line_23_Col1</t>
  </si>
  <si>
    <t>DA name for DA 23</t>
  </si>
  <si>
    <t>Part_2DA_Line_24_Col1</t>
  </si>
  <si>
    <t>DA name for DA 24</t>
  </si>
  <si>
    <t>Part_2DA_Line_25_Col1</t>
  </si>
  <si>
    <t>DA name for DA 25</t>
  </si>
  <si>
    <t>Part_2DA_Line_26_Col1</t>
  </si>
  <si>
    <t>DA name for DA 26</t>
  </si>
  <si>
    <t>Part_2DA_Line_27_Col1</t>
  </si>
  <si>
    <t>DA name for DA 27</t>
  </si>
  <si>
    <t>Part_2DA_Line_28_Col1</t>
  </si>
  <si>
    <t>DA name for DA 28</t>
  </si>
  <si>
    <t>Part_2DA_Line_29_Col1</t>
  </si>
  <si>
    <t>DA name for DA 29</t>
  </si>
  <si>
    <t>Part_2DA_Line_30_Col1</t>
  </si>
  <si>
    <t>DA name for DA 30</t>
  </si>
  <si>
    <t>Part_2DA_Line_31_Col1</t>
  </si>
  <si>
    <t>DA name for DA 31</t>
  </si>
  <si>
    <t>Part_2DA_Line_32_Col1</t>
  </si>
  <si>
    <t>DA name for DA 32</t>
  </si>
  <si>
    <t>Part_2DA_Line_33_Col1</t>
  </si>
  <si>
    <t>DA name for DA 33</t>
  </si>
  <si>
    <t>Part_2DA_Line_34_Col1</t>
  </si>
  <si>
    <t>DA name for DA 34</t>
  </si>
  <si>
    <t>Part_2DA_Line_35_Col1</t>
  </si>
  <si>
    <t>DA name for DA 35</t>
  </si>
  <si>
    <t>Part_2DA_Line_36_Col1</t>
  </si>
  <si>
    <t>DA name for DA 36</t>
  </si>
  <si>
    <t>Part_2DA_Line_37_Col1</t>
  </si>
  <si>
    <t>DA name for DA 37</t>
  </si>
  <si>
    <t>Part_2DA_Line_38_Col1</t>
  </si>
  <si>
    <t>DA name for DA 38</t>
  </si>
  <si>
    <t>Part_2DA_Line_39_Col1</t>
  </si>
  <si>
    <t>DA name for DA 39</t>
  </si>
  <si>
    <t>Part_2DA_Line_40_Col1</t>
  </si>
  <si>
    <t>DA name for DA 40</t>
  </si>
  <si>
    <t>Part_2DA_Line_41_Col1</t>
  </si>
  <si>
    <t>DA name for DA 41</t>
  </si>
  <si>
    <t>Part_2DA_Line_Total_Col2</t>
  </si>
  <si>
    <t>Net collectable for DA Total</t>
  </si>
  <si>
    <t>Part_2DA_Line_1_Col2</t>
  </si>
  <si>
    <t>Net collectable for DA 1</t>
  </si>
  <si>
    <t>Part_2DA_Line_2_Col2</t>
  </si>
  <si>
    <t>Net collectable for DA 2</t>
  </si>
  <si>
    <t>Part_2DA_Line_3_Col2</t>
  </si>
  <si>
    <t>Net collectable for DA 3</t>
  </si>
  <si>
    <t>Part_2DA_Line_4_Col2</t>
  </si>
  <si>
    <t>Net collectable for DA 4</t>
  </si>
  <si>
    <t>Part_2DA_Line_5_Col2</t>
  </si>
  <si>
    <t>Net collectable for DA 5</t>
  </si>
  <si>
    <t>Part_2DA_Line_6_Col2</t>
  </si>
  <si>
    <t>Net collectable for DA 6</t>
  </si>
  <si>
    <t>Part_2DA_Line_7_Col2</t>
  </si>
  <si>
    <t>Net collectable for DA 7</t>
  </si>
  <si>
    <t>Part_2DA_Line_8_Col2</t>
  </si>
  <si>
    <t>Net collectable for DA 8</t>
  </si>
  <si>
    <t>Part_2DA_Line_9_Col2</t>
  </si>
  <si>
    <t>Net collectable for DA 9</t>
  </si>
  <si>
    <t>Part_2DA_Line_10_Col2</t>
  </si>
  <si>
    <t>Net collectable for DA 10</t>
  </si>
  <si>
    <t>Part_2DA_Line_11_Col2</t>
  </si>
  <si>
    <t>Net collectable for DA 11</t>
  </si>
  <si>
    <t>Part_2DA_Line_12_Col2</t>
  </si>
  <si>
    <t>Net collectable for DA 12</t>
  </si>
  <si>
    <t>Part_2DA_Line_13_Col2</t>
  </si>
  <si>
    <t>Net collectable for DA 13</t>
  </si>
  <si>
    <t>Part_2DA_Line_14_Col2</t>
  </si>
  <si>
    <t>Net collectable for DA 14</t>
  </si>
  <si>
    <t>Part_2DA_Line_15_Col2</t>
  </si>
  <si>
    <t>Net collectable for DA 15</t>
  </si>
  <si>
    <t>Part_2DA_Line_16_Col2</t>
  </si>
  <si>
    <t>Net collectable for DA 16</t>
  </si>
  <si>
    <t>Part_2DA_Line_17_Col2</t>
  </si>
  <si>
    <t>Net collectable for DA 17</t>
  </si>
  <si>
    <t>Part_2DA_Line_18_Col2</t>
  </si>
  <si>
    <t>Net collectable for DA 18</t>
  </si>
  <si>
    <t>Part_2DA_Line_19_Col2</t>
  </si>
  <si>
    <t>Net collectable for DA 19</t>
  </si>
  <si>
    <t>Part_2DA_Line_20_Col2</t>
  </si>
  <si>
    <t>Net collectable for DA 20</t>
  </si>
  <si>
    <t>Part_2DA_Line_21_Col2</t>
  </si>
  <si>
    <t>Net collectable for DA 21</t>
  </si>
  <si>
    <t>Part_2DA_Line_22_Col2</t>
  </si>
  <si>
    <t>Net collectable for DA 22</t>
  </si>
  <si>
    <t>Part_2DA_Line_23_Col2</t>
  </si>
  <si>
    <t>Net collectable for DA 23</t>
  </si>
  <si>
    <t>Part_2DA_Line_24_Col2</t>
  </si>
  <si>
    <t>Net collectable for DA 24</t>
  </si>
  <si>
    <t>Part_2DA_Line_25_Col2</t>
  </si>
  <si>
    <t>Net collectable for DA 25</t>
  </si>
  <si>
    <t>Part_2DA_Line_26_Col2</t>
  </si>
  <si>
    <t>Net collectable for DA 26</t>
  </si>
  <si>
    <t>Part_2DA_Line_27_Col2</t>
  </si>
  <si>
    <t>Net collectable for DA 27</t>
  </si>
  <si>
    <t>Part_2DA_Line_28_Col2</t>
  </si>
  <si>
    <t>Net collectable for DA 28</t>
  </si>
  <si>
    <t>Part_2DA_Line_29_Col2</t>
  </si>
  <si>
    <t>Net collectable for DA 29</t>
  </si>
  <si>
    <t>Part_2DA_Line_30_Col2</t>
  </si>
  <si>
    <t>Net collectable for DA 30</t>
  </si>
  <si>
    <t>Part_2DA_Line_31_Col2</t>
  </si>
  <si>
    <t>Net collectable for DA 31</t>
  </si>
  <si>
    <t>Part_2DA_Line_32_Col2</t>
  </si>
  <si>
    <t>Net collectable for DA 32</t>
  </si>
  <si>
    <t>Part_2DA_Line_33_Col2</t>
  </si>
  <si>
    <t>Net collectable for DA 33</t>
  </si>
  <si>
    <t>Part_2DA_Line_34_Col2</t>
  </si>
  <si>
    <t>Net collectable for DA 34</t>
  </si>
  <si>
    <t>Part_2DA_Line_35_Col2</t>
  </si>
  <si>
    <t>Net collectable for DA 35</t>
  </si>
  <si>
    <t>Part_2DA_Line_36_Col2</t>
  </si>
  <si>
    <t>Net collectable for DA 36</t>
  </si>
  <si>
    <t>Part_2DA_Line_37_Col2</t>
  </si>
  <si>
    <t>Net collectable for DA 37</t>
  </si>
  <si>
    <t>Part_2DA_Line_38_Col2</t>
  </si>
  <si>
    <t>Net collectable for DA 38</t>
  </si>
  <si>
    <t>Part_2DA_Line_39_Col2</t>
  </si>
  <si>
    <t>Net collectable for DA 39</t>
  </si>
  <si>
    <t>Part_2DA_Line_40_Col2</t>
  </si>
  <si>
    <t>Net collectable for DA 40</t>
  </si>
  <si>
    <t>Part_2DA_Line_41_Col2</t>
  </si>
  <si>
    <t>Net collectable for DA 41</t>
  </si>
  <si>
    <t>Part_2DA_Line_Total_Col3</t>
  </si>
  <si>
    <t>Renewable energy disregarded for DA Total</t>
  </si>
  <si>
    <t>Part_2DA_Line_1_Col3</t>
  </si>
  <si>
    <t>Renewable energy disregarded for DA 1</t>
  </si>
  <si>
    <t>Part_2DA_Line_2_Col3</t>
  </si>
  <si>
    <t>Renewable energy disregarded for DA 2</t>
  </si>
  <si>
    <t>Part_2DA_Line_3_Col3</t>
  </si>
  <si>
    <t>Renewable energy disregarded for DA 3</t>
  </si>
  <si>
    <t>Part_2DA_Line_4_Col3</t>
  </si>
  <si>
    <t>Renewable energy disregarded for DA 4</t>
  </si>
  <si>
    <t>Part_2DA_Line_5_Col3</t>
  </si>
  <si>
    <t>Renewable energy disregarded for DA 5</t>
  </si>
  <si>
    <t>Part_2DA_Line_6_Col3</t>
  </si>
  <si>
    <t>Renewable energy disregarded for DA 6</t>
  </si>
  <si>
    <t>Part_2DA_Line_7_Col3</t>
  </si>
  <si>
    <t>Renewable energy disregarded for DA 7</t>
  </si>
  <si>
    <t>Part_2DA_Line_8_Col3</t>
  </si>
  <si>
    <t>Renewable energy disregarded for DA 8</t>
  </si>
  <si>
    <t>Part_2DA_Line_9_Col3</t>
  </si>
  <si>
    <t>Renewable energy disregarded for DA 9</t>
  </si>
  <si>
    <t>Part_2DA_Line_10_Col3</t>
  </si>
  <si>
    <t>Renewable energy disregarded for DA 10</t>
  </si>
  <si>
    <t>Part_2DA_Line_11_Col3</t>
  </si>
  <si>
    <t>Renewable energy disregarded for DA 11</t>
  </si>
  <si>
    <t>Part_2DA_Line_12_Col3</t>
  </si>
  <si>
    <t>Renewable energy disregarded for DA 12</t>
  </si>
  <si>
    <t>Part_2DA_Line_13_Col3</t>
  </si>
  <si>
    <t>Renewable energy disregarded for DA 13</t>
  </si>
  <si>
    <t>Part_2DA_Line_14_Col3</t>
  </si>
  <si>
    <t>Renewable energy disregarded for DA 14</t>
  </si>
  <si>
    <t>Part_2DA_Line_15_Col3</t>
  </si>
  <si>
    <t>Renewable energy disregarded for DA 15</t>
  </si>
  <si>
    <t>Part_2DA_Line_16_Col3</t>
  </si>
  <si>
    <t>Renewable energy disregarded for DA 16</t>
  </si>
  <si>
    <t>Part_2DA_Line_17_Col3</t>
  </si>
  <si>
    <t>Renewable energy disregarded for DA 17</t>
  </si>
  <si>
    <t>Part_2DA_Line_18_Col3</t>
  </si>
  <si>
    <t>Renewable energy disregarded for DA 18</t>
  </si>
  <si>
    <t>Part_2DA_Line_19_Col3</t>
  </si>
  <si>
    <t>Renewable energy disregarded for DA 19</t>
  </si>
  <si>
    <t>Part_2DA_Line_20_Col3</t>
  </si>
  <si>
    <t>Renewable energy disregarded for DA 20</t>
  </si>
  <si>
    <t>Part_2DA_Line_21_Col3</t>
  </si>
  <si>
    <t>Renewable energy disregarded for DA 21</t>
  </si>
  <si>
    <t>Part_2DA_Line_22_Col3</t>
  </si>
  <si>
    <t>Renewable energy disregarded for DA 22</t>
  </si>
  <si>
    <t>Part_2DA_Line_23_Col3</t>
  </si>
  <si>
    <t>Renewable energy disregarded for DA 23</t>
  </si>
  <si>
    <t>Part_2DA_Line_24_Col3</t>
  </si>
  <si>
    <t>Renewable energy disregarded for DA 24</t>
  </si>
  <si>
    <t>Part_2DA_Line_25_Col3</t>
  </si>
  <si>
    <t>Renewable energy disregarded for DA 25</t>
  </si>
  <si>
    <t>Part_2DA_Line_26_Col3</t>
  </si>
  <si>
    <t>Renewable energy disregarded for DA 26</t>
  </si>
  <si>
    <t>Part_2DA_Line_27_Col3</t>
  </si>
  <si>
    <t>Renewable energy disregarded for DA 27</t>
  </si>
  <si>
    <t>Part_2DA_Line_28_Col3</t>
  </si>
  <si>
    <t>Renewable energy disregarded for DA 28</t>
  </si>
  <si>
    <t>Part_2DA_Line_29_Col3</t>
  </si>
  <si>
    <t>Renewable energy disregarded for DA 29</t>
  </si>
  <si>
    <t>Part_2DA_Line_30_Col3</t>
  </si>
  <si>
    <t>Renewable energy disregarded for DA 30</t>
  </si>
  <si>
    <t>Part_2DA_Line_31_Col3</t>
  </si>
  <si>
    <t>Renewable energy disregarded for DA 31</t>
  </si>
  <si>
    <t>Part_2DA_Line_32_Col3</t>
  </si>
  <si>
    <t>Renewable energy disregarded for DA 32</t>
  </si>
  <si>
    <t>Part_2DA_Line_33_Col3</t>
  </si>
  <si>
    <t>Renewable energy disregarded for DA 33</t>
  </si>
  <si>
    <t>Part_2DA_Line_34_Col3</t>
  </si>
  <si>
    <t>Renewable energy disregarded for DA 34</t>
  </si>
  <si>
    <t>Part_2DA_Line_35_Col3</t>
  </si>
  <si>
    <t>Renewable energy disregarded for DA 35</t>
  </si>
  <si>
    <t>Part_2DA_Line_36_Col3</t>
  </si>
  <si>
    <t>Renewable energy disregarded for DA 36</t>
  </si>
  <si>
    <t>Part_2DA_Line_37_Col3</t>
  </si>
  <si>
    <t>Renewable energy disregarded for DA 37</t>
  </si>
  <si>
    <t>Part_2DA_Line_38_Col3</t>
  </si>
  <si>
    <t>Renewable energy disregarded for DA 38</t>
  </si>
  <si>
    <t>Part_2DA_Line_39_Col3</t>
  </si>
  <si>
    <t>Renewable energy disregarded for DA 39</t>
  </si>
  <si>
    <t>Part_2DA_Line_40_Col3</t>
  </si>
  <si>
    <t>Renewable energy disregarded for DA 40</t>
  </si>
  <si>
    <t>Part_2DA_Line_41_Col3</t>
  </si>
  <si>
    <t>Renewable energy disregarded for DA 41</t>
  </si>
  <si>
    <t>Part_2DA_Line_Total_Col4</t>
  </si>
  <si>
    <t>Shale oil and gas disregarded for DA Total</t>
  </si>
  <si>
    <t>Part_2DA_Line_1_Col4</t>
  </si>
  <si>
    <t>Shale oil and gas disregarded for DA 1</t>
  </si>
  <si>
    <t>Part_2DA_Line_2_Col4</t>
  </si>
  <si>
    <t>Shale oil and gas disregarded for DA 2</t>
  </si>
  <si>
    <t>Part_2DA_Line_3_Col4</t>
  </si>
  <si>
    <t>Shale oil and gas disregarded for DA 3</t>
  </si>
  <si>
    <t>Part_2DA_Line_4_Col4</t>
  </si>
  <si>
    <t>Shale oil and gas disregarded for DA 4</t>
  </si>
  <si>
    <t>Part_2DA_Line_5_Col4</t>
  </si>
  <si>
    <t>Shale oil and gas disregarded for DA 5</t>
  </si>
  <si>
    <t>Part_2DA_Line_6_Col4</t>
  </si>
  <si>
    <t>Shale oil and gas disregarded for DA 6</t>
  </si>
  <si>
    <t>Part_2DA_Line_7_Col4</t>
  </si>
  <si>
    <t>Shale oil and gas disregarded for DA 7</t>
  </si>
  <si>
    <t>Part_2DA_Line_8_Col4</t>
  </si>
  <si>
    <t>Shale oil and gas disregarded for DA 8</t>
  </si>
  <si>
    <t>Part_2DA_Line_9_Col4</t>
  </si>
  <si>
    <t>Shale oil and gas disregarded for DA 9</t>
  </si>
  <si>
    <t>Part_2DA_Line_10_Col4</t>
  </si>
  <si>
    <t>Shale oil and gas disregarded for DA 10</t>
  </si>
  <si>
    <t>Part_2DA_Line_11_Col4</t>
  </si>
  <si>
    <t>Shale oil and gas disregarded for DA 11</t>
  </si>
  <si>
    <t>Part_2DA_Line_12_Col4</t>
  </si>
  <si>
    <t>Shale oil and gas disregarded for DA 12</t>
  </si>
  <si>
    <t>Part_2DA_Line_13_Col4</t>
  </si>
  <si>
    <t>Shale oil and gas disregarded for DA 13</t>
  </si>
  <si>
    <t>Part_2DA_Line_14_Col4</t>
  </si>
  <si>
    <t>Shale oil and gas disregarded for DA 14</t>
  </si>
  <si>
    <t>Part_2DA_Line_15_Col4</t>
  </si>
  <si>
    <t>Shale oil and gas disregarded for DA 15</t>
  </si>
  <si>
    <t>Part_2DA_Line_16_Col4</t>
  </si>
  <si>
    <t>Shale oil and gas disregarded for DA 16</t>
  </si>
  <si>
    <t>Part_2DA_Line_17_Col4</t>
  </si>
  <si>
    <t>Shale oil and gas disregarded for DA 17</t>
  </si>
  <si>
    <t>Part_2DA_Line_18_Col4</t>
  </si>
  <si>
    <t>Shale oil and gas disregarded for DA 18</t>
  </si>
  <si>
    <t>Part_2DA_Line_19_Col4</t>
  </si>
  <si>
    <t>Shale oil and gas disregarded for DA 19</t>
  </si>
  <si>
    <t>Part_2DA_Line_20_Col4</t>
  </si>
  <si>
    <t>Shale oil and gas disregarded for DA 20</t>
  </si>
  <si>
    <t>Part_2DA_Line_21_Col4</t>
  </si>
  <si>
    <t>Shale oil and gas disregarded for DA 21</t>
  </si>
  <si>
    <t>Part_2DA_Line_22_Col4</t>
  </si>
  <si>
    <t>Shale oil and gas disregarded for DA 22</t>
  </si>
  <si>
    <t>Part_2DA_Line_23_Col4</t>
  </si>
  <si>
    <t>Shale oil and gas disregarded for DA 23</t>
  </si>
  <si>
    <t>Part_2DA_Line_24_Col4</t>
  </si>
  <si>
    <t>Shale oil and gas disregarded for DA 24</t>
  </si>
  <si>
    <t>Part_2DA_Line_25_Col4</t>
  </si>
  <si>
    <t>Shale oil and gas disregarded for DA 25</t>
  </si>
  <si>
    <t>Part_2DA_Line_26_Col4</t>
  </si>
  <si>
    <t>Shale oil and gas disregarded for DA 26</t>
  </si>
  <si>
    <t>Part_2DA_Line_27_Col4</t>
  </si>
  <si>
    <t>Shale oil and gas disregarded for DA 27</t>
  </si>
  <si>
    <t>Part_2DA_Line_28_Col4</t>
  </si>
  <si>
    <t>Shale oil and gas disregarded for DA 28</t>
  </si>
  <si>
    <t>Part_2DA_Line_29_Col4</t>
  </si>
  <si>
    <t>Shale oil and gas disregarded for DA 29</t>
  </si>
  <si>
    <t>Part_2DA_Line_30_Col4</t>
  </si>
  <si>
    <t>Shale oil and gas disregarded for DA 30</t>
  </si>
  <si>
    <t>Part_2DA_Line_31_Col4</t>
  </si>
  <si>
    <t>Shale oil and gas disregarded for DA 31</t>
  </si>
  <si>
    <t>Part_2DA_Line_32_Col4</t>
  </si>
  <si>
    <t>Shale oil and gas disregarded for DA 32</t>
  </si>
  <si>
    <t>Part_2DA_Line_33_Col4</t>
  </si>
  <si>
    <t>Shale oil and gas disregarded for DA 33</t>
  </si>
  <si>
    <t>Part_2DA_Line_34_Col4</t>
  </si>
  <si>
    <t>Shale oil and gas disregarded for DA 34</t>
  </si>
  <si>
    <t>Part_2DA_Line_35_Col4</t>
  </si>
  <si>
    <t>Shale oil and gas disregarded for DA 35</t>
  </si>
  <si>
    <t>Part_2DA_Line_36_Col4</t>
  </si>
  <si>
    <t>Shale oil and gas disregarded for DA 36</t>
  </si>
  <si>
    <t>Part_2DA_Line_37_Col4</t>
  </si>
  <si>
    <t>Shale oil and gas disregarded for DA 37</t>
  </si>
  <si>
    <t>Part_2DA_Line_38_Col4</t>
  </si>
  <si>
    <t>Shale oil and gas disregarded for DA 38</t>
  </si>
  <si>
    <t>Part_2DA_Line_39_Col4</t>
  </si>
  <si>
    <t>Shale oil and gas disregarded for DA 39</t>
  </si>
  <si>
    <t>Part_2DA_Line_40_Col4</t>
  </si>
  <si>
    <t>Shale oil and gas disregarded for DA 40</t>
  </si>
  <si>
    <t>Part_2DA_Line_41_Col4</t>
  </si>
  <si>
    <t>Shale oil and gas disregarded for DA 41</t>
  </si>
  <si>
    <t>Part_2DA_Line_Total_Col5</t>
  </si>
  <si>
    <t>Transitional Protection Payment disregarded for DA Total</t>
  </si>
  <si>
    <t>Part_2DA_Line_1_Col5</t>
  </si>
  <si>
    <t>Transitional Protection Payment disregarded for DA 1</t>
  </si>
  <si>
    <t>Part_2DA_Line_2_Col5</t>
  </si>
  <si>
    <t>Transitional Protection Payment disregarded for DA 2</t>
  </si>
  <si>
    <t>Part_2DA_Line_3_Col5</t>
  </si>
  <si>
    <t>Transitional Protection Payment disregarded for DA 3</t>
  </si>
  <si>
    <t>Part_2DA_Line_4_Col5</t>
  </si>
  <si>
    <t>Transitional Protection Payment disregarded for DA 4</t>
  </si>
  <si>
    <t>Part_2DA_Line_5_Col5</t>
  </si>
  <si>
    <t>Transitional Protection Payment disregarded for DA 5</t>
  </si>
  <si>
    <t>Part_2DA_Line_6_Col5</t>
  </si>
  <si>
    <t>Transitional Protection Payment disregarded for DA 6</t>
  </si>
  <si>
    <t>Part_2DA_Line_7_Col5</t>
  </si>
  <si>
    <t>Transitional Protection Payment disregarded for DA 7</t>
  </si>
  <si>
    <t>Part_2DA_Line_8_Col5</t>
  </si>
  <si>
    <t>Transitional Protection Payment disregarded for DA 8</t>
  </si>
  <si>
    <t>Part_2DA_Line_9_Col5</t>
  </si>
  <si>
    <t>Transitional Protection Payment disregarded for DA 9</t>
  </si>
  <si>
    <t>Part_2DA_Line_10_Col5</t>
  </si>
  <si>
    <t>Transitional Protection Payment disregarded for DA 10</t>
  </si>
  <si>
    <t>Part_2DA_Line_11_Col5</t>
  </si>
  <si>
    <t>Transitional Protection Payment disregarded for DA 11</t>
  </si>
  <si>
    <t>Part_2DA_Line_12_Col5</t>
  </si>
  <si>
    <t>Transitional Protection Payment disregarded for DA 12</t>
  </si>
  <si>
    <t>Part_2DA_Line_13_Col5</t>
  </si>
  <si>
    <t>Transitional Protection Payment disregarded for DA 13</t>
  </si>
  <si>
    <t>Part_2DA_Line_14_Col5</t>
  </si>
  <si>
    <t>Transitional Protection Payment disregarded for DA 14</t>
  </si>
  <si>
    <t>Part_2DA_Line_15_Col5</t>
  </si>
  <si>
    <t>Transitional Protection Payment disregarded for DA 15</t>
  </si>
  <si>
    <t>Part_2DA_Line_16_Col5</t>
  </si>
  <si>
    <t>Transitional Protection Payment disregarded for DA 16</t>
  </si>
  <si>
    <t>Part_2DA_Line_17_Col5</t>
  </si>
  <si>
    <t>Transitional Protection Payment disregarded for DA 17</t>
  </si>
  <si>
    <t>Part_2DA_Line_18_Col5</t>
  </si>
  <si>
    <t>Transitional Protection Payment disregarded for DA 18</t>
  </si>
  <si>
    <t>Part_2DA_Line_19_Col5</t>
  </si>
  <si>
    <t>Transitional Protection Payment disregarded for DA 19</t>
  </si>
  <si>
    <t>Part_2DA_Line_20_Col5</t>
  </si>
  <si>
    <t>Transitional Protection Payment disregarded for DA 20</t>
  </si>
  <si>
    <t>Part_2DA_Line_21_Col5</t>
  </si>
  <si>
    <t>Transitional Protection Payment disregarded for DA 21</t>
  </si>
  <si>
    <t>Part_2DA_Line_22_Col5</t>
  </si>
  <si>
    <t>Transitional Protection Payment disregarded for DA 22</t>
  </si>
  <si>
    <t>Part_2DA_Line_23_Col5</t>
  </si>
  <si>
    <t>Transitional Protection Payment disregarded for DA 23</t>
  </si>
  <si>
    <t>Part_2DA_Line_24_Col5</t>
  </si>
  <si>
    <t>Transitional Protection Payment disregarded for DA 24</t>
  </si>
  <si>
    <t>Part_2DA_Line_25_Col5</t>
  </si>
  <si>
    <t>Transitional Protection Payment disregarded for DA 25</t>
  </si>
  <si>
    <t>Part_2DA_Line_26_Col5</t>
  </si>
  <si>
    <t>Transitional Protection Payment disregarded for DA 26</t>
  </si>
  <si>
    <t>Part_2DA_Line_27_Col5</t>
  </si>
  <si>
    <t>Transitional Protection Payment disregarded for DA 27</t>
  </si>
  <si>
    <t>Part_2DA_Line_28_Col5</t>
  </si>
  <si>
    <t>Transitional Protection Payment disregarded for DA 28</t>
  </si>
  <si>
    <t>Part_2DA_Line_29_Col5</t>
  </si>
  <si>
    <t>Transitional Protection Payment disregarded for DA 29</t>
  </si>
  <si>
    <t>Part_2DA_Line_30_Col5</t>
  </si>
  <si>
    <t>Transitional Protection Payment disregarded for DA 30</t>
  </si>
  <si>
    <t>Part_2DA_Line_31_Col5</t>
  </si>
  <si>
    <t>Transitional Protection Payment disregarded for DA 31</t>
  </si>
  <si>
    <t>Part_2DA_Line_32_Col5</t>
  </si>
  <si>
    <t>Transitional Protection Payment disregarded for DA 32</t>
  </si>
  <si>
    <t>Part_2DA_Line_33_Col5</t>
  </si>
  <si>
    <t>Transitional Protection Payment disregarded for DA 33</t>
  </si>
  <si>
    <t>Part_2DA_Line_34_Col5</t>
  </si>
  <si>
    <t>Transitional Protection Payment disregarded for DA 34</t>
  </si>
  <si>
    <t>Part_2DA_Line_35_Col5</t>
  </si>
  <si>
    <t>Transitional Protection Payment disregarded for DA 35</t>
  </si>
  <si>
    <t>Part_2DA_Line_36_Col5</t>
  </si>
  <si>
    <t>Transitional Protection Payment disregarded for DA 36</t>
  </si>
  <si>
    <t>Part_2DA_Line_37_Col5</t>
  </si>
  <si>
    <t>Transitional Protection Payment disregarded for DA 37</t>
  </si>
  <si>
    <t>Part_2DA_Line_38_Col5</t>
  </si>
  <si>
    <t>Transitional Protection Payment disregarded for DA 38</t>
  </si>
  <si>
    <t>Part_2DA_Line_39_Col5</t>
  </si>
  <si>
    <t>Transitional Protection Payment disregarded for DA 39</t>
  </si>
  <si>
    <t>Part_2DA_Line_40_Col5</t>
  </si>
  <si>
    <t>Transitional Protection Payment disregarded for DA 40</t>
  </si>
  <si>
    <t>Part_2DA_Line_41_Col5</t>
  </si>
  <si>
    <t>Transitional Protection Payment disregarded for DA 41</t>
  </si>
  <si>
    <t>Part_2DA_Line_Total_Col6</t>
  </si>
  <si>
    <t>Baseline disregarded for DA Total</t>
  </si>
  <si>
    <t>Part_2DA_Line_1_Col6</t>
  </si>
  <si>
    <t>Baseline disregarded for DA 1</t>
  </si>
  <si>
    <t>Part_2DA_Line_2_Col6</t>
  </si>
  <si>
    <t>Baseline disregarded for DA 2</t>
  </si>
  <si>
    <t>Part_2DA_Line_3_Col6</t>
  </si>
  <si>
    <t>Baseline disregarded for DA 3</t>
  </si>
  <si>
    <t>Part_2DA_Line_4_Col6</t>
  </si>
  <si>
    <t>Baseline disregarded for DA 4</t>
  </si>
  <si>
    <t>Part_2DA_Line_5_Col6</t>
  </si>
  <si>
    <t>Baseline disregarded for DA 5</t>
  </si>
  <si>
    <t>Part_2DA_Line_6_Col6</t>
  </si>
  <si>
    <t>Baseline disregarded for DA 6</t>
  </si>
  <si>
    <t>Part_2DA_Line_7_Col6</t>
  </si>
  <si>
    <t>Baseline disregarded for DA 7</t>
  </si>
  <si>
    <t>Part_2DA_Line_8_Col6</t>
  </si>
  <si>
    <t>Baseline disregarded for DA 8</t>
  </si>
  <si>
    <t>Part_2DA_Line_9_Col6</t>
  </si>
  <si>
    <t>Baseline disregarded for DA 9</t>
  </si>
  <si>
    <t>Part_2DA_Line_10_Col6</t>
  </si>
  <si>
    <t>Baseline disregarded for DA 10</t>
  </si>
  <si>
    <t>Part_2DA_Line_11_Col6</t>
  </si>
  <si>
    <t>Baseline disregarded for DA 11</t>
  </si>
  <si>
    <t>Part_2DA_Line_12_Col6</t>
  </si>
  <si>
    <t>Baseline disregarded for DA 12</t>
  </si>
  <si>
    <t>Part_2DA_Line_13_Col6</t>
  </si>
  <si>
    <t>Baseline disregarded for DA 13</t>
  </si>
  <si>
    <t>Part_2DA_Line_14_Col6</t>
  </si>
  <si>
    <t>Baseline disregarded for DA 14</t>
  </si>
  <si>
    <t>Part_2DA_Line_15_Col6</t>
  </si>
  <si>
    <t>Baseline disregarded for DA 15</t>
  </si>
  <si>
    <t>Part_2DA_Line_16_Col6</t>
  </si>
  <si>
    <t>Baseline disregarded for DA 16</t>
  </si>
  <si>
    <t>Part_2DA_Line_17_Col6</t>
  </si>
  <si>
    <t>Baseline disregarded for DA 17</t>
  </si>
  <si>
    <t>Part_2DA_Line_18_Col6</t>
  </si>
  <si>
    <t>Baseline disregarded for DA 18</t>
  </si>
  <si>
    <t>Part_2DA_Line_19_Col6</t>
  </si>
  <si>
    <t>Baseline disregarded for DA 19</t>
  </si>
  <si>
    <t>Part_2DA_Line_20_Col6</t>
  </si>
  <si>
    <t>Baseline disregarded for DA 20</t>
  </si>
  <si>
    <t>Part_2DA_Line_21_Col6</t>
  </si>
  <si>
    <t>Baseline disregarded for DA 21</t>
  </si>
  <si>
    <t>Part_2DA_Line_22_Col6</t>
  </si>
  <si>
    <t>Baseline disregarded for DA 22</t>
  </si>
  <si>
    <t>Part_2DA_Line_23_Col6</t>
  </si>
  <si>
    <t>Baseline disregarded for DA 23</t>
  </si>
  <si>
    <t>Part_2DA_Line_24_Col6</t>
  </si>
  <si>
    <t>Baseline disregarded for DA 24</t>
  </si>
  <si>
    <t>Part_2DA_Line_25_Col6</t>
  </si>
  <si>
    <t>Baseline disregarded for DA 25</t>
  </si>
  <si>
    <t>Part_2DA_Line_26_Col6</t>
  </si>
  <si>
    <t>Baseline disregarded for DA 26</t>
  </si>
  <si>
    <t>Part_2DA_Line_27_Col6</t>
  </si>
  <si>
    <t>Baseline disregarded for DA 27</t>
  </si>
  <si>
    <t>Part_2DA_Line_28_Col6</t>
  </si>
  <si>
    <t>Baseline disregarded for DA 28</t>
  </si>
  <si>
    <t>Part_2DA_Line_29_Col6</t>
  </si>
  <si>
    <t>Baseline disregarded for DA 29</t>
  </si>
  <si>
    <t>Part_2DA_Line_30_Col6</t>
  </si>
  <si>
    <t>Baseline disregarded for DA 30</t>
  </si>
  <si>
    <t>Part_2DA_Line_31_Col6</t>
  </si>
  <si>
    <t>Baseline disregarded for DA 31</t>
  </si>
  <si>
    <t>Part_2DA_Line_32_Col6</t>
  </si>
  <si>
    <t>Baseline disregarded for DA 32</t>
  </si>
  <si>
    <t>Part_2DA_Line_33_Col6</t>
  </si>
  <si>
    <t>Baseline disregarded for DA 33</t>
  </si>
  <si>
    <t>Part_2DA_Line_34_Col6</t>
  </si>
  <si>
    <t>Baseline disregarded for DA 34</t>
  </si>
  <si>
    <t>Part_2DA_Line_35_Col6</t>
  </si>
  <si>
    <t>Baseline disregarded for DA 35</t>
  </si>
  <si>
    <t>Part_2DA_Line_36_Col6</t>
  </si>
  <si>
    <t>Baseline disregarded for DA 36</t>
  </si>
  <si>
    <t>Part_2DA_Line_37_Col6</t>
  </si>
  <si>
    <t>Baseline disregarded for DA 37</t>
  </si>
  <si>
    <t>Part_2DA_Line_38_Col6</t>
  </si>
  <si>
    <t>Baseline disregarded for DA 38</t>
  </si>
  <si>
    <t>Part_2DA_Line_39_Col6</t>
  </si>
  <si>
    <t>Baseline disregarded for DA 39</t>
  </si>
  <si>
    <t>Part_2DA_Line_40_Col6</t>
  </si>
  <si>
    <t>Baseline disregarded for DA 40</t>
  </si>
  <si>
    <t>Part_2DA_Line_41_Col6</t>
  </si>
  <si>
    <t>Baseline disregarded for DA 41</t>
  </si>
  <si>
    <t>Part_2DA_Line_Total_Col7</t>
  </si>
  <si>
    <t>Total disregarded for DA Total</t>
  </si>
  <si>
    <t>Part_2DA_Line_1_Col7</t>
  </si>
  <si>
    <t>Total disregarded for DA 1</t>
  </si>
  <si>
    <t>Part_2DA_Line_2_Col7</t>
  </si>
  <si>
    <t>Total disregarded for DA 2</t>
  </si>
  <si>
    <t>Part_2DA_Line_3_Col7</t>
  </si>
  <si>
    <t>Total disregarded for DA 3</t>
  </si>
  <si>
    <t>Part_2DA_Line_4_Col7</t>
  </si>
  <si>
    <t>Total disregarded for DA 4</t>
  </si>
  <si>
    <t>Part_2DA_Line_5_Col7</t>
  </si>
  <si>
    <t>Total disregarded for DA 5</t>
  </si>
  <si>
    <t>Part_2DA_Line_6_Col7</t>
  </si>
  <si>
    <t>Total disregarded for DA 6</t>
  </si>
  <si>
    <t>Part_2DA_Line_7_Col7</t>
  </si>
  <si>
    <t>Total disregarded for DA 7</t>
  </si>
  <si>
    <t>Part_2DA_Line_8_Col7</t>
  </si>
  <si>
    <t>Total disregarded for DA 8</t>
  </si>
  <si>
    <t>Part_2DA_Line_9_Col7</t>
  </si>
  <si>
    <t>Total disregarded for DA 9</t>
  </si>
  <si>
    <t>Part_2DA_Line_10_Col7</t>
  </si>
  <si>
    <t>Total disregarded for DA 10</t>
  </si>
  <si>
    <t>Part_2DA_Line_11_Col7</t>
  </si>
  <si>
    <t>Total disregarded for DA 11</t>
  </si>
  <si>
    <t>Part_2DA_Line_12_Col7</t>
  </si>
  <si>
    <t>Total disregarded for DA 12</t>
  </si>
  <si>
    <t>Part_2DA_Line_13_Col7</t>
  </si>
  <si>
    <t>Total disregarded for DA 13</t>
  </si>
  <si>
    <t>Part_2DA_Line_14_Col7</t>
  </si>
  <si>
    <t>Total disregarded for DA 14</t>
  </si>
  <si>
    <t>Part_2DA_Line_15_Col7</t>
  </si>
  <si>
    <t>Total disregarded for DA 15</t>
  </si>
  <si>
    <t>Part_2DA_Line_16_Col7</t>
  </si>
  <si>
    <t>Total disregarded for DA 16</t>
  </si>
  <si>
    <t>Part_2DA_Line_17_Col7</t>
  </si>
  <si>
    <t>Total disregarded for DA 17</t>
  </si>
  <si>
    <t>Part_2DA_Line_18_Col7</t>
  </si>
  <si>
    <t>Total disregarded for DA 18</t>
  </si>
  <si>
    <t>Part_2DA_Line_19_Col7</t>
  </si>
  <si>
    <t>Total disregarded for DA 19</t>
  </si>
  <si>
    <t>Part_2DA_Line_20_Col7</t>
  </si>
  <si>
    <t>Total disregarded for DA 20</t>
  </si>
  <si>
    <t>Part_2DA_Line_21_Col7</t>
  </si>
  <si>
    <t>Total disregarded for DA 21</t>
  </si>
  <si>
    <t>Part_2DA_Line_22_Col7</t>
  </si>
  <si>
    <t>Total disregarded for DA 22</t>
  </si>
  <si>
    <t>Part_2DA_Line_23_Col7</t>
  </si>
  <si>
    <t>Total disregarded for DA 23</t>
  </si>
  <si>
    <t>Part_2DA_Line_24_Col7</t>
  </si>
  <si>
    <t>Total disregarded for DA 24</t>
  </si>
  <si>
    <t>Part_2DA_Line_25_Col7</t>
  </si>
  <si>
    <t>Total disregarded for DA 25</t>
  </si>
  <si>
    <t>Part_2DA_Line_26_Col7</t>
  </si>
  <si>
    <t>Total disregarded for DA 26</t>
  </si>
  <si>
    <t>Part_2DA_Line_27_Col7</t>
  </si>
  <si>
    <t>Total disregarded for DA 27</t>
  </si>
  <si>
    <t>Part_2DA_Line_28_Col7</t>
  </si>
  <si>
    <t>Total disregarded for DA 28</t>
  </si>
  <si>
    <t>Part_2DA_Line_29_Col7</t>
  </si>
  <si>
    <t>Total disregarded for DA 29</t>
  </si>
  <si>
    <t>Part_2DA_Line_30_Col7</t>
  </si>
  <si>
    <t>Total disregarded for DA 30</t>
  </si>
  <si>
    <t>Part_2DA_Line_31_Col7</t>
  </si>
  <si>
    <t>Total disregarded for DA 31</t>
  </si>
  <si>
    <t>Part_2DA_Line_32_Col7</t>
  </si>
  <si>
    <t>Total disregarded for DA 32</t>
  </si>
  <si>
    <t>Part_2DA_Line_33_Col7</t>
  </si>
  <si>
    <t>Total disregarded for DA 33</t>
  </si>
  <si>
    <t>Part_2DA_Line_34_Col7</t>
  </si>
  <si>
    <t>Total disregarded for DA 34</t>
  </si>
  <si>
    <t>Part_2DA_Line_35_Col7</t>
  </si>
  <si>
    <t>Total disregarded for DA 35</t>
  </si>
  <si>
    <t>Part_2DA_Line_36_Col7</t>
  </si>
  <si>
    <t>Total disregarded for DA 36</t>
  </si>
  <si>
    <t>Part_2DA_Line_37_Col7</t>
  </si>
  <si>
    <t>Total disregarded for DA 37</t>
  </si>
  <si>
    <t>Part_2DA_Line_38_Col7</t>
  </si>
  <si>
    <t>Total disregarded for DA 38</t>
  </si>
  <si>
    <t>Part_2DA_Line_39_Col7</t>
  </si>
  <si>
    <t>Total disregarded for DA 39</t>
  </si>
  <si>
    <t>Part_2DA_Line_40_Col7</t>
  </si>
  <si>
    <t>Total disregarded for DA 40</t>
  </si>
  <si>
    <t>Part_2DA_Line_41_Col7</t>
  </si>
  <si>
    <t>Total disregarded for DA 41</t>
  </si>
  <si>
    <t>Part_2DA_Line_Total_Col8</t>
  </si>
  <si>
    <t>Relief given to Case A hereditaments for DA Total</t>
  </si>
  <si>
    <t>Part_2DA_Line_1_Col8</t>
  </si>
  <si>
    <t>Relief given to Case A hereditaments for DA 1</t>
  </si>
  <si>
    <t>Part_2DA_Line_2_Col8</t>
  </si>
  <si>
    <t>Relief given to Case A hereditaments for DA 2</t>
  </si>
  <si>
    <t>Part_2DA_Line_3_Col8</t>
  </si>
  <si>
    <t>Relief given to Case A hereditaments for DA 3</t>
  </si>
  <si>
    <t>Part_2DA_Line_4_Col8</t>
  </si>
  <si>
    <t>Relief given to Case A hereditaments for DA 4</t>
  </si>
  <si>
    <t>Part_2DA_Line_5_Col8</t>
  </si>
  <si>
    <t>Relief given to Case A hereditaments for DA 5</t>
  </si>
  <si>
    <t>Part_2DA_Line_6_Col8</t>
  </si>
  <si>
    <t>Relief given to Case A hereditaments for DA 6</t>
  </si>
  <si>
    <t>Part_2DA_Line_7_Col8</t>
  </si>
  <si>
    <t>Relief given to Case A hereditaments for DA 7</t>
  </si>
  <si>
    <t>Part_2DA_Line_8_Col8</t>
  </si>
  <si>
    <t>Relief given to Case A hereditaments for DA 8</t>
  </si>
  <si>
    <t>Part_2DA_Line_9_Col8</t>
  </si>
  <si>
    <t>Relief given to Case A hereditaments for DA 9</t>
  </si>
  <si>
    <t>Part_2DA_Line_10_Col8</t>
  </si>
  <si>
    <t>Relief given to Case A hereditaments for DA 10</t>
  </si>
  <si>
    <t>Part_2DA_Line_11_Col8</t>
  </si>
  <si>
    <t>Relief given to Case A hereditaments for DA 11</t>
  </si>
  <si>
    <t>Part_2DA_Line_12_Col8</t>
  </si>
  <si>
    <t>Relief given to Case A hereditaments for DA 12</t>
  </si>
  <si>
    <t>Part_2DA_Line_13_Col8</t>
  </si>
  <si>
    <t>Relief given to Case A hereditaments for DA 13</t>
  </si>
  <si>
    <t>Part_2DA_Line_14_Col8</t>
  </si>
  <si>
    <t>Relief given to Case A hereditaments for DA 14</t>
  </si>
  <si>
    <t>Part_2DA_Line_15_Col8</t>
  </si>
  <si>
    <t>Relief given to Case A hereditaments for DA 15</t>
  </si>
  <si>
    <t>Part_2DA_Line_16_Col8</t>
  </si>
  <si>
    <t>Relief given to Case A hereditaments for DA 16</t>
  </si>
  <si>
    <t>Part_2DA_Line_17_Col8</t>
  </si>
  <si>
    <t>Relief given to Case A hereditaments for DA 17</t>
  </si>
  <si>
    <t>Part_2DA_Line_18_Col8</t>
  </si>
  <si>
    <t>Relief given to Case A hereditaments for DA 18</t>
  </si>
  <si>
    <t>Part_2DA_Line_19_Col8</t>
  </si>
  <si>
    <t>Relief given to Case A hereditaments for DA 19</t>
  </si>
  <si>
    <t>Part_2DA_Line_20_Col8</t>
  </si>
  <si>
    <t>Relief given to Case A hereditaments for DA 20</t>
  </si>
  <si>
    <t>Part_2DA_Line_21_Col8</t>
  </si>
  <si>
    <t>Relief given to Case A hereditaments for DA 21</t>
  </si>
  <si>
    <t>Part_2DA_Line_22_Col8</t>
  </si>
  <si>
    <t>Relief given to Case A hereditaments for DA 22</t>
  </si>
  <si>
    <t>Part_2DA_Line_23_Col8</t>
  </si>
  <si>
    <t>Relief given to Case A hereditaments for DA 23</t>
  </si>
  <si>
    <t>Part_2DA_Line_24_Col8</t>
  </si>
  <si>
    <t>Relief given to Case A hereditaments for DA 24</t>
  </si>
  <si>
    <t>Part_2DA_Line_25_Col8</t>
  </si>
  <si>
    <t>Relief given to Case A hereditaments for DA 25</t>
  </si>
  <si>
    <t>Part_2DA_Line_26_Col8</t>
  </si>
  <si>
    <t>Relief given to Case A hereditaments for DA 26</t>
  </si>
  <si>
    <t>Part_2DA_Line_27_Col8</t>
  </si>
  <si>
    <t>Relief given to Case A hereditaments for DA 27</t>
  </si>
  <si>
    <t>Part_2DA_Line_28_Col8</t>
  </si>
  <si>
    <t>Relief given to Case A hereditaments for DA 28</t>
  </si>
  <si>
    <t>Part_2DA_Line_29_Col8</t>
  </si>
  <si>
    <t>Relief given to Case A hereditaments for DA 29</t>
  </si>
  <si>
    <t>Part_2DA_Line_30_Col8</t>
  </si>
  <si>
    <t>Relief given to Case A hereditaments for DA 30</t>
  </si>
  <si>
    <t>Part_2DA_Line_31_Col8</t>
  </si>
  <si>
    <t>Relief given to Case A hereditaments for DA 31</t>
  </si>
  <si>
    <t>Part_2DA_Line_32_Col8</t>
  </si>
  <si>
    <t>Relief given to Case A hereditaments for DA 32</t>
  </si>
  <si>
    <t>Part_2DA_Line_33_Col8</t>
  </si>
  <si>
    <t>Relief given to Case A hereditaments for DA 33</t>
  </si>
  <si>
    <t>Part_2DA_Line_34_Col8</t>
  </si>
  <si>
    <t>Relief given to Case A hereditaments for DA 34</t>
  </si>
  <si>
    <t>Part_2DA_Line_35_Col8</t>
  </si>
  <si>
    <t>Relief given to Case A hereditaments for DA 35</t>
  </si>
  <si>
    <t>Part_2DA_Line_36_Col8</t>
  </si>
  <si>
    <t>Relief given to Case A hereditaments for DA 36</t>
  </si>
  <si>
    <t>Part_2DA_Line_37_Col8</t>
  </si>
  <si>
    <t>Relief given to Case A hereditaments for DA 37</t>
  </si>
  <si>
    <t>Part_2DA_Line_38_Col8</t>
  </si>
  <si>
    <t>Relief given to Case A hereditaments for DA 38</t>
  </si>
  <si>
    <t>Part_2DA_Line_39_Col8</t>
  </si>
  <si>
    <t>Relief given to Case A hereditaments for DA 39</t>
  </si>
  <si>
    <t>Part_2DA_Line_40_Col8</t>
  </si>
  <si>
    <t>Relief given to Case A hereditaments for DA 40</t>
  </si>
  <si>
    <t>Part_2DA_Line_41_Col8</t>
  </si>
  <si>
    <t>Relief given to Case A hereditaments for DA 41</t>
  </si>
  <si>
    <t>Part_2DA_Line_Total_Col9</t>
  </si>
  <si>
    <t>Compensation due for DA Total</t>
  </si>
  <si>
    <t>Part_2DA_Line_1_Col9</t>
  </si>
  <si>
    <t>Compensation due for DA 1</t>
  </si>
  <si>
    <t>Part_2DA_Line_2_Col9</t>
  </si>
  <si>
    <t>Compensation due for DA 2</t>
  </si>
  <si>
    <t>Part_2DA_Line_3_Col9</t>
  </si>
  <si>
    <t>Compensation due for DA 3</t>
  </si>
  <si>
    <t>Part_2DA_Line_4_Col9</t>
  </si>
  <si>
    <t>Compensation due for DA 4</t>
  </si>
  <si>
    <t>Part_2DA_Line_5_Col9</t>
  </si>
  <si>
    <t>Compensation due for DA 5</t>
  </si>
  <si>
    <t>Part_2DA_Line_6_Col9</t>
  </si>
  <si>
    <t>Compensation due for DA 6</t>
  </si>
  <si>
    <t>Part_2DA_Line_7_Col9</t>
  </si>
  <si>
    <t>Compensation due for DA 7</t>
  </si>
  <si>
    <t>Part_2DA_Line_8_Col9</t>
  </si>
  <si>
    <t>Compensation due for DA 8</t>
  </si>
  <si>
    <t>Part_2DA_Line_9_Col9</t>
  </si>
  <si>
    <t>Compensation due for DA 9</t>
  </si>
  <si>
    <t>Part_2DA_Line_10_Col9</t>
  </si>
  <si>
    <t>Compensation due for DA 10</t>
  </si>
  <si>
    <t>Part_2DA_Line_11_Col9</t>
  </si>
  <si>
    <t>Compensation due for DA 11</t>
  </si>
  <si>
    <t>Part_2DA_Line_12_Col9</t>
  </si>
  <si>
    <t>Compensation due for DA 12</t>
  </si>
  <si>
    <t>Part_2DA_Line_13_Col9</t>
  </si>
  <si>
    <t>Compensation due for DA 13</t>
  </si>
  <si>
    <t>Part_2DA_Line_14_Col9</t>
  </si>
  <si>
    <t>Compensation due for DA 14</t>
  </si>
  <si>
    <t>Part_2DA_Line_15_Col9</t>
  </si>
  <si>
    <t>Compensation due for DA 15</t>
  </si>
  <si>
    <t>Part_2DA_Line_16_Col9</t>
  </si>
  <si>
    <t>Compensation due for DA 16</t>
  </si>
  <si>
    <t>Part_2DA_Line_17_Col9</t>
  </si>
  <si>
    <t>Compensation due for DA 17</t>
  </si>
  <si>
    <t>Part_2DA_Line_18_Col9</t>
  </si>
  <si>
    <t>Compensation due for DA 18</t>
  </si>
  <si>
    <t>Part_2DA_Line_19_Col9</t>
  </si>
  <si>
    <t>Compensation due for DA 19</t>
  </si>
  <si>
    <t>Part_2DA_Line_20_Col9</t>
  </si>
  <si>
    <t>Compensation due for DA 20</t>
  </si>
  <si>
    <t>Part_2DA_Line_21_Col9</t>
  </si>
  <si>
    <t>Compensation due for DA 21</t>
  </si>
  <si>
    <t>Part_2DA_Line_22_Col9</t>
  </si>
  <si>
    <t>Compensation due for DA 22</t>
  </si>
  <si>
    <t>Part_2DA_Line_23_Col9</t>
  </si>
  <si>
    <t>Compensation due for DA 23</t>
  </si>
  <si>
    <t>Part_2DA_Line_24_Col9</t>
  </si>
  <si>
    <t>Compensation due for DA 24</t>
  </si>
  <si>
    <t>Part_2DA_Line_25_Col9</t>
  </si>
  <si>
    <t>Compensation due for DA 25</t>
  </si>
  <si>
    <t>Part_2DA_Line_26_Col9</t>
  </si>
  <si>
    <t>Compensation due for DA 26</t>
  </si>
  <si>
    <t>Part_2DA_Line_27_Col9</t>
  </si>
  <si>
    <t>Compensation due for DA 27</t>
  </si>
  <si>
    <t>Part_2DA_Line_28_Col9</t>
  </si>
  <si>
    <t>Compensation due for DA 28</t>
  </si>
  <si>
    <t>Part_2DA_Line_29_Col9</t>
  </si>
  <si>
    <t>Compensation due for DA 29</t>
  </si>
  <si>
    <t>Part_2DA_Line_30_Col9</t>
  </si>
  <si>
    <t>Compensation due for DA 30</t>
  </si>
  <si>
    <t>Part_2DA_Line_31_Col9</t>
  </si>
  <si>
    <t>Compensation due for DA 31</t>
  </si>
  <si>
    <t>Part_2DA_Line_32_Col9</t>
  </si>
  <si>
    <t>Compensation due for DA 32</t>
  </si>
  <si>
    <t>Part_2DA_Line_33_Col9</t>
  </si>
  <si>
    <t>Compensation due for DA 33</t>
  </si>
  <si>
    <t>Part_2DA_Line_34_Col9</t>
  </si>
  <si>
    <t>Compensation due for DA 34</t>
  </si>
  <si>
    <t>Part_2DA_Line_35_Col9</t>
  </si>
  <si>
    <t>Compensation due for DA 35</t>
  </si>
  <si>
    <t>Part_2DA_Line_36_Col9</t>
  </si>
  <si>
    <t>Compensation due for DA 36</t>
  </si>
  <si>
    <t>Part_2DA_Line_37_Col9</t>
  </si>
  <si>
    <t>Compensation due for DA 37</t>
  </si>
  <si>
    <t>Part_2DA_Line_38_Col9</t>
  </si>
  <si>
    <t>Compensation due for DA 38</t>
  </si>
  <si>
    <t>Part_2DA_Line_39_Col9</t>
  </si>
  <si>
    <t>Compensation due for DA 39</t>
  </si>
  <si>
    <t>Part_2DA_Line_40_Col9</t>
  </si>
  <si>
    <t>Compensation due for DA 40</t>
  </si>
  <si>
    <t>Part_2DA_Line_41_Col9</t>
  </si>
  <si>
    <t>Compensation due for DA 41</t>
  </si>
  <si>
    <t>Part_2DA_LineCount</t>
  </si>
  <si>
    <t>Main_Validation</t>
  </si>
  <si>
    <t>val_sbrr_py</t>
  </si>
  <si>
    <t>val_addyield_py</t>
  </si>
  <si>
    <t>val_mr_charity_py</t>
  </si>
  <si>
    <t>val_mr_casc_py</t>
  </si>
  <si>
    <t>val_mr_rural_py</t>
  </si>
  <si>
    <t>val_mr_partocc_py</t>
  </si>
  <si>
    <t>val_mr_empty_py</t>
  </si>
  <si>
    <t>val_dr_charity_py</t>
  </si>
  <si>
    <t>val_dr_nonprofit_py</t>
  </si>
  <si>
    <t>val_dr_casc_py</t>
  </si>
  <si>
    <t>val_dr_ruralshop_py</t>
  </si>
  <si>
    <t>val_dr_othrural_py</t>
  </si>
  <si>
    <t>val_dr_other_py</t>
  </si>
  <si>
    <t>val_ndri_py</t>
  </si>
  <si>
    <t>val_grsrates_py</t>
  </si>
  <si>
    <t>val_netrates_py</t>
  </si>
  <si>
    <t>val_writeoff_py</t>
  </si>
  <si>
    <t>val_sumsoutsowed_py</t>
  </si>
  <si>
    <t>val_sumsoutowing_py</t>
  </si>
  <si>
    <t>val_appeals_cb_py</t>
  </si>
  <si>
    <t>val_noncoll_cb_py</t>
  </si>
  <si>
    <t>val_collfund_ob_py</t>
  </si>
  <si>
    <t>val_sbrr_change</t>
  </si>
  <si>
    <t>val_addyield_change</t>
  </si>
  <si>
    <t>val_mr_charity_change</t>
  </si>
  <si>
    <t>val_mr_casc_change</t>
  </si>
  <si>
    <t>val_mr_rural_change</t>
  </si>
  <si>
    <t>val_mr_partocc_change</t>
  </si>
  <si>
    <t>val_mr_empty_change</t>
  </si>
  <si>
    <t>val_dr_charity_change</t>
  </si>
  <si>
    <t>val_dr_nonprofit_change</t>
  </si>
  <si>
    <t>val_dr_casc_change</t>
  </si>
  <si>
    <t>val_dr_ruralshop_change</t>
  </si>
  <si>
    <t>val_dr_othrural_change</t>
  </si>
  <si>
    <t>val_dr_other_change</t>
  </si>
  <si>
    <t>val_ndri_change</t>
  </si>
  <si>
    <t>val_grsrates_change</t>
  </si>
  <si>
    <t>val_netrates_change</t>
  </si>
  <si>
    <t>val_writeoff_change</t>
  </si>
  <si>
    <t>val_sumsoutsowed_change</t>
  </si>
  <si>
    <t>val_sumsoutowing_change</t>
  </si>
  <si>
    <t>val_noncoll_cb_change</t>
  </si>
  <si>
    <t>val_appeals_cb_change</t>
  </si>
  <si>
    <t>val_collfund_ob_change</t>
  </si>
  <si>
    <t>val_sbrr_flag</t>
  </si>
  <si>
    <t>val_addyield_flag</t>
  </si>
  <si>
    <t>val_mr_charity_flag</t>
  </si>
  <si>
    <t>val_mr_casc_flag</t>
  </si>
  <si>
    <t>val_mr_rural_flag</t>
  </si>
  <si>
    <t>val_mr_partocc_flag</t>
  </si>
  <si>
    <t>val_mr_empty_flag</t>
  </si>
  <si>
    <t>val_dr_charity_flag</t>
  </si>
  <si>
    <t>val_dr_nonprofit_flag</t>
  </si>
  <si>
    <t>val_dr_casc_flag</t>
  </si>
  <si>
    <t>val_dr_ruralshop_flag</t>
  </si>
  <si>
    <t>val_dr_othrural_flag</t>
  </si>
  <si>
    <t>val_dr_other_flag</t>
  </si>
  <si>
    <t>val_ndri_flag</t>
  </si>
  <si>
    <t>val_grsrates_flag</t>
  </si>
  <si>
    <t>val_netrates_flag</t>
  </si>
  <si>
    <t>val_writeoff_flag</t>
  </si>
  <si>
    <t>val_sumsoutsowed_flag</t>
  </si>
  <si>
    <t>val_sumsoutowing_flag</t>
  </si>
  <si>
    <t>val_noncoll_cb_flag</t>
  </si>
  <si>
    <t>val_appeals_cb_flag</t>
  </si>
  <si>
    <t>val_collfund_ob_flag</t>
  </si>
  <si>
    <t>val_sbrr_comment</t>
  </si>
  <si>
    <t>val_addyield_comment</t>
  </si>
  <si>
    <t>val_mr_charity_comment</t>
  </si>
  <si>
    <t>val_mr_casc_comment</t>
  </si>
  <si>
    <t>val_mr_rural_comment</t>
  </si>
  <si>
    <t>val_mr_partocc_comment</t>
  </si>
  <si>
    <t>val_mr_empty_comment</t>
  </si>
  <si>
    <t>val_dr_charity_comment</t>
  </si>
  <si>
    <t>val_dr_nonprofit_comment</t>
  </si>
  <si>
    <t>val_dr_casc_comment</t>
  </si>
  <si>
    <t>val_dr_ruralshop_comment</t>
  </si>
  <si>
    <t>val_dr_othrural_comment</t>
  </si>
  <si>
    <t>val_dr_other_comment</t>
  </si>
  <si>
    <t>val_ndri_comment</t>
  </si>
  <si>
    <t>val_grsrates_comment</t>
  </si>
  <si>
    <t>val_netrates_comment</t>
  </si>
  <si>
    <t>val_writeoff_comment</t>
  </si>
  <si>
    <t>val_sumsoutsowed_comment</t>
  </si>
  <si>
    <t>val_sumsoutowing_comment</t>
  </si>
  <si>
    <t>val_noncoll_cb_comment</t>
  </si>
  <si>
    <t>val_appeals_cb_comment</t>
  </si>
  <si>
    <t>val_collfund_ob_comment</t>
  </si>
  <si>
    <t>MainVal_Val1_Prior</t>
  </si>
  <si>
    <t>MainVal_Val2_Prior</t>
  </si>
  <si>
    <t>MainVal_Val3_Prior</t>
  </si>
  <si>
    <t>MainVal_Val4_Prior</t>
  </si>
  <si>
    <t>MainVal_Val5_Prior</t>
  </si>
  <si>
    <t>MainVal_Val6_Prior</t>
  </si>
  <si>
    <t>MainVal_Val7_Prior</t>
  </si>
  <si>
    <t>MainVal_Val8_Prior</t>
  </si>
  <si>
    <t>MainVal_Val9_Prior</t>
  </si>
  <si>
    <t>MainVal_Val10_Prior</t>
  </si>
  <si>
    <t>MainVal_Val11_Prior</t>
  </si>
  <si>
    <t>MainVal_Val12_Prior</t>
  </si>
  <si>
    <t>MainVal_Val13_Prior</t>
  </si>
  <si>
    <t>MainVal_Val14_Prior</t>
  </si>
  <si>
    <t>MainVal_Val15_Prior</t>
  </si>
  <si>
    <t>MainVal_Val16_Prior</t>
  </si>
  <si>
    <t>MainVal_Val17_Prior</t>
  </si>
  <si>
    <t>MainVal_Val18_Prior</t>
  </si>
  <si>
    <t>MainVal_Val19_Prior</t>
  </si>
  <si>
    <t>MainVal_Val20_Prior</t>
  </si>
  <si>
    <t>MainVal_Val21_Prior</t>
  </si>
  <si>
    <t>MainVal_Val22_Prior</t>
  </si>
  <si>
    <t>MainVal_Val1_Change</t>
  </si>
  <si>
    <t>MainVal_Val2_Change</t>
  </si>
  <si>
    <t>MainVal_Val3_Change</t>
  </si>
  <si>
    <t>MainVal_Val4_Change</t>
  </si>
  <si>
    <t>MainVal_Val5_Change</t>
  </si>
  <si>
    <t>MainVal_Val6_Change</t>
  </si>
  <si>
    <t>MainVal_Val7_Change</t>
  </si>
  <si>
    <t>MainVal_Val8_Change</t>
  </si>
  <si>
    <t>MainVal_Val9_Change</t>
  </si>
  <si>
    <t>MainVal_Val10_Change</t>
  </si>
  <si>
    <t>MainVal_Val11_Change</t>
  </si>
  <si>
    <t>MainVal_Val12_Change</t>
  </si>
  <si>
    <t>MainVal_Val13_Change</t>
  </si>
  <si>
    <t>MainVal_Val14_Change</t>
  </si>
  <si>
    <t>MainVal_Val15_Change</t>
  </si>
  <si>
    <t>MainVal_Val16_Change</t>
  </si>
  <si>
    <t>MainVal_Val17_Change</t>
  </si>
  <si>
    <t>MainVal_Val18_Change</t>
  </si>
  <si>
    <t>MainVal_Val19_Change</t>
  </si>
  <si>
    <t>MainVal_Val20_Change</t>
  </si>
  <si>
    <t>MainVal_Val21_Change</t>
  </si>
  <si>
    <t>MainVal_Val22_Change</t>
  </si>
  <si>
    <t>MainVal_Val1_Comment_Flag</t>
  </si>
  <si>
    <t>MainVal_Val2_Comment_Flag</t>
  </si>
  <si>
    <t>MainVal_Val3_Comment_Flag</t>
  </si>
  <si>
    <t>MainVal_Val4_Comment_Flag</t>
  </si>
  <si>
    <t>MainVal_Val5_Comment_Flag</t>
  </si>
  <si>
    <t>MainVal_Val6_Comment_Flag</t>
  </si>
  <si>
    <t>MainVal_Val7_Comment_Flag</t>
  </si>
  <si>
    <t>MainVal_Val8_Comment_Flag</t>
  </si>
  <si>
    <t>MainVal_Val9_Comment_Flag</t>
  </si>
  <si>
    <t>MainVal_Val10_Comment_Flag</t>
  </si>
  <si>
    <t>MainVal_Val11_Comment_Flag</t>
  </si>
  <si>
    <t>MainVal_Val12_Comment_Flag</t>
  </si>
  <si>
    <t>MainVal_Val13_Comment_Flag</t>
  </si>
  <si>
    <t>MainVal_Val14_Comment_Flag</t>
  </si>
  <si>
    <t>MainVal_Val15_Comment_Flag</t>
  </si>
  <si>
    <t>MainVal_Val16_Comment_Flag</t>
  </si>
  <si>
    <t>MainVal_Val17_Comment_Flag</t>
  </si>
  <si>
    <t>MainVal_Val18_Comment_Flag</t>
  </si>
  <si>
    <t>MainVal_Val19_Comment_Flag</t>
  </si>
  <si>
    <t>MainVal_Val20_Comment_Flag</t>
  </si>
  <si>
    <t>MainVal_Val21_Comment_Flag</t>
  </si>
  <si>
    <t>MainVal_Val22_Comment_Flag</t>
  </si>
  <si>
    <t>MainVal_Val1_Comment</t>
  </si>
  <si>
    <t>MainVal_Val2_Comment</t>
  </si>
  <si>
    <t>MainVal_Val3_Comment</t>
  </si>
  <si>
    <t>MainVal_Val4_Comment</t>
  </si>
  <si>
    <t>MainVal_Val5_Comment</t>
  </si>
  <si>
    <t>MainVal_Val6_Comment</t>
  </si>
  <si>
    <t>MainVal_Val7_Comment</t>
  </si>
  <si>
    <t>MainVal_Val8_Comment</t>
  </si>
  <si>
    <t>MainVal_Val9_Comment</t>
  </si>
  <si>
    <t>MainVal_Val10_Comment</t>
  </si>
  <si>
    <t>MainVal_Val11_Comment</t>
  </si>
  <si>
    <t>MainVal_Val12_Comment</t>
  </si>
  <si>
    <t>MainVal_Val13_Comment</t>
  </si>
  <si>
    <t>MainVal_Val14_Comment</t>
  </si>
  <si>
    <t>MainVal_Val15_Comment</t>
  </si>
  <si>
    <t>MainVal_Val16_Comment</t>
  </si>
  <si>
    <t>MainVal_Val17_Comment</t>
  </si>
  <si>
    <t>MainVal_Val18_Comment</t>
  </si>
  <si>
    <t>MainVal_Val19_Comment</t>
  </si>
  <si>
    <t>MainVal_Val20_Comment</t>
  </si>
  <si>
    <t>MainVal_Val21_Comment</t>
  </si>
  <si>
    <t>MainVal_Val22_Comment</t>
  </si>
  <si>
    <t>Validation - Cost SBR relief prior year value</t>
  </si>
  <si>
    <t>Validation - Additional yield to finance SBRR prior year value</t>
  </si>
  <si>
    <t>Validation - Cost of Charity relief prior year value</t>
  </si>
  <si>
    <t>Validation - Cost of CASC relief prior year value</t>
  </si>
  <si>
    <t>Validation - Cost of Rural relief prior year value</t>
  </si>
  <si>
    <t>Validation - Cost of Partly Occupied relief prior year value</t>
  </si>
  <si>
    <t>Validation - Cost of Empty property relief prior year value</t>
  </si>
  <si>
    <t>Validation - Cost of non-profit bodies' relief prior year value</t>
  </si>
  <si>
    <t>Validation - Cost of CASC Relief prior year value</t>
  </si>
  <si>
    <t>Validation - Cost of rural shop relief prior year value</t>
  </si>
  <si>
    <t>Validation - Cost of other rural relief prior year value</t>
  </si>
  <si>
    <t>Validation - Cost of other discretionary relief prior year value</t>
  </si>
  <si>
    <t>Validation - Non-domestic rating income  prior year value</t>
  </si>
  <si>
    <t>Validation - Gross rates payable prior year value</t>
  </si>
  <si>
    <t>Validation - Net rates payable prior year value</t>
  </si>
  <si>
    <t>Validation - Sums written off prior year value</t>
  </si>
  <si>
    <t>Validation - Sums outstanding from ratepayers prior year value</t>
  </si>
  <si>
    <t>Validation - Sums outstanding owing to ratepayers prior year value</t>
  </si>
  <si>
    <t>Validation - Non-collection closing balance prior year value</t>
  </si>
  <si>
    <t>Validation - Provision for backdated appeals adjustments closing balance prior year value</t>
  </si>
  <si>
    <t>Validation - Collection Fund opening balance prior year value</t>
  </si>
  <si>
    <t>Validation - Cost SBR relief change value</t>
  </si>
  <si>
    <t>Validation - Additional yield to finance SBRR change value</t>
  </si>
  <si>
    <t>Validation - Cost of Charity relief change value</t>
  </si>
  <si>
    <t>Validation - Cost of CASC relief change value</t>
  </si>
  <si>
    <t>Validation - Cost of Rural relief change value</t>
  </si>
  <si>
    <t>Validation - Cost of Partly Occupied relief change value</t>
  </si>
  <si>
    <t>Validation - Cost of Empty property relief change value</t>
  </si>
  <si>
    <t>Validation - Cost of non-profit bodies' relief change value</t>
  </si>
  <si>
    <t>Validation - Cost of CASC Relief change value</t>
  </si>
  <si>
    <t>Validation - Cost of rural shop relief change value</t>
  </si>
  <si>
    <t>Validation - Cost of other rural relief change value</t>
  </si>
  <si>
    <t>Validation - Cost of other discretionary relief change value</t>
  </si>
  <si>
    <t>Validation - Non-domestic rating income  change value</t>
  </si>
  <si>
    <t>Validation - Gross rates payable change value</t>
  </si>
  <si>
    <t>Validation - Net rates payable change value</t>
  </si>
  <si>
    <t>Validation - Sums written off change value</t>
  </si>
  <si>
    <t>Validation - Sums outstanding from ratepayers change value</t>
  </si>
  <si>
    <t>Validation - Sums outstanding owing to ratepayers change value</t>
  </si>
  <si>
    <t>Validation - Non-collection closing balance change value</t>
  </si>
  <si>
    <t>Validation - Provision for backdated appeals adjustments closing balance change value</t>
  </si>
  <si>
    <t>Validation - Collection Fund opening balance change value</t>
  </si>
  <si>
    <t>Validation - Cost SBR relief validation flag</t>
  </si>
  <si>
    <t>Validation - Additional yield to finance SBRR validation flag</t>
  </si>
  <si>
    <t>Validation - Cost of Charity relief validation flag</t>
  </si>
  <si>
    <t>Validation - Cost of CASC relief validation flag</t>
  </si>
  <si>
    <t>Validation - Cost of Rural relief validation flag</t>
  </si>
  <si>
    <t>Validation - Cost of Partly Occupied relief validation flag</t>
  </si>
  <si>
    <t>Validation - Cost of Empty property relief validation flag</t>
  </si>
  <si>
    <t>Validation - Cost of non-profit bodies' relief validation flag</t>
  </si>
  <si>
    <t>Validation - Cost of CASC Relief validation flag</t>
  </si>
  <si>
    <t>Validation - Cost of rural shop relief validation flag</t>
  </si>
  <si>
    <t>Validation - Cost of other rural relief validation flag</t>
  </si>
  <si>
    <t>Validation - Cost of other discretionary relief validation flag</t>
  </si>
  <si>
    <t>Validation - Non-domestic rating income  validation flag</t>
  </si>
  <si>
    <t>Validation - Gross rates payable validation flag</t>
  </si>
  <si>
    <t>Validation - Net rates payable validation flag</t>
  </si>
  <si>
    <t>Validation - Sums written off validation flag</t>
  </si>
  <si>
    <t>Validation - Sums outstanding from ratepayers validation flag</t>
  </si>
  <si>
    <t>Validation - Sums outstanding owing to ratepayers validation flag</t>
  </si>
  <si>
    <t>Validation - Non-collection closing balance validation flag</t>
  </si>
  <si>
    <t>Validation - Provision for backdated appeals adjustments closing balance validation flag</t>
  </si>
  <si>
    <t>Validation - Collection Fund opening balance validation flag</t>
  </si>
  <si>
    <t>Validation - Cost SBR relief LA comment</t>
  </si>
  <si>
    <t>Validation - Additional yield to finance SBRR LA comment</t>
  </si>
  <si>
    <t>Validation - Cost of Charity relief LA comment</t>
  </si>
  <si>
    <t>Validation - Cost of CASC relief LA comment</t>
  </si>
  <si>
    <t>Validation - Cost of Rural relief LA comment</t>
  </si>
  <si>
    <t>Validation - Cost of Partly Occupied relief LA comment</t>
  </si>
  <si>
    <t>Validation - Cost of Empty property relief LA comment</t>
  </si>
  <si>
    <t>Validation - Cost of non-profit bodies' relief LA comment</t>
  </si>
  <si>
    <t>Validation - Cost of CASC Relief LA comment</t>
  </si>
  <si>
    <t>Validation - Cost of rural shop relief LA comment</t>
  </si>
  <si>
    <t>Validation - Cost of other rural relief LA comment</t>
  </si>
  <si>
    <t>Validation - Cost of other discretionary relief LA comment</t>
  </si>
  <si>
    <t>Validation - Non-domestic rating income  LA comment</t>
  </si>
  <si>
    <t>Validation - Gross rates payable LA comment</t>
  </si>
  <si>
    <t>Validation - Net rates payable LA comment</t>
  </si>
  <si>
    <t>Validation - Sums written off LA comment</t>
  </si>
  <si>
    <t>Validation - Sums outstanding from ratepayers LA comment</t>
  </si>
  <si>
    <t>Validation - Sums outstanding owing to ratepayers LA comment</t>
  </si>
  <si>
    <t>Validation - Non-collection closing balance LA comment</t>
  </si>
  <si>
    <t>Validation - Provision for backdated appeals adjustments closing balance LA comment</t>
  </si>
  <si>
    <t>Validation - Collection Fund opening balance LA comment</t>
  </si>
  <si>
    <t>Total:</t>
  </si>
  <si>
    <t xml:space="preserve">Please remember that a copy of this form should also be sent to your relevant Precepting Authorities, and Pool Leads (if applicable). </t>
  </si>
  <si>
    <t>Please attach certification by your Chief Financial or Section 151 Officer to this form.</t>
  </si>
  <si>
    <t>5. Please attach certification by your Chief Financial or Section 151 Officer to this form. This should include an electronic signature, and the text: "I confirm that the amounts entered in this form are in accordance with schedule 7B of the Local Government Finance Act 1988 and regulations made under it." When the form is finalised post-audit, the final form should be certified as well, with the additional text: "The amounts entered in this form are consistent with the amounts for non-domestic rates in the authority’s audited Statement of Accounts" and "I further certify that the amounts of s.47 rate relief for which the authority claims s.31 grant have been given to ratepayers in accordance with the relevant guidance issued by the Government."</t>
  </si>
  <si>
    <t>Local newspaper relief</t>
  </si>
  <si>
    <t>100% check</t>
  </si>
  <si>
    <t>11. Line 1 plus line 2, minus lines 3 and 6 - 10</t>
  </si>
  <si>
    <t>VARCHAR(100)</t>
  </si>
  <si>
    <t>INT</t>
  </si>
  <si>
    <t>BIGINT</t>
  </si>
  <si>
    <t>DECIMAL(15,5)</t>
  </si>
  <si>
    <t>VARCHAR(MAX)</t>
  </si>
  <si>
    <t>OrgName</t>
  </si>
  <si>
    <t>The name of the Local Authority submitting data</t>
  </si>
  <si>
    <t>s31duetotal_ba</t>
  </si>
  <si>
    <t>s31duetotal_fra</t>
  </si>
  <si>
    <t>netcollect_tot_p1</t>
  </si>
  <si>
    <t>netcollect_tot_p2</t>
  </si>
  <si>
    <t>disreg_da_p1</t>
  </si>
  <si>
    <t>disreg_renew_tot_p1</t>
  </si>
  <si>
    <t>disreg_renew_ba_p1</t>
  </si>
  <si>
    <t>disreg_renew_mpa_p1</t>
  </si>
  <si>
    <t>disreg_shale_tot_p1</t>
  </si>
  <si>
    <t>netcollect_da_p2</t>
  </si>
  <si>
    <t>disreg_renew_da_p2</t>
  </si>
  <si>
    <t>disreg_renew_tot_p2</t>
  </si>
  <si>
    <t>disreg_shale_da_p2</t>
  </si>
  <si>
    <t>disreg_shale_tot_p2</t>
  </si>
  <si>
    <t>disreg_base_da_p2</t>
  </si>
  <si>
    <t>nndrcsdeduct_tot_p2</t>
  </si>
  <si>
    <t>tpp_tot_da_p4</t>
  </si>
  <si>
    <t>nndrcsdeduct_tot_p5</t>
  </si>
  <si>
    <t>disreg_renew_ba_p5</t>
  </si>
  <si>
    <t>disreg_renew_mpa_p5</t>
  </si>
  <si>
    <t>disreg_renew_tot_p5</t>
  </si>
  <si>
    <t>disreg_shale_tot_p5</t>
  </si>
  <si>
    <t>netcollect_da_p2da</t>
  </si>
  <si>
    <t>disreg_renew_da_p2da</t>
  </si>
  <si>
    <t>disreg_shale_da_p2da</t>
  </si>
  <si>
    <t>tpp_tot_da_p2da</t>
  </si>
  <si>
    <t>disreg_base_da_p2da</t>
  </si>
  <si>
    <t>disreg_da_p2da</t>
  </si>
  <si>
    <t>s31duetotal_ua</t>
  </si>
  <si>
    <t>val_sbrr_ptchange</t>
  </si>
  <si>
    <t>val_addyield_ptchange</t>
  </si>
  <si>
    <t>val_mr_charity_ptchange</t>
  </si>
  <si>
    <t>val_mr_casc_ptchange</t>
  </si>
  <si>
    <t>val_mr_rural_ptchange</t>
  </si>
  <si>
    <t>val_mr_partocc_ptchange</t>
  </si>
  <si>
    <t>val_mr_empty_ptchange</t>
  </si>
  <si>
    <t>val_dr_charity_ptchange</t>
  </si>
  <si>
    <t>val_dr_nonprofit_ptchange</t>
  </si>
  <si>
    <t>val_dr_casc_ptchange</t>
  </si>
  <si>
    <t>val_dr_ruralshop_ptchange</t>
  </si>
  <si>
    <t>val_dr_othrural_ptchange</t>
  </si>
  <si>
    <t>val_dr_other_ptchange</t>
  </si>
  <si>
    <t>val_ndri_ptchange</t>
  </si>
  <si>
    <t>val_grsrates_ptchange</t>
  </si>
  <si>
    <t>val_netrates_ptchange</t>
  </si>
  <si>
    <t>val_writeoff_ptchange</t>
  </si>
  <si>
    <t>val_sumsoutsowed_ptchange</t>
  </si>
  <si>
    <t>val_sumsoutowing_ptchange</t>
  </si>
  <si>
    <t>val_noncoll_cb_ptchange</t>
  </si>
  <si>
    <t>val_appeals_cb_ptchange</t>
  </si>
  <si>
    <t>val_collfund_ob_ptchange</t>
  </si>
  <si>
    <t>MainVal_Val1_PtChange</t>
  </si>
  <si>
    <t>MainVal_Val2_PtChange</t>
  </si>
  <si>
    <t>MainVal_Val3_PtChange</t>
  </si>
  <si>
    <t>MainVal_Val4_PtChange</t>
  </si>
  <si>
    <t>MainVal_Val5_PtChange</t>
  </si>
  <si>
    <t>MainVal_Val6_PtChange</t>
  </si>
  <si>
    <t>MainVal_Val7_PtChange</t>
  </si>
  <si>
    <t>MainVal_Val8_PtChange</t>
  </si>
  <si>
    <t>MainVal_Val9_PtChange</t>
  </si>
  <si>
    <t>MainVal_Val10_PtChange</t>
  </si>
  <si>
    <t>MainVal_Val11_PtChange</t>
  </si>
  <si>
    <t>MainVal_Val12_PtChange</t>
  </si>
  <si>
    <t>MainVal_Val13_PtChange</t>
  </si>
  <si>
    <t>MainVal_Val14_PtChange</t>
  </si>
  <si>
    <t>MainVal_Val15_PtChange</t>
  </si>
  <si>
    <t>MainVal_Val16_PtChange</t>
  </si>
  <si>
    <t>MainVal_Val17_PtChange</t>
  </si>
  <si>
    <t>MainVal_Val18_PtChange</t>
  </si>
  <si>
    <t>MainVal_Val19_PtChange</t>
  </si>
  <si>
    <t>MainVal_Val20_PtChange</t>
  </si>
  <si>
    <t>MainVal_Val21_PtChange</t>
  </si>
  <si>
    <t>MainVal_Val22_PtChange</t>
  </si>
  <si>
    <t>Validation - Cost SBR relief % change value</t>
  </si>
  <si>
    <t>Validation - Additional yield to finance SBRR % change value</t>
  </si>
  <si>
    <t>Validation - Cost of Charity relief % change value</t>
  </si>
  <si>
    <t>Validation - Cost of CASC relief % change value</t>
  </si>
  <si>
    <t>Validation - Cost of Rural relief % change value</t>
  </si>
  <si>
    <t>Validation - Cost of Partly Occupied relief % change value</t>
  </si>
  <si>
    <t>Validation - Cost of Empty property relief % change value</t>
  </si>
  <si>
    <t>Validation - Cost of non-profit bodies' relief % change value</t>
  </si>
  <si>
    <t>Validation - Cost of CASC Relief % change value</t>
  </si>
  <si>
    <t>Validation - Cost of rural shop relief % change value</t>
  </si>
  <si>
    <t>Validation - Cost of other rural relief % change value</t>
  </si>
  <si>
    <t>Validation - Cost of other discretionary relief % change value</t>
  </si>
  <si>
    <t>Validation - Non-domestic rating income  % change value</t>
  </si>
  <si>
    <t>Validation - Gross rates payable % change value</t>
  </si>
  <si>
    <t>Validation - Net rates payable % change value</t>
  </si>
  <si>
    <t>Validation - Sums written off % change value</t>
  </si>
  <si>
    <t>Validation - Sums outstanding from ratepayers % change value</t>
  </si>
  <si>
    <t>Validation - Sums outstanding owing to ratepayers % change value</t>
  </si>
  <si>
    <t>Validation - Non-collection closing balance % change value</t>
  </si>
  <si>
    <t>Validation - Provision for backdated appeals adjustments closing balance % change value</t>
  </si>
  <si>
    <t>Validation - Collection Fund opening balance % change value</t>
  </si>
  <si>
    <t>SD</t>
  </si>
  <si>
    <t>OLB</t>
  </si>
  <si>
    <t>Met</t>
  </si>
  <si>
    <t>ILB</t>
  </si>
  <si>
    <t>OrgType</t>
  </si>
  <si>
    <t>Class of the Local Authority submitting data</t>
  </si>
  <si>
    <t>This section of the form deducts accounting adjustments which you enter from the net rates calculated from entries in Part 3.</t>
  </si>
  <si>
    <t>As well as using these to check for errors in data entry, your comments also help us to inform policy colleagues about the causes of patterns in the data, and the extent of the effect of different factors. Therefore, even if the reason for a change in a line seems obvious it is still useful for you to provide comments.</t>
  </si>
  <si>
    <t>MainVal_Val24_Prior</t>
  </si>
  <si>
    <t>MainVal_Val24_Change</t>
  </si>
  <si>
    <t>MainVal_Val24_PtChange</t>
  </si>
  <si>
    <t>MainVal_Val24_Comment_Flag</t>
  </si>
  <si>
    <t>MainVal_Val24_Comment</t>
  </si>
  <si>
    <t xml:space="preserve">  </t>
  </si>
  <si>
    <t>Part_4_Line_66_Col2</t>
  </si>
  <si>
    <t>Part_4_Line_66_Col3</t>
  </si>
  <si>
    <t>2. There are three different type of cells:</t>
  </si>
  <si>
    <t>1. The form can be set up for each individual local authority by selecting the appropriate authority name from the list. The default local authority 'ZZZZ' will not include much of the pre-filled data. Once a local authority name is selected the spreadsheet will automatically complete the data for the white cells with a blue border.</t>
  </si>
  <si>
    <t>If you click on Column C you can see which line of the form the validation refers to.</t>
  </si>
  <si>
    <t>Status of submission</t>
  </si>
  <si>
    <t>Date of form submission</t>
  </si>
  <si>
    <t>surpdef</t>
  </si>
  <si>
    <t>Local share total</t>
  </si>
  <si>
    <t>From published 2021-22 NNDR Data</t>
  </si>
  <si>
    <t>Baseline for 2021-22 NNDR1</t>
  </si>
  <si>
    <t>North Northamptonshire</t>
  </si>
  <si>
    <t>E2801</t>
  </si>
  <si>
    <t>West Northamptonshire</t>
  </si>
  <si>
    <t>E2802</t>
  </si>
  <si>
    <t>2021-22 upper tier proportion</t>
  </si>
  <si>
    <t>2021-22 fire proportion</t>
  </si>
  <si>
    <t>2021-22 Sum</t>
  </si>
  <si>
    <t>2021-22 Billing authority proportion</t>
  </si>
  <si>
    <t>E6163</t>
  </si>
  <si>
    <t>Hampshire and Isle of Wight Fire and Rescue</t>
  </si>
  <si>
    <t>E7028</t>
  </si>
  <si>
    <t>South Tees Development Corporation</t>
  </si>
  <si>
    <t>tpp_tot_da</t>
  </si>
  <si>
    <t>disreg_da_3</t>
  </si>
  <si>
    <t>disreg_renew_ba</t>
  </si>
  <si>
    <t>disreg_renew_mpa</t>
  </si>
  <si>
    <t>ezrelief_nonpil_ba</t>
  </si>
  <si>
    <t>ezrelief_nonpil_mpa</t>
  </si>
  <si>
    <t>ezrelief_nonpil_fra</t>
  </si>
  <si>
    <t>s31_sbrrdouble_ba</t>
  </si>
  <si>
    <t>s31_sbrrdouble_mpa</t>
  </si>
  <si>
    <t>s31_sbrrdouble_fra</t>
  </si>
  <si>
    <t>s31_sbrrloss_ba</t>
  </si>
  <si>
    <t>s31_sbrrloss_mpa</t>
  </si>
  <si>
    <t>s31_sbrrloss_fra</t>
  </si>
  <si>
    <t>s31_rural_ba</t>
  </si>
  <si>
    <t>s31_rural_mpa</t>
  </si>
  <si>
    <t>s31_rural_fra</t>
  </si>
  <si>
    <t>s31_smlsupp_ba</t>
  </si>
  <si>
    <t>s31_smlsupp_mpa</t>
  </si>
  <si>
    <t>s31_smlsupp_fra</t>
  </si>
  <si>
    <t>s31_ezr100pil_ba</t>
  </si>
  <si>
    <t>s31_ezr100pil_mpa</t>
  </si>
  <si>
    <t>s31_ezr100pil_fra</t>
  </si>
  <si>
    <t>portbristol_tot_1</t>
  </si>
  <si>
    <t>surpdef_cg</t>
  </si>
  <si>
    <t>surpdef_ba</t>
  </si>
  <si>
    <t>surpdef_mpa</t>
  </si>
  <si>
    <t>surpdef_fra</t>
  </si>
  <si>
    <t>s31_sbrrfirst_ba</t>
  </si>
  <si>
    <t>s31_sbrrfirst_mpa</t>
  </si>
  <si>
    <t>s31_sbrrfirst_fra</t>
  </si>
  <si>
    <t>SBRR scheme relief of 1st property - BA</t>
  </si>
  <si>
    <t>SBRR scheme relief of 1st property - FRA</t>
  </si>
  <si>
    <t>Public lavatories relief</t>
  </si>
  <si>
    <t>s31_localnews_ba</t>
  </si>
  <si>
    <t>s31_localnews_mpa</t>
  </si>
  <si>
    <t>s31_localnews_fra</t>
  </si>
  <si>
    <t>Local Newspaper Relief - BA</t>
  </si>
  <si>
    <t>Local Newspaper Relief - Fire</t>
  </si>
  <si>
    <t>mr_toilets_baa</t>
  </si>
  <si>
    <t>mr_toilets_da</t>
  </si>
  <si>
    <t>mr_toilets_tot</t>
  </si>
  <si>
    <t>mr_adj_toilets_baa</t>
  </si>
  <si>
    <t>mr_adj_toilets_da</t>
  </si>
  <si>
    <t>mr_adj_toilets_tot</t>
  </si>
  <si>
    <t>drs31_nursery_adj_baa</t>
  </si>
  <si>
    <t>drs31_nursery_adj_da</t>
  </si>
  <si>
    <t>drs31_nursery_adj_tot</t>
  </si>
  <si>
    <t>toilets_nndr3_ba</t>
  </si>
  <si>
    <t>toilets_nndr3_ua</t>
  </si>
  <si>
    <t>toilets_nndr3_fra</t>
  </si>
  <si>
    <t>Part_4_Line_58_Col2</t>
  </si>
  <si>
    <t>Part_4_Line_58_Col3</t>
  </si>
  <si>
    <t>drs31_discsch_adj_baa</t>
  </si>
  <si>
    <t>Part_3_Line_57_Col3</t>
  </si>
  <si>
    <t>drs31_discsch_adj_da</t>
  </si>
  <si>
    <t>Part_3_Line_57_Col1</t>
  </si>
  <si>
    <t>drs31_discsch_adj_tot</t>
  </si>
  <si>
    <t>Part_3_Line_57_Col2</t>
  </si>
  <si>
    <t>discscheme_due_ba</t>
  </si>
  <si>
    <t>discscheme_due_ua</t>
  </si>
  <si>
    <t>discscheme_due_fra</t>
  </si>
  <si>
    <t>E6128</t>
  </si>
  <si>
    <t>24. Sum due to (+) / from (-) authority (line 22a plus line 22b minus line 23)</t>
  </si>
  <si>
    <t>27. Sum due to (+) / from (-) authority (line 25 minus line 26)</t>
  </si>
  <si>
    <t>47. Adjustments to amount of relief provided in</t>
  </si>
  <si>
    <t>Freeports Relief</t>
  </si>
  <si>
    <t>Part_3_Line_41_Col2</t>
  </si>
  <si>
    <t>s31freeports_nndr3_ba</t>
  </si>
  <si>
    <t>s31freeports_nndr3_ua</t>
  </si>
  <si>
    <t>s31freeports_nndr3_fra</t>
  </si>
  <si>
    <t>COVID-19 Additional Relief Fund Relief</t>
  </si>
  <si>
    <t>Authority</t>
  </si>
  <si>
    <t>Allocation (£)</t>
  </si>
  <si>
    <t>Bournemouth, Christchurch and Poole</t>
  </si>
  <si>
    <t>Buckinghamshire</t>
  </si>
  <si>
    <t>Dorset</t>
  </si>
  <si>
    <t>Folkestone and Hythe</t>
  </si>
  <si>
    <t>freeports_income_baa</t>
  </si>
  <si>
    <t>freeports_income_tot</t>
  </si>
  <si>
    <t>freeports_renew_baa</t>
  </si>
  <si>
    <t>freeports_renew_tot</t>
  </si>
  <si>
    <t>freeports_shale_baa</t>
  </si>
  <si>
    <t>freeports_shale_tot</t>
  </si>
  <si>
    <t>freeports_tpp_baa</t>
  </si>
  <si>
    <t>freeports_tpp_tot</t>
  </si>
  <si>
    <t>freeports_baseline_baa</t>
  </si>
  <si>
    <t>freeports_baseline_tot</t>
  </si>
  <si>
    <t>s31freeportsextra_nndr3_ba</t>
  </si>
  <si>
    <t>s31freeportsextra_nndr3_ua</t>
  </si>
  <si>
    <t>s31freeportsextra_nndr3_fra</t>
  </si>
  <si>
    <t>disreg_da_mpa</t>
  </si>
  <si>
    <t>10. add: Section 31 grants</t>
  </si>
  <si>
    <t>11. Sums outstanding from ratepayers</t>
  </si>
  <si>
    <t>12. Sums outstanding owed to ratepayers</t>
  </si>
  <si>
    <t>s31_carf_nndr3_ba</t>
  </si>
  <si>
    <t>s31_carf_nndr3_ua</t>
  </si>
  <si>
    <t>s31_carf_nndr3_fra</t>
  </si>
  <si>
    <t>val_carf_comment</t>
  </si>
  <si>
    <t>val_carf_flag</t>
  </si>
  <si>
    <t>val_carf_change</t>
  </si>
  <si>
    <t>val_carf_py</t>
  </si>
  <si>
    <t>SQL Master Data</t>
  </si>
  <si>
    <t>Authority ONS Code</t>
  </si>
  <si>
    <t>Region</t>
  </si>
  <si>
    <t>ONSCode</t>
  </si>
  <si>
    <t>OrgRegion</t>
  </si>
  <si>
    <t>Part_2_Line_19_Col2</t>
  </si>
  <si>
    <t>Part_2_Line_19_Col3</t>
  </si>
  <si>
    <t>Part_2_Line_20_Col1</t>
  </si>
  <si>
    <t>Part_2_Line_20_Col2</t>
  </si>
  <si>
    <t>Part_2_Line_20_Col3</t>
  </si>
  <si>
    <t>Part_2_Line_21_Col1</t>
  </si>
  <si>
    <t>Part_2_Line_21_Col3</t>
  </si>
  <si>
    <t>Part_2_Line_22_Col1</t>
  </si>
  <si>
    <t>Part_2_Line_24_Col1</t>
  </si>
  <si>
    <t>Part_2_Line_25_Col1</t>
  </si>
  <si>
    <t>Part_2_Line_26_Col3</t>
  </si>
  <si>
    <t>Part_2_Line_27_Col3</t>
  </si>
  <si>
    <t>Part_3_Line_41_Col1</t>
  </si>
  <si>
    <t>Part_3_Line_56_Col1</t>
  </si>
  <si>
    <t>Part_3_Line_56_Col2</t>
  </si>
  <si>
    <t>Part_3_Line_56_Col3</t>
  </si>
  <si>
    <t>Part_3_Line_66_Col1</t>
  </si>
  <si>
    <t>Part_3_Line_66_Col2</t>
  </si>
  <si>
    <t>Part_3_Line_66_Col3</t>
  </si>
  <si>
    <t>Part_3_Line_67_Col1</t>
  </si>
  <si>
    <t>Part_3_Line_67_Col2</t>
  </si>
  <si>
    <t>Part_3_Line_67_Col3</t>
  </si>
  <si>
    <t>Part_3_Line_68_Col1</t>
  </si>
  <si>
    <t>Part_3_Line_68_Col2</t>
  </si>
  <si>
    <t>Part_3_Line_68_Col3</t>
  </si>
  <si>
    <t>Part_4_Line_19_Col1</t>
  </si>
  <si>
    <t>Part_4_Line_21_Col1</t>
  </si>
  <si>
    <t>Part_4_Line_22a_Col2</t>
  </si>
  <si>
    <t>Part_4_Line_22a_Col3</t>
  </si>
  <si>
    <t>Part_4_Line_22b_Col2</t>
  </si>
  <si>
    <t>Part_4_Line_22b_Col3</t>
  </si>
  <si>
    <t>Part_4_Line_23_Col2</t>
  </si>
  <si>
    <t>Part_4_Line_23_Col3</t>
  </si>
  <si>
    <t>Part_4_Line_24_Col2</t>
  </si>
  <si>
    <t>Part_4_Line_24_Col3</t>
  </si>
  <si>
    <t>Part_4_Line_25_Col2</t>
  </si>
  <si>
    <t>Part_4_Line_25_Col3</t>
  </si>
  <si>
    <t>Part_4_Line_47_Col2</t>
  </si>
  <si>
    <t>Part_4_Line_47_Col3</t>
  </si>
  <si>
    <t>Part_4_Line_56_Col2</t>
  </si>
  <si>
    <t>Part_4_Line_56_Col3</t>
  </si>
  <si>
    <t>Part_5_Line_5_Col2</t>
  </si>
  <si>
    <t>Part_5_Line_10_Col2</t>
  </si>
  <si>
    <t>Part_5_Line_10_Col3</t>
  </si>
  <si>
    <t>Part_5_Line_17a_Col1</t>
  </si>
  <si>
    <t>Part_5_Line_17a_Col2</t>
  </si>
  <si>
    <t>Part_5_Line_17a_Col3</t>
  </si>
  <si>
    <t>Part_5_Line_17a_Col4</t>
  </si>
  <si>
    <t>Part_5_Line_17b_Col1</t>
  </si>
  <si>
    <t>Part_5_Line_17b_Col2</t>
  </si>
  <si>
    <t>Part_5_Line_17b_Col3</t>
  </si>
  <si>
    <t>Part_5_Line_17b_Col4</t>
  </si>
  <si>
    <t>Control for 100% area</t>
  </si>
  <si>
    <t>costofcollection</t>
  </si>
  <si>
    <t>checkforua</t>
  </si>
  <si>
    <t>localsharetotal</t>
  </si>
  <si>
    <t>cg_share</t>
  </si>
  <si>
    <t>mpa_share</t>
  </si>
  <si>
    <t>fra_share</t>
  </si>
  <si>
    <t>ba_share</t>
  </si>
  <si>
    <t>mpa_shaleshare</t>
  </si>
  <si>
    <t>fra_shaleshare</t>
  </si>
  <si>
    <t>sbrr_threshold</t>
  </si>
  <si>
    <t>sbrr_comp_ba</t>
  </si>
  <si>
    <t>sbrr_comp_da</t>
  </si>
  <si>
    <t>sbrr_supplement</t>
  </si>
  <si>
    <t>noncoll_opbal</t>
  </si>
  <si>
    <t>appeals_opbal</t>
  </si>
  <si>
    <t>appeals_opbal2010</t>
  </si>
  <si>
    <t>appeals_opbal2017</t>
  </si>
  <si>
    <t>collfund_estbal</t>
  </si>
  <si>
    <t>collfund_estinc</t>
  </si>
  <si>
    <t>collfund_opbal_tot</t>
  </si>
  <si>
    <t>collfund_opbal_cg</t>
  </si>
  <si>
    <t>collfund_opbal_ba</t>
  </si>
  <si>
    <t>collfund_opbal_mpa</t>
  </si>
  <si>
    <t>collfund_opbal_fra</t>
  </si>
  <si>
    <t>Retail, Hospitality and Leisure Relief</t>
  </si>
  <si>
    <t>Low Carbon Heat Network Relief</t>
  </si>
  <si>
    <t>drs31_rhl_baa</t>
  </si>
  <si>
    <t>drs31_rhl_da</t>
  </si>
  <si>
    <t>drs31_rhl_tot</t>
  </si>
  <si>
    <t>liability</t>
  </si>
  <si>
    <t>drs31_carf_adj_baa</t>
  </si>
  <si>
    <t>drs31_carf_adj_da</t>
  </si>
  <si>
    <t>drs31_carf_adj_tot</t>
  </si>
  <si>
    <t>s31_publictoil_ba</t>
  </si>
  <si>
    <t>s31_publictoil_mpa</t>
  </si>
  <si>
    <t>s31_publictoil_fra</t>
  </si>
  <si>
    <t>Public Lavatories Relief - BA</t>
  </si>
  <si>
    <t>Public Lavatories Relief - Fire</t>
  </si>
  <si>
    <t>toilets_nndr1_ba</t>
  </si>
  <si>
    <t>toilets_nndr1_ua</t>
  </si>
  <si>
    <t>toilets_nndr1_fra</t>
  </si>
  <si>
    <t>toilets_due_ba</t>
  </si>
  <si>
    <t>toilets_due_ua</t>
  </si>
  <si>
    <t>toilets_due_fra</t>
  </si>
  <si>
    <t>Nursery relief</t>
  </si>
  <si>
    <t>Retail, Hospitality and Leisure Relief - BA</t>
  </si>
  <si>
    <t>s31_rhl_ba</t>
  </si>
  <si>
    <t>Retail, Hospitality and Leisure Relief - Fire</t>
  </si>
  <si>
    <t>s31_rhl_mpa</t>
  </si>
  <si>
    <t>s31_rhl_fra</t>
  </si>
  <si>
    <t>rhl_nndr3_ba</t>
  </si>
  <si>
    <t>rhl_nndr3_ua</t>
  </si>
  <si>
    <t>rhl_nndr3_fra</t>
  </si>
  <si>
    <t>rhl_nndr1_ba</t>
  </si>
  <si>
    <t>rhl_nndr1_ua</t>
  </si>
  <si>
    <t>rhl_nndr1_fra</t>
  </si>
  <si>
    <t>rhl_due_ba</t>
  </si>
  <si>
    <t>rhl_due_ua</t>
  </si>
  <si>
    <t>rhl_due_fra</t>
  </si>
  <si>
    <t>Low carbon heat networks relief</t>
  </si>
  <si>
    <t>s31_lowcarbheat_nndr3_ba</t>
  </si>
  <si>
    <t>s31_lowcarbheat_nndr3_ua</t>
  </si>
  <si>
    <t>s31_lowcarbheat_nndr3_fra</t>
  </si>
  <si>
    <t>Mandatory relief-Cost of the relief public lavatories</t>
  </si>
  <si>
    <t>Baseline for 2022-23 NNDR1</t>
  </si>
  <si>
    <t>2022-23 Billing authority proportion</t>
  </si>
  <si>
    <t>2022-23 upper tier proportion</t>
  </si>
  <si>
    <t>2022-23 fire proportion</t>
  </si>
  <si>
    <t>2022-23 Sum</t>
  </si>
  <si>
    <t>drs31_carf_tot</t>
  </si>
  <si>
    <t>respect of previous years (called Retail Discount relief in previous years)</t>
  </si>
  <si>
    <t>BRR Ops</t>
  </si>
  <si>
    <t>collfund_ob_adj_cg</t>
  </si>
  <si>
    <t>collfund_ob_adj_ba</t>
  </si>
  <si>
    <t>collfund_ob_adj_mpa</t>
  </si>
  <si>
    <t>collfund_ob_adj_fra</t>
  </si>
  <si>
    <t>collfund_ob_adj_tot</t>
  </si>
  <si>
    <t>Cost of Public lavatories relief</t>
  </si>
  <si>
    <t>val_mr_toilets_py</t>
  </si>
  <si>
    <t>val_mr_toilets_change</t>
  </si>
  <si>
    <t>val_mr_toilets_ptchange</t>
  </si>
  <si>
    <t>val_mr_toilets_flag</t>
  </si>
  <si>
    <t>val_mr_toilets_comment</t>
  </si>
  <si>
    <t>Business Relief provided in respect of previous years</t>
  </si>
  <si>
    <t>61. Adjustments to amount of relief provided in</t>
  </si>
  <si>
    <t>52. Sum due to (+) / from (-) billing authority (line 50 minus line 51)</t>
  </si>
  <si>
    <t>PART 2: COLLECTABLE RATES AND DISREGARDED AMOUNTS</t>
  </si>
  <si>
    <t xml:space="preserve">COLLECTABLE RATES </t>
  </si>
  <si>
    <t>for all years, of which:</t>
  </si>
  <si>
    <t>COVID-19 Additional Relief Fund relief in respect of 2021-22 liability</t>
  </si>
  <si>
    <t>Provision for alteration of lists and appeals adjustments closing balance</t>
  </si>
  <si>
    <t>Net rates payable</t>
  </si>
  <si>
    <t>Non-domestic rating income</t>
  </si>
  <si>
    <t>carf_capped_ba</t>
  </si>
  <si>
    <t>carf_capped_da</t>
  </si>
  <si>
    <t>We recommend you complete Part 3 first, then Part 2 and the Part 2 DA Summary, then Part 1, then check the calculated figures in Part 4 and Part 5.</t>
  </si>
  <si>
    <t>Cost of SBR relief</t>
  </si>
  <si>
    <t>carf_allocation</t>
  </si>
  <si>
    <t>carf_py</t>
  </si>
  <si>
    <t>drs31_smlsup2223_adj_baa</t>
  </si>
  <si>
    <t>drs31_smlsup2223_adj_da</t>
  </si>
  <si>
    <t>drs31_smlsup2223_adj_tot</t>
  </si>
  <si>
    <t>FOR INFORMATION: Breakdown of Collectable Rates</t>
  </si>
  <si>
    <t>Part 2, Line 5</t>
  </si>
  <si>
    <t>Part 2, Line 8</t>
  </si>
  <si>
    <t>Collectable Rates</t>
  </si>
  <si>
    <t>9. Add/(Less): changes in provision for alteration of lists and appeals: 2010 list</t>
  </si>
  <si>
    <t>10. Add/(Less): changes in provision for alteration of lists and appeals: 2017 list</t>
  </si>
  <si>
    <t>12. Net Rates payable less accounting adjustments</t>
  </si>
  <si>
    <t>Part 2 , Line 1</t>
  </si>
  <si>
    <t>Part 2, Line 12</t>
  </si>
  <si>
    <t>Part 2, Line 11</t>
  </si>
  <si>
    <t>Part 2, Line 2</t>
  </si>
  <si>
    <t>Part 2, Line 4</t>
  </si>
  <si>
    <t>Part 2, Line 6</t>
  </si>
  <si>
    <t>Part 2, Line 7</t>
  </si>
  <si>
    <t>Part 2, Line 9</t>
  </si>
  <si>
    <t>Part 2, Line 10</t>
  </si>
  <si>
    <t xml:space="preserve">Changes in provision for alteration of 2010 lists / appeals  </t>
  </si>
  <si>
    <t xml:space="preserve">Net rates payable by ratepayers  </t>
  </si>
  <si>
    <t xml:space="preserve">Interest paid on refunds to ratepayers  </t>
  </si>
  <si>
    <t xml:space="preserve">Changes in provision for alteration of 2017 lists / appeals  </t>
  </si>
  <si>
    <t xml:space="preserve">RV list amendments charged against the 2010 list  </t>
  </si>
  <si>
    <t xml:space="preserve">RV list amendments charged against the 2017 list  </t>
  </si>
  <si>
    <t xml:space="preserve">Change in allowance for non collection  </t>
  </si>
  <si>
    <t xml:space="preserve">Sums written off or written back for non-collection  </t>
  </si>
  <si>
    <t>2023-24 Billing authority proportion</t>
  </si>
  <si>
    <t>2023-24 upper tier proportion</t>
  </si>
  <si>
    <t>2023-24 fire proportion</t>
  </si>
  <si>
    <t>2023-24 Sum</t>
  </si>
  <si>
    <t>E0901</t>
  </si>
  <si>
    <t>Cumberland</t>
  </si>
  <si>
    <t>E6135</t>
  </si>
  <si>
    <t>Cumbria Police, Fire and Crime Commissioner</t>
  </si>
  <si>
    <t>E2702</t>
  </si>
  <si>
    <t>E3301</t>
  </si>
  <si>
    <t>E0902</t>
  </si>
  <si>
    <t>Westmorland and Furness</t>
  </si>
  <si>
    <t>2023-24</t>
  </si>
  <si>
    <t>Baseline for 2023-24 NNDR1</t>
  </si>
  <si>
    <t>Freeport East</t>
  </si>
  <si>
    <t>Solent Freeport</t>
  </si>
  <si>
    <t>Liverpool City Region Freeport</t>
  </si>
  <si>
    <t>Isle of Wight Council</t>
  </si>
  <si>
    <t>Kings Lynn and West Norfolk</t>
  </si>
  <si>
    <t>East Midlands Freeport</t>
  </si>
  <si>
    <t>Plymouth and South Devon Freeport</t>
  </si>
  <si>
    <t>Teesside Freeport</t>
  </si>
  <si>
    <t>Shepway</t>
  </si>
  <si>
    <t>Telford and the Wrekin</t>
  </si>
  <si>
    <t>5. Additional income received in respect of previous years' liability</t>
  </si>
  <si>
    <t>6. Net cost of transitional arrangements</t>
  </si>
  <si>
    <t xml:space="preserve">7a.  relief on existing properties where a </t>
  </si>
  <si>
    <t>8. Adjustments to relief provided in respect of previous years</t>
  </si>
  <si>
    <t>9. adjustments in respect of 2012-13 and earlier</t>
  </si>
  <si>
    <t>9a. adjustments to relief on existing properties where a 2nd property is occupied in respect of 2012-13 and earlier</t>
  </si>
  <si>
    <t>10. adjustments in respect of 2013-14 to 2016-17</t>
  </si>
  <si>
    <t>10a. adjustments to relief on existing properties where a 2nd property is occupied in respect of 2013-14 to 2016-17</t>
  </si>
  <si>
    <t>15. Adjustments to amount of relief provided in respect of previous years</t>
  </si>
  <si>
    <t>17. Adjustments to amount of relief provided in respect of previous years</t>
  </si>
  <si>
    <t>20. Adjustments to amount of relief provided in</t>
  </si>
  <si>
    <t>Baseline for 2018-19 NNDR1</t>
  </si>
  <si>
    <t>Part_3_Line_45_Col2</t>
  </si>
  <si>
    <t>ezfreeports_baa</t>
  </si>
  <si>
    <t>ezfreeports_da</t>
  </si>
  <si>
    <t>ez_nndr3_ua</t>
  </si>
  <si>
    <t>Part_4_Line_7_Col2</t>
  </si>
  <si>
    <t>ez_nndr1_ua</t>
  </si>
  <si>
    <t>Part_4_Line_8_Col2</t>
  </si>
  <si>
    <t>ez_due_ua</t>
  </si>
  <si>
    <t>Part_4_Line_9_Col2</t>
  </si>
  <si>
    <t>Addcomp_BA</t>
  </si>
  <si>
    <t>Addcomp_DA</t>
  </si>
  <si>
    <t>Is the authority part of the Flooding relief scheme in 2023-24?</t>
  </si>
  <si>
    <t>s31_lowcarbheat_nndr1_ba</t>
  </si>
  <si>
    <t>s31_lowcarbheat_nndr1_ua</t>
  </si>
  <si>
    <t>s31_lowcarbheat_nndr1_fra</t>
  </si>
  <si>
    <t>s31_lowcarbheat_due_ba</t>
  </si>
  <si>
    <t>s31_lowcarbheat_due_ua</t>
  </si>
  <si>
    <t>s31_lowcarbheat_due_fra</t>
  </si>
  <si>
    <t>s31_lowcarbheat_ba</t>
  </si>
  <si>
    <t>s31_lowcarbheat_mpa</t>
  </si>
  <si>
    <t>s31_lowcarbheat_fra</t>
  </si>
  <si>
    <t>E07000223</t>
  </si>
  <si>
    <t>E07000032</t>
  </si>
  <si>
    <t>E07000224</t>
  </si>
  <si>
    <t>E07000170</t>
  </si>
  <si>
    <t>E07000105</t>
  </si>
  <si>
    <t>E07000200</t>
  </si>
  <si>
    <t>E09000002</t>
  </si>
  <si>
    <t>E09000003</t>
  </si>
  <si>
    <t>E07000066</t>
  </si>
  <si>
    <t>E07000084</t>
  </si>
  <si>
    <t>E07000171</t>
  </si>
  <si>
    <t>E06000022</t>
  </si>
  <si>
    <t>E06000055</t>
  </si>
  <si>
    <t>E09000004</t>
  </si>
  <si>
    <t>E08000025</t>
  </si>
  <si>
    <t>E07000129</t>
  </si>
  <si>
    <t>E06000008</t>
  </si>
  <si>
    <t>E06000009</t>
  </si>
  <si>
    <t>E07000033</t>
  </si>
  <si>
    <t>E08000001</t>
  </si>
  <si>
    <t>E07000136</t>
  </si>
  <si>
    <t>E06000058</t>
  </si>
  <si>
    <t>E06000036</t>
  </si>
  <si>
    <t>E08000032</t>
  </si>
  <si>
    <t>E07000067</t>
  </si>
  <si>
    <t>E07000143</t>
  </si>
  <si>
    <t>E09000005</t>
  </si>
  <si>
    <t>E07000068</t>
  </si>
  <si>
    <t>E06000043</t>
  </si>
  <si>
    <t>E06000023</t>
  </si>
  <si>
    <t>E07000144</t>
  </si>
  <si>
    <t>E09000006</t>
  </si>
  <si>
    <t>E07000234</t>
  </si>
  <si>
    <t>E07000095</t>
  </si>
  <si>
    <t>E07000172</t>
  </si>
  <si>
    <t>E06000060</t>
  </si>
  <si>
    <t>E07000117</t>
  </si>
  <si>
    <t>E08000002</t>
  </si>
  <si>
    <t>E08000033</t>
  </si>
  <si>
    <t>E07000008</t>
  </si>
  <si>
    <t>E09000007</t>
  </si>
  <si>
    <t>E07000192</t>
  </si>
  <si>
    <t>E07000106</t>
  </si>
  <si>
    <t>E07000069</t>
  </si>
  <si>
    <t>E06000056</t>
  </si>
  <si>
    <t>E07000130</t>
  </si>
  <si>
    <t>E07000070</t>
  </si>
  <si>
    <t>E07000078</t>
  </si>
  <si>
    <t>E07000177</t>
  </si>
  <si>
    <t>E06000049</t>
  </si>
  <si>
    <t>E06000050</t>
  </si>
  <si>
    <t>E07000034</t>
  </si>
  <si>
    <t>E07000225</t>
  </si>
  <si>
    <t>E07000118</t>
  </si>
  <si>
    <t>E09000001</t>
  </si>
  <si>
    <t>E07000071</t>
  </si>
  <si>
    <t>E06000052</t>
  </si>
  <si>
    <t>E07000079</t>
  </si>
  <si>
    <t>E08000026</t>
  </si>
  <si>
    <t>E07000226</t>
  </si>
  <si>
    <t>E09000008</t>
  </si>
  <si>
    <t>E06000063</t>
  </si>
  <si>
    <t>E07000096</t>
  </si>
  <si>
    <t>E06000005</t>
  </si>
  <si>
    <t>E07000107</t>
  </si>
  <si>
    <t>E06000015</t>
  </si>
  <si>
    <t>E07000035</t>
  </si>
  <si>
    <t>E08000017</t>
  </si>
  <si>
    <t>E06000059</t>
  </si>
  <si>
    <t>E07000108</t>
  </si>
  <si>
    <t>E08000027</t>
  </si>
  <si>
    <t>E06000047</t>
  </si>
  <si>
    <t>E09000009</t>
  </si>
  <si>
    <t>E07000009</t>
  </si>
  <si>
    <t>E07000040</t>
  </si>
  <si>
    <t>E07000085</t>
  </si>
  <si>
    <t>E07000242</t>
  </si>
  <si>
    <t>E07000137</t>
  </si>
  <si>
    <t>E06000011</t>
  </si>
  <si>
    <t>E07000193</t>
  </si>
  <si>
    <t>E07000244</t>
  </si>
  <si>
    <t>E07000061</t>
  </si>
  <si>
    <t>E07000086</t>
  </si>
  <si>
    <t>E07000207</t>
  </si>
  <si>
    <t>E09000010</t>
  </si>
  <si>
    <t>E07000072</t>
  </si>
  <si>
    <t>E07000208</t>
  </si>
  <si>
    <t>E07000036</t>
  </si>
  <si>
    <t>E07000041</t>
  </si>
  <si>
    <t>E07000087</t>
  </si>
  <si>
    <t>E07000010</t>
  </si>
  <si>
    <t>E07000112</t>
  </si>
  <si>
    <t>E07000080</t>
  </si>
  <si>
    <t>E07000119</t>
  </si>
  <si>
    <t>E08000037</t>
  </si>
  <si>
    <t>E07000173</t>
  </si>
  <si>
    <t>E07000081</t>
  </si>
  <si>
    <t>E07000088</t>
  </si>
  <si>
    <t>E07000109</t>
  </si>
  <si>
    <t>E07000145</t>
  </si>
  <si>
    <t>E09000011</t>
  </si>
  <si>
    <t>E07000209</t>
  </si>
  <si>
    <t>E09000012</t>
  </si>
  <si>
    <t>E06000006</t>
  </si>
  <si>
    <t>E09000013</t>
  </si>
  <si>
    <t>E07000131</t>
  </si>
  <si>
    <t>E09000014</t>
  </si>
  <si>
    <t>E07000073</t>
  </si>
  <si>
    <t>E09000015</t>
  </si>
  <si>
    <t>E07000089</t>
  </si>
  <si>
    <t>E06000001</t>
  </si>
  <si>
    <t>E07000062</t>
  </si>
  <si>
    <t>E07000090</t>
  </si>
  <si>
    <t>E09000016</t>
  </si>
  <si>
    <t>E06000019</t>
  </si>
  <si>
    <t>E07000098</t>
  </si>
  <si>
    <t>E07000037</t>
  </si>
  <si>
    <t>E09000017</t>
  </si>
  <si>
    <t>E07000132</t>
  </si>
  <si>
    <t>E07000227</t>
  </si>
  <si>
    <t>E09000018</t>
  </si>
  <si>
    <t>E07000011</t>
  </si>
  <si>
    <t>E07000120</t>
  </si>
  <si>
    <t>E07000202</t>
  </si>
  <si>
    <t>E06000046</t>
  </si>
  <si>
    <t>E06000053</t>
  </si>
  <si>
    <t>E09000019</t>
  </si>
  <si>
    <t>E09000020</t>
  </si>
  <si>
    <t>E07000146</t>
  </si>
  <si>
    <t>E06000010</t>
  </si>
  <si>
    <t>E09000021</t>
  </si>
  <si>
    <t>E08000034</t>
  </si>
  <si>
    <t>E08000011</t>
  </si>
  <si>
    <t>E09000022</t>
  </si>
  <si>
    <t>E07000121</t>
  </si>
  <si>
    <t>E08000035</t>
  </si>
  <si>
    <t>E06000016</t>
  </si>
  <si>
    <t>E07000063</t>
  </si>
  <si>
    <t>E09000023</t>
  </si>
  <si>
    <t>E07000194</t>
  </si>
  <si>
    <t>E07000138</t>
  </si>
  <si>
    <t>E08000012</t>
  </si>
  <si>
    <t>E06000032</t>
  </si>
  <si>
    <t>E07000110</t>
  </si>
  <si>
    <t>E07000074</t>
  </si>
  <si>
    <t>E07000235</t>
  </si>
  <si>
    <t>E08000003</t>
  </si>
  <si>
    <t>E07000174</t>
  </si>
  <si>
    <t>E06000035</t>
  </si>
  <si>
    <t>E07000133</t>
  </si>
  <si>
    <t>E09000024</t>
  </si>
  <si>
    <t>E07000042</t>
  </si>
  <si>
    <t>E07000203</t>
  </si>
  <si>
    <t>E07000228</t>
  </si>
  <si>
    <t>E06000002</t>
  </si>
  <si>
    <t>E06000042</t>
  </si>
  <si>
    <t>E07000210</t>
  </si>
  <si>
    <t>E07000091</t>
  </si>
  <si>
    <t>E07000175</t>
  </si>
  <si>
    <t>E08000021</t>
  </si>
  <si>
    <t>E07000195</t>
  </si>
  <si>
    <t>E09000025</t>
  </si>
  <si>
    <t>E07000043</t>
  </si>
  <si>
    <t>E07000038</t>
  </si>
  <si>
    <t>E06000012</t>
  </si>
  <si>
    <t>E07000099</t>
  </si>
  <si>
    <t>E07000139</t>
  </si>
  <si>
    <t>E06000013</t>
  </si>
  <si>
    <t>E07000147</t>
  </si>
  <si>
    <t>E06000061</t>
  </si>
  <si>
    <t>E06000024</t>
  </si>
  <si>
    <t>E08000022</t>
  </si>
  <si>
    <t>E07000218</t>
  </si>
  <si>
    <t>E07000134</t>
  </si>
  <si>
    <t>E06000065</t>
  </si>
  <si>
    <t>E06000057</t>
  </si>
  <si>
    <t>E07000148</t>
  </si>
  <si>
    <t>E06000018</t>
  </si>
  <si>
    <t>E07000219</t>
  </si>
  <si>
    <t>E07000135</t>
  </si>
  <si>
    <t>E08000004</t>
  </si>
  <si>
    <t>E07000178</t>
  </si>
  <si>
    <t>E07000122</t>
  </si>
  <si>
    <t>E06000031</t>
  </si>
  <si>
    <t>E06000026</t>
  </si>
  <si>
    <t>E06000044</t>
  </si>
  <si>
    <t>E07000123</t>
  </si>
  <si>
    <t>E06000038</t>
  </si>
  <si>
    <t>E09000026</t>
  </si>
  <si>
    <t>E06000003</t>
  </si>
  <si>
    <t>E07000236</t>
  </si>
  <si>
    <t>E07000211</t>
  </si>
  <si>
    <t>E07000124</t>
  </si>
  <si>
    <t>E09000027</t>
  </si>
  <si>
    <t>E08000005</t>
  </si>
  <si>
    <t>E07000075</t>
  </si>
  <si>
    <t>E07000125</t>
  </si>
  <si>
    <t>E07000064</t>
  </si>
  <si>
    <t>E08000018</t>
  </si>
  <si>
    <t>E07000220</t>
  </si>
  <si>
    <t>E07000212</t>
  </si>
  <si>
    <t>E07000176</t>
  </si>
  <si>
    <t>E07000092</t>
  </si>
  <si>
    <t>E06000017</t>
  </si>
  <si>
    <t>E08000006</t>
  </si>
  <si>
    <t>E08000028</t>
  </si>
  <si>
    <t>E08000014</t>
  </si>
  <si>
    <t>E07000111</t>
  </si>
  <si>
    <t>E06000051</t>
  </si>
  <si>
    <t>E06000039</t>
  </si>
  <si>
    <t>E08000029</t>
  </si>
  <si>
    <t>E06000066</t>
  </si>
  <si>
    <t>E07000012</t>
  </si>
  <si>
    <t>E07000039</t>
  </si>
  <si>
    <t>E06000025</t>
  </si>
  <si>
    <t>E07000044</t>
  </si>
  <si>
    <t>E07000140</t>
  </si>
  <si>
    <t>E07000141</t>
  </si>
  <si>
    <t>E07000149</t>
  </si>
  <si>
    <t>E07000179</t>
  </si>
  <si>
    <t>E07000126</t>
  </si>
  <si>
    <t>E07000196</t>
  </si>
  <si>
    <t>E08000023</t>
  </si>
  <si>
    <t>E06000045</t>
  </si>
  <si>
    <t>E06000033</t>
  </si>
  <si>
    <t>E09000028</t>
  </si>
  <si>
    <t>E07000213</t>
  </si>
  <si>
    <t>E07000240</t>
  </si>
  <si>
    <t>E08000013</t>
  </si>
  <si>
    <t>E07000197</t>
  </si>
  <si>
    <t>E07000198</t>
  </si>
  <si>
    <t>E07000243</t>
  </si>
  <si>
    <t>E08000007</t>
  </si>
  <si>
    <t>E06000004</t>
  </si>
  <si>
    <t>E06000021</t>
  </si>
  <si>
    <t>E07000221</t>
  </si>
  <si>
    <t>E07000082</t>
  </si>
  <si>
    <t>E08000024</t>
  </si>
  <si>
    <t>E07000214</t>
  </si>
  <si>
    <t>E09000029</t>
  </si>
  <si>
    <t>E07000113</t>
  </si>
  <si>
    <t>E06000030</t>
  </si>
  <si>
    <t>E08000008</t>
  </si>
  <si>
    <t>E07000199</t>
  </si>
  <si>
    <t>E07000215</t>
  </si>
  <si>
    <t>E07000045</t>
  </si>
  <si>
    <t>E06000020</t>
  </si>
  <si>
    <t>E07000076</t>
  </si>
  <si>
    <t>E07000093</t>
  </si>
  <si>
    <t>E07000083</t>
  </si>
  <si>
    <t>E07000114</t>
  </si>
  <si>
    <t>E07000102</t>
  </si>
  <si>
    <t>E06000034</t>
  </si>
  <si>
    <t>E07000115</t>
  </si>
  <si>
    <t>E06000027</t>
  </si>
  <si>
    <t>E07000046</t>
  </si>
  <si>
    <t>E09000030</t>
  </si>
  <si>
    <t>E08000009</t>
  </si>
  <si>
    <t>E07000116</t>
  </si>
  <si>
    <t>E07000077</t>
  </si>
  <si>
    <t>E07000180</t>
  </si>
  <si>
    <t>E08000036</t>
  </si>
  <si>
    <t>E08000030</t>
  </si>
  <si>
    <t>E09000031</t>
  </si>
  <si>
    <t>E09000032</t>
  </si>
  <si>
    <t>E06000007</t>
  </si>
  <si>
    <t>E07000222</t>
  </si>
  <si>
    <t>E07000103</t>
  </si>
  <si>
    <t>E07000216</t>
  </si>
  <si>
    <t>E07000065</t>
  </si>
  <si>
    <t>E07000241</t>
  </si>
  <si>
    <t>E06000037</t>
  </si>
  <si>
    <t>E07000047</t>
  </si>
  <si>
    <t>E07000127</t>
  </si>
  <si>
    <t>E07000142</t>
  </si>
  <si>
    <t>E06000062</t>
  </si>
  <si>
    <t>E07000181</t>
  </si>
  <si>
    <t>E07000245</t>
  </si>
  <si>
    <t>E09000033</t>
  </si>
  <si>
    <t>E06000064</t>
  </si>
  <si>
    <t>E08000010</t>
  </si>
  <si>
    <t>E06000054</t>
  </si>
  <si>
    <t>E07000094</t>
  </si>
  <si>
    <t>E06000040</t>
  </si>
  <si>
    <t>E08000015</t>
  </si>
  <si>
    <t>E07000217</t>
  </si>
  <si>
    <t>E06000041</t>
  </si>
  <si>
    <t>E08000031</t>
  </si>
  <si>
    <t>E07000237</t>
  </si>
  <si>
    <t>E07000229</t>
  </si>
  <si>
    <t>E07000238</t>
  </si>
  <si>
    <t>E07000128</t>
  </si>
  <si>
    <t>E07000239</t>
  </si>
  <si>
    <t>E06000014</t>
  </si>
  <si>
    <t>South East</t>
  </si>
  <si>
    <t>East Midlands</t>
  </si>
  <si>
    <t>East of England</t>
  </si>
  <si>
    <t>London</t>
  </si>
  <si>
    <t>Yorkshire and The Humber</t>
  </si>
  <si>
    <t>South West</t>
  </si>
  <si>
    <t>West Midlands</t>
  </si>
  <si>
    <t>North West</t>
  </si>
  <si>
    <t>13. Net Rates Payable less accounting adjustments</t>
  </si>
  <si>
    <t>14. Renewable Energy</t>
  </si>
  <si>
    <t>15. Shale Oil and Gas Scheme sites</t>
  </si>
  <si>
    <t xml:space="preserve">16. Transitional Protection Payment </t>
  </si>
  <si>
    <t xml:space="preserve">17. Baseline </t>
  </si>
  <si>
    <t>18. Total Disregarded Amounts</t>
  </si>
  <si>
    <t>22. Total Deductions</t>
  </si>
  <si>
    <t xml:space="preserve">      Ver</t>
  </si>
  <si>
    <t>Look-up data</t>
  </si>
  <si>
    <t>Today's Date</t>
  </si>
  <si>
    <t>Date Control</t>
  </si>
  <si>
    <t>Validation - Cost of Public lavatories relief prior year value</t>
  </si>
  <si>
    <t>Validation - Cost of RHL relief prior year value</t>
  </si>
  <si>
    <t>val_dr_rhl_py</t>
  </si>
  <si>
    <t>MainVal_Val23_Prior</t>
  </si>
  <si>
    <t>MainVal_Val25_Prior</t>
  </si>
  <si>
    <t>MainVal_Val23_Change</t>
  </si>
  <si>
    <t>MainVal_Val25_Change</t>
  </si>
  <si>
    <t>Validation - Cost of Public lavatories relief change value</t>
  </si>
  <si>
    <t>val_dr_rhl_change</t>
  </si>
  <si>
    <t>Validation - Cost of RHL relief change value</t>
  </si>
  <si>
    <t>MainVal_Val23_PtChange</t>
  </si>
  <si>
    <t>val_dr_rhl_ptchange</t>
  </si>
  <si>
    <t>Validation - Cost of RHL relief % change value</t>
  </si>
  <si>
    <t>Validation - Cost of Public lavatories relief % change value</t>
  </si>
  <si>
    <t>MainVal_Val23_Comment_Flag</t>
  </si>
  <si>
    <t>MainVal_Val25_Comment_Flag</t>
  </si>
  <si>
    <t>val_dr_rhl_flag</t>
  </si>
  <si>
    <t>Validation - Cost of Public lavatories relief validation flag</t>
  </si>
  <si>
    <t>Validation - Cost of RHL relief validation flag</t>
  </si>
  <si>
    <t>MainVal_Val23_Comment</t>
  </si>
  <si>
    <t>MainVal_Val25_Comment</t>
  </si>
  <si>
    <t>val_dr_rhl_comment</t>
  </si>
  <si>
    <t>Validation - Cost of RHL relief LA comment</t>
  </si>
  <si>
    <t>Part_1_Ref_Line_1</t>
  </si>
  <si>
    <t>Part_1_Ref_Line_2</t>
  </si>
  <si>
    <t>Part_1_Ref_Line_3</t>
  </si>
  <si>
    <t>Part_1_Ref_Line_4</t>
  </si>
  <si>
    <t>Part_1_Ref_Line_5</t>
  </si>
  <si>
    <t>Part_1_Ref_Line_6</t>
  </si>
  <si>
    <t>Part_1_Ref_Line_7</t>
  </si>
  <si>
    <t>Part_1_Ref_Line_8</t>
  </si>
  <si>
    <t>Part_1_Ref_Line_9</t>
  </si>
  <si>
    <t>Part_1_Ref_Line_10</t>
  </si>
  <si>
    <t>Part_1_Ref_Line_11</t>
  </si>
  <si>
    <t>Part_1_Ref_Line_12</t>
  </si>
  <si>
    <t>Part_1_Ref_Line_13</t>
  </si>
  <si>
    <t>Part_1_Ref_Line_14</t>
  </si>
  <si>
    <t>Part_1_Ref_Line_15</t>
  </si>
  <si>
    <t>Part_1_Ref_Line_16</t>
  </si>
  <si>
    <t>Part_1_Ref_Line_17</t>
  </si>
  <si>
    <t>Part_1_Ref_Line_18</t>
  </si>
  <si>
    <t>Part_1_Ref_Line_19</t>
  </si>
  <si>
    <t>Part_1_Ref_Line_20</t>
  </si>
  <si>
    <t>Part_1_Ref_Line_21</t>
  </si>
  <si>
    <t>Part_1_Ref_Line_22</t>
  </si>
  <si>
    <t>Part_1_Ref_Line_23</t>
  </si>
  <si>
    <t>Part_1_Ref_Line_24</t>
  </si>
  <si>
    <t>Part_1_Ref_Line_25</t>
  </si>
  <si>
    <t>Part_1_Ref_Line_26</t>
  </si>
  <si>
    <t>Part_1_Ref_Line_27</t>
  </si>
  <si>
    <t>Part_1_Ref_Line_28</t>
  </si>
  <si>
    <t>Pre-calculated cost of collection</t>
  </si>
  <si>
    <t>Binary check on if the authority is unitary</t>
  </si>
  <si>
    <t>Total business rates retention split to the authority and non-central preceptors</t>
  </si>
  <si>
    <t>Tier split share to central government</t>
  </si>
  <si>
    <t>Tier split share to billing authority</t>
  </si>
  <si>
    <t>Tier split share to major preceptor</t>
  </si>
  <si>
    <t>Tier split share to fire authority</t>
  </si>
  <si>
    <t>Shale gas share to major preceptor</t>
  </si>
  <si>
    <t>Shale gas share to fire authority</t>
  </si>
  <si>
    <t>SBRR threshold factor</t>
  </si>
  <si>
    <t>SBRR supplementary multiplier</t>
  </si>
  <si>
    <t>Additional compensation for loss of supplementary multipler income for the billing authority</t>
  </si>
  <si>
    <t>Additional compensation for loss of supplementary multipler income for designated areas</t>
  </si>
  <si>
    <t>Pre-filled opening balance for the allowance for non-collection</t>
  </si>
  <si>
    <t>Pre-filled opening balance for the allowance for appeals</t>
  </si>
  <si>
    <t>Pre-filled opening balance for the allowance for appeals against the 2010 list</t>
  </si>
  <si>
    <t>Pre-filled opening balance for the allowance for appeals against the 2017 list</t>
  </si>
  <si>
    <t>Pre-filled opening balance for the collection fund, share for central government</t>
  </si>
  <si>
    <t>Pre-filled opening balance for the collection fund, share for billing authority</t>
  </si>
  <si>
    <t>Pre-filled opening balance for the collection fund, share for major preceptor</t>
  </si>
  <si>
    <t>Pre-filled opening balance for the collection fund, share for fire authority</t>
  </si>
  <si>
    <t>Pre-filled opening balance for the collection fund, total</t>
  </si>
  <si>
    <t>Estimated surplus/deficit payable in NNDR1</t>
  </si>
  <si>
    <t>Estimated income in NNDR1</t>
  </si>
  <si>
    <t>Amount of CARF relief given in the BA adjusted for the pre-adjustment cap</t>
  </si>
  <si>
    <t>Amount of CARF relief given in the DA adjusted for the pre-adjustment cap</t>
  </si>
  <si>
    <t>Amount of CARF allocated to the authority</t>
  </si>
  <si>
    <t>Amount of CARF granted by the authority in the previous year</t>
  </si>
  <si>
    <t>Name of the form</t>
  </si>
  <si>
    <t>Version number to filter out test sheets</t>
  </si>
  <si>
    <t>The Organisation ID for the Local Authority submitting the Form (ONS version)</t>
  </si>
  <si>
    <t>Region of the LA submitting the form</t>
  </si>
  <si>
    <t>Net amount receivable from rate payers</t>
  </si>
  <si>
    <t>Sums due to the authority for transitional protection payment</t>
  </si>
  <si>
    <t>Sums due from the authority  for transitional protection payment</t>
  </si>
  <si>
    <t>Cost of collection (from formula)</t>
  </si>
  <si>
    <t>Legal costs of collection</t>
  </si>
  <si>
    <t>Allowance for cost of collection</t>
  </si>
  <si>
    <t>City of London offset</t>
  </si>
  <si>
    <t>Amounts retained in respect of Designated Areas</t>
  </si>
  <si>
    <t>Amounts retained in respect of Renewable Energy Schemes</t>
  </si>
  <si>
    <t>Renewable Energy sums retained by billing authority</t>
  </si>
  <si>
    <t>Renewable Energy sums retained by major precepting authority</t>
  </si>
  <si>
    <t>Amounts retained in respect of Shale Oil and Gas Schemes sites</t>
  </si>
  <si>
    <t>Non-Domestic rating income</t>
  </si>
  <si>
    <t>appeals_opbal2022</t>
  </si>
  <si>
    <t>Part_1_Line_1_Col1</t>
  </si>
  <si>
    <t>Part_1_Line_2_Col1</t>
  </si>
  <si>
    <t>Part_1_Line_3_Col1</t>
  </si>
  <si>
    <t>Part_1_Line_4_Col1</t>
  </si>
  <si>
    <t>Part_1_Line_5_Col1</t>
  </si>
  <si>
    <t>Part_1_Line_6_Col1</t>
  </si>
  <si>
    <t>Part_1_Line_7_Col1</t>
  </si>
  <si>
    <t>Part_1_Line_8_Col1</t>
  </si>
  <si>
    <t>Part_1_Line_9_Col1</t>
  </si>
  <si>
    <t>Part_1_Line_9a_Col1</t>
  </si>
  <si>
    <t>Part_1_Line_9b_Col1</t>
  </si>
  <si>
    <t>Part_1_Line_10_Col1</t>
  </si>
  <si>
    <t>Part_1_Line_11_Col1</t>
  </si>
  <si>
    <t>Part_1_Ref_Line_29</t>
  </si>
  <si>
    <t>Part_2_Line_11_Col1</t>
  </si>
  <si>
    <t>Part_2_Line_14_Col1</t>
  </si>
  <si>
    <t>Part_2_Line_15_Col1</t>
  </si>
  <si>
    <t>Part_2_Line_16_Col2</t>
  </si>
  <si>
    <t>Part_2_Line_19_Col1</t>
  </si>
  <si>
    <t>Part_2_Line_22_Col2</t>
  </si>
  <si>
    <t>Part_2_Line_26_Col1</t>
  </si>
  <si>
    <t>Part_2_Line_27_Col1</t>
  </si>
  <si>
    <t>Part_2_Line_28_Col3</t>
  </si>
  <si>
    <t>Part_2_Line_29_Col3</t>
  </si>
  <si>
    <t>Part_3_Line_7a_Col1</t>
  </si>
  <si>
    <t>Part_3_Line_7a_Col2</t>
  </si>
  <si>
    <t>Part_3_Line_7a_Col3</t>
  </si>
  <si>
    <t>Part_3_Line_9a_Col1</t>
  </si>
  <si>
    <t>Part_3_Line_9a_Col2</t>
  </si>
  <si>
    <t>Part_3_Line_9a_Col3</t>
  </si>
  <si>
    <t>Part_3_Line_21_Col1</t>
  </si>
  <si>
    <t>Part_3_Line_21_Col2</t>
  </si>
  <si>
    <t>Part_3_Line_21_Col3</t>
  </si>
  <si>
    <t>Part_3_Line_44_Col2</t>
  </si>
  <si>
    <t>Part_3_Line_44_Col3</t>
  </si>
  <si>
    <t>Part_3_Line_45_Col3</t>
  </si>
  <si>
    <t>Part_3_Line_56a_Col1</t>
  </si>
  <si>
    <t>Part_3_Line_56a_Col2</t>
  </si>
  <si>
    <t>Part_3_Line_56a_Col3</t>
  </si>
  <si>
    <t>Part_3_Line_61_Col1</t>
  </si>
  <si>
    <t>Part_3_Line_61_Col2</t>
  </si>
  <si>
    <t>Part_3_Line_61_Col3</t>
  </si>
  <si>
    <t>Part_3_Line_63_Col1</t>
  </si>
  <si>
    <t>Part_3_Line_63_Col2</t>
  </si>
  <si>
    <t>Part_3_Line_63_Col3</t>
  </si>
  <si>
    <t>Part_4_Split_Col4</t>
  </si>
  <si>
    <t>Part_4_Line_4_Col2</t>
  </si>
  <si>
    <t>Part_4_Line_5_Col2</t>
  </si>
  <si>
    <t>Part_4_Line_6_Col2</t>
  </si>
  <si>
    <t>Part_4_Line_7_Col3</t>
  </si>
  <si>
    <t>Part_4_Line_8_Col3</t>
  </si>
  <si>
    <t>Part_4_Line_9_Col3</t>
  </si>
  <si>
    <t>Part_4_Line_10_Col3</t>
  </si>
  <si>
    <t>Part_4_Line_11_Col3</t>
  </si>
  <si>
    <t>Part_4_Line_12_Col3</t>
  </si>
  <si>
    <t>Part_4_Line_13_Col4</t>
  </si>
  <si>
    <t>Part_4_Line_14_Col4</t>
  </si>
  <si>
    <t>Part_4_Line_15_Col4</t>
  </si>
  <si>
    <t>Part_4_Line_16_Col4</t>
  </si>
  <si>
    <t>Part_4_Line_17_Col4</t>
  </si>
  <si>
    <t>Part_4_Line_18_Col4</t>
  </si>
  <si>
    <t>Part_4_Line_19_Col2</t>
  </si>
  <si>
    <t>Part_4_Line_20_Col1</t>
  </si>
  <si>
    <t>Part_4_Line_20_Col2</t>
  </si>
  <si>
    <t>Part_4_Line_21_Col2</t>
  </si>
  <si>
    <t>Part_4_Line_22a_Col4</t>
  </si>
  <si>
    <t>Part_4_Line_22b_Col4</t>
  </si>
  <si>
    <t>Part_4_Line_23_Col4</t>
  </si>
  <si>
    <t>Part_4_Line_24_Col4</t>
  </si>
  <si>
    <t>Part_4_Line_25_Col4</t>
  </si>
  <si>
    <t>Part_4_Line_26_Col4</t>
  </si>
  <si>
    <t>Part_4_Line_27_Col4</t>
  </si>
  <si>
    <t>Part_4_Line_28_Col4</t>
  </si>
  <si>
    <t>Part_4_Line_29_Col4</t>
  </si>
  <si>
    <t>Part_4_Line_30_Col4</t>
  </si>
  <si>
    <t>Part_4_Line_31_Col4</t>
  </si>
  <si>
    <t>Part_4_Line_32_Col4</t>
  </si>
  <si>
    <t>Part_4_Line_33_Col4</t>
  </si>
  <si>
    <t>Part_4_Line_34_Col4</t>
  </si>
  <si>
    <t>Part_4_Line_35_Col4</t>
  </si>
  <si>
    <t>Part_4_Line_36_Col4</t>
  </si>
  <si>
    <t>Part_4_Line_37_Col4</t>
  </si>
  <si>
    <t>Part_4_Line_38_Col4</t>
  </si>
  <si>
    <t>Part_4_Line_39_Col4</t>
  </si>
  <si>
    <t>Part_4_Line_40_Col4</t>
  </si>
  <si>
    <t>Part_4_Line_41_Col4</t>
  </si>
  <si>
    <t>Part_4_Line_42_Col4</t>
  </si>
  <si>
    <t>Part_4_Line_43_Col4</t>
  </si>
  <si>
    <t>Part_4_Line_44_Col4</t>
  </si>
  <si>
    <t>Part_4_Line_45_Col4</t>
  </si>
  <si>
    <t>Part_4_Line_46_Col4</t>
  </si>
  <si>
    <t>Part_4_Line_47_Col4</t>
  </si>
  <si>
    <t>Part_4_Line_48_Col2</t>
  </si>
  <si>
    <t>Part_4_Line_48_Col3</t>
  </si>
  <si>
    <t>Part_4_Line_48_Col4</t>
  </si>
  <si>
    <t>Part_4_Line_49_Col2</t>
  </si>
  <si>
    <t>Part_4_Line_49_Col3</t>
  </si>
  <si>
    <t>Part_4_Line_49_Col4</t>
  </si>
  <si>
    <t>Part_4_Line_50_Col2</t>
  </si>
  <si>
    <t>Part_4_Line_50_Col3</t>
  </si>
  <si>
    <t>Part_4_Line_50_Col4</t>
  </si>
  <si>
    <t>Part_4_Line_51_Col4</t>
  </si>
  <si>
    <t>Part_4_Line_52_Col2</t>
  </si>
  <si>
    <t>Part_4_Line_52_Col3</t>
  </si>
  <si>
    <t>Part_4_Line_52_Col4</t>
  </si>
  <si>
    <t>Part_4_Line_53_Col2</t>
  </si>
  <si>
    <t>Part_4_Line_53_Col3</t>
  </si>
  <si>
    <t>Part_4_Line_53_Col4</t>
  </si>
  <si>
    <t>Part_4_Line_56_Col4</t>
  </si>
  <si>
    <t>Part_4_Line_57_Col4</t>
  </si>
  <si>
    <t>Part_4_Line_58_Col4</t>
  </si>
  <si>
    <t>Part_4_Line_59_Col4</t>
  </si>
  <si>
    <t>Part_4_Line_60_Col4</t>
  </si>
  <si>
    <t>Part_4_Line_61_Col4</t>
  </si>
  <si>
    <t>Part_4_Line_62_Col4</t>
  </si>
  <si>
    <t>Part_4_Line_63_Col4</t>
  </si>
  <si>
    <t>Part_4_Line_64_Col4</t>
  </si>
  <si>
    <t>Part_4_Line_65_Col4</t>
  </si>
  <si>
    <t>Part_4_Line_66_Col4</t>
  </si>
  <si>
    <t>Part_4_Line_67_Col2</t>
  </si>
  <si>
    <t>Part_4_Line_67_Col3</t>
  </si>
  <si>
    <t>Part_4_Line_67_Col4</t>
  </si>
  <si>
    <t>Part_5_Share_Col5</t>
  </si>
  <si>
    <t>Part_5_Line_1_Col5</t>
  </si>
  <si>
    <t>Part_5_Line_2_Col1</t>
  </si>
  <si>
    <t>Part_5_Line_2_Col5</t>
  </si>
  <si>
    <t>Part_5_Line_3_Col1</t>
  </si>
  <si>
    <t>Part_5_Line_4_Col2</t>
  </si>
  <si>
    <t>Part_5_Line_4_Col5</t>
  </si>
  <si>
    <t>Part_5_Line_5_Col5</t>
  </si>
  <si>
    <t>Part_5_Line_6_Col3</t>
  </si>
  <si>
    <t>Part_5_Line_6_Col5</t>
  </si>
  <si>
    <t>Part_5_Line_7_Col5</t>
  </si>
  <si>
    <t>Part_5_Line_8_Col5</t>
  </si>
  <si>
    <t>Part_5_Line_9_Col2</t>
  </si>
  <si>
    <t>Part_5_Line_9_Col5</t>
  </si>
  <si>
    <t>Part_5_Line_10_Col5</t>
  </si>
  <si>
    <t>Part_5_Line_11_Col5</t>
  </si>
  <si>
    <t>Part_5_Line_12_Col5</t>
  </si>
  <si>
    <t>Part_5_Line_13_Col5</t>
  </si>
  <si>
    <t>Part_5_Line_14_Col5</t>
  </si>
  <si>
    <t>Part_5_Line_15_Col5</t>
  </si>
  <si>
    <t>Part_5_Line_16_Col5</t>
  </si>
  <si>
    <t>Part_5_Line_17_Col5</t>
  </si>
  <si>
    <t>Part_5_Line_17a_Col5</t>
  </si>
  <si>
    <t>Part_5_Line_17b_Col5</t>
  </si>
  <si>
    <t>Part_5_Line_17c_Col1</t>
  </si>
  <si>
    <t>Part_5_Line_17c_Col2</t>
  </si>
  <si>
    <t>Part_5_Line_17c_Col3</t>
  </si>
  <si>
    <t>Part_5_Line_17c_Col4</t>
  </si>
  <si>
    <t>Part_5_Line_17c_Col5</t>
  </si>
  <si>
    <t>Part_5_Line_18_Col5</t>
  </si>
  <si>
    <t>Part_5_Line_19_Col5</t>
  </si>
  <si>
    <t>Part_5_Line_20_Col5</t>
  </si>
  <si>
    <t>Part_5_Line_21_Col5</t>
  </si>
  <si>
    <t>Part_5_Line_22_Col5</t>
  </si>
  <si>
    <t>Part_5_Line_23_Col5</t>
  </si>
  <si>
    <t>Part_5_Line_24_Col5</t>
  </si>
  <si>
    <t>Part_5_Line_24a_Col1</t>
  </si>
  <si>
    <t>Part_5_Line_24a_Col2</t>
  </si>
  <si>
    <t>Part_5_Line_24a_Col3</t>
  </si>
  <si>
    <t>Part_5_Line_24a_Col4</t>
  </si>
  <si>
    <t>Part_5_Line_24a_Col5</t>
  </si>
  <si>
    <t>Part_5_Line_24b_Col1</t>
  </si>
  <si>
    <t>Part_5_Line_24b_Col2</t>
  </si>
  <si>
    <t>Part_5_Line_24b_Col3</t>
  </si>
  <si>
    <t>Part_5_Line_24b_Col4</t>
  </si>
  <si>
    <t>Part_5_Line_24b_Col5</t>
  </si>
  <si>
    <t>Part_5_Line_24c_Col1</t>
  </si>
  <si>
    <t>Part_5_Line_24c_Col2</t>
  </si>
  <si>
    <t>Part_5_Line_24c_Col3</t>
  </si>
  <si>
    <t>Part_5_Line_24c_Col4</t>
  </si>
  <si>
    <t>Part_5_Line_24c_Col5</t>
  </si>
  <si>
    <t>Part_5_Line_25_Col5</t>
  </si>
  <si>
    <t>Part_5_Line_26_Col5</t>
  </si>
  <si>
    <t>Part_5_Line_27_Col5</t>
  </si>
  <si>
    <t>Part_5_Line_28_Col5</t>
  </si>
  <si>
    <t>Part_5_Line_29_Col5</t>
  </si>
  <si>
    <t>Part_5_Line_30_Col1</t>
  </si>
  <si>
    <t>Part_5_Line_30_Col2</t>
  </si>
  <si>
    <t>Part_5_Line_30_Col3</t>
  </si>
  <si>
    <t>Part_5_Line_30_Col4</t>
  </si>
  <si>
    <t>Part_5_Line_30_Col5</t>
  </si>
  <si>
    <t>Part_5_Line_31_Col1</t>
  </si>
  <si>
    <t>Part_5_Line_31_Col2</t>
  </si>
  <si>
    <t>Part_5_Line_31_Col3</t>
  </si>
  <si>
    <t>Part_5_Line_31_Col4</t>
  </si>
  <si>
    <t>Part_5_Line_31_Col5</t>
  </si>
  <si>
    <t>Part_5_Line_32_Col1</t>
  </si>
  <si>
    <t>Part_5_Line_32_Col2</t>
  </si>
  <si>
    <t>Part_5_Line_32_Col3</t>
  </si>
  <si>
    <t>Part_5_Line_32_Col4</t>
  </si>
  <si>
    <t>Part_5_Line_32_Col5</t>
  </si>
  <si>
    <t>Pre-filled opening balance for the allowance for appeals against the 2022 list</t>
  </si>
  <si>
    <t>Net Rates Payable by Ratepayers (BA)</t>
  </si>
  <si>
    <t>Net Rates Payable by Ratepayers (DA)</t>
  </si>
  <si>
    <t>Net Rates Payable by Ratepayers (Total)</t>
  </si>
  <si>
    <t>Interest paid on refunds to ratepayers (BA)</t>
  </si>
  <si>
    <t>Interest paid on refunds to ratepayers (DA)</t>
  </si>
  <si>
    <t>Interest paid on refunds to ratepayers (Total)</t>
  </si>
  <si>
    <t>Write-offs charged to the allowance for non-collection (BA)</t>
  </si>
  <si>
    <t>Write-offs charged to the allowance for non-collection (DA)</t>
  </si>
  <si>
    <t>Write-offs charged to the allowance for non-collection (Total)</t>
  </si>
  <si>
    <t>Any sums written off or written back during year in excess of the allowance for non-collection (BA)</t>
  </si>
  <si>
    <t>Any sums written off or written back during year in excess of the allowance for non-collection (DA)</t>
  </si>
  <si>
    <t>Any sums written off or written back during year in excess of the allowance for non-collection (Total)</t>
  </si>
  <si>
    <t>Change in allowance for non collection (BA)</t>
  </si>
  <si>
    <t>Change in allowance for non collection (DA)</t>
  </si>
  <si>
    <t>Change in allowance for non collection (Total)</t>
  </si>
  <si>
    <t>RV list amendments charged against the 2010 List regarding  (BA)</t>
  </si>
  <si>
    <t>RV list amendments charged against the 2010 List regarding  (DA)</t>
  </si>
  <si>
    <t>RV list amendments charged against the 2010 List regarding  (Total)</t>
  </si>
  <si>
    <t>RV list amendments charged against the 2017 List regarding (BA)</t>
  </si>
  <si>
    <t>RV list amendments charged against the 2017 List regarding (DA)</t>
  </si>
  <si>
    <t>RV list amendments charged against the 2017 List regarding (Total)</t>
  </si>
  <si>
    <t>Changes in provision for alteration of lists and appeals: 2010 list (BA)</t>
  </si>
  <si>
    <t>Changes in provision for alteration of lists and appeals: 2010 list (DA)</t>
  </si>
  <si>
    <t>Changes in provision for alteration of lists and appeals: 2010 list (Total)</t>
  </si>
  <si>
    <t>Changes in provision for alteration of lists and appeals: 2017 list (BA)</t>
  </si>
  <si>
    <t>Changes in provision for alteration of lists and appeals: 2017 list (DA)</t>
  </si>
  <si>
    <t>Changes in provision for alteration of lists and appeals: 2017 list (Total)</t>
  </si>
  <si>
    <t>Net rates payable less accounting adjustments (BA)</t>
  </si>
  <si>
    <t>Net rates payable less accounting adjustments (DA)</t>
  </si>
  <si>
    <t>Net rates payable less accounting adjustments (Total)</t>
  </si>
  <si>
    <t>Net Rates Payable less accounting adjustments in designated areas (DA)</t>
  </si>
  <si>
    <t>Net Rates Payable less accounting adjustments in designated areas (Total)</t>
  </si>
  <si>
    <t>Disregarded amounts in respect of Renewable Energy (BA)</t>
  </si>
  <si>
    <t>Disregarded amounts in respect of Renewable Energy (DA)</t>
  </si>
  <si>
    <t>Disregarded amounts in respect of Renewable Energy (Total)</t>
  </si>
  <si>
    <t>Disregarded amounts in respect of Shale Oil and Gas Scheme sites (BA)</t>
  </si>
  <si>
    <t>Disregarded amounts in respect of Shale Oil and Gas Scheme sites (DA)</t>
  </si>
  <si>
    <t>Disregarded amounts in respect of Shale Oil and Gas Scheme sites (Total)</t>
  </si>
  <si>
    <t>Disregarded amounts in respect of Transitional Protection Payment  (DA)</t>
  </si>
  <si>
    <t>Disregarded amounts in respect of Transitional Protection Payment  (Total)</t>
  </si>
  <si>
    <t>Designated areas baseline (DA)</t>
  </si>
  <si>
    <t>Designated areas baseline (Total)</t>
  </si>
  <si>
    <t>Total Disregarded Amounts (Total)</t>
  </si>
  <si>
    <t>Designated Area Qualifying Relief (S31 grants in 100% business rates retention areas) (BA)</t>
  </si>
  <si>
    <t>Designated Area Qualifying Relief (S31 grants in 100% business rates retention areas) (DA)</t>
  </si>
  <si>
    <t>Designated Area Qualifying Relief (S31 grants in 100% business rates retention areas) (Total)</t>
  </si>
  <si>
    <t>Designated Area Qualifying Relief (Deduction from Central Share in non-100% retention areas) (BA)</t>
  </si>
  <si>
    <t>Designated Area Qualifying Relief (Deduction from Central Share in non-100% retention areas) (DA)</t>
  </si>
  <si>
    <t>Designated Area Qualifying Relief (Deduction from Central Share in non-100% retention areas) (Total)</t>
  </si>
  <si>
    <t>Deductions in respect of Port of Bristol (BA)</t>
  </si>
  <si>
    <t>Deductions in respect of Port of Bristol (Total)</t>
  </si>
  <si>
    <t>Total deductions from central share (BA)</t>
  </si>
  <si>
    <t>Total deductions from central share (DA)</t>
  </si>
  <si>
    <t>Total deductions from central share (Total)</t>
  </si>
  <si>
    <t>Freeports income (BA)</t>
  </si>
  <si>
    <t>Freeports income (Tot)</t>
  </si>
  <si>
    <t>Freeports renewable energy amounts (BA)</t>
  </si>
  <si>
    <t>Freeports renewable energy amounts (Tot)</t>
  </si>
  <si>
    <t>Freeports shale gas amounts (BA)</t>
  </si>
  <si>
    <t>Freeports shale gas amounts (Tot)</t>
  </si>
  <si>
    <t>Freeports TPP amounts (BA)</t>
  </si>
  <si>
    <t>Freeports TPP amounts (Tot)</t>
  </si>
  <si>
    <t>Freeports baseline (BA)</t>
  </si>
  <si>
    <t>Freeports baseline (Tot)</t>
  </si>
  <si>
    <t>Sums outstanding from ratepayers (debtors) (Total)</t>
  </si>
  <si>
    <t>Sums owed to ratepayers (Total)</t>
  </si>
  <si>
    <t>Gross Rates Payable in respect of in-year liability (BA)</t>
  </si>
  <si>
    <t>Gross Rates Payable in respect of in-year liability (DA)</t>
  </si>
  <si>
    <t>Gross Rates Payable in respect of in-year liability (Total)</t>
  </si>
  <si>
    <t>Adjustments to gross rates payable in respect of previous years (BA)</t>
  </si>
  <si>
    <t>Adjustments to gross rates payable in respect of previous years (DA)</t>
  </si>
  <si>
    <t>Adjustments to gross rates payable in respect of previous years (Total)</t>
  </si>
  <si>
    <t>Revenue foregone for transitional arrangements in respect of in-year liability (BA)</t>
  </si>
  <si>
    <t>Revenue foregone for transitional arrangements in respect of in-year liability (DA)</t>
  </si>
  <si>
    <t>Revenue foregone for transitional arrangements in respect of in-year liability (Total)</t>
  </si>
  <si>
    <t>Revenue foregone for transitional arrangements in respect of previous years' liability (BA)</t>
  </si>
  <si>
    <t>Revenue foregone for transitional arrangements in respect of previous years' liability (DA)</t>
  </si>
  <si>
    <t>Revenue foregone for transitional arrangements in respect of previous years' liability (Total)</t>
  </si>
  <si>
    <t>Additional income received for transitional arrangements in respect of previous years' liability (BA)</t>
  </si>
  <si>
    <t>Additional income received for transitional arrangements in respect of previous years' liability (DA)</t>
  </si>
  <si>
    <t>Additional income received for transitional arrangements in respect of previous years' liability (Total)</t>
  </si>
  <si>
    <t>Net cost of transitional arrangments (BA)</t>
  </si>
  <si>
    <t>Net cost of transitional arrangments (DA)</t>
  </si>
  <si>
    <t>Net cost of transitional arrangments (Total)</t>
  </si>
  <si>
    <t>Amount of small business rate relief in respect of in-year liability (BA)</t>
  </si>
  <si>
    <t>Amount of small business rate relief in respect of in-year liability (DA)</t>
  </si>
  <si>
    <t>Amount of small business rate relief in respect of in-year liability (Total)</t>
  </si>
  <si>
    <t>Small business rates relief of which relief on existing properties where a second property is occupied (BA)</t>
  </si>
  <si>
    <t>Small business rates relief of which relief on existing properties where a second property is occupied (DA)</t>
  </si>
  <si>
    <t>Small business rates relief of which relief on existing properties where a second property is occupied (Total)</t>
  </si>
  <si>
    <t>Adjustments to small business rate relief provided in respect of previous years (BA)</t>
  </si>
  <si>
    <t>Adjustments to small business rate relief provided in respect of previous years (DA)</t>
  </si>
  <si>
    <t>Adjustments to small business rate relief provided in respect of previous years (Total)</t>
  </si>
  <si>
    <t>Adjustments to small business rate relief in respect of 2012-13 and earlier (BA)</t>
  </si>
  <si>
    <t>Adjustments to small business rate relief in respect of 2012-13 and earlier (DA)</t>
  </si>
  <si>
    <t>Adjustments to small business rate relief in respect of 2012-13 and earlier (Total)</t>
  </si>
  <si>
    <t>Small business rate relief - adjustments to relief on existing properties where a 2nd property is occupied in respect of 2012-13 and earlier (BA)</t>
  </si>
  <si>
    <t>Small business rate relief - adjustments to relief on existing properties where a 2nd property is occupied in respect of 2012-13 and earlier (DA)</t>
  </si>
  <si>
    <t>Small business rate relief - adjustments to relief on existing properties where a 2nd property is occupied in respect of 2012-13 and earlier (Total)</t>
  </si>
  <si>
    <t>Adjustments to small business rate relief in respect of 2013-14 to 2016-17 (BA)</t>
  </si>
  <si>
    <t>Adjustments to small business rate relief in respect of 2013-14 to 2016-17 (DA)</t>
  </si>
  <si>
    <t>Adjustments to small business rate relief in respect of 2013-14 to 2016-17 (Total)</t>
  </si>
  <si>
    <t>Small business rate relief - adjustments to relief on existing properties where a 2nd property is occupied in respect of 2013-14 to 2016-17 (BA)</t>
  </si>
  <si>
    <t>Small business rate relief - adjustments to relief on existing properties where a 2nd property is occupied in respect of 2013-14 to 2016-17 (DA)</t>
  </si>
  <si>
    <t>Small business rate relief - adjustments to relief on existing properties where a 2nd property is occupied in respect of 2013-14 to 2016-17 (Total)</t>
  </si>
  <si>
    <t>Adjustments to small business rate relief in respect of 2017-18 to previous year (BA)</t>
  </si>
  <si>
    <t>Adjustments to small business rate relief in respect of 2017-18 to previous year (DA)</t>
  </si>
  <si>
    <t>Adjustments to small business rate relief in respect of 2017-18 to previous year (Total)</t>
  </si>
  <si>
    <t>Small business rate relief - adjustments to relief on existing properties where a 2nd property is occupied in respect of 2017-18 to previous year (BA)</t>
  </si>
  <si>
    <t>Small business rate relief - adjustments to relief on existing properties where a 2nd property is occupied in respect of 2017-18 to previous year (DA)</t>
  </si>
  <si>
    <t>Small business rate relief - adjustments to relief on existing properties where a 2nd property is occupied in respect of 2017-18 to previous year (Total)</t>
  </si>
  <si>
    <t>Amount of mandatory charity relief in respect of in-year liability (BA)</t>
  </si>
  <si>
    <t>Amount of mandatory charity relief in respect of in-year liability (DA)</t>
  </si>
  <si>
    <t>Amount of mandatory charity relief in respect of in-year liability (Total)</t>
  </si>
  <si>
    <t>Adjustments to amount of mandatory charity relief provided in respect of previous years (BA)</t>
  </si>
  <si>
    <t>Adjustments to amount of mandatory charity relief provided in respect of previous years (DA)</t>
  </si>
  <si>
    <t>Adjustments to amount of mandatory charity relief provided in respect of previous years (Total)</t>
  </si>
  <si>
    <t>Amount of mandatory community amateur sport club relief in respect of in-year liability (BA)</t>
  </si>
  <si>
    <t>Amount of mandatory community amateur sport club relief in respect of in-year liability (DA)</t>
  </si>
  <si>
    <t>Amount of mandatory community amateur sport club relief in respect of in-year liability (Total)</t>
  </si>
  <si>
    <t>Adjustments to amount of community amateur sport club relief provided in respect of previous years (BA)</t>
  </si>
  <si>
    <t>Adjustments to amount of community amateur sport club relief provided in respect of previous years (DA)</t>
  </si>
  <si>
    <t>Adjustments to amount of community amateur sport club relief provided in respect of previous years (Total)</t>
  </si>
  <si>
    <t>Amount of mandatory rural relief in respect of in-year liability (BA)</t>
  </si>
  <si>
    <t>Amount of mandatory rural relief in respect of in-year liability (DA)</t>
  </si>
  <si>
    <t>Amount of mandatory rural relief in respect of in-year liability (Total)</t>
  </si>
  <si>
    <t>Adjustments to amount of mandatory rural relief provided in respect of previous years (BA)</t>
  </si>
  <si>
    <t>Adjustments to amount of mandatory rural relief provided in respect of previous years (DA)</t>
  </si>
  <si>
    <t>Adjustments to amount of mandatory rural relief provided in respect of previous years (Total)</t>
  </si>
  <si>
    <t>Adjustments to amount of telecoms relief provided in respect of previous years (BA)</t>
  </si>
  <si>
    <t>Adjustments to amount of telecoms relief provided in respect of previous years (DA)</t>
  </si>
  <si>
    <t>Adjustments to amount of telecoms relief provided in respect of previous years (Total)</t>
  </si>
  <si>
    <t>Amount of public lavatories relief in respect of in-year liability (BA)</t>
  </si>
  <si>
    <t>Amount of public lavatories relief in respect of in-year liability (DA)</t>
  </si>
  <si>
    <t>Amount of public lavatories relief in respect of in-year liability (Total)</t>
  </si>
  <si>
    <t>Adjustments to amount of public lavatories relief provided in respect of previous years (BA)</t>
  </si>
  <si>
    <t>Adjustments to amount of public lavatories relief provided in respect of previous years (DA)</t>
  </si>
  <si>
    <t>Adjustments to amount of public lavatories relief provided in respect of previous years (Total)</t>
  </si>
  <si>
    <t>TOTAL MANDATORY RELIEFS (BA)</t>
  </si>
  <si>
    <t>TOTAL MANDATORY RELIEFS (DA)</t>
  </si>
  <si>
    <t>TOTAL MANDATORY RELIEFS (Total)</t>
  </si>
  <si>
    <t>Amount of partly occupied relief in respect of in-year liability (BA)</t>
  </si>
  <si>
    <t>Amount of partly occupied relief in respect of in-year liability (DA)</t>
  </si>
  <si>
    <t>Amount of partly occupied relief in respect of in-year liability (Total)</t>
  </si>
  <si>
    <t>Adjustments to amount of partly occupied relief provided in respect of previous years (BA)</t>
  </si>
  <si>
    <t>Adjustments to amount of partly occupied relief provided in respect of previous years (DA)</t>
  </si>
  <si>
    <t>Adjustments to amount of partly occupied relief provided in respect of previous years (Total)</t>
  </si>
  <si>
    <t>Amount of empty premises relief in respect of in-year liability (BA)</t>
  </si>
  <si>
    <t>Amount of empty premises relief in respect of in-year liability (DA)</t>
  </si>
  <si>
    <t>Amount of empty premises relief in respect of in-year liability (Total)</t>
  </si>
  <si>
    <t>Adjustments to amount of empty premises relief provided in respect of previous years (BA)</t>
  </si>
  <si>
    <t>Adjustments to amount of empty premises relief provided in respect of previous years (DA)</t>
  </si>
  <si>
    <t>Adjustments to amount of empty premises relief provided in respect of previous years (Total)</t>
  </si>
  <si>
    <t>TOTAL UNOCCUPIED PROPERTY RELIEF (BA)</t>
  </si>
  <si>
    <t>TOTAL UNOCCUPIED PROPERTY RELIEF (DA)</t>
  </si>
  <si>
    <t>TOTAL UNOCCUPIED PROPERTY RELIEF (Total)</t>
  </si>
  <si>
    <t>Amount of discretionary charity relief in respect of in-year liability (BA)</t>
  </si>
  <si>
    <t>Amount of discretionary charity relief in respect of in-year liability (DA)</t>
  </si>
  <si>
    <t>Amount of discretionary charity relief in respect of in-year liability (Total)</t>
  </si>
  <si>
    <t>Adjustments to amount of discretionary charity relief provided in respect of previous years (BA)</t>
  </si>
  <si>
    <t>Adjustments to amount of discretionary charity relief provided in respect of previous years (DA)</t>
  </si>
  <si>
    <t>Adjustments to amount of discretionary charity relief provided in respect of previous years (Total)</t>
  </si>
  <si>
    <t>Amount of non-profit relief in respect of in-year liability (BA)</t>
  </si>
  <si>
    <t>Amount of non-profit relief in respect of in-year liability (DA)</t>
  </si>
  <si>
    <t>Amount of non-profit relief in respect of in-year liability (Total)</t>
  </si>
  <si>
    <t>Adjustments to amount of non-profit relief provided in respect of previous years (BA)</t>
  </si>
  <si>
    <t>Adjustments to amount of non-profit relief provided in respect of previous years (DA)</t>
  </si>
  <si>
    <t>Adjustments to amount of non-profit relief provided in respect of previous years (Total)</t>
  </si>
  <si>
    <t>Amount of discretionary community amateur sport club relief in respect of in-year liability (BA)</t>
  </si>
  <si>
    <t>Amount of discretionary community amateur sport club relief in respect of in-year liability (DA)</t>
  </si>
  <si>
    <t>Amount of discretionary community amateur sport club relief in respect of in-year liability (Total)</t>
  </si>
  <si>
    <t>Adjustments to amount of discretionary community amateur sport club relief provided in respect of previous years (BA)</t>
  </si>
  <si>
    <t>Adjustments to amount of discretionary community amateur sport club relief provided in respect of previous years (DA)</t>
  </si>
  <si>
    <t>Adjustments to amount of discretionary community amateur sport club relief provided in respect of previous years (Total)</t>
  </si>
  <si>
    <t>Adjustments to amount of rural shops etc. relief provided in respect of previous years (BA)</t>
  </si>
  <si>
    <t>Adjustments to amount of rural shops etc. relief provided in respect of previous years (DA)</t>
  </si>
  <si>
    <t>Adjustments to amount of rural shops etc. relief provided in respect of previous years (Total)</t>
  </si>
  <si>
    <t>Amount of small rural businesses relief in respect of in-year liability (BA)</t>
  </si>
  <si>
    <t>Amount of small rural businesses relief in respect of in-year liability (DA)</t>
  </si>
  <si>
    <t>Amount of small rural businesses relief in respect of in-year liability (Total)</t>
  </si>
  <si>
    <t>Adjustments to amount of small rural businesses relief provided in respect of previous years (BA)</t>
  </si>
  <si>
    <t>Adjustments to amount of small rural businesses relief provided in respect of previous years (DA)</t>
  </si>
  <si>
    <t>Adjustments to amount of small rural businesses relief provided in respect of previous years (Total)</t>
  </si>
  <si>
    <t>Amount of other discretionary relief in respect of in-year liability (BA)</t>
  </si>
  <si>
    <t>Amount of other discretionary relief in respect of in-year liability (DA)</t>
  </si>
  <si>
    <t>Amount of other discretionary relief in respect of in-year liability (Total)</t>
  </si>
  <si>
    <t>Adjustments to amount of other discretionary relief provided in respect of previous years (BA)</t>
  </si>
  <si>
    <t>Adjustments to amount of other discretionary relief provided in respect of previous years (DA)</t>
  </si>
  <si>
    <t>Adjustments to amount of other discretionary relief provided in respect of previous years (Total)</t>
  </si>
  <si>
    <t>Relief given to Case A hereditaments (BA)</t>
  </si>
  <si>
    <t>Relief given to Case B hereditaments (BA)</t>
  </si>
  <si>
    <t>Relief given to Freeport hereditaments (BA)</t>
  </si>
  <si>
    <t>Relief given to Freeport hereditaments (DA)</t>
  </si>
  <si>
    <t>TOTAL DISCRETIONARY RELIEFS (UNFUNDED) (BA)</t>
  </si>
  <si>
    <t>TOTAL DISCRETIONARY RELIEFS (UNFUNDED) (DA)</t>
  </si>
  <si>
    <t>TOTAL DISCRETIONARY RELIEFS (UNFUNDED) (Total)</t>
  </si>
  <si>
    <t>Adjustments to amount of new empty property relief provided in respect of previous years (BA)</t>
  </si>
  <si>
    <t>Adjustments to amount of new empty property relief provided in respect of previous years (DA)</t>
  </si>
  <si>
    <t>Adjustments to amount of new empty property relief provided in respect of previous years (Total)</t>
  </si>
  <si>
    <t>Adjustments to amount of long-term empty property relief provided in respect of previous years (BA)</t>
  </si>
  <si>
    <t>Adjustments to amount of long-term empty property relief provided in respect of previous years (DA)</t>
  </si>
  <si>
    <t>Adjustments to amount of long-term empty property relief provided in respect of previous years (Total)</t>
  </si>
  <si>
    <t>Adjustments to amount of retail relief provided in respect of previous years (BA)</t>
  </si>
  <si>
    <t>Adjustments to amount of retail relief provided in respect of previous years (DA)</t>
  </si>
  <si>
    <t>Adjustments to amount of retail relief provided in respect of previous years (Total)</t>
  </si>
  <si>
    <t>Amount of flooding relief in respect of in-year liability (BA)</t>
  </si>
  <si>
    <t>Amount of flooding relief in respect of in-year liability (DA)</t>
  </si>
  <si>
    <t>Amount of flooding relief in respect of in-year liability (Total)</t>
  </si>
  <si>
    <t>Adjustments to amount of flooding relief provided in respect of previous years (BA)</t>
  </si>
  <si>
    <t>Adjustments to amount of flooding relief provided in respect of previous years (DA)</t>
  </si>
  <si>
    <t>Adjustments to amount of flooding relief provided in respect of previous years (Total)</t>
  </si>
  <si>
    <t>Adjustments to amount of in lieu of transitional relief provided in respect of previous years (BA)</t>
  </si>
  <si>
    <t>Adjustments to amount of in lieu of transitional relief provided in respect of previous years (DA)</t>
  </si>
  <si>
    <t>Adjustments to amount of in lieu of transitional relief provided in respect of previous years (Total)</t>
  </si>
  <si>
    <t>Adjustments to amount of section 31 rural relief provided in respect of previous years (BA)</t>
  </si>
  <si>
    <t>Adjustments to amount of section 31 rural relief provided in respect of previous years (DA)</t>
  </si>
  <si>
    <t>Adjustments to amount of section 31 rural relief provided in respect of previous years (Total)</t>
  </si>
  <si>
    <t>Amount of local newspaper relief in respect of in-year liability (BA)</t>
  </si>
  <si>
    <t>Amount of local newspaper relief in respect of in-year liability (DA)</t>
  </si>
  <si>
    <t>Amount of local newspaper relief in respect of in-year liability (Total)</t>
  </si>
  <si>
    <t>Adjustments to amount of local newspaper relief provided in respect of previous years (BA)</t>
  </si>
  <si>
    <t>Adjustments to amount of local newspaper relief provided in respect of previous years (DA)</t>
  </si>
  <si>
    <t>Adjustments to amount of local newspaper relief provided in respect of previous years (Total)</t>
  </si>
  <si>
    <t>Amount of supporting small business relief in respect of in-year liability (BA)</t>
  </si>
  <si>
    <t>Amount of supporting small business relief in respect of in-year liability (DA)</t>
  </si>
  <si>
    <t>Amount of supporting small business relief in respect of in-year liability (Total)</t>
  </si>
  <si>
    <t>Adjustments to amount of supporting small business relief provided in respect of previous years (BA)</t>
  </si>
  <si>
    <t>Adjustments to amount of supporting small business relief provided in respect of previous years (DA)</t>
  </si>
  <si>
    <t>Adjustments to amount of supporting small business relief provided in respect of previous years (Total)</t>
  </si>
  <si>
    <t>Adjustments to amount of supporting small business relief provided in respect of 22/23 (BA)</t>
  </si>
  <si>
    <t>Adjustments to amount of supporting small business relief provided in respect of 22/23 (DA)</t>
  </si>
  <si>
    <t>Adjustments to amount of supporting small business relief provided in respect of 22/23 (Total)</t>
  </si>
  <si>
    <t>Adjustments to amount of discretionary scheme relief provided in respect of previous years (BA)</t>
  </si>
  <si>
    <t>Adjustments to amount of discretionary scheme relief provided in respect of previous years (DA)</t>
  </si>
  <si>
    <t>Adjustments to amount of discretionary scheme relief provided in respect of previous years (Total)</t>
  </si>
  <si>
    <t>Adjustments to amount of pub relief provided in respect of previous years (BA)</t>
  </si>
  <si>
    <t>Adjustments to amount of pub relief provided in respect of previous years (DA)</t>
  </si>
  <si>
    <t>Adjustments to amount of pub relief provided in respect of previous years (Total)</t>
  </si>
  <si>
    <t>Amount of retail, hospitality and leisure relief in respect of in-year liability (BA)</t>
  </si>
  <si>
    <t>Amount of retail, hospitality and leisure relief in respect of in-year liability (DA)</t>
  </si>
  <si>
    <t>Amount of retail, hospitality and leisure relief in respect of in-year liability (Total)</t>
  </si>
  <si>
    <t>Adjustments to amount of expanded retail discount relief provided in respect of previous years (BA)</t>
  </si>
  <si>
    <t>Adjustments to amount of expanded retail discount relief provided in respect of previous years (DA)</t>
  </si>
  <si>
    <t>Adjustments to amount of expanded retail discount relief provided in respect of previous years (Total)</t>
  </si>
  <si>
    <t>Adjustments to amount of nursery relief provided in respect of previous years (BA)</t>
  </si>
  <si>
    <t>Adjustments to amount of nursery relief provided in respect of previous years (DA)</t>
  </si>
  <si>
    <t>Adjustments to amount of nursery relief provided in respect of previous years (Total)</t>
  </si>
  <si>
    <t>Adjustments to amount of CARF relief provided in respect of previous years (BA)</t>
  </si>
  <si>
    <t>Adjustments to amount of CARF relief provided in respect of previous years (DA)</t>
  </si>
  <si>
    <t>Adjustments to amount of CARF relief provided in respect of previous years (Total)</t>
  </si>
  <si>
    <t>TOTAL DISCRETIONARY RELIEF (FUNDED S.31) (BA)</t>
  </si>
  <si>
    <t>TOTAL DISCRETIONARY RELIEF (FUNDED S.31) (DA)</t>
  </si>
  <si>
    <t>TOTAL DISCRETIONARY RELIEF (FUNDED S.31) (Total)</t>
  </si>
  <si>
    <t>Amount of hardship relief in respect of in-year liability (BA)</t>
  </si>
  <si>
    <t>Amount of hardship relief in respect of in-year liability (DA)</t>
  </si>
  <si>
    <t>Amount of hardship relief in respect of in-year liability (Total)</t>
  </si>
  <si>
    <t>Adjustments to amount of hardship relief provided in respect of previous years respect of previous years (BA)</t>
  </si>
  <si>
    <t>Adjustments to amount of hardship relief provided in respect of previous years respect of previous years (DA)</t>
  </si>
  <si>
    <t>Adjustments to amount of hardship relief provided in respect of previous years respect of previous years (Total)</t>
  </si>
  <si>
    <t>TOTAL HARDSHIP RELIEF (BA)</t>
  </si>
  <si>
    <t>TOTAL HARDSHIP RELIEF (DA)</t>
  </si>
  <si>
    <t>TOTAL HARDSHIP RELIEF (Total)</t>
  </si>
  <si>
    <t>Reconciliation - Gross Rates Payable by Ratepayers (BA)</t>
  </si>
  <si>
    <t>Reconciliation - Gross Rates Payable by Ratepayers (DA)</t>
  </si>
  <si>
    <t>Reconciliation - Gross Rates Payable by Ratepayers (Total)</t>
  </si>
  <si>
    <t>Reconciliation - Transitional Relief (BA)</t>
  </si>
  <si>
    <t>Reconciliation - Transitional Relief (DA)</t>
  </si>
  <si>
    <t>Reconciliation - Transitional Relief (Total)</t>
  </si>
  <si>
    <t>Reconciliation - Mandatory Reliefs (BA)</t>
  </si>
  <si>
    <t>Reconciliation - Mandatory Reliefs (DA)</t>
  </si>
  <si>
    <t>Reconciliation - Mandatory Reliefs (Total)</t>
  </si>
  <si>
    <t>Reconciliation - Unoccupied Property Relief (BA)</t>
  </si>
  <si>
    <t>Reconciliation - Unoccupied Property Relief (DA)</t>
  </si>
  <si>
    <t>Reconciliation - Unoccupied Property Relief (Total)</t>
  </si>
  <si>
    <t>Reconciliation - Discretionary Reliefs (unfunded) (BA)</t>
  </si>
  <si>
    <t>Reconciliation - Discretionary Reliefs (unfunded) (DA)</t>
  </si>
  <si>
    <t>Reconciliation - Discretionary Reliefs (unfunded) (Total)</t>
  </si>
  <si>
    <t>Reconciliation - Discretionary Reliefs (funded through S.31 grant) (BA)</t>
  </si>
  <si>
    <t>Reconciliation - Discretionary Reliefs (funded through S.31 grant) (DA)</t>
  </si>
  <si>
    <t>Reconciliation - Discretionary Reliefs (funded through S.31 grant) (Total)</t>
  </si>
  <si>
    <t>Reconciliation - Hardship Relief (BA)</t>
  </si>
  <si>
    <t>Reconciliation - Hardship Relief (DA)</t>
  </si>
  <si>
    <t>Reconciliation - Hardship Relief (Total)</t>
  </si>
  <si>
    <t>Reconciliation - Total Cost of Reliefs (BA)</t>
  </si>
  <si>
    <t>Reconciliation - Total Cost of Reliefs (DA)</t>
  </si>
  <si>
    <t>Reconciliation - Total Cost of Reliefs (Total)</t>
  </si>
  <si>
    <t>Reconciliation - Net Rates Payable by Ratepayers (BA)</t>
  </si>
  <si>
    <t>Reconciliation - Net Rates Payable by Ratepayers (DA)</t>
  </si>
  <si>
    <t>Reconciliation - Net Rates Payable by Ratepayers (Total)</t>
  </si>
  <si>
    <t>Transitional protection payment due to (+) / from (-) the authority in-year (BA)</t>
  </si>
  <si>
    <t>Transitional protection payment due to (+) / from (-) the authority in-year (DA)</t>
  </si>
  <si>
    <t>Transitional protection payment due to (+) / from (-) the authority in-year (Total)</t>
  </si>
  <si>
    <t>Transitional protection payment on account received by or paid by the authority (BA)</t>
  </si>
  <si>
    <t>Transitional protection payment on account received by or paid by the authority (DA)</t>
  </si>
  <si>
    <t>Transitional protection payment on account received by or paid by the authority (Total)</t>
  </si>
  <si>
    <t>Transitional protection payment sum due toor from authority (BA)</t>
  </si>
  <si>
    <t>Transitional protection payment sum due toor from authority (DA)</t>
  </si>
  <si>
    <t>Transitional protection payment sum due toor from authority (Total)</t>
  </si>
  <si>
    <t>% of non-domestic rating income to be allocated (CG)</t>
  </si>
  <si>
    <t>% of non-domestic rating income to be allocated (BA)</t>
  </si>
  <si>
    <t>% of non-domestic rating income to be allocated (UA)</t>
  </si>
  <si>
    <t>% of non-domestic rating income to be allocated (FRA)</t>
  </si>
  <si>
    <t>Amount of cost of collection to be retained by billing authority in in-year (BA)</t>
  </si>
  <si>
    <t>Amount of cost of collection previously retained (based on NNDR1) (BA)</t>
  </si>
  <si>
    <t>Sum of cost of collection due to (+) / from (-) billing authority (BA)</t>
  </si>
  <si>
    <t>Designated Areas Amount to be retained by billing authority in in-year (BA)</t>
  </si>
  <si>
    <t>Designated Areas Amount to be retained by billing authority in in-year (UA)</t>
  </si>
  <si>
    <t>Designated Areas Amount previously retained (based on NNDR1) (BA)</t>
  </si>
  <si>
    <t>Designated Areas Amount previously retained (based on NNDR1) (UA)</t>
  </si>
  <si>
    <t>Designated Area Sum due to (+) / from (-) billing authority (BA)</t>
  </si>
  <si>
    <t>Designated Area Sum due to (+) / from (-) billing authority (UA)</t>
  </si>
  <si>
    <t>Renewable Energy Amount to be retained by authority in in-year (BA)</t>
  </si>
  <si>
    <t>Renewable Energy Amount to be retained by authority in in-year (UA)</t>
  </si>
  <si>
    <t>Renewable Energy Amount previously retained (based on NNDR1) (BA)</t>
  </si>
  <si>
    <t>Renewable Energy Amount previously retained (based on NNDR1) (UA)</t>
  </si>
  <si>
    <t>Renewable Energy Sum due to (+) / from (-) authority (BA)</t>
  </si>
  <si>
    <t>Renewable Energy Sum due to (+) / from (-) authority (UA)</t>
  </si>
  <si>
    <t>Shale gas Amount to be retained by authority in in-year (BA)</t>
  </si>
  <si>
    <t>Shale gas Amount to be retained by authority in in-year (UA)</t>
  </si>
  <si>
    <t>Shale gas Amount to be retained by authority in in-year (FRA)</t>
  </si>
  <si>
    <t>Shale gas Amount previously retained (based on NNDR1) (BA)</t>
  </si>
  <si>
    <t>Shale gas Amount previously retained (based on NNDR1) (UA)</t>
  </si>
  <si>
    <t>Shale gas Amount previously retained (based on NNDR1) (FRA)</t>
  </si>
  <si>
    <t>Shale gas Sum due to (+) / from (-) authority (BA)</t>
  </si>
  <si>
    <t>Shale gas Sum due to (+) / from (-) authority (UA)</t>
  </si>
  <si>
    <t>Shale gas Sum due to (+) / from (-) authority (FRA)</t>
  </si>
  <si>
    <t>Desingated Areas qualifying relief Amount deducted from central share and retained by authorities (CG)</t>
  </si>
  <si>
    <t>Desingated Areas qualifying relief Amount deducted from central share and retained by authorities (BA)</t>
  </si>
  <si>
    <t>Desingated Areas qualifying relief Amount deducted from central share and retained by authorities (UA)</t>
  </si>
  <si>
    <t>Desingated Areas qualifying relief Amount deducted from central share and retained by authorities (FRA)</t>
  </si>
  <si>
    <t>Desingated Areas qualifying relief Amount deducted/retained (based on NNDR1) (CG)</t>
  </si>
  <si>
    <t>Desingated Areas qualifying relief Amount deducted/retained (based on NNDR1) (BA)</t>
  </si>
  <si>
    <t>Desingated Areas qualifying relief Amount deducted/retained (based on NNDR1) (UA)</t>
  </si>
  <si>
    <t>Desingated Areas qualifying relief Amount deducted/retained (based on NNDR1) (FRA)</t>
  </si>
  <si>
    <t>Desingated Areas qualifying relief Sum due to (+) / from (-) authority (CG)</t>
  </si>
  <si>
    <t>Desingated Areas qualifying relief Sum due to (+) / from (-) authority (BA)</t>
  </si>
  <si>
    <t>Desingated Areas qualifying relief Sum due to (+) / from (-) authority (UA)</t>
  </si>
  <si>
    <t>Desingated Areas qualifying relief Sum due to (+) / from (-) authority (FRA)</t>
  </si>
  <si>
    <t>Port of Bristol Amount deducted from central share and retained by North Somerset (CG)</t>
  </si>
  <si>
    <t>Port of Bristol Amount deducted from central share and retained by North Somerset (BA)</t>
  </si>
  <si>
    <t>Port of Bristol Amount deducted/retained (based on NNDR1) (CG)</t>
  </si>
  <si>
    <t>Port of Bristol Amount deducted/retained (based on NNDR1) (BA)</t>
  </si>
  <si>
    <t>Port of Bristol Sum due to (+) / from (-) authority (CG)</t>
  </si>
  <si>
    <t>Port of Bristol Sum due to (+) / from (-) authority (BA)</t>
  </si>
  <si>
    <t>Amount due to authority in-year for SBRR doubling and changes in thresholds (BA)</t>
  </si>
  <si>
    <t>Amount due to authority in-year for SBRR doubling and changes in thresholds (UA)</t>
  </si>
  <si>
    <t>Amount due to authority in-year for SBRR doubling and changes in thresholds (FRA)</t>
  </si>
  <si>
    <t>Amount due to authority in-year for loss of supplementary multiplier income (BA)</t>
  </si>
  <si>
    <t>Amount due to authority in-year for loss of supplementary multiplier income (UA)</t>
  </si>
  <si>
    <t>Amount due to authority in-year for loss of supplementary multiplier income (FRA)</t>
  </si>
  <si>
    <t>Amount provisionally paid for SBRR (based on NNDR1) (BA)</t>
  </si>
  <si>
    <t>Amount provisionally paid for SBRR (based on NNDR1) (UA)</t>
  </si>
  <si>
    <t>Amount provisionally paid for SBRR (based on NNDR1) (FRA)</t>
  </si>
  <si>
    <t>Sum due to (+) / from (-) authority for SBRR (BA)</t>
  </si>
  <si>
    <t>Sum due to (+) / from (-) authority for SBRR (UA)</t>
  </si>
  <si>
    <t>Sum due to (+) / from (-) authority for SBRR (FRA)</t>
  </si>
  <si>
    <t>Amount due to authority in-year for SBRR where 2nd property is occupied (BA)</t>
  </si>
  <si>
    <t>Amount due to authority in-year for SBRR where 2nd property is occupied (UA)</t>
  </si>
  <si>
    <t>Amount due to authority in-year for SBRR where 2nd property is occupied (FRA)</t>
  </si>
  <si>
    <t>Amount provisionally paid (based on NNDR1) for SBRR where 2nd property is occupied (BA)</t>
  </si>
  <si>
    <t>Amount provisionally paid (based on NNDR1) for SBRR where 2nd property is occupied (UA)</t>
  </si>
  <si>
    <t>Amount provisionally paid (based on NNDR1) for SBRR where 2nd property is occupied (FRA)</t>
  </si>
  <si>
    <t>Sum due to (+) / from (-) authority for SBRR where 2nd property is occupied (BA)</t>
  </si>
  <si>
    <t>Sum due to (+) / from (-) authority for SBRR where 2nd property is occupied (UA)</t>
  </si>
  <si>
    <t>Sum due to (+) / from (-) authority for SBRR where 2nd property is occupied (FRA)</t>
  </si>
  <si>
    <t>Amount due to authority in-year (in respect of previous years) for public lavatories (BA)</t>
  </si>
  <si>
    <t>Amount due to authority in-year (in respect of previous years) for public lavatories (UA)</t>
  </si>
  <si>
    <t>Amount due to authority in-year (in respect of previous years) for public lavatories (FRA)</t>
  </si>
  <si>
    <t>Amount provisionally paid (based on grant determination) for public lavatories relief (BA)</t>
  </si>
  <si>
    <t>Amount provisionally paid (based on grant determination) for public lavatories relief (UA)</t>
  </si>
  <si>
    <t>Amount provisionally paid (based on grant determination) for public lavatories relief (FRA)</t>
  </si>
  <si>
    <t>Sum due to (+) / from (-) authority for public lavatories relief (BA)</t>
  </si>
  <si>
    <t>Sum due to (+) / from (-) authority for public lavatories relief (UA)</t>
  </si>
  <si>
    <t>Sum due to (+) / from (-) authority for public lavatories relief (FRA)</t>
  </si>
  <si>
    <t>Amount due to authority in-year (in respect of previous years) for new empty properties (BA)</t>
  </si>
  <si>
    <t>Amount due to authority in-year (in respect of previous years) for new empty properties (UA)</t>
  </si>
  <si>
    <t>Amount due to authority in-year (in respect of previous years) for new empty properties (FRA)</t>
  </si>
  <si>
    <t>Amount due to authority in-year (in respect of previous years) for long-term empty properties (BA)</t>
  </si>
  <si>
    <t>Amount due to authority in-year (in respect of previous years) for long-term empty properties (UA)</t>
  </si>
  <si>
    <t>Amount due to authority in-year (in respect of previous years) for long-term empty properties (FRA)</t>
  </si>
  <si>
    <t>Amount due to authority in-year (in respect of previous years) for retail relief (BA)</t>
  </si>
  <si>
    <t>Amount due to authority in-year (in respect of previous years) for retail relief (UA)</t>
  </si>
  <si>
    <t>Amount due to authority in-year (in respect of previous years) for retail relief (FRA)</t>
  </si>
  <si>
    <t>Amount due to authority in-year for flooding relief (BA)</t>
  </si>
  <si>
    <t>Amount due to authority in-year for flooding relief (UA)</t>
  </si>
  <si>
    <t>Amount due to authority in-year for flooding relief (FRA)</t>
  </si>
  <si>
    <t>Amount provisionally paid (based on grant determination) for flooding relief (BA)</t>
  </si>
  <si>
    <t>Amount provisionally paid (based on grant determination) for flooding relief (UA)</t>
  </si>
  <si>
    <t>Amount provisionally paid (based on grant determination) for flooding relief (FRA)</t>
  </si>
  <si>
    <t>Sum due to (+) / from (-) authority for flooding relief (BA)</t>
  </si>
  <si>
    <t>Sum due to (+) / from (-) authority for flooding relief (UA)</t>
  </si>
  <si>
    <t>Sum due to (+) / from (-) authority for flooding relief (FRA)</t>
  </si>
  <si>
    <t>Amount due to billing authority in-year (in respect of previous years) in lieu of transitional relief (BA)</t>
  </si>
  <si>
    <t>Amount due to billing authority in-year (in respect of previous years) in lieu of transitional relief (UA)</t>
  </si>
  <si>
    <t>Amount due to billing authority in-year (in respect of previous years) in lieu of transitional relief (FRA)</t>
  </si>
  <si>
    <t>Amount due to authority in-year for S31 rural relief (BA)</t>
  </si>
  <si>
    <t>Amount due to authority in-year for S31 rural relief (UA)</t>
  </si>
  <si>
    <t>Amount due to authority in-year for S31 rural relief (FRA)</t>
  </si>
  <si>
    <t>Amount provisionally paid (based on NNDR1) for S31 rural relief (BA)</t>
  </si>
  <si>
    <t>Amount provisionally paid (based on NNDR1) for S31 rural relief (UA)</t>
  </si>
  <si>
    <t>Amount provisionally paid (based on NNDR1) for S31 rural relief (FRA)</t>
  </si>
  <si>
    <t>Sum due to (+) / from (-) authority for S31 rural relief (BA)</t>
  </si>
  <si>
    <t>Sum due to (+) / from (-) authority for S31 rural relief (UA)</t>
  </si>
  <si>
    <t>Sum due to (+) / from (-) authority for S31 rural relief (FRA)</t>
  </si>
  <si>
    <t>Amount due to authority in-year for local newspaper relief (BA)</t>
  </si>
  <si>
    <t>Amount due to authority in-year for local newspaper relief (UA)</t>
  </si>
  <si>
    <t>Amount due to authority in-year for local newspaper relief (FRA)</t>
  </si>
  <si>
    <t>Amount provisionally paid (based on NNDR1) for local newspaper relief (BA)</t>
  </si>
  <si>
    <t>Amount provisionally paid (based on NNDR1) for local newspaper relief (UA)</t>
  </si>
  <si>
    <t>Amount provisionally paid (based on NNDR1) for local newspaper relief (FRA)</t>
  </si>
  <si>
    <t>Sum due to (+) / from (-) authority for local newspaper relief (BA)</t>
  </si>
  <si>
    <t>Sum due to (+) / from (-) authority for local newspaper relief (UA)</t>
  </si>
  <si>
    <t>Sum due to (+) / from (-) authority for local newspaper relief (FRA)</t>
  </si>
  <si>
    <t>Amount due to authority in-year for supporting small businesses relief (BA)</t>
  </si>
  <si>
    <t>Amount due to authority in-year for supporting small businesses relief (UA)</t>
  </si>
  <si>
    <t>Amount due to authority in-year for supporting small businesses relief (FRA)</t>
  </si>
  <si>
    <t>Amount provisionally paid in respect of in-year (based on NNDR1) for supporting small businesses relief (BA)</t>
  </si>
  <si>
    <t>Amount provisionally paid in respect of in-year (based on NNDR1) for supporting small businesses relief (UA)</t>
  </si>
  <si>
    <t>Amount provisionally paid in respect of in-year (based on NNDR1) for supporting small businesses relief (FRA)</t>
  </si>
  <si>
    <t>Sum due to (+) / from (-) authority for supporting small businesses relief (BA)</t>
  </si>
  <si>
    <t>Sum due to (+) / from (-) authority for supporting small businesses relief (UA)</t>
  </si>
  <si>
    <t>Sum due to (+) / from (-) authority for supporting small businesses relief (FRA)</t>
  </si>
  <si>
    <t>Sum due to (+) / from (-) authority for discretionary scheme relief (BA)</t>
  </si>
  <si>
    <t>Sum due to (+) / from (-) authority for discretionary scheme relief (UA)</t>
  </si>
  <si>
    <t>Sum due to (+) / from (-) authority for discretionary scheme relief (FRA)</t>
  </si>
  <si>
    <t>Amount due to authority in-year (in respect of previous years) for pub relief (BA)</t>
  </si>
  <si>
    <t>Amount due to authority in-year (in respect of previous years) for pub relief (UA)</t>
  </si>
  <si>
    <t>Amount due to authority in-year (in respect of previous years) for pub relief (FRA)</t>
  </si>
  <si>
    <t>Amount due to authority in-year for telecomms relief (BA)</t>
  </si>
  <si>
    <t>Amount due to authority in-year for telecomms relief (UA)</t>
  </si>
  <si>
    <t>Amount due to authority in-year for telecomms relief (FRA)</t>
  </si>
  <si>
    <t>Amount due to authority in-year for retail, hospitality and leisure relief (BA)</t>
  </si>
  <si>
    <t>Amount due to authority in-year for retail, hospitality and leisure relief (UA)</t>
  </si>
  <si>
    <t>Amount due to authority in-year for retail, hospitality and leisure relief (FRA)</t>
  </si>
  <si>
    <t>Amount provisionally paid in respect of in-year (based on NNDR1) for retail, hospitality and leisure relief (BA)</t>
  </si>
  <si>
    <t>Amount provisionally paid in respect of in-year (based on NNDR1) for retail, hospitality and leisure relief (UA)</t>
  </si>
  <si>
    <t>Amount provisionally paid in respect of in-year (based on NNDR1) for retail, hospitality and leisure relief (FRA)</t>
  </si>
  <si>
    <t>Sum due to (+) / from (-) authority for retail, hospitality and leisure relief (BA)</t>
  </si>
  <si>
    <t>Sum due to (+) / from (-) authority for retail, hospitality and leisure relief (UA)</t>
  </si>
  <si>
    <t>Sum due to (+) / from (-) authority for retail, hospitality and leisure relief (FRA)</t>
  </si>
  <si>
    <t>Amount due to authority in-year for nursery relief (BA)</t>
  </si>
  <si>
    <t>Amount due to authority in-year for nursery relief (UA)</t>
  </si>
  <si>
    <t>Amount due to authority in-year for nursery relief (FRA)</t>
  </si>
  <si>
    <t>Sum due to (+) / from (-) billing authority for multiplier cap (BA)</t>
  </si>
  <si>
    <t>Sum due to (+) / from (-) billing authority for multiplier cap (UA)</t>
  </si>
  <si>
    <t>Sum due to (+) / from (-) billing authority for multiplier cap (FRA)</t>
  </si>
  <si>
    <t>Amount due to authority in-year for DA relief in 100% pilot areas (BA)</t>
  </si>
  <si>
    <t>Amount due to authority in-year for DA relief in 100% pilot areas (UA)</t>
  </si>
  <si>
    <t>Amount due to authority in-year for DA relief in 100% pilot areas (FRA)</t>
  </si>
  <si>
    <t>Amount provisionally paid (based on NNDR1) for DA relief in 100% pilot areas (BA)</t>
  </si>
  <si>
    <t>Amount provisionally paid (based on NNDR1) for DA relief in 100% pilot areas (UA)</t>
  </si>
  <si>
    <t>Amount provisionally paid (based on NNDR1) for DA relief in 100% pilot areas (FRA)</t>
  </si>
  <si>
    <t>Sum due to (+) / from (-) billing authority for DA relief in 100% pilot areas (BA)</t>
  </si>
  <si>
    <t>Sum due to (+) / from (-) billing authority for DA relief in 100% pilot areas (UA)</t>
  </si>
  <si>
    <t>Sum due to (+) / from (-) billing authority for DA relief in 100% pilot areas (FRA)</t>
  </si>
  <si>
    <t>Amount due to authority in-year for CARF relief (BA)</t>
  </si>
  <si>
    <t>Amount due to authority in-year for CARF relief (UA)</t>
  </si>
  <si>
    <t>Amount due to authority in-year for CARF relief (FRA)</t>
  </si>
  <si>
    <t>Amount due to authority in-year for low carbon heat networks relief (BA)</t>
  </si>
  <si>
    <t>Amount due to authority in-year for low carbon heat networks relief (UA)</t>
  </si>
  <si>
    <t>Amount due to authority in-year for low carbon heat networks relief (FRA)</t>
  </si>
  <si>
    <t>Amount provisionally paid to authority in-year for low carbon heat networks relief (BA)</t>
  </si>
  <si>
    <t>Amount provisionally paid to authority in-year for low carbon heat networks relief (UA)</t>
  </si>
  <si>
    <t>Amount provisionally paid to authority in-year for low carbon heat networks relief (FRA)</t>
  </si>
  <si>
    <t>Sum due to (+) / from (-) billing authority for low carbon heat networks relief (BA)</t>
  </si>
  <si>
    <t>Sum due to (+) / from (-) billing authority for low carbon heat networks relief (UA)</t>
  </si>
  <si>
    <t>Sum due to (+) / from (-) billing authority for low carbon heat networks relief (FRA)</t>
  </si>
  <si>
    <t>Sum due to (+) / from (-) billing authority for DA relief in Freeports (BA)</t>
  </si>
  <si>
    <t>Sum due to (+) / from (-) billing authority for DA relief in Freeports (UA)</t>
  </si>
  <si>
    <t>Sum due to (+) / from (-) billing authority for DA relief in Freeports (FRA)</t>
  </si>
  <si>
    <t>Sum due to (+) / from (-) billing authority for Amounts above the baseline in Freeports (BA)</t>
  </si>
  <si>
    <t>Sum due to (+) / from (-) billing authority for Amounts above the baseline in Freeports (UA)</t>
  </si>
  <si>
    <t>Sum due to (+) / from (-) billing authority for Amounts above the baseline in Freeports (FRA)</t>
  </si>
  <si>
    <t>Total Amount of S31 grant due to authority (BA)</t>
  </si>
  <si>
    <t>Total Amount of S31 grant due to authority (UA)</t>
  </si>
  <si>
    <t>Total Amount of S31 grant due to authority (FRA)</t>
  </si>
  <si>
    <t>Sum due for S31 grant to (+) / from (-) billing authority (BA)</t>
  </si>
  <si>
    <t>Sum due for S31 grant to (+) / from (-) billing authority (UA)</t>
  </si>
  <si>
    <t>Sum due for S31 grant to (+) / from (-) billing authority (FRA)</t>
  </si>
  <si>
    <t>% of non-domestic rating income to be allocated to each authority (CG)</t>
  </si>
  <si>
    <t>% of non-domestic rating income to be allocated to each authority (BA)</t>
  </si>
  <si>
    <t>% of non-domestic rating income to be allocated to each authority (UA)</t>
  </si>
  <si>
    <t>% of non-domestic rating income to be allocated to each authority (FRA)</t>
  </si>
  <si>
    <t>% of non-domestic rating income to be allocated to each authority (Total)</t>
  </si>
  <si>
    <t>Non-domestic rating income from rates retention scheme  (CG)</t>
  </si>
  <si>
    <t>Non-domestic rating income from rates retention scheme  (BA)</t>
  </si>
  <si>
    <t>Non-domestic rating income from rates retention scheme  (UA)</t>
  </si>
  <si>
    <t>Non-domestic rating income from rates retention scheme  (FRA)</t>
  </si>
  <si>
    <t>Non-domestic rating income from rates retention scheme  (Total)</t>
  </si>
  <si>
    <t>(less) deductions from central share (CG)</t>
  </si>
  <si>
    <t>(less) deductions from central share (Total)</t>
  </si>
  <si>
    <t>total nndr income (CG)</t>
  </si>
  <si>
    <t>add: cost of collection allowance (BA)</t>
  </si>
  <si>
    <t>add: cost of collection allowance (Total)</t>
  </si>
  <si>
    <t>add: amounts retained in respect of Designated Areas  (BA)</t>
  </si>
  <si>
    <t>add: amounts retained in respect of Designated Areas  (MPA)</t>
  </si>
  <si>
    <t>add: amounts retained in respect of Designated Areas  (Total)</t>
  </si>
  <si>
    <t>add: amounts retained in respect of renewable energy schemes  (BA)</t>
  </si>
  <si>
    <t>add: amounts retained in respect of renewable energy schemes  (UA)</t>
  </si>
  <si>
    <t>add: amounts retained in respect of renewable energy schemes  (Total)</t>
  </si>
  <si>
    <t>add: amounts retained in respect of shale oil and gas scheme sites (BA)</t>
  </si>
  <si>
    <t>add: amounts retained in respect of shale oil and gas scheme sites (UA)</t>
  </si>
  <si>
    <t>add: amounts retained in respect of shale oil and gas scheme sites (FRA)</t>
  </si>
  <si>
    <t>add: amounts retained in respect of shale oil and gas scheme sites (Total)</t>
  </si>
  <si>
    <t>add: qualifying relief in Designated Areas (BA)</t>
  </si>
  <si>
    <t>add: qualifying relief in Designated Areas (UA)</t>
  </si>
  <si>
    <t>add: qualifying relief in Designated Areas (FRA)</t>
  </si>
  <si>
    <t>add: qualifying relief in Designated Areas (Total)</t>
  </si>
  <si>
    <t>add: Port of Bristol: not applicable (BA)</t>
  </si>
  <si>
    <t>add: Port of Bristol: not applicable (Total)</t>
  </si>
  <si>
    <t>add: Section 31 grants (BA)</t>
  </si>
  <si>
    <t>add: Section 31 grants (UA)</t>
  </si>
  <si>
    <t>add: Section 31 grants (FRA)</t>
  </si>
  <si>
    <t>add: Section 31 grants (Total)</t>
  </si>
  <si>
    <t>Sums outstanding from ratepayers (CG)</t>
  </si>
  <si>
    <t>Sums outstanding from ratepayers (BA)</t>
  </si>
  <si>
    <t>Sums outstanding from ratepayers (UA)</t>
  </si>
  <si>
    <t>Sums outstanding from ratepayers (FRA)</t>
  </si>
  <si>
    <t>Sums outstanding from ratepayers (Total)</t>
  </si>
  <si>
    <t>Sums outstanding owed to ratepayers (CG)</t>
  </si>
  <si>
    <t>Sums outstanding owed to ratepayers (BA)</t>
  </si>
  <si>
    <t>Sums outstanding owed to ratepayers (UA)</t>
  </si>
  <si>
    <t>Sums outstanding owed to ratepayers (FRA)</t>
  </si>
  <si>
    <t>Sums outstanding owed to ratepayers (Total)</t>
  </si>
  <si>
    <t>Opening balance as at 1 April - allowance for non collection (CG)</t>
  </si>
  <si>
    <t>Opening balance as at 1 April - allowance for non collection (BA)</t>
  </si>
  <si>
    <t>Opening balance as at 1 April - allowance for non collection (UA)</t>
  </si>
  <si>
    <t>Opening balance as at 1 April - allowance for non collection (FRA)</t>
  </si>
  <si>
    <t>Opening balance as at 1 April - allowance for non collection (Total)</t>
  </si>
  <si>
    <t>Amounts charged to allowances - allowance for non collection (CG)</t>
  </si>
  <si>
    <t>Amounts charged to allowances - allowance for non collection (BA)</t>
  </si>
  <si>
    <t>Amounts charged to allowances - allowance for non collection (UA)</t>
  </si>
  <si>
    <t>Amounts charged to allowances - allowance for non collection (FRA)</t>
  </si>
  <si>
    <t>Amounts charged to allowances - allowance for non collection (Total)</t>
  </si>
  <si>
    <t>Change in allowance (charged to Collection Fund) - allowance for non collection (CG)</t>
  </si>
  <si>
    <t>Change in allowance (charged to Collection Fund) - allowance for non collection (BA)</t>
  </si>
  <si>
    <t>Change in allowance (charged to Collection Fund) - allowance for non collection (UA)</t>
  </si>
  <si>
    <t>Change in allowance (charged to Collection Fund) - allowance for non collection (FRA)</t>
  </si>
  <si>
    <t>Change in allowance (charged to Collection Fund) - allowance for non collection (Total)</t>
  </si>
  <si>
    <t>Closing balance on 31 March - allowance for non collection (CG)</t>
  </si>
  <si>
    <t>Closing balance on 31 March - allowance for non collection (BA)</t>
  </si>
  <si>
    <t>Closing balance on 31 March - allowance for non collection (UA)</t>
  </si>
  <si>
    <t>Closing balance on 31 March - allowance for non collection (FRA)</t>
  </si>
  <si>
    <t>Closing balance on 31 March - allowance for non collection (Total)</t>
  </si>
  <si>
    <t>Opening balance as at 1 April - provision for alteration of lists and appeals (CG)</t>
  </si>
  <si>
    <t>Opening balance as at 1 April - provision for alteration of lists and appeals (BA)</t>
  </si>
  <si>
    <t>Opening balance as at 1 April - provision for alteration of lists and appeals (UA)</t>
  </si>
  <si>
    <t>Opening balance as at 1 April - provision for alteration of lists and appeals (FRA)</t>
  </si>
  <si>
    <t>Opening balance as at 1 April - provision for alteration of lists and appeals (Total)</t>
  </si>
  <si>
    <t>In relation to 2010 List - provision for alteration of lists and appeals opening balance (CG)</t>
  </si>
  <si>
    <t>In relation to 2010 List - provision for alteration of lists and appeals opening balance (BA)</t>
  </si>
  <si>
    <t>In relation to 2010 List - provision for alteration of lists and appeals opening balance (UA)</t>
  </si>
  <si>
    <t>In relation to 2010 List - provision for alteration of lists and appeals opening balance (FRA)</t>
  </si>
  <si>
    <t>In relation to 2010 List - provision for alteration of lists and appeals opening balance (Total)</t>
  </si>
  <si>
    <t>In relation to 2017 List - provision for alteration of lists and appeals opening balance (CG)</t>
  </si>
  <si>
    <t>In relation to 2017 List - provision for alteration of lists and appeals opening balance (BA)</t>
  </si>
  <si>
    <t>In relation to 2017 List - provision for alteration of lists and appeals opening balance (UA)</t>
  </si>
  <si>
    <t>In relation to 2017 List - provision for alteration of lists and appeals opening balance (FRA)</t>
  </si>
  <si>
    <t>In relation to 2017 List - provision for alteration of lists and appeals opening balance (Total)</t>
  </si>
  <si>
    <t>Amounts charged to provision from 2010 List - provision for alteration of lists and appeals (CG)</t>
  </si>
  <si>
    <t>Amounts charged to provision from 2010 List - provision for alteration of lists and appeals (BA)</t>
  </si>
  <si>
    <t>Amounts charged to provision from 2010 List - provision for alteration of lists and appeals (UA)</t>
  </si>
  <si>
    <t>Amounts charged to provision from 2010 List - provision for alteration of lists and appeals (FRA)</t>
  </si>
  <si>
    <t>Amounts charged to provision from 2010 List - provision for alteration of lists and appeals (Total)</t>
  </si>
  <si>
    <t>Amounts charged to provision from 2017 List - provision for alteration of lists and appeals (CG)</t>
  </si>
  <si>
    <t>Amounts charged to provision from 2017 List - provision for alteration of lists and appeals (BA)</t>
  </si>
  <si>
    <t>Amounts charged to provision from 2017 List - provision for alteration of lists and appeals (UA)</t>
  </si>
  <si>
    <t>Amounts charged to provision from 2017 List - provision for alteration of lists and appeals (FRA)</t>
  </si>
  <si>
    <t>Amounts charged to provision from 2017 List - provision for alteration of lists and appeals (Total)</t>
  </si>
  <si>
    <t>Change in provision: 2010 List (charged to Collection Fund) - provision for alteration of lists and appeals (CG)</t>
  </si>
  <si>
    <t>Change in provision: 2010 List (charged to Collection Fund) - provision for alteration of lists and appeals (BA)</t>
  </si>
  <si>
    <t>Change in provision: 2010 List (charged to Collection Fund) - provision for alteration of lists and appeals (UA)</t>
  </si>
  <si>
    <t>Change in provision: 2010 List (charged to Collection Fund) - provision for alteration of lists and appeals (FRA)</t>
  </si>
  <si>
    <t>Change in provision: 2010 List (charged to Collection Fund) - provision for alteration of lists and appeals (Total)</t>
  </si>
  <si>
    <t>Change in provision: 2017 List (charged to Collection Fund) - provision for alteration of lists and appeals (CG)</t>
  </si>
  <si>
    <t>Change in provision: 2017 List (charged to Collection Fund) - provision for alteration of lists and appeals (BA)</t>
  </si>
  <si>
    <t>Change in provision: 2017 List (charged to Collection Fund) - provision for alteration of lists and appeals (UA)</t>
  </si>
  <si>
    <t>Change in provision: 2017 List (charged to Collection Fund) - provision for alteration of lists and appeals (FRA)</t>
  </si>
  <si>
    <t>Change in provision: 2017 List (charged to Collection Fund) - provision for alteration of lists and appeals (Total)</t>
  </si>
  <si>
    <t>Closing balance on 31 March - provision for alteration of lists and appeals (CG)</t>
  </si>
  <si>
    <t>Closing balance on 31 March - provision for alteration of lists and appeals (BA)</t>
  </si>
  <si>
    <t>Closing balance on 31 March - provision for alteration of lists and appeals (UA)</t>
  </si>
  <si>
    <t>Closing balance on 31 March - provision for alteration of lists and appeals (FRA)</t>
  </si>
  <si>
    <t>Closing balance on 31 March - provision for alteration of lists and appeals (Total)</t>
  </si>
  <si>
    <t>In relation to 2010 List - provision for alteration of lists and appeals closing balance (CG)</t>
  </si>
  <si>
    <t>In relation to 2010 List - provision for alteration of lists and appeals closing balance (BA)</t>
  </si>
  <si>
    <t>In relation to 2010 List - provision for alteration of lists and appeals closing balance (UA)</t>
  </si>
  <si>
    <t>In relation to 2010 List - provision for alteration of lists and appeals closing balance (FRA)</t>
  </si>
  <si>
    <t>In relation to 2010 List - provision for alteration of lists and appeals closing balance (Total)</t>
  </si>
  <si>
    <t>In relation to 2017 List - provision for alteration of lists and appeals closing balance (CG)</t>
  </si>
  <si>
    <t>In relation to 2017 List - provision for alteration of lists and appeals closing balance (BA)</t>
  </si>
  <si>
    <t>In relation to 2017 List - provision for alteration of lists and appeals closing balance (UA)</t>
  </si>
  <si>
    <t>In relation to 2017 List - provision for alteration of lists and appeals closing balance (FRA)</t>
  </si>
  <si>
    <t>In relation to 2017 List - provision for alteration of lists and appeals closing balance (Total)</t>
  </si>
  <si>
    <t>Opening balance on 1 April (surplus(+)/deficit(-)) - collection fund (CG)</t>
  </si>
  <si>
    <t>Opening balance on 1 April (surplus(+)/deficit(-)) - collection fund (BA)</t>
  </si>
  <si>
    <t>Opening balance on 1 April (surplus(+)/deficit(-)) - collection fund (UA)</t>
  </si>
  <si>
    <t>Opening balance on 1 April (surplus(+)/deficit(-)) - collection fund (FRA)</t>
  </si>
  <si>
    <t>Opening balance on 1 April (surplus(+)/deficit(-)) - collection fund (Total)</t>
  </si>
  <si>
    <t>Adjustment to opening balance of the collection fund agreed with DLUHC to amend a discrepancy (CG)</t>
  </si>
  <si>
    <t>Adjustment to opening balance of the collection fund agreed with DLUHC to amend a discrepancy (BA)</t>
  </si>
  <si>
    <t>Adjustment to opening balance of the collection fund agreed with DLUHC to amend a discrepancy (MPA)</t>
  </si>
  <si>
    <t>Adjustment to opening balance of the collection fund agreed with DLUHC to amend a discrepancy (FRA)</t>
  </si>
  <si>
    <t>Adjustment to opening balance of the collection fund agreed with DLUHC to amend a discrepancy (Total)</t>
  </si>
  <si>
    <t>Estimated Surplus(+)/Deficit(-) Payable in in-year - collection fund (CG)</t>
  </si>
  <si>
    <t>Estimated Surplus(+)/Deficit(-) Payable in in-year - collection fund (BA)</t>
  </si>
  <si>
    <t>Estimated Surplus(+)/Deficit(-) Payable in in-year - collection fund (UA)</t>
  </si>
  <si>
    <t>Estimated Surplus(+)/Deficit(-) Payable in in-year - collection fund (FRA)</t>
  </si>
  <si>
    <t>Estimated Surplus(+)/Deficit(-) Payable in in-year - collection fund (Total)</t>
  </si>
  <si>
    <t>Prior-year surplus(+)/deficit(-) included in closing balance - collection fund (CG)</t>
  </si>
  <si>
    <t>Prior-year surplus(+)/deficit(-) included in closing balance - collection fund (BA)</t>
  </si>
  <si>
    <t>Prior-year surplus(+)/deficit(-) included in closing balance - collection fund (UA)</t>
  </si>
  <si>
    <t>Prior-year surplus(+)/deficit(-) included in closing balance - collection fund (FRA)</t>
  </si>
  <si>
    <t>Prior-year surplus(+)/deficit(-) included in closing balance - collection fund (Total)</t>
  </si>
  <si>
    <t>Estimated non-domestic income in-year - collection fund (CG)</t>
  </si>
  <si>
    <t>Estimated non-domestic income in-year - collection fund (BA)</t>
  </si>
  <si>
    <t>Estimated non-domestic income in-year - collection fund (UA)</t>
  </si>
  <si>
    <t>Estimated non-domestic income in-year - collection fund (FRA)</t>
  </si>
  <si>
    <t>Estimated non-domestic income in-year - collection fund (Total)</t>
  </si>
  <si>
    <t>Actual non-domestic rating income in-year - collection fund (CG)</t>
  </si>
  <si>
    <t>Actual non-domestic rating income in-year - collection fund (BA)</t>
  </si>
  <si>
    <t>Actual non-domestic rating income in-year - collection fund (UA)</t>
  </si>
  <si>
    <t>Actual non-domestic rating income in-year - collection fund (FRA)</t>
  </si>
  <si>
    <t>Actual non-domestic rating income in-year - collection fund (Total)</t>
  </si>
  <si>
    <t>In-year surplus(+)/deficit(-) - collection fund (CG)</t>
  </si>
  <si>
    <t>In-year surplus(+)/deficit(-) - collection fund (BA)</t>
  </si>
  <si>
    <t>In-year surplus(+)/deficit(-) - collection fund (UA)</t>
  </si>
  <si>
    <t>In-year surplus(+)/deficit(-) - collection fund (FRA)</t>
  </si>
  <si>
    <t>In-year surplus(+)/deficit(-) - collection fund (Total)</t>
  </si>
  <si>
    <t>Closing balance at 31 March (surplus(+)/deficit(-)) - collection fund (CG)</t>
  </si>
  <si>
    <t>Closing balance at 31 March (surplus(+)/deficit(-)) - collection fund (BA)</t>
  </si>
  <si>
    <t>Closing balance at 31 March (surplus(+)/deficit(-)) - collection fund (UA)</t>
  </si>
  <si>
    <t>Closing balance at 31 March (surplus(+)/deficit(-)) - collection fund (FRA)</t>
  </si>
  <si>
    <t>Closing balance at 31 March (surplus(+)/deficit(-)) - collection fund (Total)</t>
  </si>
  <si>
    <t>Number of DAs for checking</t>
  </si>
  <si>
    <t>Validation - CARF relief in respect of in-year liability prior year value</t>
  </si>
  <si>
    <t>Validation - CARF relief in respect of in-year liability change value</t>
  </si>
  <si>
    <t>Validation - CARF relief in respect of in-year liability validation flag</t>
  </si>
  <si>
    <t>Validation - Cost ofPublic lavatories relief LA comment</t>
  </si>
  <si>
    <t>Validation - CARF relief in respect of in-year liability LA comment</t>
  </si>
  <si>
    <t>COLLECTABLE RATES (See Note A)</t>
  </si>
  <si>
    <t>COST OF COLLECTION (See Note B)</t>
  </si>
  <si>
    <t>9. Amounts retained in respect of Renewable Energy Schemes
(See Note C)</t>
  </si>
  <si>
    <r>
      <t>DISREGARDED AMOUNTS</t>
    </r>
    <r>
      <rPr>
        <sz val="12"/>
        <rFont val="Arial"/>
        <family val="2"/>
      </rPr>
      <t xml:space="preserve"> (See Note E)</t>
    </r>
  </si>
  <si>
    <t>GROSS RATES PAYABLE (See Note H)</t>
  </si>
  <si>
    <t>TRANSITIONAL ARRANGEMENTS (See Note I)</t>
  </si>
  <si>
    <t>MANDATORY RELIEFS (See Note J)</t>
  </si>
  <si>
    <t>Telecoms Relief (see Note K)</t>
  </si>
  <si>
    <t>Public lavatories relief (see Note L)</t>
  </si>
  <si>
    <t>UNOCCUPIED PROPERTY (See Note M)</t>
  </si>
  <si>
    <t>DISCRETIONARY RELIEFS (UNFUNDED) (See Note N)</t>
  </si>
  <si>
    <t>DISCRETIONARY RELIEFS FUNDED THROUGH SECTION 31 GRANT (See Note O)</t>
  </si>
  <si>
    <t>Flooding relief (see Note P)</t>
  </si>
  <si>
    <t>In lieu of Transitional Relief (See Note Q)</t>
  </si>
  <si>
    <r>
      <t>PART 4B: RECONCILIATIONS</t>
    </r>
    <r>
      <rPr>
        <sz val="12"/>
        <rFont val="Arial"/>
        <family val="2"/>
      </rPr>
      <t xml:space="preserve"> (See Note R)</t>
    </r>
  </si>
  <si>
    <r>
      <t>Qualifying relief in Designated Areas in non-100% business rates retention areas</t>
    </r>
    <r>
      <rPr>
        <sz val="12"/>
        <rFont val="Arial"/>
        <family val="2"/>
      </rPr>
      <t xml:space="preserve"> (See Note S)</t>
    </r>
  </si>
  <si>
    <r>
      <t xml:space="preserve">SECTION 31 GRANTS </t>
    </r>
    <r>
      <rPr>
        <sz val="12"/>
        <rFont val="Arial"/>
        <family val="2"/>
      </rPr>
      <t>(See Note T)</t>
    </r>
  </si>
  <si>
    <t>Non-domestic rating income for 2022-23</t>
  </si>
  <si>
    <t>10. Amounts retained in respect of Shale Oil and Gas Scheme sites (see Note D)</t>
  </si>
  <si>
    <t xml:space="preserve">Supporting Small Business Relief in respect of previous </t>
  </si>
  <si>
    <t>5. Amount previously retained (based on NNDR1)</t>
  </si>
  <si>
    <t xml:space="preserve">RV list amendments charged against the 2023 list  </t>
  </si>
  <si>
    <t xml:space="preserve">Changes in provision for alteration of 2023 lists / appeals  </t>
  </si>
  <si>
    <t xml:space="preserve">8. Add: RV list amendments charged against the 2023 List regarding </t>
  </si>
  <si>
    <t>rvamend_2023_baa</t>
  </si>
  <si>
    <t>rvamend_2023_da</t>
  </si>
  <si>
    <t>rvamend_2023_tot</t>
  </si>
  <si>
    <t>rvamend_chg_2023_da</t>
  </si>
  <si>
    <t>rvamend_chg_2023_tot</t>
  </si>
  <si>
    <t>rvamend_chg_2023_baa</t>
  </si>
  <si>
    <t>RV list amendments charged against the 2023 List regarding (BA)</t>
  </si>
  <si>
    <t>RV list amendments charged against the 2023 List regarding (DA)</t>
  </si>
  <si>
    <t>RV list amendments charged against the 2023 List regarding (Total)</t>
  </si>
  <si>
    <t>Changes in provision for alteration of lists and appeals: 2023 list (BA)</t>
  </si>
  <si>
    <t>Changes in provision for alteration of lists and appeals: 2023 list (DA)</t>
  </si>
  <si>
    <t>Changes in provision for alteration of lists and appeals: 2023 list (Total)</t>
  </si>
  <si>
    <t>appeals_ob_2023_cg</t>
  </si>
  <si>
    <t>appeals_ob_2023_ba</t>
  </si>
  <si>
    <t>appeals_ob_2023_mpa</t>
  </si>
  <si>
    <t>appeals_ob_2023_fra</t>
  </si>
  <si>
    <t>appeals_ob_2023_tot</t>
  </si>
  <si>
    <t>In relation to 2023 List - provision for alteration of lists and appeals opening balance (CG)</t>
  </si>
  <si>
    <t>In relation to 2023 List - provision for alteration of lists and appeals opening balance (BA)</t>
  </si>
  <si>
    <t>In relation to 2023 List - provision for alteration of lists and appeals opening balance (UA)</t>
  </si>
  <si>
    <t>In relation to 2023 List - provision for alteration of lists and appeals opening balance (FRA)</t>
  </si>
  <si>
    <t>In relation to 2023 List - provision for alteration of lists and appeals opening balance (Total)</t>
  </si>
  <si>
    <t>appeals_chrgd_2023_cg</t>
  </si>
  <si>
    <t>appeals_chrgd_2023_ba</t>
  </si>
  <si>
    <t>appeals_chrgd_2023_mpa</t>
  </si>
  <si>
    <t>appeals_chrgd_2023_fra</t>
  </si>
  <si>
    <t>appeals_chrgd_2023_tot</t>
  </si>
  <si>
    <t>Amounts charged to provision from 2023 List - provision for alteration of lists and appeals (CG)</t>
  </si>
  <si>
    <t>Amounts charged to provision from 2023 List - provision for alteration of lists and appeals (BA)</t>
  </si>
  <si>
    <t>Amounts charged to provision from 2023 List - provision for alteration of lists and appeals (UA)</t>
  </si>
  <si>
    <t>Amounts charged to provision from 2023 List - provision for alteration of lists and appeals (FRA)</t>
  </si>
  <si>
    <t>Amounts charged to provision from 2023 List - provision for alteration of lists and appeals (Total)</t>
  </si>
  <si>
    <t>appeals_collfund_2023_cg</t>
  </si>
  <si>
    <t>appeals_collfund_2023_ba</t>
  </si>
  <si>
    <t>appeals_collfund_2023_mpa</t>
  </si>
  <si>
    <t>appeals_collfund_2023_fra</t>
  </si>
  <si>
    <t>appeals_collfund_2023_tot</t>
  </si>
  <si>
    <t>Change in provision: 2023 List (charged to Collection Fund) - provision for alteration of lists and appeals (CG)</t>
  </si>
  <si>
    <t>Change in provision: 2023 List (charged to Collection Fund) - provision for alteration of lists and appeals (BA)</t>
  </si>
  <si>
    <t>Change in provision: 2023 List (charged to Collection Fund) - provision for alteration of lists and appeals (UA)</t>
  </si>
  <si>
    <t>Change in provision: 2023 List (charged to Collection Fund) - provision for alteration of lists and appeals (FRA)</t>
  </si>
  <si>
    <t>Change in provision: 2023 List (charged to Collection Fund) - provision for alteration of lists and appeals (Total)</t>
  </si>
  <si>
    <t>appeals_cb_2023_cg</t>
  </si>
  <si>
    <t>appeals_cb_2023_ba</t>
  </si>
  <si>
    <t>appeals_cb_2023_mpa</t>
  </si>
  <si>
    <t>appeals_cb_2023_fra</t>
  </si>
  <si>
    <t>appeals_cb_2023_tot</t>
  </si>
  <si>
    <t>In relation to 2023 List - provision for alteration of lists and appeals closing balance (CG)</t>
  </si>
  <si>
    <t>In relation to 2023 List - provision for alteration of lists and appeals closing balance (BA)</t>
  </si>
  <si>
    <t>In relation to 2023 List - provision for alteration of lists and appeals closing balance (UA)</t>
  </si>
  <si>
    <t>In relation to 2023 List - provision for alteration of lists and appeals closing balance (FRA)</t>
  </si>
  <si>
    <t>In relation to 2023 List - provision for alteration of lists and appeals closing balance (Total)</t>
  </si>
  <si>
    <t xml:space="preserve">       business rates retention areas)</t>
  </si>
  <si>
    <t>19. Designated Area excluding Freeports Qualifying Relief (S31 grants in 100%</t>
  </si>
  <si>
    <t>20. Designated Area excluding Freeports Qualifying Relief (Deduction from Central Share)</t>
  </si>
  <si>
    <t>Provisional</t>
  </si>
  <si>
    <t>Are any adjustment conditions met?</t>
  </si>
  <si>
    <t>P</t>
  </si>
  <si>
    <t>Used for formatting in Part 5 Line 26</t>
  </si>
  <si>
    <t>Shale Oil and Gas Scheme sites</t>
  </si>
  <si>
    <t>2015-16 and 2016-17</t>
  </si>
  <si>
    <t>Is the authority part of the Flooding relief scheme in 2019-20?</t>
  </si>
  <si>
    <t>On the Flooding team list for 23-24?</t>
  </si>
  <si>
    <t>On the Flooding team list for 19-20?</t>
  </si>
  <si>
    <t>Estimated non-domestic income</t>
  </si>
  <si>
    <t>Qualifying relief in Enterprise Zones - MPA</t>
  </si>
  <si>
    <t>Estimated Surplus/Deficit Payable - Central Government</t>
  </si>
  <si>
    <t>Estimated Surplus/Deficit Payable - Billing Authority</t>
  </si>
  <si>
    <t>Estimated Surplus/Deficit Payable - MPA</t>
  </si>
  <si>
    <t>Estimated Surplus/Deficit Payable - Fire</t>
  </si>
  <si>
    <t>Doubling of SBRR scheme - MPA</t>
  </si>
  <si>
    <t>Additional compensation for loss of supplementary multipler income - MPA</t>
  </si>
  <si>
    <t>SBRR scheme relief of 1st property - MPA</t>
  </si>
  <si>
    <t>Public Lavatories Relief - MPA</t>
  </si>
  <si>
    <t>Rural Rate Relief - MPA</t>
  </si>
  <si>
    <t>Supporting Small Businesses Relief - MPA</t>
  </si>
  <si>
    <t>Enterprise Zone Qualifying Relief for 100% Pilots - MPA</t>
  </si>
  <si>
    <t>Local Newspaper Relief - MPA</t>
  </si>
  <si>
    <t>Estimated Surplus/Deficit Payable - Total</t>
  </si>
  <si>
    <t>Retail, Hospitality and Leisure Relief - MPA</t>
  </si>
  <si>
    <t>Opening Balance at 1 April 2022 (ie closing balance at 31 Mar 2022 from NNDR3 22-23) - total</t>
  </si>
  <si>
    <t>Opening Balance at 1 April 2022 (ie closing balance at 31 Mar 2022 from NNDR3 22-23) - CG</t>
  </si>
  <si>
    <t>Opening Balance at 1 April 2022 (ie closing balance at 31 Mar 2022 from NNDR3 22-23) - BA</t>
  </si>
  <si>
    <t>Opening Balance at 1 April 2022 (ie closing balance at 31 Mar 2022 from NNDR3 22-23) - MPA</t>
  </si>
  <si>
    <t>Opening Balance at 1 April 2022 (ie closing balance at 31 Mar 2022 from NNDR3 22-23) - Fire</t>
  </si>
  <si>
    <t>Mandatory relief: Cost of Small Business Rates relief</t>
  </si>
  <si>
    <t>Provision for appeals -  Closing balance on 31 March 2022: In relation to 2010 list</t>
  </si>
  <si>
    <t>Provision for appeals -  Closing balance on 31 March 2022: In relation to 2017 list</t>
  </si>
  <si>
    <t>Provision for appeals -  Closing balance on 31 March 2022: In relation to 2023 list</t>
  </si>
  <si>
    <t>Low carbon heat network relief - S31 paymen - BA</t>
  </si>
  <si>
    <t>Low carbon heat network relief - S31 paymen - MPA</t>
  </si>
  <si>
    <t>Low carbon heat network relief - S31 paymen - Fire</t>
  </si>
  <si>
    <t>CARF relief- adjustment to previous years in 2022-23 - total</t>
  </si>
  <si>
    <t>CARF relief in 2021-22- total</t>
  </si>
  <si>
    <t>Richmond-upon-Thames</t>
  </si>
  <si>
    <t>NNDR3 2024-25</t>
  </si>
  <si>
    <t>3. Once the form has been completed, go to the validation sheet and check if any of the data require any further explanation. The data are compared with the NNDR3 for 2023-24 and if the change in number or percentage terms is higher or lower than we would normally expect you are asked to provide an explanation for the change in the box provided.</t>
  </si>
  <si>
    <t>For further details on the types of checks we do see Validation notes for NNDR3 2024-25.</t>
  </si>
  <si>
    <t>2024-25</t>
  </si>
  <si>
    <t>This section of the form uses entries from other parts to calculate the net rates income for the authority in 2024-25. Note that you still need to enter data for line 5 and line 9a, but otherwise it is all calculated.</t>
  </si>
  <si>
    <t>This section of the form is for you to enter the gross rates for the authority and the amounts of various reliefs given in 2024-25. At the end of the section there is a calculated reconciliation down to net rates payable.</t>
  </si>
  <si>
    <t>1. Gross Rates Payable in respect of 2024-25 liability</t>
  </si>
  <si>
    <t>3. Revenue foregone in respect of 2024-25 liability</t>
  </si>
  <si>
    <t>7. Amount of relief in respect of 2024-25 liability</t>
  </si>
  <si>
    <t>11. adjustments in respect of 2017-18 to 2023-24</t>
  </si>
  <si>
    <t>11a. adjustments to relief on existing properties where a 2nd property is occupied in respect of 2017-18 to 2023-24</t>
  </si>
  <si>
    <t>14. Amount of relief in respect of 2024-25 liability</t>
  </si>
  <si>
    <t>16. Amount of relief in respect of 2024-25 liability</t>
  </si>
  <si>
    <t>21. Amount of relief in respect of 2024-25 liability</t>
  </si>
  <si>
    <t>Supporting Small Business Relief in 2024-25 (See Note Q)</t>
  </si>
  <si>
    <t>This section reconciles entries from Part 3 with the payment already received based on NNDR1 2024-25. This is for information and does not require any input.</t>
  </si>
  <si>
    <t>1. Transitional protection payment due to (+) / from (-) the authority for 2024-25</t>
  </si>
  <si>
    <t>2. Payment on account received by authority (+), or paid by the authority (-) (based on NNDR1 2024-25)</t>
  </si>
  <si>
    <t>This section reconciles entries from Parts 1, 2 and 3 with the payment already received based on NNDR1 2024-25. This is for information and does not require any input.</t>
  </si>
  <si>
    <t>4. Amount to be retained by billing authority in 2024-25</t>
  </si>
  <si>
    <t>7. Amount to be retained by billing authority in 2024-25</t>
  </si>
  <si>
    <t>10. Amount to be retained by authority in 2024-25</t>
  </si>
  <si>
    <t>13. Amount to be retained by authority in 2024-25</t>
  </si>
  <si>
    <t>22b. Amount due to authority in 2024-25 for loss of supplementary multiplier income</t>
  </si>
  <si>
    <t xml:space="preserve">23. Amount provisionally paid (based on NNDR1 2024-25 [Part 1C] </t>
  </si>
  <si>
    <t xml:space="preserve">25. Amount due to authority in 2024-25 </t>
  </si>
  <si>
    <t>26. Amount provisionally paid (based on NNDR1 2024-25 [Part 1C])</t>
  </si>
  <si>
    <t>28. Amount due to authority in 2024-25</t>
  </si>
  <si>
    <t>29. Amount provisionally paid (based on NNDR1 2024-25 [Part 1C])</t>
  </si>
  <si>
    <t>31. Amount due to (+) / from (-) authority in 2024-25 (in respect of previous years)</t>
  </si>
  <si>
    <t xml:space="preserve">32. Amount due to (+) / from (-) authority in 2024-25 (in respect of previous years) </t>
  </si>
  <si>
    <t>33. Amount due to (+) / from (-) authority in 2024-25  (in respect of previous years)</t>
  </si>
  <si>
    <t>34. Amount due to authority in 2024-25</t>
  </si>
  <si>
    <t>37. Amount due to billing authority in 2024-25 (in respect of previous years)</t>
  </si>
  <si>
    <t xml:space="preserve">38. Amount due to authority in 2024-25 </t>
  </si>
  <si>
    <t>39. Amount provisionally paid (based on NNDR1 2024-25 [Part 1C])</t>
  </si>
  <si>
    <t xml:space="preserve">41. Amount due to authority in 2024-25 </t>
  </si>
  <si>
    <t>42. Amount provisionally paid (based on NNDR1 2024-25 [Part 1C])</t>
  </si>
  <si>
    <t>44. Amount due to authority in 2024-25</t>
  </si>
  <si>
    <t>45. Amount provisionally paid in respect of 2024-25 (based on NNDR1 2024-25 [Part 1C])</t>
  </si>
  <si>
    <t>47. Amount due to (+) / from (-) authority in 2024-25  (in respect of previous years)</t>
  </si>
  <si>
    <t>48. Amount due to (+) / from (-) authority in 2024-25  (in respect of previous years)</t>
  </si>
  <si>
    <t>49. Amount due to (+) / from (-) authority in 2024-25 (in respect of previous years)</t>
  </si>
  <si>
    <t>50. Amount due to authority in 2024-25</t>
  </si>
  <si>
    <t>51. Amount provisionally paid (based on NNDR1 2024-25 [Part 1C])</t>
  </si>
  <si>
    <t>53. Amount due to (+) / from (-) authority in 2024-25  (in respect of previous years)</t>
  </si>
  <si>
    <t>2024-25 Multiplier Cap</t>
  </si>
  <si>
    <t>This section shows the sums due to the billing authority, central government and major precepting authorities, along with the various accounting entries each authority will need to complete its financial statements. It does not require input but you can amend the collection fund opening balance if it was amended in NNDR1 2025-26.</t>
  </si>
  <si>
    <t>Non-Domestic Rating Income for 2024-25</t>
  </si>
  <si>
    <t>Other Income for 2024-25</t>
  </si>
  <si>
    <t>13. Opening balance as at 1 April 2024</t>
  </si>
  <si>
    <t>The note NNDR3 Validation Checks 2024-25 provides further details on the validations we carry out. Please consult this when completing this validation sheet</t>
  </si>
  <si>
    <t>Sum from 2021-22 to 2024-25</t>
  </si>
  <si>
    <t>Improvement Relief</t>
  </si>
  <si>
    <t>Film Studio Relief</t>
  </si>
  <si>
    <t>Part_3_Line_69_Col1</t>
  </si>
  <si>
    <t>Part_3_Line_69_Col2</t>
  </si>
  <si>
    <t>Part_3_Line_69_Col3</t>
  </si>
  <si>
    <t>Part_3_Line_70_Col1</t>
  </si>
  <si>
    <t>Part_3_Line_70_Col2</t>
  </si>
  <si>
    <t>Part_3_Line_70_Col3</t>
  </si>
  <si>
    <t>drs31_film_baa</t>
  </si>
  <si>
    <t>drs31_film_da</t>
  </si>
  <si>
    <t>drs31_film_tot</t>
  </si>
  <si>
    <t>Amount of improvement relief in respect of in-year liability (BA)</t>
  </si>
  <si>
    <t>Amount of improvement relief in respect of in-year liability (DA)</t>
  </si>
  <si>
    <t>Amount of improvement relief in respect of in-year liability (Total)</t>
  </si>
  <si>
    <t>Amount of film studio relief in respect of in-year liability (BA)</t>
  </si>
  <si>
    <t>Amount of film studio relief in respect of in-year liability (DA)</t>
  </si>
  <si>
    <t>Amount of film studio relief in respect of in-year liability (Total)</t>
  </si>
  <si>
    <t>s31_improv_nndr3_ba</t>
  </si>
  <si>
    <t>s31_improv_nndr3_ua</t>
  </si>
  <si>
    <t>s31_improv_nndr3_fra</t>
  </si>
  <si>
    <t>s31_film_nndr3_ba</t>
  </si>
  <si>
    <t>s31_film_nndr3_ua</t>
  </si>
  <si>
    <t>s31_film_nndr3_fra</t>
  </si>
  <si>
    <t>Part_4_Line_68_Col2</t>
  </si>
  <si>
    <t>Part_4_Line_68_Col3</t>
  </si>
  <si>
    <t>Part_4_Line_68_Col4</t>
  </si>
  <si>
    <t>Part_4_Line_69_Col2</t>
  </si>
  <si>
    <t>Part_4_Line_69_Col3</t>
  </si>
  <si>
    <t>Part_4_Line_69_Col4</t>
  </si>
  <si>
    <t>Amount due to authority in-year for improvement relief (BA)</t>
  </si>
  <si>
    <t>Amount due to authority in-year for improvement relief (UA)</t>
  </si>
  <si>
    <t>Amount due to authority in-year for improvement relief (FRA)</t>
  </si>
  <si>
    <t>Amount due to authority in-year for film studio relief (BA)</t>
  </si>
  <si>
    <t>Amount due to authority in-year for film studio relief (UA)</t>
  </si>
  <si>
    <t>Amount due to authority in-year for film studio relief (FRA)</t>
  </si>
  <si>
    <t>Column 6</t>
  </si>
  <si>
    <t>Column 7</t>
  </si>
  <si>
    <t>Hereditaments using the small multiplier</t>
  </si>
  <si>
    <t>Hereditaments using the standard multiplier</t>
  </si>
  <si>
    <t>Part_3_Line_1_BAtot</t>
  </si>
  <si>
    <t>Part_3_Line_1_DAtot</t>
  </si>
  <si>
    <t>Part_3_Line_1_Col7</t>
  </si>
  <si>
    <t>Part_3_Line_2_BAtot</t>
  </si>
  <si>
    <t>Part_3_Line_2_DAtot</t>
  </si>
  <si>
    <t>Part_3_Line_2_Col7</t>
  </si>
  <si>
    <t>Part_3_Line_3_BAtot</t>
  </si>
  <si>
    <t>Part_3_Line_3_DAtot</t>
  </si>
  <si>
    <t>Part_3_Line_3_Col7</t>
  </si>
  <si>
    <t>Part_3_Line_4_BAtot</t>
  </si>
  <si>
    <t>Part_3_Line_4_DAtot</t>
  </si>
  <si>
    <t>Part_3_Line_4_Col7</t>
  </si>
  <si>
    <t>Part_3_Line_5_BAtot</t>
  </si>
  <si>
    <t>Part_3_Line_5_DAtot</t>
  </si>
  <si>
    <t>Part_3_Line_5_Col7</t>
  </si>
  <si>
    <t>Part_3_Line_6_BAtot</t>
  </si>
  <si>
    <t>Part_3_Line_6_DAtot</t>
  </si>
  <si>
    <t>Part_3_Line_6_Col7</t>
  </si>
  <si>
    <t>Part_3_Line_7_BAtot</t>
  </si>
  <si>
    <t>Part_3_Line_7_DAtot</t>
  </si>
  <si>
    <t>Part_3_Line_7_Col7</t>
  </si>
  <si>
    <t>Part_3_Line_7a_BAtot</t>
  </si>
  <si>
    <t>Part_3_Line_7a_DAtot</t>
  </si>
  <si>
    <t>Part_3_Line_7a_Col7</t>
  </si>
  <si>
    <t>Part_3_Line_8_BAtot</t>
  </si>
  <si>
    <t>Part_3_Line_8_DAtot</t>
  </si>
  <si>
    <t>Part_3_Line_8_Col7</t>
  </si>
  <si>
    <t>Part_3_Line_9_BAtot</t>
  </si>
  <si>
    <t>Part_3_Line_9_DAtot</t>
  </si>
  <si>
    <t>Part_3_Line_9_Col7</t>
  </si>
  <si>
    <t>Part_3_Line_9a_BAtot</t>
  </si>
  <si>
    <t>Part_3_Line_9a_DAtot</t>
  </si>
  <si>
    <t>Part_3_Line_9a_Col7</t>
  </si>
  <si>
    <t>Part_3_Line_10_BAtot</t>
  </si>
  <si>
    <t>Part_3_Line_10_DAtot</t>
  </si>
  <si>
    <t>Part_3_Line_10_Col7</t>
  </si>
  <si>
    <t>Part_3_Line_10a_BAtot</t>
  </si>
  <si>
    <t>Part_3_Line_10a_DAtot</t>
  </si>
  <si>
    <t>Part_3_Line_10a_Col7</t>
  </si>
  <si>
    <t>Part_3_Line_11_BAtot</t>
  </si>
  <si>
    <t>Part_3_Line_11_DAtot</t>
  </si>
  <si>
    <t>Part_3_Line_11_Col7</t>
  </si>
  <si>
    <t>Part_3_Line_11a_BAtot</t>
  </si>
  <si>
    <t>Part_3_Line_11a_DAtot</t>
  </si>
  <si>
    <t>Part_3_Line_11a_Col7</t>
  </si>
  <si>
    <t>Part_3_Line_14_BAtot</t>
  </si>
  <si>
    <t>Part_3_Line_14_DAtot</t>
  </si>
  <si>
    <t>Part_3_Line_14_Col7</t>
  </si>
  <si>
    <t>Part_3_Line_15_BAtot</t>
  </si>
  <si>
    <t>Part_3_Line_15_DAtot</t>
  </si>
  <si>
    <t>Part_3_Line_15_Col7</t>
  </si>
  <si>
    <t>Part_3_Line_16_BAtot</t>
  </si>
  <si>
    <t>Part_3_Line_16_DAtot</t>
  </si>
  <si>
    <t>Part_3_Line_16_Col7</t>
  </si>
  <si>
    <t>Part_3_Line_17_BAtot</t>
  </si>
  <si>
    <t>Part_3_Line_17_DAtot</t>
  </si>
  <si>
    <t>Part_3_Line_17_Col7</t>
  </si>
  <si>
    <t>Part_3_Line_18_BAtot</t>
  </si>
  <si>
    <t>Part_3_Line_18_DAtot</t>
  </si>
  <si>
    <t>Part_3_Line_18_Col7</t>
  </si>
  <si>
    <t>Part_3_Line_19_BAtot</t>
  </si>
  <si>
    <t>Part_3_Line_19_DAtot</t>
  </si>
  <si>
    <t>Part_3_Line_19_Col7</t>
  </si>
  <si>
    <t>Part_3_Line_20_BAtot</t>
  </si>
  <si>
    <t>Part_3_Line_20_DAtot</t>
  </si>
  <si>
    <t>Part_3_Line_20_Col7</t>
  </si>
  <si>
    <t>Part_3_Line_21_BAtot</t>
  </si>
  <si>
    <t>Part_3_Line_21_DAtot</t>
  </si>
  <si>
    <t>Part_3_Line_21_Col7</t>
  </si>
  <si>
    <t>Part_3_Line_22_BAtot</t>
  </si>
  <si>
    <t>Part_3_Line_22_DAtot</t>
  </si>
  <si>
    <t>Part_3_Line_22_Col7</t>
  </si>
  <si>
    <t>Part_3_Line_23_BAtot</t>
  </si>
  <si>
    <t>Part_3_Line_23_DAtot</t>
  </si>
  <si>
    <t>Part_3_Line_23_Col7</t>
  </si>
  <si>
    <t>Part_3_Line_24_BAtot</t>
  </si>
  <si>
    <t>Part_3_Line_24_DAtot</t>
  </si>
  <si>
    <t>Part_3_Line_24_Col7</t>
  </si>
  <si>
    <t>Part_3_Line_25_BAtot</t>
  </si>
  <si>
    <t>Part_3_Line_25_DAtot</t>
  </si>
  <si>
    <t>Part_3_Line_25_Col7</t>
  </si>
  <si>
    <t>Part_3_Line_26_BAtot</t>
  </si>
  <si>
    <t>Part_3_Line_26_DAtot</t>
  </si>
  <si>
    <t>Part_3_Line_26_Col7</t>
  </si>
  <si>
    <t>Part_3_Line_27_BAtot</t>
  </si>
  <si>
    <t>Part_3_Line_27_DAtot</t>
  </si>
  <si>
    <t>Part_3_Line_27_Col7</t>
  </si>
  <si>
    <t>Part_3_Line_28_BAtot</t>
  </si>
  <si>
    <t>Part_3_Line_28_DAtot</t>
  </si>
  <si>
    <t>Part_3_Line_28_Col7</t>
  </si>
  <si>
    <t>Part_3_Line_29_BAtot</t>
  </si>
  <si>
    <t>Part_3_Line_29_DAtot</t>
  </si>
  <si>
    <t>Part_3_Line_29_Col7</t>
  </si>
  <si>
    <t>Part_3_Line_30_BAtot</t>
  </si>
  <si>
    <t>Part_3_Line_30_DAtot</t>
  </si>
  <si>
    <t>Part_3_Line_30_Col7</t>
  </si>
  <si>
    <t>Part_3_Line_31_BAtot</t>
  </si>
  <si>
    <t>Part_3_Line_31_DAtot</t>
  </si>
  <si>
    <t>Part_3_Line_31_Col7</t>
  </si>
  <si>
    <t>Part_3_Line_32_BAtot</t>
  </si>
  <si>
    <t>Part_3_Line_32_DAtot</t>
  </si>
  <si>
    <t>Part_3_Line_32_Col7</t>
  </si>
  <si>
    <t>Part_3_Line_33_BAtot</t>
  </si>
  <si>
    <t>Part_3_Line_33_DAtot</t>
  </si>
  <si>
    <t>Part_3_Line_33_Col7</t>
  </si>
  <si>
    <t>Part_3_Line_34_BAtot</t>
  </si>
  <si>
    <t>Part_3_Line_34_DAtot</t>
  </si>
  <si>
    <t>Part_3_Line_34_Col7</t>
  </si>
  <si>
    <t>Part_3_Line_36_BAtot</t>
  </si>
  <si>
    <t>Part_3_Line_36_DAtot</t>
  </si>
  <si>
    <t>Part_3_Line_36_Col7</t>
  </si>
  <si>
    <t>Part_3_Line_37_BAtot</t>
  </si>
  <si>
    <t>Part_3_Line_37_DAtot</t>
  </si>
  <si>
    <t>Part_3_Line_37_Col7</t>
  </si>
  <si>
    <t>Part_3_Line_38_BAtot</t>
  </si>
  <si>
    <t>Part_3_Line_38_DAtot</t>
  </si>
  <si>
    <t>Part_3_Line_38_Col7</t>
  </si>
  <si>
    <t>Part_3_Line_39_BAtot</t>
  </si>
  <si>
    <t>Part_3_Line_39_DAtot</t>
  </si>
  <si>
    <t>Part_3_Line_39_Col7</t>
  </si>
  <si>
    <t>Part_3_Line_40_BAtot</t>
  </si>
  <si>
    <t>Part_3_Line_40_DAtot</t>
  </si>
  <si>
    <t>Part_3_Line_40_Col7</t>
  </si>
  <si>
    <t>Part_3_Line_41_BAtot</t>
  </si>
  <si>
    <t>Part_3_Line_41_DAtot</t>
  </si>
  <si>
    <t>Part_3_Line_43_BAtot</t>
  </si>
  <si>
    <t>Part_3_Line_43_DAtot</t>
  </si>
  <si>
    <t>Part_3_Line_44_BAtot</t>
  </si>
  <si>
    <t>Part_3_Line_44_DAtot</t>
  </si>
  <si>
    <t>Part_3_Line_44_Col7</t>
  </si>
  <si>
    <t>Part_3_Line_45_BAtot</t>
  </si>
  <si>
    <t>Part_3_Line_45_DAtot</t>
  </si>
  <si>
    <t>Part_3_Line_45_Col7</t>
  </si>
  <si>
    <t>Part_3_Line_46_BAtot</t>
  </si>
  <si>
    <t>Part_3_Line_46_DAtot</t>
  </si>
  <si>
    <t>Part_3_Line_46_Col7</t>
  </si>
  <si>
    <t>Part_3_Line_47_BAtot</t>
  </si>
  <si>
    <t>Part_3_Line_47_DAtot</t>
  </si>
  <si>
    <t>Part_3_Line_47_Col7</t>
  </si>
  <si>
    <t>Part_3_Line_48_BAtot</t>
  </si>
  <si>
    <t>Part_3_Line_48_DAtot</t>
  </si>
  <si>
    <t>Part_3_Line_48_Col7</t>
  </si>
  <si>
    <t>Part_3_Line_49_BAtot</t>
  </si>
  <si>
    <t>Part_3_Line_49_DAtot</t>
  </si>
  <si>
    <t>Part_3_Line_49_Col7</t>
  </si>
  <si>
    <t>Part_3_Line_50_BAtot</t>
  </si>
  <si>
    <t>Part_3_Line_50_DAtot</t>
  </si>
  <si>
    <t>Part_3_Line_50_Col7</t>
  </si>
  <si>
    <t>Part_3_Line_52_BAtot</t>
  </si>
  <si>
    <t>Part_3_Line_52_DAtot</t>
  </si>
  <si>
    <t>Part_3_Line_52_Col7</t>
  </si>
  <si>
    <t>Part_3_Line_53_BAtot</t>
  </si>
  <si>
    <t>Part_3_Line_53_DAtot</t>
  </si>
  <si>
    <t>Part_3_Line_53_Col7</t>
  </si>
  <si>
    <t>Part_3_Line_54_BAtot</t>
  </si>
  <si>
    <t>Part_3_Line_54_DAtot</t>
  </si>
  <si>
    <t>Part_3_Line_54_Col7</t>
  </si>
  <si>
    <t>Part_3_Line_55_BAtot</t>
  </si>
  <si>
    <t>Part_3_Line_55_DAtot</t>
  </si>
  <si>
    <t>Part_3_Line_55_Col7</t>
  </si>
  <si>
    <t>Part_3_Line_56_BAtot</t>
  </si>
  <si>
    <t>Part_3_Line_56_DAtot</t>
  </si>
  <si>
    <t>Part_3_Line_56_Col7</t>
  </si>
  <si>
    <t>Part_3_Line_56a_BAtot</t>
  </si>
  <si>
    <t>Part_3_Line_56a_DAtot</t>
  </si>
  <si>
    <t>Part_3_Line_56a_Col7</t>
  </si>
  <si>
    <t>Part_3_Line_57_BAtot</t>
  </si>
  <si>
    <t>Part_3_Line_57_DAtot</t>
  </si>
  <si>
    <t>Part_3_Line_57_Col7</t>
  </si>
  <si>
    <t>Part_3_Line_58_BAtot</t>
  </si>
  <si>
    <t>Part_3_Line_58_DAtot</t>
  </si>
  <si>
    <t>Part_3_Line_58_Col7</t>
  </si>
  <si>
    <t>Part_3_Line_59_BAtot</t>
  </si>
  <si>
    <t>Part_3_Line_59_DAtot</t>
  </si>
  <si>
    <t>Part_3_Line_59_Col7</t>
  </si>
  <si>
    <t>Part_3_Line_60_BAtot</t>
  </si>
  <si>
    <t>Part_3_Line_60_DAtot</t>
  </si>
  <si>
    <t>Part_3_Line_60_Col7</t>
  </si>
  <si>
    <t>Part_3_Line_61_BAtot</t>
  </si>
  <si>
    <t>Part_3_Line_61_DAtot</t>
  </si>
  <si>
    <t>Part_3_Line_61_Col7</t>
  </si>
  <si>
    <t>Part_3_Line_62_BAtot</t>
  </si>
  <si>
    <t>Part_3_Line_62_DAtot</t>
  </si>
  <si>
    <t>Part_3_Line_62_Col7</t>
  </si>
  <si>
    <t>Part_3_Line_65_BAtot</t>
  </si>
  <si>
    <t>Part_3_Line_65_DAtot</t>
  </si>
  <si>
    <t>Part_3_Line_65_Col7</t>
  </si>
  <si>
    <t>Part_3_Line_66_BAtot</t>
  </si>
  <si>
    <t>Part_3_Line_66_DAtot</t>
  </si>
  <si>
    <t>Part_3_Line_66_Col7</t>
  </si>
  <si>
    <t>Part_3_Line_67_BAtot</t>
  </si>
  <si>
    <t>Part_3_Line_67_DAtot</t>
  </si>
  <si>
    <t>Part_3_Line_67_Col7</t>
  </si>
  <si>
    <t>Part_3_Line_68_BAtot</t>
  </si>
  <si>
    <t>Part_3_Line_68_DAtot</t>
  </si>
  <si>
    <t>Part_3_Line_68_Col7</t>
  </si>
  <si>
    <t>Part_3_Line_69_BAtot</t>
  </si>
  <si>
    <t>Part_3_Line_69_DAtot</t>
  </si>
  <si>
    <t>Part_3_Line_69_Col7</t>
  </si>
  <si>
    <t>Part_3_Line_70_BAtot</t>
  </si>
  <si>
    <t>Part_3_Line_70_DAtot</t>
  </si>
  <si>
    <t>Part_3_Line_70_Col7</t>
  </si>
  <si>
    <t>Part_3_Rec_Line_1_BAtot</t>
  </si>
  <si>
    <t>Part_3_Rec_Line_1_DAtot</t>
  </si>
  <si>
    <t>Part_3_Rec_Line_1_Col7</t>
  </si>
  <si>
    <t>Part_3_Rec_Line_2_BAtot</t>
  </si>
  <si>
    <t>Part_3_Rec_Line_2_DAtot</t>
  </si>
  <si>
    <t>Part_3_Rec_Line_2_Col7</t>
  </si>
  <si>
    <t>Part_3_Rec_Line_3_BAtot</t>
  </si>
  <si>
    <t>Part_3_Rec_Line_3_DAtot</t>
  </si>
  <si>
    <t>Part_3_Rec_Line_3_Col7</t>
  </si>
  <si>
    <t>Part_3_Rec_Line_4_BAtot</t>
  </si>
  <si>
    <t>Part_3_Rec_Line_4_DAtot</t>
  </si>
  <si>
    <t>Part_3_Rec_Line_4_Col7</t>
  </si>
  <si>
    <t>Part_3_Rec_Line_5_BAtot</t>
  </si>
  <si>
    <t>Part_3_Rec_Line_5_DAtot</t>
  </si>
  <si>
    <t>Part_3_Rec_Line_5_Col7</t>
  </si>
  <si>
    <t>Part_3_Rec_Line_6_BAtot</t>
  </si>
  <si>
    <t>Part_3_Rec_Line_6_DAtot</t>
  </si>
  <si>
    <t>Part_3_Rec_Line_6_Col7</t>
  </si>
  <si>
    <t>Part_3_Rec_Line_7_BAtot</t>
  </si>
  <si>
    <t>Part_3_Rec_Line_7_DAtot</t>
  </si>
  <si>
    <t>Part_3_Rec_Line_7_Col7</t>
  </si>
  <si>
    <t>Part_3_Rec_Line_8_BAtot</t>
  </si>
  <si>
    <t>Part_3_Rec_Line_8_DAtot</t>
  </si>
  <si>
    <t>Part_3_Rec_Line_8_Col7</t>
  </si>
  <si>
    <t>Part_3_Rec_Line_9_BAtot</t>
  </si>
  <si>
    <t>Part_3_Rec_Line_9_DAtot</t>
  </si>
  <si>
    <t>Part_3_Rec_Line_9_Col7</t>
  </si>
  <si>
    <t>Part_3_Line_1_Col4</t>
  </si>
  <si>
    <t>Part_3_Line_1_Col5</t>
  </si>
  <si>
    <t>Part_3_Line_1_Col6</t>
  </si>
  <si>
    <t>Part_3_Line_2_Col4</t>
  </si>
  <si>
    <t>Part_3_Line_2_Col5</t>
  </si>
  <si>
    <t>Part_3_Line_2_Col6</t>
  </si>
  <si>
    <t>Part_3_Line_3_Col4</t>
  </si>
  <si>
    <t>Part_3_Line_3_Col5</t>
  </si>
  <si>
    <t>Part_3_Line_3_Col6</t>
  </si>
  <si>
    <t>Part_3_Line_4_Col4</t>
  </si>
  <si>
    <t>Part_3_Line_4_Col5</t>
  </si>
  <si>
    <t>Part_3_Line_4_Col6</t>
  </si>
  <si>
    <t>Part_3_Line_5_Col4</t>
  </si>
  <si>
    <t>Part_3_Line_5_Col5</t>
  </si>
  <si>
    <t>Part_3_Line_5_Col6</t>
  </si>
  <si>
    <t>Part_3_Line_6_Col4</t>
  </si>
  <si>
    <t>Part_3_Line_6_Col5</t>
  </si>
  <si>
    <t>Part_3_Line_6_Col6</t>
  </si>
  <si>
    <t>Part_3_Line_7_Col4</t>
  </si>
  <si>
    <t>Part_3_Line_7_Col5</t>
  </si>
  <si>
    <t>Part_3_Line_7_Col6</t>
  </si>
  <si>
    <t>Part_3_Line_7a_Col4</t>
  </si>
  <si>
    <t>Part_3_Line_7a_Col5</t>
  </si>
  <si>
    <t>Part_3_Line_7a_Col6</t>
  </si>
  <si>
    <t>Part_3_Line_8_Col4</t>
  </si>
  <si>
    <t>Part_3_Line_8_Col5</t>
  </si>
  <si>
    <t>Part_3_Line_8_Col6</t>
  </si>
  <si>
    <t>Part_3_Line_9_Col4</t>
  </si>
  <si>
    <t>Part_3_Line_9_Col5</t>
  </si>
  <si>
    <t>Part_3_Line_9_Col6</t>
  </si>
  <si>
    <t>Part_3_Line_9a_Col4</t>
  </si>
  <si>
    <t>Part_3_Line_9a_Col5</t>
  </si>
  <si>
    <t>Part_3_Line_9a_Col6</t>
  </si>
  <si>
    <t>Part_3_Line_10_Col4</t>
  </si>
  <si>
    <t>Part_3_Line_10_Col5</t>
  </si>
  <si>
    <t>Part_3_Line_10_Col6</t>
  </si>
  <si>
    <t>Part_3_Line_10a_Col4</t>
  </si>
  <si>
    <t>Part_3_Line_10a_Col5</t>
  </si>
  <si>
    <t>Part_3_Line_10a_Col6</t>
  </si>
  <si>
    <t>Part_3_Line_11_Col4</t>
  </si>
  <si>
    <t>Part_3_Line_11_Col5</t>
  </si>
  <si>
    <t>Part_3_Line_11_Col6</t>
  </si>
  <si>
    <t>Part_3_Line_11a_Col4</t>
  </si>
  <si>
    <t>Part_3_Line_11a_Col5</t>
  </si>
  <si>
    <t>Part_3_Line_11a_Col6</t>
  </si>
  <si>
    <t>Part_3_Line_14_Col4</t>
  </si>
  <si>
    <t>Part_3_Line_14_Col5</t>
  </si>
  <si>
    <t>Part_3_Line_14_Col6</t>
  </si>
  <si>
    <t>Part_3_Line_15_Col4</t>
  </si>
  <si>
    <t>Part_3_Line_15_Col5</t>
  </si>
  <si>
    <t>Part_3_Line_15_Col6</t>
  </si>
  <si>
    <t>Part_3_Line_16_Col4</t>
  </si>
  <si>
    <t>Part_3_Line_16_Col5</t>
  </si>
  <si>
    <t>Part_3_Line_16_Col6</t>
  </si>
  <si>
    <t>Part_3_Line_17_Col4</t>
  </si>
  <si>
    <t>Part_3_Line_17_Col5</t>
  </si>
  <si>
    <t>Part_3_Line_17_Col6</t>
  </si>
  <si>
    <t>Part_3_Line_18_Col4</t>
  </si>
  <si>
    <t>Part_3_Line_18_Col5</t>
  </si>
  <si>
    <t>Part_3_Line_18_Col6</t>
  </si>
  <si>
    <t>Part_3_Line_19_Col4</t>
  </si>
  <si>
    <t>Part_3_Line_19_Col5</t>
  </si>
  <si>
    <t>Part_3_Line_19_Col6</t>
  </si>
  <si>
    <t>Part_3_Line_20_Col4</t>
  </si>
  <si>
    <t>Part_3_Line_20_Col5</t>
  </si>
  <si>
    <t>Part_3_Line_20_Col6</t>
  </si>
  <si>
    <t>Part_3_Line_21_Col4</t>
  </si>
  <si>
    <t>Part_3_Line_21_Col5</t>
  </si>
  <si>
    <t>Part_3_Line_21_Col6</t>
  </si>
  <si>
    <t>Part_3_Line_22_Col4</t>
  </si>
  <si>
    <t>Part_3_Line_22_Col5</t>
  </si>
  <si>
    <t>Part_3_Line_22_Col6</t>
  </si>
  <si>
    <t>Part_3_Line_23_Col4</t>
  </si>
  <si>
    <t>Part_3_Line_23_Col5</t>
  </si>
  <si>
    <t>Part_3_Line_23_Col6</t>
  </si>
  <si>
    <t>Part_3_Line_24_Col4</t>
  </si>
  <si>
    <t>Part_3_Line_24_Col5</t>
  </si>
  <si>
    <t>Part_3_Line_24_Col6</t>
  </si>
  <si>
    <t>Part_3_Line_25_Col4</t>
  </si>
  <si>
    <t>Part_3_Line_25_Col5</t>
  </si>
  <si>
    <t>Part_3_Line_25_Col6</t>
  </si>
  <si>
    <t>Part_3_Line_26_Col4</t>
  </si>
  <si>
    <t>Part_3_Line_26_Col5</t>
  </si>
  <si>
    <t>Part_3_Line_26_Col6</t>
  </si>
  <si>
    <t>Part_3_Line_27_Col4</t>
  </si>
  <si>
    <t>Part_3_Line_27_Col5</t>
  </si>
  <si>
    <t>Part_3_Line_27_Col6</t>
  </si>
  <si>
    <t>Part_3_Line_28_Col4</t>
  </si>
  <si>
    <t>Part_3_Line_28_Col5</t>
  </si>
  <si>
    <t>Part_3_Line_28_Col6</t>
  </si>
  <si>
    <t>Part_3_Line_29_Col4</t>
  </si>
  <si>
    <t>Part_3_Line_29_Col5</t>
  </si>
  <si>
    <t>Part_3_Line_29_Col6</t>
  </si>
  <si>
    <t>Part_3_Line_30_Col4</t>
  </si>
  <si>
    <t>Part_3_Line_30_Col5</t>
  </si>
  <si>
    <t>Part_3_Line_30_Col6</t>
  </si>
  <si>
    <t>Part_3_Line_31_Col4</t>
  </si>
  <si>
    <t>Part_3_Line_31_Col5</t>
  </si>
  <si>
    <t>Part_3_Line_31_Col6</t>
  </si>
  <si>
    <t>Part_3_Line_32_Col4</t>
  </si>
  <si>
    <t>Part_3_Line_32_Col5</t>
  </si>
  <si>
    <t>Part_3_Line_32_Col6</t>
  </si>
  <si>
    <t>Part_3_Line_33_Col4</t>
  </si>
  <si>
    <t>Part_3_Line_33_Col5</t>
  </si>
  <si>
    <t>Part_3_Line_33_Col6</t>
  </si>
  <si>
    <t>Part_3_Line_34_Col4</t>
  </si>
  <si>
    <t>Part_3_Line_34_Col5</t>
  </si>
  <si>
    <t>Part_3_Line_34_Col6</t>
  </si>
  <si>
    <t>Part_3_Line_36_Col4</t>
  </si>
  <si>
    <t>Part_3_Line_36_Col5</t>
  </si>
  <si>
    <t>Part_3_Line_36_Col6</t>
  </si>
  <si>
    <t>Part_3_Line_37_Col4</t>
  </si>
  <si>
    <t>Part_3_Line_37_Col5</t>
  </si>
  <si>
    <t>Part_3_Line_37_Col6</t>
  </si>
  <si>
    <t>Part_3_Line_38_Col4</t>
  </si>
  <si>
    <t>Part_3_Line_38_Col5</t>
  </si>
  <si>
    <t>Part_3_Line_38_Col6</t>
  </si>
  <si>
    <t>Part_3_Line_39_Col4</t>
  </si>
  <si>
    <t>Part_3_Line_39_Col5</t>
  </si>
  <si>
    <t>Part_3_Line_39_Col6</t>
  </si>
  <si>
    <t>Part_3_Line_40_Col4</t>
  </si>
  <si>
    <t>Part_3_Line_40_Col5</t>
  </si>
  <si>
    <t>Part_3_Line_40_Col6</t>
  </si>
  <si>
    <t>Part_3_Line_41_Col4</t>
  </si>
  <si>
    <t>Part_3_Line_41_Col5</t>
  </si>
  <si>
    <t>Part_3_Line_43_Col5</t>
  </si>
  <si>
    <t>Part_3_Line_44_Col4</t>
  </si>
  <si>
    <t>Part_3_Line_44_Col5</t>
  </si>
  <si>
    <t>Part_3_Line_44_Col6</t>
  </si>
  <si>
    <t>Part_3_Line_45_Col4</t>
  </si>
  <si>
    <t>Part_3_Line_45_Col5</t>
  </si>
  <si>
    <t>Part_3_Line_45_Col6</t>
  </si>
  <si>
    <t>Part_3_Line_46_Col4</t>
  </si>
  <si>
    <t>Part_3_Line_46_Col5</t>
  </si>
  <si>
    <t>Part_3_Line_46_Col6</t>
  </si>
  <si>
    <t>Part_3_Line_47_Col4</t>
  </si>
  <si>
    <t>Part_3_Line_47_Col5</t>
  </si>
  <si>
    <t>Part_3_Line_47_Col6</t>
  </si>
  <si>
    <t>Part_3_Line_48_Col4</t>
  </si>
  <si>
    <t>Part_3_Line_48_Col5</t>
  </si>
  <si>
    <t>Part_3_Line_48_Col6</t>
  </si>
  <si>
    <t>Part_3_Line_49_Col4</t>
  </si>
  <si>
    <t>Part_3_Line_49_Col5</t>
  </si>
  <si>
    <t>Part_3_Line_49_Col6</t>
  </si>
  <si>
    <t>Part_3_Line_50_Col4</t>
  </si>
  <si>
    <t>Part_3_Line_50_Col5</t>
  </si>
  <si>
    <t>Part_3_Line_50_Col6</t>
  </si>
  <si>
    <t>Part_3_Line_52_Col4</t>
  </si>
  <si>
    <t>Part_3_Line_52_Col5</t>
  </si>
  <si>
    <t>Part_3_Line_52_Col6</t>
  </si>
  <si>
    <t>Part_3_Line_53_Col4</t>
  </si>
  <si>
    <t>Part_3_Line_53_Col5</t>
  </si>
  <si>
    <t>Part_3_Line_53_Col6</t>
  </si>
  <si>
    <t>Part_3_Line_54_Col4</t>
  </si>
  <si>
    <t>Part_3_Line_54_Col5</t>
  </si>
  <si>
    <t>Part_3_Line_54_Col6</t>
  </si>
  <si>
    <t>Part_3_Line_55_Col4</t>
  </si>
  <si>
    <t>Part_3_Line_55_Col5</t>
  </si>
  <si>
    <t>Part_3_Line_55_Col6</t>
  </si>
  <si>
    <t>Part_3_Line_56_Col4</t>
  </si>
  <si>
    <t>Part_3_Line_56_Col5</t>
  </si>
  <si>
    <t>Part_3_Line_56_Col6</t>
  </si>
  <si>
    <t>Part_3_Line_56a_Col4</t>
  </si>
  <si>
    <t>Part_3_Line_56a_Col5</t>
  </si>
  <si>
    <t>Part_3_Line_56a_Col6</t>
  </si>
  <si>
    <t>Part_3_Line_57_Col4</t>
  </si>
  <si>
    <t>Part_3_Line_57_Col5</t>
  </si>
  <si>
    <t>Part_3_Line_57_Col6</t>
  </si>
  <si>
    <t>Part_3_Line_58_Col4</t>
  </si>
  <si>
    <t>Part_3_Line_58_Col5</t>
  </si>
  <si>
    <t>Part_3_Line_58_Col6</t>
  </si>
  <si>
    <t>Part_3_Line_59_Col4</t>
  </si>
  <si>
    <t>Part_3_Line_59_Col5</t>
  </si>
  <si>
    <t>Part_3_Line_59_Col6</t>
  </si>
  <si>
    <t>Part_3_Line_60_Col4</t>
  </si>
  <si>
    <t>Part_3_Line_60_Col5</t>
  </si>
  <si>
    <t>Part_3_Line_60_Col6</t>
  </si>
  <si>
    <t>Part_3_Line_61_Col4</t>
  </si>
  <si>
    <t>Part_3_Line_61_Col5</t>
  </si>
  <si>
    <t>Part_3_Line_61_Col6</t>
  </si>
  <si>
    <t>Part_3_Line_62_Col4</t>
  </si>
  <si>
    <t>Part_3_Line_62_Col5</t>
  </si>
  <si>
    <t>Part_3_Line_62_Col6</t>
  </si>
  <si>
    <t>Part_3_Line_65_Col4</t>
  </si>
  <si>
    <t>Part_3_Line_65_Col5</t>
  </si>
  <si>
    <t>Part_3_Line_65_Col6</t>
  </si>
  <si>
    <t>Part_3_Line_66_Col4</t>
  </si>
  <si>
    <t>Part_3_Line_66_Col5</t>
  </si>
  <si>
    <t>Part_3_Line_66_Col6</t>
  </si>
  <si>
    <t>Part_3_Line_67_Col4</t>
  </si>
  <si>
    <t>Part_3_Line_67_Col5</t>
  </si>
  <si>
    <t>Part_3_Line_67_Col6</t>
  </si>
  <si>
    <t>Part_3_Line_68_Col4</t>
  </si>
  <si>
    <t>Part_3_Line_68_Col5</t>
  </si>
  <si>
    <t>Part_3_Line_68_Col6</t>
  </si>
  <si>
    <t>Part_3_Line_69_Col4</t>
  </si>
  <si>
    <t>Part_3_Line_69_Col5</t>
  </si>
  <si>
    <t>Part_3_Line_69_Col6</t>
  </si>
  <si>
    <t>Part_3_Line_70_Col4</t>
  </si>
  <si>
    <t>Part_3_Line_70_Col5</t>
  </si>
  <si>
    <t>Part_3_Line_70_Col6</t>
  </si>
  <si>
    <t>Part_3_Rec_Line_1_Col4</t>
  </si>
  <si>
    <t>Part_3_Rec_Line_1_Col5</t>
  </si>
  <si>
    <t>Part_3_Rec_Line_1_Col6</t>
  </si>
  <si>
    <t>Part_3_Rec_Line_2_Col4</t>
  </si>
  <si>
    <t>Part_3_Rec_Line_2_Col5</t>
  </si>
  <si>
    <t>Part_3_Rec_Line_2_Col6</t>
  </si>
  <si>
    <t>Part_3_Rec_Line_3_Col4</t>
  </si>
  <si>
    <t>Part_3_Rec_Line_3_Col5</t>
  </si>
  <si>
    <t>Part_3_Rec_Line_3_Col6</t>
  </si>
  <si>
    <t>Part_3_Rec_Line_4_Col4</t>
  </si>
  <si>
    <t>Part_3_Rec_Line_4_Col5</t>
  </si>
  <si>
    <t>Part_3_Rec_Line_4_Col6</t>
  </si>
  <si>
    <t>Part_3_Rec_Line_5_Col4</t>
  </si>
  <si>
    <t>Part_3_Rec_Line_5_Col5</t>
  </si>
  <si>
    <t>Part_3_Rec_Line_5_Col6</t>
  </si>
  <si>
    <t>Part_3_Rec_Line_6_Col4</t>
  </si>
  <si>
    <t>Part_3_Rec_Line_6_Col5</t>
  </si>
  <si>
    <t>Part_3_Rec_Line_6_Col6</t>
  </si>
  <si>
    <t>Part_3_Rec_Line_7_Col4</t>
  </si>
  <si>
    <t>Part_3_Rec_Line_7_Col5</t>
  </si>
  <si>
    <t>Part_3_Rec_Line_7_Col6</t>
  </si>
  <si>
    <t>Part_3_Rec_Line_8_Col4</t>
  </si>
  <si>
    <t>Part_3_Rec_Line_8_Col5</t>
  </si>
  <si>
    <t>Part_3_Rec_Line_8_Col6</t>
  </si>
  <si>
    <t>Part_3_Rec_Line_9_Col4</t>
  </si>
  <si>
    <t>Part_3_Rec_Line_9_Col5</t>
  </si>
  <si>
    <t>Part_3_Rec_Line_9_Col6</t>
  </si>
  <si>
    <t>Gross Rates Payable in respect of in-year liability (BA) in small multiplier hereditaments</t>
  </si>
  <si>
    <t>Gross Rates Payable in respect of in-year liability (DA) in small multiplier hereditaments</t>
  </si>
  <si>
    <t>Gross Rates Payable in respect of in-year liability (Total) in small multiplier hereditaments</t>
  </si>
  <si>
    <t>Adjustments to gross rates payable in respect of previous years (BA) in small multiplier hereditaments</t>
  </si>
  <si>
    <t>Adjustments to gross rates payable in respect of previous years (DA) in small multiplier hereditaments</t>
  </si>
  <si>
    <t>Adjustments to gross rates payable in respect of previous years (Total) in small multiplier hereditaments</t>
  </si>
  <si>
    <t>Revenue foregone for transitional arrangements in respect of in-year liability (BA) in small multiplier hereditaments</t>
  </si>
  <si>
    <t>Revenue foregone for transitional arrangements in respect of in-year liability (DA) in small multiplier hereditaments</t>
  </si>
  <si>
    <t>Revenue foregone for transitional arrangements in respect of in-year liability (Total) in small multiplier hereditaments</t>
  </si>
  <si>
    <t>Revenue foregone for transitional arrangements in respect of previous years' liability (BA) in small multiplier hereditaments</t>
  </si>
  <si>
    <t>Revenue foregone for transitional arrangements in respect of previous years' liability (DA) in small multiplier hereditaments</t>
  </si>
  <si>
    <t>Revenue foregone for transitional arrangements in respect of previous years' liability (Total) in small multiplier hereditaments</t>
  </si>
  <si>
    <t>Additional income received for transitional arrangements in respect of previous years' liability (BA) in small multiplier hereditaments</t>
  </si>
  <si>
    <t>Additional income received for transitional arrangements in respect of previous years' liability (DA) in small multiplier hereditaments</t>
  </si>
  <si>
    <t>Additional income received for transitional arrangements in respect of previous years' liability (Total) in small multiplier hereditaments</t>
  </si>
  <si>
    <t>Net cost of transitional arrangments (BA) in small multiplier hereditaments</t>
  </si>
  <si>
    <t>Net cost of transitional arrangments (DA) in small multiplier hereditaments</t>
  </si>
  <si>
    <t>Net cost of transitional arrangments (Total) in small multiplier hereditaments</t>
  </si>
  <si>
    <t>Amount of small business rate relief in respect of in-year liability (BA) in small multiplier hereditaments</t>
  </si>
  <si>
    <t>Amount of small business rate relief in respect of in-year liability (DA) in small multiplier hereditaments</t>
  </si>
  <si>
    <t>Amount of small business rate relief in respect of in-year liability (Total) in small multiplier hereditaments</t>
  </si>
  <si>
    <t>Small business rates relief of which relief on existing properties where a second property is occupied (BA) in small multiplier hereditaments</t>
  </si>
  <si>
    <t>Small business rates relief of which relief on existing properties where a second property is occupied (DA) in small multiplier hereditaments</t>
  </si>
  <si>
    <t>Small business rates relief of which relief on existing properties where a second property is occupied (Total) in small multiplier hereditaments</t>
  </si>
  <si>
    <t>Adjustments to small business rate relief provided in respect of previous years (BA) in small multiplier hereditaments</t>
  </si>
  <si>
    <t>Adjustments to small business rate relief provided in respect of previous years (DA) in small multiplier hereditaments</t>
  </si>
  <si>
    <t>Adjustments to small business rate relief provided in respect of previous years (Total) in small multiplier hereditaments</t>
  </si>
  <si>
    <t>Adjustments to small business rate relief in respect of 2012-13 and earlier (BA) in small multiplier hereditaments</t>
  </si>
  <si>
    <t>Adjustments to small business rate relief in respect of 2012-13 and earlier (DA) in small multiplier hereditaments</t>
  </si>
  <si>
    <t>Adjustments to small business rate relief in respect of 2012-13 and earlier (Total) in small multiplier hereditaments</t>
  </si>
  <si>
    <t>Small business rate relief - adjustments to relief on existing properties where a 2nd property is occupied in respect of 2012-13 and earlier (BA) in small multiplier hereditaments</t>
  </si>
  <si>
    <t>Small business rate relief - adjustments to relief on existing properties where a 2nd property is occupied in respect of 2012-13 and earlier (DA) in small multiplier hereditaments</t>
  </si>
  <si>
    <t>Small business rate relief - adjustments to relief on existing properties where a 2nd property is occupied in respect of 2012-13 and earlier (Total) in small multiplier hereditaments</t>
  </si>
  <si>
    <t>Adjustments to small business rate relief in respect of 2013-14 to 2016-17 (BA) in small multiplier hereditaments</t>
  </si>
  <si>
    <t>Adjustments to small business rate relief in respect of 2013-14 to 2016-17 (DA) in small multiplier hereditaments</t>
  </si>
  <si>
    <t>Adjustments to small business rate relief in respect of 2013-14 to 2016-17 (Total) in small multiplier hereditaments</t>
  </si>
  <si>
    <t>Small business rate relief - adjustments to relief on existing properties where a 2nd property is occupied in respect of 2013-14 to 2016-17 (BA) in small multiplier hereditaments</t>
  </si>
  <si>
    <t>Small business rate relief - adjustments to relief on existing properties where a 2nd property is occupied in respect of 2013-14 to 2016-17 (DA) in small multiplier hereditaments</t>
  </si>
  <si>
    <t>Small business rate relief - adjustments to relief on existing properties where a 2nd property is occupied in respect of 2013-14 to 2016-17 (Total) in small multiplier hereditaments</t>
  </si>
  <si>
    <t>Adjustments to small business rate relief in respect of 2017-18 to previous year (BA) in small multiplier hereditaments</t>
  </si>
  <si>
    <t>Adjustments to small business rate relief in respect of 2017-18 to previous year (DA) in small multiplier hereditaments</t>
  </si>
  <si>
    <t>Adjustments to small business rate relief in respect of 2017-18 to previous year (Total) in small multiplier hereditaments</t>
  </si>
  <si>
    <t>Small business rate relief - adjustments to relief on existing properties where a 2nd property is occupied in respect of 2017-18 to previous year (BA) in small multiplier hereditaments</t>
  </si>
  <si>
    <t>Small business rate relief - adjustments to relief on existing properties where a 2nd property is occupied in respect of 2017-18 to previous year (DA) in small multiplier hereditaments</t>
  </si>
  <si>
    <t>Small business rate relief - adjustments to relief on existing properties where a 2nd property is occupied in respect of 2017-18 to previous year (Total) in small multiplier hereditaments</t>
  </si>
  <si>
    <t>Amount of mandatory charity relief in respect of in-year liability (BA) in small multiplier hereditaments</t>
  </si>
  <si>
    <t>Amount of mandatory charity relief in respect of in-year liability (DA) in small multiplier hereditaments</t>
  </si>
  <si>
    <t>Amount of mandatory charity relief in respect of in-year liability (Total) in small multiplier hereditaments</t>
  </si>
  <si>
    <t>Adjustments to amount of mandatory charity relief provided in respect of previous years (BA) in small multiplier hereditaments</t>
  </si>
  <si>
    <t>Adjustments to amount of mandatory charity relief provided in respect of previous years (DA) in small multiplier hereditaments</t>
  </si>
  <si>
    <t>Adjustments to amount of mandatory charity relief provided in respect of previous years (Total) in small multiplier hereditaments</t>
  </si>
  <si>
    <t>Amount of mandatory community amateur sport club relief in respect of in-year liability (BA) in small multiplier hereditaments</t>
  </si>
  <si>
    <t>Amount of mandatory community amateur sport club relief in respect of in-year liability (DA) in small multiplier hereditaments</t>
  </si>
  <si>
    <t>Amount of mandatory community amateur sport club relief in respect of in-year liability (Total) in small multiplier hereditaments</t>
  </si>
  <si>
    <t>Adjustments to amount of community amateur sport club relief provided in respect of previous years (BA) in small multiplier hereditaments</t>
  </si>
  <si>
    <t>Adjustments to amount of community amateur sport club relief provided in respect of previous years (DA) in small multiplier hereditaments</t>
  </si>
  <si>
    <t>Adjustments to amount of community amateur sport club relief provided in respect of previous years (Total) in small multiplier hereditaments</t>
  </si>
  <si>
    <t>Amount of mandatory rural relief in respect of in-year liability (BA) in small multiplier hereditaments</t>
  </si>
  <si>
    <t>Amount of mandatory rural relief in respect of in-year liability (DA) in small multiplier hereditaments</t>
  </si>
  <si>
    <t>Amount of mandatory rural relief in respect of in-year liability (Total) in small multiplier hereditaments</t>
  </si>
  <si>
    <t>Adjustments to amount of mandatory rural relief provided in respect of previous years (BA) in small multiplier hereditaments</t>
  </si>
  <si>
    <t>Adjustments to amount of mandatory rural relief provided in respect of previous years (DA) in small multiplier hereditaments</t>
  </si>
  <si>
    <t>Adjustments to amount of mandatory rural relief provided in respect of previous years (Total) in small multiplier hereditaments</t>
  </si>
  <si>
    <t>Adjustments to amount of telecoms relief provided in respect of previous years (BA) in small multiplier hereditaments</t>
  </si>
  <si>
    <t>Adjustments to amount of telecoms relief provided in respect of previous years (DA) in small multiplier hereditaments</t>
  </si>
  <si>
    <t>Adjustments to amount of telecoms relief provided in respect of previous years (Total) in small multiplier hereditaments</t>
  </si>
  <si>
    <t>Amount of public lavatories relief in respect of in-year liability (BA) in small multiplier hereditaments</t>
  </si>
  <si>
    <t>Amount of public lavatories relief in respect of in-year liability (DA) in small multiplier hereditaments</t>
  </si>
  <si>
    <t>Amount of public lavatories relief in respect of in-year liability (Total) in small multiplier hereditaments</t>
  </si>
  <si>
    <t>Adjustments to amount of public lavatories relief provided in respect of previous years (BA) in small multiplier hereditaments</t>
  </si>
  <si>
    <t>Adjustments to amount of public lavatories relief provided in respect of previous years (DA) in small multiplier hereditaments</t>
  </si>
  <si>
    <t>Adjustments to amount of public lavatories relief provided in respect of previous years (Total) in small multiplier hereditaments</t>
  </si>
  <si>
    <t>TOTAL MANDATORY RELIEFS (BA) in small multiplier hereditaments</t>
  </si>
  <si>
    <t>TOTAL MANDATORY RELIEFS (DA) in small multiplier hereditaments</t>
  </si>
  <si>
    <t>TOTAL MANDATORY RELIEFS (Total) in small multiplier hereditaments</t>
  </si>
  <si>
    <t>Amount of partly occupied relief in respect of in-year liability (BA) in small multiplier hereditaments</t>
  </si>
  <si>
    <t>Amount of partly occupied relief in respect of in-year liability (DA) in small multiplier hereditaments</t>
  </si>
  <si>
    <t>Amount of partly occupied relief in respect of in-year liability (Total) in small multiplier hereditaments</t>
  </si>
  <si>
    <t>Adjustments to amount of partly occupied relief provided in respect of previous years (BA) in small multiplier hereditaments</t>
  </si>
  <si>
    <t>Adjustments to amount of partly occupied relief provided in respect of previous years (DA) in small multiplier hereditaments</t>
  </si>
  <si>
    <t>Adjustments to amount of partly occupied relief provided in respect of previous years (Total) in small multiplier hereditaments</t>
  </si>
  <si>
    <t>Amount of empty premises relief in respect of in-year liability (BA) in small multiplier hereditaments</t>
  </si>
  <si>
    <t>Amount of empty premises relief in respect of in-year liability (DA) in small multiplier hereditaments</t>
  </si>
  <si>
    <t>Amount of empty premises relief in respect of in-year liability (Total) in small multiplier hereditaments</t>
  </si>
  <si>
    <t>Adjustments to amount of empty premises relief provided in respect of previous years (BA) in small multiplier hereditaments</t>
  </si>
  <si>
    <t>Adjustments to amount of empty premises relief provided in respect of previous years (DA) in small multiplier hereditaments</t>
  </si>
  <si>
    <t>Adjustments to amount of empty premises relief provided in respect of previous years (Total) in small multiplier hereditaments</t>
  </si>
  <si>
    <t>TOTAL UNOCCUPIED PROPERTY RELIEF (BA) in small multiplier hereditaments</t>
  </si>
  <si>
    <t>TOTAL UNOCCUPIED PROPERTY RELIEF (DA) in small multiplier hereditaments</t>
  </si>
  <si>
    <t>TOTAL UNOCCUPIED PROPERTY RELIEF (Total) in small multiplier hereditaments</t>
  </si>
  <si>
    <t>Amount of discretionary charity relief in respect of in-year liability (BA) in small multiplier hereditaments</t>
  </si>
  <si>
    <t>Amount of discretionary charity relief in respect of in-year liability (DA) in small multiplier hereditaments</t>
  </si>
  <si>
    <t>Amount of discretionary charity relief in respect of in-year liability (Total) in small multiplier hereditaments</t>
  </si>
  <si>
    <t>Adjustments to amount of discretionary charity relief provided in respect of previous years (BA) in small multiplier hereditaments</t>
  </si>
  <si>
    <t>Adjustments to amount of discretionary charity relief provided in respect of previous years (DA) in small multiplier hereditaments</t>
  </si>
  <si>
    <t>Adjustments to amount of discretionary charity relief provided in respect of previous years (Total) in small multiplier hereditaments</t>
  </si>
  <si>
    <t>Amount of non-profit relief in respect of in-year liability (BA) in small multiplier hereditaments</t>
  </si>
  <si>
    <t>Amount of non-profit relief in respect of in-year liability (DA) in small multiplier hereditaments</t>
  </si>
  <si>
    <t>Amount of non-profit relief in respect of in-year liability (Total) in small multiplier hereditaments</t>
  </si>
  <si>
    <t>Adjustments to amount of non-profit relief provided in respect of previous years (BA) in small multiplier hereditaments</t>
  </si>
  <si>
    <t>Adjustments to amount of non-profit relief provided in respect of previous years (DA) in small multiplier hereditaments</t>
  </si>
  <si>
    <t>Adjustments to amount of non-profit relief provided in respect of previous years (Total) in small multiplier hereditaments</t>
  </si>
  <si>
    <t>Amount of discretionary community amateur sport club relief in respect of in-year liability (BA) in small multiplier hereditaments</t>
  </si>
  <si>
    <t>Amount of discretionary community amateur sport club relief in respect of in-year liability (DA) in small multiplier hereditaments</t>
  </si>
  <si>
    <t>Amount of discretionary community amateur sport club relief in respect of in-year liability (Total) in small multiplier hereditaments</t>
  </si>
  <si>
    <t>Adjustments to amount of discretionary community amateur sport club relief provided in respect of previous years (BA) in small multiplier hereditaments</t>
  </si>
  <si>
    <t>Adjustments to amount of discretionary community amateur sport club relief provided in respect of previous years (DA) in small multiplier hereditaments</t>
  </si>
  <si>
    <t>Adjustments to amount of discretionary community amateur sport club relief provided in respect of previous years (Total) in small multiplier hereditaments</t>
  </si>
  <si>
    <t>Adjustments to amount of rural shops etc. relief provided in respect of previous years (BA) in small multiplier hereditaments</t>
  </si>
  <si>
    <t>Adjustments to amount of rural shops etc. relief provided in respect of previous years (DA) in small multiplier hereditaments</t>
  </si>
  <si>
    <t>Adjustments to amount of rural shops etc. relief provided in respect of previous years (Total) in small multiplier hereditaments</t>
  </si>
  <si>
    <t>Amount of small rural businesses relief in respect of in-year liability (BA) in small multiplier hereditaments</t>
  </si>
  <si>
    <t>Amount of small rural businesses relief in respect of in-year liability (DA) in small multiplier hereditaments</t>
  </si>
  <si>
    <t>Amount of small rural businesses relief in respect of in-year liability (Total) in small multiplier hereditaments</t>
  </si>
  <si>
    <t>Adjustments to amount of small rural businesses relief provided in respect of previous years (BA) in small multiplier hereditaments</t>
  </si>
  <si>
    <t>Adjustments to amount of small rural businesses relief provided in respect of previous years (DA) in small multiplier hereditaments</t>
  </si>
  <si>
    <t>Adjustments to amount of small rural businesses relief provided in respect of previous years (Total) in small multiplier hereditaments</t>
  </si>
  <si>
    <t>Amount of other discretionary relief in respect of in-year liability (BA) in small multiplier hereditaments</t>
  </si>
  <si>
    <t>Amount of other discretionary relief in respect of in-year liability (DA) in small multiplier hereditaments</t>
  </si>
  <si>
    <t>Amount of other discretionary relief in respect of in-year liability (Total) in small multiplier hereditaments</t>
  </si>
  <si>
    <t>Adjustments to amount of other discretionary relief provided in respect of previous years (BA) in small multiplier hereditaments</t>
  </si>
  <si>
    <t>Adjustments to amount of other discretionary relief provided in respect of previous years (DA) in small multiplier hereditaments</t>
  </si>
  <si>
    <t>Adjustments to amount of other discretionary relief provided in respect of previous years (Total) in small multiplier hereditaments</t>
  </si>
  <si>
    <t>Relief given to Case A hereditaments (BA) in small multiplier hereditaments</t>
  </si>
  <si>
    <t>Relief given to Case B hereditaments (BA) in small multiplier hereditaments</t>
  </si>
  <si>
    <t>Relief given to Freeport hereditaments (DA) in small multiplier hereditaments</t>
  </si>
  <si>
    <t>TOTAL DISCRETIONARY RELIEFS (UNFUNDED) (BA) in small multiplier hereditaments</t>
  </si>
  <si>
    <t>TOTAL DISCRETIONARY RELIEFS (UNFUNDED) (DA) in small multiplier hereditaments</t>
  </si>
  <si>
    <t>TOTAL DISCRETIONARY RELIEFS (UNFUNDED) (Total) in small multiplier hereditaments</t>
  </si>
  <si>
    <t>Adjustments to amount of new empty property relief provided in respect of previous years (BA) in small multiplier hereditaments</t>
  </si>
  <si>
    <t>Adjustments to amount of new empty property relief provided in respect of previous years (DA) in small multiplier hereditaments</t>
  </si>
  <si>
    <t>Adjustments to amount of new empty property relief provided in respect of previous years (Total) in small multiplier hereditaments</t>
  </si>
  <si>
    <t>Adjustments to amount of long-term empty property relief provided in respect of previous years (BA) in small multiplier hereditaments</t>
  </si>
  <si>
    <t>Adjustments to amount of long-term empty property relief provided in respect of previous years (DA) in small multiplier hereditaments</t>
  </si>
  <si>
    <t>Adjustments to amount of long-term empty property relief provided in respect of previous years (Total) in small multiplier hereditaments</t>
  </si>
  <si>
    <t>Adjustments to amount of retail relief provided in respect of previous years (BA) in small multiplier hereditaments</t>
  </si>
  <si>
    <t>Adjustments to amount of retail relief provided in respect of previous years (DA) in small multiplier hereditaments</t>
  </si>
  <si>
    <t>Adjustments to amount of retail relief provided in respect of previous years (Total) in small multiplier hereditaments</t>
  </si>
  <si>
    <t>Amount of flooding relief in respect of in-year liability (BA) in small multiplier hereditaments</t>
  </si>
  <si>
    <t>Amount of flooding relief in respect of in-year liability (DA) in small multiplier hereditaments</t>
  </si>
  <si>
    <t>Amount of flooding relief in respect of in-year liability (Total) in small multiplier hereditaments</t>
  </si>
  <si>
    <t>Adjustments to amount of flooding relief provided in respect of previous years (BA) in small multiplier hereditaments</t>
  </si>
  <si>
    <t>Adjustments to amount of flooding relief provided in respect of previous years (DA) in small multiplier hereditaments</t>
  </si>
  <si>
    <t>Adjustments to amount of flooding relief provided in respect of previous years (Total) in small multiplier hereditaments</t>
  </si>
  <si>
    <t>Adjustments to amount of in lieu of transitional relief provided in respect of previous years (BA) in small multiplier hereditaments</t>
  </si>
  <si>
    <t>Adjustments to amount of in lieu of transitional relief provided in respect of previous years (DA) in small multiplier hereditaments</t>
  </si>
  <si>
    <t>Adjustments to amount of in lieu of transitional relief provided in respect of previous years (Total) in small multiplier hereditaments</t>
  </si>
  <si>
    <t>Adjustments to amount of section 31 rural relief provided in respect of previous years (BA) in small multiplier hereditaments</t>
  </si>
  <si>
    <t>Adjustments to amount of section 31 rural relief provided in respect of previous years (DA) in small multiplier hereditaments</t>
  </si>
  <si>
    <t>Adjustments to amount of section 31 rural relief provided in respect of previous years (Total) in small multiplier hereditaments</t>
  </si>
  <si>
    <t>Amount of local newspaper relief in respect of in-year liability (BA) in small multiplier hereditaments</t>
  </si>
  <si>
    <t>Amount of local newspaper relief in respect of in-year liability (DA) in small multiplier hereditaments</t>
  </si>
  <si>
    <t>Amount of local newspaper relief in respect of in-year liability (Total) in small multiplier hereditaments</t>
  </si>
  <si>
    <t>Adjustments to amount of local newspaper relief provided in respect of previous years (BA) in small multiplier hereditaments</t>
  </si>
  <si>
    <t>Adjustments to amount of local newspaper relief provided in respect of previous years (DA) in small multiplier hereditaments</t>
  </si>
  <si>
    <t>Adjustments to amount of local newspaper relief provided in respect of previous years (Total) in small multiplier hereditaments</t>
  </si>
  <si>
    <t>Amount of supporting small business relief in respect of in-year liability (BA) in small multiplier hereditaments</t>
  </si>
  <si>
    <t>Amount of supporting small business relief in respect of in-year liability (DA) in small multiplier hereditaments</t>
  </si>
  <si>
    <t>Amount of supporting small business relief in respect of in-year liability (Total) in small multiplier hereditaments</t>
  </si>
  <si>
    <t>Adjustments to amount of supporting small business relief provided in respect of previous years (BA) in small multiplier hereditaments</t>
  </si>
  <si>
    <t>Adjustments to amount of supporting small business relief provided in respect of previous years (DA) in small multiplier hereditaments</t>
  </si>
  <si>
    <t>Adjustments to amount of supporting small business relief provided in respect of previous years (Total) in small multiplier hereditaments</t>
  </si>
  <si>
    <t>Adjustments to amount of supporting small business relief provided in respect of 22/23 (BA) in small multiplier hereditaments</t>
  </si>
  <si>
    <t>Adjustments to amount of supporting small business relief provided in respect of 22/23 (DA) in small multiplier hereditaments</t>
  </si>
  <si>
    <t>Adjustments to amount of supporting small business relief provided in respect of 22/23 (Total) in small multiplier hereditaments</t>
  </si>
  <si>
    <t>Adjustments to amount of discretionary scheme relief provided in respect of previous years (BA) in small multiplier hereditaments</t>
  </si>
  <si>
    <t>Adjustments to amount of discretionary scheme relief provided in respect of previous years (DA) in small multiplier hereditaments</t>
  </si>
  <si>
    <t>Adjustments to amount of discretionary scheme relief provided in respect of previous years (Total) in small multiplier hereditaments</t>
  </si>
  <si>
    <t>Adjustments to amount of pub relief provided in respect of previous years (BA) in small multiplier hereditaments</t>
  </si>
  <si>
    <t>Adjustments to amount of pub relief provided in respect of previous years (DA) in small multiplier hereditaments</t>
  </si>
  <si>
    <t>Adjustments to amount of pub relief provided in respect of previous years (Total) in small multiplier hereditaments</t>
  </si>
  <si>
    <t>Amount of retail, hospitality and leisure relief in respect of in-year liability (BA) in small multiplier hereditaments</t>
  </si>
  <si>
    <t>Amount of retail, hospitality and leisure relief in respect of in-year liability (DA) in small multiplier hereditaments</t>
  </si>
  <si>
    <t>Amount of retail, hospitality and leisure relief in respect of in-year liability (Total) in small multiplier hereditaments</t>
  </si>
  <si>
    <t>Adjustments to amount of expanded retail discount relief provided in respect of previous years (BA) in small multiplier hereditaments</t>
  </si>
  <si>
    <t>Adjustments to amount of expanded retail discount relief provided in respect of previous years (DA) in small multiplier hereditaments</t>
  </si>
  <si>
    <t>Adjustments to amount of expanded retail discount relief provided in respect of previous years (Total) in small multiplier hereditaments</t>
  </si>
  <si>
    <t>Adjustments to amount of nursery relief provided in respect of previous years (BA) in small multiplier hereditaments</t>
  </si>
  <si>
    <t>Adjustments to amount of nursery relief provided in respect of previous years (DA) in small multiplier hereditaments</t>
  </si>
  <si>
    <t>Adjustments to amount of nursery relief provided in respect of previous years (Total) in small multiplier hereditaments</t>
  </si>
  <si>
    <t>Adjustments to amount of CARF relief provided in respect of previous years (BA) in small multiplier hereditaments</t>
  </si>
  <si>
    <t>Adjustments to amount of CARF relief provided in respect of previous years (DA) in small multiplier hereditaments</t>
  </si>
  <si>
    <t>Adjustments to amount of CARF relief provided in respect of previous years (Total) in small multiplier hereditaments</t>
  </si>
  <si>
    <t>Amount of low carbon heat networks relief in respect of in-year liability (BA) in small multiplier hereditaments</t>
  </si>
  <si>
    <t>Amount of low carbon heat networks relief in respect of in-year liability (DA) in small multiplier hereditaments</t>
  </si>
  <si>
    <t>Amount of low carbon heat networks relief in respect of in-year liability (Total) in small multiplier hereditaments</t>
  </si>
  <si>
    <t>Adjustments to amount of low carbon heat networks relief provided in respect of previous years (BA) in small multiplier hereditaments</t>
  </si>
  <si>
    <t>Adjustments to amount of low carbon heat networks relief provided in respect of previous years (DA) in small multiplier hereditaments</t>
  </si>
  <si>
    <t>Adjustments to amount of low carbon heat networks relief provided in respect of previous years (Total) in small multiplier hereditaments</t>
  </si>
  <si>
    <t>Amount of improvement relief in respect of in-year liability (BA) in small multiplier hereditaments</t>
  </si>
  <si>
    <t>Amount of improvement relief in respect of in-year liability (DA) in small multiplier hereditaments</t>
  </si>
  <si>
    <t>Amount of improvement relief in respect of in-year liability (Total) in small multiplier hereditaments</t>
  </si>
  <si>
    <t>Amount of film studio relief in respect of in-year liability (BA) in small multiplier hereditaments</t>
  </si>
  <si>
    <t>Amount of film studio relief in respect of in-year liability (DA) in small multiplier hereditaments</t>
  </si>
  <si>
    <t>Amount of film studio relief in respect of in-year liability (Total) in small multiplier hereditaments</t>
  </si>
  <si>
    <t>TOTAL DISCRETIONARY RELIEF (FUNDED S.31) (BA) in small multiplier hereditaments</t>
  </si>
  <si>
    <t>TOTAL DISCRETIONARY RELIEF (FUNDED S.31) (DA) in small multiplier hereditaments</t>
  </si>
  <si>
    <t>TOTAL DISCRETIONARY RELIEF (FUNDED S.31) (Total) in small multiplier hereditaments</t>
  </si>
  <si>
    <t>Amount of hardship relief in respect of in-year liability (BA) in small multiplier hereditaments</t>
  </si>
  <si>
    <t>Amount of hardship relief in respect of in-year liability (DA) in small multiplier hereditaments</t>
  </si>
  <si>
    <t>Amount of hardship relief in respect of in-year liability (Total) in small multiplier hereditaments</t>
  </si>
  <si>
    <t>Adjustments to amount of hardship relief provided in respect of previous years respect of previous years (BA) in small multiplier hereditaments</t>
  </si>
  <si>
    <t>Adjustments to amount of hardship relief provided in respect of previous years respect of previous years (DA) in small multiplier hereditaments</t>
  </si>
  <si>
    <t>Adjustments to amount of hardship relief provided in respect of previous years respect of previous years (Total) in small multiplier hereditaments</t>
  </si>
  <si>
    <t>TOTAL HARDSHIP RELIEF (BA) in small multiplier hereditaments</t>
  </si>
  <si>
    <t>TOTAL HARDSHIP RELIEF (DA) in small multiplier hereditaments</t>
  </si>
  <si>
    <t>TOTAL HARDSHIP RELIEF (Total) in small multiplier hereditaments</t>
  </si>
  <si>
    <t>Reconciliation - Gross Rates Payable by Ratepayers (BA) in small multiplier hereditaments</t>
  </si>
  <si>
    <t>Reconciliation - Gross Rates Payable by Ratepayers (DA) in small multiplier hereditaments</t>
  </si>
  <si>
    <t>Reconciliation - Gross Rates Payable by Ratepayers (Total) in small multiplier hereditaments</t>
  </si>
  <si>
    <t>Reconciliation - Transitional Relief (BA) in small multiplier hereditaments</t>
  </si>
  <si>
    <t>Reconciliation - Transitional Relief (DA) in small multiplier hereditaments</t>
  </si>
  <si>
    <t>Reconciliation - Transitional Relief (Total) in small multiplier hereditaments</t>
  </si>
  <si>
    <t>Reconciliation - Mandatory Reliefs (BA) in small multiplier hereditaments</t>
  </si>
  <si>
    <t>Reconciliation - Mandatory Reliefs (DA) in small multiplier hereditaments</t>
  </si>
  <si>
    <t>Reconciliation - Mandatory Reliefs (Total) in small multiplier hereditaments</t>
  </si>
  <si>
    <t>Reconciliation - Unoccupied Property Relief (BA) in small multiplier hereditaments</t>
  </si>
  <si>
    <t>Reconciliation - Unoccupied Property Relief (DA) in small multiplier hereditaments</t>
  </si>
  <si>
    <t>Reconciliation - Unoccupied Property Relief (Total) in small multiplier hereditaments</t>
  </si>
  <si>
    <t>Reconciliation - Discretionary Reliefs (unfunded) (BA) in small multiplier hereditaments</t>
  </si>
  <si>
    <t>Reconciliation - Discretionary Reliefs (unfunded) (DA) in small multiplier hereditaments</t>
  </si>
  <si>
    <t>Reconciliation - Discretionary Reliefs (unfunded) (Total) in small multiplier hereditaments</t>
  </si>
  <si>
    <t>Reconciliation - Discretionary Reliefs (funded through S.31 grant) (BA) in small multiplier hereditaments</t>
  </si>
  <si>
    <t>Reconciliation - Discretionary Reliefs (funded through S.31 grant) (DA) in small multiplier hereditaments</t>
  </si>
  <si>
    <t>Reconciliation - Discretionary Reliefs (funded through S.31 grant) (Total) in small multiplier hereditaments</t>
  </si>
  <si>
    <t>Reconciliation - Hardship Relief (BA) in small multiplier hereditaments</t>
  </si>
  <si>
    <t>Reconciliation - Hardship Relief (DA) in small multiplier hereditaments</t>
  </si>
  <si>
    <t>Reconciliation - Hardship Relief (Total) in small multiplier hereditaments</t>
  </si>
  <si>
    <t>Reconciliation - Total Cost of Reliefs (BA) in small multiplier hereditaments</t>
  </si>
  <si>
    <t>Reconciliation - Total Cost of Reliefs (DA) in small multiplier hereditaments</t>
  </si>
  <si>
    <t>Reconciliation - Total Cost of Reliefs (Total) in small multiplier hereditaments</t>
  </si>
  <si>
    <t>Reconciliation - Net Rates Payable by Ratepayers (BA) in small multiplier hereditaments</t>
  </si>
  <si>
    <t>Reconciliation - Net Rates Payable by Ratepayers (DA) in small multiplier hereditaments</t>
  </si>
  <si>
    <t>Reconciliation - Net Rates Payable by Ratepayers (Total) in small multiplier hereditaments</t>
  </si>
  <si>
    <t>Gross Rates Payable in respect of in-year liability (BA) in standard multiplier hereditaments</t>
  </si>
  <si>
    <t>Part3_Reliefs_Small</t>
  </si>
  <si>
    <t>Part3_Reliefs_Standard</t>
  </si>
  <si>
    <t>grsrate_baa_sml</t>
  </si>
  <si>
    <t>grsrate_baa_std</t>
  </si>
  <si>
    <t>grsrate_da_sml</t>
  </si>
  <si>
    <t>grsrate_da_std</t>
  </si>
  <si>
    <t>grsrate_tot_sml</t>
  </si>
  <si>
    <t>grsrate_tot_std</t>
  </si>
  <si>
    <t>grsrate_adj_baa_sml</t>
  </si>
  <si>
    <t>grsrate_adj_baa_std</t>
  </si>
  <si>
    <t>grsrate_adj_da_sml</t>
  </si>
  <si>
    <t>grsrate_adj_da_std</t>
  </si>
  <si>
    <t>grsrate_adj_tot_sml</t>
  </si>
  <si>
    <t>grsrate_adj_tot_std</t>
  </si>
  <si>
    <t>transarr_fgone_baa_sml</t>
  </si>
  <si>
    <t>transarr_fgone_baa_std</t>
  </si>
  <si>
    <t>transarr_fgone_da_sml</t>
  </si>
  <si>
    <t>transarr_fgone_da_std</t>
  </si>
  <si>
    <t>transarr_fgone_tot_sml</t>
  </si>
  <si>
    <t>transarr_fgone_tot_std</t>
  </si>
  <si>
    <t>transarr_fgone_py_baa_sml</t>
  </si>
  <si>
    <t>transarr_fgone_py_baa_std</t>
  </si>
  <si>
    <t>transarr_fgone_py_da_sml</t>
  </si>
  <si>
    <t>transarr_fgone_py_da_std</t>
  </si>
  <si>
    <t>transarr_fgone_py_tot_sml</t>
  </si>
  <si>
    <t>transarr_fgone_py_tot_std</t>
  </si>
  <si>
    <t>transarr_inc_py_baa_sml</t>
  </si>
  <si>
    <t>transarr_inc_py_baa_std</t>
  </si>
  <si>
    <t>transarr_inc_py_da_sml</t>
  </si>
  <si>
    <t>transarr_inc_py_da_std</t>
  </si>
  <si>
    <t>transarr_inc_py_tot_sml</t>
  </si>
  <si>
    <t>transarr_inc_py_tot_std</t>
  </si>
  <si>
    <t>transarr_netcost_baa_sml</t>
  </si>
  <si>
    <t>transarr_netcost_baa_std</t>
  </si>
  <si>
    <t>transarr_netcost_da_sml</t>
  </si>
  <si>
    <t>transarr_netcost_da_std</t>
  </si>
  <si>
    <t>transarr_netcost_tot_sml</t>
  </si>
  <si>
    <t>transarr_netcost_tot_std</t>
  </si>
  <si>
    <t>sbrr_baa_sml</t>
  </si>
  <si>
    <t>sbrr_baa_std</t>
  </si>
  <si>
    <t>sbrr_da_sml</t>
  </si>
  <si>
    <t>sbrr_da_std</t>
  </si>
  <si>
    <t>sbrr_tot_sml</t>
  </si>
  <si>
    <t>sbrr_tot_std</t>
  </si>
  <si>
    <t>sbrrsecprop_baa_sml</t>
  </si>
  <si>
    <t>sbrrsecprop_baa_std</t>
  </si>
  <si>
    <t>sbrrsecprop_da_sml</t>
  </si>
  <si>
    <t>sbrrsecprop_da_std</t>
  </si>
  <si>
    <t>sbrrsecprop_tot_sml</t>
  </si>
  <si>
    <t>sbrrsecprop_tot_std</t>
  </si>
  <si>
    <t>sbrr_adj_baa_sml</t>
  </si>
  <si>
    <t>sbrr_adj_baa_std</t>
  </si>
  <si>
    <t>sbrr_adj_da_sml</t>
  </si>
  <si>
    <t>sbrr_adj_da_std</t>
  </si>
  <si>
    <t>sbrr_adj_tot_sml</t>
  </si>
  <si>
    <t>sbrr_adj_tot_std</t>
  </si>
  <si>
    <t>sbrr_adjprev_baa_sml</t>
  </si>
  <si>
    <t>sbrr_adjprev_baa_std</t>
  </si>
  <si>
    <t>sbrr_adjprev_da_sml</t>
  </si>
  <si>
    <t>sbrr_adjprev_da_std</t>
  </si>
  <si>
    <t>sbrr_adjprev_tot_sml</t>
  </si>
  <si>
    <t>sbrr_adjprev_tot_std</t>
  </si>
  <si>
    <t>sbrrsecprop_adjprev_baa_sml</t>
  </si>
  <si>
    <t>sbrrsecprop_adjprev_baa_std</t>
  </si>
  <si>
    <t>sbrrsecprop_adjprev_da_sml</t>
  </si>
  <si>
    <t>sbrrsecprop_adjprev_da_std</t>
  </si>
  <si>
    <t>sbrrsecprop_adjprev_tot_sml</t>
  </si>
  <si>
    <t>sbrrsecprop_adjprev_tot_std</t>
  </si>
  <si>
    <t>sbrr_adj1317_baa_sml</t>
  </si>
  <si>
    <t>sbrr_adj1317_baa_std</t>
  </si>
  <si>
    <t>sbrr_adj1317_da_sml</t>
  </si>
  <si>
    <t>sbrr_adj1317_da_std</t>
  </si>
  <si>
    <t>sbrr_adj1317_tot_sml</t>
  </si>
  <si>
    <t>sbrr_adj1317_tot_std</t>
  </si>
  <si>
    <t>sbrrsecprop_adj1317_baa_sml</t>
  </si>
  <si>
    <t>sbrrsecprop_adj1317_baa_std</t>
  </si>
  <si>
    <t>sbrrsecprop_adj1317_da_sml</t>
  </si>
  <si>
    <t>sbrrsecprop_adj1317_da_std</t>
  </si>
  <si>
    <t>sbrrsecprop_adj1317_tot_sml</t>
  </si>
  <si>
    <t>sbrrsecprop_adj1317_tot_std</t>
  </si>
  <si>
    <t>sbrr_adj1720_baa_sml</t>
  </si>
  <si>
    <t>sbrr_adj1720_baa_std</t>
  </si>
  <si>
    <t>sbrr_adj1720_da_sml</t>
  </si>
  <si>
    <t>sbrr_adj1720_da_std</t>
  </si>
  <si>
    <t>sbrr_adj1720_tot_sml</t>
  </si>
  <si>
    <t>sbrr_adj1720_tot_std</t>
  </si>
  <si>
    <t>sbrrsecprop_adj1720_baa_sml</t>
  </si>
  <si>
    <t>sbrrsecprop_adj1720_baa_std</t>
  </si>
  <si>
    <t>sbrrsecprop_adj1720_da_sml</t>
  </si>
  <si>
    <t>sbrrsecprop_adj1720_da_std</t>
  </si>
  <si>
    <t>sbrrsecprop_adj1720_tot_sml</t>
  </si>
  <si>
    <t>sbrrsecprop_adj1720_tot_std</t>
  </si>
  <si>
    <t>mr_charity_baa_sml</t>
  </si>
  <si>
    <t>mr_charity_baa_std</t>
  </si>
  <si>
    <t>mr_charity_da_sml</t>
  </si>
  <si>
    <t>mr_charity_da_std</t>
  </si>
  <si>
    <t>mr_charity_tot_sml</t>
  </si>
  <si>
    <t>mr_charity_tot_std</t>
  </si>
  <si>
    <t>mr_adj_charity_baa_sml</t>
  </si>
  <si>
    <t>mr_adj_charity_baa_std</t>
  </si>
  <si>
    <t>mr_adj_charity_da_sml</t>
  </si>
  <si>
    <t>mr_adj_charity_da_std</t>
  </si>
  <si>
    <t>mr_adj_charity_tot_sml</t>
  </si>
  <si>
    <t>mr_adj_charity_tot_std</t>
  </si>
  <si>
    <t>mr_casc_baa_sml</t>
  </si>
  <si>
    <t>mr_casc_baa_std</t>
  </si>
  <si>
    <t>mr_casc_da_sml</t>
  </si>
  <si>
    <t>mr_casc_da_std</t>
  </si>
  <si>
    <t>mr_casc_tot_sml</t>
  </si>
  <si>
    <t>mr_casc_tot_std</t>
  </si>
  <si>
    <t>mr_adj_casc_baa_sml</t>
  </si>
  <si>
    <t>mr_adj_casc_baa_std</t>
  </si>
  <si>
    <t>mr_adj_casc_da_sml</t>
  </si>
  <si>
    <t>mr_adj_casc_da_std</t>
  </si>
  <si>
    <t>mr_adj_casc_tot_sml</t>
  </si>
  <si>
    <t>mr_adj_casc_tot_std</t>
  </si>
  <si>
    <t>mr_rural_baa_sml</t>
  </si>
  <si>
    <t>mr_rural_baa_std</t>
  </si>
  <si>
    <t>mr_rural_da_sml</t>
  </si>
  <si>
    <t>mr_rural_da_std</t>
  </si>
  <si>
    <t>mr_rural_tot_sml</t>
  </si>
  <si>
    <t>mr_rural_tot_std</t>
  </si>
  <si>
    <t>mr_adj_rural_baa_sml</t>
  </si>
  <si>
    <t>mr_adj_rural_baa_std</t>
  </si>
  <si>
    <t>mr_adj_rural_da_sml</t>
  </si>
  <si>
    <t>mr_adj_rural_da_std</t>
  </si>
  <si>
    <t>mr_adj_rural_tot_sml</t>
  </si>
  <si>
    <t>mr_adj_rural_tot_std</t>
  </si>
  <si>
    <t>mr_adj_telecom_baa_sml</t>
  </si>
  <si>
    <t>mr_adj_telecom_baa_std</t>
  </si>
  <si>
    <t>mr_adj_telecom_da_sml</t>
  </si>
  <si>
    <t>mr_adj_telecom_da_std</t>
  </si>
  <si>
    <t>mr_adj_telecom_tot_sml</t>
  </si>
  <si>
    <t>mr_adj_telecom_tot_std</t>
  </si>
  <si>
    <t>mr_toilets_baa_sml</t>
  </si>
  <si>
    <t>mr_toilets_baa_std</t>
  </si>
  <si>
    <t>mr_toilets_da_sml</t>
  </si>
  <si>
    <t>mr_toilets_da_std</t>
  </si>
  <si>
    <t>mr_toilets_tot_sml</t>
  </si>
  <si>
    <t>mr_toilets_tot_std</t>
  </si>
  <si>
    <t>mr_adj_toilets_baa_sml</t>
  </si>
  <si>
    <t>mr_adj_toilets_baa_std</t>
  </si>
  <si>
    <t>mr_adj_toilets_da_sml</t>
  </si>
  <si>
    <t>mr_adj_toilets_da_std</t>
  </si>
  <si>
    <t>mr_adj_toilets_tot_sml</t>
  </si>
  <si>
    <t>mr_adj_toilets_tot_std</t>
  </si>
  <si>
    <t>mr_tot_baa_sml</t>
  </si>
  <si>
    <t>mr_tot_baa_std</t>
  </si>
  <si>
    <t>mr_tot_da_sml</t>
  </si>
  <si>
    <t>mr_tot_da_std</t>
  </si>
  <si>
    <t>mr_tot_tot_sml</t>
  </si>
  <si>
    <t>mr_tot_tot_std</t>
  </si>
  <si>
    <t>partocc_baa_sml</t>
  </si>
  <si>
    <t>partocc_baa_std</t>
  </si>
  <si>
    <t>partocc_da_sml</t>
  </si>
  <si>
    <t>partocc_da_std</t>
  </si>
  <si>
    <t>partocc_tot_sml</t>
  </si>
  <si>
    <t>partocc_tot_std</t>
  </si>
  <si>
    <t>partocc_adj_baa_sml</t>
  </si>
  <si>
    <t>partocc_adj_baa_std</t>
  </si>
  <si>
    <t>partocc_adj_da_sml</t>
  </si>
  <si>
    <t>partocc_adj_da_std</t>
  </si>
  <si>
    <t>partocc_adj_tot_sml</t>
  </si>
  <si>
    <t>partocc_adj_tot_std</t>
  </si>
  <si>
    <t>empty_baa_sml</t>
  </si>
  <si>
    <t>empty_baa_std</t>
  </si>
  <si>
    <t>empty_da_sml</t>
  </si>
  <si>
    <t>empty_da_std</t>
  </si>
  <si>
    <t>empty_tot_sml</t>
  </si>
  <si>
    <t>empty_tot_std</t>
  </si>
  <si>
    <t>empty_adj_baa_sml</t>
  </si>
  <si>
    <t>empty_adj_baa_std</t>
  </si>
  <si>
    <t>empty_adj_da_sml</t>
  </si>
  <si>
    <t>empty_adj_da_std</t>
  </si>
  <si>
    <t>empty_adj_tot_sml</t>
  </si>
  <si>
    <t>empty_adj_tot_std</t>
  </si>
  <si>
    <t>emptytot_baa_sml</t>
  </si>
  <si>
    <t>emptytot_baa_std</t>
  </si>
  <si>
    <t>emptytot_da_sml</t>
  </si>
  <si>
    <t>emptytot_da_std</t>
  </si>
  <si>
    <t>emptytot_tot_sml</t>
  </si>
  <si>
    <t>emptytot_tot_std</t>
  </si>
  <si>
    <t>dr_charity_baa_sml</t>
  </si>
  <si>
    <t>dr_charity_baa_std</t>
  </si>
  <si>
    <t>dr_charity_da_sml</t>
  </si>
  <si>
    <t>dr_charity_da_std</t>
  </si>
  <si>
    <t>dr_charity_tot_sml</t>
  </si>
  <si>
    <t>dr_charity_tot_std</t>
  </si>
  <si>
    <t>dr_adj_charity_baa_sml</t>
  </si>
  <si>
    <t>dr_adj_charity_baa_std</t>
  </si>
  <si>
    <t>dr_adj_charity_da_sml</t>
  </si>
  <si>
    <t>dr_adj_charity_da_std</t>
  </si>
  <si>
    <t>dr_adj_charity_tot_sml</t>
  </si>
  <si>
    <t>dr_adj_charity_tot_std</t>
  </si>
  <si>
    <t>dr_nonprof_baa_sml</t>
  </si>
  <si>
    <t>dr_nonprof_baa_std</t>
  </si>
  <si>
    <t>dr_nonprof_da_sml</t>
  </si>
  <si>
    <t>dr_nonprof_da_std</t>
  </si>
  <si>
    <t>dr_nonprof_tot_sml</t>
  </si>
  <si>
    <t>dr_nonprof_tot_std</t>
  </si>
  <si>
    <t>dr_adj_nonprof_baa_sml</t>
  </si>
  <si>
    <t>dr_adj_nonprof_baa_std</t>
  </si>
  <si>
    <t>dr_adj_nonprof_da_sml</t>
  </si>
  <si>
    <t>dr_adj_nonprof_da_std</t>
  </si>
  <si>
    <t>dr_adj_nonprof_tot_sml</t>
  </si>
  <si>
    <t>dr_adj_nonprof_tot_std</t>
  </si>
  <si>
    <t>dr_casc_baa_sml</t>
  </si>
  <si>
    <t>dr_casc_baa_std</t>
  </si>
  <si>
    <t>dr_casc_da_sml</t>
  </si>
  <si>
    <t>dr_casc_da_std</t>
  </si>
  <si>
    <t>dr_casc_tot_sml</t>
  </si>
  <si>
    <t>dr_casc_tot_std</t>
  </si>
  <si>
    <t>dr_adj_casc_baa_sml</t>
  </si>
  <si>
    <t>dr_adj_casc_baa_std</t>
  </si>
  <si>
    <t>dr_adj_casc_da_sml</t>
  </si>
  <si>
    <t>dr_adj_casc_da_std</t>
  </si>
  <si>
    <t>dr_adj_casc_tot_sml</t>
  </si>
  <si>
    <t>dr_adj_casc_tot_std</t>
  </si>
  <si>
    <t>dr_adj_rshop_baa_sml</t>
  </si>
  <si>
    <t>dr_adj_rshop_baa_std</t>
  </si>
  <si>
    <t>dr_adj_rshop_da_sml</t>
  </si>
  <si>
    <t>dr_adj_rshop_da_std</t>
  </si>
  <si>
    <t>dr_adj_rshop_tot_sml</t>
  </si>
  <si>
    <t>dr_adj_rshop_tot_std</t>
  </si>
  <si>
    <t>dr_smlrural_baa_sml</t>
  </si>
  <si>
    <t>dr_smlrural_baa_std</t>
  </si>
  <si>
    <t>dr_smlrural_da_sml</t>
  </si>
  <si>
    <t>dr_smlrural_da_std</t>
  </si>
  <si>
    <t>dr_smlrural_tot_sml</t>
  </si>
  <si>
    <t>dr_smlrural_tot_std</t>
  </si>
  <si>
    <t>dr_adj_smlrural_baa_sml</t>
  </si>
  <si>
    <t>dr_adj_smlrural_baa_std</t>
  </si>
  <si>
    <t>dr_adj_smlrural_da_sml</t>
  </si>
  <si>
    <t>dr_adj_smlrural_da_std</t>
  </si>
  <si>
    <t>dr_adj_smlrural_tot_sml</t>
  </si>
  <si>
    <t>dr_adj_smlrural_tot_std</t>
  </si>
  <si>
    <t>dr_other_baa_sml</t>
  </si>
  <si>
    <t>dr_other_baa_std</t>
  </si>
  <si>
    <t>dr_other_da_sml</t>
  </si>
  <si>
    <t>dr_other_da_std</t>
  </si>
  <si>
    <t>dr_other_tot_sml</t>
  </si>
  <si>
    <t>dr_other_tot_std</t>
  </si>
  <si>
    <t>dr_adj_other_baa_sml</t>
  </si>
  <si>
    <t>dr_adj_other_baa_std</t>
  </si>
  <si>
    <t>dr_adj_other_da_sml</t>
  </si>
  <si>
    <t>dr_adj_other_da_std</t>
  </si>
  <si>
    <t>dr_adj_other_tot_sml</t>
  </si>
  <si>
    <t>dr_adj_other_tot_std</t>
  </si>
  <si>
    <t>ezcasea_sml</t>
  </si>
  <si>
    <t>ezcasea_std</t>
  </si>
  <si>
    <t>ezcaseb_sml</t>
  </si>
  <si>
    <t>ezcaseb_std</t>
  </si>
  <si>
    <t>ezfreeports_da_sml</t>
  </si>
  <si>
    <t>ezfreeports_da_std</t>
  </si>
  <si>
    <t>dr_tot_baa_sml</t>
  </si>
  <si>
    <t>dr_tot_baa_std</t>
  </si>
  <si>
    <t>dr_tot_da_sml</t>
  </si>
  <si>
    <t>dr_tot_da_std</t>
  </si>
  <si>
    <t>dr_tot_tot_sml</t>
  </si>
  <si>
    <t>dr_tot_tot_std</t>
  </si>
  <si>
    <t>drs31_newempty_adj_baa_sml</t>
  </si>
  <si>
    <t>drs31_newempty_adj_baa_std</t>
  </si>
  <si>
    <t>drs31_newempty_adj_da_sml</t>
  </si>
  <si>
    <t>drs31_newempty_adj_da_std</t>
  </si>
  <si>
    <t>drs31_newempty_adj_tot_sml</t>
  </si>
  <si>
    <t>drs31_newempty_adj_tot_std</t>
  </si>
  <si>
    <t>drs31_longempty_adj_baa_sml</t>
  </si>
  <si>
    <t>drs31_longempty_adj_baa_std</t>
  </si>
  <si>
    <t>drs31_longempty_adj_da_sml</t>
  </si>
  <si>
    <t>drs31_longempty_adj_da_std</t>
  </si>
  <si>
    <t>drs31_longempty_adj_tot_sml</t>
  </si>
  <si>
    <t>drs31_longempty_adj_tot_std</t>
  </si>
  <si>
    <t>drs31_retail_adj_baa_sml</t>
  </si>
  <si>
    <t>drs31_retail_adj_baa_std</t>
  </si>
  <si>
    <t>drs31_retail_adj_da_sml</t>
  </si>
  <si>
    <t>drs31_retail_adj_da_std</t>
  </si>
  <si>
    <t>drs31_retail_adj_tot_sml</t>
  </si>
  <si>
    <t>drs31_retail_adj_tot_std</t>
  </si>
  <si>
    <t>drs31_flooding_baa_sml</t>
  </si>
  <si>
    <t>drs31_flooding_baa_std</t>
  </si>
  <si>
    <t>drs31_flooding_da_sml</t>
  </si>
  <si>
    <t>drs31_flooding_da_std</t>
  </si>
  <si>
    <t>drs31_flooding_tot_sml</t>
  </si>
  <si>
    <t>drs31_flooding_tot_std</t>
  </si>
  <si>
    <t>drs31_flooding_adj_baa_sml</t>
  </si>
  <si>
    <t>drs31_flooding_adj_baa_std</t>
  </si>
  <si>
    <t>drs31_flooding_adj_da_sml</t>
  </si>
  <si>
    <t>drs31_flooding_adj_da_std</t>
  </si>
  <si>
    <t>drs31_flooding_adj_tot_sml</t>
  </si>
  <si>
    <t>drs31_flooding_adj_tot_std</t>
  </si>
  <si>
    <t>drs31_inlieu_adj_baa_sml</t>
  </si>
  <si>
    <t>drs31_inlieu_adj_baa_std</t>
  </si>
  <si>
    <t>drs31_inlieu_adj_da_sml</t>
  </si>
  <si>
    <t>drs31_inlieu_adj_da_std</t>
  </si>
  <si>
    <t>drs31_inlieu_adj_tot_sml</t>
  </si>
  <si>
    <t>drs31_inlieu_adj_tot_std</t>
  </si>
  <si>
    <t>drs31_rural_adj_baa_sml</t>
  </si>
  <si>
    <t>drs31_rural_adj_baa_std</t>
  </si>
  <si>
    <t>drs31_rural_adj_da_sml</t>
  </si>
  <si>
    <t>drs31_rural_adj_da_std</t>
  </si>
  <si>
    <t>drs31_rural_adj_tot_sml</t>
  </si>
  <si>
    <t>drs31_rural_adj_tot_std</t>
  </si>
  <si>
    <t>drs31_localnews_baa_sml</t>
  </si>
  <si>
    <t>drs31_localnews_baa_std</t>
  </si>
  <si>
    <t>drs31_localnews_da_sml</t>
  </si>
  <si>
    <t>drs31_localnews_da_std</t>
  </si>
  <si>
    <t>drs31_localnews_tot_sml</t>
  </si>
  <si>
    <t>drs31_localnews_tot_std</t>
  </si>
  <si>
    <t>drs31_localnews_adj_baa_sml</t>
  </si>
  <si>
    <t>drs31_localnews_adj_baa_std</t>
  </si>
  <si>
    <t>drs31_localnews_adj_da_sml</t>
  </si>
  <si>
    <t>drs31_localnews_adj_da_std</t>
  </si>
  <si>
    <t>drs31_localnews_adj_tot_sml</t>
  </si>
  <si>
    <t>drs31_localnews_adj_tot_std</t>
  </si>
  <si>
    <t>drs31_smlsup_baa_sml</t>
  </si>
  <si>
    <t>drs31_smlsup_baa_std</t>
  </si>
  <si>
    <t>drs31_smlsup_da_sml</t>
  </si>
  <si>
    <t>drs31_smlsup_da_std</t>
  </si>
  <si>
    <t>drs31_smlsup_tot_sml</t>
  </si>
  <si>
    <t>drs31_smlsup_tot_std</t>
  </si>
  <si>
    <t>drs31_smlsup_adj_baa_sml</t>
  </si>
  <si>
    <t>drs31_smlsup_adj_baa_std</t>
  </si>
  <si>
    <t>drs31_smlsup_adj_da_sml</t>
  </si>
  <si>
    <t>drs31_smlsup_adj_da_std</t>
  </si>
  <si>
    <t>drs31_smlsup_adj_tot_sml</t>
  </si>
  <si>
    <t>drs31_smlsup_adj_tot_std</t>
  </si>
  <si>
    <t>drs31_smlsup2223_adj_baa_sml</t>
  </si>
  <si>
    <t>drs31_smlsup2223_adj_baa_std</t>
  </si>
  <si>
    <t>drs31_smlsup2223_adj_da_sml</t>
  </si>
  <si>
    <t>drs31_smlsup2223_adj_da_std</t>
  </si>
  <si>
    <t>drs31_smlsup2223_adj_tot_sml</t>
  </si>
  <si>
    <t>drs31_smlsup2223_adj_tot_std</t>
  </si>
  <si>
    <t>drs31_discsch_adj_baa_sml</t>
  </si>
  <si>
    <t>drs31_discsch_adj_baa_std</t>
  </si>
  <si>
    <t>drs31_discsch_adj_da_sml</t>
  </si>
  <si>
    <t>drs31_discsch_adj_da_std</t>
  </si>
  <si>
    <t>drs31_discsch_adj_tot_sml</t>
  </si>
  <si>
    <t>drs31_discsch_adj_tot_std</t>
  </si>
  <si>
    <t>drs31_pub_adj_baa_sml</t>
  </si>
  <si>
    <t>drs31_pub_adj_baa_std</t>
  </si>
  <si>
    <t>drs31_pub_adj_da_sml</t>
  </si>
  <si>
    <t>drs31_pub_adj_da_std</t>
  </si>
  <si>
    <t>drs31_pub_adj_tot_sml</t>
  </si>
  <si>
    <t>drs31_pub_adj_tot_std</t>
  </si>
  <si>
    <t>drs31_rhl_baa_sml</t>
  </si>
  <si>
    <t>drs31_rhl_baa_std</t>
  </si>
  <si>
    <t>drs31_rhl_da_sml</t>
  </si>
  <si>
    <t>drs31_rhl_da_std</t>
  </si>
  <si>
    <t>drs31_rhl_tot_sml</t>
  </si>
  <si>
    <t>drs31_rhl_tot_std</t>
  </si>
  <si>
    <t>drs31_expretail_adj_baa_sml</t>
  </si>
  <si>
    <t>drs31_expretail_adj_baa_std</t>
  </si>
  <si>
    <t>drs31_expretail_adj_da_sml</t>
  </si>
  <si>
    <t>drs31_expretail_adj_da_std</t>
  </si>
  <si>
    <t>drs31_expretail_adj_tot_sml</t>
  </si>
  <si>
    <t>drs31_expretail_adj_tot_std</t>
  </si>
  <si>
    <t>drs31_nursery_adj_baa_sml</t>
  </si>
  <si>
    <t>drs31_nursery_adj_baa_std</t>
  </si>
  <si>
    <t>drs31_nursery_adj_da_sml</t>
  </si>
  <si>
    <t>drs31_nursery_adj_da_std</t>
  </si>
  <si>
    <t>drs31_nursery_adj_tot_sml</t>
  </si>
  <si>
    <t>drs31_nursery_adj_tot_std</t>
  </si>
  <si>
    <t>drs31_carf_adj_baa_sml</t>
  </si>
  <si>
    <t>drs31_carf_adj_baa_std</t>
  </si>
  <si>
    <t>drs31_carf_adj_da_sml</t>
  </si>
  <si>
    <t>drs31_carf_adj_da_std</t>
  </si>
  <si>
    <t>drs31_carf_adj_tot_sml</t>
  </si>
  <si>
    <t>drs31_carf_adj_tot_std</t>
  </si>
  <si>
    <t>drs31_film_baa_sml</t>
  </si>
  <si>
    <t>drs31_film_baa_std</t>
  </si>
  <si>
    <t>drs31_film_da_sml</t>
  </si>
  <si>
    <t>drs31_film_da_std</t>
  </si>
  <si>
    <t>drs31_film_tot_sml</t>
  </si>
  <si>
    <t>drs31_film_tot_std</t>
  </si>
  <si>
    <t>drs31_tot_baa_sml</t>
  </si>
  <si>
    <t>drs31_tot_baa_std</t>
  </si>
  <si>
    <t>drs31_tot_da_sml</t>
  </si>
  <si>
    <t>drs31_tot_da_std</t>
  </si>
  <si>
    <t>drs31_tot_tot_sml</t>
  </si>
  <si>
    <t>drs31_tot_tot_std</t>
  </si>
  <si>
    <t>drs31_hardship_baa_sml</t>
  </si>
  <si>
    <t>drs31_hardship_baa_std</t>
  </si>
  <si>
    <t>drs31_hardship_da_sml</t>
  </si>
  <si>
    <t>drs31_hardship_da_std</t>
  </si>
  <si>
    <t>drs31_hardship_tot_sml</t>
  </si>
  <si>
    <t>drs31_hardship_tot_std</t>
  </si>
  <si>
    <t>drs31_hardship_adj_baa_sml</t>
  </si>
  <si>
    <t>drs31_hardship_adj_baa_std</t>
  </si>
  <si>
    <t>drs31_hardship_adj_da_sml</t>
  </si>
  <si>
    <t>drs31_hardship_adj_da_std</t>
  </si>
  <si>
    <t>drs31_hardship_adj_tot_sml</t>
  </si>
  <si>
    <t>drs31_hardship_adj_tot_std</t>
  </si>
  <si>
    <t>drs31_hardshiptot_baa_sml</t>
  </si>
  <si>
    <t>drs31_hardshiptot_baa_std</t>
  </si>
  <si>
    <t>drs31_hardshiptot_da_sml</t>
  </si>
  <si>
    <t>drs31_hardshiptot_da_std</t>
  </si>
  <si>
    <t>drs31_hardshiptot_tot_sml</t>
  </si>
  <si>
    <t>drs31_hardshiptot_tot_std</t>
  </si>
  <si>
    <t>rec_grsrates_baa_sml</t>
  </si>
  <si>
    <t>rec_grsrates_baa_std</t>
  </si>
  <si>
    <t>rec_grsrates_da_sml</t>
  </si>
  <si>
    <t>rec_grsrates_da_std</t>
  </si>
  <si>
    <t>rec_grsrates_tot_sml</t>
  </si>
  <si>
    <t>rec_grsrates_tot_std</t>
  </si>
  <si>
    <t>rec_transrel_baa_sml</t>
  </si>
  <si>
    <t>rec_transrel_baa_std</t>
  </si>
  <si>
    <t>rec_transrel_da_sml</t>
  </si>
  <si>
    <t>rec_transrel_da_std</t>
  </si>
  <si>
    <t>rec_transrel_tot_sml</t>
  </si>
  <si>
    <t>rec_transrel_tot_std</t>
  </si>
  <si>
    <t>rec_mr_baa_sml</t>
  </si>
  <si>
    <t>rec_mr_baa_std</t>
  </si>
  <si>
    <t>rec_mr_da_sml</t>
  </si>
  <si>
    <t>rec_mr_da_std</t>
  </si>
  <si>
    <t>rec_mr_tot_sml</t>
  </si>
  <si>
    <t>rec_mr_tot_std</t>
  </si>
  <si>
    <t>rec_empty_baa_sml</t>
  </si>
  <si>
    <t>rec_empty_baa_std</t>
  </si>
  <si>
    <t>rec_empty_da_sml</t>
  </si>
  <si>
    <t>rec_empty_da_std</t>
  </si>
  <si>
    <t>rec_empty_tot_sml</t>
  </si>
  <si>
    <t>rec_empty_tot_std</t>
  </si>
  <si>
    <t>rec_dr_baa_sml</t>
  </si>
  <si>
    <t>rec_dr_baa_std</t>
  </si>
  <si>
    <t>rec_dr_da_sml</t>
  </si>
  <si>
    <t>rec_dr_da_std</t>
  </si>
  <si>
    <t>rec_dr_tot_sml</t>
  </si>
  <si>
    <t>rec_dr_tot_std</t>
  </si>
  <si>
    <t>rec_drs31_baa_sml</t>
  </si>
  <si>
    <t>rec_drs31_baa_std</t>
  </si>
  <si>
    <t>rec_drs32_da_sml</t>
  </si>
  <si>
    <t>rec_drs32_da_std</t>
  </si>
  <si>
    <t>rec_drs33_tot_sml</t>
  </si>
  <si>
    <t>rec_drs33_tot_std</t>
  </si>
  <si>
    <t>rec_hardship_baa_sml</t>
  </si>
  <si>
    <t>rec_hardship_baa_std</t>
  </si>
  <si>
    <t>rec_hardship_da_sml</t>
  </si>
  <si>
    <t>rec_hardship_da_std</t>
  </si>
  <si>
    <t>rec_hardship_tot_sml</t>
  </si>
  <si>
    <t>rec_hardship_tot_std</t>
  </si>
  <si>
    <t>rec_totalrel_baa_sml</t>
  </si>
  <si>
    <t>rec_totalrel_baa_std</t>
  </si>
  <si>
    <t>rec_totalrel_da_sml</t>
  </si>
  <si>
    <t>rec_totalrel_da_std</t>
  </si>
  <si>
    <t>rec_totalrel_tot_sml</t>
  </si>
  <si>
    <t>rec_totalrel_tot_std</t>
  </si>
  <si>
    <t>rec_netrates_baa_sml</t>
  </si>
  <si>
    <t>rec_netrates_baa_std</t>
  </si>
  <si>
    <t>rec_netrates_da_sml</t>
  </si>
  <si>
    <t>rec_netrates_da_std</t>
  </si>
  <si>
    <t>rec_netrates_tot_sml</t>
  </si>
  <si>
    <t>rec_netrates_tot_std</t>
  </si>
  <si>
    <t>mr_lowcarbheat_baa</t>
  </si>
  <si>
    <t>mr_lowcarbheat_da</t>
  </si>
  <si>
    <t>mr_lowcarbheat_tot</t>
  </si>
  <si>
    <t>mr_lowcarbheat_adj_baa</t>
  </si>
  <si>
    <t>mr_lowcarbheat_adj_da</t>
  </si>
  <si>
    <t>mr_lowcarbheat_adj_tot</t>
  </si>
  <si>
    <t>mr_lowcarbheat_baa_std</t>
  </si>
  <si>
    <t>mr_lowcarbheat_da_std</t>
  </si>
  <si>
    <t>mr_lowcarbheat_tot_std</t>
  </si>
  <si>
    <t>mr_lowcarbheat_adj_baa_std</t>
  </si>
  <si>
    <t>mr_lowcarbheat_adj_da_std</t>
  </si>
  <si>
    <t>mr_lowcarbheat_adj_tot_std</t>
  </si>
  <si>
    <t>23. Amount of relief in respect of 2024-25 liability</t>
  </si>
  <si>
    <t>48. Adjustments to amount of relief provided in</t>
  </si>
  <si>
    <t>54. Amount due to authority in 2024-25 - Loss of net rates income</t>
  </si>
  <si>
    <t>multicap_nndr3_ndri_ba</t>
  </si>
  <si>
    <t>multicap_nndr3_ndri_ua</t>
  </si>
  <si>
    <t>multicap_nndr3_ndri_fra</t>
  </si>
  <si>
    <t>multicap_nndr1_ndri_ba</t>
  </si>
  <si>
    <t>multicap_nndr1_ndri_ua</t>
  </si>
  <si>
    <t>multicap_nndr1_ndri_fra</t>
  </si>
  <si>
    <t>multicap_nndr3_relief_ba</t>
  </si>
  <si>
    <t>multicap_nndr3_relief_ua</t>
  </si>
  <si>
    <t>multicap_nndr3_relief_fra</t>
  </si>
  <si>
    <t>multicap_nndr1_relief_ba</t>
  </si>
  <si>
    <t>multicap_nndr1_relief_ua</t>
  </si>
  <si>
    <t>multicap_nndr1_relief_fra</t>
  </si>
  <si>
    <t>68. Amount due to authority in 2024-25</t>
  </si>
  <si>
    <t>Data taken from NNDR1 2024-25</t>
  </si>
  <si>
    <t>Part 1 - Line 4</t>
  </si>
  <si>
    <t>Part 4 - Line 5</t>
  </si>
  <si>
    <t>Part 4 - Line 11 Col 2</t>
  </si>
  <si>
    <t>Part 4 - Line 11 Col 3</t>
  </si>
  <si>
    <t>Part 4 - Line 8 Col 2</t>
  </si>
  <si>
    <t>Part 4 - Line 14 Col 2</t>
  </si>
  <si>
    <t>Part 4 - Line 14 Col 3</t>
  </si>
  <si>
    <t>Part 4 - Line 14 Col 4</t>
  </si>
  <si>
    <t>Part 4 - Line 17 Col 2</t>
  </si>
  <si>
    <t>Part 4 - Line 17 Col 3</t>
  </si>
  <si>
    <t>Part 4 - Line 20 Cols 1 and 2</t>
  </si>
  <si>
    <t>Part 5 - Line 27 Col 1</t>
  </si>
  <si>
    <t>Part 5 - Line 27 Col 2</t>
  </si>
  <si>
    <t>Part 5 - Line 27 Col 3</t>
  </si>
  <si>
    <t>Part 5 - Line 27 Col 4</t>
  </si>
  <si>
    <t>Part 4 - Line 23 Col 2</t>
  </si>
  <si>
    <t>Part 4 - Line 23 Col 3</t>
  </si>
  <si>
    <t>Part 4 - Line 23 Col 4</t>
  </si>
  <si>
    <t>Part 4 - Line 26 Col 2</t>
  </si>
  <si>
    <t>Part 4 - Line 26 Col 3</t>
  </si>
  <si>
    <t>Part 4 - Line 26 Col 4</t>
  </si>
  <si>
    <t>Part 4 - Line 29 Col 2</t>
  </si>
  <si>
    <t>Part 4 - Line 29 Col 3</t>
  </si>
  <si>
    <t>Part 4 - Line 29 Col 4</t>
  </si>
  <si>
    <t>Part 4 - Line 39 Col 4</t>
  </si>
  <si>
    <t>Part 4 - Line 39 Col 3</t>
  </si>
  <si>
    <t>Part 4 - Line 39 Col 2</t>
  </si>
  <si>
    <t>Part 4 - Line 45 Col 2</t>
  </si>
  <si>
    <t>Part 4 - Line 45 Col 4</t>
  </si>
  <si>
    <t>Part 4 - Line 45 Col 3</t>
  </si>
  <si>
    <t>Part 4 - Line 60 Col 2</t>
  </si>
  <si>
    <t>Part 4 - Line 60 Col 4</t>
  </si>
  <si>
    <t>Part 4 - Line 60 Col 3</t>
  </si>
  <si>
    <t>Part 4 - Line 42 Col 2</t>
  </si>
  <si>
    <t>Part 4 - Line 42 Col 4</t>
  </si>
  <si>
    <t>Part 4 - Line 42 Col 3</t>
  </si>
  <si>
    <t>Part 4 -  Line 2 Col 1</t>
  </si>
  <si>
    <t>Part 4 -  Line 2 Col 2</t>
  </si>
  <si>
    <t>Part 5 - Line 27 Col 5</t>
  </si>
  <si>
    <t>Part 4 - Line 51 Col 2</t>
  </si>
  <si>
    <t>Part 4 - Line 51 Col 4</t>
  </si>
  <si>
    <t>Part 4 - Line 51 Col 3</t>
  </si>
  <si>
    <t>Part 4 - Line 17 Col 4</t>
  </si>
  <si>
    <t>Part 5 - Line 29 Col 5</t>
  </si>
  <si>
    <t>Data from 2023-24 NNDR3</t>
  </si>
  <si>
    <t>Part 5 - Line 15 Col 5
Main val - 22</t>
  </si>
  <si>
    <t>Part 5 - Line 17 Col 5
Main val - 23</t>
  </si>
  <si>
    <t>Part 5 - Line 25 Col 1</t>
  </si>
  <si>
    <t>Part 5 - Line 25 Col 2</t>
  </si>
  <si>
    <t>Part 5 - Line 25 Col 3</t>
  </si>
  <si>
    <t>Part 5 - Line 25 Col 4</t>
  </si>
  <si>
    <t>Main val - 16</t>
  </si>
  <si>
    <t>Main val - 1</t>
  </si>
  <si>
    <t>Main val - 2</t>
  </si>
  <si>
    <t>Main val - 3</t>
  </si>
  <si>
    <t>Main val - 4</t>
  </si>
  <si>
    <t>Main val - 5</t>
  </si>
  <si>
    <t>Main val - 6</t>
  </si>
  <si>
    <t>Main val - 7</t>
  </si>
  <si>
    <t>Main val - 8</t>
  </si>
  <si>
    <t>Main val - 9</t>
  </si>
  <si>
    <t>Main val - 10</t>
  </si>
  <si>
    <t>Main val - 11</t>
  </si>
  <si>
    <t>Main val - 12</t>
  </si>
  <si>
    <t>Main val - 13</t>
  </si>
  <si>
    <t>Main val - 15</t>
  </si>
  <si>
    <t>Main val - 18</t>
  </si>
  <si>
    <t>Main val - 19</t>
  </si>
  <si>
    <t>Main val - 20</t>
  </si>
  <si>
    <t>Main val - 21</t>
  </si>
  <si>
    <t>Main val - 17</t>
  </si>
  <si>
    <t>Part 2 - Line 5 validation (under)</t>
  </si>
  <si>
    <t>Part 5 - Line 17a Col 5</t>
  </si>
  <si>
    <t>Part 5 - Line 17b Col 5</t>
  </si>
  <si>
    <t>Part 5 - Line 17c Col 5</t>
  </si>
  <si>
    <t>Main val - 14</t>
  </si>
  <si>
    <t>2025-26 NNDR1</t>
  </si>
  <si>
    <t>Part 4 - Line 22b Col 2</t>
  </si>
  <si>
    <t>Part 4 - Line 22b</t>
  </si>
  <si>
    <t>Part 2 - Line 9 validation (under)</t>
  </si>
  <si>
    <t>Part 3 - Line 45 formatting</t>
  </si>
  <si>
    <t>Part 3 - Line 51 conditional formatting</t>
  </si>
  <si>
    <t>Part 3 - Line 50 conditional formatting</t>
  </si>
  <si>
    <t>Part 4 - Line 64 Col 2</t>
  </si>
  <si>
    <t>Part 4 - Line 64 Col 4</t>
  </si>
  <si>
    <t>Part 4 - Line 64 Col 3</t>
  </si>
  <si>
    <t>Data from NNDR3 21-22</t>
  </si>
  <si>
    <t>Part 3 - CARF validation</t>
  </si>
  <si>
    <t>Part 3 - CARF validation
Main val - 25</t>
  </si>
  <si>
    <t>Data from NNDR3 22-23</t>
  </si>
  <si>
    <t>Provisional/final status of 2023-24 NNDR3 data used in 2023-24 NNDR3 form</t>
  </si>
  <si>
    <t>45. TOTAL DISCRETIONARY RELIEFS (UNFUNDED)</t>
  </si>
  <si>
    <t>46. Adjustments to amount of relief provided in</t>
  </si>
  <si>
    <t>49. Amount of relief in respect of 2024-25 liability</t>
  </si>
  <si>
    <t>50. Adjustments to amount of relief provided in</t>
  </si>
  <si>
    <t>51. Adjustments to amount of relief provided in respect of</t>
  </si>
  <si>
    <t>52. Adjustments to amount of relief provided in</t>
  </si>
  <si>
    <t>53. Amount of relief in respect of 2024-25 liability</t>
  </si>
  <si>
    <t>54. Adjustments to amount of relief provided in</t>
  </si>
  <si>
    <t>55. Amount of relief in respect of 2024-25 liability</t>
  </si>
  <si>
    <t xml:space="preserve">56. Adjustments only to amount of Supporting Small </t>
  </si>
  <si>
    <t>57. Adjustments to amount of relief provided in</t>
  </si>
  <si>
    <t>59. Amount of relief in respect of 2024-25 liability</t>
  </si>
  <si>
    <t>60. Adjustments to amount of relief provided in</t>
  </si>
  <si>
    <t>62. Adjustments to amount of relief in respect of 2021-22</t>
  </si>
  <si>
    <t>63. Amount of relief in respect of 2024-25 liability</t>
  </si>
  <si>
    <r>
      <t>4.  When the data have been checked and verified please email the complete file to</t>
    </r>
    <r>
      <rPr>
        <sz val="14"/>
        <color indexed="12"/>
        <rFont val="Arial"/>
        <family val="2"/>
      </rPr>
      <t xml:space="preserve"> nndr.statistics@communities.gov.uk </t>
    </r>
  </si>
  <si>
    <t>nndr.statistics@communities.gov.uk</t>
  </si>
  <si>
    <t>mr_improv_baa</t>
  </si>
  <si>
    <t>mr_improv_da</t>
  </si>
  <si>
    <t>mr_improv_tot</t>
  </si>
  <si>
    <t>Part 3 - Line 46 formatting</t>
  </si>
  <si>
    <t>Investment Zones Relief</t>
  </si>
  <si>
    <t>70. Amount due to authority in 2024-25</t>
  </si>
  <si>
    <t>York and North Yorkshire Mayoral Combined Authority</t>
  </si>
  <si>
    <t>Proportions small and standard</t>
  </si>
  <si>
    <t>DA</t>
  </si>
  <si>
    <t>BA</t>
  </si>
  <si>
    <t>Small</t>
  </si>
  <si>
    <t>Standard</t>
  </si>
  <si>
    <t>drs31_smlsup2324_adj_baa_sml</t>
  </si>
  <si>
    <t>drs31_smlsup2324_adj_tot_sml</t>
  </si>
  <si>
    <t>drs31_smlsup2324_adj_da_sml</t>
  </si>
  <si>
    <t>drs31_smlsup2324_adj_baa_std</t>
  </si>
  <si>
    <t>drs31_smlsup2324_adj_da_std</t>
  </si>
  <si>
    <t>drs31_smlsup2324_adj_tot_std</t>
  </si>
  <si>
    <t>drs31_smlsup2324_adj_baa</t>
  </si>
  <si>
    <t>drs31_smlsup2324_adj_da</t>
  </si>
  <si>
    <t>drs31_smlsup2324_adj_tot</t>
  </si>
  <si>
    <t>56a. Adjustments only to Supporting Small Business</t>
  </si>
  <si>
    <t xml:space="preserve">56b. Adjustments only to Supporting Small Business </t>
  </si>
  <si>
    <t>Part 4 supplementary adjustment factor</t>
  </si>
  <si>
    <t>Part 4 - Line 55 col 2</t>
  </si>
  <si>
    <t>Part 4 - Line 57 col 2</t>
  </si>
  <si>
    <t>Part 4 - Line 55 col 3</t>
  </si>
  <si>
    <t>Part 4 - Line 55 col 4</t>
  </si>
  <si>
    <t>Part 4 - Line 57 col 3</t>
  </si>
  <si>
    <t>Part 4 - Line 57 col 4</t>
  </si>
  <si>
    <t>Multiplier cap - Loss of net rates income - BA</t>
  </si>
  <si>
    <t>Multiplier cap - Loss of net rates income - MPA</t>
  </si>
  <si>
    <t>Multiplier cap - Loss of net rates income - FRA</t>
  </si>
  <si>
    <t>Multiplier cap - Uprating to grants in respect of S31 funded reliefs- BA</t>
  </si>
  <si>
    <t>s31_sbrrmcap_ndri_ba</t>
  </si>
  <si>
    <t>s31_sbrrmcap_ndri_mpa</t>
  </si>
  <si>
    <t>s31_sbrrmcap_ndri_fra</t>
  </si>
  <si>
    <t>s31_sbrrmcap_relief_ba</t>
  </si>
  <si>
    <t>s31_sbrrmcap_relief_mpa</t>
  </si>
  <si>
    <t>s31_sbrrmcap_relief_fra</t>
  </si>
  <si>
    <t>CARF relief in 23-24</t>
  </si>
  <si>
    <t>F</t>
  </si>
  <si>
    <t>MHCLG info</t>
  </si>
  <si>
    <t>Opening Balance as at 1 April 2024</t>
  </si>
  <si>
    <t>openbal_adjusted</t>
  </si>
  <si>
    <t>mr_improv_baa_sml</t>
  </si>
  <si>
    <t>mr_improv_da_sml</t>
  </si>
  <si>
    <t>mr_improv_tot_sml</t>
  </si>
  <si>
    <t>mr_improv_baa_std</t>
  </si>
  <si>
    <t>mr_improv_da_std</t>
  </si>
  <si>
    <t>mr_improv_tot_std</t>
  </si>
  <si>
    <t>mr_lowcarbheat_baa_sml</t>
  </si>
  <si>
    <t>mr_lowcarbheat_da_sml</t>
  </si>
  <si>
    <t>mr_lowcarbheat_tot_sml</t>
  </si>
  <si>
    <t>mr_lowcarbheat_adj_baa_sml</t>
  </si>
  <si>
    <t>mr_lowcarbheat_adj_da_sml</t>
  </si>
  <si>
    <t>mr_lowcarbheat_adj_tot_sml</t>
  </si>
  <si>
    <t>56. Amount due to authority in 2024-25 - Uprating to grants in</t>
  </si>
  <si>
    <t>respect of Section 31 funded reliefs</t>
  </si>
  <si>
    <t>55. Amount provisionally paid (based on NNDR1 2024-25</t>
  </si>
  <si>
    <t>[Part 1C])</t>
  </si>
  <si>
    <t>57. Amount provisionally paid (based on NNDR1 2024-25</t>
  </si>
  <si>
    <t>58. Amount due to authority in 2024-25 - Total (line 54 plus</t>
  </si>
  <si>
    <t xml:space="preserve"> line 56)</t>
  </si>
  <si>
    <t xml:space="preserve">59. Amount provisionally paid (based on NNDR1 2024-25 </t>
  </si>
  <si>
    <t>line 59)</t>
  </si>
  <si>
    <t>multicap_tot_due_ba</t>
  </si>
  <si>
    <t>multicap_tot_due_ua</t>
  </si>
  <si>
    <t>multicap_tot_due_fra</t>
  </si>
  <si>
    <t>multicap_tot_due_tot</t>
  </si>
  <si>
    <t>multicap_nndr1_tot_ba</t>
  </si>
  <si>
    <t>multicap_nndr1_tot_ua</t>
  </si>
  <si>
    <t>multicap_nndr1_tot_fra</t>
  </si>
  <si>
    <t>multicap_nndr1_tot_tot</t>
  </si>
  <si>
    <t>multicap_nndr3_tot_ba</t>
  </si>
  <si>
    <t>multicap_nndr3_tot_ua</t>
  </si>
  <si>
    <t>multicap_nndr3_tot_fra</t>
  </si>
  <si>
    <t>multicap_nndr3_tot_tot</t>
  </si>
  <si>
    <t>multicap_nndr3_ndri_tot</t>
  </si>
  <si>
    <t>multicap_nndr1_ndri_tot</t>
  </si>
  <si>
    <t>multicap_nndr3_relief_tot</t>
  </si>
  <si>
    <t>multicap_nndr1_relief_tot</t>
  </si>
  <si>
    <t>s31_sbrrmcap_ndri_tot</t>
  </si>
  <si>
    <t>Part 4 - Line 55 col 1</t>
  </si>
  <si>
    <t>s31_sbrrmcap_relief_tot</t>
  </si>
  <si>
    <t>Part 4 - Line 57 col 1</t>
  </si>
  <si>
    <t>Multiplier cap - Loss of net rates income - TOT</t>
  </si>
  <si>
    <t>Multiplier cap - Uprating to grants in respect of S31 funded reliefs- TOT</t>
  </si>
  <si>
    <t>Multiplier cap - Uprating to grants in respect of S31 funded reliefs- MPA</t>
  </si>
  <si>
    <t>Multiplier cap - Uprating to grants in respect of S31 funded reliefs- FRA</t>
  </si>
  <si>
    <t>s31_sbrrmcap_tot</t>
  </si>
  <si>
    <t>s31_sbrrmcap_ba</t>
  </si>
  <si>
    <t>s31_sbrrmcap_mpa</t>
  </si>
  <si>
    <t>s31_sbrrmcap_fra</t>
  </si>
  <si>
    <t>Multiplier cap - Total - TOT</t>
  </si>
  <si>
    <t>Multiplier cap - Total - BA</t>
  </si>
  <si>
    <t>Multiplier cap - Total - MPA</t>
  </si>
  <si>
    <t>Multiplier cap - Total - FRA</t>
  </si>
  <si>
    <t>Part 4 - Line 59 col 1</t>
  </si>
  <si>
    <t>Part 4 - Line 59 col 2</t>
  </si>
  <si>
    <t>Part 4 - Line 59 col 3</t>
  </si>
  <si>
    <t>Part 4 - Line 59 col 4</t>
  </si>
  <si>
    <t>Certifier e-mail address</t>
  </si>
  <si>
    <t>Certifier role</t>
  </si>
  <si>
    <t>Certifier_Email</t>
  </si>
  <si>
    <t>Certifier_Role</t>
  </si>
  <si>
    <t>The email address of the authorised certifier</t>
  </si>
  <si>
    <t>The job title of the authorised certifier</t>
  </si>
  <si>
    <t>MPA_Name</t>
  </si>
  <si>
    <t>FRA_Name</t>
  </si>
  <si>
    <t>Local authority MPA</t>
  </si>
  <si>
    <t>Local authority Fire Authority</t>
  </si>
  <si>
    <t>60. Sum due to (+) / from (-) billing authority (line 58 minus</t>
  </si>
  <si>
    <t>Cost of RHL relief</t>
  </si>
  <si>
    <t>2024-25 Billing authority proportion</t>
  </si>
  <si>
    <t>2024-25 upper tier proportion</t>
  </si>
  <si>
    <t>2024-25 fire proportion</t>
  </si>
  <si>
    <t>2024-25 Sum</t>
  </si>
  <si>
    <t>Baseline for 2024-25 NNDR1</t>
  </si>
  <si>
    <t xml:space="preserve"> * White background, blue border - actual data pre-filled by the Ministry of Housing, Communities &amp; Local Government into these cells. These data are usually taken from the NNDR1 2024-25 unless advised otherwise in the guidance. You will not be able to enter data in these cells.</t>
  </si>
  <si>
    <t xml:space="preserve"> discrepencies)</t>
  </si>
  <si>
    <t>14. Agreed adjustment to opening balance (in respect of brought forward</t>
  </si>
  <si>
    <t>discrepencies)</t>
  </si>
  <si>
    <t>noncoll_ob_adj_cg</t>
  </si>
  <si>
    <t>noncoll_ob_adj_ba</t>
  </si>
  <si>
    <t>noncoll_ob_adj_mpa</t>
  </si>
  <si>
    <t>noncoll_ob_adj_fra</t>
  </si>
  <si>
    <t>noncoll_ob_adj_tot</t>
  </si>
  <si>
    <t>appeals_ob_adj_cg</t>
  </si>
  <si>
    <t>appeals_ob_adj_ba</t>
  </si>
  <si>
    <t>appeals_ob_adj_mpa</t>
  </si>
  <si>
    <t>appeals_ob_adj_fra</t>
  </si>
  <si>
    <t>appeals_ob_adj_tot</t>
  </si>
  <si>
    <t>Does adjustment line = 0?</t>
  </si>
  <si>
    <t>Allowance for non-collection opening balance</t>
  </si>
  <si>
    <t>Appeal adjustment opening balance</t>
  </si>
  <si>
    <t>Actual (+/-)</t>
  </si>
  <si>
    <t>% (+/-)</t>
  </si>
  <si>
    <t>appeals_ob_adjusted_cg</t>
  </si>
  <si>
    <t>appeals_ob_adjusted_ba</t>
  </si>
  <si>
    <t>appeals_ob_adjusted_mpa</t>
  </si>
  <si>
    <t>appeals_ob_adjusted_fra</t>
  </si>
  <si>
    <t>appeals_ob_adjusted_tot</t>
  </si>
  <si>
    <t>val_noncoll_ob_py</t>
  </si>
  <si>
    <t>val_appeals_ob_py</t>
  </si>
  <si>
    <t>val_noncoll_ob_change</t>
  </si>
  <si>
    <t>val_appeals_ob_change</t>
  </si>
  <si>
    <t>val_noncoll_ob_flag</t>
  </si>
  <si>
    <t>val_appeals_ob_flag</t>
  </si>
  <si>
    <t>val_appeals_ob_comment</t>
  </si>
  <si>
    <t>val_noncoll_ob_comment</t>
  </si>
  <si>
    <t>E6360</t>
  </si>
  <si>
    <t>Bournemouth, Christchurch &amp; Poole UA</t>
  </si>
  <si>
    <t>Dorset Council UA</t>
  </si>
  <si>
    <t>23. Sums outstanding from ratepayers (debtors)</t>
  </si>
  <si>
    <t>24. Sums owed to ratepayers</t>
  </si>
  <si>
    <t>12. Amount of relief in respect of 2024-25 liability</t>
  </si>
  <si>
    <t>13. Adjustments to amount of relief provided in respect of previous years</t>
  </si>
  <si>
    <t>18. Adjustments to amount of relief provided in</t>
  </si>
  <si>
    <t>19. Amount of relief in respect of 2024-25 liability</t>
  </si>
  <si>
    <t>24. TOTAL MANDATORY RELIEFS</t>
  </si>
  <si>
    <t>25. Amount of relief in respect of 2024-25 liability</t>
  </si>
  <si>
    <t>26. Adjustments to amount of relief provided in respect of previous years</t>
  </si>
  <si>
    <t>27. Amount of relief in respect of 2024-25 liability</t>
  </si>
  <si>
    <t>28. Adjustments to amount of relief provided in respect of previous years</t>
  </si>
  <si>
    <t>29. TOTAL UNOCCUPIED PROPERTY "RELIEF"</t>
  </si>
  <si>
    <t>30. Amount of relief in respect of 2024-25 liability</t>
  </si>
  <si>
    <t>31. Adjustments to amount of relief provided in respect of previous years</t>
  </si>
  <si>
    <t>32. Amount of relief in respect of 2024-25 liability</t>
  </si>
  <si>
    <t>33. Adjustments to amount of relief provided in respect of previous years</t>
  </si>
  <si>
    <t>34. Amount of relief in respect of 2024-25 liability</t>
  </si>
  <si>
    <t>35. Adjustments to amount of relief provided in respect of previous years</t>
  </si>
  <si>
    <t>37. Amount of relief in respect of 2024-25 liability</t>
  </si>
  <si>
    <t>38. Adjustments to amount of relief provided in respect of previous years</t>
  </si>
  <si>
    <t>39. Amount of relief in respect of 2024-25 liability</t>
  </si>
  <si>
    <t>40. Adjustments to amount of relief provided in respect of previous years</t>
  </si>
  <si>
    <t>41. Relief given to Case A hereditaments</t>
  </si>
  <si>
    <t>42. Relief given to Case B hereditaments</t>
  </si>
  <si>
    <t>43. Relief given to Freeports</t>
  </si>
  <si>
    <t>44. Relief given to Investment Zones</t>
  </si>
  <si>
    <t>64. TOTAL DISCRETIONARY RELIEF (FUNDED S.31)</t>
  </si>
  <si>
    <t>65. Amount of relief in respect of 2024-25 liability</t>
  </si>
  <si>
    <t>66. Adjustments to amount of relief provided in respect of previous years</t>
  </si>
  <si>
    <t>67. TOTAL HARDSHIP RELIEF</t>
  </si>
  <si>
    <t>62. Amount provisionally paid (based on NNDR1 2024-25 [Part 1C])</t>
  </si>
  <si>
    <t>64. Amount due to (+) / from (-) authority in 2024-25 (in respect of previous years)</t>
  </si>
  <si>
    <t>65. Amount due to authority in 2024-25</t>
  </si>
  <si>
    <t>66. Amount provisionally paid (based on NNDR1 2024-25 [Part 1C])</t>
  </si>
  <si>
    <t>69. Amount due to authority in 2024-25</t>
  </si>
  <si>
    <t>15. Amounts charged to allowances</t>
  </si>
  <si>
    <t>16. Change in allowance (charged to Collection Fund)</t>
  </si>
  <si>
    <t>17. Closing balance on 31 March 2025</t>
  </si>
  <si>
    <t>18. Opening balance as at 1 April 2024</t>
  </si>
  <si>
    <t>19. Agreed adjustment to opening balance (in respect of brought forward</t>
  </si>
  <si>
    <t>20. Adjusted opening balance as at 1 April 2024</t>
  </si>
  <si>
    <t xml:space="preserve">     20a. In relation to 2010 List</t>
  </si>
  <si>
    <t xml:space="preserve">     20b. In relation to 2017 List</t>
  </si>
  <si>
    <t xml:space="preserve">     20c. In relation to 2023 List</t>
  </si>
  <si>
    <t>21. Amounts charged to provision from 2010 List</t>
  </si>
  <si>
    <t>22. Amounts charged to provision from 2017 List</t>
  </si>
  <si>
    <t>23. Amounts charged to provision from 2023 List</t>
  </si>
  <si>
    <t>24. Change in provision: 2010 List (charged to Collection Fund)</t>
  </si>
  <si>
    <t>25. Change in provision: 2017 List (charged to Collection Fund)</t>
  </si>
  <si>
    <t>26. Change in provision: 2023 List (charged to Collection Fund)</t>
  </si>
  <si>
    <t>27. Closing balance on 31 March 2025</t>
  </si>
  <si>
    <t xml:space="preserve">     27a. In relation to 2010 List</t>
  </si>
  <si>
    <t xml:space="preserve">     27b. In relation to 2017 List</t>
  </si>
  <si>
    <t xml:space="preserve">     27c. In relation to 2023 List</t>
  </si>
  <si>
    <t>28. Opening balance on 1 April 2024 (surplus(+)/deficit(-))</t>
  </si>
  <si>
    <t>29. Agreed adjustments to Collection Fund (in respect of brought forward discrepancies)</t>
  </si>
  <si>
    <t>30.  Estimated Surplus(+)/Deficit(-) Payable in 2024-25</t>
  </si>
  <si>
    <t>32. Estimated non-domestic income 2024-25</t>
  </si>
  <si>
    <t>33. Actual non-domestic rating income 2024-25</t>
  </si>
  <si>
    <t>35. Closing balance at 31 March 2025 (surplus(+)/deficit(-))</t>
  </si>
  <si>
    <t>Was NNDR3 23-24 provisional?</t>
  </si>
  <si>
    <t>years, and Transitional Relief in lieu in 2022-23 (See Note Q)</t>
  </si>
  <si>
    <t>Relief, and Transitional Relief in lieu in respect of 2022-23</t>
  </si>
  <si>
    <t>Supporting Small Businesses Relief, and Transitional Relief in lieu in respect of 2022-23</t>
  </si>
  <si>
    <t>Not used this year</t>
  </si>
  <si>
    <t>Part 5 - Line 25 Col 5</t>
  </si>
  <si>
    <t>Dagenham</t>
  </si>
  <si>
    <t>Birmingham Knowledge Quarter</t>
  </si>
  <si>
    <t>East Birmingham and North Solihull Growth Zone</t>
  </si>
  <si>
    <t>Northern Gateway: Atom Valley </t>
  </si>
  <si>
    <t>Coventry and Warwick Gigapark </t>
  </si>
  <si>
    <t xml:space="preserve">Gateway East </t>
  </si>
  <si>
    <t>Sandwell and Dudley Growth Zone</t>
  </si>
  <si>
    <t>Goole Tax Site</t>
  </si>
  <si>
    <t>Hull East Tax Site</t>
  </si>
  <si>
    <t>Hull East (Humber Freeport)</t>
  </si>
  <si>
    <t>Manchester Smile Investment Zone </t>
  </si>
  <si>
    <t>City Centre and North East</t>
  </si>
  <si>
    <t>Humber Freeport</t>
  </si>
  <si>
    <t>Blyth (Northumberland Energy Park)</t>
  </si>
  <si>
    <t>Salford Quays and Trafford Wharfside</t>
  </si>
  <si>
    <t>Manchester-Salford Smile </t>
  </si>
  <si>
    <t>City Centre </t>
  </si>
  <si>
    <t>IAMSS (Northern Employment Area) </t>
  </si>
  <si>
    <t>St Helens Manufacturing and Innovation Campus </t>
  </si>
  <si>
    <t>London Gateway</t>
  </si>
  <si>
    <t>Tilbury</t>
  </si>
  <si>
    <t>Trafford park</t>
  </si>
  <si>
    <t>Walsall Levelling Up Zone</t>
  </si>
  <si>
    <t>22a. Amount due to authority in 2024-25 for SBRR doubling and changes in thresholds</t>
  </si>
  <si>
    <t>E3831EZ1</t>
  </si>
  <si>
    <t>E1031EZ1</t>
  </si>
  <si>
    <t>E3832EZ1</t>
  </si>
  <si>
    <t>E3031EZ1</t>
  </si>
  <si>
    <t>E2231EZ1</t>
  </si>
  <si>
    <t>E3531EZ1</t>
  </si>
  <si>
    <t>E5030EZ1</t>
  </si>
  <si>
    <t>E5031EZ1</t>
  </si>
  <si>
    <t>E4401EZ1</t>
  </si>
  <si>
    <t>E1531EZ1</t>
  </si>
  <si>
    <t>E1731EZ1</t>
  </si>
  <si>
    <t>E3032EZ1</t>
  </si>
  <si>
    <t>E0101EZ1</t>
  </si>
  <si>
    <t>E0101EZ2</t>
  </si>
  <si>
    <t>E0101EZ3</t>
  </si>
  <si>
    <t>E0101EZ4</t>
  </si>
  <si>
    <t>E0202EZ1</t>
  </si>
  <si>
    <t>E5032EZ1</t>
  </si>
  <si>
    <t>E4601EZ1</t>
  </si>
  <si>
    <t>E4601EZ2</t>
  </si>
  <si>
    <t>E4601EZ3</t>
  </si>
  <si>
    <t>E4601EZ4</t>
  </si>
  <si>
    <t>E2431EZ1</t>
  </si>
  <si>
    <t>E2301EZ1</t>
  </si>
  <si>
    <t>E2302EZ1</t>
  </si>
  <si>
    <t>E1032EZ1</t>
  </si>
  <si>
    <t>E4201EZ1</t>
  </si>
  <si>
    <t>E2531EZ1</t>
  </si>
  <si>
    <t>E1204EZ1</t>
  </si>
  <si>
    <t>E0301EZ1</t>
  </si>
  <si>
    <t>E4701EZ1</t>
  </si>
  <si>
    <t>E4701EZ2</t>
  </si>
  <si>
    <t>E4701EZ3</t>
  </si>
  <si>
    <t>E1532EZ1</t>
  </si>
  <si>
    <t>E2631EZ1</t>
  </si>
  <si>
    <t>E5033EZ1</t>
  </si>
  <si>
    <t>E1533EZ1</t>
  </si>
  <si>
    <t>E1401EZ1</t>
  </si>
  <si>
    <t>E0102EZ1</t>
  </si>
  <si>
    <t>E0102EZ2</t>
  </si>
  <si>
    <t>E0102EZ3</t>
  </si>
  <si>
    <t>E2632EZ1</t>
  </si>
  <si>
    <t>E5034EZ1</t>
  </si>
  <si>
    <t>E1831EZ1</t>
  </si>
  <si>
    <t>E1931EZ1</t>
  </si>
  <si>
    <t>E3033EZ1</t>
  </si>
  <si>
    <t>E0402EZ1</t>
  </si>
  <si>
    <t>E0402EZ2</t>
  </si>
  <si>
    <t>E0402EZ3</t>
  </si>
  <si>
    <t>E2333EZ1</t>
  </si>
  <si>
    <t>E4202EZ1</t>
  </si>
  <si>
    <t>E4702EZ1</t>
  </si>
  <si>
    <t>E0531EZ1</t>
  </si>
  <si>
    <t>E5011EZ1</t>
  </si>
  <si>
    <t>E3431EZ1</t>
  </si>
  <si>
    <t>E2232EZ1</t>
  </si>
  <si>
    <t>E1534EZ1</t>
  </si>
  <si>
    <t>E0203EZ1</t>
  </si>
  <si>
    <t>E2432EZ1</t>
  </si>
  <si>
    <t>E2432EZ2</t>
  </si>
  <si>
    <t>E1535EZ1</t>
  </si>
  <si>
    <t>E1631EZ1</t>
  </si>
  <si>
    <t>E3131EZ1</t>
  </si>
  <si>
    <t>E0603EZ1</t>
  </si>
  <si>
    <t>E0604EZ1</t>
  </si>
  <si>
    <t>E0604EZ2</t>
  </si>
  <si>
    <t>E0604EZ3</t>
  </si>
  <si>
    <t>E0604EZ4</t>
  </si>
  <si>
    <t>E0604EZ5</t>
  </si>
  <si>
    <t>E0604EZ6</t>
  </si>
  <si>
    <t>E0604EZ7</t>
  </si>
  <si>
    <t>E0604EZ8</t>
  </si>
  <si>
    <t>E0604EZ9</t>
  </si>
  <si>
    <t>E0604EZ10</t>
  </si>
  <si>
    <t>E1033EZ1</t>
  </si>
  <si>
    <t>E3833EZ1</t>
  </si>
  <si>
    <t>E2334EZ1</t>
  </si>
  <si>
    <t>E5010EZ1</t>
  </si>
  <si>
    <t>E1536EZ1</t>
  </si>
  <si>
    <t>E0801EZ1</t>
  </si>
  <si>
    <t>E0801EZ2</t>
  </si>
  <si>
    <t>E0801EZ3</t>
  </si>
  <si>
    <t>E0801EZ4</t>
  </si>
  <si>
    <t>E0801EZ5</t>
  </si>
  <si>
    <t>E1632EZ1</t>
  </si>
  <si>
    <t>E4602EZ1</t>
  </si>
  <si>
    <t>E3834EZ1</t>
  </si>
  <si>
    <t>E5035EZ1</t>
  </si>
  <si>
    <t>E0901EZ1</t>
  </si>
  <si>
    <t>E1932EZ1</t>
  </si>
  <si>
    <t>E1932EZ2</t>
  </si>
  <si>
    <t>E1932EZ3</t>
  </si>
  <si>
    <t>E1932EZ4</t>
  </si>
  <si>
    <t>E1301EZ1</t>
  </si>
  <si>
    <t>E2233EZ1</t>
  </si>
  <si>
    <t>E1001EZ1</t>
  </si>
  <si>
    <t>E1001EZ2</t>
  </si>
  <si>
    <t>E1035EZ1</t>
  </si>
  <si>
    <t>E4402EZ1</t>
  </si>
  <si>
    <t>E1203EZ1</t>
  </si>
  <si>
    <t>E2234EZ1</t>
  </si>
  <si>
    <t>E4603EZ1</t>
  </si>
  <si>
    <t>E4603EZ2</t>
  </si>
  <si>
    <t>E4603EZ3</t>
  </si>
  <si>
    <t>E4603EZ4</t>
  </si>
  <si>
    <t>E4603EZ5</t>
  </si>
  <si>
    <t>E4603EZ6</t>
  </si>
  <si>
    <t>E4603EZ7</t>
  </si>
  <si>
    <t>E1302EZ1</t>
  </si>
  <si>
    <t>E5036EZ1</t>
  </si>
  <si>
    <t>E0532EZ1</t>
  </si>
  <si>
    <t>E1131EZ1</t>
  </si>
  <si>
    <t>E1131EZ2</t>
  </si>
  <si>
    <t>E1131EZ3</t>
  </si>
  <si>
    <t>E1131EZ4</t>
  </si>
  <si>
    <t>E1732EZ1</t>
  </si>
  <si>
    <t>E1933EZ1</t>
  </si>
  <si>
    <t>E2532EZ1</t>
  </si>
  <si>
    <t>E2001EZ1</t>
  </si>
  <si>
    <t>E2001EZ2</t>
  </si>
  <si>
    <t>E2001EZ3</t>
  </si>
  <si>
    <t>E2001EZ4</t>
  </si>
  <si>
    <t>E2001EZ5</t>
  </si>
  <si>
    <t>E2001EZ6</t>
  </si>
  <si>
    <t>E2001EZ7</t>
  </si>
  <si>
    <t>E2001EZ8</t>
  </si>
  <si>
    <t>E2001EZ9</t>
  </si>
  <si>
    <t>E3432EZ1</t>
  </si>
  <si>
    <t>E3538EZ1</t>
  </si>
  <si>
    <t>E3538EZ2</t>
  </si>
  <si>
    <t>E3538EZ3</t>
  </si>
  <si>
    <t>E3538EZ4</t>
  </si>
  <si>
    <t>E1432EZ1</t>
  </si>
  <si>
    <t>E1733EZ1</t>
  </si>
  <si>
    <t>E3631EZ1</t>
  </si>
  <si>
    <t>E5037EZ1</t>
  </si>
  <si>
    <t>E1537EZ1</t>
  </si>
  <si>
    <t>E3632EZ1</t>
  </si>
  <si>
    <t>E1036EZ1</t>
  </si>
  <si>
    <t>E1132EZ1</t>
  </si>
  <si>
    <t>E1734EZ1</t>
  </si>
  <si>
    <t>E0533EZ1</t>
  </si>
  <si>
    <t>E1633EZ1</t>
  </si>
  <si>
    <t>E2335EZ1</t>
  </si>
  <si>
    <t>E2335EZ2</t>
  </si>
  <si>
    <t>E4501EZ1</t>
  </si>
  <si>
    <t>E4501EZ2</t>
  </si>
  <si>
    <t>E3034EZ1</t>
  </si>
  <si>
    <t>E1634EZ1</t>
  </si>
  <si>
    <t>E1735EZ1</t>
  </si>
  <si>
    <t>E2236EZ1</t>
  </si>
  <si>
    <t>E2236EZ2</t>
  </si>
  <si>
    <t>E2236EZ3</t>
  </si>
  <si>
    <t>E2633EZ1</t>
  </si>
  <si>
    <t>E2633EZ2</t>
  </si>
  <si>
    <t>E2633EZ3</t>
  </si>
  <si>
    <t>E2633EZ4</t>
  </si>
  <si>
    <t>E2633EZ5</t>
  </si>
  <si>
    <t>E5012EZ1</t>
  </si>
  <si>
    <t>E3633EZ1</t>
  </si>
  <si>
    <t>E5013EZ1</t>
  </si>
  <si>
    <t>E0601EZ1</t>
  </si>
  <si>
    <t>E0601EZ2</t>
  </si>
  <si>
    <t>E5014EZ1</t>
  </si>
  <si>
    <t>E2433EZ1</t>
  </si>
  <si>
    <t>E5038EZ1</t>
  </si>
  <si>
    <t>E1538EZ1</t>
  </si>
  <si>
    <t>E5039EZ1</t>
  </si>
  <si>
    <t>E1736EZ1</t>
  </si>
  <si>
    <t>E0701EZ1</t>
  </si>
  <si>
    <t>E1433EZ1</t>
  </si>
  <si>
    <t>E1737EZ1</t>
  </si>
  <si>
    <t>E5040EZ1</t>
  </si>
  <si>
    <t>E1801EZ1</t>
  </si>
  <si>
    <t>E1934EZ1</t>
  </si>
  <si>
    <t>E1037EZ1</t>
  </si>
  <si>
    <t>E5041EZ1</t>
  </si>
  <si>
    <t>E2434EZ1</t>
  </si>
  <si>
    <t>E2434EZ2</t>
  </si>
  <si>
    <t>E3835EZ1</t>
  </si>
  <si>
    <t>E5042EZ1</t>
  </si>
  <si>
    <t>E0551EZ1</t>
  </si>
  <si>
    <t>E2336EZ1</t>
  </si>
  <si>
    <t>E3533EZ1</t>
  </si>
  <si>
    <t>E3533EZ2</t>
  </si>
  <si>
    <t>E3533EZ3</t>
  </si>
  <si>
    <t>E2101EZ1</t>
  </si>
  <si>
    <t>E4001EZ1</t>
  </si>
  <si>
    <t>E5015EZ1</t>
  </si>
  <si>
    <t>E5016EZ1</t>
  </si>
  <si>
    <t>E2634EZ1</t>
  </si>
  <si>
    <t>E2002EZ1</t>
  </si>
  <si>
    <t>E2002EZ2</t>
  </si>
  <si>
    <t>E2002EZ3</t>
  </si>
  <si>
    <t>E2002EZ4</t>
  </si>
  <si>
    <t>E2002EZ5</t>
  </si>
  <si>
    <t>E2002EZ6</t>
  </si>
  <si>
    <t>E2002EZ7</t>
  </si>
  <si>
    <t>E2002EZ8</t>
  </si>
  <si>
    <t>E2002EZ9</t>
  </si>
  <si>
    <t>E2002EZ10</t>
  </si>
  <si>
    <t>E2002EZ11</t>
  </si>
  <si>
    <t>E2002EZ12</t>
  </si>
  <si>
    <t>E2002EZ13</t>
  </si>
  <si>
    <t>E2002EZ14</t>
  </si>
  <si>
    <t>E2002EZ15</t>
  </si>
  <si>
    <t>E2002EZ16</t>
  </si>
  <si>
    <t>E2002EZ17</t>
  </si>
  <si>
    <t>E2002EZ18</t>
  </si>
  <si>
    <t>E2002EZ19</t>
  </si>
  <si>
    <t>E2002EZ20</t>
  </si>
  <si>
    <t>E2002EZ21</t>
  </si>
  <si>
    <t>E2002EZ22</t>
  </si>
  <si>
    <t>E2002EZ23</t>
  </si>
  <si>
    <t>E5043EZ1</t>
  </si>
  <si>
    <t>E4703EZ1</t>
  </si>
  <si>
    <t>E4703EZ2</t>
  </si>
  <si>
    <t>E4703EZ3</t>
  </si>
  <si>
    <t>E4301EZ1</t>
  </si>
  <si>
    <t>E5017EZ1</t>
  </si>
  <si>
    <t>E2337EZ1</t>
  </si>
  <si>
    <t>E4704EZ1</t>
  </si>
  <si>
    <t>E2401EZ1</t>
  </si>
  <si>
    <t>E1435EZ1</t>
  </si>
  <si>
    <t>E1435EZ2</t>
  </si>
  <si>
    <t>E1435EZ3</t>
  </si>
  <si>
    <t>E1435EZ4</t>
  </si>
  <si>
    <t>E1435EZ5</t>
  </si>
  <si>
    <t>E1435EZ6</t>
  </si>
  <si>
    <t>E1435EZ7</t>
  </si>
  <si>
    <t>E1435EZ8</t>
  </si>
  <si>
    <t>E5018EZ1</t>
  </si>
  <si>
    <t>E3433EZ1</t>
  </si>
  <si>
    <t>E2533EZ1</t>
  </si>
  <si>
    <t>E4302EZ1</t>
  </si>
  <si>
    <t>E4302EZ2</t>
  </si>
  <si>
    <t>E0201EZ1</t>
  </si>
  <si>
    <t>E2237EZ1</t>
  </si>
  <si>
    <t>E1539EZ1</t>
  </si>
  <si>
    <t>E1851EZ1</t>
  </si>
  <si>
    <t>E4203EZ1</t>
  </si>
  <si>
    <t>E4203EZ2</t>
  </si>
  <si>
    <t>E4203EZ3</t>
  </si>
  <si>
    <t>E4203EZ4</t>
  </si>
  <si>
    <t>E4203EZ5</t>
  </si>
  <si>
    <t>E4203EZ6</t>
  </si>
  <si>
    <t>E3035EZ1</t>
  </si>
  <si>
    <t>E2201EZ1</t>
  </si>
  <si>
    <t>E2436EZ1</t>
  </si>
  <si>
    <t>E5044EZ1</t>
  </si>
  <si>
    <t>E1133EZ1</t>
  </si>
  <si>
    <t>E3534EZ1</t>
  </si>
  <si>
    <t>E3534EZ2</t>
  </si>
  <si>
    <t>E3836EZ1</t>
  </si>
  <si>
    <t>E0702EZ1</t>
  </si>
  <si>
    <t>E0702EZ2</t>
  </si>
  <si>
    <t>E0401EZ1</t>
  </si>
  <si>
    <t>E3634EZ1</t>
  </si>
  <si>
    <t>E1738EZ1</t>
  </si>
  <si>
    <t>E3036EZ1</t>
  </si>
  <si>
    <t>E4502EZ1</t>
  </si>
  <si>
    <t>E4502EZ2</t>
  </si>
  <si>
    <t>E4502EZ3</t>
  </si>
  <si>
    <t>E4502EZ4</t>
  </si>
  <si>
    <t>E3434EZ1</t>
  </si>
  <si>
    <t>E5045EZ1</t>
  </si>
  <si>
    <t>E1134EZ1</t>
  </si>
  <si>
    <t>E1038EZ1</t>
  </si>
  <si>
    <t>E2003EZ1</t>
  </si>
  <si>
    <t>E2003EZ2</t>
  </si>
  <si>
    <t>E2003EZ3</t>
  </si>
  <si>
    <t>E2003EZ4</t>
  </si>
  <si>
    <t>E2003EZ5</t>
  </si>
  <si>
    <t>E2003EZ6</t>
  </si>
  <si>
    <t>E2003EZ7</t>
  </si>
  <si>
    <t>E2003EZ8</t>
  </si>
  <si>
    <t>E1935EZ1</t>
  </si>
  <si>
    <t>E2534EZ1</t>
  </si>
  <si>
    <t>E2004EZ1</t>
  </si>
  <si>
    <t>E2004EZ2</t>
  </si>
  <si>
    <t>E2004EZ3</t>
  </si>
  <si>
    <t>E2635EZ1</t>
  </si>
  <si>
    <t>E2635EZ2</t>
  </si>
  <si>
    <t>E2801EZ1</t>
  </si>
  <si>
    <t>E0104EZ1</t>
  </si>
  <si>
    <t>E4503EZ1</t>
  </si>
  <si>
    <t>E3731EZ1</t>
  </si>
  <si>
    <t>E2437EZ1</t>
  </si>
  <si>
    <t>E2702EZ1</t>
  </si>
  <si>
    <t>E2901EZ1</t>
  </si>
  <si>
    <t>E2901EZ2</t>
  </si>
  <si>
    <t>E2901EZ3</t>
  </si>
  <si>
    <t>E2901EZ4</t>
  </si>
  <si>
    <t>E2901EZ5</t>
  </si>
  <si>
    <t>E2636EZ1</t>
  </si>
  <si>
    <t>E3001EZ1</t>
  </si>
  <si>
    <t>E3001EZ2</t>
  </si>
  <si>
    <t>E3732EZ1</t>
  </si>
  <si>
    <t>E2438EZ1</t>
  </si>
  <si>
    <t>E4204EZ1</t>
  </si>
  <si>
    <t>E3132EZ1</t>
  </si>
  <si>
    <t>E2338EZ1</t>
  </si>
  <si>
    <t>E0501EZ1</t>
  </si>
  <si>
    <t>E1101EZ1</t>
  </si>
  <si>
    <t>E1101EZ2</t>
  </si>
  <si>
    <t>E1701EZ1</t>
  </si>
  <si>
    <t>E2339EZ1</t>
  </si>
  <si>
    <t>E0303EZ1</t>
  </si>
  <si>
    <t>E5046EZ1</t>
  </si>
  <si>
    <t>E0703EZ1</t>
  </si>
  <si>
    <t>E0703EZ2</t>
  </si>
  <si>
    <t>E0703EZ3</t>
  </si>
  <si>
    <t>E1835EZ1</t>
  </si>
  <si>
    <t>E3635EZ1</t>
  </si>
  <si>
    <t>E2340EZ1</t>
  </si>
  <si>
    <t>E5047EZ1</t>
  </si>
  <si>
    <t>E4205EZ1</t>
  </si>
  <si>
    <t>E1540EZ1</t>
  </si>
  <si>
    <t>E2341EZ1</t>
  </si>
  <si>
    <t>E1436EZ1</t>
  </si>
  <si>
    <t>E4403EZ1</t>
  </si>
  <si>
    <t>E3733EZ1</t>
  </si>
  <si>
    <t>E3636EZ1</t>
  </si>
  <si>
    <t>E3038EZ1</t>
  </si>
  <si>
    <t>E1740EZ1</t>
  </si>
  <si>
    <t>E2402EZ1</t>
  </si>
  <si>
    <t>E4206EZ1</t>
  </si>
  <si>
    <t>E4206EZ2</t>
  </si>
  <si>
    <t>E4206EZ3</t>
  </si>
  <si>
    <t>E4604EZ1</t>
  </si>
  <si>
    <t>E4304EZ1</t>
  </si>
  <si>
    <t>E2239EZ1</t>
  </si>
  <si>
    <t>E4404EZ1</t>
  </si>
  <si>
    <t>E4404EZ2</t>
  </si>
  <si>
    <t>E4404EZ3</t>
  </si>
  <si>
    <t>E2240EZ1</t>
  </si>
  <si>
    <t>E3202EZ1</t>
  </si>
  <si>
    <t>E0304EZ1</t>
  </si>
  <si>
    <t>E4605EZ1</t>
  </si>
  <si>
    <t>E3301EZ1</t>
  </si>
  <si>
    <t>E0536EZ1</t>
  </si>
  <si>
    <t>E0536EZ2</t>
  </si>
  <si>
    <t>E0536EZ3</t>
  </si>
  <si>
    <t>E1039EZ1</t>
  </si>
  <si>
    <t>E0103EZ1</t>
  </si>
  <si>
    <t>E1136EZ1</t>
  </si>
  <si>
    <t>E2535EZ1</t>
  </si>
  <si>
    <t>E2536EZ1</t>
  </si>
  <si>
    <t>E2637EZ1</t>
  </si>
  <si>
    <t>E3133EZ1</t>
  </si>
  <si>
    <t>E3133EZ2</t>
  </si>
  <si>
    <t>E3133EZ3</t>
  </si>
  <si>
    <t>E3133EZ4</t>
  </si>
  <si>
    <t>E2342EZ1</t>
  </si>
  <si>
    <t>E3435EZ1</t>
  </si>
  <si>
    <t>E4504EZ1</t>
  </si>
  <si>
    <t>E4504EZ2</t>
  </si>
  <si>
    <t>E4504EZ3</t>
  </si>
  <si>
    <t>E1702EZ1</t>
  </si>
  <si>
    <t>E1501EZ1</t>
  </si>
  <si>
    <t>E5019EZ1</t>
  </si>
  <si>
    <t>E3637EZ1</t>
  </si>
  <si>
    <t>E1936EZ1</t>
  </si>
  <si>
    <t>E1936EZ2</t>
  </si>
  <si>
    <t>E1936EZ3</t>
  </si>
  <si>
    <t>E4303EZ1</t>
  </si>
  <si>
    <t>E4303EZ2</t>
  </si>
  <si>
    <t>E3436EZ1</t>
  </si>
  <si>
    <t>E3437EZ1</t>
  </si>
  <si>
    <t>E1937EZ1</t>
  </si>
  <si>
    <t>E4207EZ1</t>
  </si>
  <si>
    <t>E0704EZ1</t>
  </si>
  <si>
    <t>E0704EZ2</t>
  </si>
  <si>
    <t>E3401EZ1</t>
  </si>
  <si>
    <t>E3401EZ2</t>
  </si>
  <si>
    <t>E3401EZ3</t>
  </si>
  <si>
    <t>E3401EZ4</t>
  </si>
  <si>
    <t>E3401EZ5</t>
  </si>
  <si>
    <t>E3734EZ1</t>
  </si>
  <si>
    <t>E1635EZ1</t>
  </si>
  <si>
    <t>E4505EZ1</t>
  </si>
  <si>
    <t>E4505EZ2</t>
  </si>
  <si>
    <t>E4505EZ3</t>
  </si>
  <si>
    <t>E4505EZ4</t>
  </si>
  <si>
    <t>E3638EZ1</t>
  </si>
  <si>
    <t>E5048EZ1</t>
  </si>
  <si>
    <t>E2241EZ1</t>
  </si>
  <si>
    <t>E3901EZ1</t>
  </si>
  <si>
    <t>E4208EZ1</t>
  </si>
  <si>
    <t>E3439EZ1</t>
  </si>
  <si>
    <t>E3639EZ1</t>
  </si>
  <si>
    <t>E1137EZ1</t>
  </si>
  <si>
    <t>E3201EZ1</t>
  </si>
  <si>
    <t>E1542EZ1</t>
  </si>
  <si>
    <t>E1742EZ1</t>
  </si>
  <si>
    <t>E1636EZ1</t>
  </si>
  <si>
    <t>E2242EZ1</t>
  </si>
  <si>
    <t>E1938EZ1</t>
  </si>
  <si>
    <t>E1502EZ1</t>
  </si>
  <si>
    <t>E1502EZ2</t>
  </si>
  <si>
    <t>E2243EZ1</t>
  </si>
  <si>
    <t>E1102EZ1</t>
  </si>
  <si>
    <t>E1139EZ1</t>
  </si>
  <si>
    <t>E5020EZ1</t>
  </si>
  <si>
    <t>E4209EZ1</t>
  </si>
  <si>
    <t>E4209EZ2</t>
  </si>
  <si>
    <t>E2244EZ1</t>
  </si>
  <si>
    <t>E1544EZ1</t>
  </si>
  <si>
    <t>E3134EZ1</t>
  </si>
  <si>
    <t>E3134EZ2</t>
  </si>
  <si>
    <t>E3134EZ3</t>
  </si>
  <si>
    <t>E3134EZ4</t>
  </si>
  <si>
    <t>E3134EZ5</t>
  </si>
  <si>
    <t>E3134EZ6</t>
  </si>
  <si>
    <t>E3134EZ7</t>
  </si>
  <si>
    <t>E3134EZ8</t>
  </si>
  <si>
    <t>E3134EZ9</t>
  </si>
  <si>
    <t>E3134EZ10</t>
  </si>
  <si>
    <t>E3134EZ11</t>
  </si>
  <si>
    <t>E4705EZ1</t>
  </si>
  <si>
    <t>E4705EZ2</t>
  </si>
  <si>
    <t>E4606EZ1</t>
  </si>
  <si>
    <t>E4606EZ2</t>
  </si>
  <si>
    <t>E5049EZ1</t>
  </si>
  <si>
    <t>E5021EZ1</t>
  </si>
  <si>
    <t>E0602EZ1</t>
  </si>
  <si>
    <t>E3735EZ1</t>
  </si>
  <si>
    <t>E1939EZ1</t>
  </si>
  <si>
    <t>E3640EZ1</t>
  </si>
  <si>
    <t>E1437EZ1</t>
  </si>
  <si>
    <t>E1940EZ1</t>
  </si>
  <si>
    <t>E0302EZ1</t>
  </si>
  <si>
    <t>E1140EZ1</t>
  </si>
  <si>
    <t>E2343EZ1</t>
  </si>
  <si>
    <t>E2537EZ1</t>
  </si>
  <si>
    <t>E2802EZ1</t>
  </si>
  <si>
    <t>E3135EZ1</t>
  </si>
  <si>
    <t>E3539EZ1</t>
  </si>
  <si>
    <t>E3539EZ2</t>
  </si>
  <si>
    <t>E5022EZ1</t>
  </si>
  <si>
    <t>E0902EZ1</t>
  </si>
  <si>
    <t>E4210EZ1</t>
  </si>
  <si>
    <t>E3902EZ1</t>
  </si>
  <si>
    <t>E1743EZ1</t>
  </si>
  <si>
    <t>E0305EZ1</t>
  </si>
  <si>
    <t>E4305EZ1</t>
  </si>
  <si>
    <t>E4305EZ2</t>
  </si>
  <si>
    <t>E4305EZ3</t>
  </si>
  <si>
    <t>E3641EZ1</t>
  </si>
  <si>
    <t>E0306EZ1</t>
  </si>
  <si>
    <t>E4607EZ1</t>
  </si>
  <si>
    <t>E1837EZ1</t>
  </si>
  <si>
    <t>E3837EZ1</t>
  </si>
  <si>
    <t>E1838EZ1</t>
  </si>
  <si>
    <t>E2344EZ1</t>
  </si>
  <si>
    <t>E1839EZ1</t>
  </si>
  <si>
    <t>E2701EZ1</t>
  </si>
  <si>
    <t>Historic SBRR supplement</t>
  </si>
  <si>
    <t>sbrr_supplement_hist</t>
  </si>
  <si>
    <t>SBRR historic supplementary multiplier</t>
  </si>
  <si>
    <t>respect of 2019-20 and 2023-24</t>
  </si>
  <si>
    <t>71. Amount provisionally paid (based on NNDR1 24-25 [Part 1C])</t>
  </si>
  <si>
    <t>72. Sum due to (+) / from (-) billing authority (line 70 minus line 71)</t>
  </si>
  <si>
    <t>67. Sum due to (+) / from (-) billing authority (line 65 minus line 66)</t>
  </si>
  <si>
    <t>63. Sum due to (+) / from (-) billing authority (line 61 minus line 62)</t>
  </si>
  <si>
    <t>73. Amount due to authority in 2024-25</t>
  </si>
  <si>
    <t>74. Amount provisionally paid (based on NNDR1 24-25 [Part 1C])</t>
  </si>
  <si>
    <t>76. Total Amount due to authority in 2024-25</t>
  </si>
  <si>
    <t>77. Sum due to (+) / from (-) authority</t>
  </si>
  <si>
    <t>s31_freeports_ba</t>
  </si>
  <si>
    <t>s31_freeports_mpa</t>
  </si>
  <si>
    <t>s31_freeports_fra</t>
  </si>
  <si>
    <t>s31_investzone_ba</t>
  </si>
  <si>
    <t>s31_investzone_mpa</t>
  </si>
  <si>
    <t>s31_investzone_fra</t>
  </si>
  <si>
    <t>Freeport relief - S31 paymen - BA</t>
  </si>
  <si>
    <t>Freeport relief - S31 paymen - MPA</t>
  </si>
  <si>
    <t>Freeport relief - S31 paymen - Fire</t>
  </si>
  <si>
    <t>Investment Zone relief - S31 paymen - BA</t>
  </si>
  <si>
    <t>Investment Zone relief - S31 paymen - MPA</t>
  </si>
  <si>
    <t>Investment Zone relief - S31 paymen - Fire</t>
  </si>
  <si>
    <t>Part 4 - Line 71 Col 2</t>
  </si>
  <si>
    <t>Part 4 - Line 71 Col 3</t>
  </si>
  <si>
    <t>Part 4 - Line 71 Col 4</t>
  </si>
  <si>
    <t>Part 4 - Line 74 Col 2</t>
  </si>
  <si>
    <t>Part 4 - Line 74 Col 3</t>
  </si>
  <si>
    <t>Part 4 - Line 74 Col 4</t>
  </si>
  <si>
    <t>75. Sum due to (+) / from (-) billing authority (line 73 minus line 74)</t>
  </si>
  <si>
    <t>s31freeports_nndr1_ba</t>
  </si>
  <si>
    <t>s31freeports_nndr1_ua</t>
  </si>
  <si>
    <t>s31freeports_nndr1_fra</t>
  </si>
  <si>
    <t>s31freeports_due_ba</t>
  </si>
  <si>
    <t>s31freeports_due_ua</t>
  </si>
  <si>
    <t>s31freeports_due_fra</t>
  </si>
  <si>
    <t>s31_investzone_nndr3_ba</t>
  </si>
  <si>
    <t>s31_investzone_nndr3_ua</t>
  </si>
  <si>
    <t>s31_investzone_nndr3_fra</t>
  </si>
  <si>
    <t>s31_investzone_nndr1_ba</t>
  </si>
  <si>
    <t>s31_investzone_nndr1_ua</t>
  </si>
  <si>
    <t>s31_investzone_nndr1_fra</t>
  </si>
  <si>
    <t>s31_investzone_due_ba</t>
  </si>
  <si>
    <t>s31_investzone_due_ua</t>
  </si>
  <si>
    <t>s31_investzone_due_fra</t>
  </si>
  <si>
    <t>Part_4_Line_71_Col2</t>
  </si>
  <si>
    <t>Part_4_Line_71_Col3</t>
  </si>
  <si>
    <t>Part_4_Line_71_Col4</t>
  </si>
  <si>
    <t>Part_4_Line_72_Col2</t>
  </si>
  <si>
    <t>Part_4_Line_72_Col3</t>
  </si>
  <si>
    <t>Part_4_Line_72_Col4</t>
  </si>
  <si>
    <t>Part_4_Line_73_Col2</t>
  </si>
  <si>
    <t>Part_4_Line_73_Col3</t>
  </si>
  <si>
    <t>Part_4_Line_73_Col4</t>
  </si>
  <si>
    <t>Part_4_Line_74_Col2</t>
  </si>
  <si>
    <t>Part_4_Line_74_Col3</t>
  </si>
  <si>
    <t>Part_4_Line_74_Col4</t>
  </si>
  <si>
    <t>Part_4_Line_75_Col2</t>
  </si>
  <si>
    <t>Part_4_Line_75_Col3</t>
  </si>
  <si>
    <t>Part_4_Line_75_Col4</t>
  </si>
  <si>
    <t>Does the authority have a Freeport?</t>
  </si>
  <si>
    <t>Does the authority have an Investment Zone?</t>
  </si>
  <si>
    <t xml:space="preserve">This section of the form calculates disregarded amounts and other deductions from your entries in Part 2A, Part 3 and some entries in this section. Please note line 23 and 24 at the end which cover debtors and over/prepayments. </t>
  </si>
  <si>
    <t>Provisional forms should be returned to the Ministry of Housing, Communities &amp; Local Government by
Friday 30 May 2025</t>
  </si>
  <si>
    <t>Enter as +ve figure for grant of relief awarded, or as -ve figure for relief reclaimed</t>
  </si>
  <si>
    <t>Relief in respect of years up to 2021-22, and years from 2023-24</t>
  </si>
  <si>
    <t>NB To determine the amount of S31 grant due to it, the authority will have to add / deduct from the amount shown in Line 76, a sum to reflect the adjustment to tariffs / top-ups in respect of the multiplier cap and Section 31 received in respect of Green P&amp;M (See notes for Line 76)</t>
  </si>
  <si>
    <r>
      <t xml:space="preserve">* White background, green border - These cells are information cells and have the appropriate formula in them. </t>
    </r>
    <r>
      <rPr>
        <b/>
        <i/>
        <sz val="14"/>
        <rFont val="Arial"/>
        <family val="2"/>
      </rPr>
      <t>You will not be able to enter data in these cells.</t>
    </r>
    <r>
      <rPr>
        <i/>
        <sz val="14"/>
        <rFont val="Arial"/>
        <family val="2"/>
      </rPr>
      <t xml:space="preserve">
Some 'named ranges' are used in the calculations, and are listed here for reference:
</t>
    </r>
    <r>
      <rPr>
        <i/>
        <sz val="12"/>
        <rFont val="Arial"/>
        <family val="2"/>
      </rPr>
      <t>•	Adj_factor: The small business multiplier adjustment factor, 124/499
•	Adj_factor_supp: The standard business multiplier adjustment factor, 91/546
•	Import_LA_Code: The MHCLG 'Ecode' for your local authority, used to lookup data from the 'background' sheets
•	Local_Share_Total: Share of non-domestic rating income retained locally
•	Ref_LA_Codes: The list of LA codes in the 'background' sheets, used to get the appropriate reference data for e.g. validations
•	Ref_LA_Codes2: Same as above
•	SBRR_supp_hist: The historic supplement value of 0.013 used in the additional compensation for loss of supplementary multiplier income calculations (Part 4 Line 22b)
•	small_share_baa: The percentage of Net collectable rates (from Part 3) in the billing authority area that relate to hereditaments using the small multiplier
•	small_share_da: The percentage of Net collectable rates (from Part 3) in DAs that relate to hereditaments using the small multiplier
•	small_share_total: The percentage of Net collectable rates (from Part 3) that relate to hereditaments using the small multiplier
•	standard_share_baa: The percentage of Net collectable rates (from Part 3) in the billing authority area that relate to hereditaments using the standard multiplier
•	standard_share_da: The percentage of Net collectable rates (from Part 3) in DAs that relate to hereditaments using the standard multiplier
•	standard_share_total</t>
    </r>
    <r>
      <rPr>
        <i/>
        <sz val="14"/>
        <rFont val="Arial"/>
        <family val="2"/>
      </rPr>
      <t xml:space="preserve">: </t>
    </r>
    <r>
      <rPr>
        <i/>
        <sz val="12"/>
        <rFont val="Arial"/>
        <family val="2"/>
      </rPr>
      <t>The percentage of Net collectable rates (from Part 3) that relate to hereditaments using the standard multiplier</t>
    </r>
  </si>
  <si>
    <t>Mandatory relief - Rural rate relief</t>
  </si>
  <si>
    <t>Discretionary relief - Rural rate relief</t>
  </si>
  <si>
    <t>If you become aware of changes to the provisional form, please aim to return a revised form to the Ministry of Housing, Communities &amp; Local Government by
 Friday 28 November 2025</t>
  </si>
  <si>
    <t>Please note the statutory post-audit opinion deadline is 27 February 2026 but we are asking authorities to provide revised forms no later than 28 November 2025 to allow us time to process any changes before the end of the financial year. The Department will provide further details about the process to collect outstanding final post-audit opinion forms at a later stage.</t>
  </si>
  <si>
    <t>Please e-mail to: nndr.statistics@communities.gov.uk</t>
  </si>
  <si>
    <t>Please e-mail to: nndr.statistics@communities.gov.uk by no later than 30 May 2025 (provisional). Final/post-audit forms or revised provisional forms should be submitted by 28 November 2025 if available. A second deadline after the 27 February 2026 audit deadline will be confirmed in due course.</t>
  </si>
  <si>
    <t>small_share_baa</t>
  </si>
  <si>
    <t>small_share_da</t>
  </si>
  <si>
    <t>small_share_tot</t>
  </si>
  <si>
    <t>standard_share_baa</t>
  </si>
  <si>
    <t>standard_share_da</t>
  </si>
  <si>
    <t>standard_share_tot</t>
  </si>
  <si>
    <r>
      <t>Cost of Rural relief</t>
    </r>
    <r>
      <rPr>
        <vertAlign val="superscript"/>
        <sz val="12"/>
        <rFont val="Arial"/>
        <family val="2"/>
      </rPr>
      <t>1</t>
    </r>
  </si>
  <si>
    <t>1 The validation for Rural relief is comparing the total of the mandatory and discretionary aspects of the relief in 23-24</t>
  </si>
  <si>
    <t xml:space="preserve">This completed Excel form should be e-mailed to nndr.statistics@communities.gov.uk and any relevant precepting authorities by the Chief Financial / Section 151 Officer. The email should include the officer’s electronic signature and the following statement:
"I confirm that the amounts entered in this form are in accordance with schedule 7B of the Local Government Finance Act 1988 and regulations made under it."
If your authority's audit is complete or a post-audit opinion has been published, this form should be resubmitted again by the Chief Financial / Section 151 Officer with the following expanded statement:
"I certify that the amounts entered in this form are in accordance with schedule 7B of the Local Government Finance Act 1988 and regulations made under it and are consistent with the amounts for non-domestic rates in the authority’s post-audit opinion Statement of Accounts.
I further certify that the amounts of s.47 rate relief for which the authority claims s.31 grant have been given to ratepayers in accordance with the relevant guidance issued by the Government."
</t>
  </si>
  <si>
    <t>ezinvestzones_da</t>
  </si>
  <si>
    <t>ezinvestzones_da_sml</t>
  </si>
  <si>
    <t>ezinvestzones_da_std</t>
  </si>
  <si>
    <t>ezinvestzones_baa_std</t>
  </si>
  <si>
    <t>ezinvestzones_baa</t>
  </si>
  <si>
    <t>ezinvestzones_baa_sml</t>
  </si>
  <si>
    <t>34. In-year surplus(+)/deficit(-) (line 33 minus line 32)</t>
  </si>
  <si>
    <t>31. Prior-year surplus(+)/deficit(-) included in closing balance (line 28 plus line 29 minus line 30)</t>
  </si>
  <si>
    <r>
      <t>DEBTORS AND PRE-PAYMENTS</t>
    </r>
    <r>
      <rPr>
        <sz val="12"/>
        <rFont val="Arial"/>
        <family val="2"/>
      </rPr>
      <t xml:space="preserve"> (See Note F)</t>
    </r>
  </si>
  <si>
    <t>11. Add/(Less): changes in provision for alteration of lists and appeals: 2023 list</t>
  </si>
  <si>
    <t>E08000016</t>
  </si>
  <si>
    <t>E08000019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</si>
</sst>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quot;-&quot;??_);_(@_)"/>
    <numFmt numFmtId="165" formatCode="#,##0.000"/>
    <numFmt numFmtId="166" formatCode="#,##0.000000000000"/>
    <numFmt numFmtId="167" formatCode="#,##0.000000000000000"/>
    <numFmt numFmtId="168" formatCode="0.0"/>
    <numFmt numFmtId="169" formatCode="#,##0.0"/>
    <numFmt numFmtId="170" formatCode="&quot; &quot;[$£-809]#,##0.00&quot; &quot;;&quot;-&quot;[$£-809]#,##0.00&quot; &quot;;&quot; &quot;[$£-809]&quot;-&quot;#&quot; &quot;;&quot; &quot;@&quot; &quot;"/>
    <numFmt numFmtId="171" formatCode="0.00000"/>
    <numFmt numFmtId="172" formatCode="0.000"/>
    <numFmt numFmtId="173" formatCode="_-* #,##0_-;\-* #,##0_-;_-* &quot;-&quot;??_-;_-@_-"/>
  </numFmts>
  <fonts count="1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0"/>
      <name val="Arial"/>
      <family val="2"/>
    </font>
    <font>
      <b/>
      <sz val="10"/>
      <name val="Arial"/>
      <family val="2"/>
    </font>
    <font>
      <sz val="10"/>
      <name val="Arial"/>
      <family val="2"/>
    </font>
    <font>
      <sz val="8"/>
      <name val="Arial"/>
      <family val="2"/>
    </font>
    <font>
      <sz val="12"/>
      <name val="Arial"/>
      <family val="2"/>
    </font>
    <font>
      <b/>
      <u/>
      <sz val="12"/>
      <name val="Arial"/>
      <family val="2"/>
    </font>
    <font>
      <b/>
      <sz val="12"/>
      <name val="Arial"/>
      <family val="2"/>
    </font>
    <font>
      <sz val="12"/>
      <color indexed="17"/>
      <name val="Arial"/>
      <family val="2"/>
    </font>
    <font>
      <b/>
      <sz val="12"/>
      <name val="Arial"/>
      <family val="2"/>
    </font>
    <font>
      <sz val="12"/>
      <name val="Arial"/>
      <family val="2"/>
    </font>
    <font>
      <sz val="12"/>
      <color indexed="61"/>
      <name val="Arial"/>
      <family val="2"/>
    </font>
    <font>
      <sz val="11"/>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u/>
      <sz val="18"/>
      <name val="Arial"/>
      <family val="2"/>
    </font>
    <font>
      <b/>
      <u/>
      <sz val="12"/>
      <name val="Arial"/>
      <family val="2"/>
    </font>
    <font>
      <b/>
      <sz val="14"/>
      <name val="Arial"/>
      <family val="2"/>
    </font>
    <font>
      <b/>
      <sz val="16"/>
      <name val="Arial"/>
      <family val="2"/>
    </font>
    <font>
      <sz val="14"/>
      <name val="Arial"/>
      <family val="2"/>
    </font>
    <font>
      <sz val="14"/>
      <name val="Arial"/>
      <family val="2"/>
    </font>
    <font>
      <b/>
      <u/>
      <sz val="14"/>
      <name val="Arial"/>
      <family val="2"/>
    </font>
    <font>
      <i/>
      <sz val="14"/>
      <name val="Arial"/>
      <family val="2"/>
    </font>
    <font>
      <b/>
      <i/>
      <sz val="14"/>
      <name val="Arial"/>
      <family val="2"/>
    </font>
    <font>
      <sz val="14"/>
      <color indexed="12"/>
      <name val="Arial"/>
      <family val="2"/>
    </font>
    <font>
      <b/>
      <sz val="14"/>
      <name val="Arial"/>
      <family val="2"/>
    </font>
    <font>
      <sz val="12"/>
      <color indexed="10"/>
      <name val="Arial"/>
      <family val="2"/>
    </font>
    <font>
      <b/>
      <sz val="12"/>
      <color indexed="10"/>
      <name val="Arial"/>
      <family val="2"/>
    </font>
    <font>
      <i/>
      <sz val="12"/>
      <name val="Arial"/>
      <family val="2"/>
    </font>
    <font>
      <sz val="12"/>
      <color indexed="10"/>
      <name val="Arial"/>
      <family val="2"/>
    </font>
    <font>
      <b/>
      <sz val="12"/>
      <color indexed="10"/>
      <name val="Arial"/>
      <family val="2"/>
    </font>
    <font>
      <sz val="10"/>
      <color indexed="10"/>
      <name val="Arial"/>
      <family val="2"/>
    </font>
    <font>
      <i/>
      <sz val="10"/>
      <name val="Arial"/>
      <family val="2"/>
    </font>
    <font>
      <sz val="12"/>
      <color indexed="44"/>
      <name val="Arial"/>
      <family val="2"/>
    </font>
    <font>
      <sz val="12"/>
      <color indexed="10"/>
      <name val="Arial"/>
      <family val="2"/>
    </font>
    <font>
      <sz val="12"/>
      <color indexed="9"/>
      <name val="Arial"/>
      <family val="2"/>
    </font>
    <font>
      <b/>
      <sz val="12"/>
      <color indexed="10"/>
      <name val="Arial"/>
      <family val="2"/>
    </font>
    <font>
      <sz val="9"/>
      <name val="Arial"/>
      <family val="2"/>
    </font>
    <font>
      <b/>
      <sz val="9"/>
      <name val="Arial"/>
      <family val="2"/>
    </font>
    <font>
      <sz val="10"/>
      <color theme="1"/>
      <name val="Arial"/>
      <family val="2"/>
    </font>
    <font>
      <b/>
      <sz val="12"/>
      <color theme="1"/>
      <name val="Arial"/>
      <family val="2"/>
    </font>
    <font>
      <sz val="11"/>
      <color theme="1"/>
      <name val="Arial"/>
      <family val="2"/>
    </font>
    <font>
      <b/>
      <sz val="12"/>
      <color rgb="FFFF0000"/>
      <name val="Arial"/>
      <family val="2"/>
    </font>
    <font>
      <sz val="12"/>
      <color rgb="FFFF0000"/>
      <name val="Arial"/>
      <family val="2"/>
    </font>
    <font>
      <b/>
      <sz val="14"/>
      <color rgb="FFFF0000"/>
      <name val="Arial"/>
      <family val="2"/>
    </font>
    <font>
      <sz val="10"/>
      <color rgb="FFFF0000"/>
      <name val="Arial"/>
      <family val="2"/>
    </font>
    <font>
      <b/>
      <u/>
      <sz val="10"/>
      <name val="Arial"/>
      <family val="2"/>
    </font>
    <font>
      <sz val="11"/>
      <color rgb="FFFF0000"/>
      <name val="Calibri"/>
      <family val="2"/>
    </font>
    <font>
      <sz val="11"/>
      <color theme="1"/>
      <name val="Calibri"/>
      <family val="2"/>
    </font>
    <font>
      <b/>
      <sz val="11"/>
      <color theme="1"/>
      <name val="Calibri"/>
      <family val="2"/>
    </font>
    <font>
      <b/>
      <sz val="11"/>
      <name val="Arial"/>
      <family val="2"/>
    </font>
    <font>
      <b/>
      <sz val="11"/>
      <color theme="1"/>
      <name val="Arial"/>
      <family val="2"/>
    </font>
    <font>
      <b/>
      <sz val="10"/>
      <color rgb="FFFF0000"/>
      <name val="Arial"/>
      <family val="2"/>
    </font>
    <font>
      <b/>
      <sz val="11"/>
      <color rgb="FFFF0000"/>
      <name val="Arial"/>
      <family val="2"/>
    </font>
    <font>
      <i/>
      <u/>
      <sz val="14"/>
      <name val="Arial"/>
      <family val="2"/>
    </font>
    <font>
      <sz val="10"/>
      <color indexed="22"/>
      <name val="Arial"/>
      <family val="2"/>
    </font>
    <font>
      <b/>
      <sz val="18"/>
      <name val="Arial"/>
      <family val="2"/>
    </font>
    <font>
      <b/>
      <sz val="12"/>
      <color theme="0"/>
      <name val="Arial"/>
      <family val="2"/>
    </font>
    <font>
      <u/>
      <sz val="10"/>
      <color theme="10"/>
      <name val="Arial"/>
      <family val="2"/>
    </font>
    <font>
      <i/>
      <sz val="12"/>
      <color rgb="FFFF0000"/>
      <name val="Arial"/>
      <family val="2"/>
    </font>
    <font>
      <sz val="12"/>
      <color rgb="FF99CCFF"/>
      <name val="Arial"/>
      <family val="2"/>
    </font>
    <font>
      <sz val="11"/>
      <color theme="1"/>
      <name val="Calibri"/>
      <family val="2"/>
      <scheme val="minor"/>
    </font>
    <font>
      <sz val="10"/>
      <color theme="0" tint="-0.34998626667073579"/>
      <name val="Arial"/>
      <family val="2"/>
    </font>
    <font>
      <sz val="11"/>
      <color theme="0" tint="-0.34998626667073579"/>
      <name val="Calibri"/>
      <family val="2"/>
    </font>
    <font>
      <b/>
      <sz val="16"/>
      <color rgb="FFFF0000"/>
      <name val="Arial"/>
      <family val="2"/>
    </font>
    <font>
      <sz val="16"/>
      <color rgb="FFFF0000"/>
      <name val="Arial"/>
      <family val="2"/>
    </font>
    <font>
      <sz val="10"/>
      <color theme="0"/>
      <name val="Arial"/>
      <family val="2"/>
    </font>
    <font>
      <sz val="11"/>
      <color theme="0"/>
      <name val="Calibri"/>
      <family val="2"/>
    </font>
    <font>
      <sz val="10"/>
      <color indexed="43"/>
      <name val="Arial"/>
      <family val="2"/>
    </font>
    <font>
      <sz val="10"/>
      <color indexed="9"/>
      <name val="Arial"/>
      <family val="2"/>
    </font>
    <font>
      <sz val="10"/>
      <color theme="0" tint="-0.249977111117893"/>
      <name val="Arial"/>
      <family val="2"/>
    </font>
    <font>
      <b/>
      <sz val="10"/>
      <color indexed="10"/>
      <name val="Arial"/>
      <family val="2"/>
    </font>
    <font>
      <b/>
      <sz val="13"/>
      <name val="Arial"/>
      <family val="2"/>
    </font>
    <font>
      <b/>
      <sz val="14"/>
      <color rgb="FFFFFF99"/>
      <name val="Arial"/>
      <family val="2"/>
    </font>
    <font>
      <sz val="14"/>
      <color rgb="FFFFFF99"/>
      <name val="Arial"/>
      <family val="2"/>
    </font>
    <font>
      <sz val="14"/>
      <color indexed="10"/>
      <name val="Arial"/>
      <family val="2"/>
    </font>
    <font>
      <sz val="12"/>
      <color theme="0"/>
      <name val="Arial"/>
      <family val="2"/>
    </font>
    <font>
      <b/>
      <sz val="12"/>
      <color rgb="FF0070C0"/>
      <name val="Arial"/>
      <family val="2"/>
    </font>
    <font>
      <sz val="12"/>
      <color rgb="FFFFFFCC"/>
      <name val="Arial"/>
      <family val="2"/>
    </font>
    <font>
      <sz val="10"/>
      <color rgb="FFFFFFCC"/>
      <name val="Arial"/>
      <family val="2"/>
    </font>
    <font>
      <b/>
      <sz val="12"/>
      <color rgb="FFFFFFCC"/>
      <name val="Arial"/>
      <family val="2"/>
    </font>
    <font>
      <u/>
      <sz val="10"/>
      <color theme="10"/>
      <name val="Arial"/>
      <family val="2"/>
    </font>
    <font>
      <u/>
      <sz val="14"/>
      <color theme="10"/>
      <name val="Arial"/>
      <family val="2"/>
    </font>
    <font>
      <u/>
      <sz val="10"/>
      <color indexed="12"/>
      <name val="Arial"/>
      <family val="2"/>
    </font>
    <font>
      <u/>
      <sz val="12"/>
      <color indexed="12"/>
      <name val="Arial"/>
      <family val="2"/>
    </font>
    <font>
      <sz val="9"/>
      <color rgb="FFFF0000"/>
      <name val="Arial"/>
      <family val="2"/>
    </font>
    <font>
      <sz val="10"/>
      <color theme="9" tint="-0.249977111117893"/>
      <name val="Arial"/>
      <family val="2"/>
    </font>
    <font>
      <b/>
      <sz val="9"/>
      <color rgb="FFFF0000"/>
      <name val="Arial"/>
      <family val="2"/>
    </font>
    <font>
      <sz val="10"/>
      <color theme="0" tint="-0.14999847407452621"/>
      <name val="Arial"/>
      <family val="2"/>
    </font>
    <font>
      <sz val="8"/>
      <color theme="0" tint="-0.14999847407452621"/>
      <name val="Arial"/>
      <family val="2"/>
    </font>
    <font>
      <sz val="9"/>
      <color theme="0" tint="-0.14999847407452621"/>
      <name val="Arial"/>
      <family val="2"/>
    </font>
    <font>
      <sz val="10.5"/>
      <name val="Segoe UI"/>
      <family val="2"/>
    </font>
    <font>
      <sz val="8"/>
      <name val="Arial"/>
      <family val="2"/>
    </font>
    <font>
      <b/>
      <sz val="10"/>
      <color rgb="FF00B050"/>
      <name val="Arial"/>
      <family val="2"/>
    </font>
    <font>
      <b/>
      <sz val="8"/>
      <color rgb="FFFF0000"/>
      <name val="Arial"/>
      <family val="2"/>
    </font>
    <font>
      <sz val="8"/>
      <color rgb="FFFF0000"/>
      <name val="Arial"/>
      <family val="2"/>
    </font>
    <font>
      <sz val="11"/>
      <color rgb="FF000000"/>
      <name val="Calibri"/>
      <family val="2"/>
    </font>
    <font>
      <b/>
      <sz val="11"/>
      <color rgb="FF000000"/>
      <name val="Calibri"/>
      <family val="2"/>
    </font>
    <font>
      <sz val="10"/>
      <name val="Arial"/>
      <family val="2"/>
    </font>
    <font>
      <sz val="12"/>
      <color rgb="FFC4D79B"/>
      <name val="Arial"/>
      <family val="2"/>
    </font>
    <font>
      <u/>
      <sz val="12"/>
      <name val="Arial"/>
      <family val="2"/>
    </font>
    <font>
      <u/>
      <sz val="10"/>
      <name val="Arial"/>
      <family val="2"/>
    </font>
    <font>
      <sz val="12"/>
      <color rgb="FF008000"/>
      <name val="Arial"/>
      <family val="2"/>
    </font>
    <font>
      <sz val="10"/>
      <color theme="6" tint="-0.499984740745262"/>
      <name val="Arial"/>
      <family val="2"/>
    </font>
    <font>
      <sz val="10"/>
      <color theme="3" tint="0.39997558519241921"/>
      <name val="Arial"/>
      <family val="2"/>
    </font>
    <font>
      <b/>
      <i/>
      <sz val="11"/>
      <name val="Arial"/>
      <family val="2"/>
    </font>
    <font>
      <strike/>
      <sz val="12"/>
      <name val="Arial"/>
      <family val="2"/>
    </font>
    <font>
      <sz val="11"/>
      <color indexed="20"/>
      <name val="Arial"/>
      <family val="2"/>
    </font>
    <font>
      <b/>
      <sz val="11"/>
      <color indexed="20"/>
      <name val="Arial"/>
      <family val="2"/>
    </font>
    <font>
      <sz val="11"/>
      <color theme="0"/>
      <name val="Arial"/>
      <family val="2"/>
    </font>
    <font>
      <sz val="11"/>
      <color indexed="8"/>
      <name val="Aptos Narrow"/>
      <family val="2"/>
    </font>
    <font>
      <b/>
      <sz val="10.5"/>
      <color rgb="FF00B050"/>
      <name val="Segoe UI"/>
      <family val="2"/>
    </font>
    <font>
      <b/>
      <sz val="11"/>
      <color rgb="FF00B050"/>
      <name val="Arial"/>
      <family val="2"/>
    </font>
    <font>
      <strike/>
      <sz val="12"/>
      <color rgb="FFFF0000"/>
      <name val="Arial"/>
      <family val="2"/>
    </font>
    <font>
      <vertAlign val="superscript"/>
      <sz val="12"/>
      <name val="Arial"/>
      <family val="2"/>
    </font>
  </fonts>
  <fills count="5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9"/>
        <bgColor indexed="64"/>
      </patternFill>
    </fill>
    <fill>
      <patternFill patternType="solid">
        <fgColor indexed="55"/>
      </patternFill>
    </fill>
    <fill>
      <patternFill patternType="solid">
        <fgColor indexed="26"/>
        <bgColor indexed="64"/>
      </patternFill>
    </fill>
    <fill>
      <patternFill patternType="solid">
        <fgColor indexed="44"/>
        <bgColor indexed="64"/>
      </patternFill>
    </fill>
    <fill>
      <patternFill patternType="solid">
        <fgColor theme="0"/>
        <bgColor indexed="64"/>
      </patternFill>
    </fill>
    <fill>
      <patternFill patternType="solid">
        <fgColor rgb="FFFFFFCC"/>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1"/>
        <bgColor indexed="64"/>
      </patternFill>
    </fill>
    <fill>
      <patternFill patternType="solid">
        <fgColor indexed="43"/>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FFFF99"/>
        <bgColor indexed="64"/>
      </patternFill>
    </fill>
    <fill>
      <patternFill patternType="solid">
        <fgColor theme="6" tint="0.3999450666829432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B7DEE8"/>
        <bgColor indexed="64"/>
      </patternFill>
    </fill>
    <fill>
      <patternFill patternType="solid">
        <fgColor rgb="FFFFFF00"/>
        <bgColor indexed="64"/>
      </patternFill>
    </fill>
    <fill>
      <patternFill patternType="solid">
        <fgColor rgb="FF99CCFF"/>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C4D79B"/>
        <bgColor indexed="64"/>
      </patternFill>
    </fill>
    <fill>
      <patternFill patternType="solid">
        <fgColor rgb="FF92D050"/>
        <bgColor indexed="64"/>
      </patternFill>
    </fill>
    <fill>
      <patternFill patternType="solid">
        <fgColor rgb="FFFDE9D9"/>
        <bgColor indexed="64"/>
      </patternFill>
    </fill>
    <fill>
      <patternFill patternType="solid">
        <fgColor rgb="FFD8E4BC"/>
        <bgColor indexed="64"/>
      </patternFill>
    </fill>
    <fill>
      <patternFill patternType="solid">
        <fgColor theme="4" tint="0.59999389629810485"/>
        <bgColor indexed="64"/>
      </patternFill>
    </fill>
    <fill>
      <patternFill patternType="solid">
        <fgColor rgb="FFCC66FF"/>
        <bgColor indexed="64"/>
      </patternFill>
    </fill>
    <fill>
      <patternFill patternType="solid">
        <fgColor rgb="FFFFC000"/>
        <bgColor indexed="64"/>
      </patternFill>
    </fill>
    <fill>
      <patternFill patternType="solid">
        <fgColor rgb="FFFF0000"/>
        <bgColor indexed="64"/>
      </patternFill>
    </fill>
    <fill>
      <patternFill patternType="solid">
        <fgColor rgb="FFCCFFCC"/>
        <bgColor indexed="64"/>
      </patternFill>
    </fill>
    <fill>
      <patternFill patternType="solid">
        <fgColor rgb="FFFFCCFF"/>
        <bgColor indexed="64"/>
      </patternFill>
    </fill>
    <fill>
      <patternFill patternType="solid">
        <fgColor rgb="FFCCECFF"/>
        <bgColor indexed="64"/>
      </patternFill>
    </fill>
    <fill>
      <patternFill patternType="solid">
        <fgColor rgb="FFFFCC99"/>
        <bgColor indexed="64"/>
      </patternFill>
    </fill>
    <fill>
      <patternFill patternType="solid">
        <fgColor rgb="FFCCFF99"/>
        <bgColor indexed="64"/>
      </patternFill>
    </fill>
    <fill>
      <patternFill patternType="solid">
        <fgColor rgb="FF00B0F0"/>
        <bgColor indexed="64"/>
      </patternFill>
    </fill>
    <fill>
      <patternFill patternType="solid">
        <fgColor rgb="FFCCCCFF"/>
        <bgColor indexed="64"/>
      </patternFill>
    </fill>
    <fill>
      <patternFill patternType="solid">
        <fgColor rgb="FFB8CCE4"/>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0" tint="-0.14999847407452621"/>
        <bgColor indexed="64"/>
      </patternFill>
    </fill>
  </fills>
  <borders count="195">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53"/>
      </top>
      <bottom/>
      <diagonal/>
    </border>
    <border>
      <left/>
      <right style="medium">
        <color indexed="53"/>
      </right>
      <top style="medium">
        <color indexed="53"/>
      </top>
      <bottom/>
      <diagonal/>
    </border>
    <border>
      <left/>
      <right style="medium">
        <color indexed="53"/>
      </right>
      <top/>
      <bottom/>
      <diagonal/>
    </border>
    <border>
      <left/>
      <right/>
      <top/>
      <bottom style="medium">
        <color indexed="53"/>
      </bottom>
      <diagonal/>
    </border>
    <border>
      <left/>
      <right style="medium">
        <color indexed="53"/>
      </right>
      <top/>
      <bottom style="medium">
        <color indexed="53"/>
      </bottom>
      <diagonal/>
    </border>
    <border>
      <left style="medium">
        <color indexed="53"/>
      </left>
      <right/>
      <top style="medium">
        <color indexed="53"/>
      </top>
      <bottom/>
      <diagonal/>
    </border>
    <border>
      <left style="medium">
        <color indexed="53"/>
      </left>
      <right/>
      <top/>
      <bottom/>
      <diagonal/>
    </border>
    <border>
      <left style="medium">
        <color indexed="53"/>
      </left>
      <right/>
      <top/>
      <bottom style="medium">
        <color indexed="53"/>
      </bottom>
      <diagonal/>
    </border>
    <border>
      <left/>
      <right style="medium">
        <color indexed="64"/>
      </right>
      <top/>
      <bottom style="medium">
        <color indexed="64"/>
      </bottom>
      <diagonal/>
    </border>
    <border>
      <left style="thick">
        <color indexed="64"/>
      </left>
      <right style="thick">
        <color indexed="64"/>
      </right>
      <top style="thick">
        <color indexed="64"/>
      </top>
      <bottom style="thick">
        <color indexed="64"/>
      </bottom>
      <diagonal/>
    </border>
    <border>
      <left style="thick">
        <color indexed="17"/>
      </left>
      <right style="thick">
        <color indexed="17"/>
      </right>
      <top style="thick">
        <color indexed="17"/>
      </top>
      <bottom style="thick">
        <color indexed="17"/>
      </bottom>
      <diagonal/>
    </border>
    <border>
      <left style="thick">
        <color indexed="39"/>
      </left>
      <right style="thick">
        <color indexed="39"/>
      </right>
      <top style="thick">
        <color indexed="39"/>
      </top>
      <bottom style="thick">
        <color indexed="3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17"/>
      </left>
      <right/>
      <top style="medium">
        <color indexed="17"/>
      </top>
      <bottom style="medium">
        <color indexed="17"/>
      </bottom>
      <diagonal/>
    </border>
    <border>
      <left style="medium">
        <color indexed="39"/>
      </left>
      <right/>
      <top style="medium">
        <color indexed="39"/>
      </top>
      <bottom style="medium">
        <color indexed="39"/>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9" tint="-0.24994659260841701"/>
      </left>
      <right/>
      <top style="medium">
        <color theme="9" tint="-0.24994659260841701"/>
      </top>
      <bottom/>
      <diagonal/>
    </border>
    <border>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right/>
      <top/>
      <bottom style="medium">
        <color theme="9" tint="-0.24994659260841701"/>
      </bottom>
      <diagonal/>
    </border>
    <border>
      <left/>
      <right style="medium">
        <color theme="9" tint="-0.24994659260841701"/>
      </right>
      <top/>
      <bottom style="medium">
        <color theme="9" tint="-0.2499465926084170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00FF"/>
      </left>
      <right/>
      <top style="medium">
        <color rgb="FF0000FF"/>
      </top>
      <bottom style="medium">
        <color rgb="FF0000FF"/>
      </bottom>
      <diagonal/>
    </border>
    <border>
      <left style="medium">
        <color indexed="17"/>
      </left>
      <right/>
      <top style="medium">
        <color indexed="17"/>
      </top>
      <bottom style="medium">
        <color indexed="17"/>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17"/>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style="medium">
        <color auto="1"/>
      </top>
      <bottom style="medium">
        <color auto="1"/>
      </bottom>
      <diagonal/>
    </border>
    <border>
      <left/>
      <right/>
      <top/>
      <bottom style="medium">
        <color rgb="FF00B050"/>
      </bottom>
      <diagonal/>
    </border>
    <border>
      <left style="medium">
        <color indexed="64"/>
      </left>
      <right style="medium">
        <color indexed="64"/>
      </right>
      <top style="medium">
        <color indexed="64"/>
      </top>
      <bottom style="medium">
        <color indexed="64"/>
      </bottom>
      <diagonal/>
    </border>
    <border>
      <left style="medium">
        <color rgb="FF008000"/>
      </left>
      <right style="medium">
        <color rgb="FF008000"/>
      </right>
      <top style="medium">
        <color rgb="FF008000"/>
      </top>
      <bottom style="medium">
        <color rgb="FF008000"/>
      </bottom>
      <diagonal/>
    </border>
    <border>
      <left style="medium">
        <color rgb="FF0000FF"/>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auto="1"/>
      </left>
      <right/>
      <top style="medium">
        <color auto="1"/>
      </top>
      <bottom style="medium">
        <color auto="1"/>
      </bottom>
      <diagonal/>
    </border>
    <border>
      <left style="medium">
        <color indexed="17"/>
      </left>
      <right/>
      <top style="medium">
        <color indexed="17"/>
      </top>
      <bottom style="medium">
        <color indexed="17"/>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diagonal/>
    </border>
    <border>
      <left/>
      <right style="medium">
        <color theme="9"/>
      </right>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diagonal/>
    </border>
    <border>
      <left/>
      <right style="medium">
        <color rgb="FFFFC000"/>
      </right>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right/>
      <top style="medium">
        <color indexed="64"/>
      </top>
      <bottom style="medium">
        <color indexed="64"/>
      </bottom>
      <diagonal/>
    </border>
    <border>
      <left style="medium">
        <color indexed="17"/>
      </left>
      <right/>
      <top style="medium">
        <color indexed="17"/>
      </top>
      <bottom style="medium">
        <color indexed="17"/>
      </bottom>
      <diagonal/>
    </border>
    <border>
      <left/>
      <right/>
      <top style="medium">
        <color indexed="64"/>
      </top>
      <bottom/>
      <diagonal/>
    </border>
    <border>
      <left/>
      <right/>
      <top style="medium">
        <color indexed="64"/>
      </top>
      <bottom style="medium">
        <color indexed="53"/>
      </bottom>
      <diagonal/>
    </border>
    <border>
      <left style="medium">
        <color auto="1"/>
      </left>
      <right/>
      <top/>
      <bottom/>
      <diagonal/>
    </border>
    <border>
      <left style="medium">
        <color auto="1"/>
      </left>
      <right style="medium">
        <color auto="1"/>
      </right>
      <top/>
      <bottom/>
      <diagonal/>
    </border>
    <border>
      <left/>
      <right style="medium">
        <color auto="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style="medium">
        <color indexed="64"/>
      </top>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17"/>
      </left>
      <right/>
      <top style="medium">
        <color indexed="17"/>
      </top>
      <bottom style="medium">
        <color indexed="17"/>
      </bottom>
      <diagonal/>
    </border>
    <border>
      <left/>
      <right/>
      <top style="medium">
        <color indexed="64"/>
      </top>
      <bottom/>
      <diagonal/>
    </border>
    <border>
      <left/>
      <right style="medium">
        <color indexed="64"/>
      </right>
      <top/>
      <bottom style="medium">
        <color indexed="64"/>
      </bottom>
      <diagonal/>
    </border>
    <border>
      <left/>
      <right style="medium">
        <color auto="1"/>
      </right>
      <top/>
      <bottom/>
      <diagonal/>
    </border>
    <border>
      <left/>
      <right/>
      <top style="medium">
        <color indexed="17"/>
      </top>
      <bottom style="medium">
        <color indexed="17"/>
      </bottom>
      <diagonal/>
    </border>
    <border>
      <left/>
      <right style="medium">
        <color auto="1"/>
      </right>
      <top/>
      <bottom/>
      <diagonal/>
    </border>
    <border>
      <left/>
      <right style="medium">
        <color auto="1"/>
      </right>
      <top/>
      <bottom/>
      <diagonal/>
    </border>
    <border>
      <left/>
      <right style="medium">
        <color indexed="64"/>
      </right>
      <top/>
      <bottom/>
      <diagonal/>
    </border>
    <border>
      <left style="medium">
        <color indexed="17"/>
      </left>
      <right style="medium">
        <color rgb="FF008000"/>
      </right>
      <top style="medium">
        <color indexed="17"/>
      </top>
      <bottom style="medium">
        <color indexed="17"/>
      </bottom>
      <diagonal/>
    </border>
    <border>
      <left style="medium">
        <color rgb="FF008000"/>
      </left>
      <right/>
      <top/>
      <bottom/>
      <diagonal/>
    </border>
    <border>
      <left style="medium">
        <color rgb="FF0000FF"/>
      </left>
      <right/>
      <top/>
      <bottom/>
      <diagonal/>
    </border>
    <border>
      <left style="medium">
        <color indexed="39"/>
      </left>
      <right style="medium">
        <color rgb="FF0000FF"/>
      </right>
      <top style="medium">
        <color indexed="39"/>
      </top>
      <bottom style="medium">
        <color indexed="39"/>
      </bottom>
      <diagonal/>
    </border>
    <border>
      <left style="medium">
        <color indexed="64"/>
      </left>
      <right style="medium">
        <color theme="9" tint="-0.24994659260841701"/>
      </right>
      <top/>
      <bottom/>
      <diagonal/>
    </border>
    <border>
      <left style="medium">
        <color rgb="FF008000"/>
      </left>
      <right style="medium">
        <color theme="9"/>
      </right>
      <top/>
      <bottom/>
      <diagonal/>
    </border>
    <border>
      <left style="medium">
        <color indexed="17"/>
      </left>
      <right/>
      <top style="medium">
        <color indexed="17"/>
      </top>
      <bottom style="medium">
        <color rgb="FF008000"/>
      </bottom>
      <diagonal/>
    </border>
    <border>
      <left style="medium">
        <color rgb="FF008000"/>
      </left>
      <right style="medium">
        <color indexed="53"/>
      </right>
      <top/>
      <bottom/>
      <diagonal/>
    </border>
    <border>
      <left/>
      <right style="medium">
        <color rgb="FF008000"/>
      </right>
      <top/>
      <bottom/>
      <diagonal/>
    </border>
    <border>
      <left style="medium">
        <color rgb="FF008000"/>
      </left>
      <right style="medium">
        <color theme="4"/>
      </right>
      <top/>
      <bottom/>
      <diagonal/>
    </border>
    <border>
      <left style="medium">
        <color indexed="17"/>
      </left>
      <right style="medium">
        <color rgb="FF008000"/>
      </right>
      <top style="medium">
        <color indexed="17"/>
      </top>
      <bottom style="medium">
        <color rgb="FF008000"/>
      </bottom>
      <diagonal/>
    </border>
    <border>
      <left style="medium">
        <color rgb="FF0000FF"/>
      </left>
      <right style="medium">
        <color indexed="64"/>
      </right>
      <top/>
      <bottom/>
      <diagonal/>
    </border>
    <border>
      <left style="medium">
        <color indexed="17"/>
      </left>
      <right/>
      <top style="medium">
        <color rgb="FF008000"/>
      </top>
      <bottom style="medium">
        <color indexed="17"/>
      </bottom>
      <diagonal/>
    </border>
    <border>
      <left/>
      <right/>
      <top style="medium">
        <color rgb="FF008000"/>
      </top>
      <bottom style="medium">
        <color indexed="17"/>
      </bottom>
      <diagonal/>
    </border>
    <border>
      <left/>
      <right/>
      <top style="medium">
        <color rgb="FF008000"/>
      </top>
      <bottom style="medium">
        <color indexed="64"/>
      </bottom>
      <diagonal/>
    </border>
    <border>
      <left style="medium">
        <color auto="1"/>
      </left>
      <right style="medium">
        <color indexed="64"/>
      </right>
      <top style="medium">
        <color auto="1"/>
      </top>
      <bottom style="medium">
        <color auto="1"/>
      </bottom>
      <diagonal/>
    </border>
    <border>
      <left/>
      <right style="medium">
        <color auto="1"/>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style="medium">
        <color indexed="17"/>
      </left>
      <right style="medium">
        <color rgb="FF008000"/>
      </right>
      <top style="medium">
        <color indexed="17"/>
      </top>
      <bottom style="medium">
        <color rgb="FF008000"/>
      </bottom>
      <diagonal/>
    </border>
    <border>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auto="1"/>
      </left>
      <right style="medium">
        <color indexed="64"/>
      </right>
      <top style="medium">
        <color auto="1"/>
      </top>
      <bottom style="medium">
        <color auto="1"/>
      </bottom>
      <diagonal/>
    </border>
    <border>
      <left/>
      <right/>
      <top style="medium">
        <color indexed="53"/>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rgb="FF008000"/>
      </left>
      <right style="medium">
        <color indexed="64"/>
      </right>
      <top/>
      <bottom/>
      <diagonal/>
    </border>
    <border>
      <left/>
      <right/>
      <top style="medium">
        <color rgb="FF008000"/>
      </top>
      <bottom/>
      <diagonal/>
    </border>
    <border>
      <left style="medium">
        <color auto="1"/>
      </left>
      <right style="medium">
        <color auto="1"/>
      </right>
      <top/>
      <bottom style="medium">
        <color auto="1"/>
      </bottom>
      <diagonal/>
    </border>
    <border>
      <left/>
      <right style="medium">
        <color auto="1"/>
      </right>
      <top/>
      <bottom/>
      <diagonal/>
    </border>
    <border>
      <left/>
      <right/>
      <top style="medium">
        <color theme="4"/>
      </top>
      <bottom style="medium">
        <color indexed="64"/>
      </bottom>
      <diagonal/>
    </border>
    <border>
      <left style="medium">
        <color indexed="17"/>
      </left>
      <right style="medium">
        <color indexed="17"/>
      </right>
      <top style="medium">
        <color indexed="17"/>
      </top>
      <bottom style="medium">
        <color indexed="17"/>
      </bottom>
      <diagonal/>
    </border>
    <border>
      <left/>
      <right style="medium">
        <color indexed="17"/>
      </right>
      <top/>
      <bottom/>
      <diagonal/>
    </border>
    <border>
      <left/>
      <right style="medium">
        <color indexed="64"/>
      </right>
      <top/>
      <bottom/>
      <diagonal/>
    </border>
    <border>
      <left/>
      <right/>
      <top style="thin">
        <color rgb="FFFF0000"/>
      </top>
      <bottom style="thin">
        <color rgb="FFFF0000"/>
      </bottom>
      <diagonal/>
    </border>
    <border>
      <left style="thin">
        <color rgb="FFFF0000"/>
      </left>
      <right/>
      <top style="thin">
        <color rgb="FFFF0000"/>
      </top>
      <bottom style="thin">
        <color rgb="FFFF0000"/>
      </bottom>
      <diagonal/>
    </border>
    <border>
      <left style="thin">
        <color rgb="FFFF0000"/>
      </left>
      <right/>
      <top/>
      <bottom/>
      <diagonal/>
    </border>
    <border>
      <left style="medium">
        <color auto="1"/>
      </left>
      <right style="medium">
        <color auto="1"/>
      </right>
      <top/>
      <bottom style="medium">
        <color auto="1"/>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17"/>
      </left>
      <right style="medium">
        <color rgb="FF008000"/>
      </right>
      <top style="medium">
        <color indexed="17"/>
      </top>
      <bottom style="medium">
        <color indexed="17"/>
      </bottom>
      <diagonal/>
    </border>
    <border>
      <left style="medium">
        <color indexed="64"/>
      </left>
      <right/>
      <top style="medium">
        <color indexed="64"/>
      </top>
      <bottom style="medium">
        <color indexed="64"/>
      </bottom>
      <diagonal/>
    </border>
    <border>
      <left style="medium">
        <color indexed="17"/>
      </left>
      <right style="medium">
        <color rgb="FF008000"/>
      </right>
      <top style="medium">
        <color indexed="17"/>
      </top>
      <bottom style="medium">
        <color rgb="FF008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8000"/>
      </left>
      <right style="medium">
        <color rgb="FFFFC000"/>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97">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4" borderId="0" applyNumberFormat="0" applyBorder="0" applyAlignment="0" applyProtection="0"/>
    <xf numFmtId="0" fontId="18" fillId="6" borderId="0" applyNumberFormat="0" applyBorder="0" applyAlignment="0" applyProtection="0"/>
    <xf numFmtId="0" fontId="18" fillId="3"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6" borderId="0" applyNumberFormat="0" applyBorder="0" applyAlignment="0" applyProtection="0"/>
    <xf numFmtId="0" fontId="18" fillId="4"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8" borderId="0" applyNumberFormat="0" applyBorder="0" applyAlignment="0" applyProtection="0"/>
    <xf numFmtId="0" fontId="19" fillId="6" borderId="0" applyNumberFormat="0" applyBorder="0" applyAlignment="0" applyProtection="0"/>
    <xf numFmtId="0" fontId="19" fillId="3" borderId="0" applyNumberFormat="0" applyBorder="0" applyAlignment="0" applyProtection="0"/>
    <xf numFmtId="0" fontId="19" fillId="11"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20" fillId="15" borderId="0" applyNumberFormat="0" applyBorder="0" applyAlignment="0" applyProtection="0"/>
    <xf numFmtId="0" fontId="21" fillId="16" borderId="1" applyNumberFormat="0" applyAlignment="0" applyProtection="0"/>
    <xf numFmtId="3" fontId="8" fillId="17" borderId="2">
      <alignment horizontal="right"/>
    </xf>
    <xf numFmtId="3" fontId="7" fillId="17" borderId="3">
      <alignment horizontal="right"/>
    </xf>
    <xf numFmtId="3" fontId="8" fillId="17" borderId="3">
      <alignment horizontal="right"/>
    </xf>
    <xf numFmtId="0" fontId="22" fillId="18" borderId="4" applyNumberFormat="0" applyAlignment="0" applyProtection="0"/>
    <xf numFmtId="164" fontId="8" fillId="0" borderId="0" applyFont="0" applyFill="0" applyBorder="0" applyAlignment="0" applyProtection="0"/>
    <xf numFmtId="0" fontId="23" fillId="0" borderId="0" applyNumberFormat="0" applyFill="0" applyBorder="0" applyAlignment="0" applyProtection="0"/>
    <xf numFmtId="0" fontId="24" fillId="6" borderId="0" applyNumberFormat="0" applyBorder="0" applyAlignment="0" applyProtection="0"/>
    <xf numFmtId="0" fontId="25" fillId="0" borderId="5"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7" fillId="0" borderId="0" applyNumberFormat="0" applyFill="0" applyBorder="0" applyAlignment="0" applyProtection="0"/>
    <xf numFmtId="0" fontId="28" fillId="7" borderId="1" applyNumberFormat="0" applyAlignment="0" applyProtection="0"/>
    <xf numFmtId="0" fontId="29" fillId="0" borderId="8" applyNumberFormat="0" applyFill="0" applyAlignment="0" applyProtection="0"/>
    <xf numFmtId="0" fontId="30" fillId="7" borderId="0" applyNumberFormat="0" applyBorder="0" applyAlignment="0" applyProtection="0"/>
    <xf numFmtId="0" fontId="6" fillId="4" borderId="9" applyNumberFormat="0" applyFont="0" applyAlignment="0" applyProtection="0"/>
    <xf numFmtId="0" fontId="31" fillId="16" borderId="10" applyNumberFormat="0" applyAlignment="0" applyProtection="0"/>
    <xf numFmtId="9" fontId="6" fillId="0" borderId="0" applyFont="0" applyFill="0" applyBorder="0" applyAlignment="0" applyProtection="0"/>
    <xf numFmtId="0" fontId="32" fillId="0" borderId="0" applyNumberFormat="0" applyFill="0" applyBorder="0" applyAlignment="0" applyProtection="0"/>
    <xf numFmtId="0" fontId="33" fillId="0" borderId="11" applyNumberFormat="0" applyFill="0" applyAlignment="0" applyProtection="0"/>
    <xf numFmtId="0" fontId="29" fillId="0" borderId="0" applyNumberFormat="0" applyFill="0" applyBorder="0" applyAlignment="0" applyProtection="0"/>
    <xf numFmtId="3" fontId="6" fillId="17" borderId="2">
      <alignment horizontal="right"/>
    </xf>
    <xf numFmtId="3" fontId="6" fillId="17" borderId="3">
      <alignment horizontal="right"/>
    </xf>
    <xf numFmtId="0" fontId="6" fillId="0" borderId="0"/>
    <xf numFmtId="164" fontId="6" fillId="0" borderId="0" applyFont="0" applyFill="0" applyBorder="0" applyAlignment="0" applyProtection="0"/>
    <xf numFmtId="0" fontId="77" fillId="0" borderId="0" applyNumberFormat="0" applyFill="0" applyBorder="0" applyAlignment="0" applyProtection="0"/>
    <xf numFmtId="0" fontId="80" fillId="0" borderId="0"/>
    <xf numFmtId="0" fontId="6" fillId="0" borderId="0"/>
    <xf numFmtId="0" fontId="6" fillId="0" borderId="0"/>
    <xf numFmtId="0" fontId="10" fillId="0" borderId="0"/>
    <xf numFmtId="0" fontId="6" fillId="0" borderId="0"/>
    <xf numFmtId="164" fontId="6" fillId="0" borderId="0" applyFont="0" applyFill="0" applyBorder="0" applyAlignment="0" applyProtection="0"/>
    <xf numFmtId="0" fontId="100"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 fillId="0" borderId="0"/>
    <xf numFmtId="0" fontId="30" fillId="7" borderId="0" applyNumberFormat="0" applyBorder="0" applyAlignment="0" applyProtection="0"/>
    <xf numFmtId="0" fontId="5" fillId="0" borderId="0"/>
    <xf numFmtId="9" fontId="6" fillId="0" borderId="0" applyFont="0" applyFill="0" applyBorder="0" applyAlignment="0" applyProtection="0"/>
    <xf numFmtId="0" fontId="4" fillId="0" borderId="0"/>
    <xf numFmtId="43" fontId="6" fillId="0" borderId="0" applyFont="0" applyFill="0" applyBorder="0" applyAlignment="0" applyProtection="0"/>
    <xf numFmtId="0" fontId="6" fillId="0" borderId="0"/>
    <xf numFmtId="0" fontId="103"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6" fillId="0" borderId="0"/>
    <xf numFmtId="0" fontId="3" fillId="0" borderId="0"/>
    <xf numFmtId="0" fontId="6" fillId="0" borderId="0"/>
    <xf numFmtId="0" fontId="2" fillId="0" borderId="0"/>
    <xf numFmtId="0" fontId="21" fillId="16" borderId="1" applyNumberFormat="0" applyAlignment="0" applyProtection="0"/>
    <xf numFmtId="3" fontId="7" fillId="17" borderId="3">
      <alignment horizontal="right"/>
    </xf>
    <xf numFmtId="3" fontId="6" fillId="17" borderId="3">
      <alignment horizontal="right"/>
    </xf>
    <xf numFmtId="43" fontId="6" fillId="0" borderId="0" applyFont="0" applyFill="0" applyBorder="0" applyAlignment="0" applyProtection="0"/>
    <xf numFmtId="0" fontId="28" fillId="7" borderId="1" applyNumberFormat="0" applyAlignment="0" applyProtection="0"/>
    <xf numFmtId="0" fontId="6" fillId="4" borderId="9" applyNumberFormat="0" applyFont="0" applyAlignment="0" applyProtection="0"/>
    <xf numFmtId="0" fontId="31" fillId="16" borderId="10" applyNumberFormat="0" applyAlignment="0" applyProtection="0"/>
    <xf numFmtId="0" fontId="33" fillId="0" borderId="11" applyNumberFormat="0" applyFill="0" applyAlignment="0" applyProtection="0"/>
    <xf numFmtId="3" fontId="6" fillId="17" borderId="3">
      <alignment horizontal="right"/>
    </xf>
    <xf numFmtId="43" fontId="6" fillId="0" borderId="0" applyFont="0" applyFill="0" applyBorder="0" applyAlignment="0" applyProtection="0"/>
    <xf numFmtId="0" fontId="2" fillId="0" borderId="0"/>
    <xf numFmtId="0" fontId="1" fillId="0" borderId="0"/>
    <xf numFmtId="0" fontId="1" fillId="0" borderId="0"/>
    <xf numFmtId="0" fontId="6" fillId="0" borderId="0"/>
    <xf numFmtId="43" fontId="6"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15" fillId="0" borderId="0"/>
    <xf numFmtId="170" fontId="115" fillId="0" borderId="0" applyFont="0" applyFill="0" applyBorder="0" applyAlignment="0" applyProtection="0"/>
    <xf numFmtId="43" fontId="117" fillId="0" borderId="0" applyFont="0" applyFill="0" applyBorder="0" applyAlignment="0" applyProtection="0"/>
  </cellStyleXfs>
  <cellXfs count="1762">
    <xf numFmtId="0" fontId="0" fillId="0" borderId="0" xfId="0"/>
    <xf numFmtId="0" fontId="0" fillId="19" borderId="0" xfId="0" applyFill="1" applyAlignment="1">
      <alignment horizontal="center"/>
    </xf>
    <xf numFmtId="0" fontId="0" fillId="19" borderId="0" xfId="0" applyFill="1"/>
    <xf numFmtId="0" fontId="7" fillId="19" borderId="0" xfId="0" applyFont="1" applyFill="1" applyAlignment="1">
      <alignment horizontal="center"/>
    </xf>
    <xf numFmtId="0" fontId="10" fillId="17" borderId="0" xfId="0" applyFont="1" applyFill="1"/>
    <xf numFmtId="0" fontId="10" fillId="0" borderId="0" xfId="0" applyFont="1"/>
    <xf numFmtId="0" fontId="10" fillId="19" borderId="0" xfId="0" applyFont="1" applyFill="1"/>
    <xf numFmtId="0" fontId="10" fillId="19" borderId="12" xfId="0" applyFont="1" applyFill="1" applyBorder="1"/>
    <xf numFmtId="0" fontId="10" fillId="19" borderId="13" xfId="0" applyFont="1" applyFill="1" applyBorder="1"/>
    <xf numFmtId="0" fontId="12" fillId="19" borderId="0" xfId="0" applyFont="1" applyFill="1" applyAlignment="1">
      <alignment horizontal="center"/>
    </xf>
    <xf numFmtId="0" fontId="10" fillId="19" borderId="0" xfId="0" applyFont="1" applyFill="1" applyAlignment="1">
      <alignment horizontal="left"/>
    </xf>
    <xf numFmtId="0" fontId="10" fillId="20" borderId="14" xfId="0" applyFont="1" applyFill="1" applyBorder="1"/>
    <xf numFmtId="0" fontId="10" fillId="20" borderId="15" xfId="0" applyFont="1" applyFill="1" applyBorder="1"/>
    <xf numFmtId="0" fontId="10" fillId="20" borderId="16" xfId="0" applyFont="1" applyFill="1" applyBorder="1"/>
    <xf numFmtId="0" fontId="0" fillId="19" borderId="12" xfId="0" applyFill="1" applyBorder="1"/>
    <xf numFmtId="0" fontId="0" fillId="19" borderId="17" xfId="0" applyFill="1" applyBorder="1"/>
    <xf numFmtId="0" fontId="0" fillId="19" borderId="18" xfId="0" applyFill="1" applyBorder="1"/>
    <xf numFmtId="0" fontId="15" fillId="19" borderId="0" xfId="0" applyFont="1" applyFill="1"/>
    <xf numFmtId="0" fontId="15" fillId="19" borderId="13" xfId="0" applyFont="1" applyFill="1" applyBorder="1"/>
    <xf numFmtId="0" fontId="15" fillId="17" borderId="23" xfId="0" applyFont="1" applyFill="1" applyBorder="1"/>
    <xf numFmtId="0" fontId="15" fillId="0" borderId="0" xfId="0" applyFont="1"/>
    <xf numFmtId="0" fontId="15" fillId="17" borderId="24" xfId="0" applyFont="1" applyFill="1" applyBorder="1"/>
    <xf numFmtId="0" fontId="15" fillId="17" borderId="25" xfId="0" applyFont="1" applyFill="1" applyBorder="1"/>
    <xf numFmtId="0" fontId="15" fillId="17" borderId="26" xfId="0" applyFont="1" applyFill="1" applyBorder="1"/>
    <xf numFmtId="0" fontId="14" fillId="19" borderId="12" xfId="0" applyFont="1" applyFill="1" applyBorder="1" applyAlignment="1">
      <alignment horizontal="left"/>
    </xf>
    <xf numFmtId="0" fontId="15" fillId="19" borderId="12" xfId="0" applyFont="1" applyFill="1" applyBorder="1"/>
    <xf numFmtId="0" fontId="14" fillId="19" borderId="0" xfId="0" applyFont="1" applyFill="1"/>
    <xf numFmtId="0" fontId="10" fillId="20" borderId="0" xfId="0" applyFont="1" applyFill="1"/>
    <xf numFmtId="0" fontId="10" fillId="20" borderId="13" xfId="0" applyFont="1" applyFill="1" applyBorder="1"/>
    <xf numFmtId="0" fontId="10" fillId="20" borderId="17" xfId="0" applyFont="1" applyFill="1" applyBorder="1"/>
    <xf numFmtId="0" fontId="10" fillId="20" borderId="18" xfId="0" applyFont="1" applyFill="1" applyBorder="1"/>
    <xf numFmtId="0" fontId="10" fillId="20" borderId="27" xfId="0" applyFont="1" applyFill="1" applyBorder="1"/>
    <xf numFmtId="0" fontId="0" fillId="20" borderId="14" xfId="0" applyFill="1" applyBorder="1"/>
    <xf numFmtId="0" fontId="0" fillId="20" borderId="15" xfId="0" applyFill="1" applyBorder="1"/>
    <xf numFmtId="0" fontId="0" fillId="20" borderId="16" xfId="0" applyFill="1" applyBorder="1"/>
    <xf numFmtId="0" fontId="0" fillId="20" borderId="12" xfId="0" applyFill="1" applyBorder="1"/>
    <xf numFmtId="0" fontId="0" fillId="20" borderId="0" xfId="0" applyFill="1"/>
    <xf numFmtId="0" fontId="35" fillId="20" borderId="12" xfId="0" applyFont="1" applyFill="1" applyBorder="1" applyAlignment="1">
      <alignment horizontal="center"/>
    </xf>
    <xf numFmtId="0" fontId="35" fillId="20" borderId="0" xfId="0" applyFont="1" applyFill="1" applyAlignment="1">
      <alignment horizontal="center"/>
    </xf>
    <xf numFmtId="0" fontId="35" fillId="20" borderId="13" xfId="0" applyFont="1" applyFill="1" applyBorder="1" applyAlignment="1">
      <alignment horizontal="center"/>
    </xf>
    <xf numFmtId="0" fontId="36" fillId="20" borderId="12" xfId="0" applyFont="1" applyFill="1" applyBorder="1" applyAlignment="1">
      <alignment horizontal="center"/>
    </xf>
    <xf numFmtId="0" fontId="36" fillId="20" borderId="0" xfId="0" applyFont="1" applyFill="1" applyAlignment="1">
      <alignment horizontal="center"/>
    </xf>
    <xf numFmtId="0" fontId="36" fillId="20" borderId="13" xfId="0" applyFont="1" applyFill="1" applyBorder="1" applyAlignment="1">
      <alignment horizontal="center"/>
    </xf>
    <xf numFmtId="0" fontId="14" fillId="20" borderId="12" xfId="0" applyFont="1" applyFill="1" applyBorder="1" applyAlignment="1">
      <alignment horizontal="center"/>
    </xf>
    <xf numFmtId="0" fontId="14" fillId="20" borderId="0" xfId="0" applyFont="1" applyFill="1" applyAlignment="1">
      <alignment horizontal="center"/>
    </xf>
    <xf numFmtId="0" fontId="15" fillId="20" borderId="0" xfId="0" applyFont="1" applyFill="1" applyAlignment="1">
      <alignment horizontal="center"/>
    </xf>
    <xf numFmtId="0" fontId="15" fillId="20" borderId="13" xfId="0" applyFont="1" applyFill="1" applyBorder="1" applyAlignment="1">
      <alignment horizontal="center"/>
    </xf>
    <xf numFmtId="0" fontId="15" fillId="20" borderId="12" xfId="0" applyFont="1" applyFill="1" applyBorder="1" applyAlignment="1">
      <alignment horizontal="center"/>
    </xf>
    <xf numFmtId="0" fontId="14" fillId="20" borderId="12" xfId="0" applyFont="1" applyFill="1" applyBorder="1" applyAlignment="1">
      <alignment horizontal="center" vertical="top"/>
    </xf>
    <xf numFmtId="0" fontId="14" fillId="20" borderId="13" xfId="0" applyFont="1" applyFill="1" applyBorder="1" applyAlignment="1">
      <alignment horizontal="center" vertical="top"/>
    </xf>
    <xf numFmtId="0" fontId="14" fillId="20" borderId="13" xfId="0" applyFont="1" applyFill="1" applyBorder="1" applyAlignment="1">
      <alignment horizontal="center"/>
    </xf>
    <xf numFmtId="0" fontId="0" fillId="20" borderId="12" xfId="0" applyFill="1" applyBorder="1" applyAlignment="1">
      <alignment horizontal="center"/>
    </xf>
    <xf numFmtId="0" fontId="0" fillId="20" borderId="0" xfId="0" applyFill="1" applyAlignment="1">
      <alignment horizontal="center"/>
    </xf>
    <xf numFmtId="0" fontId="0" fillId="20" borderId="13" xfId="0" applyFill="1" applyBorder="1" applyAlignment="1">
      <alignment horizontal="center"/>
    </xf>
    <xf numFmtId="0" fontId="0" fillId="20" borderId="17" xfId="0" applyFill="1" applyBorder="1"/>
    <xf numFmtId="0" fontId="0" fillId="20" borderId="18" xfId="0" applyFill="1" applyBorder="1"/>
    <xf numFmtId="0" fontId="7" fillId="20" borderId="27" xfId="0" applyFont="1" applyFill="1" applyBorder="1" applyAlignment="1">
      <alignment horizontal="right" indent="1"/>
    </xf>
    <xf numFmtId="0" fontId="0" fillId="17" borderId="14" xfId="0" applyFill="1" applyBorder="1"/>
    <xf numFmtId="0" fontId="0" fillId="17" borderId="15" xfId="0" applyFill="1" applyBorder="1"/>
    <xf numFmtId="0" fontId="0" fillId="17" borderId="16" xfId="0" applyFill="1" applyBorder="1"/>
    <xf numFmtId="0" fontId="7" fillId="17" borderId="12" xfId="0" applyFont="1" applyFill="1" applyBorder="1" applyAlignment="1">
      <alignment horizontal="center"/>
    </xf>
    <xf numFmtId="0" fontId="0" fillId="17" borderId="13" xfId="0" applyFill="1" applyBorder="1"/>
    <xf numFmtId="0" fontId="0" fillId="17" borderId="17" xfId="0" applyFill="1" applyBorder="1"/>
    <xf numFmtId="0" fontId="0" fillId="17" borderId="18" xfId="0" applyFill="1" applyBorder="1"/>
    <xf numFmtId="0" fontId="0" fillId="17" borderId="27" xfId="0" applyFill="1" applyBorder="1"/>
    <xf numFmtId="0" fontId="0" fillId="0" borderId="12" xfId="0" applyBorder="1"/>
    <xf numFmtId="0" fontId="0" fillId="0" borderId="13" xfId="0" applyBorder="1"/>
    <xf numFmtId="0" fontId="39" fillId="0" borderId="12" xfId="0" applyFont="1" applyBorder="1"/>
    <xf numFmtId="0" fontId="40" fillId="17" borderId="0" xfId="0" applyFont="1" applyFill="1"/>
    <xf numFmtId="0" fontId="39" fillId="0" borderId="0" xfId="0" applyFont="1"/>
    <xf numFmtId="0" fontId="39" fillId="0" borderId="13" xfId="0" applyFont="1" applyBorder="1"/>
    <xf numFmtId="0" fontId="39" fillId="17" borderId="0" xfId="0" applyFont="1" applyFill="1"/>
    <xf numFmtId="0" fontId="41" fillId="0" borderId="28" xfId="0" applyFont="1" applyBorder="1"/>
    <xf numFmtId="0" fontId="42" fillId="17" borderId="0" xfId="0" applyFont="1" applyFill="1"/>
    <xf numFmtId="0" fontId="10" fillId="17" borderId="29" xfId="0" applyFont="1" applyFill="1" applyBorder="1"/>
    <xf numFmtId="0" fontId="41" fillId="0" borderId="30" xfId="0" applyFont="1" applyBorder="1"/>
    <xf numFmtId="0" fontId="42" fillId="17" borderId="0" xfId="0" applyFont="1" applyFill="1" applyAlignment="1">
      <alignment wrapText="1"/>
    </xf>
    <xf numFmtId="0" fontId="44" fillId="17" borderId="0" xfId="0" applyFont="1" applyFill="1"/>
    <xf numFmtId="0" fontId="39" fillId="0" borderId="17" xfId="0" applyFont="1" applyBorder="1"/>
    <xf numFmtId="0" fontId="39" fillId="0" borderId="18" xfId="0" applyFont="1" applyBorder="1"/>
    <xf numFmtId="0" fontId="39" fillId="0" borderId="27" xfId="0" applyFont="1" applyBorder="1"/>
    <xf numFmtId="0" fontId="0" fillId="19" borderId="14" xfId="0" applyFill="1" applyBorder="1"/>
    <xf numFmtId="0" fontId="0" fillId="19" borderId="15" xfId="0" applyFill="1" applyBorder="1"/>
    <xf numFmtId="0" fontId="0" fillId="19" borderId="16" xfId="0" applyFill="1" applyBorder="1"/>
    <xf numFmtId="0" fontId="0" fillId="19" borderId="13" xfId="0" applyFill="1" applyBorder="1"/>
    <xf numFmtId="0" fontId="0" fillId="19" borderId="27" xfId="0" applyFill="1" applyBorder="1"/>
    <xf numFmtId="0" fontId="15" fillId="19" borderId="0" xfId="0" applyFont="1" applyFill="1" applyAlignment="1">
      <alignment vertical="top"/>
    </xf>
    <xf numFmtId="0" fontId="14" fillId="19" borderId="0" xfId="0" applyFont="1" applyFill="1" applyAlignment="1">
      <alignment horizontal="center"/>
    </xf>
    <xf numFmtId="0" fontId="10" fillId="20" borderId="15" xfId="0" applyFont="1" applyFill="1" applyBorder="1" applyAlignment="1">
      <alignment horizontal="center"/>
    </xf>
    <xf numFmtId="0" fontId="15" fillId="19" borderId="0" xfId="0" applyFont="1" applyFill="1" applyAlignment="1">
      <alignment horizontal="center"/>
    </xf>
    <xf numFmtId="3" fontId="15" fillId="19" borderId="0" xfId="0" applyNumberFormat="1" applyFont="1" applyFill="1" applyAlignment="1">
      <alignment horizontal="right" vertical="center" indent="1"/>
    </xf>
    <xf numFmtId="3" fontId="14" fillId="19" borderId="0" xfId="0" applyNumberFormat="1" applyFont="1" applyFill="1" applyAlignment="1">
      <alignment horizontal="right" vertical="center" indent="1"/>
    </xf>
    <xf numFmtId="3" fontId="15" fillId="17" borderId="0" xfId="0" applyNumberFormat="1" applyFont="1" applyFill="1" applyAlignment="1">
      <alignment horizontal="right" vertical="center" indent="1"/>
    </xf>
    <xf numFmtId="0" fontId="49" fillId="19" borderId="0" xfId="0" applyFont="1" applyFill="1" applyAlignment="1">
      <alignment horizontal="center"/>
    </xf>
    <xf numFmtId="0" fontId="36" fillId="19" borderId="0" xfId="0" applyFont="1" applyFill="1" applyAlignment="1">
      <alignment horizontal="left"/>
    </xf>
    <xf numFmtId="0" fontId="38" fillId="17" borderId="0" xfId="0" applyFont="1" applyFill="1"/>
    <xf numFmtId="3" fontId="10" fillId="19" borderId="0" xfId="0" applyNumberFormat="1" applyFont="1" applyFill="1" applyAlignment="1">
      <alignment horizontal="right" vertical="center" indent="1"/>
    </xf>
    <xf numFmtId="3" fontId="13" fillId="19" borderId="0" xfId="0" applyNumberFormat="1" applyFont="1" applyFill="1" applyAlignment="1">
      <alignment horizontal="right" vertical="center" indent="1"/>
    </xf>
    <xf numFmtId="3" fontId="13" fillId="19" borderId="0" xfId="0" applyNumberFormat="1" applyFont="1" applyFill="1" applyAlignment="1">
      <alignment horizontal="left" vertical="center" indent="1"/>
    </xf>
    <xf numFmtId="3" fontId="10" fillId="19" borderId="0" xfId="0" applyNumberFormat="1" applyFont="1" applyFill="1" applyAlignment="1">
      <alignment horizontal="left" vertical="center" indent="1"/>
    </xf>
    <xf numFmtId="0" fontId="15" fillId="19" borderId="18" xfId="0" applyFont="1" applyFill="1" applyBorder="1"/>
    <xf numFmtId="0" fontId="45" fillId="0" borderId="0" xfId="0" applyFont="1"/>
    <xf numFmtId="0" fontId="52" fillId="20" borderId="15" xfId="0" applyFont="1" applyFill="1" applyBorder="1"/>
    <xf numFmtId="0" fontId="15" fillId="19" borderId="0" xfId="0" applyFont="1" applyFill="1" applyAlignment="1">
      <alignment horizontal="right"/>
    </xf>
    <xf numFmtId="0" fontId="49" fillId="19" borderId="13" xfId="0" applyFont="1" applyFill="1" applyBorder="1" applyAlignment="1">
      <alignment horizontal="center"/>
    </xf>
    <xf numFmtId="0" fontId="10" fillId="19" borderId="0" xfId="0" applyFont="1" applyFill="1" applyAlignment="1">
      <alignment vertical="top"/>
    </xf>
    <xf numFmtId="3" fontId="53" fillId="19" borderId="0" xfId="0" applyNumberFormat="1" applyFont="1" applyFill="1" applyAlignment="1">
      <alignment horizontal="left" vertical="center" indent="1"/>
    </xf>
    <xf numFmtId="3" fontId="12" fillId="19" borderId="0" xfId="0" applyNumberFormat="1" applyFont="1" applyFill="1" applyAlignment="1">
      <alignment horizontal="right" vertical="center" indent="1"/>
    </xf>
    <xf numFmtId="0" fontId="46" fillId="19" borderId="0" xfId="0" applyFont="1" applyFill="1" applyAlignment="1">
      <alignment horizontal="center"/>
    </xf>
    <xf numFmtId="0" fontId="10" fillId="20" borderId="12" xfId="0" applyFont="1" applyFill="1" applyBorder="1" applyAlignment="1">
      <alignment horizontal="center"/>
    </xf>
    <xf numFmtId="0" fontId="10" fillId="20" borderId="0" xfId="0" applyFont="1" applyFill="1" applyAlignment="1">
      <alignment horizontal="center"/>
    </xf>
    <xf numFmtId="0" fontId="10" fillId="20" borderId="13" xfId="0" applyFont="1" applyFill="1" applyBorder="1" applyAlignment="1">
      <alignment horizontal="center"/>
    </xf>
    <xf numFmtId="9" fontId="48" fillId="17" borderId="0" xfId="43" applyFont="1" applyFill="1" applyAlignment="1">
      <alignment vertical="center"/>
    </xf>
    <xf numFmtId="0" fontId="50" fillId="17" borderId="0" xfId="0" applyFont="1" applyFill="1" applyAlignment="1">
      <alignment vertical="center"/>
    </xf>
    <xf numFmtId="0" fontId="48" fillId="17" borderId="0" xfId="0" applyFont="1" applyFill="1" applyAlignment="1">
      <alignment vertical="center"/>
    </xf>
    <xf numFmtId="0" fontId="11" fillId="20" borderId="12" xfId="0" applyFont="1" applyFill="1" applyBorder="1" applyAlignment="1">
      <alignment horizontal="center"/>
    </xf>
    <xf numFmtId="0" fontId="15" fillId="19" borderId="24" xfId="0" applyFont="1" applyFill="1" applyBorder="1"/>
    <xf numFmtId="0" fontId="15" fillId="19" borderId="19" xfId="0" applyFont="1" applyFill="1" applyBorder="1"/>
    <xf numFmtId="3" fontId="14" fillId="19" borderId="19" xfId="0" applyNumberFormat="1" applyFont="1" applyFill="1" applyBorder="1" applyAlignment="1">
      <alignment horizontal="right" vertical="center" indent="1"/>
    </xf>
    <xf numFmtId="0" fontId="15" fillId="19" borderId="25" xfId="0" applyFont="1" applyFill="1" applyBorder="1"/>
    <xf numFmtId="0" fontId="14" fillId="19" borderId="25" xfId="0" applyFont="1" applyFill="1" applyBorder="1"/>
    <xf numFmtId="0" fontId="15" fillId="19" borderId="26" xfId="0" applyFont="1" applyFill="1" applyBorder="1"/>
    <xf numFmtId="0" fontId="15" fillId="19" borderId="22" xfId="0" applyFont="1" applyFill="1" applyBorder="1"/>
    <xf numFmtId="3" fontId="15" fillId="19" borderId="22" xfId="0" applyNumberFormat="1" applyFont="1" applyFill="1" applyBorder="1" applyAlignment="1">
      <alignment horizontal="right" vertical="center" indent="1"/>
    </xf>
    <xf numFmtId="9" fontId="45" fillId="17" borderId="0" xfId="43" applyFont="1" applyFill="1" applyAlignment="1">
      <alignment vertical="center"/>
    </xf>
    <xf numFmtId="0" fontId="45" fillId="0" borderId="0" xfId="0" applyFont="1" applyAlignment="1">
      <alignment vertical="center"/>
    </xf>
    <xf numFmtId="0" fontId="53" fillId="0" borderId="0" xfId="0" applyFont="1"/>
    <xf numFmtId="0" fontId="12" fillId="19" borderId="0" xfId="0" applyFont="1" applyFill="1" applyAlignment="1">
      <alignment horizontal="left"/>
    </xf>
    <xf numFmtId="3" fontId="15" fillId="19" borderId="34" xfId="0" applyNumberFormat="1" applyFont="1" applyFill="1" applyBorder="1" applyAlignment="1">
      <alignment horizontal="right" vertical="center" indent="1"/>
    </xf>
    <xf numFmtId="3" fontId="15" fillId="19" borderId="35" xfId="0" applyNumberFormat="1" applyFont="1" applyFill="1" applyBorder="1" applyAlignment="1">
      <alignment horizontal="right" vertical="center" indent="1"/>
    </xf>
    <xf numFmtId="3" fontId="50" fillId="17" borderId="0" xfId="0" applyNumberFormat="1" applyFont="1" applyFill="1" applyAlignment="1">
      <alignment vertical="center"/>
    </xf>
    <xf numFmtId="3" fontId="10" fillId="19" borderId="0" xfId="0" applyNumberFormat="1" applyFont="1" applyFill="1" applyAlignment="1">
      <alignment horizontal="center" vertical="center"/>
    </xf>
    <xf numFmtId="3" fontId="12" fillId="19" borderId="0" xfId="0" applyNumberFormat="1" applyFont="1" applyFill="1" applyAlignment="1">
      <alignment horizontal="center" vertical="center" wrapText="1"/>
    </xf>
    <xf numFmtId="0" fontId="12" fillId="19" borderId="0" xfId="0" applyFont="1" applyFill="1"/>
    <xf numFmtId="0" fontId="15" fillId="17" borderId="22" xfId="0" applyFont="1" applyFill="1" applyBorder="1" applyAlignment="1">
      <alignment horizontal="right" vertical="center" indent="1"/>
    </xf>
    <xf numFmtId="0" fontId="15" fillId="19" borderId="0" xfId="0" applyFont="1" applyFill="1" applyAlignment="1">
      <alignment horizontal="right" vertical="center" indent="1"/>
    </xf>
    <xf numFmtId="0" fontId="10" fillId="21" borderId="0" xfId="0" applyFont="1" applyFill="1"/>
    <xf numFmtId="0" fontId="0" fillId="21" borderId="32" xfId="0" applyFill="1" applyBorder="1"/>
    <xf numFmtId="0" fontId="12" fillId="19" borderId="0" xfId="0" applyFont="1" applyFill="1" applyAlignment="1">
      <alignment vertical="top"/>
    </xf>
    <xf numFmtId="0" fontId="10" fillId="22" borderId="18" xfId="0" applyFont="1" applyFill="1" applyBorder="1"/>
    <xf numFmtId="0" fontId="54" fillId="22" borderId="17" xfId="0" applyFont="1" applyFill="1" applyBorder="1"/>
    <xf numFmtId="0" fontId="10" fillId="22" borderId="27" xfId="0" applyFont="1" applyFill="1" applyBorder="1"/>
    <xf numFmtId="3" fontId="14" fillId="22" borderId="18" xfId="0" applyNumberFormat="1" applyFont="1" applyFill="1" applyBorder="1" applyAlignment="1">
      <alignment horizontal="right" vertical="center" indent="1"/>
    </xf>
    <xf numFmtId="3" fontId="15" fillId="22" borderId="18" xfId="0" applyNumberFormat="1" applyFont="1" applyFill="1" applyBorder="1" applyAlignment="1">
      <alignment horizontal="right" vertical="center" indent="1"/>
    </xf>
    <xf numFmtId="3" fontId="15" fillId="22" borderId="0" xfId="0" applyNumberFormat="1" applyFont="1" applyFill="1" applyAlignment="1">
      <alignment horizontal="right" vertical="center" indent="1"/>
    </xf>
    <xf numFmtId="0" fontId="10" fillId="19" borderId="0" xfId="0" applyFont="1" applyFill="1" applyAlignment="1">
      <alignment horizontal="left" vertical="top"/>
    </xf>
    <xf numFmtId="0" fontId="14" fillId="19" borderId="0" xfId="0" applyFont="1" applyFill="1" applyAlignment="1">
      <alignment vertical="top"/>
    </xf>
    <xf numFmtId="0" fontId="0" fillId="19" borderId="0" xfId="0" applyFill="1" applyAlignment="1">
      <alignment vertical="top"/>
    </xf>
    <xf numFmtId="0" fontId="15" fillId="19" borderId="18" xfId="0" applyFont="1" applyFill="1" applyBorder="1" applyAlignment="1">
      <alignment vertical="top"/>
    </xf>
    <xf numFmtId="0" fontId="0" fillId="19" borderId="12" xfId="0" applyFill="1" applyBorder="1" applyAlignment="1">
      <alignment vertical="top"/>
    </xf>
    <xf numFmtId="0" fontId="0" fillId="19" borderId="17" xfId="0" applyFill="1" applyBorder="1" applyAlignment="1">
      <alignment vertical="top"/>
    </xf>
    <xf numFmtId="0" fontId="0" fillId="19" borderId="18" xfId="0" applyFill="1" applyBorder="1" applyAlignment="1">
      <alignment vertical="top"/>
    </xf>
    <xf numFmtId="0" fontId="0" fillId="22" borderId="0" xfId="0" applyFill="1" applyAlignment="1">
      <alignment vertical="top" wrapText="1"/>
    </xf>
    <xf numFmtId="0" fontId="15" fillId="22" borderId="0" xfId="0" applyFont="1" applyFill="1" applyAlignment="1">
      <alignment vertical="top"/>
    </xf>
    <xf numFmtId="0" fontId="14" fillId="19" borderId="0" xfId="0" applyFont="1" applyFill="1" applyAlignment="1">
      <alignment horizontal="left" vertical="top"/>
    </xf>
    <xf numFmtId="0" fontId="15" fillId="19" borderId="19" xfId="0" applyFont="1" applyFill="1" applyBorder="1" applyAlignment="1">
      <alignment vertical="top" wrapText="1"/>
    </xf>
    <xf numFmtId="0" fontId="15" fillId="19" borderId="22" xfId="0" applyFont="1" applyFill="1" applyBorder="1" applyAlignment="1">
      <alignment vertical="top"/>
    </xf>
    <xf numFmtId="0" fontId="15" fillId="17" borderId="19" xfId="0" applyFont="1" applyFill="1" applyBorder="1" applyAlignment="1">
      <alignment vertical="top"/>
    </xf>
    <xf numFmtId="0" fontId="14" fillId="17" borderId="0" xfId="0" applyFont="1" applyFill="1" applyAlignment="1">
      <alignment vertical="top"/>
    </xf>
    <xf numFmtId="0" fontId="15" fillId="17" borderId="0" xfId="0" applyFont="1" applyFill="1" applyAlignment="1">
      <alignment vertical="top"/>
    </xf>
    <xf numFmtId="0" fontId="15" fillId="17" borderId="22" xfId="0" applyFont="1" applyFill="1" applyBorder="1" applyAlignment="1">
      <alignment vertical="top"/>
    </xf>
    <xf numFmtId="0" fontId="12" fillId="19" borderId="0" xfId="0" applyFont="1" applyFill="1" applyAlignment="1">
      <alignment horizontal="left" vertical="top"/>
    </xf>
    <xf numFmtId="0" fontId="10" fillId="17" borderId="0" xfId="0" applyFont="1" applyFill="1" applyAlignment="1">
      <alignment vertical="top"/>
    </xf>
    <xf numFmtId="0" fontId="10" fillId="19" borderId="0" xfId="0" applyFont="1" applyFill="1" applyAlignment="1">
      <alignment vertical="top" wrapText="1"/>
    </xf>
    <xf numFmtId="0" fontId="15" fillId="22" borderId="0" xfId="0" applyFont="1" applyFill="1"/>
    <xf numFmtId="0" fontId="0" fillId="19" borderId="41" xfId="0" applyFill="1" applyBorder="1" applyAlignment="1">
      <alignment vertical="top"/>
    </xf>
    <xf numFmtId="3" fontId="10" fillId="19" borderId="42" xfId="0" applyNumberFormat="1" applyFont="1" applyFill="1" applyBorder="1" applyAlignment="1">
      <alignment horizontal="right" vertical="center" indent="1"/>
    </xf>
    <xf numFmtId="0" fontId="0" fillId="19" borderId="44" xfId="0" applyFill="1" applyBorder="1" applyAlignment="1">
      <alignment vertical="top"/>
    </xf>
    <xf numFmtId="0" fontId="0" fillId="19" borderId="46" xfId="0" applyFill="1" applyBorder="1" applyAlignment="1">
      <alignment vertical="top"/>
    </xf>
    <xf numFmtId="0" fontId="10" fillId="19" borderId="47" xfId="0" applyFont="1" applyFill="1" applyBorder="1" applyAlignment="1">
      <alignment horizontal="left" vertical="top" wrapText="1"/>
    </xf>
    <xf numFmtId="0" fontId="0" fillId="19" borderId="47" xfId="0" applyFill="1" applyBorder="1"/>
    <xf numFmtId="3" fontId="12" fillId="19" borderId="42" xfId="0" applyNumberFormat="1" applyFont="1" applyFill="1" applyBorder="1" applyAlignment="1">
      <alignment horizontal="right" vertical="center" indent="1"/>
    </xf>
    <xf numFmtId="3" fontId="12" fillId="19" borderId="47" xfId="0" applyNumberFormat="1" applyFont="1" applyFill="1" applyBorder="1" applyAlignment="1">
      <alignment horizontal="right" vertical="center" indent="1"/>
    </xf>
    <xf numFmtId="3" fontId="10" fillId="19" borderId="47" xfId="0" applyNumberFormat="1" applyFont="1" applyFill="1" applyBorder="1" applyAlignment="1">
      <alignment horizontal="right" vertical="center" indent="1"/>
    </xf>
    <xf numFmtId="0" fontId="0" fillId="22" borderId="0" xfId="0" applyFill="1" applyAlignment="1">
      <alignment vertical="top"/>
    </xf>
    <xf numFmtId="0" fontId="0" fillId="22" borderId="42" xfId="0" applyFill="1" applyBorder="1" applyAlignment="1">
      <alignment vertical="top" wrapText="1"/>
    </xf>
    <xf numFmtId="0" fontId="0" fillId="22" borderId="47" xfId="0" applyFill="1" applyBorder="1" applyAlignment="1">
      <alignment vertical="top" wrapText="1"/>
    </xf>
    <xf numFmtId="0" fontId="10" fillId="19" borderId="42" xfId="0" applyFont="1" applyFill="1" applyBorder="1" applyAlignment="1">
      <alignment vertical="top"/>
    </xf>
    <xf numFmtId="0" fontId="10" fillId="19" borderId="47" xfId="0" applyFont="1" applyFill="1" applyBorder="1" applyAlignment="1">
      <alignment vertical="top"/>
    </xf>
    <xf numFmtId="0" fontId="0" fillId="19" borderId="46" xfId="0" applyFill="1" applyBorder="1"/>
    <xf numFmtId="0" fontId="10" fillId="19" borderId="18" xfId="0" applyFont="1" applyFill="1" applyBorder="1" applyAlignment="1">
      <alignment vertical="top"/>
    </xf>
    <xf numFmtId="0" fontId="10" fillId="23" borderId="0" xfId="0" applyFont="1" applyFill="1" applyAlignment="1">
      <alignment vertical="top"/>
    </xf>
    <xf numFmtId="0" fontId="58" fillId="24" borderId="0" xfId="0" applyFont="1" applyFill="1"/>
    <xf numFmtId="0" fontId="59" fillId="24" borderId="0" xfId="0" applyFont="1" applyFill="1"/>
    <xf numFmtId="0" fontId="60" fillId="24" borderId="0" xfId="0" applyFont="1" applyFill="1"/>
    <xf numFmtId="3" fontId="14" fillId="17" borderId="0" xfId="0" applyNumberFormat="1" applyFont="1" applyFill="1" applyAlignment="1">
      <alignment horizontal="center" vertical="center"/>
    </xf>
    <xf numFmtId="0" fontId="50" fillId="0" borderId="0" xfId="0" applyFont="1" applyAlignment="1">
      <alignment vertical="center"/>
    </xf>
    <xf numFmtId="3" fontId="14" fillId="22" borderId="0" xfId="0" applyNumberFormat="1" applyFont="1" applyFill="1" applyAlignment="1">
      <alignment horizontal="right" vertical="center" indent="1"/>
    </xf>
    <xf numFmtId="3" fontId="14" fillId="22" borderId="19" xfId="0" applyNumberFormat="1" applyFont="1" applyFill="1" applyBorder="1" applyAlignment="1">
      <alignment horizontal="right" vertical="center" indent="1"/>
    </xf>
    <xf numFmtId="3" fontId="15" fillId="22" borderId="22" xfId="0" applyNumberFormat="1" applyFont="1" applyFill="1" applyBorder="1" applyAlignment="1">
      <alignment horizontal="right" vertical="center" indent="1"/>
    </xf>
    <xf numFmtId="0" fontId="15" fillId="19" borderId="14" xfId="0" applyFont="1" applyFill="1" applyBorder="1"/>
    <xf numFmtId="0" fontId="15" fillId="19" borderId="15" xfId="0" applyFont="1" applyFill="1" applyBorder="1"/>
    <xf numFmtId="0" fontId="15" fillId="19" borderId="15" xfId="0" applyFont="1" applyFill="1" applyBorder="1" applyAlignment="1">
      <alignment vertical="top"/>
    </xf>
    <xf numFmtId="0" fontId="15" fillId="19" borderId="16" xfId="0" applyFont="1" applyFill="1" applyBorder="1"/>
    <xf numFmtId="0" fontId="6" fillId="0" borderId="0" xfId="0" applyFont="1"/>
    <xf numFmtId="0" fontId="62" fillId="0" borderId="0" xfId="0" applyFont="1"/>
    <xf numFmtId="0" fontId="0" fillId="21" borderId="0" xfId="0" applyFill="1"/>
    <xf numFmtId="0" fontId="6" fillId="21" borderId="0" xfId="0" applyFont="1" applyFill="1"/>
    <xf numFmtId="3" fontId="12" fillId="19" borderId="0" xfId="0" applyNumberFormat="1" applyFont="1" applyFill="1" applyAlignment="1">
      <alignment horizontal="center" vertical="center"/>
    </xf>
    <xf numFmtId="1" fontId="6" fillId="26" borderId="12" xfId="0" applyNumberFormat="1" applyFont="1" applyFill="1" applyBorder="1" applyAlignment="1">
      <alignment horizontal="center"/>
    </xf>
    <xf numFmtId="3" fontId="0" fillId="21" borderId="0" xfId="0" applyNumberFormat="1" applyFill="1"/>
    <xf numFmtId="0" fontId="45" fillId="17" borderId="0" xfId="0" applyFont="1" applyFill="1"/>
    <xf numFmtId="0" fontId="45" fillId="17" borderId="0" xfId="0" applyFont="1" applyFill="1" applyAlignment="1">
      <alignment vertical="center"/>
    </xf>
    <xf numFmtId="0" fontId="6" fillId="17" borderId="0" xfId="0" applyFont="1" applyFill="1"/>
    <xf numFmtId="0" fontId="6" fillId="17" borderId="0" xfId="0" applyFont="1" applyFill="1" applyAlignment="1">
      <alignment horizontal="center"/>
    </xf>
    <xf numFmtId="3" fontId="0" fillId="0" borderId="0" xfId="0" applyNumberFormat="1"/>
    <xf numFmtId="0" fontId="30" fillId="21" borderId="0" xfId="40" applyFill="1"/>
    <xf numFmtId="0" fontId="7" fillId="17" borderId="0" xfId="0" applyFont="1" applyFill="1" applyAlignment="1">
      <alignment horizontal="right" vertical="top" wrapText="1"/>
    </xf>
    <xf numFmtId="0" fontId="7" fillId="21" borderId="0" xfId="0" applyFont="1" applyFill="1" applyAlignment="1">
      <alignment horizontal="right" vertical="top" wrapText="1"/>
    </xf>
    <xf numFmtId="0" fontId="6" fillId="20" borderId="63" xfId="0" applyFont="1" applyFill="1" applyBorder="1" applyAlignment="1">
      <alignment horizontal="center" wrapText="1"/>
    </xf>
    <xf numFmtId="0" fontId="6" fillId="20" borderId="63" xfId="0" applyFont="1" applyFill="1" applyBorder="1" applyAlignment="1">
      <alignment horizontal="left" wrapText="1"/>
    </xf>
    <xf numFmtId="0" fontId="69" fillId="17" borderId="0" xfId="0" applyFont="1" applyFill="1" applyAlignment="1">
      <alignment horizontal="left" vertical="center"/>
    </xf>
    <xf numFmtId="0" fontId="6" fillId="27" borderId="0" xfId="0" applyFont="1" applyFill="1"/>
    <xf numFmtId="0" fontId="61" fillId="0" borderId="0" xfId="0" applyFont="1"/>
    <xf numFmtId="0" fontId="64" fillId="0" borderId="0" xfId="0" applyFont="1" applyAlignment="1">
      <alignment wrapText="1"/>
    </xf>
    <xf numFmtId="9" fontId="10" fillId="19" borderId="0" xfId="43" applyFont="1" applyFill="1" applyAlignment="1">
      <alignment horizontal="right" vertical="center" indent="1"/>
    </xf>
    <xf numFmtId="0" fontId="62" fillId="21" borderId="0" xfId="0" applyFont="1" applyFill="1"/>
    <xf numFmtId="0" fontId="12" fillId="21" borderId="0" xfId="0" applyFont="1" applyFill="1"/>
    <xf numFmtId="3" fontId="10" fillId="21" borderId="0" xfId="0" applyNumberFormat="1" applyFont="1" applyFill="1"/>
    <xf numFmtId="0" fontId="6" fillId="0" borderId="0" xfId="0" applyFont="1" applyAlignment="1">
      <alignment horizontal="left" wrapText="1" indent="2"/>
    </xf>
    <xf numFmtId="0" fontId="10" fillId="21" borderId="0" xfId="0" applyFont="1" applyFill="1" applyAlignment="1">
      <alignment horizontal="center"/>
    </xf>
    <xf numFmtId="0" fontId="62" fillId="21" borderId="0" xfId="0" applyFont="1" applyFill="1" applyAlignment="1">
      <alignment horizontal="center"/>
    </xf>
    <xf numFmtId="3" fontId="10" fillId="21" borderId="0" xfId="0" applyNumberFormat="1" applyFont="1" applyFill="1" applyAlignment="1">
      <alignment horizontal="center" vertical="center"/>
    </xf>
    <xf numFmtId="0" fontId="0" fillId="21" borderId="0" xfId="0" applyFill="1" applyAlignment="1">
      <alignment horizontal="center"/>
    </xf>
    <xf numFmtId="0" fontId="61" fillId="21" borderId="0" xfId="0" applyFont="1" applyFill="1"/>
    <xf numFmtId="0" fontId="61" fillId="21" borderId="0" xfId="0" applyFont="1" applyFill="1" applyAlignment="1">
      <alignment horizontal="center"/>
    </xf>
    <xf numFmtId="0" fontId="15" fillId="21" borderId="0" xfId="0" applyFont="1" applyFill="1" applyAlignment="1">
      <alignment horizontal="center"/>
    </xf>
    <xf numFmtId="3" fontId="15" fillId="30" borderId="0" xfId="0" applyNumberFormat="1" applyFont="1" applyFill="1" applyAlignment="1">
      <alignment horizontal="right" vertical="center" indent="1"/>
    </xf>
    <xf numFmtId="0" fontId="0" fillId="30" borderId="0" xfId="0" applyFill="1"/>
    <xf numFmtId="0" fontId="15" fillId="30" borderId="0" xfId="0" applyFont="1" applyFill="1"/>
    <xf numFmtId="3" fontId="14" fillId="30" borderId="0" xfId="0" applyNumberFormat="1" applyFont="1" applyFill="1" applyAlignment="1">
      <alignment horizontal="right" vertical="center" indent="1"/>
    </xf>
    <xf numFmtId="0" fontId="0" fillId="30" borderId="43" xfId="0" applyFill="1" applyBorder="1"/>
    <xf numFmtId="0" fontId="0" fillId="30" borderId="45" xfId="0" applyFill="1" applyBorder="1"/>
    <xf numFmtId="0" fontId="0" fillId="30" borderId="48" xfId="0" applyFill="1" applyBorder="1"/>
    <xf numFmtId="3" fontId="15" fillId="30" borderId="18" xfId="0" applyNumberFormat="1" applyFont="1" applyFill="1" applyBorder="1" applyAlignment="1">
      <alignment horizontal="right" vertical="center" indent="1"/>
    </xf>
    <xf numFmtId="3" fontId="14" fillId="30" borderId="18" xfId="0" applyNumberFormat="1" applyFont="1" applyFill="1" applyBorder="1" applyAlignment="1">
      <alignment horizontal="right" vertical="center" indent="1"/>
    </xf>
    <xf numFmtId="0" fontId="0" fillId="30" borderId="18" xfId="0" applyFill="1" applyBorder="1"/>
    <xf numFmtId="0" fontId="6" fillId="21" borderId="0" xfId="0" applyFont="1" applyFill="1" applyAlignment="1">
      <alignment horizontal="center"/>
    </xf>
    <xf numFmtId="0" fontId="71" fillId="21" borderId="0" xfId="0" applyFont="1" applyFill="1" applyAlignment="1">
      <alignment horizontal="center"/>
    </xf>
    <xf numFmtId="0" fontId="61" fillId="21" borderId="0" xfId="0" applyFont="1" applyFill="1" applyAlignment="1">
      <alignment horizontal="center" vertical="center"/>
    </xf>
    <xf numFmtId="0" fontId="7" fillId="21" borderId="0" xfId="0" applyFont="1" applyFill="1" applyAlignment="1">
      <alignment horizontal="center"/>
    </xf>
    <xf numFmtId="0" fontId="15" fillId="30" borderId="0" xfId="0" applyFont="1" applyFill="1" applyAlignment="1">
      <alignment horizontal="center"/>
    </xf>
    <xf numFmtId="0" fontId="15" fillId="30" borderId="20" xfId="0" applyFont="1" applyFill="1" applyBorder="1" applyAlignment="1">
      <alignment horizontal="center"/>
    </xf>
    <xf numFmtId="0" fontId="15" fillId="30" borderId="21" xfId="0" applyFont="1" applyFill="1" applyBorder="1"/>
    <xf numFmtId="0" fontId="15" fillId="30" borderId="23" xfId="0" applyFont="1" applyFill="1" applyBorder="1"/>
    <xf numFmtId="3" fontId="15" fillId="30" borderId="35" xfId="0" applyNumberFormat="1" applyFont="1" applyFill="1" applyBorder="1" applyAlignment="1">
      <alignment horizontal="right" vertical="center" indent="1"/>
    </xf>
    <xf numFmtId="0" fontId="61" fillId="17" borderId="0" xfId="0" applyFont="1" applyFill="1"/>
    <xf numFmtId="0" fontId="72" fillId="30" borderId="0" xfId="0" applyFont="1" applyFill="1" applyAlignment="1">
      <alignment vertical="center" wrapText="1"/>
    </xf>
    <xf numFmtId="0" fontId="61" fillId="21" borderId="12" xfId="0" applyFont="1" applyFill="1" applyBorder="1" applyAlignment="1">
      <alignment vertical="top" wrapText="1"/>
    </xf>
    <xf numFmtId="0" fontId="61" fillId="19" borderId="0" xfId="0" applyFont="1" applyFill="1" applyAlignment="1">
      <alignment vertical="top"/>
    </xf>
    <xf numFmtId="0" fontId="11" fillId="20" borderId="14" xfId="0" applyFont="1" applyFill="1" applyBorder="1" applyAlignment="1">
      <alignment horizontal="center"/>
    </xf>
    <xf numFmtId="0" fontId="11" fillId="20" borderId="15" xfId="0" applyFont="1" applyFill="1" applyBorder="1" applyAlignment="1">
      <alignment horizontal="center"/>
    </xf>
    <xf numFmtId="0" fontId="11" fillId="20" borderId="16" xfId="0" applyFont="1" applyFill="1" applyBorder="1" applyAlignment="1">
      <alignment horizontal="center"/>
    </xf>
    <xf numFmtId="0" fontId="11" fillId="21" borderId="0" xfId="0" applyFont="1" applyFill="1" applyAlignment="1">
      <alignment horizontal="center"/>
    </xf>
    <xf numFmtId="0" fontId="10" fillId="21" borderId="14" xfId="0" applyFont="1" applyFill="1" applyBorder="1"/>
    <xf numFmtId="0" fontId="10" fillId="21" borderId="15" xfId="0" applyFont="1" applyFill="1" applyBorder="1"/>
    <xf numFmtId="0" fontId="10" fillId="21" borderId="15" xfId="0" applyFont="1" applyFill="1" applyBorder="1" applyAlignment="1">
      <alignment horizontal="center"/>
    </xf>
    <xf numFmtId="0" fontId="10" fillId="21" borderId="16" xfId="0" applyFont="1" applyFill="1" applyBorder="1"/>
    <xf numFmtId="0" fontId="7" fillId="21" borderId="0" xfId="0" applyFont="1" applyFill="1" applyAlignment="1">
      <alignment horizontal="center" vertical="center" wrapText="1"/>
    </xf>
    <xf numFmtId="0" fontId="7" fillId="21" borderId="0" xfId="0" quotePrefix="1" applyFont="1" applyFill="1" applyAlignment="1">
      <alignment horizontal="center" vertical="center" wrapText="1"/>
    </xf>
    <xf numFmtId="0" fontId="10" fillId="21" borderId="12" xfId="0" applyFont="1" applyFill="1" applyBorder="1"/>
    <xf numFmtId="0" fontId="12" fillId="21" borderId="0" xfId="0" applyFont="1" applyFill="1" applyAlignment="1">
      <alignment horizontal="left"/>
    </xf>
    <xf numFmtId="0" fontId="10" fillId="21" borderId="13" xfId="0" applyFont="1" applyFill="1" applyBorder="1"/>
    <xf numFmtId="0" fontId="74" fillId="21" borderId="0" xfId="0" applyFont="1" applyFill="1" applyAlignment="1">
      <alignment horizontal="center" vertical="center"/>
    </xf>
    <xf numFmtId="0" fontId="0" fillId="21" borderId="0" xfId="0" applyFill="1" applyAlignment="1">
      <alignment horizontal="center" vertical="center"/>
    </xf>
    <xf numFmtId="3" fontId="0" fillId="21" borderId="0" xfId="0" applyNumberFormat="1" applyFill="1" applyAlignment="1">
      <alignment vertical="center"/>
    </xf>
    <xf numFmtId="0" fontId="10" fillId="21" borderId="0" xfId="0" applyFont="1" applyFill="1" applyAlignment="1">
      <alignment horizontal="left"/>
    </xf>
    <xf numFmtId="0" fontId="12" fillId="0" borderId="0" xfId="0" applyFont="1" applyAlignment="1">
      <alignment horizontal="center"/>
    </xf>
    <xf numFmtId="0" fontId="12" fillId="21" borderId="0" xfId="0" applyFont="1" applyFill="1" applyAlignment="1">
      <alignment horizontal="right"/>
    </xf>
    <xf numFmtId="0" fontId="10" fillId="21" borderId="0" xfId="0" applyFont="1" applyFill="1" applyAlignment="1">
      <alignment horizontal="center" vertical="top"/>
    </xf>
    <xf numFmtId="0" fontId="10" fillId="21" borderId="0" xfId="0" applyFont="1" applyFill="1" applyAlignment="1">
      <alignment horizontal="left" vertical="top"/>
    </xf>
    <xf numFmtId="3" fontId="10" fillId="21" borderId="0" xfId="0" applyNumberFormat="1" applyFont="1" applyFill="1" applyAlignment="1">
      <alignment vertical="top"/>
    </xf>
    <xf numFmtId="9" fontId="10" fillId="21" borderId="0" xfId="43" applyFont="1" applyFill="1" applyAlignment="1">
      <alignment horizontal="right" vertical="top"/>
    </xf>
    <xf numFmtId="9" fontId="10" fillId="21" borderId="0" xfId="43" applyFont="1" applyFill="1" applyAlignment="1">
      <alignment vertical="top"/>
    </xf>
    <xf numFmtId="0" fontId="76" fillId="21" borderId="0" xfId="0" applyFont="1" applyFill="1" applyAlignment="1">
      <alignment horizontal="center" vertical="top"/>
    </xf>
    <xf numFmtId="0" fontId="76" fillId="21" borderId="0" xfId="0" applyFont="1" applyFill="1" applyAlignment="1">
      <alignment horizontal="left" vertical="top"/>
    </xf>
    <xf numFmtId="0" fontId="10" fillId="21" borderId="13" xfId="0" applyFont="1" applyFill="1" applyBorder="1" applyAlignment="1">
      <alignment vertical="top"/>
    </xf>
    <xf numFmtId="0" fontId="12" fillId="21" borderId="0" xfId="0" applyFont="1" applyFill="1" applyAlignment="1">
      <alignment horizontal="left" vertical="top"/>
    </xf>
    <xf numFmtId="0" fontId="10" fillId="21" borderId="64" xfId="0" applyFont="1" applyFill="1" applyBorder="1" applyAlignment="1">
      <alignment horizontal="center" vertical="top"/>
    </xf>
    <xf numFmtId="0" fontId="10" fillId="21" borderId="65" xfId="0" applyFont="1" applyFill="1" applyBorder="1" applyAlignment="1">
      <alignment horizontal="left" vertical="top"/>
    </xf>
    <xf numFmtId="3" fontId="10" fillId="21" borderId="65" xfId="0" applyNumberFormat="1" applyFont="1" applyFill="1" applyBorder="1" applyAlignment="1">
      <alignment vertical="top"/>
    </xf>
    <xf numFmtId="9" fontId="10" fillId="21" borderId="65" xfId="43" applyFont="1" applyFill="1" applyBorder="1" applyAlignment="1">
      <alignment horizontal="right" vertical="top"/>
    </xf>
    <xf numFmtId="9" fontId="10" fillId="21" borderId="65" xfId="43" applyFont="1" applyFill="1" applyBorder="1" applyAlignment="1">
      <alignment vertical="top"/>
    </xf>
    <xf numFmtId="0" fontId="10" fillId="21" borderId="61" xfId="0" applyFont="1" applyFill="1" applyBorder="1" applyAlignment="1">
      <alignment horizontal="center" vertical="top"/>
    </xf>
    <xf numFmtId="0" fontId="10" fillId="21" borderId="68" xfId="0" applyFont="1" applyFill="1" applyBorder="1" applyAlignment="1">
      <alignment horizontal="center" vertical="top"/>
    </xf>
    <xf numFmtId="0" fontId="10" fillId="21" borderId="63" xfId="0" applyFont="1" applyFill="1" applyBorder="1" applyAlignment="1">
      <alignment horizontal="left" vertical="top"/>
    </xf>
    <xf numFmtId="3" fontId="10" fillId="21" borderId="63" xfId="0" applyNumberFormat="1" applyFont="1" applyFill="1" applyBorder="1" applyAlignment="1">
      <alignment vertical="top"/>
    </xf>
    <xf numFmtId="9" fontId="10" fillId="21" borderId="63" xfId="43" applyFont="1" applyFill="1" applyBorder="1" applyAlignment="1">
      <alignment horizontal="right" vertical="top"/>
    </xf>
    <xf numFmtId="9" fontId="10" fillId="21" borderId="63" xfId="43" applyFont="1" applyFill="1" applyBorder="1" applyAlignment="1">
      <alignment vertical="top"/>
    </xf>
    <xf numFmtId="0" fontId="10" fillId="21" borderId="0" xfId="0" applyFont="1" applyFill="1" applyAlignment="1">
      <alignment vertical="top"/>
    </xf>
    <xf numFmtId="0" fontId="12" fillId="0" borderId="65" xfId="0" applyFont="1" applyBorder="1" applyAlignment="1">
      <alignment horizontal="center" vertical="top"/>
    </xf>
    <xf numFmtId="0" fontId="12" fillId="0" borderId="0" xfId="0" applyFont="1" applyAlignment="1">
      <alignment horizontal="center" vertical="top"/>
    </xf>
    <xf numFmtId="0" fontId="12" fillId="21" borderId="0" xfId="0" applyFont="1" applyFill="1" applyAlignment="1">
      <alignment horizontal="center" vertical="top"/>
    </xf>
    <xf numFmtId="0" fontId="10" fillId="21" borderId="0" xfId="0" applyFont="1" applyFill="1" applyAlignment="1">
      <alignment horizontal="center" vertical="center"/>
    </xf>
    <xf numFmtId="3" fontId="10" fillId="21" borderId="0" xfId="0" applyNumberFormat="1" applyFont="1" applyFill="1" applyAlignment="1">
      <alignment vertical="center"/>
    </xf>
    <xf numFmtId="0" fontId="10" fillId="21" borderId="0" xfId="0" applyFont="1" applyFill="1" applyAlignment="1">
      <alignment vertical="center"/>
    </xf>
    <xf numFmtId="0" fontId="10" fillId="21" borderId="38" xfId="0" applyFont="1" applyFill="1" applyBorder="1" applyAlignment="1">
      <alignment horizontal="center"/>
    </xf>
    <xf numFmtId="0" fontId="10" fillId="21" borderId="0" xfId="0" applyFont="1" applyFill="1" applyAlignment="1">
      <alignment horizontal="right"/>
    </xf>
    <xf numFmtId="0" fontId="10" fillId="0" borderId="12" xfId="0" applyFont="1" applyBorder="1"/>
    <xf numFmtId="0" fontId="10" fillId="21" borderId="17" xfId="0" applyFont="1" applyFill="1" applyBorder="1"/>
    <xf numFmtId="0" fontId="10" fillId="21" borderId="18" xfId="0" applyFont="1" applyFill="1" applyBorder="1"/>
    <xf numFmtId="0" fontId="10" fillId="21" borderId="18" xfId="0" applyFont="1" applyFill="1" applyBorder="1" applyAlignment="1">
      <alignment horizontal="center"/>
    </xf>
    <xf numFmtId="0" fontId="10" fillId="21" borderId="27" xfId="0" applyFont="1" applyFill="1" applyBorder="1"/>
    <xf numFmtId="0" fontId="10" fillId="0" borderId="0" xfId="0" applyFont="1" applyAlignment="1">
      <alignment horizontal="center"/>
    </xf>
    <xf numFmtId="0" fontId="10" fillId="20" borderId="12" xfId="0" applyFont="1" applyFill="1" applyBorder="1"/>
    <xf numFmtId="3" fontId="15" fillId="0" borderId="0" xfId="0" applyNumberFormat="1" applyFont="1"/>
    <xf numFmtId="0" fontId="12" fillId="19" borderId="0" xfId="0" applyFont="1" applyFill="1" applyAlignment="1">
      <alignment horizontal="center" wrapText="1"/>
    </xf>
    <xf numFmtId="0" fontId="15" fillId="19" borderId="0" xfId="0" applyFont="1" applyFill="1" applyAlignment="1">
      <alignment vertical="top" wrapText="1"/>
    </xf>
    <xf numFmtId="0" fontId="14" fillId="19" borderId="0" xfId="0" applyFont="1" applyFill="1" applyAlignment="1">
      <alignment horizontal="left"/>
    </xf>
    <xf numFmtId="0" fontId="64" fillId="0" borderId="0" xfId="0" applyFont="1"/>
    <xf numFmtId="4" fontId="64" fillId="0" borderId="0" xfId="0" applyNumberFormat="1" applyFont="1"/>
    <xf numFmtId="0" fontId="70" fillId="24" borderId="0" xfId="0" applyFont="1" applyFill="1"/>
    <xf numFmtId="0" fontId="10" fillId="19" borderId="12" xfId="0" applyFont="1" applyFill="1" applyBorder="1" applyAlignment="1">
      <alignment vertical="center"/>
    </xf>
    <xf numFmtId="0" fontId="10" fillId="19" borderId="0" xfId="0" applyFont="1" applyFill="1" applyAlignment="1">
      <alignment vertical="center"/>
    </xf>
    <xf numFmtId="0" fontId="10" fillId="19" borderId="13" xfId="0" applyFont="1" applyFill="1" applyBorder="1" applyAlignment="1">
      <alignment vertical="center"/>
    </xf>
    <xf numFmtId="165" fontId="10" fillId="0" borderId="0" xfId="0" applyNumberFormat="1" applyFont="1" applyAlignment="1">
      <alignment vertical="center"/>
    </xf>
    <xf numFmtId="0" fontId="10" fillId="0" borderId="0" xfId="0" applyFont="1" applyAlignment="1">
      <alignment vertical="center"/>
    </xf>
    <xf numFmtId="0" fontId="0" fillId="19" borderId="0" xfId="0" applyFill="1" applyAlignment="1">
      <alignment vertical="center"/>
    </xf>
    <xf numFmtId="0" fontId="10" fillId="19" borderId="0" xfId="0" applyFont="1" applyFill="1" applyAlignment="1">
      <alignment horizontal="left" vertical="center"/>
    </xf>
    <xf numFmtId="0" fontId="12" fillId="19" borderId="0" xfId="0" applyFont="1" applyFill="1" applyAlignment="1">
      <alignment horizontal="right" vertical="center"/>
    </xf>
    <xf numFmtId="0" fontId="12" fillId="19" borderId="0" xfId="0" applyFont="1" applyFill="1" applyAlignment="1">
      <alignment vertical="center"/>
    </xf>
    <xf numFmtId="0" fontId="12" fillId="21" borderId="0" xfId="0" applyFont="1" applyFill="1" applyAlignment="1">
      <alignment vertical="center"/>
    </xf>
    <xf numFmtId="0" fontId="0" fillId="19" borderId="12" xfId="0" applyFill="1" applyBorder="1" applyAlignment="1">
      <alignment vertical="center"/>
    </xf>
    <xf numFmtId="3" fontId="56" fillId="21" borderId="0" xfId="0" applyNumberFormat="1" applyFont="1" applyFill="1" applyAlignment="1">
      <alignment vertical="center"/>
    </xf>
    <xf numFmtId="0" fontId="15" fillId="19" borderId="0" xfId="0" applyFont="1" applyFill="1" applyAlignment="1">
      <alignment vertical="center"/>
    </xf>
    <xf numFmtId="0" fontId="0" fillId="22" borderId="0" xfId="0" applyFill="1" applyAlignment="1">
      <alignment vertical="center"/>
    </xf>
    <xf numFmtId="0" fontId="10" fillId="22" borderId="13" xfId="0" applyFont="1" applyFill="1" applyBorder="1" applyAlignment="1">
      <alignment vertical="center"/>
    </xf>
    <xf numFmtId="3" fontId="57" fillId="21" borderId="0" xfId="0" applyNumberFormat="1" applyFont="1" applyFill="1" applyAlignment="1">
      <alignment vertical="center"/>
    </xf>
    <xf numFmtId="0" fontId="14" fillId="19" borderId="0" xfId="0" applyFont="1" applyFill="1" applyAlignment="1">
      <alignment vertical="center"/>
    </xf>
    <xf numFmtId="0" fontId="15" fillId="21" borderId="0" xfId="0" applyFont="1" applyFill="1"/>
    <xf numFmtId="0" fontId="78" fillId="21" borderId="0" xfId="0" applyFont="1" applyFill="1"/>
    <xf numFmtId="0" fontId="61" fillId="21" borderId="0" xfId="0" applyFont="1" applyFill="1" applyAlignment="1">
      <alignment vertical="center"/>
    </xf>
    <xf numFmtId="0" fontId="58" fillId="24" borderId="18" xfId="0" applyFont="1" applyFill="1" applyBorder="1"/>
    <xf numFmtId="0" fontId="0" fillId="24" borderId="12" xfId="0" applyFill="1" applyBorder="1"/>
    <xf numFmtId="0" fontId="0" fillId="24" borderId="17" xfId="0" applyFill="1" applyBorder="1"/>
    <xf numFmtId="165" fontId="10" fillId="21" borderId="0" xfId="0" applyNumberFormat="1" applyFont="1" applyFill="1" applyAlignment="1">
      <alignment vertical="center"/>
    </xf>
    <xf numFmtId="3" fontId="10" fillId="19" borderId="18" xfId="0" applyNumberFormat="1" applyFont="1" applyFill="1" applyBorder="1" applyAlignment="1">
      <alignment horizontal="right" vertical="center" indent="1"/>
    </xf>
    <xf numFmtId="0" fontId="79" fillId="20" borderId="15" xfId="0" applyFont="1" applyFill="1" applyBorder="1" applyProtection="1">
      <protection locked="0"/>
    </xf>
    <xf numFmtId="0" fontId="15" fillId="19" borderId="0" xfId="0" applyFont="1" applyFill="1" applyAlignment="1">
      <alignment horizontal="right" indent="1"/>
    </xf>
    <xf numFmtId="0" fontId="0" fillId="19" borderId="0" xfId="0" applyFill="1" applyAlignment="1">
      <alignment horizontal="right" indent="1"/>
    </xf>
    <xf numFmtId="0" fontId="15" fillId="19" borderId="0" xfId="0" applyFont="1" applyFill="1" applyAlignment="1">
      <alignment horizontal="right" vertical="top" indent="1"/>
    </xf>
    <xf numFmtId="0" fontId="71" fillId="0" borderId="0" xfId="0" applyFont="1"/>
    <xf numFmtId="3" fontId="58" fillId="24" borderId="0" xfId="0" applyNumberFormat="1" applyFont="1" applyFill="1" applyAlignment="1">
      <alignment horizontal="right" indent="1"/>
    </xf>
    <xf numFmtId="0" fontId="62" fillId="21" borderId="60" xfId="0" applyFont="1" applyFill="1" applyBorder="1" applyAlignment="1">
      <alignment horizontal="center"/>
    </xf>
    <xf numFmtId="3" fontId="62" fillId="21" borderId="60" xfId="0" applyNumberFormat="1" applyFont="1" applyFill="1" applyBorder="1" applyAlignment="1">
      <alignment horizontal="center"/>
    </xf>
    <xf numFmtId="0" fontId="62" fillId="21" borderId="3" xfId="0" applyFont="1" applyFill="1" applyBorder="1" applyAlignment="1">
      <alignment horizontal="center"/>
    </xf>
    <xf numFmtId="0" fontId="15" fillId="0" borderId="0" xfId="0" applyFont="1" applyAlignment="1">
      <alignment horizontal="center"/>
    </xf>
    <xf numFmtId="0" fontId="15" fillId="21" borderId="60" xfId="0" applyFont="1" applyFill="1" applyBorder="1" applyAlignment="1">
      <alignment horizontal="center"/>
    </xf>
    <xf numFmtId="0" fontId="10" fillId="21" borderId="60" xfId="0" applyFont="1" applyFill="1" applyBorder="1" applyAlignment="1">
      <alignment horizontal="center"/>
    </xf>
    <xf numFmtId="0" fontId="15" fillId="0" borderId="60" xfId="0" applyFont="1" applyBorder="1" applyAlignment="1">
      <alignment horizontal="center"/>
    </xf>
    <xf numFmtId="0" fontId="61" fillId="21" borderId="60" xfId="0" applyFont="1" applyFill="1" applyBorder="1" applyAlignment="1">
      <alignment horizontal="center"/>
    </xf>
    <xf numFmtId="3" fontId="15" fillId="0" borderId="0" xfId="0" applyNumberFormat="1" applyFont="1" applyAlignment="1">
      <alignment horizontal="center"/>
    </xf>
    <xf numFmtId="0" fontId="61" fillId="0" borderId="3" xfId="0" applyFont="1" applyBorder="1" applyAlignment="1">
      <alignment horizontal="center" wrapText="1"/>
    </xf>
    <xf numFmtId="0" fontId="62" fillId="21" borderId="59" xfId="0" applyFont="1" applyFill="1" applyBorder="1" applyAlignment="1">
      <alignment horizontal="center"/>
    </xf>
    <xf numFmtId="0" fontId="63" fillId="21" borderId="0" xfId="0" applyFont="1" applyFill="1" applyAlignment="1">
      <alignment horizontal="center"/>
    </xf>
    <xf numFmtId="0" fontId="0" fillId="21" borderId="0" xfId="0" applyFill="1" applyAlignment="1">
      <alignment horizontal="right"/>
    </xf>
    <xf numFmtId="0" fontId="63" fillId="21" borderId="0" xfId="0" applyFont="1" applyFill="1" applyAlignment="1">
      <alignment horizontal="right"/>
    </xf>
    <xf numFmtId="0" fontId="10" fillId="21" borderId="60" xfId="0" applyFont="1" applyFill="1" applyBorder="1" applyAlignment="1">
      <alignment horizontal="center" vertical="center"/>
    </xf>
    <xf numFmtId="0" fontId="62" fillId="21" borderId="60" xfId="0" applyFont="1" applyFill="1" applyBorder="1" applyAlignment="1">
      <alignment horizontal="center" vertical="center"/>
    </xf>
    <xf numFmtId="0" fontId="10" fillId="21" borderId="62" xfId="0" applyFont="1" applyFill="1" applyBorder="1" applyAlignment="1">
      <alignment horizontal="center" vertical="center"/>
    </xf>
    <xf numFmtId="0" fontId="61" fillId="21" borderId="3" xfId="0" applyFont="1" applyFill="1" applyBorder="1" applyAlignment="1">
      <alignment horizontal="center" vertical="center" wrapText="1"/>
    </xf>
    <xf numFmtId="0" fontId="62" fillId="21" borderId="3" xfId="0" applyFont="1" applyFill="1" applyBorder="1" applyAlignment="1">
      <alignment horizontal="center" vertical="center"/>
    </xf>
    <xf numFmtId="0" fontId="15" fillId="19" borderId="73" xfId="0" applyFont="1" applyFill="1" applyBorder="1"/>
    <xf numFmtId="0" fontId="6" fillId="21" borderId="0" xfId="0" applyFont="1" applyFill="1" applyAlignment="1">
      <alignment horizontal="left" vertical="top" wrapText="1" indent="1"/>
    </xf>
    <xf numFmtId="0" fontId="38" fillId="17" borderId="0" xfId="0" applyFont="1" applyFill="1" applyAlignment="1">
      <alignment wrapText="1"/>
    </xf>
    <xf numFmtId="0" fontId="38" fillId="17" borderId="0" xfId="0" applyFont="1" applyFill="1" applyAlignment="1">
      <alignment horizontal="left"/>
    </xf>
    <xf numFmtId="165" fontId="0" fillId="0" borderId="0" xfId="0" applyNumberFormat="1"/>
    <xf numFmtId="3" fontId="12" fillId="19" borderId="0" xfId="0" applyNumberFormat="1" applyFont="1" applyFill="1" applyAlignment="1">
      <alignment horizontal="center" wrapText="1"/>
    </xf>
    <xf numFmtId="3" fontId="10" fillId="0" borderId="0" xfId="0" applyNumberFormat="1" applyFont="1"/>
    <xf numFmtId="3" fontId="10" fillId="19" borderId="0" xfId="0" applyNumberFormat="1" applyFont="1" applyFill="1" applyAlignment="1">
      <alignment horizontal="center"/>
    </xf>
    <xf numFmtId="3" fontId="10" fillId="19" borderId="0" xfId="0" applyNumberFormat="1" applyFont="1" applyFill="1" applyAlignment="1">
      <alignment horizontal="right"/>
    </xf>
    <xf numFmtId="0" fontId="10" fillId="21" borderId="0" xfId="0" applyFont="1" applyFill="1" applyAlignment="1">
      <alignment horizontal="left" vertical="top" wrapText="1"/>
    </xf>
    <xf numFmtId="0" fontId="16" fillId="30" borderId="0" xfId="0" applyFont="1" applyFill="1" applyAlignment="1">
      <alignment horizontal="center"/>
    </xf>
    <xf numFmtId="3" fontId="15" fillId="17" borderId="19" xfId="0" applyNumberFormat="1" applyFont="1" applyFill="1" applyBorder="1" applyAlignment="1">
      <alignment horizontal="right" vertical="center" indent="1"/>
    </xf>
    <xf numFmtId="0" fontId="15" fillId="17" borderId="20" xfId="0" applyFont="1" applyFill="1" applyBorder="1"/>
    <xf numFmtId="3" fontId="15" fillId="17" borderId="0" xfId="0" applyNumberFormat="1" applyFont="1" applyFill="1" applyAlignment="1">
      <alignment horizontal="center" vertical="center"/>
    </xf>
    <xf numFmtId="0" fontId="15" fillId="17" borderId="21" xfId="0" applyFont="1" applyFill="1" applyBorder="1"/>
    <xf numFmtId="0" fontId="12" fillId="21" borderId="59" xfId="0" applyFont="1" applyFill="1" applyBorder="1" applyAlignment="1">
      <alignment horizontal="left"/>
    </xf>
    <xf numFmtId="0" fontId="39" fillId="0" borderId="12" xfId="0" applyFont="1" applyBorder="1" applyAlignment="1">
      <alignment vertical="top"/>
    </xf>
    <xf numFmtId="0" fontId="39" fillId="0" borderId="13" xfId="0" applyFont="1" applyBorder="1" applyAlignment="1">
      <alignment vertical="top"/>
    </xf>
    <xf numFmtId="0" fontId="39" fillId="0" borderId="0" xfId="0" applyFont="1" applyAlignment="1">
      <alignment vertical="top"/>
    </xf>
    <xf numFmtId="0" fontId="38" fillId="0" borderId="0" xfId="0" applyFont="1"/>
    <xf numFmtId="3" fontId="12" fillId="22" borderId="0" xfId="0" applyNumberFormat="1" applyFont="1" applyFill="1" applyAlignment="1">
      <alignment horizontal="right" vertical="center" indent="1"/>
    </xf>
    <xf numFmtId="3" fontId="10" fillId="22" borderId="0" xfId="0" applyNumberFormat="1" applyFont="1" applyFill="1" applyAlignment="1">
      <alignment horizontal="right" vertical="center" indent="1"/>
    </xf>
    <xf numFmtId="0" fontId="81" fillId="21" borderId="0" xfId="0" applyFont="1" applyFill="1" applyAlignment="1">
      <alignment horizontal="right"/>
    </xf>
    <xf numFmtId="3" fontId="12" fillId="19" borderId="0" xfId="0" applyNumberFormat="1" applyFont="1" applyFill="1" applyAlignment="1">
      <alignment horizontal="right" vertical="center" wrapText="1" indent="1"/>
    </xf>
    <xf numFmtId="3" fontId="0" fillId="19" borderId="0" xfId="0" applyNumberFormat="1" applyFill="1" applyAlignment="1">
      <alignment horizontal="right" vertical="center" indent="1"/>
    </xf>
    <xf numFmtId="0" fontId="38" fillId="17" borderId="0" xfId="0" applyFont="1" applyFill="1" applyAlignment="1">
      <alignment horizontal="left" vertical="top" wrapText="1"/>
    </xf>
    <xf numFmtId="3" fontId="0" fillId="19" borderId="0" xfId="0" applyNumberFormat="1" applyFill="1"/>
    <xf numFmtId="3" fontId="15" fillId="19" borderId="0" xfId="0" applyNumberFormat="1" applyFont="1" applyFill="1"/>
    <xf numFmtId="3" fontId="14" fillId="22" borderId="75" xfId="0" applyNumberFormat="1" applyFont="1" applyFill="1" applyBorder="1" applyAlignment="1">
      <alignment horizontal="right" vertical="center" indent="1"/>
    </xf>
    <xf numFmtId="0" fontId="0" fillId="19" borderId="72" xfId="0" applyFill="1" applyBorder="1"/>
    <xf numFmtId="0" fontId="0" fillId="19" borderId="73" xfId="0" applyFill="1" applyBorder="1"/>
    <xf numFmtId="3" fontId="10" fillId="19" borderId="73" xfId="0" applyNumberFormat="1" applyFont="1" applyFill="1" applyBorder="1" applyAlignment="1">
      <alignment horizontal="center" vertical="center"/>
    </xf>
    <xf numFmtId="0" fontId="10" fillId="19" borderId="74" xfId="0" applyFont="1" applyFill="1" applyBorder="1"/>
    <xf numFmtId="0" fontId="15" fillId="28" borderId="78" xfId="0" applyFont="1" applyFill="1" applyBorder="1"/>
    <xf numFmtId="0" fontId="15" fillId="28" borderId="76" xfId="0" applyFont="1" applyFill="1" applyBorder="1"/>
    <xf numFmtId="0" fontId="0" fillId="28" borderId="76" xfId="0" applyFill="1" applyBorder="1"/>
    <xf numFmtId="3" fontId="10" fillId="28" borderId="76" xfId="0" applyNumberFormat="1" applyFont="1" applyFill="1" applyBorder="1" applyAlignment="1">
      <alignment horizontal="center" vertical="center"/>
    </xf>
    <xf numFmtId="0" fontId="0" fillId="28" borderId="77" xfId="0" applyFill="1" applyBorder="1"/>
    <xf numFmtId="0" fontId="12" fillId="28" borderId="12" xfId="0" applyFont="1" applyFill="1" applyBorder="1"/>
    <xf numFmtId="0" fontId="15" fillId="28" borderId="0" xfId="0" applyFont="1" applyFill="1"/>
    <xf numFmtId="0" fontId="0" fillId="28" borderId="0" xfId="0" applyFill="1"/>
    <xf numFmtId="3" fontId="10" fillId="28" borderId="0" xfId="0" applyNumberFormat="1" applyFont="1" applyFill="1" applyAlignment="1">
      <alignment horizontal="center" vertical="center"/>
    </xf>
    <xf numFmtId="0" fontId="0" fillId="28" borderId="13" xfId="0" applyFill="1" applyBorder="1"/>
    <xf numFmtId="0" fontId="15" fillId="28" borderId="12" xfId="0" applyFont="1" applyFill="1" applyBorder="1"/>
    <xf numFmtId="0" fontId="12" fillId="28" borderId="0" xfId="0" applyFont="1" applyFill="1"/>
    <xf numFmtId="0" fontId="10" fillId="28" borderId="0" xfId="0" applyFont="1" applyFill="1" applyAlignment="1">
      <alignment vertical="center"/>
    </xf>
    <xf numFmtId="0" fontId="0" fillId="28" borderId="0" xfId="0" applyFill="1" applyAlignment="1">
      <alignment vertical="center"/>
    </xf>
    <xf numFmtId="0" fontId="10" fillId="28" borderId="0" xfId="53" applyFont="1" applyFill="1" applyAlignment="1">
      <alignment vertical="center"/>
    </xf>
    <xf numFmtId="0" fontId="15" fillId="28" borderId="17" xfId="0" applyFont="1" applyFill="1" applyBorder="1"/>
    <xf numFmtId="0" fontId="15" fillId="28" borderId="18" xfId="0" applyFont="1" applyFill="1" applyBorder="1"/>
    <xf numFmtId="0" fontId="0" fillId="28" borderId="18" xfId="0" applyFill="1" applyBorder="1"/>
    <xf numFmtId="3" fontId="10" fillId="28" borderId="18" xfId="0" applyNumberFormat="1" applyFont="1" applyFill="1" applyBorder="1" applyAlignment="1">
      <alignment horizontal="center" vertical="center"/>
    </xf>
    <xf numFmtId="0" fontId="0" fillId="28" borderId="27" xfId="0" applyFill="1" applyBorder="1"/>
    <xf numFmtId="0" fontId="10" fillId="28" borderId="0" xfId="0" applyFont="1" applyFill="1"/>
    <xf numFmtId="0" fontId="20" fillId="21" borderId="0" xfId="25" applyFill="1"/>
    <xf numFmtId="0" fontId="82" fillId="21" borderId="0" xfId="25" applyFont="1" applyFill="1"/>
    <xf numFmtId="4" fontId="20" fillId="21" borderId="0" xfId="25" applyNumberFormat="1" applyFill="1"/>
    <xf numFmtId="0" fontId="85" fillId="0" borderId="0" xfId="0" applyFont="1"/>
    <xf numFmtId="0" fontId="86" fillId="21" borderId="0" xfId="25" applyFont="1" applyFill="1"/>
    <xf numFmtId="0" fontId="86" fillId="21" borderId="0" xfId="25" applyFont="1" applyFill="1" applyAlignment="1">
      <alignment horizontal="right"/>
    </xf>
    <xf numFmtId="0" fontId="14" fillId="19" borderId="0" xfId="0" applyFont="1" applyFill="1" applyAlignment="1">
      <alignment horizontal="center" wrapText="1"/>
    </xf>
    <xf numFmtId="0" fontId="0" fillId="30" borderId="47" xfId="0" applyFill="1" applyBorder="1"/>
    <xf numFmtId="3" fontId="58" fillId="24" borderId="0" xfId="0" applyNumberFormat="1" applyFont="1" applyFill="1"/>
    <xf numFmtId="3" fontId="15" fillId="19" borderId="19" xfId="0" applyNumberFormat="1" applyFont="1" applyFill="1" applyBorder="1" applyAlignment="1">
      <alignment horizontal="right" vertical="center" indent="1"/>
    </xf>
    <xf numFmtId="3" fontId="15" fillId="30" borderId="19" xfId="0" applyNumberFormat="1" applyFont="1" applyFill="1" applyBorder="1" applyAlignment="1">
      <alignment horizontal="right" vertical="center" indent="1"/>
    </xf>
    <xf numFmtId="3" fontId="14" fillId="30" borderId="19" xfId="0" applyNumberFormat="1" applyFont="1" applyFill="1" applyBorder="1" applyAlignment="1">
      <alignment horizontal="right" vertical="center" indent="1"/>
    </xf>
    <xf numFmtId="3" fontId="15" fillId="19" borderId="15" xfId="0" applyNumberFormat="1" applyFont="1" applyFill="1" applyBorder="1" applyAlignment="1">
      <alignment horizontal="right" vertical="center" indent="1"/>
    </xf>
    <xf numFmtId="3" fontId="15" fillId="30" borderId="22" xfId="0" applyNumberFormat="1" applyFont="1" applyFill="1" applyBorder="1" applyAlignment="1">
      <alignment horizontal="right" vertical="center" indent="1"/>
    </xf>
    <xf numFmtId="49" fontId="61" fillId="19" borderId="0" xfId="0" applyNumberFormat="1" applyFont="1" applyFill="1" applyAlignment="1">
      <alignment vertical="center"/>
    </xf>
    <xf numFmtId="0" fontId="10" fillId="19" borderId="27" xfId="0" applyFont="1" applyFill="1" applyBorder="1"/>
    <xf numFmtId="0" fontId="61" fillId="19" borderId="0" xfId="0" applyFont="1" applyFill="1"/>
    <xf numFmtId="3" fontId="62" fillId="21" borderId="0" xfId="0" applyNumberFormat="1" applyFont="1" applyFill="1"/>
    <xf numFmtId="3" fontId="62" fillId="0" borderId="0" xfId="0" applyNumberFormat="1" applyFont="1"/>
    <xf numFmtId="0" fontId="64" fillId="21" borderId="0" xfId="0" applyFont="1" applyFill="1"/>
    <xf numFmtId="3" fontId="64" fillId="21" borderId="0" xfId="0" applyNumberFormat="1" applyFont="1" applyFill="1"/>
    <xf numFmtId="0" fontId="61" fillId="21" borderId="36" xfId="0" applyFont="1" applyFill="1" applyBorder="1" applyAlignment="1">
      <alignment vertical="center"/>
    </xf>
    <xf numFmtId="0" fontId="0" fillId="21" borderId="37" xfId="0" applyFill="1" applyBorder="1"/>
    <xf numFmtId="0" fontId="0" fillId="21" borderId="38" xfId="0" applyFill="1" applyBorder="1"/>
    <xf numFmtId="0" fontId="62" fillId="21" borderId="0" xfId="0" applyFont="1" applyFill="1" applyAlignment="1">
      <alignment horizontal="center" vertical="center"/>
    </xf>
    <xf numFmtId="3" fontId="10" fillId="28" borderId="0" xfId="0" applyNumberFormat="1" applyFont="1" applyFill="1" applyAlignment="1">
      <alignment horizontal="center"/>
    </xf>
    <xf numFmtId="3" fontId="12" fillId="28" borderId="0" xfId="0" applyNumberFormat="1" applyFont="1" applyFill="1" applyAlignment="1">
      <alignment horizontal="center" wrapText="1"/>
    </xf>
    <xf numFmtId="3" fontId="10" fillId="28" borderId="0" xfId="0" applyNumberFormat="1" applyFont="1" applyFill="1" applyAlignment="1">
      <alignment horizontal="right"/>
    </xf>
    <xf numFmtId="0" fontId="10" fillId="33" borderId="0" xfId="0" applyFont="1" applyFill="1" applyAlignment="1">
      <alignment vertical="top"/>
    </xf>
    <xf numFmtId="0" fontId="10" fillId="33" borderId="0" xfId="0" applyFont="1" applyFill="1"/>
    <xf numFmtId="3" fontId="10" fillId="33" borderId="0" xfId="0" applyNumberFormat="1" applyFont="1" applyFill="1" applyAlignment="1">
      <alignment horizontal="right" vertical="center" indent="1"/>
    </xf>
    <xf numFmtId="0" fontId="11" fillId="20" borderId="0" xfId="0" applyFont="1" applyFill="1" applyAlignment="1">
      <alignment horizontal="center"/>
    </xf>
    <xf numFmtId="0" fontId="85" fillId="17" borderId="0" xfId="0" applyFont="1" applyFill="1"/>
    <xf numFmtId="0" fontId="7" fillId="20" borderId="18" xfId="0" applyFont="1" applyFill="1" applyBorder="1" applyAlignment="1">
      <alignment horizontal="right"/>
    </xf>
    <xf numFmtId="0" fontId="10" fillId="22" borderId="0" xfId="0" applyFont="1" applyFill="1" applyAlignment="1">
      <alignment vertical="center"/>
    </xf>
    <xf numFmtId="0" fontId="72" fillId="19" borderId="0" xfId="0" applyFont="1" applyFill="1" applyAlignment="1">
      <alignment horizontal="center" vertical="center" wrapText="1"/>
    </xf>
    <xf numFmtId="0" fontId="10" fillId="20" borderId="78" xfId="0" applyFont="1" applyFill="1" applyBorder="1"/>
    <xf numFmtId="0" fontId="10" fillId="20" borderId="76" xfId="0" applyFont="1" applyFill="1" applyBorder="1"/>
    <xf numFmtId="0" fontId="10" fillId="20" borderId="77" xfId="0" applyFont="1" applyFill="1" applyBorder="1"/>
    <xf numFmtId="0" fontId="0" fillId="19" borderId="78" xfId="0" applyFill="1" applyBorder="1"/>
    <xf numFmtId="0" fontId="0" fillId="19" borderId="76" xfId="0" applyFill="1" applyBorder="1"/>
    <xf numFmtId="0" fontId="0" fillId="19" borderId="77" xfId="0" applyFill="1" applyBorder="1"/>
    <xf numFmtId="3" fontId="10" fillId="30" borderId="0" xfId="0" applyNumberFormat="1" applyFont="1" applyFill="1" applyAlignment="1">
      <alignment horizontal="right" vertical="center" indent="1"/>
    </xf>
    <xf numFmtId="0" fontId="10" fillId="30" borderId="0" xfId="0" applyFont="1" applyFill="1"/>
    <xf numFmtId="3" fontId="12" fillId="30" borderId="0" xfId="0" applyNumberFormat="1" applyFont="1" applyFill="1" applyAlignment="1">
      <alignment horizontal="right" vertical="center" indent="1"/>
    </xf>
    <xf numFmtId="0" fontId="10" fillId="19" borderId="42" xfId="0" applyFont="1" applyFill="1" applyBorder="1" applyAlignment="1">
      <alignment vertical="top" wrapText="1"/>
    </xf>
    <xf numFmtId="0" fontId="10" fillId="19" borderId="42" xfId="0" applyFont="1" applyFill="1" applyBorder="1"/>
    <xf numFmtId="3" fontId="10" fillId="30" borderId="42" xfId="0" applyNumberFormat="1" applyFont="1" applyFill="1" applyBorder="1" applyAlignment="1">
      <alignment horizontal="right" vertical="center" indent="1"/>
    </xf>
    <xf numFmtId="0" fontId="10" fillId="19" borderId="47" xfId="0" applyFont="1" applyFill="1" applyBorder="1"/>
    <xf numFmtId="0" fontId="10" fillId="30" borderId="47" xfId="0" applyFont="1" applyFill="1" applyBorder="1"/>
    <xf numFmtId="3" fontId="10" fillId="19" borderId="12" xfId="0" applyNumberFormat="1" applyFont="1" applyFill="1" applyBorder="1" applyAlignment="1">
      <alignment horizontal="right" vertical="top"/>
    </xf>
    <xf numFmtId="3" fontId="10" fillId="19" borderId="0" xfId="0" applyNumberFormat="1" applyFont="1" applyFill="1" applyAlignment="1">
      <alignment horizontal="right" vertical="top"/>
    </xf>
    <xf numFmtId="0" fontId="10" fillId="23" borderId="0" xfId="0" applyFont="1" applyFill="1"/>
    <xf numFmtId="3" fontId="10" fillId="23" borderId="0" xfId="0" applyNumberFormat="1" applyFont="1" applyFill="1" applyAlignment="1">
      <alignment horizontal="right" vertical="center" indent="1"/>
    </xf>
    <xf numFmtId="0" fontId="10" fillId="22" borderId="0" xfId="0" applyFont="1" applyFill="1"/>
    <xf numFmtId="3" fontId="12" fillId="30" borderId="42" xfId="0" applyNumberFormat="1" applyFont="1" applyFill="1" applyBorder="1" applyAlignment="1">
      <alignment horizontal="right" vertical="center" indent="1"/>
    </xf>
    <xf numFmtId="3" fontId="10" fillId="30" borderId="47" xfId="0" applyNumberFormat="1" applyFont="1" applyFill="1" applyBorder="1" applyAlignment="1">
      <alignment horizontal="right" vertical="center" indent="1"/>
    </xf>
    <xf numFmtId="3" fontId="12" fillId="30" borderId="47" xfId="0" applyNumberFormat="1" applyFont="1" applyFill="1" applyBorder="1" applyAlignment="1">
      <alignment horizontal="right" vertical="center" indent="1"/>
    </xf>
    <xf numFmtId="3" fontId="10" fillId="30" borderId="18" xfId="0" applyNumberFormat="1" applyFont="1" applyFill="1" applyBorder="1" applyAlignment="1">
      <alignment horizontal="right" vertical="center" indent="1"/>
    </xf>
    <xf numFmtId="0" fontId="10" fillId="30" borderId="42" xfId="0" applyFont="1" applyFill="1" applyBorder="1"/>
    <xf numFmtId="0" fontId="0" fillId="24" borderId="78" xfId="0" applyFill="1" applyBorder="1"/>
    <xf numFmtId="0" fontId="58" fillId="24" borderId="76" xfId="0" applyFont="1" applyFill="1" applyBorder="1"/>
    <xf numFmtId="0" fontId="5" fillId="24" borderId="0" xfId="0" applyFont="1" applyFill="1"/>
    <xf numFmtId="0" fontId="10" fillId="20" borderId="73" xfId="0" applyFont="1" applyFill="1" applyBorder="1"/>
    <xf numFmtId="0" fontId="0" fillId="0" borderId="0" xfId="54" applyFont="1"/>
    <xf numFmtId="0" fontId="0" fillId="19" borderId="12" xfId="54" applyFont="1" applyFill="1" applyBorder="1"/>
    <xf numFmtId="0" fontId="12" fillId="19" borderId="0" xfId="54" applyFont="1" applyFill="1" applyAlignment="1">
      <alignment horizontal="left" vertical="center"/>
    </xf>
    <xf numFmtId="0" fontId="7" fillId="19" borderId="0" xfId="54" applyFont="1" applyFill="1" applyAlignment="1">
      <alignment horizontal="left" vertical="center"/>
    </xf>
    <xf numFmtId="3" fontId="87" fillId="19" borderId="0" xfId="54" applyNumberFormat="1" applyFont="1" applyFill="1" applyAlignment="1">
      <alignment horizontal="right" vertical="center"/>
    </xf>
    <xf numFmtId="0" fontId="88" fillId="19" borderId="0" xfId="54" applyFont="1" applyFill="1" applyAlignment="1">
      <alignment horizontal="right" vertical="center"/>
    </xf>
    <xf numFmtId="3" fontId="88" fillId="19" borderId="0" xfId="54" applyNumberFormat="1" applyFont="1" applyFill="1" applyAlignment="1">
      <alignment horizontal="right" vertical="center"/>
    </xf>
    <xf numFmtId="0" fontId="7" fillId="19" borderId="0" xfId="54" applyFont="1" applyFill="1" applyAlignment="1">
      <alignment horizontal="center"/>
    </xf>
    <xf numFmtId="0" fontId="0" fillId="19" borderId="0" xfId="54" applyFont="1" applyFill="1" applyAlignment="1">
      <alignment vertical="center"/>
    </xf>
    <xf numFmtId="0" fontId="0" fillId="19" borderId="0" xfId="54" applyFont="1" applyFill="1"/>
    <xf numFmtId="0" fontId="0" fillId="19" borderId="13" xfId="54" applyFont="1" applyFill="1" applyBorder="1"/>
    <xf numFmtId="0" fontId="75" fillId="19" borderId="0" xfId="54" applyFont="1" applyFill="1" applyAlignment="1">
      <alignment vertical="center"/>
    </xf>
    <xf numFmtId="0" fontId="36" fillId="19" borderId="0" xfId="54" applyFont="1" applyFill="1" applyAlignment="1">
      <alignment vertical="center"/>
    </xf>
    <xf numFmtId="0" fontId="90" fillId="19" borderId="0" xfId="54" applyFont="1" applyFill="1" applyAlignment="1">
      <alignment horizontal="left" vertical="center"/>
    </xf>
    <xf numFmtId="0" fontId="91" fillId="19" borderId="0" xfId="54" applyFont="1" applyFill="1" applyAlignment="1">
      <alignment horizontal="left" vertical="top" wrapText="1"/>
    </xf>
    <xf numFmtId="0" fontId="0" fillId="19" borderId="0" xfId="54" applyFont="1" applyFill="1" applyAlignment="1">
      <alignment horizontal="left" vertical="center"/>
    </xf>
    <xf numFmtId="0" fontId="45" fillId="19" borderId="0" xfId="54" applyFont="1" applyFill="1" applyAlignment="1">
      <alignment vertical="center"/>
    </xf>
    <xf numFmtId="0" fontId="37" fillId="19" borderId="0" xfId="54" applyFont="1" applyFill="1" applyAlignment="1">
      <alignment horizontal="left" vertical="center"/>
    </xf>
    <xf numFmtId="0" fontId="92" fillId="19" borderId="0" xfId="54" applyFont="1" applyFill="1" applyAlignment="1">
      <alignment horizontal="left" vertical="center"/>
    </xf>
    <xf numFmtId="3" fontId="36" fillId="17" borderId="82" xfId="54" applyNumberFormat="1" applyFont="1" applyFill="1" applyBorder="1" applyAlignment="1">
      <alignment horizontal="right" vertical="center" indent="1"/>
    </xf>
    <xf numFmtId="0" fontId="36" fillId="19" borderId="0" xfId="54" applyFont="1" applyFill="1" applyAlignment="1">
      <alignment horizontal="right" vertical="center" indent="1"/>
    </xf>
    <xf numFmtId="0" fontId="38" fillId="19" borderId="0" xfId="54" applyFont="1" applyFill="1" applyAlignment="1">
      <alignment horizontal="right" vertical="center" indent="1"/>
    </xf>
    <xf numFmtId="0" fontId="6" fillId="19" borderId="12" xfId="54" applyFill="1" applyBorder="1"/>
    <xf numFmtId="0" fontId="7" fillId="19" borderId="0" xfId="54" quotePrefix="1" applyFont="1" applyFill="1" applyAlignment="1">
      <alignment horizontal="center"/>
    </xf>
    <xf numFmtId="0" fontId="6" fillId="19" borderId="0" xfId="54" applyFill="1"/>
    <xf numFmtId="0" fontId="50" fillId="19" borderId="0" xfId="54" applyFont="1" applyFill="1" applyAlignment="1">
      <alignment vertical="center"/>
    </xf>
    <xf numFmtId="0" fontId="6" fillId="19" borderId="13" xfId="54" applyFill="1" applyBorder="1"/>
    <xf numFmtId="0" fontId="6" fillId="0" borderId="0" xfId="54"/>
    <xf numFmtId="0" fontId="37" fillId="19" borderId="0" xfId="54" applyFont="1" applyFill="1" applyAlignment="1">
      <alignment horizontal="left" vertical="center" wrapText="1"/>
    </xf>
    <xf numFmtId="0" fontId="7" fillId="19" borderId="0" xfId="54" applyFont="1" applyFill="1" applyAlignment="1">
      <alignment horizontal="center" vertical="center"/>
    </xf>
    <xf numFmtId="0" fontId="37" fillId="19" borderId="0" xfId="54" quotePrefix="1" applyFont="1" applyFill="1" applyAlignment="1">
      <alignment horizontal="center" vertical="center"/>
    </xf>
    <xf numFmtId="0" fontId="12" fillId="19" borderId="0" xfId="54" applyFont="1" applyFill="1" applyAlignment="1">
      <alignment horizontal="center" vertical="center"/>
    </xf>
    <xf numFmtId="0" fontId="12" fillId="19" borderId="0" xfId="54" quotePrefix="1" applyFont="1" applyFill="1" applyAlignment="1">
      <alignment horizontal="center" vertical="center"/>
    </xf>
    <xf numFmtId="0" fontId="36" fillId="19" borderId="0" xfId="54" applyFont="1" applyFill="1" applyAlignment="1">
      <alignment horizontal="left" vertical="center"/>
    </xf>
    <xf numFmtId="0" fontId="69" fillId="19" borderId="0" xfId="54" applyFont="1" applyFill="1" applyAlignment="1">
      <alignment horizontal="center" vertical="center" wrapText="1"/>
    </xf>
    <xf numFmtId="0" fontId="69" fillId="19" borderId="0" xfId="54" applyFont="1" applyFill="1" applyAlignment="1">
      <alignment horizontal="left" vertical="center"/>
    </xf>
    <xf numFmtId="0" fontId="69" fillId="19" borderId="0" xfId="54" applyFont="1" applyFill="1" applyAlignment="1">
      <alignment horizontal="center"/>
    </xf>
    <xf numFmtId="0" fontId="17" fillId="19" borderId="0" xfId="54" applyFont="1" applyFill="1"/>
    <xf numFmtId="0" fontId="69" fillId="19" borderId="0" xfId="54" applyFont="1" applyFill="1" applyAlignment="1">
      <alignment horizontal="center" vertical="center"/>
    </xf>
    <xf numFmtId="0" fontId="93" fillId="19" borderId="12" xfId="54" applyFont="1" applyFill="1" applyBorder="1" applyAlignment="1">
      <alignment vertical="center"/>
    </xf>
    <xf numFmtId="0" fontId="36" fillId="19" borderId="13" xfId="54" applyFont="1" applyFill="1" applyBorder="1" applyAlignment="1">
      <alignment horizontal="left" vertical="center" wrapText="1"/>
    </xf>
    <xf numFmtId="0" fontId="38" fillId="0" borderId="0" xfId="54" applyFont="1" applyAlignment="1">
      <alignment vertical="center"/>
    </xf>
    <xf numFmtId="0" fontId="90" fillId="19" borderId="17" xfId="54" applyFont="1" applyFill="1" applyBorder="1" applyAlignment="1">
      <alignment horizontal="left" vertical="center"/>
    </xf>
    <xf numFmtId="0" fontId="90" fillId="19" borderId="18" xfId="54" applyFont="1" applyFill="1" applyBorder="1" applyAlignment="1">
      <alignment horizontal="left" vertical="center"/>
    </xf>
    <xf numFmtId="0" fontId="36" fillId="19" borderId="27" xfId="54" applyFont="1" applyFill="1" applyBorder="1" applyAlignment="1">
      <alignment horizontal="left" vertical="center" wrapText="1"/>
    </xf>
    <xf numFmtId="0" fontId="36" fillId="19" borderId="0" xfId="54" applyFont="1" applyFill="1" applyAlignment="1">
      <alignment horizontal="left" vertical="center" wrapText="1"/>
    </xf>
    <xf numFmtId="0" fontId="51" fillId="17" borderId="0" xfId="54" applyFont="1" applyFill="1"/>
    <xf numFmtId="0" fontId="10" fillId="17" borderId="0" xfId="54" applyFont="1" applyFill="1"/>
    <xf numFmtId="4" fontId="6" fillId="17" borderId="0" xfId="56" applyNumberFormat="1" applyFill="1" applyAlignment="1">
      <alignment wrapText="1"/>
    </xf>
    <xf numFmtId="0" fontId="0" fillId="17" borderId="0" xfId="54" applyFont="1" applyFill="1"/>
    <xf numFmtId="0" fontId="85" fillId="21" borderId="0" xfId="0" applyFont="1" applyFill="1"/>
    <xf numFmtId="0" fontId="6" fillId="21" borderId="0" xfId="54" applyFill="1"/>
    <xf numFmtId="0" fontId="91" fillId="19" borderId="61" xfId="54" applyFont="1" applyFill="1" applyBorder="1" applyAlignment="1">
      <alignment horizontal="left" vertical="top" wrapText="1"/>
    </xf>
    <xf numFmtId="0" fontId="7" fillId="19" borderId="61" xfId="54" applyFont="1" applyFill="1" applyBorder="1" applyAlignment="1">
      <alignment horizontal="left" vertical="center"/>
    </xf>
    <xf numFmtId="0" fontId="12" fillId="19" borderId="61" xfId="54" applyFont="1" applyFill="1" applyBorder="1" applyAlignment="1">
      <alignment horizontal="center" vertical="center"/>
    </xf>
    <xf numFmtId="0" fontId="36" fillId="19" borderId="59" xfId="54" applyFont="1" applyFill="1" applyBorder="1" applyAlignment="1">
      <alignment horizontal="center" vertical="center"/>
    </xf>
    <xf numFmtId="0" fontId="91" fillId="19" borderId="60" xfId="54" applyFont="1" applyFill="1" applyBorder="1" applyAlignment="1">
      <alignment horizontal="left" vertical="top" wrapText="1"/>
    </xf>
    <xf numFmtId="0" fontId="7" fillId="19" borderId="60" xfId="54" applyFont="1" applyFill="1" applyBorder="1" applyAlignment="1">
      <alignment horizontal="left" vertical="center"/>
    </xf>
    <xf numFmtId="0" fontId="12" fillId="19" borderId="60" xfId="54" applyFont="1" applyFill="1" applyBorder="1" applyAlignment="1">
      <alignment horizontal="center" vertical="center"/>
    </xf>
    <xf numFmtId="0" fontId="12" fillId="19" borderId="62" xfId="54" applyFont="1" applyFill="1" applyBorder="1" applyAlignment="1">
      <alignment horizontal="center" vertical="center" wrapText="1"/>
    </xf>
    <xf numFmtId="0" fontId="45" fillId="19" borderId="67" xfId="54" applyFont="1" applyFill="1" applyBorder="1" applyAlignment="1">
      <alignment vertical="center"/>
    </xf>
    <xf numFmtId="0" fontId="7" fillId="19" borderId="67" xfId="54" quotePrefix="1" applyFont="1" applyFill="1" applyBorder="1" applyAlignment="1">
      <alignment horizontal="center"/>
    </xf>
    <xf numFmtId="0" fontId="12" fillId="19" borderId="67" xfId="54" quotePrefix="1" applyFont="1" applyFill="1" applyBorder="1" applyAlignment="1">
      <alignment horizontal="center" vertical="center"/>
    </xf>
    <xf numFmtId="0" fontId="12" fillId="19" borderId="68" xfId="54" applyFont="1" applyFill="1" applyBorder="1" applyAlignment="1">
      <alignment horizontal="center" vertical="center" wrapText="1"/>
    </xf>
    <xf numFmtId="0" fontId="12" fillId="19" borderId="63" xfId="54" applyFont="1" applyFill="1" applyBorder="1" applyAlignment="1">
      <alignment horizontal="center" vertical="center" wrapText="1"/>
    </xf>
    <xf numFmtId="0" fontId="0" fillId="19" borderId="63" xfId="54" applyFont="1" applyFill="1" applyBorder="1" applyAlignment="1">
      <alignment horizontal="center" vertical="center"/>
    </xf>
    <xf numFmtId="0" fontId="12" fillId="19" borderId="69" xfId="54" applyFont="1" applyFill="1" applyBorder="1" applyAlignment="1">
      <alignment horizontal="center" vertical="center" wrapText="1"/>
    </xf>
    <xf numFmtId="0" fontId="90" fillId="19" borderId="60" xfId="54" applyFont="1" applyFill="1" applyBorder="1" applyAlignment="1">
      <alignment horizontal="left" vertical="center"/>
    </xf>
    <xf numFmtId="3" fontId="12" fillId="17" borderId="21" xfId="0" applyNumberFormat="1" applyFont="1" applyFill="1" applyBorder="1" applyAlignment="1">
      <alignment vertical="center"/>
    </xf>
    <xf numFmtId="0" fontId="64" fillId="21" borderId="0" xfId="0" applyFont="1" applyFill="1" applyAlignment="1">
      <alignment horizontal="center"/>
    </xf>
    <xf numFmtId="0" fontId="0" fillId="19" borderId="67" xfId="54" applyFont="1" applyFill="1" applyBorder="1" applyAlignment="1">
      <alignment horizontal="left" vertical="center"/>
    </xf>
    <xf numFmtId="0" fontId="7" fillId="19" borderId="61" xfId="54" quotePrefix="1" applyFont="1" applyFill="1" applyBorder="1" applyAlignment="1">
      <alignment horizontal="center"/>
    </xf>
    <xf numFmtId="0" fontId="12" fillId="19" borderId="67" xfId="54" quotePrefix="1" applyFont="1" applyFill="1" applyBorder="1" applyAlignment="1">
      <alignment horizontal="center" vertical="center" wrapText="1"/>
    </xf>
    <xf numFmtId="0" fontId="12" fillId="19" borderId="61" xfId="54" quotePrefix="1" applyFont="1" applyFill="1" applyBorder="1" applyAlignment="1">
      <alignment horizontal="center" vertical="center"/>
    </xf>
    <xf numFmtId="0" fontId="12" fillId="19" borderId="68" xfId="54" applyFont="1" applyFill="1" applyBorder="1" applyAlignment="1">
      <alignment horizontal="left" vertical="center" wrapText="1"/>
    </xf>
    <xf numFmtId="0" fontId="7" fillId="19" borderId="63" xfId="54" applyFont="1" applyFill="1" applyBorder="1" applyAlignment="1">
      <alignment horizontal="left" vertical="center"/>
    </xf>
    <xf numFmtId="0" fontId="12" fillId="19" borderId="69" xfId="54" applyFont="1" applyFill="1" applyBorder="1" applyAlignment="1">
      <alignment horizontal="left" vertical="center"/>
    </xf>
    <xf numFmtId="0" fontId="50" fillId="21" borderId="0" xfId="54" applyFont="1" applyFill="1"/>
    <xf numFmtId="169" fontId="45" fillId="21" borderId="0" xfId="54" applyNumberFormat="1" applyFont="1" applyFill="1"/>
    <xf numFmtId="0" fontId="45" fillId="21" borderId="0" xfId="54" applyFont="1" applyFill="1"/>
    <xf numFmtId="0" fontId="10" fillId="21" borderId="0" xfId="54" applyFont="1" applyFill="1"/>
    <xf numFmtId="0" fontId="0" fillId="21" borderId="0" xfId="54" applyFont="1" applyFill="1"/>
    <xf numFmtId="0" fontId="50" fillId="21" borderId="0" xfId="54" applyFont="1" applyFill="1" applyAlignment="1">
      <alignment vertical="center"/>
    </xf>
    <xf numFmtId="0" fontId="89" fillId="21" borderId="0" xfId="0" applyFont="1" applyFill="1"/>
    <xf numFmtId="0" fontId="61" fillId="21" borderId="0" xfId="54" applyFont="1" applyFill="1"/>
    <xf numFmtId="169" fontId="50" fillId="21" borderId="0" xfId="54" applyNumberFormat="1" applyFont="1" applyFill="1"/>
    <xf numFmtId="0" fontId="94" fillId="21" borderId="0" xfId="54" applyFont="1" applyFill="1" applyAlignment="1">
      <alignment vertical="center"/>
    </xf>
    <xf numFmtId="164" fontId="94" fillId="21" borderId="0" xfId="54" applyNumberFormat="1" applyFont="1" applyFill="1" applyAlignment="1">
      <alignment vertical="center"/>
    </xf>
    <xf numFmtId="0" fontId="38" fillId="21" borderId="0" xfId="54" applyFont="1" applyFill="1" applyAlignment="1">
      <alignment vertical="center"/>
    </xf>
    <xf numFmtId="3" fontId="10" fillId="21" borderId="65" xfId="40" applyNumberFormat="1" applyFont="1" applyFill="1" applyBorder="1" applyAlignment="1">
      <alignment vertical="top"/>
    </xf>
    <xf numFmtId="3" fontId="10" fillId="21" borderId="0" xfId="40" applyNumberFormat="1" applyFont="1" applyFill="1" applyAlignment="1">
      <alignment vertical="top"/>
    </xf>
    <xf numFmtId="3" fontId="10" fillId="21" borderId="63" xfId="40" applyNumberFormat="1" applyFont="1" applyFill="1" applyBorder="1" applyAlignment="1">
      <alignment vertical="top"/>
    </xf>
    <xf numFmtId="0" fontId="10" fillId="21" borderId="0" xfId="0" applyFont="1" applyFill="1" applyAlignment="1">
      <alignment horizontal="right" vertical="top"/>
    </xf>
    <xf numFmtId="0" fontId="10" fillId="21" borderId="38" xfId="0" applyFont="1" applyFill="1" applyBorder="1" applyAlignment="1" applyProtection="1">
      <alignment horizontal="left" vertical="top" wrapText="1"/>
      <protection locked="0"/>
    </xf>
    <xf numFmtId="0" fontId="10" fillId="21" borderId="59" xfId="0" applyFont="1" applyFill="1" applyBorder="1" applyAlignment="1">
      <alignment horizontal="center" vertical="top"/>
    </xf>
    <xf numFmtId="0" fontId="10" fillId="21" borderId="60" xfId="0" applyFont="1" applyFill="1" applyBorder="1" applyAlignment="1">
      <alignment horizontal="center" vertical="top"/>
    </xf>
    <xf numFmtId="0" fontId="10" fillId="21" borderId="62" xfId="0" applyFont="1" applyFill="1" applyBorder="1" applyAlignment="1">
      <alignment horizontal="center" vertical="top"/>
    </xf>
    <xf numFmtId="0" fontId="66" fillId="21" borderId="0" xfId="25" applyFont="1" applyFill="1"/>
    <xf numFmtId="0" fontId="64" fillId="21" borderId="0" xfId="0" applyFont="1" applyFill="1" applyAlignment="1">
      <alignment horizontal="right"/>
    </xf>
    <xf numFmtId="4" fontId="66" fillId="21" borderId="0" xfId="25" applyNumberFormat="1" applyFont="1" applyFill="1"/>
    <xf numFmtId="0" fontId="12" fillId="22" borderId="0" xfId="0" applyFont="1" applyFill="1" applyAlignment="1">
      <alignment vertical="top"/>
    </xf>
    <xf numFmtId="0" fontId="10" fillId="22" borderId="0" xfId="0" applyFont="1" applyFill="1" applyAlignment="1">
      <alignment vertical="top"/>
    </xf>
    <xf numFmtId="0" fontId="10" fillId="24" borderId="12" xfId="0" applyFont="1" applyFill="1" applyBorder="1"/>
    <xf numFmtId="0" fontId="10" fillId="24" borderId="0" xfId="0" applyFont="1" applyFill="1"/>
    <xf numFmtId="0" fontId="12" fillId="24" borderId="0" xfId="0" applyFont="1" applyFill="1"/>
    <xf numFmtId="0" fontId="0" fillId="22" borderId="0" xfId="0" applyFill="1"/>
    <xf numFmtId="0" fontId="7" fillId="20" borderId="63" xfId="0" applyFont="1" applyFill="1" applyBorder="1" applyAlignment="1">
      <alignment horizontal="center" vertical="center" wrapText="1"/>
    </xf>
    <xf numFmtId="0" fontId="95" fillId="0" borderId="0" xfId="0" applyFont="1"/>
    <xf numFmtId="0" fontId="95" fillId="21" borderId="0" xfId="0" applyFont="1" applyFill="1" applyAlignment="1">
      <alignment horizontal="center"/>
    </xf>
    <xf numFmtId="0" fontId="95" fillId="21" borderId="0" xfId="0" applyFont="1" applyFill="1"/>
    <xf numFmtId="0" fontId="47" fillId="19" borderId="0" xfId="0" applyFont="1" applyFill="1" applyAlignment="1">
      <alignment vertical="top"/>
    </xf>
    <xf numFmtId="0" fontId="47" fillId="22" borderId="0" xfId="0" applyFont="1" applyFill="1" applyAlignment="1">
      <alignment vertical="top"/>
    </xf>
    <xf numFmtId="3" fontId="0" fillId="22" borderId="0" xfId="0" applyNumberFormat="1" applyFill="1"/>
    <xf numFmtId="0" fontId="0" fillId="22" borderId="12" xfId="0" applyFill="1" applyBorder="1"/>
    <xf numFmtId="0" fontId="0" fillId="22" borderId="13" xfId="0" applyFill="1" applyBorder="1"/>
    <xf numFmtId="3" fontId="6" fillId="21" borderId="0" xfId="0" applyNumberFormat="1" applyFont="1" applyFill="1"/>
    <xf numFmtId="0" fontId="96" fillId="22" borderId="0" xfId="0" applyFont="1" applyFill="1" applyAlignment="1">
      <alignment vertical="top"/>
    </xf>
    <xf numFmtId="0" fontId="10" fillId="19" borderId="0" xfId="0" applyFont="1" applyFill="1" applyAlignment="1">
      <alignment horizontal="left" vertical="top" wrapText="1"/>
    </xf>
    <xf numFmtId="3" fontId="15" fillId="21" borderId="0" xfId="0" applyNumberFormat="1" applyFont="1" applyFill="1" applyAlignment="1">
      <alignment horizontal="right" vertical="center" indent="1"/>
    </xf>
    <xf numFmtId="0" fontId="15" fillId="21" borderId="0" xfId="0" applyFont="1" applyFill="1" applyAlignment="1">
      <alignment vertical="top"/>
    </xf>
    <xf numFmtId="49" fontId="61" fillId="21" borderId="0" xfId="0" applyNumberFormat="1" applyFont="1" applyFill="1" applyAlignment="1">
      <alignment vertical="center"/>
    </xf>
    <xf numFmtId="0" fontId="10" fillId="21" borderId="88" xfId="0" applyFont="1" applyFill="1" applyBorder="1" applyAlignment="1">
      <alignment vertical="top"/>
    </xf>
    <xf numFmtId="0" fontId="15" fillId="21" borderId="89" xfId="0" applyFont="1" applyFill="1" applyBorder="1" applyAlignment="1">
      <alignment vertical="top"/>
    </xf>
    <xf numFmtId="3" fontId="15" fillId="21" borderId="89" xfId="0" applyNumberFormat="1" applyFont="1" applyFill="1" applyBorder="1" applyAlignment="1">
      <alignment horizontal="right" vertical="center" indent="1"/>
    </xf>
    <xf numFmtId="49" fontId="61" fillId="21" borderId="89" xfId="0" applyNumberFormat="1" applyFont="1" applyFill="1" applyBorder="1" applyAlignment="1">
      <alignment vertical="center"/>
    </xf>
    <xf numFmtId="3" fontId="15" fillId="30" borderId="89" xfId="0" applyNumberFormat="1" applyFont="1" applyFill="1" applyBorder="1" applyAlignment="1">
      <alignment horizontal="right" vertical="center" indent="1"/>
    </xf>
    <xf numFmtId="3" fontId="12" fillId="30" borderId="89" xfId="0" applyNumberFormat="1" applyFont="1" applyFill="1" applyBorder="1" applyAlignment="1">
      <alignment horizontal="right" vertical="center" indent="1"/>
    </xf>
    <xf numFmtId="0" fontId="15" fillId="30" borderId="90" xfId="0" applyFont="1" applyFill="1" applyBorder="1"/>
    <xf numFmtId="0" fontId="12" fillId="21" borderId="91" xfId="0" applyFont="1" applyFill="1" applyBorder="1" applyAlignment="1">
      <alignment vertical="top"/>
    </xf>
    <xf numFmtId="0" fontId="15" fillId="30" borderId="92" xfId="0" applyFont="1" applyFill="1" applyBorder="1"/>
    <xf numFmtId="0" fontId="10" fillId="21" borderId="91" xfId="0" applyFont="1" applyFill="1" applyBorder="1" applyAlignment="1">
      <alignment vertical="top"/>
    </xf>
    <xf numFmtId="0" fontId="10" fillId="21" borderId="93" xfId="0" applyFont="1" applyFill="1" applyBorder="1" applyAlignment="1">
      <alignment vertical="top"/>
    </xf>
    <xf numFmtId="0" fontId="15" fillId="21" borderId="94" xfId="0" applyFont="1" applyFill="1" applyBorder="1" applyAlignment="1">
      <alignment vertical="top"/>
    </xf>
    <xf numFmtId="3" fontId="15" fillId="21" borderId="94" xfId="0" applyNumberFormat="1" applyFont="1" applyFill="1" applyBorder="1" applyAlignment="1">
      <alignment horizontal="right" vertical="center" indent="1"/>
    </xf>
    <xf numFmtId="49" fontId="61" fillId="21" borderId="94" xfId="0" applyNumberFormat="1" applyFont="1" applyFill="1" applyBorder="1" applyAlignment="1">
      <alignment vertical="center"/>
    </xf>
    <xf numFmtId="3" fontId="15" fillId="30" borderId="94" xfId="0" applyNumberFormat="1" applyFont="1" applyFill="1" applyBorder="1" applyAlignment="1">
      <alignment horizontal="right" vertical="center" indent="1"/>
    </xf>
    <xf numFmtId="3" fontId="15" fillId="30" borderId="95" xfId="0" applyNumberFormat="1" applyFont="1" applyFill="1" applyBorder="1" applyAlignment="1">
      <alignment horizontal="right" vertical="center" indent="1"/>
    </xf>
    <xf numFmtId="0" fontId="49" fillId="21" borderId="0" xfId="0" applyFont="1" applyFill="1" applyAlignment="1">
      <alignment horizontal="center"/>
    </xf>
    <xf numFmtId="0" fontId="15" fillId="21" borderId="0" xfId="0" applyFont="1" applyFill="1" applyAlignment="1">
      <alignment horizontal="right"/>
    </xf>
    <xf numFmtId="0" fontId="46" fillId="21" borderId="0" xfId="0" applyFont="1" applyFill="1" applyAlignment="1">
      <alignment horizontal="center"/>
    </xf>
    <xf numFmtId="0" fontId="15" fillId="21" borderId="96" xfId="0" applyFont="1" applyFill="1" applyBorder="1" applyAlignment="1">
      <alignment vertical="top"/>
    </xf>
    <xf numFmtId="0" fontId="15" fillId="21" borderId="97" xfId="0" applyFont="1" applyFill="1" applyBorder="1" applyAlignment="1">
      <alignment vertical="top"/>
    </xf>
    <xf numFmtId="0" fontId="15" fillId="21" borderId="97" xfId="0" applyFont="1" applyFill="1" applyBorder="1"/>
    <xf numFmtId="0" fontId="49" fillId="21" borderId="97" xfId="0" applyFont="1" applyFill="1" applyBorder="1" applyAlignment="1">
      <alignment horizontal="center"/>
    </xf>
    <xf numFmtId="0" fontId="15" fillId="21" borderId="97" xfId="0" applyFont="1" applyFill="1" applyBorder="1" applyAlignment="1">
      <alignment horizontal="right"/>
    </xf>
    <xf numFmtId="0" fontId="46" fillId="21" borderId="97" xfId="0" applyFont="1" applyFill="1" applyBorder="1" applyAlignment="1">
      <alignment horizontal="center"/>
    </xf>
    <xf numFmtId="0" fontId="15" fillId="21" borderId="98" xfId="0" applyFont="1" applyFill="1" applyBorder="1"/>
    <xf numFmtId="0" fontId="12" fillId="21" borderId="99" xfId="0" applyFont="1" applyFill="1" applyBorder="1" applyAlignment="1">
      <alignment vertical="top"/>
    </xf>
    <xf numFmtId="0" fontId="15" fillId="21" borderId="100" xfId="0" applyFont="1" applyFill="1" applyBorder="1"/>
    <xf numFmtId="0" fontId="10" fillId="21" borderId="99" xfId="0" applyFont="1" applyFill="1" applyBorder="1" applyAlignment="1">
      <alignment vertical="top"/>
    </xf>
    <xf numFmtId="0" fontId="10" fillId="21" borderId="101" xfId="0" applyFont="1" applyFill="1" applyBorder="1" applyAlignment="1">
      <alignment vertical="top"/>
    </xf>
    <xf numFmtId="0" fontId="15" fillId="21" borderId="102" xfId="0" applyFont="1" applyFill="1" applyBorder="1" applyAlignment="1">
      <alignment vertical="top"/>
    </xf>
    <xf numFmtId="0" fontId="15" fillId="21" borderId="102" xfId="0" applyFont="1" applyFill="1" applyBorder="1"/>
    <xf numFmtId="0" fontId="49" fillId="21" borderId="102" xfId="0" applyFont="1" applyFill="1" applyBorder="1" applyAlignment="1">
      <alignment horizontal="center"/>
    </xf>
    <xf numFmtId="0" fontId="15" fillId="21" borderId="102" xfId="0" applyFont="1" applyFill="1" applyBorder="1" applyAlignment="1">
      <alignment horizontal="right"/>
    </xf>
    <xf numFmtId="0" fontId="46" fillId="21" borderId="102" xfId="0" applyFont="1" applyFill="1" applyBorder="1" applyAlignment="1">
      <alignment horizontal="center"/>
    </xf>
    <xf numFmtId="0" fontId="15" fillId="21" borderId="103" xfId="0" applyFont="1" applyFill="1" applyBorder="1"/>
    <xf numFmtId="0" fontId="6" fillId="22" borderId="0" xfId="0" applyFont="1" applyFill="1" applyAlignment="1">
      <alignment wrapText="1"/>
    </xf>
    <xf numFmtId="0" fontId="63" fillId="21" borderId="0" xfId="0" applyFont="1" applyFill="1"/>
    <xf numFmtId="0" fontId="10" fillId="21" borderId="65" xfId="0" applyFont="1" applyFill="1" applyBorder="1" applyAlignment="1">
      <alignment horizontal="left" vertical="top" wrapText="1"/>
    </xf>
    <xf numFmtId="0" fontId="10" fillId="21" borderId="65" xfId="0" applyFont="1" applyFill="1" applyBorder="1" applyAlignment="1">
      <alignment horizontal="center" vertical="top"/>
    </xf>
    <xf numFmtId="0" fontId="10" fillId="21" borderId="3" xfId="0" applyFont="1" applyFill="1" applyBorder="1" applyAlignment="1" applyProtection="1">
      <alignment horizontal="left" vertical="top" wrapText="1"/>
      <protection locked="0"/>
    </xf>
    <xf numFmtId="0" fontId="12" fillId="0" borderId="59" xfId="0" applyFont="1" applyBorder="1" applyAlignment="1">
      <alignment horizontal="center" vertical="top"/>
    </xf>
    <xf numFmtId="0" fontId="17" fillId="0" borderId="0" xfId="0" applyFont="1"/>
    <xf numFmtId="14" fontId="10" fillId="0" borderId="0" xfId="0" applyNumberFormat="1" applyFont="1"/>
    <xf numFmtId="0" fontId="64" fillId="19" borderId="12" xfId="0" applyFont="1" applyFill="1" applyBorder="1"/>
    <xf numFmtId="0" fontId="64" fillId="19" borderId="0" xfId="0" applyFont="1" applyFill="1"/>
    <xf numFmtId="0" fontId="62" fillId="19" borderId="0" xfId="0" applyFont="1" applyFill="1" applyAlignment="1">
      <alignment vertical="top"/>
    </xf>
    <xf numFmtId="0" fontId="62" fillId="19" borderId="0" xfId="0" applyFont="1" applyFill="1"/>
    <xf numFmtId="0" fontId="64" fillId="19" borderId="13" xfId="0" applyFont="1" applyFill="1" applyBorder="1"/>
    <xf numFmtId="0" fontId="62" fillId="21" borderId="12" xfId="0" applyFont="1" applyFill="1" applyBorder="1"/>
    <xf numFmtId="3" fontId="62" fillId="21" borderId="0" xfId="0" applyNumberFormat="1" applyFont="1" applyFill="1" applyAlignment="1">
      <alignment vertical="top"/>
    </xf>
    <xf numFmtId="9" fontId="62" fillId="21" borderId="0" xfId="43" applyFont="1" applyFill="1" applyAlignment="1">
      <alignment vertical="top"/>
    </xf>
    <xf numFmtId="0" fontId="62" fillId="21" borderId="60" xfId="0" applyFont="1" applyFill="1" applyBorder="1" applyAlignment="1">
      <alignment horizontal="center" vertical="top"/>
    </xf>
    <xf numFmtId="0" fontId="62" fillId="21" borderId="13" xfId="0" applyFont="1" applyFill="1" applyBorder="1"/>
    <xf numFmtId="3" fontId="61" fillId="22" borderId="0" xfId="0" applyNumberFormat="1" applyFont="1" applyFill="1" applyAlignment="1">
      <alignment horizontal="right" vertical="center" indent="1"/>
    </xf>
    <xf numFmtId="3" fontId="62" fillId="22" borderId="0" xfId="0" applyNumberFormat="1" applyFont="1" applyFill="1" applyAlignment="1">
      <alignment horizontal="right" vertical="center" indent="1"/>
    </xf>
    <xf numFmtId="3" fontId="62" fillId="19" borderId="0" xfId="0" applyNumberFormat="1" applyFont="1" applyFill="1" applyAlignment="1">
      <alignment horizontal="right" vertical="center" indent="1"/>
    </xf>
    <xf numFmtId="0" fontId="62" fillId="19" borderId="12" xfId="0" applyFont="1" applyFill="1" applyBorder="1"/>
    <xf numFmtId="0" fontId="62" fillId="30" borderId="0" xfId="0" applyFont="1" applyFill="1"/>
    <xf numFmtId="0" fontId="62" fillId="19" borderId="13" xfId="0" applyFont="1" applyFill="1" applyBorder="1"/>
    <xf numFmtId="0" fontId="64" fillId="19" borderId="12" xfId="0" applyFont="1" applyFill="1" applyBorder="1" applyAlignment="1">
      <alignment vertical="center"/>
    </xf>
    <xf numFmtId="0" fontId="64" fillId="19" borderId="0" xfId="0" applyFont="1" applyFill="1" applyAlignment="1">
      <alignment vertical="center"/>
    </xf>
    <xf numFmtId="0" fontId="62" fillId="19" borderId="0" xfId="0" applyFont="1" applyFill="1" applyAlignment="1">
      <alignment vertical="center"/>
    </xf>
    <xf numFmtId="3" fontId="62" fillId="19" borderId="0" xfId="0" applyNumberFormat="1" applyFont="1" applyFill="1" applyAlignment="1">
      <alignment horizontal="center" vertical="center"/>
    </xf>
    <xf numFmtId="0" fontId="62" fillId="19" borderId="13" xfId="0" applyFont="1" applyFill="1" applyBorder="1" applyAlignment="1">
      <alignment vertical="center"/>
    </xf>
    <xf numFmtId="3" fontId="62" fillId="21" borderId="0" xfId="0" applyNumberFormat="1" applyFont="1" applyFill="1" applyAlignment="1">
      <alignment vertical="center"/>
    </xf>
    <xf numFmtId="0" fontId="62" fillId="21" borderId="0" xfId="0" applyFont="1" applyFill="1" applyAlignment="1">
      <alignment vertical="center"/>
    </xf>
    <xf numFmtId="0" fontId="62" fillId="0" borderId="0" xfId="0" applyFont="1" applyAlignment="1">
      <alignment vertical="center"/>
    </xf>
    <xf numFmtId="3" fontId="64" fillId="19" borderId="0" xfId="0" applyNumberFormat="1" applyFont="1" applyFill="1" applyAlignment="1">
      <alignment horizontal="right" vertical="center" indent="1"/>
    </xf>
    <xf numFmtId="0" fontId="62" fillId="22" borderId="0" xfId="0" applyFont="1" applyFill="1"/>
    <xf numFmtId="3" fontId="61" fillId="22" borderId="0" xfId="0" applyNumberFormat="1" applyFont="1" applyFill="1" applyAlignment="1">
      <alignment vertical="center"/>
    </xf>
    <xf numFmtId="0" fontId="62" fillId="30" borderId="0" xfId="0" applyFont="1" applyFill="1" applyAlignment="1">
      <alignment horizontal="center"/>
    </xf>
    <xf numFmtId="0" fontId="62" fillId="22" borderId="0" xfId="0" applyFont="1" applyFill="1" applyAlignment="1">
      <alignment vertical="top"/>
    </xf>
    <xf numFmtId="0" fontId="64" fillId="19" borderId="12" xfId="0" applyFont="1" applyFill="1" applyBorder="1" applyAlignment="1">
      <alignment vertical="top"/>
    </xf>
    <xf numFmtId="0" fontId="64" fillId="22" borderId="0" xfId="0" applyFont="1" applyFill="1" applyAlignment="1">
      <alignment vertical="top"/>
    </xf>
    <xf numFmtId="0" fontId="64" fillId="30" borderId="0" xfId="0" applyFont="1" applyFill="1"/>
    <xf numFmtId="3" fontId="62" fillId="19" borderId="0" xfId="0" applyNumberFormat="1" applyFont="1" applyFill="1" applyAlignment="1">
      <alignment horizontal="left" vertical="center" indent="1"/>
    </xf>
    <xf numFmtId="0" fontId="71" fillId="19" borderId="0" xfId="54" applyFont="1" applyFill="1" applyAlignment="1">
      <alignment horizontal="left" vertical="center"/>
    </xf>
    <xf numFmtId="0" fontId="64" fillId="19" borderId="0" xfId="54" applyFont="1" applyFill="1" applyAlignment="1">
      <alignment horizontal="right" vertical="center"/>
    </xf>
    <xf numFmtId="0" fontId="64" fillId="19" borderId="0" xfId="54" applyFont="1" applyFill="1" applyAlignment="1">
      <alignment horizontal="left" vertical="center"/>
    </xf>
    <xf numFmtId="0" fontId="71" fillId="19" borderId="18" xfId="54" applyFont="1" applyFill="1" applyBorder="1" applyAlignment="1">
      <alignment horizontal="left" vertical="center"/>
    </xf>
    <xf numFmtId="0" fontId="62" fillId="17" borderId="0" xfId="54" applyFont="1" applyFill="1"/>
    <xf numFmtId="0" fontId="64" fillId="17" borderId="0" xfId="54" applyFont="1" applyFill="1"/>
    <xf numFmtId="0" fontId="64" fillId="0" borderId="0" xfId="54" applyFont="1"/>
    <xf numFmtId="0" fontId="62" fillId="19" borderId="12" xfId="0" applyFont="1" applyFill="1" applyBorder="1" applyAlignment="1">
      <alignment vertical="center"/>
    </xf>
    <xf numFmtId="165" fontId="62" fillId="21" borderId="0" xfId="0" applyNumberFormat="1" applyFont="1" applyFill="1" applyAlignment="1">
      <alignment vertical="center"/>
    </xf>
    <xf numFmtId="165" fontId="62" fillId="0" borderId="0" xfId="0" applyNumberFormat="1" applyFont="1" applyAlignment="1">
      <alignment vertical="center"/>
    </xf>
    <xf numFmtId="3" fontId="62" fillId="21" borderId="62" xfId="0" applyNumberFormat="1" applyFont="1" applyFill="1" applyBorder="1" applyAlignment="1">
      <alignment horizontal="center"/>
    </xf>
    <xf numFmtId="0" fontId="6" fillId="0" borderId="0" xfId="0" quotePrefix="1" applyFont="1"/>
    <xf numFmtId="0" fontId="47" fillId="19" borderId="0" xfId="0" applyFont="1" applyFill="1" applyAlignment="1">
      <alignment vertical="center"/>
    </xf>
    <xf numFmtId="0" fontId="6" fillId="21" borderId="0" xfId="0" quotePrefix="1" applyFont="1" applyFill="1"/>
    <xf numFmtId="0" fontId="5" fillId="19" borderId="0" xfId="0" applyFont="1" applyFill="1" applyAlignment="1">
      <alignment vertical="top"/>
    </xf>
    <xf numFmtId="0" fontId="59" fillId="19" borderId="0" xfId="0" applyFont="1" applyFill="1" applyAlignment="1">
      <alignment vertical="top"/>
    </xf>
    <xf numFmtId="3" fontId="5" fillId="19" borderId="0" xfId="0" applyNumberFormat="1" applyFont="1" applyFill="1" applyAlignment="1">
      <alignment horizontal="right" vertical="center" indent="1"/>
    </xf>
    <xf numFmtId="0" fontId="5" fillId="19" borderId="0" xfId="0" applyFont="1" applyFill="1" applyAlignment="1">
      <alignment vertical="center"/>
    </xf>
    <xf numFmtId="0" fontId="58" fillId="19" borderId="0" xfId="0" applyFont="1" applyFill="1" applyAlignment="1">
      <alignment vertical="center"/>
    </xf>
    <xf numFmtId="3" fontId="5" fillId="19" borderId="0" xfId="0" applyNumberFormat="1" applyFont="1" applyFill="1" applyAlignment="1">
      <alignment horizontal="center" vertical="center"/>
    </xf>
    <xf numFmtId="3" fontId="58" fillId="19" borderId="0" xfId="0" applyNumberFormat="1" applyFont="1" applyFill="1" applyAlignment="1">
      <alignment horizontal="right" vertical="center" indent="1"/>
    </xf>
    <xf numFmtId="0" fontId="10" fillId="19" borderId="0" xfId="0" applyFont="1" applyFill="1" applyAlignment="1">
      <alignment horizontal="center"/>
    </xf>
    <xf numFmtId="0" fontId="72" fillId="30" borderId="0" xfId="0" applyFont="1" applyFill="1" applyAlignment="1">
      <alignment horizontal="center" vertical="center" wrapText="1"/>
    </xf>
    <xf numFmtId="0" fontId="10" fillId="19" borderId="18" xfId="0" applyFont="1" applyFill="1" applyBorder="1"/>
    <xf numFmtId="0" fontId="7" fillId="0" borderId="0" xfId="0" applyFont="1"/>
    <xf numFmtId="0" fontId="64" fillId="19" borderId="0" xfId="0" applyFont="1" applyFill="1" applyAlignment="1">
      <alignment vertical="top"/>
    </xf>
    <xf numFmtId="0" fontId="61" fillId="21" borderId="0" xfId="0" applyFont="1" applyFill="1" applyAlignment="1">
      <alignment horizontal="center" vertical="center" wrapText="1"/>
    </xf>
    <xf numFmtId="0" fontId="7" fillId="21" borderId="0" xfId="0" applyFont="1" applyFill="1" applyAlignment="1">
      <alignment wrapText="1"/>
    </xf>
    <xf numFmtId="169" fontId="6" fillId="0" borderId="109" xfId="0" applyNumberFormat="1" applyFont="1" applyBorder="1" applyAlignment="1">
      <alignment horizontal="left"/>
    </xf>
    <xf numFmtId="169" fontId="0" fillId="0" borderId="0" xfId="0" applyNumberFormat="1"/>
    <xf numFmtId="0" fontId="62" fillId="19" borderId="0" xfId="0" applyFont="1" applyFill="1" applyAlignment="1">
      <alignment horizontal="right" indent="1"/>
    </xf>
    <xf numFmtId="0" fontId="64" fillId="19" borderId="108" xfId="0" applyFont="1" applyFill="1" applyBorder="1" applyAlignment="1">
      <alignment vertical="top"/>
    </xf>
    <xf numFmtId="0" fontId="64" fillId="19" borderId="110" xfId="0" applyFont="1" applyFill="1" applyBorder="1"/>
    <xf numFmtId="0" fontId="6" fillId="41" borderId="0" xfId="0" applyFont="1" applyFill="1"/>
    <xf numFmtId="0" fontId="6" fillId="17" borderId="0" xfId="0" applyFont="1" applyFill="1" applyAlignment="1">
      <alignment vertical="center"/>
    </xf>
    <xf numFmtId="0" fontId="7" fillId="20" borderId="63" xfId="0" applyFont="1" applyFill="1" applyBorder="1" applyAlignment="1">
      <alignment horizontal="center" wrapText="1"/>
    </xf>
    <xf numFmtId="0" fontId="7" fillId="20" borderId="111" xfId="0" applyFont="1" applyFill="1" applyBorder="1" applyAlignment="1">
      <alignment horizontal="center" wrapText="1"/>
    </xf>
    <xf numFmtId="0" fontId="7" fillId="20" borderId="112" xfId="0" applyFont="1" applyFill="1" applyBorder="1" applyAlignment="1">
      <alignment horizontal="left" wrapText="1"/>
    </xf>
    <xf numFmtId="0" fontId="7" fillId="20" borderId="112" xfId="0" applyFont="1" applyFill="1" applyBorder="1" applyAlignment="1">
      <alignment horizontal="center" wrapText="1"/>
    </xf>
    <xf numFmtId="0" fontId="7" fillId="20" borderId="113" xfId="0" applyFont="1" applyFill="1" applyBorder="1" applyAlignment="1">
      <alignment horizontal="center" wrapText="1"/>
    </xf>
    <xf numFmtId="169" fontId="6" fillId="21" borderId="0" xfId="0" applyNumberFormat="1" applyFont="1" applyFill="1" applyAlignment="1">
      <alignment horizontal="left"/>
    </xf>
    <xf numFmtId="3" fontId="10" fillId="19" borderId="0" xfId="0" applyNumberFormat="1" applyFont="1" applyFill="1" applyAlignment="1">
      <alignment horizontal="left" vertical="center" wrapText="1"/>
    </xf>
    <xf numFmtId="3" fontId="62" fillId="23" borderId="0" xfId="0" applyNumberFormat="1" applyFont="1" applyFill="1" applyAlignment="1">
      <alignment horizontal="left" vertical="center" indent="1"/>
    </xf>
    <xf numFmtId="3" fontId="61" fillId="21" borderId="0" xfId="0" applyNumberFormat="1" applyFont="1" applyFill="1"/>
    <xf numFmtId="9" fontId="10" fillId="21" borderId="0" xfId="43" applyFont="1" applyFill="1" applyBorder="1" applyAlignment="1">
      <alignment horizontal="right" vertical="top"/>
    </xf>
    <xf numFmtId="9" fontId="10" fillId="21" borderId="0" xfId="43" applyFont="1" applyFill="1" applyBorder="1" applyAlignment="1">
      <alignment vertical="top"/>
    </xf>
    <xf numFmtId="0" fontId="10" fillId="21" borderId="114" xfId="0" applyFont="1" applyFill="1" applyBorder="1"/>
    <xf numFmtId="0" fontId="12" fillId="0" borderId="3" xfId="0" applyFont="1" applyBorder="1" applyAlignment="1">
      <alignment horizontal="center" vertical="top"/>
    </xf>
    <xf numFmtId="3" fontId="62" fillId="21" borderId="0" xfId="0" applyNumberFormat="1" applyFont="1" applyFill="1" applyAlignment="1">
      <alignment horizontal="center"/>
    </xf>
    <xf numFmtId="0" fontId="10" fillId="21" borderId="108" xfId="0" applyFont="1" applyFill="1" applyBorder="1"/>
    <xf numFmtId="3" fontId="10" fillId="21" borderId="0" xfId="40" applyNumberFormat="1" applyFont="1" applyFill="1" applyBorder="1" applyAlignment="1">
      <alignment vertical="top"/>
    </xf>
    <xf numFmtId="9" fontId="10" fillId="21" borderId="0" xfId="43" applyFont="1" applyFill="1" applyBorder="1" applyAlignment="1">
      <alignment horizontal="right" vertical="center"/>
    </xf>
    <xf numFmtId="9" fontId="10" fillId="21" borderId="0" xfId="43" applyFont="1" applyFill="1" applyBorder="1" applyAlignment="1">
      <alignment vertical="center"/>
    </xf>
    <xf numFmtId="9" fontId="10" fillId="21" borderId="67" xfId="43" applyFont="1" applyFill="1" applyBorder="1" applyAlignment="1">
      <alignment horizontal="right" vertical="center"/>
    </xf>
    <xf numFmtId="9" fontId="10" fillId="37" borderId="65" xfId="43" applyFont="1" applyFill="1" applyBorder="1" applyAlignment="1">
      <alignment horizontal="right" vertical="top"/>
    </xf>
    <xf numFmtId="3" fontId="10" fillId="37" borderId="0" xfId="0" applyNumberFormat="1" applyFont="1" applyFill="1" applyAlignment="1">
      <alignment horizontal="right" vertical="top"/>
    </xf>
    <xf numFmtId="9" fontId="10" fillId="37" borderId="0" xfId="43" applyFont="1" applyFill="1" applyAlignment="1">
      <alignment horizontal="right" vertical="top"/>
    </xf>
    <xf numFmtId="9" fontId="10" fillId="37" borderId="63" xfId="43" applyFont="1" applyFill="1" applyBorder="1" applyAlignment="1">
      <alignment horizontal="right" vertical="top"/>
    </xf>
    <xf numFmtId="0" fontId="10" fillId="37" borderId="0" xfId="0" applyFont="1" applyFill="1" applyAlignment="1">
      <alignment horizontal="center" vertical="top"/>
    </xf>
    <xf numFmtId="9" fontId="10" fillId="37" borderId="0" xfId="43" applyFont="1" applyFill="1" applyBorder="1" applyAlignment="1">
      <alignment horizontal="right" vertical="top"/>
    </xf>
    <xf numFmtId="3" fontId="10" fillId="37" borderId="0" xfId="0" applyNumberFormat="1" applyFont="1" applyFill="1" applyAlignment="1">
      <alignment horizontal="right" vertical="center"/>
    </xf>
    <xf numFmtId="9" fontId="10" fillId="37" borderId="0" xfId="43" applyFont="1" applyFill="1" applyBorder="1" applyAlignment="1">
      <alignment horizontal="right" vertical="center"/>
    </xf>
    <xf numFmtId="0" fontId="12" fillId="37" borderId="0" xfId="0" applyFont="1" applyFill="1" applyAlignment="1">
      <alignment horizontal="right"/>
    </xf>
    <xf numFmtId="0" fontId="6" fillId="21" borderId="0" xfId="54" applyFill="1" applyAlignment="1">
      <alignment vertical="center"/>
    </xf>
    <xf numFmtId="169" fontId="10" fillId="21" borderId="0" xfId="54" applyNumberFormat="1" applyFont="1" applyFill="1" applyAlignment="1">
      <alignment vertical="center"/>
    </xf>
    <xf numFmtId="0" fontId="10" fillId="21" borderId="0" xfId="54" applyFont="1" applyFill="1" applyAlignment="1">
      <alignment vertical="center"/>
    </xf>
    <xf numFmtId="0" fontId="6" fillId="0" borderId="0" xfId="54" applyAlignment="1">
      <alignment vertical="center"/>
    </xf>
    <xf numFmtId="0" fontId="6" fillId="36" borderId="0" xfId="0" applyFont="1" applyFill="1"/>
    <xf numFmtId="0" fontId="107" fillId="0" borderId="0" xfId="0" applyFont="1"/>
    <xf numFmtId="0" fontId="108" fillId="0" borderId="0" xfId="0" applyFont="1"/>
    <xf numFmtId="0" fontId="6" fillId="19" borderId="12" xfId="0" applyFont="1" applyFill="1" applyBorder="1" applyAlignment="1">
      <alignment vertical="top"/>
    </xf>
    <xf numFmtId="0" fontId="6" fillId="19" borderId="0" xfId="0" applyFont="1" applyFill="1" applyAlignment="1">
      <alignment vertical="top"/>
    </xf>
    <xf numFmtId="0" fontId="6" fillId="30" borderId="0" xfId="0" applyFont="1" applyFill="1"/>
    <xf numFmtId="0" fontId="6" fillId="19" borderId="13" xfId="0" applyFont="1" applyFill="1" applyBorder="1"/>
    <xf numFmtId="0" fontId="6" fillId="21" borderId="0" xfId="0" applyFont="1" applyFill="1" applyAlignment="1">
      <alignment horizontal="right"/>
    </xf>
    <xf numFmtId="0" fontId="6" fillId="19" borderId="41" xfId="0" applyFont="1" applyFill="1" applyBorder="1" applyAlignment="1">
      <alignment vertical="top"/>
    </xf>
    <xf numFmtId="0" fontId="6" fillId="30" borderId="43" xfId="0" applyFont="1" applyFill="1" applyBorder="1"/>
    <xf numFmtId="0" fontId="6" fillId="19" borderId="44" xfId="0" applyFont="1" applyFill="1" applyBorder="1" applyAlignment="1">
      <alignment vertical="top"/>
    </xf>
    <xf numFmtId="0" fontId="6" fillId="30" borderId="45" xfId="0" applyFont="1" applyFill="1" applyBorder="1"/>
    <xf numFmtId="0" fontId="36" fillId="21" borderId="0" xfId="0" applyFont="1" applyFill="1" applyAlignment="1">
      <alignment horizontal="right"/>
    </xf>
    <xf numFmtId="0" fontId="6" fillId="19" borderId="46" xfId="0" applyFont="1" applyFill="1" applyBorder="1" applyAlignment="1">
      <alignment vertical="top"/>
    </xf>
    <xf numFmtId="0" fontId="6" fillId="30" borderId="48" xfId="0" applyFont="1" applyFill="1" applyBorder="1"/>
    <xf numFmtId="0" fontId="6" fillId="22" borderId="0" xfId="0" applyFont="1" applyFill="1" applyAlignment="1">
      <alignment vertical="top"/>
    </xf>
    <xf numFmtId="0" fontId="6" fillId="22" borderId="0" xfId="0" applyFont="1" applyFill="1" applyAlignment="1">
      <alignment vertical="top" wrapText="1"/>
    </xf>
    <xf numFmtId="0" fontId="6" fillId="22" borderId="41" xfId="0" applyFont="1" applyFill="1" applyBorder="1" applyAlignment="1">
      <alignment vertical="top"/>
    </xf>
    <xf numFmtId="0" fontId="6" fillId="22" borderId="42" xfId="0" applyFont="1" applyFill="1" applyBorder="1" applyAlignment="1">
      <alignment vertical="top" wrapText="1"/>
    </xf>
    <xf numFmtId="0" fontId="10" fillId="22" borderId="42" xfId="0" applyFont="1" applyFill="1" applyBorder="1"/>
    <xf numFmtId="0" fontId="6" fillId="22" borderId="44" xfId="0" applyFont="1" applyFill="1" applyBorder="1" applyAlignment="1">
      <alignment vertical="top"/>
    </xf>
    <xf numFmtId="0" fontId="6" fillId="22" borderId="46" xfId="0" applyFont="1" applyFill="1" applyBorder="1" applyAlignment="1">
      <alignment vertical="top"/>
    </xf>
    <xf numFmtId="0" fontId="6" fillId="22" borderId="47" xfId="0" applyFont="1" applyFill="1" applyBorder="1" applyAlignment="1">
      <alignment vertical="top" wrapText="1"/>
    </xf>
    <xf numFmtId="0" fontId="10" fillId="22" borderId="47" xfId="0" applyFont="1" applyFill="1" applyBorder="1"/>
    <xf numFmtId="0" fontId="47" fillId="23" borderId="0" xfId="0" applyFont="1" applyFill="1" applyAlignment="1">
      <alignment vertical="top"/>
    </xf>
    <xf numFmtId="0" fontId="6" fillId="23" borderId="0" xfId="0" applyFont="1" applyFill="1" applyAlignment="1">
      <alignment vertical="top"/>
    </xf>
    <xf numFmtId="0" fontId="69" fillId="19" borderId="0" xfId="0" applyFont="1" applyFill="1" applyAlignment="1">
      <alignment horizontal="center" vertical="center" wrapText="1"/>
    </xf>
    <xf numFmtId="0" fontId="69" fillId="30" borderId="0" xfId="0" applyFont="1" applyFill="1" applyAlignment="1">
      <alignment horizontal="center" vertical="center" wrapText="1"/>
    </xf>
    <xf numFmtId="3" fontId="10" fillId="33" borderId="0" xfId="0" applyNumberFormat="1" applyFont="1" applyFill="1" applyAlignment="1">
      <alignment horizontal="left" vertical="center" wrapText="1"/>
    </xf>
    <xf numFmtId="0" fontId="97" fillId="22" borderId="0" xfId="0" applyFont="1" applyFill="1"/>
    <xf numFmtId="0" fontId="6" fillId="19" borderId="0" xfId="0" applyFont="1" applyFill="1"/>
    <xf numFmtId="0" fontId="109" fillId="0" borderId="0" xfId="0" applyFont="1"/>
    <xf numFmtId="0" fontId="62" fillId="17" borderId="0" xfId="0" applyFont="1" applyFill="1"/>
    <xf numFmtId="3" fontId="104" fillId="21" borderId="0" xfId="0" applyNumberFormat="1" applyFont="1" applyFill="1" applyAlignment="1">
      <alignment vertical="center"/>
    </xf>
    <xf numFmtId="1" fontId="6" fillId="26" borderId="117" xfId="0" applyNumberFormat="1" applyFont="1" applyFill="1" applyBorder="1" applyAlignment="1">
      <alignment horizontal="center"/>
    </xf>
    <xf numFmtId="169" fontId="6" fillId="0" borderId="118" xfId="0" applyNumberFormat="1" applyFont="1" applyBorder="1" applyAlignment="1">
      <alignment horizontal="left"/>
    </xf>
    <xf numFmtId="1" fontId="6" fillId="34" borderId="31" xfId="0" applyNumberFormat="1" applyFont="1" applyFill="1" applyBorder="1" applyAlignment="1">
      <alignment horizontal="center"/>
    </xf>
    <xf numFmtId="0" fontId="7" fillId="34" borderId="81" xfId="0" applyFont="1" applyFill="1" applyBorder="1"/>
    <xf numFmtId="3" fontId="0" fillId="34" borderId="33" xfId="0" applyNumberFormat="1" applyFill="1" applyBorder="1"/>
    <xf numFmtId="3" fontId="6" fillId="34" borderId="33" xfId="0" applyNumberFormat="1" applyFont="1" applyFill="1" applyBorder="1"/>
    <xf numFmtId="169" fontId="6" fillId="0" borderId="117" xfId="0" applyNumberFormat="1" applyFont="1" applyBorder="1"/>
    <xf numFmtId="0" fontId="7" fillId="34" borderId="81" xfId="0" applyFont="1" applyFill="1" applyBorder="1" applyAlignment="1">
      <alignment horizontal="left"/>
    </xf>
    <xf numFmtId="1" fontId="65" fillId="20" borderId="81" xfId="0" applyNumberFormat="1" applyFont="1" applyFill="1" applyBorder="1" applyAlignment="1">
      <alignment horizontal="left" vertical="top"/>
    </xf>
    <xf numFmtId="0" fontId="65" fillId="20" borderId="81" xfId="0" applyFont="1" applyFill="1" applyBorder="1" applyAlignment="1">
      <alignment horizontal="left" vertical="top"/>
    </xf>
    <xf numFmtId="3" fontId="56" fillId="19" borderId="0" xfId="0" applyNumberFormat="1" applyFont="1" applyFill="1" applyAlignment="1">
      <alignment horizontal="right" vertical="center" indent="1"/>
    </xf>
    <xf numFmtId="3" fontId="15" fillId="19" borderId="73" xfId="0" applyNumberFormat="1" applyFont="1" applyFill="1" applyBorder="1" applyAlignment="1">
      <alignment horizontal="right" vertical="center" indent="1"/>
    </xf>
    <xf numFmtId="3" fontId="15" fillId="19" borderId="0" xfId="0" applyNumberFormat="1" applyFont="1" applyFill="1" applyAlignment="1">
      <alignment horizontal="center" vertical="center"/>
    </xf>
    <xf numFmtId="0" fontId="72" fillId="21" borderId="89" xfId="0" applyFont="1" applyFill="1" applyBorder="1" applyAlignment="1">
      <alignment horizontal="center" vertical="center" wrapText="1"/>
    </xf>
    <xf numFmtId="0" fontId="72" fillId="21" borderId="0" xfId="0" applyFont="1" applyFill="1" applyAlignment="1">
      <alignment horizontal="center" vertical="center" wrapText="1"/>
    </xf>
    <xf numFmtId="0" fontId="72" fillId="21" borderId="94" xfId="0" applyFont="1" applyFill="1" applyBorder="1" applyAlignment="1">
      <alignment horizontal="center" vertical="center" wrapText="1"/>
    </xf>
    <xf numFmtId="0" fontId="15" fillId="17" borderId="22" xfId="0" applyFont="1" applyFill="1" applyBorder="1"/>
    <xf numFmtId="0" fontId="10" fillId="21" borderId="66" xfId="0" applyFont="1" applyFill="1" applyBorder="1" applyAlignment="1">
      <alignment horizontal="left" vertical="top" wrapText="1"/>
    </xf>
    <xf numFmtId="0" fontId="10" fillId="31" borderId="0" xfId="0" applyFont="1" applyFill="1" applyAlignment="1">
      <alignment vertical="top"/>
    </xf>
    <xf numFmtId="0" fontId="15" fillId="31" borderId="0" xfId="0" applyFont="1" applyFill="1" applyAlignment="1">
      <alignment vertical="top"/>
    </xf>
    <xf numFmtId="0" fontId="15" fillId="31" borderId="0" xfId="0" applyFont="1" applyFill="1"/>
    <xf numFmtId="0" fontId="0" fillId="31" borderId="0" xfId="0" applyFill="1"/>
    <xf numFmtId="0" fontId="0" fillId="19" borderId="117" xfId="0" applyFill="1" applyBorder="1"/>
    <xf numFmtId="0" fontId="7" fillId="0" borderId="0" xfId="0" applyFont="1" applyAlignment="1">
      <alignment horizontal="left"/>
    </xf>
    <xf numFmtId="0" fontId="6" fillId="22" borderId="0" xfId="0" applyFont="1" applyFill="1"/>
    <xf numFmtId="0" fontId="10" fillId="21" borderId="68" xfId="0" applyFont="1" applyFill="1" applyBorder="1" applyAlignment="1">
      <alignment horizontal="center" vertical="center"/>
    </xf>
    <xf numFmtId="0" fontId="10" fillId="21" borderId="63" xfId="0" applyFont="1" applyFill="1" applyBorder="1" applyAlignment="1">
      <alignment horizontal="center" vertical="center"/>
    </xf>
    <xf numFmtId="3" fontId="10" fillId="21" borderId="63" xfId="0" applyNumberFormat="1" applyFont="1" applyFill="1" applyBorder="1" applyAlignment="1">
      <alignment vertical="center"/>
    </xf>
    <xf numFmtId="0" fontId="10" fillId="21" borderId="63" xfId="0" applyFont="1" applyFill="1" applyBorder="1" applyAlignment="1">
      <alignment vertical="center"/>
    </xf>
    <xf numFmtId="0" fontId="12" fillId="21" borderId="63" xfId="0" applyFont="1" applyFill="1" applyBorder="1" applyAlignment="1">
      <alignment horizontal="center" vertical="center"/>
    </xf>
    <xf numFmtId="0" fontId="10" fillId="21" borderId="63" xfId="0" applyFont="1" applyFill="1" applyBorder="1" applyAlignment="1">
      <alignment horizontal="center"/>
    </xf>
    <xf numFmtId="0" fontId="10" fillId="21" borderId="69" xfId="0" applyFont="1" applyFill="1" applyBorder="1" applyAlignment="1">
      <alignment wrapText="1"/>
    </xf>
    <xf numFmtId="0" fontId="7" fillId="21" borderId="0" xfId="0" applyFont="1" applyFill="1"/>
    <xf numFmtId="0" fontId="0" fillId="0" borderId="0" xfId="0" applyAlignment="1">
      <alignment horizontal="left" vertical="top"/>
    </xf>
    <xf numFmtId="3" fontId="10" fillId="19" borderId="34" xfId="0" applyNumberFormat="1" applyFont="1" applyFill="1" applyBorder="1" applyAlignment="1">
      <alignment horizontal="right" vertical="center" indent="1"/>
    </xf>
    <xf numFmtId="3" fontId="10" fillId="19" borderId="35" xfId="0" applyNumberFormat="1" applyFont="1" applyFill="1" applyBorder="1" applyAlignment="1">
      <alignment horizontal="right" vertical="center" indent="1"/>
    </xf>
    <xf numFmtId="3" fontId="10" fillId="19" borderId="34" xfId="0" applyNumberFormat="1" applyFont="1" applyFill="1" applyBorder="1" applyAlignment="1">
      <alignment horizontal="center" vertical="center"/>
    </xf>
    <xf numFmtId="169" fontId="6" fillId="0" borderId="57" xfId="0" applyNumberFormat="1" applyFont="1" applyBorder="1" applyAlignment="1">
      <alignment horizontal="left"/>
    </xf>
    <xf numFmtId="0" fontId="47" fillId="33" borderId="0" xfId="0" applyFont="1" applyFill="1" applyAlignment="1">
      <alignment vertical="top"/>
    </xf>
    <xf numFmtId="0" fontId="10" fillId="19" borderId="117" xfId="0" applyFont="1" applyFill="1" applyBorder="1"/>
    <xf numFmtId="0" fontId="10" fillId="19" borderId="114" xfId="0" applyFont="1" applyFill="1" applyBorder="1"/>
    <xf numFmtId="3" fontId="61" fillId="33" borderId="0" xfId="0" applyNumberFormat="1" applyFont="1" applyFill="1" applyAlignment="1">
      <alignment horizontal="right" vertical="center" indent="1"/>
    </xf>
    <xf numFmtId="0" fontId="0" fillId="19" borderId="117" xfId="0" applyFill="1" applyBorder="1" applyAlignment="1">
      <alignment vertical="top"/>
    </xf>
    <xf numFmtId="0" fontId="0" fillId="19" borderId="114" xfId="0" applyFill="1" applyBorder="1"/>
    <xf numFmtId="0" fontId="0" fillId="22" borderId="114" xfId="0" applyFill="1" applyBorder="1"/>
    <xf numFmtId="0" fontId="0" fillId="19" borderId="78" xfId="0" applyFill="1" applyBorder="1" applyAlignment="1">
      <alignment vertical="top"/>
    </xf>
    <xf numFmtId="0" fontId="0" fillId="19" borderId="76" xfId="0" applyFill="1" applyBorder="1" applyAlignment="1">
      <alignment vertical="top"/>
    </xf>
    <xf numFmtId="0" fontId="12" fillId="19" borderId="76" xfId="0" applyFont="1" applyFill="1" applyBorder="1" applyAlignment="1">
      <alignment vertical="top"/>
    </xf>
    <xf numFmtId="0" fontId="10" fillId="19" borderId="76" xfId="0" applyFont="1" applyFill="1" applyBorder="1" applyAlignment="1">
      <alignment vertical="top"/>
    </xf>
    <xf numFmtId="0" fontId="10" fillId="19" borderId="76" xfId="0" applyFont="1" applyFill="1" applyBorder="1"/>
    <xf numFmtId="3" fontId="10" fillId="19" borderId="76" xfId="0" applyNumberFormat="1" applyFont="1" applyFill="1" applyBorder="1" applyAlignment="1">
      <alignment horizontal="right" vertical="center" indent="1"/>
    </xf>
    <xf numFmtId="3" fontId="10" fillId="30" borderId="76" xfId="0" applyNumberFormat="1" applyFont="1" applyFill="1" applyBorder="1" applyAlignment="1">
      <alignment horizontal="right" vertical="center" indent="1"/>
    </xf>
    <xf numFmtId="0" fontId="0" fillId="30" borderId="76" xfId="0" applyFill="1" applyBorder="1"/>
    <xf numFmtId="0" fontId="6" fillId="19" borderId="117" xfId="0" applyFont="1" applyFill="1" applyBorder="1" applyAlignment="1">
      <alignment vertical="top"/>
    </xf>
    <xf numFmtId="0" fontId="6" fillId="19" borderId="114" xfId="0" applyFont="1" applyFill="1" applyBorder="1"/>
    <xf numFmtId="0" fontId="72" fillId="19" borderId="47" xfId="0" applyFont="1" applyFill="1" applyBorder="1"/>
    <xf numFmtId="0" fontId="0" fillId="41" borderId="0" xfId="0" applyFill="1"/>
    <xf numFmtId="3" fontId="6" fillId="22" borderId="0" xfId="0" applyNumberFormat="1" applyFont="1" applyFill="1" applyAlignment="1">
      <alignment horizontal="left"/>
    </xf>
    <xf numFmtId="3" fontId="6" fillId="22" borderId="0" xfId="0" applyNumberFormat="1" applyFont="1" applyFill="1" applyAlignment="1">
      <alignment horizontal="left" vertical="center"/>
    </xf>
    <xf numFmtId="0" fontId="0" fillId="33" borderId="0" xfId="0" applyFill="1"/>
    <xf numFmtId="0" fontId="6" fillId="33" borderId="0" xfId="0" applyFont="1" applyFill="1"/>
    <xf numFmtId="0" fontId="0" fillId="42" borderId="0" xfId="0" applyFill="1"/>
    <xf numFmtId="0" fontId="6" fillId="42" borderId="0" xfId="0" applyFont="1" applyFill="1"/>
    <xf numFmtId="0" fontId="0" fillId="36" borderId="0" xfId="0" applyFill="1"/>
    <xf numFmtId="0" fontId="0" fillId="27" borderId="0" xfId="0" applyFill="1"/>
    <xf numFmtId="0" fontId="94" fillId="21" borderId="0" xfId="55" applyFont="1" applyFill="1" applyAlignment="1">
      <alignment horizontal="right" vertical="center"/>
    </xf>
    <xf numFmtId="0" fontId="6" fillId="37" borderId="0" xfId="0" applyFont="1" applyFill="1"/>
    <xf numFmtId="0" fontId="0" fillId="28" borderId="114" xfId="0" applyFill="1" applyBorder="1"/>
    <xf numFmtId="0" fontId="39" fillId="0" borderId="114" xfId="0" applyFont="1" applyBorder="1"/>
    <xf numFmtId="0" fontId="36" fillId="17" borderId="83" xfId="54" applyFont="1" applyFill="1" applyBorder="1" applyAlignment="1">
      <alignment horizontal="left" vertical="center"/>
    </xf>
    <xf numFmtId="3" fontId="36" fillId="17" borderId="83" xfId="54" applyNumberFormat="1" applyFont="1" applyFill="1" applyBorder="1" applyAlignment="1">
      <alignment horizontal="right" vertical="center"/>
    </xf>
    <xf numFmtId="0" fontId="10" fillId="20" borderId="125" xfId="0" applyFont="1" applyFill="1" applyBorder="1"/>
    <xf numFmtId="0" fontId="10" fillId="20" borderId="123" xfId="0" applyFont="1" applyFill="1" applyBorder="1"/>
    <xf numFmtId="0" fontId="0" fillId="19" borderId="123" xfId="0" applyFill="1" applyBorder="1"/>
    <xf numFmtId="0" fontId="10" fillId="33" borderId="0" xfId="0" applyFont="1" applyFill="1" applyAlignment="1">
      <alignment vertical="center"/>
    </xf>
    <xf numFmtId="0" fontId="0" fillId="33" borderId="0" xfId="0" applyFill="1" applyAlignment="1">
      <alignment vertical="center"/>
    </xf>
    <xf numFmtId="3" fontId="0" fillId="33" borderId="0" xfId="0" applyNumberFormat="1" applyFill="1" applyAlignment="1">
      <alignment horizontal="right" vertical="center" indent="1"/>
    </xf>
    <xf numFmtId="3" fontId="10" fillId="33" borderId="0" xfId="0" applyNumberFormat="1" applyFont="1" applyFill="1" applyAlignment="1">
      <alignment horizontal="center" vertical="center"/>
    </xf>
    <xf numFmtId="0" fontId="10" fillId="33" borderId="13" xfId="0" applyFont="1" applyFill="1" applyBorder="1" applyAlignment="1">
      <alignment vertical="center"/>
    </xf>
    <xf numFmtId="3" fontId="62" fillId="33" borderId="0" xfId="0" applyNumberFormat="1" applyFont="1" applyFill="1" applyAlignment="1">
      <alignment horizontal="right" vertical="center" indent="1"/>
    </xf>
    <xf numFmtId="3" fontId="64" fillId="33" borderId="0" xfId="0" applyNumberFormat="1" applyFont="1" applyFill="1" applyAlignment="1">
      <alignment horizontal="right" vertical="center" indent="1"/>
    </xf>
    <xf numFmtId="3" fontId="62" fillId="33" borderId="0" xfId="0" applyNumberFormat="1" applyFont="1" applyFill="1" applyAlignment="1">
      <alignment horizontal="center" vertical="center"/>
    </xf>
    <xf numFmtId="3" fontId="71" fillId="30" borderId="0" xfId="0" applyNumberFormat="1" applyFont="1" applyFill="1" applyAlignment="1">
      <alignment horizontal="right" vertical="center" indent="1"/>
    </xf>
    <xf numFmtId="3" fontId="0" fillId="19" borderId="0" xfId="0" applyNumberFormat="1" applyFill="1" applyAlignment="1">
      <alignment vertical="center"/>
    </xf>
    <xf numFmtId="3" fontId="64" fillId="33" borderId="0" xfId="0" applyNumberFormat="1" applyFont="1" applyFill="1" applyAlignment="1">
      <alignment horizontal="left" vertical="top" indent="1"/>
    </xf>
    <xf numFmtId="3" fontId="47" fillId="33" borderId="0" xfId="0" applyNumberFormat="1" applyFont="1" applyFill="1" applyAlignment="1">
      <alignment horizontal="right" vertical="center" indent="1"/>
    </xf>
    <xf numFmtId="0" fontId="6" fillId="0" borderId="0" xfId="0" applyFont="1" applyAlignment="1">
      <alignment horizontal="left"/>
    </xf>
    <xf numFmtId="1" fontId="6" fillId="22" borderId="0" xfId="0" applyNumberFormat="1" applyFont="1" applyFill="1" applyAlignment="1">
      <alignment horizontal="left"/>
    </xf>
    <xf numFmtId="0" fontId="113" fillId="28" borderId="0" xfId="0" applyFont="1" applyFill="1" applyAlignment="1">
      <alignment wrapText="1"/>
    </xf>
    <xf numFmtId="0" fontId="97" fillId="19" borderId="0" xfId="0" applyFont="1" applyFill="1"/>
    <xf numFmtId="0" fontId="14" fillId="19" borderId="117" xfId="0" applyFont="1" applyFill="1" applyBorder="1" applyAlignment="1">
      <alignment horizontal="left"/>
    </xf>
    <xf numFmtId="0" fontId="15" fillId="19" borderId="114" xfId="0" applyFont="1" applyFill="1" applyBorder="1"/>
    <xf numFmtId="0" fontId="61" fillId="21" borderId="117" xfId="0" applyFont="1" applyFill="1" applyBorder="1" applyAlignment="1">
      <alignment vertical="top" wrapText="1"/>
    </xf>
    <xf numFmtId="0" fontId="15" fillId="19" borderId="117" xfId="0" applyFont="1" applyFill="1" applyBorder="1"/>
    <xf numFmtId="3" fontId="106" fillId="19" borderId="0" xfId="0" applyNumberFormat="1" applyFont="1" applyFill="1" applyAlignment="1">
      <alignment horizontal="left" vertical="center" wrapText="1"/>
    </xf>
    <xf numFmtId="3" fontId="106" fillId="19" borderId="0" xfId="0" applyNumberFormat="1" applyFont="1" applyFill="1" applyAlignment="1">
      <alignment horizontal="center" vertical="center" wrapText="1"/>
    </xf>
    <xf numFmtId="0" fontId="0" fillId="21" borderId="125" xfId="0" applyFill="1" applyBorder="1"/>
    <xf numFmtId="0" fontId="0" fillId="21" borderId="120" xfId="0" applyFill="1" applyBorder="1"/>
    <xf numFmtId="0" fontId="0" fillId="21" borderId="114" xfId="0" applyFill="1" applyBorder="1"/>
    <xf numFmtId="0" fontId="0" fillId="21" borderId="123" xfId="0" applyFill="1" applyBorder="1"/>
    <xf numFmtId="0" fontId="0" fillId="21" borderId="126" xfId="0" applyFill="1" applyBorder="1"/>
    <xf numFmtId="3" fontId="36" fillId="17" borderId="81" xfId="54" applyNumberFormat="1" applyFont="1" applyFill="1" applyBorder="1" applyAlignment="1" applyProtection="1">
      <alignment vertical="center"/>
      <protection locked="0"/>
    </xf>
    <xf numFmtId="0" fontId="63" fillId="19" borderId="0" xfId="54" applyFont="1" applyFill="1" applyAlignment="1">
      <alignment vertical="center"/>
    </xf>
    <xf numFmtId="3" fontId="36" fillId="0" borderId="81" xfId="54" applyNumberFormat="1" applyFont="1" applyBorder="1" applyAlignment="1" applyProtection="1">
      <alignment vertical="center"/>
      <protection locked="0"/>
    </xf>
    <xf numFmtId="0" fontId="10" fillId="20" borderId="114" xfId="0" applyFont="1" applyFill="1" applyBorder="1"/>
    <xf numFmtId="1" fontId="51" fillId="20" borderId="118" xfId="0" applyNumberFormat="1" applyFont="1" applyFill="1" applyBorder="1" applyAlignment="1">
      <alignment horizontal="left" vertical="top"/>
    </xf>
    <xf numFmtId="0" fontId="51" fillId="20" borderId="118" xfId="0" applyFont="1" applyFill="1" applyBorder="1" applyAlignment="1">
      <alignment horizontal="left" vertical="top"/>
    </xf>
    <xf numFmtId="0" fontId="6" fillId="21" borderId="0" xfId="0" applyFont="1" applyFill="1" applyAlignment="1">
      <alignment horizontal="left"/>
    </xf>
    <xf numFmtId="2" fontId="6" fillId="21" borderId="108" xfId="0" applyNumberFormat="1" applyFont="1" applyFill="1" applyBorder="1" applyAlignment="1">
      <alignment horizontal="center"/>
    </xf>
    <xf numFmtId="4" fontId="6" fillId="21" borderId="0" xfId="0" applyNumberFormat="1" applyFont="1" applyFill="1" applyAlignment="1">
      <alignment horizontal="center"/>
    </xf>
    <xf numFmtId="4" fontId="6" fillId="21" borderId="110" xfId="0" applyNumberFormat="1" applyFont="1" applyFill="1" applyBorder="1" applyAlignment="1">
      <alignment horizontal="center"/>
    </xf>
    <xf numFmtId="2" fontId="6" fillId="21" borderId="12" xfId="0" applyNumberFormat="1" applyFont="1" applyFill="1" applyBorder="1" applyAlignment="1">
      <alignment horizontal="center"/>
    </xf>
    <xf numFmtId="169" fontId="6" fillId="21" borderId="0" xfId="0" applyNumberFormat="1" applyFont="1" applyFill="1"/>
    <xf numFmtId="4" fontId="6" fillId="21" borderId="114" xfId="0" applyNumberFormat="1" applyFont="1" applyFill="1" applyBorder="1" applyAlignment="1">
      <alignment horizontal="center"/>
    </xf>
    <xf numFmtId="4" fontId="6" fillId="21" borderId="0" xfId="0" applyNumberFormat="1" applyFont="1" applyFill="1" applyAlignment="1">
      <alignment horizontal="center" vertical="top"/>
    </xf>
    <xf numFmtId="0" fontId="6" fillId="21" borderId="0" xfId="0" applyFont="1" applyFill="1" applyAlignment="1">
      <alignment vertical="top"/>
    </xf>
    <xf numFmtId="0" fontId="64" fillId="19" borderId="127" xfId="0" applyFont="1" applyFill="1" applyBorder="1"/>
    <xf numFmtId="0" fontId="6" fillId="19" borderId="127" xfId="0" applyFont="1" applyFill="1" applyBorder="1"/>
    <xf numFmtId="0" fontId="0" fillId="21" borderId="0" xfId="0" applyFill="1" applyAlignment="1">
      <alignment horizontal="left"/>
    </xf>
    <xf numFmtId="0" fontId="0" fillId="19" borderId="127" xfId="0" applyFill="1" applyBorder="1"/>
    <xf numFmtId="3" fontId="6" fillId="34" borderId="104" xfId="0" applyNumberFormat="1" applyFont="1" applyFill="1" applyBorder="1"/>
    <xf numFmtId="3" fontId="36" fillId="17" borderId="82" xfId="54" applyNumberFormat="1" applyFont="1" applyFill="1" applyBorder="1" applyAlignment="1">
      <alignment vertical="center"/>
    </xf>
    <xf numFmtId="3" fontId="64" fillId="33" borderId="0" xfId="0" applyNumberFormat="1" applyFont="1" applyFill="1" applyAlignment="1">
      <alignment horizontal="left" vertical="center" indent="1"/>
    </xf>
    <xf numFmtId="0" fontId="10" fillId="22" borderId="0" xfId="0" applyFont="1" applyFill="1" applyAlignment="1">
      <alignment horizontal="left" vertical="top" wrapText="1"/>
    </xf>
    <xf numFmtId="0" fontId="0" fillId="22" borderId="0" xfId="0" applyFill="1" applyAlignment="1">
      <alignment horizontal="left" vertical="top" wrapText="1"/>
    </xf>
    <xf numFmtId="0" fontId="98" fillId="22" borderId="0" xfId="0" applyFont="1" applyFill="1" applyAlignment="1">
      <alignment horizontal="left" vertical="top" wrapText="1"/>
    </xf>
    <xf numFmtId="3" fontId="10" fillId="24" borderId="0" xfId="0" applyNumberFormat="1" applyFont="1" applyFill="1" applyAlignment="1">
      <alignment horizontal="right" vertical="center" indent="1"/>
    </xf>
    <xf numFmtId="3" fontId="12" fillId="24" borderId="0" xfId="0" applyNumberFormat="1" applyFont="1" applyFill="1" applyAlignment="1">
      <alignment horizontal="right" vertical="center" indent="1"/>
    </xf>
    <xf numFmtId="0" fontId="0" fillId="24" borderId="0" xfId="0" applyFill="1"/>
    <xf numFmtId="0" fontId="0" fillId="22" borderId="127" xfId="0" applyFill="1" applyBorder="1"/>
    <xf numFmtId="0" fontId="115" fillId="0" borderId="0" xfId="94"/>
    <xf numFmtId="0" fontId="116" fillId="0" borderId="0" xfId="94" applyFont="1"/>
    <xf numFmtId="3" fontId="115" fillId="0" borderId="0" xfId="95" applyNumberFormat="1"/>
    <xf numFmtId="0" fontId="10" fillId="33" borderId="0" xfId="0" applyFont="1" applyFill="1" applyAlignment="1">
      <alignment horizontal="left" vertical="top"/>
    </xf>
    <xf numFmtId="3" fontId="97" fillId="22" borderId="0" xfId="0" applyNumberFormat="1" applyFont="1" applyFill="1" applyAlignment="1">
      <alignment horizontal="right" vertical="center" indent="1"/>
    </xf>
    <xf numFmtId="0" fontId="12" fillId="33" borderId="0" xfId="0" applyFont="1" applyFill="1" applyAlignment="1">
      <alignment vertical="top"/>
    </xf>
    <xf numFmtId="0" fontId="12" fillId="33" borderId="0" xfId="0" applyFont="1" applyFill="1"/>
    <xf numFmtId="3" fontId="47" fillId="33" borderId="0" xfId="0" applyNumberFormat="1" applyFont="1" applyFill="1" applyAlignment="1">
      <alignment horizontal="left" vertical="center" indent="1"/>
    </xf>
    <xf numFmtId="0" fontId="0" fillId="19" borderId="129" xfId="0" applyFill="1" applyBorder="1"/>
    <xf numFmtId="0" fontId="10" fillId="21" borderId="117" xfId="0" applyFont="1" applyFill="1" applyBorder="1"/>
    <xf numFmtId="3" fontId="62" fillId="33" borderId="0" xfId="0" applyNumberFormat="1" applyFont="1" applyFill="1" applyAlignment="1">
      <alignment horizontal="left" vertical="center" indent="1"/>
    </xf>
    <xf numFmtId="3" fontId="98" fillId="19" borderId="0" xfId="54" applyNumberFormat="1" applyFont="1" applyFill="1" applyAlignment="1">
      <alignment horizontal="right" vertical="center"/>
    </xf>
    <xf numFmtId="3" fontId="99" fillId="22" borderId="0" xfId="0" applyNumberFormat="1" applyFont="1" applyFill="1" applyAlignment="1">
      <alignment horizontal="right" vertical="center" indent="1"/>
    </xf>
    <xf numFmtId="0" fontId="0" fillId="19" borderId="130" xfId="0" applyFill="1" applyBorder="1"/>
    <xf numFmtId="3" fontId="62" fillId="22" borderId="0" xfId="0" applyNumberFormat="1" applyFont="1" applyFill="1" applyAlignment="1">
      <alignment horizontal="left" vertical="center" indent="1"/>
    </xf>
    <xf numFmtId="0" fontId="6" fillId="19" borderId="130" xfId="0" applyFont="1" applyFill="1" applyBorder="1"/>
    <xf numFmtId="3" fontId="12" fillId="39" borderId="0" xfId="0" applyNumberFormat="1" applyFont="1" applyFill="1" applyAlignment="1">
      <alignment horizontal="right" vertical="center" indent="1"/>
    </xf>
    <xf numFmtId="0" fontId="0" fillId="22" borderId="130" xfId="0" applyFill="1" applyBorder="1"/>
    <xf numFmtId="0" fontId="64" fillId="19" borderId="130" xfId="0" applyFont="1" applyFill="1" applyBorder="1"/>
    <xf numFmtId="0" fontId="7" fillId="35" borderId="111" xfId="0" applyFont="1" applyFill="1" applyBorder="1" applyAlignment="1">
      <alignment horizontal="center" wrapText="1"/>
    </xf>
    <xf numFmtId="0" fontId="7" fillId="35" borderId="112" xfId="0" applyFont="1" applyFill="1" applyBorder="1" applyAlignment="1">
      <alignment horizontal="left" wrapText="1"/>
    </xf>
    <xf numFmtId="0" fontId="7" fillId="35" borderId="112" xfId="0" applyFont="1" applyFill="1" applyBorder="1" applyAlignment="1">
      <alignment horizontal="center" wrapText="1"/>
    </xf>
    <xf numFmtId="0" fontId="7" fillId="35" borderId="113" xfId="0" applyFont="1" applyFill="1" applyBorder="1" applyAlignment="1">
      <alignment horizontal="center" wrapText="1"/>
    </xf>
    <xf numFmtId="0" fontId="114" fillId="28" borderId="0" xfId="0" applyFont="1" applyFill="1" applyAlignment="1">
      <alignment horizontal="left" vertical="top" wrapText="1"/>
    </xf>
    <xf numFmtId="3" fontId="12" fillId="21" borderId="65" xfId="0" applyNumberFormat="1" applyFont="1" applyFill="1" applyBorder="1" applyAlignment="1">
      <alignment horizontal="left" vertical="top"/>
    </xf>
    <xf numFmtId="0" fontId="15" fillId="28" borderId="117" xfId="0" applyFont="1" applyFill="1" applyBorder="1"/>
    <xf numFmtId="0" fontId="114" fillId="28" borderId="130" xfId="0" applyFont="1" applyFill="1" applyBorder="1" applyAlignment="1">
      <alignment horizontal="left" vertical="top" wrapText="1"/>
    </xf>
    <xf numFmtId="0" fontId="10" fillId="19" borderId="130" xfId="0" applyFont="1" applyFill="1" applyBorder="1"/>
    <xf numFmtId="0" fontId="10" fillId="21" borderId="130" xfId="0" applyFont="1" applyFill="1" applyBorder="1" applyAlignment="1">
      <alignment vertical="top"/>
    </xf>
    <xf numFmtId="0" fontId="62" fillId="28" borderId="0" xfId="0" applyFont="1" applyFill="1"/>
    <xf numFmtId="0" fontId="47" fillId="19" borderId="0" xfId="0" applyFont="1" applyFill="1"/>
    <xf numFmtId="0" fontId="10" fillId="21" borderId="131" xfId="0" applyFont="1" applyFill="1" applyBorder="1"/>
    <xf numFmtId="3" fontId="10" fillId="37" borderId="65" xfId="0" applyNumberFormat="1" applyFont="1" applyFill="1" applyBorder="1" applyAlignment="1">
      <alignment horizontal="right" vertical="top"/>
    </xf>
    <xf numFmtId="3" fontId="10" fillId="37" borderId="63" xfId="0" applyNumberFormat="1" applyFont="1" applyFill="1" applyBorder="1" applyAlignment="1">
      <alignment horizontal="right" vertical="top"/>
    </xf>
    <xf numFmtId="0" fontId="12" fillId="22" borderId="0" xfId="0" applyFont="1" applyFill="1"/>
    <xf numFmtId="0" fontId="39" fillId="0" borderId="131" xfId="0" applyFont="1" applyBorder="1"/>
    <xf numFmtId="3" fontId="6" fillId="0" borderId="0" xfId="0" applyNumberFormat="1" applyFont="1"/>
    <xf numFmtId="3" fontId="12" fillId="17" borderId="39" xfId="0" applyNumberFormat="1" applyFont="1" applyFill="1" applyBorder="1" applyAlignment="1">
      <alignment horizontal="right" vertical="center" indent="1"/>
    </xf>
    <xf numFmtId="3" fontId="12" fillId="17" borderId="31" xfId="0" applyNumberFormat="1" applyFont="1" applyFill="1" applyBorder="1" applyAlignment="1" applyProtection="1">
      <alignment horizontal="right" vertical="center" indent="1"/>
      <protection locked="0"/>
    </xf>
    <xf numFmtId="3" fontId="12" fillId="17" borderId="40" xfId="0" applyNumberFormat="1" applyFont="1" applyFill="1" applyBorder="1" applyAlignment="1">
      <alignment horizontal="right" vertical="center" indent="1"/>
    </xf>
    <xf numFmtId="3" fontId="12" fillId="17" borderId="79" xfId="0" applyNumberFormat="1" applyFont="1" applyFill="1" applyBorder="1" applyAlignment="1" applyProtection="1">
      <alignment horizontal="right" vertical="center" indent="1"/>
      <protection locked="0"/>
    </xf>
    <xf numFmtId="3" fontId="12" fillId="17" borderId="84" xfId="0" applyNumberFormat="1" applyFont="1" applyFill="1" applyBorder="1" applyAlignment="1">
      <alignment horizontal="right" vertical="center" indent="1"/>
    </xf>
    <xf numFmtId="3" fontId="12" fillId="21" borderId="39" xfId="0" applyNumberFormat="1" applyFont="1" applyFill="1" applyBorder="1" applyAlignment="1">
      <alignment horizontal="right" vertical="center" indent="1"/>
    </xf>
    <xf numFmtId="3" fontId="14" fillId="17" borderId="39" xfId="0" applyNumberFormat="1" applyFont="1" applyFill="1" applyBorder="1" applyAlignment="1">
      <alignment horizontal="right" vertical="center" indent="1"/>
    </xf>
    <xf numFmtId="3" fontId="14" fillId="30" borderId="39" xfId="0" applyNumberFormat="1" applyFont="1" applyFill="1" applyBorder="1" applyAlignment="1">
      <alignment horizontal="right" vertical="center" indent="1"/>
    </xf>
    <xf numFmtId="3" fontId="14" fillId="21" borderId="84" xfId="0" applyNumberFormat="1" applyFont="1" applyFill="1" applyBorder="1" applyAlignment="1">
      <alignment horizontal="right" vertical="center" indent="1"/>
    </xf>
    <xf numFmtId="3" fontId="12" fillId="30" borderId="39" xfId="0" applyNumberFormat="1" applyFont="1" applyFill="1" applyBorder="1" applyAlignment="1">
      <alignment horizontal="right" vertical="center" indent="1"/>
    </xf>
    <xf numFmtId="3" fontId="12" fillId="21" borderId="84" xfId="0" applyNumberFormat="1" applyFont="1" applyFill="1" applyBorder="1" applyAlignment="1">
      <alignment horizontal="right" vertical="center" indent="1"/>
    </xf>
    <xf numFmtId="3" fontId="12" fillId="30" borderId="84" xfId="0" applyNumberFormat="1" applyFont="1" applyFill="1" applyBorder="1" applyAlignment="1">
      <alignment horizontal="right" vertical="center" indent="1"/>
    </xf>
    <xf numFmtId="3" fontId="14" fillId="30" borderId="84" xfId="0" applyNumberFormat="1" applyFont="1" applyFill="1" applyBorder="1" applyAlignment="1">
      <alignment horizontal="right" vertical="center" indent="1"/>
    </xf>
    <xf numFmtId="3" fontId="14" fillId="17" borderId="31" xfId="0" applyNumberFormat="1" applyFont="1" applyFill="1" applyBorder="1" applyAlignment="1" applyProtection="1">
      <alignment horizontal="right" vertical="center" indent="1"/>
      <protection locked="0"/>
    </xf>
    <xf numFmtId="3" fontId="14" fillId="21" borderId="39" xfId="0" applyNumberFormat="1" applyFont="1" applyFill="1" applyBorder="1" applyAlignment="1">
      <alignment horizontal="right" vertical="center" indent="1"/>
    </xf>
    <xf numFmtId="0" fontId="14" fillId="30" borderId="0" xfId="0" applyFont="1" applyFill="1" applyAlignment="1">
      <alignment horizontal="center"/>
    </xf>
    <xf numFmtId="3" fontId="14" fillId="21" borderId="31" xfId="0" applyNumberFormat="1" applyFont="1" applyFill="1" applyBorder="1" applyAlignment="1" applyProtection="1">
      <alignment horizontal="right" vertical="center" indent="1"/>
      <protection locked="0"/>
    </xf>
    <xf numFmtId="3" fontId="12" fillId="21" borderId="31" xfId="0" applyNumberFormat="1" applyFont="1" applyFill="1" applyBorder="1" applyAlignment="1" applyProtection="1">
      <alignment horizontal="right" vertical="center" indent="1"/>
      <protection locked="0"/>
    </xf>
    <xf numFmtId="3" fontId="104" fillId="22" borderId="106" xfId="0" applyNumberFormat="1" applyFont="1" applyFill="1" applyBorder="1" applyAlignment="1">
      <alignment horizontal="center" vertical="center" wrapText="1"/>
    </xf>
    <xf numFmtId="3" fontId="104" fillId="19" borderId="106" xfId="0" applyNumberFormat="1" applyFont="1" applyFill="1" applyBorder="1" applyAlignment="1">
      <alignment horizontal="center" vertical="center" wrapText="1"/>
    </xf>
    <xf numFmtId="3" fontId="104" fillId="19" borderId="107" xfId="0" applyNumberFormat="1" applyFont="1" applyFill="1" applyBorder="1" applyAlignment="1">
      <alignment horizontal="left" vertical="center" wrapText="1"/>
    </xf>
    <xf numFmtId="3" fontId="104" fillId="19" borderId="116" xfId="0" applyNumberFormat="1" applyFont="1" applyFill="1" applyBorder="1" applyAlignment="1">
      <alignment horizontal="center" vertical="center" wrapText="1"/>
    </xf>
    <xf numFmtId="3" fontId="113" fillId="30" borderId="128" xfId="0" applyNumberFormat="1" applyFont="1" applyFill="1" applyBorder="1" applyAlignment="1">
      <alignment horizontal="center" vertical="center" wrapText="1"/>
    </xf>
    <xf numFmtId="3" fontId="12" fillId="30" borderId="0" xfId="0" applyNumberFormat="1" applyFont="1" applyFill="1" applyAlignment="1">
      <alignment horizontal="center" vertical="center" wrapText="1"/>
    </xf>
    <xf numFmtId="3" fontId="12" fillId="30" borderId="71" xfId="0" applyNumberFormat="1" applyFont="1" applyFill="1" applyBorder="1" applyAlignment="1">
      <alignment horizontal="right" vertical="center" indent="1"/>
    </xf>
    <xf numFmtId="3" fontId="59" fillId="24" borderId="71" xfId="0" applyNumberFormat="1" applyFont="1" applyFill="1" applyBorder="1" applyAlignment="1">
      <alignment horizontal="right" vertical="center" indent="1"/>
    </xf>
    <xf numFmtId="3" fontId="12" fillId="17" borderId="71" xfId="0" applyNumberFormat="1" applyFont="1" applyFill="1" applyBorder="1" applyAlignment="1">
      <alignment horizontal="right" vertical="center" indent="1"/>
    </xf>
    <xf numFmtId="3" fontId="12" fillId="24" borderId="124" xfId="0" applyNumberFormat="1" applyFont="1" applyFill="1" applyBorder="1" applyAlignment="1">
      <alignment horizontal="right" vertical="center" indent="1"/>
    </xf>
    <xf numFmtId="3" fontId="12" fillId="21" borderId="71" xfId="0" applyNumberFormat="1" applyFont="1" applyFill="1" applyBorder="1" applyAlignment="1">
      <alignment horizontal="right" vertical="center" indent="1"/>
    </xf>
    <xf numFmtId="3" fontId="64" fillId="23" borderId="115" xfId="0" applyNumberFormat="1" applyFont="1" applyFill="1" applyBorder="1" applyAlignment="1">
      <alignment horizontal="left" vertical="center" wrapText="1"/>
    </xf>
    <xf numFmtId="3" fontId="64" fillId="33" borderId="119" xfId="0" applyNumberFormat="1" applyFont="1" applyFill="1" applyBorder="1" applyAlignment="1">
      <alignment horizontal="left" vertical="center" wrapText="1"/>
    </xf>
    <xf numFmtId="3" fontId="12" fillId="30" borderId="0" xfId="0" applyNumberFormat="1" applyFont="1" applyFill="1" applyAlignment="1">
      <alignment horizontal="center" vertical="center"/>
    </xf>
    <xf numFmtId="3" fontId="12" fillId="31" borderId="70" xfId="0" applyNumberFormat="1" applyFont="1" applyFill="1" applyBorder="1" applyAlignment="1">
      <alignment horizontal="right" vertical="center" indent="1"/>
    </xf>
    <xf numFmtId="3" fontId="14" fillId="0" borderId="70" xfId="0" applyNumberFormat="1" applyFont="1" applyBorder="1" applyAlignment="1">
      <alignment horizontal="right" vertical="center" indent="1"/>
    </xf>
    <xf numFmtId="3" fontId="12" fillId="21" borderId="70" xfId="0" applyNumberFormat="1" applyFont="1" applyFill="1" applyBorder="1" applyAlignment="1">
      <alignment horizontal="right" vertical="center" indent="1"/>
    </xf>
    <xf numFmtId="3" fontId="14" fillId="0" borderId="39" xfId="0" applyNumberFormat="1" applyFont="1" applyBorder="1" applyAlignment="1">
      <alignment horizontal="right" vertical="center" indent="1"/>
    </xf>
    <xf numFmtId="3" fontId="12" fillId="0" borderId="39" xfId="0" applyNumberFormat="1" applyFont="1" applyBorder="1" applyAlignment="1">
      <alignment horizontal="right" vertical="center" indent="1"/>
    </xf>
    <xf numFmtId="0" fontId="59" fillId="19" borderId="75" xfId="0" applyFont="1" applyFill="1" applyBorder="1" applyAlignment="1">
      <alignment horizontal="center" vertical="top"/>
    </xf>
    <xf numFmtId="3" fontId="12" fillId="0" borderId="71" xfId="0" applyNumberFormat="1" applyFont="1" applyBorder="1" applyAlignment="1">
      <alignment horizontal="right" vertical="center" indent="1"/>
    </xf>
    <xf numFmtId="3" fontId="14" fillId="19" borderId="0" xfId="0" applyNumberFormat="1" applyFont="1" applyFill="1" applyAlignment="1">
      <alignment horizontal="center" vertical="center"/>
    </xf>
    <xf numFmtId="0" fontId="12" fillId="19" borderId="0" xfId="0" applyFont="1" applyFill="1" applyAlignment="1">
      <alignment horizontal="center" vertical="center"/>
    </xf>
    <xf numFmtId="3" fontId="14" fillId="30" borderId="0" xfId="0" applyNumberFormat="1" applyFont="1" applyFill="1" applyAlignment="1">
      <alignment horizontal="center" vertical="center"/>
    </xf>
    <xf numFmtId="3" fontId="12" fillId="17" borderId="39" xfId="0" quotePrefix="1" applyNumberFormat="1" applyFont="1" applyFill="1" applyBorder="1" applyAlignment="1">
      <alignment horizontal="right" vertical="center" indent="1"/>
    </xf>
    <xf numFmtId="3" fontId="14" fillId="17" borderId="70" xfId="0" applyNumberFormat="1" applyFont="1" applyFill="1" applyBorder="1" applyAlignment="1">
      <alignment horizontal="right" vertical="center" indent="1"/>
    </xf>
    <xf numFmtId="3" fontId="12" fillId="21" borderId="84" xfId="0" applyNumberFormat="1" applyFont="1" applyFill="1" applyBorder="1" applyAlignment="1">
      <alignment horizontal="right" indent="1"/>
    </xf>
    <xf numFmtId="3" fontId="12" fillId="17" borderId="87" xfId="0" applyNumberFormat="1" applyFont="1" applyFill="1" applyBorder="1" applyAlignment="1">
      <alignment horizontal="right" vertical="center" indent="1"/>
    </xf>
    <xf numFmtId="3" fontId="12" fillId="28" borderId="86" xfId="0" applyNumberFormat="1" applyFont="1" applyFill="1" applyBorder="1" applyAlignment="1" applyProtection="1">
      <alignment horizontal="right" vertical="center" indent="1"/>
      <protection locked="0"/>
    </xf>
    <xf numFmtId="3" fontId="12" fillId="28" borderId="0" xfId="0" applyNumberFormat="1" applyFont="1" applyFill="1" applyAlignment="1">
      <alignment horizontal="center" vertical="center"/>
    </xf>
    <xf numFmtId="3" fontId="59" fillId="17" borderId="39" xfId="0" applyNumberFormat="1" applyFont="1" applyFill="1" applyBorder="1" applyAlignment="1">
      <alignment horizontal="right" vertical="center" indent="1"/>
    </xf>
    <xf numFmtId="3" fontId="12" fillId="28" borderId="70" xfId="0" applyNumberFormat="1" applyFont="1" applyFill="1" applyBorder="1" applyAlignment="1">
      <alignment horizontal="right" vertical="center" indent="1"/>
    </xf>
    <xf numFmtId="3" fontId="12" fillId="17" borderId="70" xfId="0" applyNumberFormat="1" applyFont="1" applyFill="1" applyBorder="1" applyAlignment="1" applyProtection="1">
      <alignment horizontal="right" vertical="center" indent="1"/>
      <protection locked="0"/>
    </xf>
    <xf numFmtId="3" fontId="59" fillId="17" borderId="105" xfId="0" applyNumberFormat="1" applyFont="1" applyFill="1" applyBorder="1" applyAlignment="1">
      <alignment horizontal="right" vertical="center" indent="1"/>
    </xf>
    <xf numFmtId="9" fontId="12" fillId="17" borderId="39" xfId="43" applyFont="1" applyFill="1" applyBorder="1" applyAlignment="1">
      <alignment horizontal="right" vertical="center" indent="1"/>
    </xf>
    <xf numFmtId="3" fontId="64" fillId="19" borderId="0" xfId="0" applyNumberFormat="1" applyFont="1" applyFill="1" applyAlignment="1">
      <alignment horizontal="left" vertical="top" wrapText="1"/>
    </xf>
    <xf numFmtId="3" fontId="12" fillId="28" borderId="39" xfId="0" applyNumberFormat="1" applyFont="1" applyFill="1" applyBorder="1" applyAlignment="1">
      <alignment horizontal="right" vertical="center" indent="1"/>
    </xf>
    <xf numFmtId="3" fontId="12" fillId="28" borderId="80" xfId="0" applyNumberFormat="1" applyFont="1" applyFill="1" applyBorder="1" applyAlignment="1">
      <alignment horizontal="center" vertical="center"/>
    </xf>
    <xf numFmtId="3" fontId="12" fillId="17" borderId="124" xfId="0" applyNumberFormat="1" applyFont="1" applyFill="1" applyBorder="1" applyAlignment="1">
      <alignment horizontal="right" vertical="center" indent="1"/>
    </xf>
    <xf numFmtId="3" fontId="12" fillId="17" borderId="132" xfId="0" applyNumberFormat="1" applyFont="1" applyFill="1" applyBorder="1" applyAlignment="1">
      <alignment horizontal="right" vertical="center" indent="1"/>
    </xf>
    <xf numFmtId="3" fontId="12" fillId="21" borderId="132" xfId="0" applyNumberFormat="1" applyFont="1" applyFill="1" applyBorder="1" applyAlignment="1">
      <alignment horizontal="right" vertical="center" indent="1"/>
    </xf>
    <xf numFmtId="3" fontId="10" fillId="19" borderId="133" xfId="0" applyNumberFormat="1" applyFont="1" applyFill="1" applyBorder="1" applyAlignment="1">
      <alignment horizontal="right" vertical="center" indent="1"/>
    </xf>
    <xf numFmtId="3" fontId="12" fillId="17" borderId="82" xfId="0" applyNumberFormat="1" applyFont="1" applyFill="1" applyBorder="1" applyAlignment="1">
      <alignment horizontal="right" vertical="center" indent="1"/>
    </xf>
    <xf numFmtId="3" fontId="62" fillId="19" borderId="133" xfId="0" applyNumberFormat="1" applyFont="1" applyFill="1" applyBorder="1" applyAlignment="1">
      <alignment horizontal="right" vertical="center" indent="1"/>
    </xf>
    <xf numFmtId="3" fontId="10" fillId="19" borderId="134" xfId="0" applyNumberFormat="1" applyFont="1" applyFill="1" applyBorder="1" applyAlignment="1">
      <alignment horizontal="right" vertical="center" indent="1"/>
    </xf>
    <xf numFmtId="3" fontId="12" fillId="21" borderId="135" xfId="0" applyNumberFormat="1" applyFont="1" applyFill="1" applyBorder="1" applyAlignment="1">
      <alignment horizontal="right" vertical="center" indent="1"/>
    </xf>
    <xf numFmtId="3" fontId="10" fillId="33" borderId="12" xfId="0" applyNumberFormat="1" applyFont="1" applyFill="1" applyBorder="1" applyAlignment="1">
      <alignment horizontal="right" vertical="center" indent="1"/>
    </xf>
    <xf numFmtId="3" fontId="10" fillId="19" borderId="12" xfId="0" applyNumberFormat="1" applyFont="1" applyFill="1" applyBorder="1" applyAlignment="1">
      <alignment horizontal="right" vertical="center" indent="1"/>
    </xf>
    <xf numFmtId="0" fontId="7" fillId="20" borderId="18" xfId="0" applyFont="1" applyFill="1" applyBorder="1" applyAlignment="1">
      <alignment horizontal="center"/>
    </xf>
    <xf numFmtId="3" fontId="14" fillId="21" borderId="81" xfId="0" applyNumberFormat="1" applyFont="1" applyFill="1" applyBorder="1" applyAlignment="1" applyProtection="1">
      <alignment horizontal="right" vertical="center" indent="1"/>
      <protection locked="0"/>
    </xf>
    <xf numFmtId="3" fontId="15" fillId="19" borderId="12" xfId="0" applyNumberFormat="1" applyFont="1" applyFill="1" applyBorder="1" applyAlignment="1">
      <alignment horizontal="right" vertical="center" indent="1"/>
    </xf>
    <xf numFmtId="3" fontId="14" fillId="17" borderId="81" xfId="0" applyNumberFormat="1" applyFont="1" applyFill="1" applyBorder="1" applyAlignment="1" applyProtection="1">
      <alignment horizontal="right" vertical="center" indent="1"/>
      <protection locked="0"/>
    </xf>
    <xf numFmtId="3" fontId="12" fillId="21" borderId="81" xfId="0" applyNumberFormat="1" applyFont="1" applyFill="1" applyBorder="1" applyAlignment="1" applyProtection="1">
      <alignment horizontal="right" vertical="center" indent="1"/>
      <protection locked="0"/>
    </xf>
    <xf numFmtId="0" fontId="12" fillId="19" borderId="12" xfId="0" applyFont="1" applyFill="1" applyBorder="1"/>
    <xf numFmtId="3" fontId="12" fillId="17" borderId="81" xfId="0" applyNumberFormat="1" applyFont="1" applyFill="1" applyBorder="1" applyAlignment="1" applyProtection="1">
      <alignment horizontal="right" vertical="center" indent="1"/>
      <protection locked="0"/>
    </xf>
    <xf numFmtId="3" fontId="12" fillId="22" borderId="12" xfId="0" applyNumberFormat="1" applyFont="1" applyFill="1" applyBorder="1" applyAlignment="1">
      <alignment horizontal="right" vertical="center" indent="1"/>
    </xf>
    <xf numFmtId="3" fontId="12" fillId="30" borderId="132" xfId="0" applyNumberFormat="1" applyFont="1" applyFill="1" applyBorder="1" applyAlignment="1">
      <alignment horizontal="right" vertical="center" indent="1"/>
    </xf>
    <xf numFmtId="3" fontId="12" fillId="21" borderId="82" xfId="0" applyNumberFormat="1" applyFont="1" applyFill="1" applyBorder="1" applyAlignment="1">
      <alignment horizontal="right" vertical="center" indent="1"/>
    </xf>
    <xf numFmtId="3" fontId="15" fillId="30" borderId="137" xfId="0" applyNumberFormat="1" applyFont="1" applyFill="1" applyBorder="1" applyAlignment="1">
      <alignment horizontal="right" vertical="center" indent="1"/>
    </xf>
    <xf numFmtId="3" fontId="14" fillId="21" borderId="138" xfId="0" applyNumberFormat="1" applyFont="1" applyFill="1" applyBorder="1" applyAlignment="1">
      <alignment horizontal="right" vertical="center" indent="1"/>
    </xf>
    <xf numFmtId="0" fontId="15" fillId="19" borderId="133" xfId="0" applyFont="1" applyFill="1" applyBorder="1"/>
    <xf numFmtId="3" fontId="14" fillId="30" borderId="132" xfId="0" applyNumberFormat="1" applyFont="1" applyFill="1" applyBorder="1" applyAlignment="1">
      <alignment horizontal="right" vertical="center" indent="1"/>
    </xf>
    <xf numFmtId="0" fontId="62" fillId="30" borderId="133" xfId="0" applyFont="1" applyFill="1" applyBorder="1" applyAlignment="1">
      <alignment horizontal="center"/>
    </xf>
    <xf numFmtId="0" fontId="15" fillId="30" borderId="139" xfId="0" applyFont="1" applyFill="1" applyBorder="1" applyAlignment="1">
      <alignment horizontal="center"/>
    </xf>
    <xf numFmtId="3" fontId="14" fillId="17" borderId="132" xfId="0" applyNumberFormat="1" applyFont="1" applyFill="1" applyBorder="1" applyAlignment="1">
      <alignment horizontal="right" vertical="center" indent="1"/>
    </xf>
    <xf numFmtId="3" fontId="15" fillId="19" borderId="133" xfId="0" applyNumberFormat="1" applyFont="1" applyFill="1" applyBorder="1" applyAlignment="1">
      <alignment horizontal="right" vertical="center" indent="1"/>
    </xf>
    <xf numFmtId="0" fontId="15" fillId="30" borderId="133" xfId="0" applyFont="1" applyFill="1" applyBorder="1"/>
    <xf numFmtId="0" fontId="15" fillId="30" borderId="133" xfId="0" applyFont="1" applyFill="1" applyBorder="1" applyAlignment="1">
      <alignment horizontal="center"/>
    </xf>
    <xf numFmtId="3" fontId="14" fillId="30" borderId="82" xfId="0" applyNumberFormat="1" applyFont="1" applyFill="1" applyBorder="1" applyAlignment="1">
      <alignment horizontal="right" vertical="center" indent="1"/>
    </xf>
    <xf numFmtId="0" fontId="15" fillId="17" borderId="139" xfId="0" applyFont="1" applyFill="1" applyBorder="1"/>
    <xf numFmtId="3" fontId="118" fillId="30" borderId="0" xfId="0" applyNumberFormat="1" applyFont="1" applyFill="1" applyAlignment="1">
      <alignment horizontal="center"/>
    </xf>
    <xf numFmtId="0" fontId="92" fillId="19" borderId="133" xfId="54" applyFont="1" applyFill="1" applyBorder="1" applyAlignment="1">
      <alignment horizontal="left" vertical="center"/>
    </xf>
    <xf numFmtId="3" fontId="36" fillId="17" borderId="85" xfId="54" applyNumberFormat="1" applyFont="1" applyFill="1" applyBorder="1" applyAlignment="1">
      <alignment horizontal="right" vertical="center" indent="1"/>
    </xf>
    <xf numFmtId="0" fontId="38" fillId="19" borderId="140" xfId="54" applyFont="1" applyFill="1" applyBorder="1" applyAlignment="1">
      <alignment horizontal="right" vertical="center" indent="1"/>
    </xf>
    <xf numFmtId="0" fontId="64" fillId="30" borderId="133" xfId="0" applyFont="1" applyFill="1" applyBorder="1"/>
    <xf numFmtId="0" fontId="0" fillId="30" borderId="133" xfId="0" applyFill="1" applyBorder="1"/>
    <xf numFmtId="0" fontId="6" fillId="30" borderId="133" xfId="0" applyFont="1" applyFill="1" applyBorder="1"/>
    <xf numFmtId="0" fontId="0" fillId="30" borderId="141" xfId="0" applyFill="1" applyBorder="1"/>
    <xf numFmtId="3" fontId="12" fillId="39" borderId="132" xfId="0" applyNumberFormat="1" applyFont="1" applyFill="1" applyBorder="1" applyAlignment="1">
      <alignment horizontal="right" vertical="center" indent="1"/>
    </xf>
    <xf numFmtId="3" fontId="12" fillId="30" borderId="138" xfId="0" applyNumberFormat="1" applyFont="1" applyFill="1" applyBorder="1" applyAlignment="1">
      <alignment horizontal="right" vertical="center" indent="1"/>
    </xf>
    <xf numFmtId="0" fontId="0" fillId="24" borderId="133" xfId="0" applyFill="1" applyBorder="1"/>
    <xf numFmtId="0" fontId="10" fillId="19" borderId="133" xfId="0" applyFont="1" applyFill="1" applyBorder="1"/>
    <xf numFmtId="3" fontId="59" fillId="24" borderId="132" xfId="0" applyNumberFormat="1" applyFont="1" applyFill="1" applyBorder="1" applyAlignment="1">
      <alignment horizontal="right" vertical="center" indent="1"/>
    </xf>
    <xf numFmtId="3" fontId="59" fillId="24" borderId="142" xfId="0" applyNumberFormat="1" applyFont="1" applyFill="1" applyBorder="1" applyAlignment="1">
      <alignment horizontal="right" vertical="center" indent="1"/>
    </xf>
    <xf numFmtId="3" fontId="58" fillId="24" borderId="133" xfId="0" applyNumberFormat="1" applyFont="1" applyFill="1" applyBorder="1" applyAlignment="1">
      <alignment horizontal="right" indent="1"/>
    </xf>
    <xf numFmtId="3" fontId="10" fillId="22" borderId="12" xfId="0" applyNumberFormat="1" applyFont="1" applyFill="1" applyBorder="1" applyAlignment="1">
      <alignment horizontal="right" vertical="center" indent="1"/>
    </xf>
    <xf numFmtId="3" fontId="10" fillId="23" borderId="12" xfId="0" applyNumberFormat="1" applyFont="1" applyFill="1" applyBorder="1" applyAlignment="1">
      <alignment horizontal="right" vertical="center" indent="1"/>
    </xf>
    <xf numFmtId="0" fontId="10" fillId="22" borderId="12" xfId="0" applyFont="1" applyFill="1" applyBorder="1"/>
    <xf numFmtId="3" fontId="12" fillId="0" borderId="81" xfId="0" applyNumberFormat="1" applyFont="1" applyBorder="1" applyAlignment="1" applyProtection="1">
      <alignment horizontal="right" vertical="center" indent="1"/>
      <protection locked="0"/>
    </xf>
    <xf numFmtId="9" fontId="12" fillId="17" borderId="132" xfId="43" applyFont="1" applyFill="1" applyBorder="1" applyAlignment="1">
      <alignment horizontal="center" vertical="center"/>
    </xf>
    <xf numFmtId="0" fontId="0" fillId="19" borderId="133" xfId="0" applyFill="1" applyBorder="1"/>
    <xf numFmtId="3" fontId="12" fillId="21" borderId="82" xfId="96" applyNumberFormat="1" applyFont="1" applyFill="1" applyBorder="1" applyAlignment="1">
      <alignment horizontal="right" vertical="center" indent="1"/>
    </xf>
    <xf numFmtId="3" fontId="12" fillId="0" borderId="132" xfId="0" applyNumberFormat="1" applyFont="1" applyBorder="1" applyAlignment="1">
      <alignment horizontal="right" vertical="center" indent="1"/>
    </xf>
    <xf numFmtId="3" fontId="0" fillId="19" borderId="133" xfId="0" applyNumberFormat="1" applyFill="1" applyBorder="1"/>
    <xf numFmtId="3" fontId="14" fillId="0" borderId="132" xfId="0" applyNumberFormat="1" applyFont="1" applyBorder="1" applyAlignment="1">
      <alignment horizontal="right" vertical="center" indent="1"/>
    </xf>
    <xf numFmtId="3" fontId="14" fillId="21" borderId="132" xfId="0" applyNumberFormat="1" applyFont="1" applyFill="1" applyBorder="1" applyAlignment="1">
      <alignment horizontal="right" vertical="center" indent="1"/>
    </xf>
    <xf numFmtId="0" fontId="62" fillId="19" borderId="133" xfId="0" applyFont="1" applyFill="1" applyBorder="1"/>
    <xf numFmtId="0" fontId="15" fillId="22" borderId="133" xfId="0" applyFont="1" applyFill="1" applyBorder="1"/>
    <xf numFmtId="0" fontId="6" fillId="19" borderId="133" xfId="0" applyFont="1" applyFill="1" applyBorder="1"/>
    <xf numFmtId="0" fontId="97" fillId="19" borderId="133" xfId="0" applyFont="1" applyFill="1" applyBorder="1"/>
    <xf numFmtId="0" fontId="49" fillId="21" borderId="133" xfId="0" applyFont="1" applyFill="1" applyBorder="1" applyAlignment="1">
      <alignment horizontal="center"/>
    </xf>
    <xf numFmtId="3" fontId="14" fillId="17" borderId="83" xfId="0" applyNumberFormat="1" applyFont="1" applyFill="1" applyBorder="1" applyAlignment="1">
      <alignment horizontal="right" vertical="center" indent="1"/>
    </xf>
    <xf numFmtId="3" fontId="12" fillId="17" borderId="135" xfId="0" applyNumberFormat="1" applyFont="1" applyFill="1" applyBorder="1" applyAlignment="1">
      <alignment horizontal="right" vertical="center" indent="1"/>
    </xf>
    <xf numFmtId="3" fontId="12" fillId="21" borderId="83" xfId="0" applyNumberFormat="1" applyFont="1" applyFill="1" applyBorder="1" applyAlignment="1">
      <alignment horizontal="right" indent="1"/>
    </xf>
    <xf numFmtId="0" fontId="0" fillId="19" borderId="134" xfId="0" applyFill="1" applyBorder="1"/>
    <xf numFmtId="0" fontId="0" fillId="22" borderId="134" xfId="0" applyFill="1" applyBorder="1"/>
    <xf numFmtId="3" fontId="12" fillId="17" borderId="83" xfId="0" applyNumberFormat="1" applyFont="1" applyFill="1" applyBorder="1" applyAlignment="1">
      <alignment horizontal="right" vertical="center" indent="1"/>
    </xf>
    <xf numFmtId="3" fontId="12" fillId="0" borderId="83" xfId="0" applyNumberFormat="1" applyFont="1" applyBorder="1" applyAlignment="1">
      <alignment horizontal="right" vertical="center" indent="1"/>
    </xf>
    <xf numFmtId="3" fontId="14" fillId="0" borderId="83" xfId="0" applyNumberFormat="1" applyFont="1" applyBorder="1" applyAlignment="1">
      <alignment horizontal="right" vertical="center" indent="1"/>
    </xf>
    <xf numFmtId="3" fontId="12" fillId="21" borderId="83" xfId="0" applyNumberFormat="1" applyFont="1" applyFill="1" applyBorder="1" applyAlignment="1">
      <alignment horizontal="right" vertical="center" indent="1"/>
    </xf>
    <xf numFmtId="0" fontId="15" fillId="19" borderId="134" xfId="0" applyFont="1" applyFill="1" applyBorder="1"/>
    <xf numFmtId="0" fontId="0" fillId="31" borderId="134" xfId="0" applyFill="1" applyBorder="1"/>
    <xf numFmtId="3" fontId="14" fillId="31" borderId="83" xfId="0" applyNumberFormat="1" applyFont="1" applyFill="1" applyBorder="1" applyAlignment="1">
      <alignment horizontal="right" vertical="center" indent="1"/>
    </xf>
    <xf numFmtId="3" fontId="12" fillId="31" borderId="83" xfId="0" applyNumberFormat="1" applyFont="1" applyFill="1" applyBorder="1" applyAlignment="1">
      <alignment horizontal="right" vertical="center" indent="1"/>
    </xf>
    <xf numFmtId="3" fontId="12" fillId="21" borderId="142" xfId="0" applyNumberFormat="1" applyFont="1" applyFill="1" applyBorder="1" applyAlignment="1">
      <alignment horizontal="right" vertical="center" indent="1"/>
    </xf>
    <xf numFmtId="0" fontId="15" fillId="19" borderId="133" xfId="0" applyFont="1" applyFill="1" applyBorder="1" applyAlignment="1">
      <alignment vertical="top"/>
    </xf>
    <xf numFmtId="3" fontId="12" fillId="17" borderId="83" xfId="0" applyNumberFormat="1" applyFont="1" applyFill="1" applyBorder="1" applyAlignment="1" applyProtection="1">
      <alignment horizontal="right" vertical="center" indent="1"/>
      <protection locked="0"/>
    </xf>
    <xf numFmtId="0" fontId="0" fillId="33" borderId="134" xfId="0" applyFill="1" applyBorder="1" applyAlignment="1">
      <alignment vertical="center"/>
    </xf>
    <xf numFmtId="0" fontId="0" fillId="28" borderId="134" xfId="0" applyFill="1" applyBorder="1"/>
    <xf numFmtId="0" fontId="0" fillId="28" borderId="143" xfId="0" applyFill="1" applyBorder="1"/>
    <xf numFmtId="3" fontId="12" fillId="28" borderId="83" xfId="0" applyNumberFormat="1" applyFont="1" applyFill="1" applyBorder="1" applyAlignment="1">
      <alignment horizontal="right" vertical="center" indent="1"/>
    </xf>
    <xf numFmtId="3" fontId="10" fillId="19" borderId="133" xfId="0" applyNumberFormat="1" applyFont="1" applyFill="1" applyBorder="1" applyAlignment="1">
      <alignment horizontal="center" vertical="center"/>
    </xf>
    <xf numFmtId="9" fontId="12" fillId="17" borderId="132" xfId="43" applyFont="1" applyFill="1" applyBorder="1" applyAlignment="1">
      <alignment horizontal="right" vertical="center" indent="1"/>
    </xf>
    <xf numFmtId="3" fontId="12" fillId="0" borderId="82" xfId="0" applyNumberFormat="1" applyFont="1" applyBorder="1" applyAlignment="1">
      <alignment horizontal="right" vertical="center"/>
    </xf>
    <xf numFmtId="0" fontId="10" fillId="19" borderId="133" xfId="0" applyFont="1" applyFill="1" applyBorder="1" applyAlignment="1">
      <alignment vertical="center"/>
    </xf>
    <xf numFmtId="3" fontId="12" fillId="17" borderId="144" xfId="0" applyNumberFormat="1" applyFont="1" applyFill="1" applyBorder="1" applyAlignment="1">
      <alignment horizontal="right" vertical="center" indent="1"/>
    </xf>
    <xf numFmtId="3" fontId="12" fillId="17" borderId="138" xfId="0" applyNumberFormat="1" applyFont="1" applyFill="1" applyBorder="1" applyAlignment="1">
      <alignment horizontal="right" vertical="center" indent="1"/>
    </xf>
    <xf numFmtId="0" fontId="0" fillId="19" borderId="133" xfId="0" applyFill="1" applyBorder="1" applyAlignment="1">
      <alignment vertical="center"/>
    </xf>
    <xf numFmtId="3" fontId="59" fillId="17" borderId="132" xfId="0" applyNumberFormat="1" applyFont="1" applyFill="1" applyBorder="1" applyAlignment="1">
      <alignment horizontal="right" vertical="center" indent="1"/>
    </xf>
    <xf numFmtId="3" fontId="10" fillId="33" borderId="133" xfId="0" applyNumberFormat="1" applyFont="1" applyFill="1" applyBorder="1" applyAlignment="1">
      <alignment horizontal="right" vertical="center" indent="1"/>
    </xf>
    <xf numFmtId="3" fontId="10" fillId="33" borderId="133" xfId="0" applyNumberFormat="1" applyFont="1" applyFill="1" applyBorder="1" applyAlignment="1">
      <alignment horizontal="center" vertical="center"/>
    </xf>
    <xf numFmtId="3" fontId="5" fillId="19" borderId="133" xfId="0" applyNumberFormat="1" applyFont="1" applyFill="1" applyBorder="1" applyAlignment="1">
      <alignment horizontal="right" vertical="center" indent="1"/>
    </xf>
    <xf numFmtId="3" fontId="5" fillId="19" borderId="133" xfId="0" applyNumberFormat="1" applyFont="1" applyFill="1" applyBorder="1" applyAlignment="1">
      <alignment horizontal="center" vertical="center"/>
    </xf>
    <xf numFmtId="3" fontId="59" fillId="17" borderId="138" xfId="0" applyNumberFormat="1" applyFont="1" applyFill="1" applyBorder="1" applyAlignment="1">
      <alignment horizontal="right" vertical="center" indent="1"/>
    </xf>
    <xf numFmtId="0" fontId="64" fillId="19" borderId="133" xfId="0" applyFont="1" applyFill="1" applyBorder="1" applyAlignment="1">
      <alignment vertical="center"/>
    </xf>
    <xf numFmtId="3" fontId="58" fillId="19" borderId="145" xfId="0" applyNumberFormat="1" applyFont="1" applyFill="1" applyBorder="1" applyAlignment="1">
      <alignment horizontal="right" vertical="center" indent="1"/>
    </xf>
    <xf numFmtId="3" fontId="59" fillId="17" borderId="142" xfId="0" applyNumberFormat="1" applyFont="1" applyFill="1" applyBorder="1" applyAlignment="1">
      <alignment horizontal="right" vertical="center" indent="1"/>
    </xf>
    <xf numFmtId="0" fontId="0" fillId="33" borderId="133" xfId="0" applyFill="1" applyBorder="1" applyAlignment="1">
      <alignment vertical="center"/>
    </xf>
    <xf numFmtId="3" fontId="12" fillId="28" borderId="132" xfId="0" applyNumberFormat="1" applyFont="1" applyFill="1" applyBorder="1" applyAlignment="1">
      <alignment horizontal="right" vertical="center" indent="1"/>
    </xf>
    <xf numFmtId="0" fontId="0" fillId="28" borderId="133" xfId="0" applyFill="1" applyBorder="1"/>
    <xf numFmtId="3" fontId="12" fillId="28" borderId="82" xfId="0" applyNumberFormat="1" applyFont="1" applyFill="1" applyBorder="1" applyAlignment="1">
      <alignment horizontal="right" vertical="center" indent="1"/>
    </xf>
    <xf numFmtId="3" fontId="10" fillId="28" borderId="133" xfId="0" applyNumberFormat="1" applyFont="1" applyFill="1" applyBorder="1" applyAlignment="1">
      <alignment horizontal="center" vertical="center"/>
    </xf>
    <xf numFmtId="0" fontId="0" fillId="28" borderId="146" xfId="0" applyFill="1" applyBorder="1"/>
    <xf numFmtId="3" fontId="12" fillId="28" borderId="142" xfId="0" applyNumberFormat="1" applyFont="1" applyFill="1" applyBorder="1" applyAlignment="1">
      <alignment horizontal="right" vertical="center" indent="1"/>
    </xf>
    <xf numFmtId="3" fontId="10" fillId="28" borderId="12" xfId="0" applyNumberFormat="1" applyFont="1" applyFill="1" applyBorder="1" applyAlignment="1">
      <alignment horizontal="center" vertical="center"/>
    </xf>
    <xf numFmtId="3" fontId="12" fillId="28" borderId="147" xfId="0" applyNumberFormat="1" applyFont="1" applyFill="1" applyBorder="1" applyAlignment="1" applyProtection="1">
      <alignment horizontal="right" vertical="center" indent="1"/>
      <protection locked="0"/>
    </xf>
    <xf numFmtId="0" fontId="0" fillId="28" borderId="12" xfId="0" applyFill="1" applyBorder="1"/>
    <xf numFmtId="0" fontId="6" fillId="19" borderId="131" xfId="0" applyFont="1" applyFill="1" applyBorder="1"/>
    <xf numFmtId="0" fontId="10" fillId="33" borderId="131" xfId="0" applyFont="1" applyFill="1" applyBorder="1" applyAlignment="1">
      <alignment vertical="center"/>
    </xf>
    <xf numFmtId="0" fontId="62" fillId="19" borderId="131" xfId="0" applyFont="1" applyFill="1" applyBorder="1" applyAlignment="1">
      <alignment vertical="center"/>
    </xf>
    <xf numFmtId="0" fontId="62" fillId="19" borderId="131" xfId="0" applyFont="1" applyFill="1" applyBorder="1"/>
    <xf numFmtId="3" fontId="12" fillId="17" borderId="142" xfId="0" applyNumberFormat="1" applyFont="1" applyFill="1" applyBorder="1" applyAlignment="1">
      <alignment horizontal="right" vertical="center" indent="1"/>
    </xf>
    <xf numFmtId="3" fontId="12" fillId="17" borderId="82" xfId="0" applyNumberFormat="1" applyFont="1" applyFill="1" applyBorder="1" applyAlignment="1">
      <alignment vertical="center"/>
    </xf>
    <xf numFmtId="0" fontId="10" fillId="20" borderId="15" xfId="0" applyFont="1" applyFill="1" applyBorder="1" applyAlignment="1">
      <alignment horizontal="left"/>
    </xf>
    <xf numFmtId="0" fontId="10" fillId="20" borderId="0" xfId="0" applyFont="1" applyFill="1" applyAlignment="1">
      <alignment horizontal="left"/>
    </xf>
    <xf numFmtId="0" fontId="14" fillId="20" borderId="0" xfId="0" applyFont="1" applyFill="1" applyAlignment="1">
      <alignment horizontal="left"/>
    </xf>
    <xf numFmtId="0" fontId="10" fillId="22" borderId="18" xfId="0" applyFont="1" applyFill="1" applyBorder="1" applyAlignment="1">
      <alignment horizontal="left"/>
    </xf>
    <xf numFmtId="0" fontId="0" fillId="21" borderId="32" xfId="0" applyFill="1" applyBorder="1" applyAlignment="1">
      <alignment horizontal="left"/>
    </xf>
    <xf numFmtId="0" fontId="0" fillId="21" borderId="125" xfId="0" applyFill="1" applyBorder="1" applyAlignment="1">
      <alignment horizontal="left"/>
    </xf>
    <xf numFmtId="0" fontId="0" fillId="21" borderId="123" xfId="0" applyFill="1" applyBorder="1" applyAlignment="1">
      <alignment horizontal="left"/>
    </xf>
    <xf numFmtId="0" fontId="10" fillId="0" borderId="0" xfId="0" applyFont="1" applyAlignment="1">
      <alignment horizontal="left"/>
    </xf>
    <xf numFmtId="0" fontId="95" fillId="0" borderId="0" xfId="0" applyFont="1" applyAlignment="1">
      <alignment horizontal="left"/>
    </xf>
    <xf numFmtId="3" fontId="10" fillId="22" borderId="0" xfId="0" applyNumberFormat="1" applyFont="1" applyFill="1" applyAlignment="1">
      <alignment horizontal="left" vertical="center" indent="1"/>
    </xf>
    <xf numFmtId="0" fontId="10" fillId="22" borderId="0" xfId="0" applyFont="1" applyFill="1" applyAlignment="1">
      <alignment horizontal="right"/>
    </xf>
    <xf numFmtId="3" fontId="10" fillId="19" borderId="0" xfId="0" applyNumberFormat="1" applyFont="1" applyFill="1" applyAlignment="1">
      <alignment vertical="top" wrapText="1"/>
    </xf>
    <xf numFmtId="3" fontId="10" fillId="19" borderId="0" xfId="0" applyNumberFormat="1" applyFont="1" applyFill="1" applyAlignment="1">
      <alignment wrapText="1"/>
    </xf>
    <xf numFmtId="3" fontId="12" fillId="22" borderId="0" xfId="0" applyNumberFormat="1" applyFont="1" applyFill="1" applyAlignment="1">
      <alignment horizontal="left" vertical="center" indent="1"/>
    </xf>
    <xf numFmtId="3" fontId="12" fillId="19" borderId="0" xfId="0" applyNumberFormat="1" applyFont="1" applyFill="1" applyAlignment="1">
      <alignment horizontal="left" vertical="center" indent="1"/>
    </xf>
    <xf numFmtId="0" fontId="10" fillId="19" borderId="125" xfId="0" applyFont="1" applyFill="1" applyBorder="1"/>
    <xf numFmtId="0" fontId="10" fillId="22" borderId="125" xfId="0" applyFont="1" applyFill="1" applyBorder="1"/>
    <xf numFmtId="0" fontId="10" fillId="19" borderId="125" xfId="0" applyFont="1" applyFill="1" applyBorder="1" applyAlignment="1">
      <alignment horizontal="left"/>
    </xf>
    <xf numFmtId="0" fontId="10" fillId="19" borderId="120" xfId="0" applyFont="1" applyFill="1" applyBorder="1"/>
    <xf numFmtId="0" fontId="10" fillId="19" borderId="131" xfId="0" applyFont="1" applyFill="1" applyBorder="1"/>
    <xf numFmtId="3" fontId="10" fillId="19" borderId="131" xfId="0" applyNumberFormat="1" applyFont="1" applyFill="1" applyBorder="1" applyAlignment="1">
      <alignment horizontal="right" vertical="center" indent="1"/>
    </xf>
    <xf numFmtId="3" fontId="13" fillId="19" borderId="123" xfId="0" applyNumberFormat="1" applyFont="1" applyFill="1" applyBorder="1" applyAlignment="1">
      <alignment horizontal="left" vertical="center" indent="1"/>
    </xf>
    <xf numFmtId="3" fontId="13" fillId="19" borderId="123" xfId="0" applyNumberFormat="1" applyFont="1" applyFill="1" applyBorder="1" applyAlignment="1">
      <alignment horizontal="right" vertical="center" indent="1"/>
    </xf>
    <xf numFmtId="3" fontId="10" fillId="19" borderId="126" xfId="0" applyNumberFormat="1" applyFont="1" applyFill="1" applyBorder="1" applyAlignment="1">
      <alignment horizontal="right" vertical="center" indent="1"/>
    </xf>
    <xf numFmtId="0" fontId="11" fillId="19" borderId="125" xfId="0" applyFont="1" applyFill="1" applyBorder="1"/>
    <xf numFmtId="169" fontId="6" fillId="0" borderId="149" xfId="0" applyNumberFormat="1" applyFont="1" applyBorder="1" applyAlignment="1">
      <alignment horizontal="left"/>
    </xf>
    <xf numFmtId="169" fontId="6" fillId="38" borderId="150" xfId="0" applyNumberFormat="1" applyFont="1" applyFill="1" applyBorder="1"/>
    <xf numFmtId="169" fontId="6" fillId="38" borderId="117" xfId="0" applyNumberFormat="1" applyFont="1" applyFill="1" applyBorder="1"/>
    <xf numFmtId="3" fontId="0" fillId="34" borderId="104" xfId="0" applyNumberFormat="1" applyFill="1" applyBorder="1"/>
    <xf numFmtId="0" fontId="62" fillId="0" borderId="0" xfId="0" applyFont="1" applyAlignment="1">
      <alignment horizontal="left"/>
    </xf>
    <xf numFmtId="2" fontId="6" fillId="21" borderId="117" xfId="0" applyNumberFormat="1" applyFont="1" applyFill="1" applyBorder="1" applyAlignment="1">
      <alignment horizontal="center"/>
    </xf>
    <xf numFmtId="4" fontId="6" fillId="21" borderId="127" xfId="0" applyNumberFormat="1" applyFont="1" applyFill="1" applyBorder="1" applyAlignment="1">
      <alignment horizontal="center"/>
    </xf>
    <xf numFmtId="0" fontId="7" fillId="21" borderId="0" xfId="0" applyFont="1" applyFill="1" applyAlignment="1">
      <alignment horizontal="left" wrapText="1"/>
    </xf>
    <xf numFmtId="0" fontId="7" fillId="21" borderId="0" xfId="0" applyFont="1" applyFill="1" applyAlignment="1">
      <alignment horizontal="center" wrapText="1"/>
    </xf>
    <xf numFmtId="0" fontId="7" fillId="21" borderId="108" xfId="0" applyFont="1" applyFill="1" applyBorder="1" applyAlignment="1">
      <alignment horizontal="center" wrapText="1"/>
    </xf>
    <xf numFmtId="0" fontId="7" fillId="21" borderId="65" xfId="0" applyFont="1" applyFill="1" applyBorder="1" applyAlignment="1">
      <alignment horizontal="left" wrapText="1"/>
    </xf>
    <xf numFmtId="0" fontId="7" fillId="21" borderId="0" xfId="0" applyFont="1" applyFill="1" applyAlignment="1">
      <alignment horizontal="left" vertical="center" wrapText="1"/>
    </xf>
    <xf numFmtId="0" fontId="7" fillId="21" borderId="110" xfId="0" applyFont="1" applyFill="1" applyBorder="1" applyAlignment="1">
      <alignment horizontal="center" wrapText="1"/>
    </xf>
    <xf numFmtId="0" fontId="6" fillId="21" borderId="0" xfId="0" quotePrefix="1" applyFont="1" applyFill="1" applyAlignment="1">
      <alignment horizontal="left"/>
    </xf>
    <xf numFmtId="0" fontId="6" fillId="21" borderId="0" xfId="0" quotePrefix="1" applyFont="1" applyFill="1" applyAlignment="1">
      <alignment horizontal="center"/>
    </xf>
    <xf numFmtId="0" fontId="6" fillId="21" borderId="0" xfId="0" applyFont="1" applyFill="1" applyAlignment="1">
      <alignment vertical="center"/>
    </xf>
    <xf numFmtId="0" fontId="6" fillId="21" borderId="148" xfId="0" applyFont="1" applyFill="1" applyBorder="1" applyAlignment="1">
      <alignment horizontal="left"/>
    </xf>
    <xf numFmtId="4" fontId="6" fillId="21" borderId="148" xfId="0" applyNumberFormat="1" applyFont="1" applyFill="1" applyBorder="1" applyAlignment="1">
      <alignment horizontal="center" vertical="top"/>
    </xf>
    <xf numFmtId="0" fontId="6" fillId="25" borderId="149" xfId="0" applyFont="1" applyFill="1" applyBorder="1"/>
    <xf numFmtId="0" fontId="6" fillId="25" borderId="57" xfId="0" applyFont="1" applyFill="1" applyBorder="1"/>
    <xf numFmtId="0" fontId="7" fillId="21" borderId="152" xfId="0" applyFont="1" applyFill="1" applyBorder="1" applyAlignment="1">
      <alignment horizontal="right" wrapText="1"/>
    </xf>
    <xf numFmtId="4" fontId="6" fillId="21" borderId="148" xfId="0" applyNumberFormat="1" applyFont="1" applyFill="1" applyBorder="1"/>
    <xf numFmtId="0" fontId="7" fillId="20" borderId="153" xfId="0" applyFont="1" applyFill="1" applyBorder="1" applyAlignment="1">
      <alignment horizontal="center" vertical="center" wrapText="1"/>
    </xf>
    <xf numFmtId="0" fontId="7" fillId="21" borderId="152" xfId="0" applyFont="1" applyFill="1" applyBorder="1" applyAlignment="1">
      <alignment horizontal="left" wrapText="1"/>
    </xf>
    <xf numFmtId="0" fontId="6" fillId="21" borderId="148" xfId="0" quotePrefix="1" applyFont="1" applyFill="1" applyBorder="1" applyAlignment="1">
      <alignment horizontal="left"/>
    </xf>
    <xf numFmtId="0" fontId="6" fillId="21" borderId="148" xfId="0" applyFont="1" applyFill="1" applyBorder="1"/>
    <xf numFmtId="0" fontId="6" fillId="20" borderId="154" xfId="0" applyFont="1" applyFill="1" applyBorder="1" applyAlignment="1">
      <alignment horizontal="left" wrapText="1"/>
    </xf>
    <xf numFmtId="0" fontId="7" fillId="21" borderId="148" xfId="0" applyFont="1" applyFill="1" applyBorder="1" applyAlignment="1">
      <alignment horizontal="left" wrapText="1"/>
    </xf>
    <xf numFmtId="0" fontId="7" fillId="20" borderId="155" xfId="0" applyFont="1" applyFill="1" applyBorder="1" applyAlignment="1">
      <alignment horizontal="center" vertical="center" wrapText="1"/>
    </xf>
    <xf numFmtId="0" fontId="7" fillId="21" borderId="156" xfId="0" applyFont="1" applyFill="1" applyBorder="1" applyAlignment="1">
      <alignment horizontal="center" wrapText="1"/>
    </xf>
    <xf numFmtId="0" fontId="7" fillId="21" borderId="156" xfId="0" applyFont="1" applyFill="1" applyBorder="1" applyAlignment="1">
      <alignment horizontal="left" wrapText="1"/>
    </xf>
    <xf numFmtId="0" fontId="6" fillId="21" borderId="0" xfId="0" applyFont="1" applyFill="1" applyAlignment="1">
      <alignment horizontal="left" vertical="center"/>
    </xf>
    <xf numFmtId="0" fontId="69" fillId="25" borderId="57" xfId="0" applyFont="1" applyFill="1" applyBorder="1" applyAlignment="1">
      <alignment horizontal="left" vertical="center"/>
    </xf>
    <xf numFmtId="0" fontId="7" fillId="25" borderId="57" xfId="0" applyFont="1" applyFill="1" applyBorder="1" applyAlignment="1">
      <alignment horizontal="right" vertical="top" wrapText="1"/>
    </xf>
    <xf numFmtId="0" fontId="6" fillId="21" borderId="86" xfId="0" applyFont="1" applyFill="1" applyBorder="1" applyAlignment="1">
      <alignment horizontal="left"/>
    </xf>
    <xf numFmtId="0" fontId="6" fillId="21" borderId="157" xfId="0" applyFont="1" applyFill="1" applyBorder="1" applyAlignment="1">
      <alignment horizontal="left"/>
    </xf>
    <xf numFmtId="0" fontId="6" fillId="21" borderId="157" xfId="0" applyFont="1" applyFill="1" applyBorder="1" applyAlignment="1">
      <alignment horizontal="center"/>
    </xf>
    <xf numFmtId="2" fontId="6" fillId="21" borderId="157" xfId="0" applyNumberFormat="1" applyFont="1" applyFill="1" applyBorder="1" applyAlignment="1">
      <alignment horizontal="center"/>
    </xf>
    <xf numFmtId="169" fontId="6" fillId="21" borderId="157" xfId="0" applyNumberFormat="1" applyFont="1" applyFill="1" applyBorder="1" applyAlignment="1">
      <alignment horizontal="left"/>
    </xf>
    <xf numFmtId="169" fontId="6" fillId="21" borderId="157" xfId="0" applyNumberFormat="1" applyFont="1" applyFill="1" applyBorder="1"/>
    <xf numFmtId="4" fontId="6" fillId="21" borderId="157" xfId="0" applyNumberFormat="1" applyFont="1" applyFill="1" applyBorder="1" applyAlignment="1">
      <alignment horizontal="center"/>
    </xf>
    <xf numFmtId="4" fontId="6" fillId="21" borderId="157" xfId="0" applyNumberFormat="1" applyFont="1" applyFill="1" applyBorder="1" applyAlignment="1">
      <alignment horizontal="center" vertical="top"/>
    </xf>
    <xf numFmtId="0" fontId="6" fillId="21" borderId="157" xfId="0" applyFont="1" applyFill="1" applyBorder="1" applyAlignment="1">
      <alignment vertical="top"/>
    </xf>
    <xf numFmtId="0" fontId="6" fillId="21" borderId="157" xfId="0" applyFont="1" applyFill="1" applyBorder="1"/>
    <xf numFmtId="4" fontId="6" fillId="21" borderId="157" xfId="0" applyNumberFormat="1" applyFont="1" applyFill="1" applyBorder="1"/>
    <xf numFmtId="0" fontId="6" fillId="21" borderId="151" xfId="0" applyFont="1" applyFill="1" applyBorder="1" applyAlignment="1">
      <alignment horizontal="left"/>
    </xf>
    <xf numFmtId="0" fontId="6" fillId="21" borderId="151" xfId="0" applyFont="1" applyFill="1" applyBorder="1" applyAlignment="1">
      <alignment horizontal="center"/>
    </xf>
    <xf numFmtId="2" fontId="6" fillId="21" borderId="86" xfId="0" applyNumberFormat="1" applyFont="1" applyFill="1" applyBorder="1" applyAlignment="1">
      <alignment horizontal="center"/>
    </xf>
    <xf numFmtId="4" fontId="6" fillId="21" borderId="151" xfId="0" applyNumberFormat="1" applyFont="1" applyFill="1" applyBorder="1" applyAlignment="1">
      <alignment horizontal="center"/>
    </xf>
    <xf numFmtId="4" fontId="6" fillId="21" borderId="86" xfId="0" applyNumberFormat="1" applyFont="1" applyFill="1" applyBorder="1" applyAlignment="1">
      <alignment horizontal="center"/>
    </xf>
    <xf numFmtId="0" fontId="30" fillId="21" borderId="86" xfId="40" applyFill="1" applyBorder="1"/>
    <xf numFmtId="0" fontId="0" fillId="19" borderId="148" xfId="0" applyFill="1" applyBorder="1"/>
    <xf numFmtId="3" fontId="14" fillId="17" borderId="158" xfId="0" applyNumberFormat="1" applyFont="1" applyFill="1" applyBorder="1" applyAlignment="1">
      <alignment horizontal="right" vertical="center" indent="1"/>
    </xf>
    <xf numFmtId="3" fontId="0" fillId="0" borderId="0" xfId="0" applyNumberFormat="1" applyAlignment="1">
      <alignment horizontal="right" indent="1"/>
    </xf>
    <xf numFmtId="3" fontId="61" fillId="30" borderId="0" xfId="0" applyNumberFormat="1" applyFont="1" applyFill="1" applyAlignment="1">
      <alignment horizontal="right" vertical="top"/>
    </xf>
    <xf numFmtId="0" fontId="10" fillId="21" borderId="159" xfId="0" applyFont="1" applyFill="1" applyBorder="1" applyAlignment="1">
      <alignment vertical="top"/>
    </xf>
    <xf numFmtId="0" fontId="12" fillId="19" borderId="0" xfId="0" applyFont="1" applyFill="1" applyAlignment="1">
      <alignment horizontal="center" vertical="center" wrapText="1"/>
    </xf>
    <xf numFmtId="3" fontId="10" fillId="0" borderId="0" xfId="0" applyNumberFormat="1" applyFont="1" applyAlignment="1">
      <alignment horizontal="center" vertical="center"/>
    </xf>
    <xf numFmtId="3" fontId="12" fillId="21" borderId="161" xfId="0" applyNumberFormat="1" applyFont="1" applyFill="1" applyBorder="1" applyAlignment="1" applyProtection="1">
      <alignment horizontal="right" vertical="center" indent="1"/>
      <protection locked="0"/>
    </xf>
    <xf numFmtId="3" fontId="10" fillId="33" borderId="160" xfId="0" applyNumberFormat="1" applyFont="1" applyFill="1" applyBorder="1" applyAlignment="1">
      <alignment horizontal="right" vertical="center" indent="1"/>
    </xf>
    <xf numFmtId="0" fontId="14" fillId="19" borderId="0" xfId="0" applyFont="1" applyFill="1" applyAlignment="1">
      <alignment horizontal="center" vertical="center"/>
    </xf>
    <xf numFmtId="0" fontId="7" fillId="19" borderId="0" xfId="0" applyFont="1" applyFill="1" applyAlignment="1">
      <alignment horizontal="center" vertical="center"/>
    </xf>
    <xf numFmtId="0" fontId="6" fillId="36" borderId="0" xfId="0" applyFont="1" applyFill="1" applyAlignment="1">
      <alignment horizontal="left"/>
    </xf>
    <xf numFmtId="0" fontId="6" fillId="21" borderId="0" xfId="0" applyFont="1" applyFill="1" applyAlignment="1">
      <alignment horizontal="center" vertical="center"/>
    </xf>
    <xf numFmtId="0" fontId="10" fillId="20" borderId="164" xfId="0" applyFont="1" applyFill="1" applyBorder="1"/>
    <xf numFmtId="3" fontId="15" fillId="19" borderId="163" xfId="0" applyNumberFormat="1" applyFont="1" applyFill="1" applyBorder="1" applyAlignment="1">
      <alignment horizontal="right" vertical="center" indent="1"/>
    </xf>
    <xf numFmtId="3" fontId="15" fillId="19" borderId="164" xfId="0" applyNumberFormat="1" applyFont="1" applyFill="1" applyBorder="1" applyAlignment="1">
      <alignment horizontal="right" vertical="center" indent="1"/>
    </xf>
    <xf numFmtId="3" fontId="15" fillId="17" borderId="163" xfId="0" applyNumberFormat="1" applyFont="1" applyFill="1" applyBorder="1" applyAlignment="1">
      <alignment horizontal="right" vertical="center" indent="1"/>
    </xf>
    <xf numFmtId="3" fontId="12" fillId="21" borderId="133" xfId="0" applyNumberFormat="1" applyFont="1" applyFill="1" applyBorder="1" applyAlignment="1">
      <alignment horizontal="right" vertical="center" indent="1"/>
    </xf>
    <xf numFmtId="0" fontId="0" fillId="19" borderId="164" xfId="0" applyFill="1" applyBorder="1"/>
    <xf numFmtId="3" fontId="15" fillId="19" borderId="159" xfId="0" applyNumberFormat="1" applyFont="1" applyFill="1" applyBorder="1" applyAlignment="1">
      <alignment horizontal="right" vertical="center" indent="1"/>
    </xf>
    <xf numFmtId="3" fontId="12" fillId="19" borderId="159" xfId="0" applyNumberFormat="1" applyFont="1" applyFill="1" applyBorder="1" applyAlignment="1">
      <alignment horizontal="right" vertical="center" indent="1"/>
    </xf>
    <xf numFmtId="0" fontId="72" fillId="19" borderId="35" xfId="0" applyFont="1" applyFill="1" applyBorder="1" applyAlignment="1">
      <alignment horizontal="center" vertical="center" wrapText="1"/>
    </xf>
    <xf numFmtId="0" fontId="72" fillId="21" borderId="140" xfId="0" applyFont="1" applyFill="1" applyBorder="1" applyAlignment="1">
      <alignment horizontal="center" vertical="center" wrapText="1"/>
    </xf>
    <xf numFmtId="3" fontId="121" fillId="19" borderId="15" xfId="0" applyNumberFormat="1" applyFont="1" applyFill="1" applyBorder="1" applyAlignment="1">
      <alignment horizontal="right" vertical="center" indent="1"/>
    </xf>
    <xf numFmtId="168" fontId="7" fillId="20" borderId="18" xfId="0" applyNumberFormat="1" applyFont="1" applyFill="1" applyBorder="1" applyAlignment="1">
      <alignment horizontal="center"/>
    </xf>
    <xf numFmtId="3" fontId="12" fillId="21" borderId="162" xfId="0" applyNumberFormat="1" applyFont="1" applyFill="1" applyBorder="1" applyAlignment="1" applyProtection="1">
      <alignment horizontal="right" vertical="center" indent="1"/>
      <protection locked="0"/>
    </xf>
    <xf numFmtId="0" fontId="10" fillId="0" borderId="0" xfId="0" applyFont="1" applyAlignment="1">
      <alignment horizontal="center" vertical="center"/>
    </xf>
    <xf numFmtId="0" fontId="11" fillId="0" borderId="12" xfId="0" applyFont="1" applyBorder="1" applyAlignment="1">
      <alignment horizontal="left" vertical="center"/>
    </xf>
    <xf numFmtId="0" fontId="10" fillId="0" borderId="12" xfId="0" applyFont="1" applyBorder="1" applyAlignment="1">
      <alignment horizontal="center" vertical="center"/>
    </xf>
    <xf numFmtId="0" fontId="12" fillId="0" borderId="0" xfId="0" applyFont="1"/>
    <xf numFmtId="0" fontId="69" fillId="21" borderId="18" xfId="0" applyFont="1" applyFill="1" applyBorder="1" applyAlignment="1">
      <alignment horizontal="center" vertical="center"/>
    </xf>
    <xf numFmtId="0" fontId="7" fillId="28" borderId="0" xfId="0" applyFont="1" applyFill="1" applyAlignment="1">
      <alignment horizontal="center" vertical="center" wrapText="1"/>
    </xf>
    <xf numFmtId="0" fontId="7" fillId="42" borderId="0" xfId="0" applyFont="1" applyFill="1" applyAlignment="1">
      <alignment horizontal="center" vertical="center" wrapText="1"/>
    </xf>
    <xf numFmtId="0" fontId="7" fillId="28" borderId="76" xfId="0" applyFont="1" applyFill="1" applyBorder="1" applyAlignment="1">
      <alignment horizontal="center" vertical="center" wrapText="1"/>
    </xf>
    <xf numFmtId="0" fontId="6" fillId="17" borderId="0" xfId="0" applyFont="1" applyFill="1" applyAlignment="1">
      <alignment horizontal="center" vertical="center"/>
    </xf>
    <xf numFmtId="0" fontId="7" fillId="17" borderId="0" xfId="0" applyFont="1" applyFill="1" applyAlignment="1">
      <alignment horizontal="center" vertical="center" wrapText="1"/>
    </xf>
    <xf numFmtId="172" fontId="6" fillId="21" borderId="0" xfId="0" applyNumberFormat="1" applyFont="1" applyFill="1" applyAlignment="1">
      <alignment horizontal="center" vertical="center"/>
    </xf>
    <xf numFmtId="172" fontId="6" fillId="21" borderId="157" xfId="0" applyNumberFormat="1" applyFont="1" applyFill="1" applyBorder="1" applyAlignment="1">
      <alignment horizontal="center" vertical="center"/>
    </xf>
    <xf numFmtId="0" fontId="6" fillId="21" borderId="157" xfId="0" applyFont="1" applyFill="1" applyBorder="1" applyAlignment="1">
      <alignment horizontal="center" vertical="center"/>
    </xf>
    <xf numFmtId="0" fontId="68" fillId="29" borderId="63" xfId="40" applyFont="1" applyFill="1" applyBorder="1" applyAlignment="1">
      <alignment horizontal="center" vertical="center" wrapText="1"/>
    </xf>
    <xf numFmtId="0" fontId="67" fillId="29" borderId="0" xfId="40" applyFont="1" applyFill="1" applyAlignment="1">
      <alignment horizontal="center" vertical="center" wrapText="1"/>
    </xf>
    <xf numFmtId="0" fontId="7" fillId="27" borderId="0" xfId="0" applyFont="1" applyFill="1" applyAlignment="1">
      <alignment horizontal="center" vertical="center" wrapText="1"/>
    </xf>
    <xf numFmtId="0" fontId="67" fillId="29" borderId="0" xfId="40" applyFont="1" applyFill="1" applyAlignment="1">
      <alignment horizontal="center" vertical="center"/>
    </xf>
    <xf numFmtId="3" fontId="0" fillId="27" borderId="0" xfId="0" applyNumberFormat="1" applyFill="1" applyAlignment="1">
      <alignment horizontal="center" vertical="center"/>
    </xf>
    <xf numFmtId="3" fontId="6" fillId="27" borderId="0" xfId="0" applyNumberFormat="1" applyFont="1" applyFill="1" applyAlignment="1">
      <alignment horizontal="center" vertical="center"/>
    </xf>
    <xf numFmtId="0" fontId="67" fillId="29" borderId="157" xfId="40" applyFont="1" applyFill="1" applyBorder="1" applyAlignment="1">
      <alignment horizontal="center" vertical="center"/>
    </xf>
    <xf numFmtId="3" fontId="0" fillId="27" borderId="157" xfId="0" applyNumberFormat="1" applyFill="1" applyBorder="1" applyAlignment="1">
      <alignment horizontal="center" vertical="center"/>
    </xf>
    <xf numFmtId="0" fontId="58" fillId="17" borderId="0" xfId="0" applyFont="1" applyFill="1" applyAlignment="1">
      <alignment horizontal="center" vertical="center"/>
    </xf>
    <xf numFmtId="0" fontId="6" fillId="21" borderId="151" xfId="0" applyFont="1" applyFill="1" applyBorder="1" applyAlignment="1">
      <alignment horizontal="center" vertical="center"/>
    </xf>
    <xf numFmtId="0" fontId="7" fillId="27" borderId="63" xfId="0" applyFont="1" applyFill="1" applyBorder="1" applyAlignment="1">
      <alignment horizontal="center" vertical="center" wrapText="1"/>
    </xf>
    <xf numFmtId="3" fontId="71" fillId="33" borderId="0" xfId="0" applyNumberFormat="1" applyFont="1" applyFill="1" applyAlignment="1">
      <alignment horizontal="center" vertical="top"/>
    </xf>
    <xf numFmtId="0" fontId="71" fillId="19" borderId="61" xfId="54" quotePrefix="1" applyFont="1" applyFill="1" applyBorder="1" applyAlignment="1">
      <alignment horizontal="center"/>
    </xf>
    <xf numFmtId="0" fontId="114" fillId="28" borderId="114" xfId="0" applyFont="1" applyFill="1" applyBorder="1" applyAlignment="1">
      <alignment horizontal="right" vertical="top"/>
    </xf>
    <xf numFmtId="0" fontId="61" fillId="28" borderId="0" xfId="0" applyFont="1" applyFill="1" applyAlignment="1">
      <alignment horizontal="right" vertical="center"/>
    </xf>
    <xf numFmtId="0" fontId="10" fillId="21" borderId="89" xfId="0" applyFont="1" applyFill="1" applyBorder="1" applyAlignment="1">
      <alignment vertical="top"/>
    </xf>
    <xf numFmtId="0" fontId="12" fillId="21" borderId="0" xfId="0" applyFont="1" applyFill="1" applyAlignment="1">
      <alignment vertical="top"/>
    </xf>
    <xf numFmtId="0" fontId="10" fillId="21" borderId="94" xfId="0" applyFont="1" applyFill="1" applyBorder="1" applyAlignment="1">
      <alignment vertical="top"/>
    </xf>
    <xf numFmtId="2" fontId="6" fillId="22" borderId="0" xfId="0" applyNumberFormat="1" applyFont="1" applyFill="1" applyAlignment="1">
      <alignment horizontal="left"/>
    </xf>
    <xf numFmtId="171" fontId="6" fillId="22" borderId="0" xfId="0" applyNumberFormat="1" applyFont="1" applyFill="1" applyAlignment="1">
      <alignment horizontal="left"/>
    </xf>
    <xf numFmtId="1" fontId="6" fillId="36" borderId="0" xfId="0" applyNumberFormat="1" applyFont="1" applyFill="1" applyAlignment="1">
      <alignment horizontal="left"/>
    </xf>
    <xf numFmtId="0" fontId="6" fillId="0" borderId="159" xfId="0" applyFont="1" applyBorder="1"/>
    <xf numFmtId="0" fontId="51" fillId="35" borderId="57" xfId="0" applyFont="1" applyFill="1" applyBorder="1" applyAlignment="1">
      <alignment horizontal="left" vertical="top"/>
    </xf>
    <xf numFmtId="169" fontId="6" fillId="0" borderId="57" xfId="0" applyNumberFormat="1" applyFont="1" applyBorder="1"/>
    <xf numFmtId="169" fontId="6" fillId="0" borderId="165" xfId="0" applyNumberFormat="1" applyFont="1" applyBorder="1"/>
    <xf numFmtId="3" fontId="12" fillId="28" borderId="0" xfId="0" applyNumberFormat="1" applyFont="1" applyFill="1" applyAlignment="1">
      <alignment horizontal="center" vertical="center" wrapText="1"/>
    </xf>
    <xf numFmtId="0" fontId="69" fillId="35" borderId="0" xfId="54" applyFont="1" applyFill="1" applyAlignment="1">
      <alignment horizontal="right" vertical="center"/>
    </xf>
    <xf numFmtId="168" fontId="69" fillId="35" borderId="13" xfId="54" applyNumberFormat="1" applyFont="1" applyFill="1" applyBorder="1" applyAlignment="1">
      <alignment horizontal="right" vertical="center"/>
    </xf>
    <xf numFmtId="0" fontId="7" fillId="20" borderId="18" xfId="0" applyFont="1" applyFill="1" applyBorder="1"/>
    <xf numFmtId="0" fontId="0" fillId="19" borderId="159" xfId="0" applyFill="1" applyBorder="1"/>
    <xf numFmtId="0" fontId="15" fillId="19" borderId="159" xfId="0" applyFont="1" applyFill="1" applyBorder="1"/>
    <xf numFmtId="3" fontId="6" fillId="34" borderId="32" xfId="0" applyNumberFormat="1" applyFont="1" applyFill="1" applyBorder="1"/>
    <xf numFmtId="0" fontId="10" fillId="0" borderId="73" xfId="0" applyFont="1" applyBorder="1"/>
    <xf numFmtId="0" fontId="10" fillId="0" borderId="74" xfId="0" applyFont="1" applyBorder="1"/>
    <xf numFmtId="0" fontId="6" fillId="34" borderId="0" xfId="0" applyFont="1" applyFill="1"/>
    <xf numFmtId="0" fontId="15" fillId="22" borderId="0" xfId="0" applyFont="1" applyFill="1" applyAlignment="1">
      <alignment vertical="center"/>
    </xf>
    <xf numFmtId="0" fontId="62" fillId="22" borderId="0" xfId="0" applyFont="1" applyFill="1" applyAlignment="1">
      <alignment vertical="center"/>
    </xf>
    <xf numFmtId="173" fontId="0" fillId="0" borderId="0" xfId="96" applyNumberFormat="1" applyFont="1"/>
    <xf numFmtId="0" fontId="10" fillId="21" borderId="159" xfId="0" applyFont="1" applyFill="1" applyBorder="1"/>
    <xf numFmtId="0" fontId="10" fillId="21" borderId="63" xfId="0" applyFont="1" applyFill="1" applyBorder="1" applyAlignment="1">
      <alignment horizontal="left" vertical="top" wrapText="1"/>
    </xf>
    <xf numFmtId="0" fontId="12" fillId="0" borderId="63" xfId="0" applyFont="1" applyBorder="1" applyAlignment="1">
      <alignment horizontal="center" vertical="top"/>
    </xf>
    <xf numFmtId="0" fontId="10" fillId="21" borderId="63" xfId="0" applyFont="1" applyFill="1" applyBorder="1" applyAlignment="1">
      <alignment horizontal="center" vertical="top"/>
    </xf>
    <xf numFmtId="0" fontId="114" fillId="28" borderId="167" xfId="0" applyFont="1" applyFill="1" applyBorder="1" applyAlignment="1">
      <alignment horizontal="left" vertical="top" wrapText="1"/>
    </xf>
    <xf numFmtId="0" fontId="114" fillId="28" borderId="168" xfId="0" applyFont="1" applyFill="1" applyBorder="1" applyAlignment="1">
      <alignment horizontal="left" vertical="top" wrapText="1"/>
    </xf>
    <xf numFmtId="0" fontId="0" fillId="28" borderId="167" xfId="0" applyFill="1" applyBorder="1"/>
    <xf numFmtId="3" fontId="12" fillId="28" borderId="168" xfId="0" applyNumberFormat="1" applyFont="1" applyFill="1" applyBorder="1" applyAlignment="1" applyProtection="1">
      <alignment horizontal="right" vertical="center" indent="1"/>
      <protection locked="0"/>
    </xf>
    <xf numFmtId="0" fontId="0" fillId="28" borderId="140" xfId="0" applyFill="1" applyBorder="1"/>
    <xf numFmtId="3" fontId="12" fillId="21" borderId="0" xfId="40" applyNumberFormat="1" applyFont="1" applyFill="1" applyAlignment="1">
      <alignment vertical="top"/>
    </xf>
    <xf numFmtId="0" fontId="122" fillId="0" borderId="0" xfId="0" applyFont="1"/>
    <xf numFmtId="0" fontId="105" fillId="0" borderId="0" xfId="0" applyFont="1"/>
    <xf numFmtId="0" fontId="123" fillId="0" borderId="0" xfId="0" applyFont="1"/>
    <xf numFmtId="0" fontId="61" fillId="20" borderId="0" xfId="0" applyFont="1" applyFill="1"/>
    <xf numFmtId="0" fontId="61" fillId="19" borderId="0" xfId="0" applyFont="1" applyFill="1" applyAlignment="1">
      <alignment horizontal="left" vertical="center" wrapText="1"/>
    </xf>
    <xf numFmtId="0" fontId="10" fillId="19" borderId="0" xfId="0" applyFont="1" applyFill="1" applyAlignment="1">
      <alignment horizontal="left" wrapText="1"/>
    </xf>
    <xf numFmtId="0" fontId="6" fillId="19" borderId="159" xfId="0" applyFont="1" applyFill="1" applyBorder="1"/>
    <xf numFmtId="1" fontId="6" fillId="34" borderId="0" xfId="0" applyNumberFormat="1" applyFont="1" applyFill="1" applyAlignment="1">
      <alignment horizontal="left"/>
    </xf>
    <xf numFmtId="0" fontId="6" fillId="34" borderId="0" xfId="0" applyFont="1" applyFill="1" applyAlignment="1">
      <alignment horizontal="left"/>
    </xf>
    <xf numFmtId="1" fontId="6" fillId="33" borderId="0" xfId="0" applyNumberFormat="1" applyFont="1" applyFill="1" applyAlignment="1">
      <alignment horizontal="left"/>
    </xf>
    <xf numFmtId="0" fontId="6" fillId="33" borderId="0" xfId="0" applyFont="1" applyFill="1" applyAlignment="1">
      <alignment horizontal="left"/>
    </xf>
    <xf numFmtId="1" fontId="6" fillId="42" borderId="0" xfId="0" applyNumberFormat="1" applyFont="1" applyFill="1" applyAlignment="1">
      <alignment horizontal="left"/>
    </xf>
    <xf numFmtId="0" fontId="6" fillId="42" borderId="0" xfId="0" applyFont="1" applyFill="1" applyAlignment="1">
      <alignment horizontal="left"/>
    </xf>
    <xf numFmtId="3" fontId="6" fillId="37" borderId="0" xfId="0" applyNumberFormat="1" applyFont="1" applyFill="1" applyAlignment="1">
      <alignment horizontal="left"/>
    </xf>
    <xf numFmtId="0" fontId="6" fillId="37" borderId="0" xfId="0" applyFont="1" applyFill="1" applyAlignment="1">
      <alignment horizontal="left"/>
    </xf>
    <xf numFmtId="4" fontId="6" fillId="37" borderId="0" xfId="0" applyNumberFormat="1" applyFont="1" applyFill="1" applyAlignment="1">
      <alignment horizontal="left"/>
    </xf>
    <xf numFmtId="0" fontId="112" fillId="33" borderId="0" xfId="0" applyFont="1" applyFill="1"/>
    <xf numFmtId="0" fontId="0" fillId="19" borderId="170" xfId="0" applyFill="1" applyBorder="1"/>
    <xf numFmtId="0" fontId="112" fillId="42" borderId="0" xfId="0" applyFont="1" applyFill="1"/>
    <xf numFmtId="2" fontId="7" fillId="20" borderId="18" xfId="0" applyNumberFormat="1" applyFont="1" applyFill="1" applyBorder="1" applyAlignment="1">
      <alignment horizontal="left"/>
    </xf>
    <xf numFmtId="0" fontId="10" fillId="20" borderId="160" xfId="0" applyFont="1" applyFill="1" applyBorder="1"/>
    <xf numFmtId="0" fontId="7" fillId="20" borderId="123" xfId="0" applyFont="1" applyFill="1" applyBorder="1"/>
    <xf numFmtId="0" fontId="0" fillId="19" borderId="160" xfId="0" applyFill="1" applyBorder="1"/>
    <xf numFmtId="168" fontId="7" fillId="20" borderId="18" xfId="0" applyNumberFormat="1" applyFont="1" applyFill="1" applyBorder="1"/>
    <xf numFmtId="168" fontId="7" fillId="20" borderId="123" xfId="0" applyNumberFormat="1" applyFont="1" applyFill="1" applyBorder="1"/>
    <xf numFmtId="3" fontId="10" fillId="19" borderId="170" xfId="0" applyNumberFormat="1" applyFont="1" applyFill="1" applyBorder="1" applyAlignment="1">
      <alignment horizontal="right" vertical="center" indent="1"/>
    </xf>
    <xf numFmtId="3" fontId="10" fillId="23" borderId="170" xfId="0" applyNumberFormat="1" applyFont="1" applyFill="1" applyBorder="1" applyAlignment="1">
      <alignment horizontal="right" vertical="center" indent="1"/>
    </xf>
    <xf numFmtId="0" fontId="10" fillId="22" borderId="170" xfId="0" applyFont="1" applyFill="1" applyBorder="1"/>
    <xf numFmtId="0" fontId="58" fillId="24" borderId="123" xfId="0" applyFont="1" applyFill="1" applyBorder="1"/>
    <xf numFmtId="0" fontId="58" fillId="24" borderId="133" xfId="0" applyFont="1" applyFill="1" applyBorder="1"/>
    <xf numFmtId="0" fontId="0" fillId="19" borderId="171" xfId="0" applyFill="1" applyBorder="1"/>
    <xf numFmtId="0" fontId="58" fillId="24" borderId="74" xfId="0" applyFont="1" applyFill="1" applyBorder="1"/>
    <xf numFmtId="0" fontId="58" fillId="24" borderId="170" xfId="0" applyFont="1" applyFill="1" applyBorder="1"/>
    <xf numFmtId="0" fontId="58" fillId="24" borderId="126" xfId="0" applyFont="1" applyFill="1" applyBorder="1"/>
    <xf numFmtId="3" fontId="12" fillId="30" borderId="172" xfId="0" applyNumberFormat="1" applyFont="1" applyFill="1" applyBorder="1" applyAlignment="1">
      <alignment horizontal="right" vertical="center" indent="1"/>
    </xf>
    <xf numFmtId="3" fontId="59" fillId="24" borderId="172" xfId="0" applyNumberFormat="1" applyFont="1" applyFill="1" applyBorder="1" applyAlignment="1">
      <alignment horizontal="right" vertical="center" indent="1"/>
    </xf>
    <xf numFmtId="0" fontId="10" fillId="19" borderId="170" xfId="0" applyFont="1" applyFill="1" applyBorder="1"/>
    <xf numFmtId="3" fontId="10" fillId="19" borderId="173" xfId="0" applyNumberFormat="1" applyFont="1" applyFill="1" applyBorder="1" applyAlignment="1">
      <alignment horizontal="right" vertical="center" indent="1"/>
    </xf>
    <xf numFmtId="3" fontId="10" fillId="22" borderId="42" xfId="0" applyNumberFormat="1" applyFont="1" applyFill="1" applyBorder="1" applyAlignment="1">
      <alignment horizontal="right" vertical="center" indent="1"/>
    </xf>
    <xf numFmtId="3" fontId="10" fillId="22" borderId="133" xfId="0" applyNumberFormat="1" applyFont="1" applyFill="1" applyBorder="1" applyAlignment="1">
      <alignment horizontal="right" vertical="center" indent="1"/>
    </xf>
    <xf numFmtId="3" fontId="10" fillId="22" borderId="47" xfId="0" applyNumberFormat="1" applyFont="1" applyFill="1" applyBorder="1" applyAlignment="1">
      <alignment horizontal="right" vertical="center" indent="1"/>
    </xf>
    <xf numFmtId="3" fontId="10" fillId="22" borderId="76" xfId="0" applyNumberFormat="1" applyFont="1" applyFill="1" applyBorder="1" applyAlignment="1">
      <alignment horizontal="right" vertical="center" indent="1"/>
    </xf>
    <xf numFmtId="3" fontId="10" fillId="22" borderId="18" xfId="0" applyNumberFormat="1" applyFont="1" applyFill="1" applyBorder="1" applyAlignment="1">
      <alignment horizontal="right" vertical="center" indent="1"/>
    </xf>
    <xf numFmtId="0" fontId="0" fillId="22" borderId="47" xfId="0" applyFill="1" applyBorder="1"/>
    <xf numFmtId="0" fontId="61" fillId="19" borderId="0" xfId="0" applyFont="1" applyFill="1" applyAlignment="1">
      <alignment horizontal="left" wrapText="1"/>
    </xf>
    <xf numFmtId="0" fontId="40" fillId="19" borderId="0" xfId="0" applyFont="1" applyFill="1" applyAlignment="1">
      <alignment horizontal="center"/>
    </xf>
    <xf numFmtId="0" fontId="10" fillId="22" borderId="0" xfId="0" applyFont="1" applyFill="1" applyAlignment="1">
      <alignment vertical="top" wrapText="1"/>
    </xf>
    <xf numFmtId="1" fontId="6" fillId="41" borderId="0" xfId="0" applyNumberFormat="1" applyFont="1" applyFill="1" applyAlignment="1">
      <alignment horizontal="left"/>
    </xf>
    <xf numFmtId="0" fontId="6" fillId="41" borderId="0" xfId="0" applyFont="1" applyFill="1" applyAlignment="1">
      <alignment horizontal="left"/>
    </xf>
    <xf numFmtId="2" fontId="6" fillId="42" borderId="0" xfId="0" applyNumberFormat="1" applyFont="1" applyFill="1" applyAlignment="1">
      <alignment horizontal="left"/>
    </xf>
    <xf numFmtId="2" fontId="6" fillId="36" borderId="0" xfId="0" applyNumberFormat="1" applyFont="1" applyFill="1" applyAlignment="1">
      <alignment horizontal="left"/>
    </xf>
    <xf numFmtId="3" fontId="6" fillId="27" borderId="0" xfId="0" applyNumberFormat="1" applyFont="1" applyFill="1" applyAlignment="1">
      <alignment horizontal="left"/>
    </xf>
    <xf numFmtId="0" fontId="6" fillId="27" borderId="0" xfId="0" applyFont="1" applyFill="1" applyAlignment="1">
      <alignment horizontal="left"/>
    </xf>
    <xf numFmtId="1" fontId="6" fillId="27" borderId="0" xfId="0" applyNumberFormat="1" applyFont="1" applyFill="1" applyAlignment="1">
      <alignment horizontal="left"/>
    </xf>
    <xf numFmtId="0" fontId="71" fillId="33" borderId="0" xfId="0" applyFont="1" applyFill="1"/>
    <xf numFmtId="3" fontId="12" fillId="21" borderId="82" xfId="0" applyNumberFormat="1" applyFont="1" applyFill="1" applyBorder="1" applyAlignment="1">
      <alignment vertical="center"/>
    </xf>
    <xf numFmtId="0" fontId="0" fillId="19" borderId="174" xfId="0" applyFill="1" applyBorder="1"/>
    <xf numFmtId="0" fontId="0" fillId="19" borderId="177" xfId="0" applyFill="1" applyBorder="1"/>
    <xf numFmtId="0" fontId="0" fillId="22" borderId="117" xfId="0" applyFill="1" applyBorder="1"/>
    <xf numFmtId="0" fontId="71" fillId="42" borderId="0" xfId="0" applyFont="1" applyFill="1"/>
    <xf numFmtId="0" fontId="125" fillId="19" borderId="0" xfId="0" applyFont="1" applyFill="1" applyAlignment="1">
      <alignment vertical="top"/>
    </xf>
    <xf numFmtId="0" fontId="6" fillId="22" borderId="117" xfId="0" applyFont="1" applyFill="1" applyBorder="1" applyAlignment="1">
      <alignment vertical="top"/>
    </xf>
    <xf numFmtId="0" fontId="0" fillId="0" borderId="0" xfId="0" applyAlignment="1">
      <alignment horizontal="center" vertical="center" wrapText="1"/>
    </xf>
    <xf numFmtId="0" fontId="0" fillId="22" borderId="12" xfId="0" applyFill="1" applyBorder="1" applyAlignment="1">
      <alignment vertical="top"/>
    </xf>
    <xf numFmtId="0" fontId="7" fillId="35" borderId="118" xfId="0" applyFont="1" applyFill="1" applyBorder="1" applyAlignment="1">
      <alignment horizontal="left" vertical="top"/>
    </xf>
    <xf numFmtId="0" fontId="7" fillId="47" borderId="159" xfId="0" applyFont="1" applyFill="1" applyBorder="1" applyAlignment="1">
      <alignment horizontal="left" vertical="top"/>
    </xf>
    <xf numFmtId="0" fontId="7" fillId="47" borderId="118" xfId="0" applyFont="1" applyFill="1" applyBorder="1" applyAlignment="1">
      <alignment horizontal="left" vertical="top"/>
    </xf>
    <xf numFmtId="0" fontId="7" fillId="47" borderId="58" xfId="0" applyFont="1" applyFill="1" applyBorder="1" applyAlignment="1">
      <alignment horizontal="left" vertical="top"/>
    </xf>
    <xf numFmtId="0" fontId="7" fillId="46" borderId="118" xfId="0" applyFont="1" applyFill="1" applyBorder="1" applyAlignment="1">
      <alignment horizontal="left" vertical="top"/>
    </xf>
    <xf numFmtId="0" fontId="7" fillId="48" borderId="166" xfId="0" applyFont="1" applyFill="1" applyBorder="1" applyAlignment="1">
      <alignment horizontal="center" vertical="center" wrapText="1"/>
    </xf>
    <xf numFmtId="0" fontId="7" fillId="49" borderId="122" xfId="0" applyFont="1" applyFill="1" applyBorder="1" applyAlignment="1">
      <alignment horizontal="center" vertical="center" wrapText="1"/>
    </xf>
    <xf numFmtId="0" fontId="7" fillId="22" borderId="122" xfId="0" applyFont="1" applyFill="1" applyBorder="1" applyAlignment="1">
      <alignment horizontal="center" vertical="center" wrapText="1"/>
    </xf>
    <xf numFmtId="0" fontId="7" fillId="34" borderId="122" xfId="0" applyFont="1" applyFill="1" applyBorder="1" applyAlignment="1">
      <alignment horizontal="center" vertical="center" wrapText="1"/>
    </xf>
    <xf numFmtId="0" fontId="51" fillId="20" borderId="122" xfId="0" applyFont="1" applyFill="1" applyBorder="1" applyAlignment="1">
      <alignment horizontal="center" vertical="center" wrapText="1"/>
    </xf>
    <xf numFmtId="0" fontId="7" fillId="20" borderId="122" xfId="0" applyFont="1" applyFill="1" applyBorder="1" applyAlignment="1">
      <alignment horizontal="center" vertical="center" wrapText="1"/>
    </xf>
    <xf numFmtId="0" fontId="7" fillId="50" borderId="122" xfId="0" applyFont="1" applyFill="1" applyBorder="1" applyAlignment="1">
      <alignment horizontal="center" vertical="center" wrapText="1"/>
    </xf>
    <xf numFmtId="3" fontId="7" fillId="50" borderId="122" xfId="0" applyNumberFormat="1" applyFont="1" applyFill="1" applyBorder="1" applyAlignment="1">
      <alignment horizontal="center" vertical="center" wrapText="1"/>
    </xf>
    <xf numFmtId="0" fontId="7" fillId="51" borderId="122" xfId="0" applyFont="1" applyFill="1" applyBorder="1" applyAlignment="1">
      <alignment horizontal="center" vertical="center" wrapText="1"/>
    </xf>
    <xf numFmtId="1" fontId="17" fillId="20" borderId="121" xfId="0" applyNumberFormat="1" applyFont="1" applyFill="1" applyBorder="1"/>
    <xf numFmtId="0" fontId="17" fillId="20" borderId="119" xfId="0" applyFont="1" applyFill="1" applyBorder="1"/>
    <xf numFmtId="0" fontId="128" fillId="0" borderId="0" xfId="0" applyFont="1"/>
    <xf numFmtId="0" fontId="69" fillId="40" borderId="31" xfId="0" applyFont="1" applyFill="1" applyBorder="1"/>
    <xf numFmtId="0" fontId="69" fillId="40" borderId="32" xfId="25" applyFont="1" applyFill="1" applyBorder="1"/>
    <xf numFmtId="0" fontId="126" fillId="40" borderId="32" xfId="25" applyFont="1" applyFill="1" applyBorder="1" applyAlignment="1">
      <alignment horizontal="center"/>
    </xf>
    <xf numFmtId="0" fontId="127" fillId="40" borderId="32" xfId="25" applyFont="1" applyFill="1" applyBorder="1" applyAlignment="1"/>
    <xf numFmtId="0" fontId="126" fillId="40" borderId="32" xfId="25" applyFont="1" applyFill="1" applyBorder="1" applyAlignment="1"/>
    <xf numFmtId="0" fontId="126" fillId="40" borderId="32" xfId="25" applyFont="1" applyFill="1" applyBorder="1"/>
    <xf numFmtId="0" fontId="17" fillId="20" borderId="73" xfId="0" applyFont="1" applyFill="1" applyBorder="1" applyAlignment="1">
      <alignment horizontal="center"/>
    </xf>
    <xf numFmtId="0" fontId="69" fillId="40" borderId="32" xfId="25" applyFont="1" applyFill="1" applyBorder="1" applyAlignment="1"/>
    <xf numFmtId="0" fontId="69" fillId="40" borderId="33" xfId="25" applyFont="1" applyFill="1" applyBorder="1" applyAlignment="1"/>
    <xf numFmtId="0" fontId="69" fillId="34" borderId="31" xfId="25" applyFont="1" applyFill="1" applyBorder="1" applyAlignment="1"/>
    <xf numFmtId="0" fontId="69" fillId="34" borderId="32" xfId="25" applyFont="1" applyFill="1" applyBorder="1" applyAlignment="1"/>
    <xf numFmtId="0" fontId="69" fillId="43" borderId="32" xfId="25" applyFont="1" applyFill="1" applyBorder="1" applyAlignment="1"/>
    <xf numFmtId="0" fontId="7" fillId="53" borderId="81" xfId="0" applyFont="1" applyFill="1" applyBorder="1" applyAlignment="1">
      <alignment horizontal="center" vertical="center" wrapText="1"/>
    </xf>
    <xf numFmtId="0" fontId="69" fillId="52" borderId="73" xfId="25" applyFont="1" applyFill="1" applyBorder="1" applyAlignment="1"/>
    <xf numFmtId="0" fontId="69" fillId="40" borderId="123" xfId="0" applyFont="1" applyFill="1" applyBorder="1"/>
    <xf numFmtId="0" fontId="7" fillId="49" borderId="166" xfId="0" applyFont="1" applyFill="1" applyBorder="1" applyAlignment="1">
      <alignment horizontal="center" vertical="center" wrapText="1"/>
    </xf>
    <xf numFmtId="0" fontId="6" fillId="40" borderId="126" xfId="0" applyFont="1" applyFill="1" applyBorder="1" applyAlignment="1">
      <alignment horizontal="center" vertical="top" wrapText="1"/>
    </xf>
    <xf numFmtId="0" fontId="6" fillId="40" borderId="169" xfId="0" applyFont="1" applyFill="1" applyBorder="1" applyAlignment="1">
      <alignment horizontal="center" vertical="top" wrapText="1"/>
    </xf>
    <xf numFmtId="0" fontId="6" fillId="40" borderId="58" xfId="0" applyFont="1" applyFill="1" applyBorder="1" applyAlignment="1">
      <alignment horizontal="center" vertical="top" wrapText="1"/>
    </xf>
    <xf numFmtId="1" fontId="6" fillId="40" borderId="118" xfId="66" applyNumberFormat="1" applyFont="1" applyFill="1" applyBorder="1" applyAlignment="1">
      <alignment horizontal="center" vertical="top" wrapText="1"/>
    </xf>
    <xf numFmtId="1" fontId="6" fillId="34" borderId="178" xfId="66" applyNumberFormat="1" applyFont="1" applyFill="1" applyBorder="1" applyAlignment="1">
      <alignment horizontal="center" vertical="top" wrapText="1"/>
    </xf>
    <xf numFmtId="0" fontId="6" fillId="34" borderId="178" xfId="0" applyFont="1" applyFill="1" applyBorder="1" applyAlignment="1">
      <alignment horizontal="center" vertical="top" wrapText="1"/>
    </xf>
    <xf numFmtId="3" fontId="6" fillId="34" borderId="178" xfId="0" applyNumberFormat="1" applyFont="1" applyFill="1" applyBorder="1" applyAlignment="1">
      <alignment horizontal="center" vertical="top" wrapText="1"/>
    </xf>
    <xf numFmtId="0" fontId="6" fillId="52" borderId="81" xfId="0" applyFont="1" applyFill="1" applyBorder="1" applyAlignment="1">
      <alignment horizontal="center" vertical="top" wrapText="1"/>
    </xf>
    <xf numFmtId="0" fontId="69" fillId="54" borderId="31" xfId="25" applyFont="1" applyFill="1" applyBorder="1" applyAlignment="1"/>
    <xf numFmtId="0" fontId="6" fillId="54" borderId="169" xfId="0" applyFont="1" applyFill="1" applyBorder="1" applyAlignment="1">
      <alignment horizontal="center" vertical="top" wrapText="1"/>
    </xf>
    <xf numFmtId="0" fontId="6" fillId="54" borderId="126" xfId="0" applyFont="1" applyFill="1" applyBorder="1" applyAlignment="1">
      <alignment horizontal="center" vertical="top" wrapText="1"/>
    </xf>
    <xf numFmtId="0" fontId="6" fillId="45" borderId="169" xfId="0" applyFont="1" applyFill="1" applyBorder="1" applyAlignment="1">
      <alignment horizontal="center" vertical="top" wrapText="1"/>
    </xf>
    <xf numFmtId="0" fontId="7" fillId="53" borderId="122" xfId="0" applyFont="1" applyFill="1" applyBorder="1" applyAlignment="1">
      <alignment horizontal="center" vertical="center" wrapText="1"/>
    </xf>
    <xf numFmtId="0" fontId="69" fillId="45" borderId="81" xfId="25" applyFont="1" applyFill="1" applyBorder="1" applyAlignment="1"/>
    <xf numFmtId="0" fontId="6" fillId="55" borderId="169" xfId="0" applyFont="1" applyFill="1" applyBorder="1" applyAlignment="1">
      <alignment horizontal="center" vertical="top" wrapText="1"/>
    </xf>
    <xf numFmtId="0" fontId="69" fillId="55" borderId="81" xfId="25" applyFont="1" applyFill="1" applyBorder="1" applyAlignment="1"/>
    <xf numFmtId="0" fontId="6" fillId="44" borderId="81" xfId="0" applyFont="1" applyFill="1" applyBorder="1" applyAlignment="1">
      <alignment horizontal="center" vertical="top" wrapText="1"/>
    </xf>
    <xf numFmtId="0" fontId="69" fillId="44" borderId="81" xfId="25" applyFont="1" applyFill="1" applyBorder="1" applyAlignment="1">
      <alignment horizontal="center"/>
    </xf>
    <xf numFmtId="0" fontId="6" fillId="24" borderId="81" xfId="0" applyFont="1" applyFill="1" applyBorder="1" applyAlignment="1">
      <alignment horizontal="center" vertical="top" wrapText="1"/>
    </xf>
    <xf numFmtId="1" fontId="6" fillId="34" borderId="169" xfId="66" applyNumberFormat="1" applyFont="1" applyFill="1" applyBorder="1" applyAlignment="1">
      <alignment horizontal="center" vertical="top" wrapText="1"/>
    </xf>
    <xf numFmtId="0" fontId="7" fillId="53" borderId="169" xfId="0" applyFont="1" applyFill="1" applyBorder="1" applyAlignment="1">
      <alignment horizontal="center" vertical="center" wrapText="1"/>
    </xf>
    <xf numFmtId="0" fontId="7" fillId="47" borderId="81" xfId="0" applyFont="1" applyFill="1" applyBorder="1" applyAlignment="1">
      <alignment horizontal="left" vertical="top"/>
    </xf>
    <xf numFmtId="0" fontId="7" fillId="46" borderId="57" xfId="0" applyFont="1" applyFill="1" applyBorder="1" applyAlignment="1">
      <alignment horizontal="left" vertical="top"/>
    </xf>
    <xf numFmtId="0" fontId="6" fillId="54" borderId="178" xfId="0" applyFont="1" applyFill="1" applyBorder="1" applyAlignment="1">
      <alignment horizontal="center" vertical="top" wrapText="1"/>
    </xf>
    <xf numFmtId="0" fontId="71" fillId="41" borderId="0" xfId="0" applyFont="1" applyFill="1"/>
    <xf numFmtId="2" fontId="10" fillId="0" borderId="0" xfId="0" applyNumberFormat="1" applyFont="1" applyAlignment="1">
      <alignment horizontal="center" vertical="center"/>
    </xf>
    <xf numFmtId="0" fontId="12" fillId="0" borderId="0" xfId="0" applyFont="1" applyAlignment="1">
      <alignment horizontal="center" vertical="center"/>
    </xf>
    <xf numFmtId="2" fontId="10" fillId="0" borderId="0" xfId="0" applyNumberFormat="1" applyFont="1"/>
    <xf numFmtId="0" fontId="10" fillId="0" borderId="0" xfId="0" applyFont="1" applyAlignment="1">
      <alignment horizontal="left" vertical="center"/>
    </xf>
    <xf numFmtId="0" fontId="11" fillId="0" borderId="72" xfId="0" applyFont="1" applyBorder="1" applyAlignment="1">
      <alignment horizontal="left" vertical="center"/>
    </xf>
    <xf numFmtId="0" fontId="10" fillId="0" borderId="73" xfId="0" applyFont="1" applyBorder="1" applyAlignment="1">
      <alignment horizontal="left"/>
    </xf>
    <xf numFmtId="0" fontId="10" fillId="0" borderId="174" xfId="0" applyFont="1" applyBorder="1"/>
    <xf numFmtId="0" fontId="10" fillId="0" borderId="174" xfId="0" applyFont="1" applyBorder="1" applyAlignment="1">
      <alignment horizontal="center" vertical="center"/>
    </xf>
    <xf numFmtId="0" fontId="10" fillId="0" borderId="181" xfId="0" applyFont="1" applyBorder="1"/>
    <xf numFmtId="0" fontId="10" fillId="0" borderId="180" xfId="0" applyFont="1" applyBorder="1"/>
    <xf numFmtId="0" fontId="10" fillId="0" borderId="180" xfId="0" applyFont="1" applyBorder="1" applyAlignment="1">
      <alignment horizontal="center" vertical="center"/>
    </xf>
    <xf numFmtId="2" fontId="10" fillId="0" borderId="180" xfId="0" applyNumberFormat="1" applyFont="1" applyBorder="1" applyAlignment="1">
      <alignment horizontal="center" vertical="center"/>
    </xf>
    <xf numFmtId="0" fontId="10" fillId="0" borderId="182" xfId="0" applyFont="1" applyBorder="1" applyAlignment="1">
      <alignment horizontal="center" vertical="center"/>
    </xf>
    <xf numFmtId="0" fontId="10" fillId="39" borderId="0" xfId="0" applyFont="1" applyFill="1"/>
    <xf numFmtId="0" fontId="0" fillId="39" borderId="0" xfId="0" applyFill="1"/>
    <xf numFmtId="3" fontId="10" fillId="39" borderId="0" xfId="0" applyNumberFormat="1" applyFont="1" applyFill="1" applyAlignment="1">
      <alignment horizontal="right" vertical="center" indent="1"/>
    </xf>
    <xf numFmtId="0" fontId="69" fillId="40" borderId="104" xfId="25" applyFont="1" applyFill="1" applyBorder="1"/>
    <xf numFmtId="0" fontId="129" fillId="0" borderId="0" xfId="0" applyFont="1"/>
    <xf numFmtId="0" fontId="126" fillId="40" borderId="186" xfId="25" applyFont="1" applyFill="1" applyBorder="1" applyAlignment="1"/>
    <xf numFmtId="3" fontId="6" fillId="34" borderId="186" xfId="0" applyNumberFormat="1" applyFont="1" applyFill="1" applyBorder="1"/>
    <xf numFmtId="0" fontId="69" fillId="40" borderId="186" xfId="25" applyFont="1" applyFill="1" applyBorder="1"/>
    <xf numFmtId="3" fontId="0" fillId="34" borderId="186" xfId="0" applyNumberFormat="1" applyFill="1" applyBorder="1"/>
    <xf numFmtId="3" fontId="12" fillId="21" borderId="185" xfId="0" applyNumberFormat="1" applyFont="1" applyFill="1" applyBorder="1" applyAlignment="1">
      <alignment horizontal="right" vertical="center" indent="1"/>
    </xf>
    <xf numFmtId="3" fontId="99" fillId="22" borderId="168" xfId="0" applyNumberFormat="1" applyFont="1" applyFill="1" applyBorder="1" applyAlignment="1">
      <alignment horizontal="right" vertical="center" indent="1"/>
    </xf>
    <xf numFmtId="0" fontId="97" fillId="19" borderId="140" xfId="0" applyFont="1" applyFill="1" applyBorder="1"/>
    <xf numFmtId="3" fontId="14" fillId="0" borderId="84" xfId="0" applyNumberFormat="1" applyFont="1" applyBorder="1" applyAlignment="1">
      <alignment horizontal="right" vertical="center" indent="1"/>
    </xf>
    <xf numFmtId="3" fontId="14" fillId="0" borderId="183" xfId="0" applyNumberFormat="1" applyFont="1" applyBorder="1" applyAlignment="1">
      <alignment horizontal="right" vertical="center" indent="1"/>
    </xf>
    <xf numFmtId="0" fontId="15" fillId="21" borderId="188" xfId="0" applyFont="1" applyFill="1" applyBorder="1"/>
    <xf numFmtId="0" fontId="10" fillId="20" borderId="117" xfId="0" applyFont="1" applyFill="1" applyBorder="1"/>
    <xf numFmtId="0" fontId="10" fillId="20" borderId="174" xfId="0" applyFont="1" applyFill="1" applyBorder="1"/>
    <xf numFmtId="0" fontId="17" fillId="21" borderId="0" xfId="0" applyFont="1" applyFill="1"/>
    <xf numFmtId="0" fontId="131" fillId="21" borderId="0" xfId="0" applyFont="1" applyFill="1" applyAlignment="1">
      <alignment horizontal="left" vertical="center" wrapText="1"/>
    </xf>
    <xf numFmtId="0" fontId="110" fillId="21" borderId="0" xfId="0" applyFont="1" applyFill="1" applyAlignment="1">
      <alignment horizontal="left" vertical="center" wrapText="1"/>
    </xf>
    <xf numFmtId="0" fontId="6" fillId="21" borderId="0" xfId="0" applyFont="1" applyFill="1" applyAlignment="1">
      <alignment horizontal="left" vertical="top"/>
    </xf>
    <xf numFmtId="0" fontId="110" fillId="21" borderId="0" xfId="0" applyFont="1" applyFill="1" applyAlignment="1">
      <alignment horizontal="left" vertical="center"/>
    </xf>
    <xf numFmtId="3" fontId="6" fillId="21" borderId="0" xfId="0" applyNumberFormat="1" applyFont="1" applyFill="1" applyAlignment="1">
      <alignment horizontal="left"/>
    </xf>
    <xf numFmtId="0" fontId="130" fillId="21" borderId="0" xfId="0" applyFont="1" applyFill="1" applyAlignment="1">
      <alignment horizontal="left" vertical="center" wrapText="1"/>
    </xf>
    <xf numFmtId="0" fontId="69" fillId="20" borderId="180" xfId="0" applyFont="1" applyFill="1" applyBorder="1" applyAlignment="1">
      <alignment horizontal="center" vertical="center"/>
    </xf>
    <xf numFmtId="0" fontId="6" fillId="21" borderId="186" xfId="0" applyFont="1" applyFill="1" applyBorder="1" applyAlignment="1">
      <alignment horizontal="left"/>
    </xf>
    <xf numFmtId="0" fontId="6" fillId="35" borderId="189" xfId="0" applyFont="1" applyFill="1" applyBorder="1"/>
    <xf numFmtId="0" fontId="6" fillId="35" borderId="160" xfId="0" applyFont="1" applyFill="1" applyBorder="1"/>
    <xf numFmtId="0" fontId="6" fillId="35" borderId="160" xfId="0" applyFont="1" applyFill="1" applyBorder="1" applyAlignment="1">
      <alignment horizontal="center"/>
    </xf>
    <xf numFmtId="0" fontId="6" fillId="35" borderId="160" xfId="0" applyFont="1" applyFill="1" applyBorder="1" applyAlignment="1">
      <alignment vertical="center"/>
    </xf>
    <xf numFmtId="0" fontId="7" fillId="35" borderId="160" xfId="0" applyFont="1" applyFill="1" applyBorder="1" applyAlignment="1">
      <alignment horizontal="center"/>
    </xf>
    <xf numFmtId="0" fontId="7" fillId="35" borderId="190" xfId="0" applyFont="1" applyFill="1" applyBorder="1" applyAlignment="1">
      <alignment horizontal="center"/>
    </xf>
    <xf numFmtId="0" fontId="6" fillId="20" borderId="0" xfId="0" applyFont="1" applyFill="1" applyAlignment="1">
      <alignment horizontal="center"/>
    </xf>
    <xf numFmtId="0" fontId="6" fillId="20" borderId="0" xfId="0" applyFont="1" applyFill="1"/>
    <xf numFmtId="0" fontId="6" fillId="20" borderId="174" xfId="0" applyFont="1" applyFill="1" applyBorder="1"/>
    <xf numFmtId="0" fontId="69" fillId="20" borderId="181" xfId="0" applyFont="1" applyFill="1" applyBorder="1" applyAlignment="1">
      <alignment horizontal="center" vertical="center"/>
    </xf>
    <xf numFmtId="0" fontId="69" fillId="20" borderId="182" xfId="0" applyFont="1" applyFill="1" applyBorder="1" applyAlignment="1">
      <alignment horizontal="center" vertical="center"/>
    </xf>
    <xf numFmtId="0" fontId="7" fillId="35" borderId="191" xfId="0" applyFont="1" applyFill="1" applyBorder="1" applyAlignment="1">
      <alignment horizontal="center" wrapText="1"/>
    </xf>
    <xf numFmtId="0" fontId="7" fillId="21" borderId="65" xfId="0" applyFont="1" applyFill="1" applyBorder="1" applyAlignment="1">
      <alignment horizontal="center" wrapText="1"/>
    </xf>
    <xf numFmtId="0" fontId="6" fillId="21" borderId="186" xfId="0" applyFont="1" applyFill="1" applyBorder="1" applyAlignment="1">
      <alignment horizontal="center"/>
    </xf>
    <xf numFmtId="0" fontId="7" fillId="35" borderId="192" xfId="0" applyFont="1" applyFill="1" applyBorder="1" applyAlignment="1">
      <alignment horizontal="center" wrapText="1"/>
    </xf>
    <xf numFmtId="0" fontId="7" fillId="35" borderId="191" xfId="0" applyFont="1" applyFill="1" applyBorder="1" applyAlignment="1">
      <alignment horizontal="left" wrapText="1"/>
    </xf>
    <xf numFmtId="0" fontId="7" fillId="35" borderId="193" xfId="0" applyFont="1" applyFill="1" applyBorder="1" applyAlignment="1">
      <alignment horizontal="center" wrapText="1"/>
    </xf>
    <xf numFmtId="0" fontId="7" fillId="21" borderId="174" xfId="0" applyFont="1" applyFill="1" applyBorder="1" applyAlignment="1">
      <alignment horizontal="center" wrapText="1"/>
    </xf>
    <xf numFmtId="0" fontId="6" fillId="21" borderId="117" xfId="0" applyFont="1" applyFill="1" applyBorder="1" applyAlignment="1">
      <alignment horizontal="center"/>
    </xf>
    <xf numFmtId="0" fontId="6" fillId="21" borderId="174" xfId="0" applyFont="1" applyFill="1" applyBorder="1" applyAlignment="1">
      <alignment horizontal="center"/>
    </xf>
    <xf numFmtId="0" fontId="6" fillId="21" borderId="117" xfId="0" quotePrefix="1" applyFont="1" applyFill="1" applyBorder="1" applyAlignment="1">
      <alignment horizontal="center"/>
    </xf>
    <xf numFmtId="0" fontId="6" fillId="21" borderId="174" xfId="0" quotePrefix="1" applyFont="1" applyFill="1" applyBorder="1" applyAlignment="1">
      <alignment horizontal="center"/>
    </xf>
    <xf numFmtId="0" fontId="6" fillId="21" borderId="184" xfId="0" applyFont="1" applyFill="1" applyBorder="1" applyAlignment="1">
      <alignment horizontal="center"/>
    </xf>
    <xf numFmtId="0" fontId="6" fillId="21" borderId="187" xfId="0" applyFont="1" applyFill="1" applyBorder="1" applyAlignment="1">
      <alignment horizontal="center"/>
    </xf>
    <xf numFmtId="4" fontId="6" fillId="21" borderId="148" xfId="0" applyNumberFormat="1" applyFont="1" applyFill="1" applyBorder="1" applyAlignment="1">
      <alignment horizontal="center"/>
    </xf>
    <xf numFmtId="4" fontId="6" fillId="21" borderId="0" xfId="0" applyNumberFormat="1" applyFont="1" applyFill="1"/>
    <xf numFmtId="3" fontId="0" fillId="21" borderId="0" xfId="0" applyNumberFormat="1" applyFill="1" applyAlignment="1">
      <alignment horizontal="center" vertical="center"/>
    </xf>
    <xf numFmtId="0" fontId="6" fillId="21" borderId="57" xfId="0" applyFont="1" applyFill="1" applyBorder="1"/>
    <xf numFmtId="172" fontId="0" fillId="21" borderId="0" xfId="0" applyNumberFormat="1" applyFill="1" applyAlignment="1">
      <alignment horizontal="center" vertical="center"/>
    </xf>
    <xf numFmtId="165" fontId="0" fillId="21" borderId="0" xfId="0" applyNumberFormat="1" applyFill="1" applyAlignment="1">
      <alignment horizontal="center" vertical="center"/>
    </xf>
    <xf numFmtId="0" fontId="39" fillId="21" borderId="12" xfId="0" applyFont="1" applyFill="1" applyBorder="1"/>
    <xf numFmtId="0" fontId="101" fillId="21" borderId="0" xfId="58" applyFont="1" applyFill="1"/>
    <xf numFmtId="0" fontId="39" fillId="21" borderId="0" xfId="0" applyFont="1" applyFill="1"/>
    <xf numFmtId="0" fontId="39" fillId="21" borderId="13" xfId="0" applyFont="1" applyFill="1" applyBorder="1"/>
    <xf numFmtId="0" fontId="38" fillId="21" borderId="0" xfId="0" applyFont="1" applyFill="1"/>
    <xf numFmtId="3" fontId="6" fillId="0" borderId="0" xfId="96" applyNumberFormat="1" applyFont="1" applyBorder="1" applyAlignment="1">
      <alignment horizontal="center" vertical="center"/>
    </xf>
    <xf numFmtId="0" fontId="120" fillId="21" borderId="0" xfId="0" applyFont="1" applyFill="1" applyAlignment="1">
      <alignment horizontal="center" vertical="center"/>
    </xf>
    <xf numFmtId="3" fontId="6" fillId="21" borderId="0" xfId="96" applyNumberFormat="1" applyFont="1" applyFill="1" applyBorder="1" applyAlignment="1">
      <alignment horizontal="center" vertical="center"/>
    </xf>
    <xf numFmtId="0" fontId="119" fillId="21" borderId="60" xfId="0" applyFont="1" applyFill="1" applyBorder="1" applyAlignment="1">
      <alignment horizontal="center" vertical="center"/>
    </xf>
    <xf numFmtId="3" fontId="6" fillId="0" borderId="60" xfId="96" applyNumberFormat="1" applyFont="1" applyBorder="1" applyAlignment="1">
      <alignment horizontal="center" vertical="center"/>
    </xf>
    <xf numFmtId="0" fontId="132" fillId="19" borderId="0" xfId="0" applyFont="1" applyFill="1"/>
    <xf numFmtId="0" fontId="0" fillId="19" borderId="117" xfId="0" applyFill="1" applyBorder="1" applyAlignment="1">
      <alignment vertical="center"/>
    </xf>
    <xf numFmtId="0" fontId="10" fillId="19" borderId="174" xfId="0" applyFont="1" applyFill="1" applyBorder="1" applyAlignment="1">
      <alignment vertical="center"/>
    </xf>
    <xf numFmtId="3" fontId="10" fillId="22" borderId="0" xfId="0" applyNumberFormat="1" applyFont="1" applyFill="1" applyAlignment="1">
      <alignment horizontal="center" vertical="center"/>
    </xf>
    <xf numFmtId="3" fontId="0" fillId="22" borderId="0" xfId="0" applyNumberFormat="1" applyFill="1" applyAlignment="1">
      <alignment horizontal="right" vertical="center" indent="1"/>
    </xf>
    <xf numFmtId="3" fontId="64" fillId="22" borderId="0" xfId="0" applyNumberFormat="1" applyFont="1" applyFill="1" applyAlignment="1">
      <alignment horizontal="left" vertical="top" wrapText="1"/>
    </xf>
    <xf numFmtId="0" fontId="112" fillId="36" borderId="0" xfId="0" applyFont="1" applyFill="1"/>
    <xf numFmtId="0" fontId="10" fillId="21" borderId="174" xfId="0" applyFont="1" applyFill="1" applyBorder="1"/>
    <xf numFmtId="0" fontId="10" fillId="21" borderId="67" xfId="0" applyFont="1" applyFill="1" applyBorder="1" applyAlignment="1" applyProtection="1">
      <alignment horizontal="left" vertical="top" wrapText="1"/>
      <protection locked="0"/>
    </xf>
    <xf numFmtId="0" fontId="10" fillId="21" borderId="59" xfId="0" applyFont="1" applyFill="1" applyBorder="1" applyAlignment="1" applyProtection="1">
      <alignment horizontal="left" vertical="top" wrapText="1"/>
      <protection locked="0"/>
    </xf>
    <xf numFmtId="3" fontId="0" fillId="19" borderId="0" xfId="0" applyNumberFormat="1" applyFill="1" applyAlignment="1">
      <alignment horizontal="right" vertical="top"/>
    </xf>
    <xf numFmtId="3" fontId="10" fillId="22" borderId="0" xfId="0" applyNumberFormat="1" applyFont="1" applyFill="1" applyAlignment="1">
      <alignment horizontal="center" vertical="top"/>
    </xf>
    <xf numFmtId="3" fontId="0" fillId="22" borderId="0" xfId="0" applyNumberFormat="1" applyFill="1" applyAlignment="1">
      <alignment horizontal="right" vertical="top"/>
    </xf>
    <xf numFmtId="3" fontId="10" fillId="22" borderId="0" xfId="0" applyNumberFormat="1" applyFont="1" applyFill="1" applyAlignment="1">
      <alignment horizontal="right" vertical="top"/>
    </xf>
    <xf numFmtId="0" fontId="112" fillId="37" borderId="0" xfId="0" applyFont="1" applyFill="1"/>
    <xf numFmtId="0" fontId="71" fillId="37" borderId="0" xfId="0" applyFont="1" applyFill="1"/>
    <xf numFmtId="0" fontId="71" fillId="37" borderId="0" xfId="0" applyFont="1" applyFill="1" applyAlignment="1">
      <alignment horizontal="left"/>
    </xf>
    <xf numFmtId="3" fontId="71" fillId="37" borderId="0" xfId="0" applyNumberFormat="1" applyFont="1" applyFill="1" applyAlignment="1">
      <alignment horizontal="left"/>
    </xf>
    <xf numFmtId="4" fontId="71" fillId="37" borderId="0" xfId="0" applyNumberFormat="1" applyFont="1" applyFill="1" applyAlignment="1">
      <alignment horizontal="left"/>
    </xf>
    <xf numFmtId="3" fontId="12" fillId="33" borderId="0" xfId="0" applyNumberFormat="1" applyFont="1" applyFill="1" applyAlignment="1">
      <alignment horizontal="right" vertical="center" indent="1"/>
    </xf>
    <xf numFmtId="0" fontId="12" fillId="19" borderId="189" xfId="0" applyFont="1" applyFill="1" applyBorder="1"/>
    <xf numFmtId="0" fontId="15" fillId="19" borderId="164" xfId="0" applyFont="1" applyFill="1" applyBorder="1" applyAlignment="1">
      <alignment vertical="top"/>
    </xf>
    <xf numFmtId="0" fontId="15" fillId="19" borderId="164" xfId="0" applyFont="1" applyFill="1" applyBorder="1"/>
    <xf numFmtId="0" fontId="12" fillId="19" borderId="164" xfId="0" applyFont="1" applyFill="1" applyBorder="1" applyAlignment="1">
      <alignment horizontal="center"/>
    </xf>
    <xf numFmtId="0" fontId="15" fillId="19" borderId="164" xfId="0" applyFont="1" applyFill="1" applyBorder="1" applyAlignment="1">
      <alignment horizontal="right" indent="1"/>
    </xf>
    <xf numFmtId="0" fontId="0" fillId="19" borderId="190" xfId="0" applyFill="1" applyBorder="1"/>
    <xf numFmtId="0" fontId="10" fillId="19" borderId="117" xfId="0" applyFont="1" applyFill="1" applyBorder="1" applyAlignment="1">
      <alignment vertical="top"/>
    </xf>
    <xf numFmtId="3" fontId="14" fillId="17" borderId="183" xfId="0" applyNumberFormat="1" applyFont="1" applyFill="1" applyBorder="1" applyAlignment="1">
      <alignment horizontal="right" vertical="center" indent="1"/>
    </xf>
    <xf numFmtId="3" fontId="14" fillId="17" borderId="124" xfId="0" applyNumberFormat="1" applyFont="1" applyFill="1" applyBorder="1" applyAlignment="1">
      <alignment horizontal="right" vertical="center" indent="1"/>
    </xf>
    <xf numFmtId="3" fontId="12" fillId="21" borderId="183" xfId="0" applyNumberFormat="1" applyFont="1" applyFill="1" applyBorder="1" applyAlignment="1">
      <alignment horizontal="right" vertical="center" indent="1"/>
    </xf>
    <xf numFmtId="0" fontId="10" fillId="19" borderId="117" xfId="0" applyFont="1" applyFill="1" applyBorder="1" applyAlignment="1">
      <alignment horizontal="left" vertical="top"/>
    </xf>
    <xf numFmtId="0" fontId="10" fillId="19" borderId="181" xfId="0" applyFont="1" applyFill="1" applyBorder="1" applyAlignment="1">
      <alignment vertical="top"/>
    </xf>
    <xf numFmtId="0" fontId="15" fillId="19" borderId="180" xfId="0" applyFont="1" applyFill="1" applyBorder="1" applyAlignment="1">
      <alignment vertical="top"/>
    </xf>
    <xf numFmtId="0" fontId="15" fillId="19" borderId="180" xfId="0" applyFont="1" applyFill="1" applyBorder="1"/>
    <xf numFmtId="3" fontId="14" fillId="19" borderId="180" xfId="0" applyNumberFormat="1" applyFont="1" applyFill="1" applyBorder="1" applyAlignment="1">
      <alignment horizontal="right" vertical="center" indent="1"/>
    </xf>
    <xf numFmtId="0" fontId="0" fillId="19" borderId="182" xfId="0" applyFill="1" applyBorder="1"/>
    <xf numFmtId="0" fontId="10" fillId="19" borderId="184" xfId="0" applyFont="1" applyFill="1" applyBorder="1" applyAlignment="1">
      <alignment vertical="top"/>
    </xf>
    <xf numFmtId="0" fontId="15" fillId="19" borderId="186" xfId="0" applyFont="1" applyFill="1" applyBorder="1" applyAlignment="1">
      <alignment vertical="top"/>
    </xf>
    <xf numFmtId="0" fontId="15" fillId="19" borderId="186" xfId="0" applyFont="1" applyFill="1" applyBorder="1"/>
    <xf numFmtId="0" fontId="15" fillId="19" borderId="186" xfId="0" applyFont="1" applyFill="1" applyBorder="1" applyAlignment="1">
      <alignment horizontal="right" indent="1"/>
    </xf>
    <xf numFmtId="0" fontId="0" fillId="19" borderId="187" xfId="0" applyFill="1" applyBorder="1"/>
    <xf numFmtId="3" fontId="14" fillId="19" borderId="186" xfId="0" applyNumberFormat="1" applyFont="1" applyFill="1" applyBorder="1" applyAlignment="1">
      <alignment horizontal="right" vertical="center" indent="1"/>
    </xf>
    <xf numFmtId="0" fontId="12" fillId="19" borderId="117" xfId="0" applyFont="1" applyFill="1" applyBorder="1"/>
    <xf numFmtId="0" fontId="0" fillId="19" borderId="143" xfId="0" applyFill="1" applyBorder="1"/>
    <xf numFmtId="0" fontId="0" fillId="19" borderId="57" xfId="0" applyFill="1" applyBorder="1"/>
    <xf numFmtId="3" fontId="12" fillId="17" borderId="194" xfId="0" applyNumberFormat="1" applyFont="1" applyFill="1" applyBorder="1" applyAlignment="1" applyProtection="1">
      <alignment horizontal="right" vertical="center" indent="1"/>
      <protection locked="0"/>
    </xf>
    <xf numFmtId="0" fontId="15" fillId="22" borderId="12" xfId="0" applyFont="1" applyFill="1" applyBorder="1"/>
    <xf numFmtId="0" fontId="0" fillId="22" borderId="117" xfId="0" applyFill="1" applyBorder="1" applyAlignment="1">
      <alignment vertical="top"/>
    </xf>
    <xf numFmtId="0" fontId="6" fillId="22" borderId="12" xfId="0" applyFont="1" applyFill="1" applyBorder="1" applyAlignment="1">
      <alignment vertical="top"/>
    </xf>
    <xf numFmtId="0" fontId="6" fillId="22" borderId="12" xfId="0" applyFont="1" applyFill="1" applyBorder="1"/>
    <xf numFmtId="0" fontId="64" fillId="22" borderId="117" xfId="0" applyFont="1" applyFill="1" applyBorder="1"/>
    <xf numFmtId="0" fontId="64" fillId="22" borderId="0" xfId="0" applyFont="1" applyFill="1"/>
    <xf numFmtId="0" fontId="6" fillId="22" borderId="130" xfId="0" applyFont="1" applyFill="1" applyBorder="1"/>
    <xf numFmtId="0" fontId="6" fillId="22" borderId="159" xfId="0" applyFont="1" applyFill="1" applyBorder="1"/>
    <xf numFmtId="0" fontId="62" fillId="34" borderId="0" xfId="0" applyFont="1" applyFill="1" applyAlignment="1">
      <alignment horizontal="center"/>
    </xf>
    <xf numFmtId="0" fontId="64" fillId="34" borderId="0" xfId="0" applyFont="1" applyFill="1" applyAlignment="1">
      <alignment horizontal="center"/>
    </xf>
    <xf numFmtId="0" fontId="7" fillId="56" borderId="179" xfId="0" applyFont="1" applyFill="1" applyBorder="1" applyAlignment="1">
      <alignment horizontal="center" vertical="center" wrapText="1"/>
    </xf>
    <xf numFmtId="0" fontId="9" fillId="21" borderId="0" xfId="0" applyFont="1" applyFill="1" applyAlignment="1">
      <alignment wrapText="1"/>
    </xf>
    <xf numFmtId="0" fontId="10" fillId="21" borderId="189" xfId="0" applyFont="1" applyFill="1" applyBorder="1"/>
    <xf numFmtId="0" fontId="10" fillId="0" borderId="164" xfId="0" applyFont="1" applyBorder="1"/>
    <xf numFmtId="0" fontId="10" fillId="21" borderId="164" xfId="0" applyFont="1" applyFill="1" applyBorder="1"/>
    <xf numFmtId="0" fontId="12" fillId="21" borderId="164" xfId="0" applyFont="1" applyFill="1" applyBorder="1"/>
    <xf numFmtId="0" fontId="12" fillId="0" borderId="164" xfId="0" applyFont="1" applyBorder="1"/>
    <xf numFmtId="0" fontId="10" fillId="0" borderId="190" xfId="0" applyFont="1" applyBorder="1"/>
    <xf numFmtId="0" fontId="12" fillId="0" borderId="0" xfId="0" applyFont="1" applyAlignment="1">
      <alignment horizontal="right"/>
    </xf>
    <xf numFmtId="0" fontId="10" fillId="21" borderId="181" xfId="0" applyFont="1" applyFill="1" applyBorder="1"/>
    <xf numFmtId="0" fontId="10" fillId="21" borderId="180" xfId="0" applyFont="1" applyFill="1" applyBorder="1"/>
    <xf numFmtId="0" fontId="10" fillId="0" borderId="182" xfId="0" applyFont="1" applyBorder="1"/>
    <xf numFmtId="0" fontId="6" fillId="0" borderId="0" xfId="0" applyFont="1" applyAlignment="1">
      <alignment horizontal="left" vertical="top" wrapText="1" indent="1"/>
    </xf>
    <xf numFmtId="0" fontId="98" fillId="22" borderId="12" xfId="0" applyFont="1" applyFill="1" applyBorder="1"/>
    <xf numFmtId="0" fontId="98" fillId="22" borderId="0" xfId="0" applyFont="1" applyFill="1"/>
    <xf numFmtId="0" fontId="7" fillId="21" borderId="0" xfId="54" applyFont="1" applyFill="1"/>
    <xf numFmtId="3" fontId="71" fillId="33" borderId="0" xfId="0" applyNumberFormat="1" applyFont="1" applyFill="1" applyAlignment="1">
      <alignment horizontal="right" vertical="center"/>
    </xf>
    <xf numFmtId="3" fontId="71" fillId="33" borderId="0" xfId="0" applyNumberFormat="1" applyFont="1" applyFill="1" applyAlignment="1">
      <alignment horizontal="center"/>
    </xf>
    <xf numFmtId="0" fontId="39" fillId="0" borderId="117" xfId="0" applyFont="1" applyBorder="1"/>
    <xf numFmtId="0" fontId="39" fillId="0" borderId="170" xfId="0" applyFont="1" applyBorder="1"/>
    <xf numFmtId="3" fontId="112" fillId="22" borderId="0" xfId="0" applyNumberFormat="1" applyFont="1" applyFill="1" applyAlignment="1">
      <alignment horizontal="left" vertical="center"/>
    </xf>
    <xf numFmtId="3" fontId="14" fillId="17" borderId="82" xfId="0" applyNumberFormat="1" applyFont="1" applyFill="1" applyBorder="1" applyAlignment="1">
      <alignment horizontal="right" vertical="center" indent="1"/>
    </xf>
    <xf numFmtId="0" fontId="69" fillId="40" borderId="180" xfId="0" applyFont="1" applyFill="1" applyBorder="1"/>
    <xf numFmtId="3" fontId="12" fillId="21" borderId="194" xfId="0" applyNumberFormat="1" applyFont="1" applyFill="1" applyBorder="1" applyAlignment="1" applyProtection="1">
      <alignment horizontal="right" vertical="center" indent="1"/>
      <protection locked="0"/>
    </xf>
    <xf numFmtId="0" fontId="69" fillId="34" borderId="186" xfId="25" applyFont="1" applyFill="1" applyBorder="1" applyAlignment="1"/>
    <xf numFmtId="0" fontId="7" fillId="47" borderId="57" xfId="0" applyFont="1" applyFill="1" applyBorder="1" applyAlignment="1">
      <alignment horizontal="left" vertical="top"/>
    </xf>
    <xf numFmtId="3" fontId="71" fillId="22" borderId="0" xfId="0" applyNumberFormat="1" applyFont="1" applyFill="1" applyAlignment="1">
      <alignment horizontal="left" vertical="center"/>
    </xf>
    <xf numFmtId="1" fontId="71" fillId="22" borderId="0" xfId="0" applyNumberFormat="1" applyFont="1" applyFill="1" applyAlignment="1">
      <alignment horizontal="left"/>
    </xf>
    <xf numFmtId="3" fontId="12" fillId="57" borderId="31" xfId="0" applyNumberFormat="1" applyFont="1" applyFill="1" applyBorder="1" applyAlignment="1" applyProtection="1">
      <alignment horizontal="right" vertical="center" indent="1"/>
      <protection locked="0"/>
    </xf>
    <xf numFmtId="3" fontId="12" fillId="57" borderId="81" xfId="0" applyNumberFormat="1" applyFont="1" applyFill="1" applyBorder="1" applyAlignment="1" applyProtection="1">
      <alignment horizontal="right" vertical="center" indent="1"/>
      <protection locked="0"/>
    </xf>
    <xf numFmtId="0" fontId="15" fillId="21" borderId="49" xfId="0" applyFont="1" applyFill="1" applyBorder="1"/>
    <xf numFmtId="0" fontId="15" fillId="21" borderId="50" xfId="0" applyFont="1" applyFill="1" applyBorder="1" applyAlignment="1">
      <alignment vertical="top"/>
    </xf>
    <xf numFmtId="0" fontId="15" fillId="21" borderId="50" xfId="0" applyFont="1" applyFill="1" applyBorder="1"/>
    <xf numFmtId="0" fontId="15" fillId="21" borderId="50" xfId="0" applyFont="1" applyFill="1" applyBorder="1" applyAlignment="1">
      <alignment horizontal="right" vertical="center" indent="1"/>
    </xf>
    <xf numFmtId="0" fontId="15" fillId="21" borderId="51" xfId="0" applyFont="1" applyFill="1" applyBorder="1"/>
    <xf numFmtId="0" fontId="15" fillId="21" borderId="52" xfId="0" applyFont="1" applyFill="1" applyBorder="1"/>
    <xf numFmtId="0" fontId="15" fillId="21" borderId="0" xfId="0" applyFont="1" applyFill="1" applyAlignment="1">
      <alignment horizontal="right" vertical="center" indent="1"/>
    </xf>
    <xf numFmtId="0" fontId="15" fillId="21" borderId="53" xfId="0" applyFont="1" applyFill="1" applyBorder="1"/>
    <xf numFmtId="0" fontId="15" fillId="21" borderId="53" xfId="0" applyFont="1" applyFill="1" applyBorder="1" applyAlignment="1">
      <alignment horizontal="center"/>
    </xf>
    <xf numFmtId="0" fontId="71" fillId="21" borderId="0" xfId="0" applyFont="1" applyFill="1" applyAlignment="1">
      <alignment horizontal="right" vertical="center"/>
    </xf>
    <xf numFmtId="0" fontId="15" fillId="21" borderId="136" xfId="0" applyFont="1" applyFill="1" applyBorder="1" applyAlignment="1">
      <alignment horizontal="center"/>
    </xf>
    <xf numFmtId="0" fontId="15" fillId="21" borderId="54" xfId="0" applyFont="1" applyFill="1" applyBorder="1"/>
    <xf numFmtId="0" fontId="15" fillId="21" borderId="55" xfId="0" applyFont="1" applyFill="1" applyBorder="1"/>
    <xf numFmtId="0" fontId="71" fillId="21" borderId="55" xfId="0" applyFont="1" applyFill="1" applyBorder="1" applyAlignment="1">
      <alignment horizontal="right" vertical="center"/>
    </xf>
    <xf numFmtId="0" fontId="15" fillId="21" borderId="56" xfId="0" applyFont="1" applyFill="1" applyBorder="1"/>
    <xf numFmtId="171" fontId="112" fillId="22" borderId="0" xfId="0" applyNumberFormat="1" applyFont="1" applyFill="1" applyAlignment="1">
      <alignment horizontal="left"/>
    </xf>
    <xf numFmtId="3" fontId="71" fillId="19" borderId="0" xfId="0" applyNumberFormat="1" applyFont="1" applyFill="1" applyAlignment="1">
      <alignment horizontal="left" vertical="top"/>
    </xf>
    <xf numFmtId="3" fontId="12" fillId="19" borderId="0" xfId="0" applyNumberFormat="1" applyFont="1" applyFill="1" applyAlignment="1">
      <alignment horizontal="left" vertical="top"/>
    </xf>
    <xf numFmtId="3" fontId="7" fillId="19" borderId="0" xfId="0" applyNumberFormat="1" applyFont="1" applyFill="1" applyAlignment="1">
      <alignment horizontal="left" vertical="top"/>
    </xf>
    <xf numFmtId="3" fontId="12" fillId="22" borderId="0" xfId="0" applyNumberFormat="1" applyFont="1" applyFill="1" applyAlignment="1">
      <alignment horizontal="left" vertical="top"/>
    </xf>
    <xf numFmtId="3" fontId="7" fillId="22" borderId="0" xfId="0" applyNumberFormat="1" applyFont="1" applyFill="1" applyAlignment="1">
      <alignment horizontal="left" vertical="top"/>
    </xf>
    <xf numFmtId="3" fontId="71" fillId="19" borderId="0" xfId="0" applyNumberFormat="1" applyFont="1" applyFill="1" applyAlignment="1">
      <alignment horizontal="right" vertical="center" indent="1"/>
    </xf>
    <xf numFmtId="0" fontId="34" fillId="20" borderId="12" xfId="0" applyFont="1" applyFill="1" applyBorder="1" applyAlignment="1">
      <alignment horizontal="center"/>
    </xf>
    <xf numFmtId="0" fontId="34" fillId="20" borderId="0" xfId="0" applyFont="1" applyFill="1" applyAlignment="1">
      <alignment horizontal="center"/>
    </xf>
    <xf numFmtId="0" fontId="34" fillId="20" borderId="13" xfId="0" applyFont="1" applyFill="1" applyBorder="1" applyAlignment="1">
      <alignment horizontal="center"/>
    </xf>
    <xf numFmtId="0" fontId="36" fillId="20" borderId="12" xfId="0" applyFont="1" applyFill="1" applyBorder="1" applyAlignment="1">
      <alignment horizontal="center"/>
    </xf>
    <xf numFmtId="0" fontId="36" fillId="20" borderId="0" xfId="0" applyFont="1" applyFill="1" applyAlignment="1">
      <alignment horizontal="center"/>
    </xf>
    <xf numFmtId="0" fontId="36" fillId="20" borderId="13" xfId="0" applyFont="1" applyFill="1" applyBorder="1" applyAlignment="1">
      <alignment horizontal="center"/>
    </xf>
    <xf numFmtId="0" fontId="36" fillId="35" borderId="12" xfId="0" applyFont="1" applyFill="1" applyBorder="1" applyAlignment="1">
      <alignment horizontal="center"/>
    </xf>
    <xf numFmtId="0" fontId="36" fillId="35" borderId="0" xfId="0" applyFont="1" applyFill="1" applyAlignment="1">
      <alignment horizontal="center"/>
    </xf>
    <xf numFmtId="0" fontId="36" fillId="35" borderId="13" xfId="0" applyFont="1" applyFill="1" applyBorder="1" applyAlignment="1">
      <alignment horizontal="center"/>
    </xf>
    <xf numFmtId="0" fontId="41" fillId="17" borderId="0" xfId="0" applyFont="1" applyFill="1" applyAlignment="1">
      <alignment horizontal="left" vertical="top" wrapText="1" indent="1"/>
    </xf>
    <xf numFmtId="0" fontId="6" fillId="0" borderId="0" xfId="0" applyFont="1" applyAlignment="1">
      <alignment horizontal="left" vertical="top" wrapText="1" indent="1"/>
    </xf>
    <xf numFmtId="0" fontId="38" fillId="17" borderId="0" xfId="0" applyFont="1" applyFill="1" applyAlignment="1">
      <alignment horizontal="center" vertical="center" wrapText="1"/>
    </xf>
    <xf numFmtId="0" fontId="38" fillId="17" borderId="0" xfId="0" applyFont="1" applyFill="1" applyAlignment="1">
      <alignment vertical="top" wrapText="1"/>
    </xf>
    <xf numFmtId="0" fontId="39" fillId="0" borderId="0" xfId="0" applyFont="1" applyAlignment="1">
      <alignment vertical="top" wrapText="1"/>
    </xf>
    <xf numFmtId="0" fontId="39" fillId="17" borderId="0" xfId="0" applyFont="1" applyFill="1" applyAlignment="1">
      <alignment vertical="top" wrapText="1"/>
    </xf>
    <xf numFmtId="0" fontId="83" fillId="20" borderId="0" xfId="0" applyFont="1" applyFill="1" applyAlignment="1">
      <alignment horizontal="center" vertical="top" wrapText="1"/>
    </xf>
    <xf numFmtId="0" fontId="84" fillId="20" borderId="0" xfId="0" applyFont="1" applyFill="1" applyAlignment="1">
      <alignment horizontal="center" vertical="top" wrapText="1"/>
    </xf>
    <xf numFmtId="0" fontId="36" fillId="35" borderId="117" xfId="0" applyFont="1" applyFill="1" applyBorder="1" applyAlignment="1">
      <alignment horizontal="center" vertical="top" wrapText="1" shrinkToFit="1"/>
    </xf>
    <xf numFmtId="0" fontId="36" fillId="35" borderId="0" xfId="0" applyFont="1" applyFill="1" applyAlignment="1">
      <alignment horizontal="center" vertical="top" wrapText="1"/>
    </xf>
    <xf numFmtId="0" fontId="36" fillId="35" borderId="127" xfId="0" applyFont="1" applyFill="1" applyBorder="1" applyAlignment="1">
      <alignment horizontal="center" vertical="top" wrapText="1"/>
    </xf>
    <xf numFmtId="0" fontId="36" fillId="20" borderId="0" xfId="0" applyFont="1" applyFill="1" applyAlignment="1">
      <alignment horizontal="center" vertical="top" wrapText="1"/>
    </xf>
    <xf numFmtId="0" fontId="0" fillId="20" borderId="0" xfId="0" applyFill="1" applyAlignment="1">
      <alignment horizontal="center" vertical="top" wrapText="1"/>
    </xf>
    <xf numFmtId="0" fontId="36" fillId="35" borderId="117" xfId="0" applyFont="1" applyFill="1" applyBorder="1" applyAlignment="1">
      <alignment horizontal="center" wrapText="1" shrinkToFit="1"/>
    </xf>
    <xf numFmtId="0" fontId="36" fillId="35" borderId="0" xfId="0" applyFont="1" applyFill="1" applyAlignment="1">
      <alignment horizontal="center" wrapText="1"/>
    </xf>
    <xf numFmtId="0" fontId="36" fillId="35" borderId="127" xfId="0" applyFont="1" applyFill="1" applyBorder="1" applyAlignment="1">
      <alignment horizontal="center" wrapText="1"/>
    </xf>
    <xf numFmtId="0" fontId="41" fillId="35" borderId="117" xfId="0" applyFont="1" applyFill="1" applyBorder="1" applyAlignment="1">
      <alignment horizontal="center" vertical="center" wrapText="1"/>
    </xf>
    <xf numFmtId="0" fontId="41" fillId="35" borderId="0" xfId="0" applyFont="1" applyFill="1" applyAlignment="1">
      <alignment horizontal="center" vertical="center" wrapText="1"/>
    </xf>
    <xf numFmtId="0" fontId="41" fillId="35" borderId="170" xfId="0" applyFont="1" applyFill="1" applyBorder="1" applyAlignment="1">
      <alignment horizontal="center" vertical="center" wrapText="1"/>
    </xf>
    <xf numFmtId="0" fontId="38" fillId="17" borderId="0" xfId="0" applyFont="1" applyFill="1" applyAlignment="1">
      <alignment horizontal="left" vertical="top" wrapText="1"/>
    </xf>
    <xf numFmtId="0" fontId="41" fillId="17" borderId="0" xfId="0" applyFont="1" applyFill="1" applyAlignment="1">
      <alignment horizontal="left" vertical="top" wrapText="1"/>
    </xf>
    <xf numFmtId="0" fontId="41" fillId="21" borderId="0" xfId="0" applyFont="1" applyFill="1" applyAlignment="1">
      <alignment horizontal="left" vertical="top" wrapText="1" indent="1"/>
    </xf>
    <xf numFmtId="0" fontId="6" fillId="21" borderId="0" xfId="0" applyFont="1" applyFill="1" applyAlignment="1">
      <alignment horizontal="left" vertical="top" wrapText="1" indent="1"/>
    </xf>
    <xf numFmtId="0" fontId="0" fillId="0" borderId="0" xfId="0" applyAlignment="1">
      <alignment vertical="top" wrapText="1"/>
    </xf>
    <xf numFmtId="0" fontId="17" fillId="17" borderId="36" xfId="0" applyFont="1" applyFill="1" applyBorder="1" applyAlignment="1" applyProtection="1">
      <alignment horizontal="left" vertical="center"/>
      <protection locked="0"/>
    </xf>
    <xf numFmtId="0" fontId="17" fillId="17" borderId="37" xfId="0" applyFont="1" applyFill="1" applyBorder="1" applyAlignment="1" applyProtection="1">
      <alignment horizontal="left" vertical="center"/>
      <protection locked="0"/>
    </xf>
    <xf numFmtId="0" fontId="17" fillId="17" borderId="38" xfId="0" applyFont="1" applyFill="1" applyBorder="1" applyAlignment="1" applyProtection="1">
      <alignment horizontal="left" vertical="center"/>
      <protection locked="0"/>
    </xf>
    <xf numFmtId="0" fontId="10" fillId="0" borderId="0" xfId="0" applyFont="1" applyAlignment="1">
      <alignment horizontal="center"/>
    </xf>
    <xf numFmtId="3" fontId="55" fillId="19" borderId="0" xfId="0" applyNumberFormat="1" applyFont="1" applyFill="1" applyAlignment="1">
      <alignment horizontal="left" vertical="center"/>
    </xf>
    <xf numFmtId="3" fontId="13" fillId="19" borderId="0" xfId="0" applyNumberFormat="1" applyFont="1" applyFill="1" applyAlignment="1">
      <alignment horizontal="right" vertical="center"/>
    </xf>
    <xf numFmtId="166" fontId="53" fillId="19" borderId="0" xfId="0" applyNumberFormat="1" applyFont="1" applyFill="1" applyAlignment="1">
      <alignment horizontal="right" vertical="center"/>
    </xf>
    <xf numFmtId="0" fontId="83" fillId="21" borderId="0" xfId="0" applyFont="1" applyFill="1" applyAlignment="1">
      <alignment horizontal="center" vertical="center"/>
    </xf>
    <xf numFmtId="0" fontId="10" fillId="19" borderId="0" xfId="0" applyFont="1" applyFill="1" applyAlignment="1">
      <alignment horizontal="left" vertical="top"/>
    </xf>
    <xf numFmtId="0" fontId="11" fillId="0" borderId="0" xfId="0" applyFont="1" applyAlignment="1">
      <alignment horizontal="center" vertical="center"/>
    </xf>
    <xf numFmtId="0" fontId="5" fillId="19" borderId="0" xfId="0" applyFont="1" applyFill="1" applyAlignment="1">
      <alignment horizontal="left" vertical="top"/>
    </xf>
    <xf numFmtId="0" fontId="10" fillId="19" borderId="0" xfId="0" applyFont="1" applyFill="1" applyAlignment="1">
      <alignment vertical="top" wrapText="1"/>
    </xf>
    <xf numFmtId="0" fontId="10" fillId="33" borderId="0" xfId="0" applyFont="1" applyFill="1" applyAlignment="1">
      <alignment horizontal="left" vertical="top"/>
    </xf>
    <xf numFmtId="0" fontId="10" fillId="21" borderId="0" xfId="0" applyFont="1" applyFill="1" applyAlignment="1">
      <alignment horizontal="left" vertical="top" wrapText="1"/>
    </xf>
    <xf numFmtId="0" fontId="10" fillId="20" borderId="15" xfId="0" applyFont="1" applyFill="1" applyBorder="1" applyAlignment="1">
      <alignment horizontal="center"/>
    </xf>
    <xf numFmtId="0" fontId="11" fillId="20" borderId="12" xfId="0" applyFont="1" applyFill="1" applyBorder="1" applyAlignment="1">
      <alignment horizontal="center"/>
    </xf>
    <xf numFmtId="0" fontId="11" fillId="20" borderId="0" xfId="0" applyFont="1" applyFill="1" applyAlignment="1">
      <alignment horizontal="center"/>
    </xf>
    <xf numFmtId="0" fontId="11" fillId="20" borderId="13" xfId="0" applyFont="1" applyFill="1" applyBorder="1" applyAlignment="1">
      <alignment horizontal="center"/>
    </xf>
    <xf numFmtId="0" fontId="10" fillId="20" borderId="12" xfId="0" applyFont="1" applyFill="1" applyBorder="1" applyAlignment="1">
      <alignment horizontal="center"/>
    </xf>
    <xf numFmtId="0" fontId="10" fillId="20" borderId="0" xfId="0" applyFont="1" applyFill="1" applyAlignment="1">
      <alignment horizontal="center"/>
    </xf>
    <xf numFmtId="0" fontId="10" fillId="20" borderId="13" xfId="0" applyFont="1" applyFill="1" applyBorder="1" applyAlignment="1">
      <alignment horizontal="center"/>
    </xf>
    <xf numFmtId="0" fontId="61" fillId="20" borderId="12" xfId="0" applyFont="1" applyFill="1" applyBorder="1" applyAlignment="1">
      <alignment horizontal="center"/>
    </xf>
    <xf numFmtId="0" fontId="61" fillId="20" borderId="0" xfId="0" applyFont="1" applyFill="1" applyAlignment="1">
      <alignment horizontal="center"/>
    </xf>
    <xf numFmtId="0" fontId="61" fillId="20" borderId="13" xfId="0" applyFont="1" applyFill="1" applyBorder="1" applyAlignment="1">
      <alignment horizontal="center"/>
    </xf>
    <xf numFmtId="0" fontId="10" fillId="35" borderId="12" xfId="0" applyFont="1" applyFill="1" applyBorder="1" applyAlignment="1">
      <alignment horizontal="center" wrapText="1"/>
    </xf>
    <xf numFmtId="0" fontId="10" fillId="35" borderId="0" xfId="0" applyFont="1" applyFill="1" applyAlignment="1">
      <alignment horizontal="center"/>
    </xf>
    <xf numFmtId="0" fontId="10" fillId="35" borderId="114" xfId="0" applyFont="1" applyFill="1" applyBorder="1" applyAlignment="1">
      <alignment horizontal="center"/>
    </xf>
    <xf numFmtId="0" fontId="12" fillId="20" borderId="0" xfId="0" applyFont="1" applyFill="1" applyAlignment="1">
      <alignment horizontal="center" wrapText="1"/>
    </xf>
    <xf numFmtId="0" fontId="14" fillId="20" borderId="0" xfId="0" applyFont="1" applyFill="1" applyAlignment="1">
      <alignment horizontal="center" wrapText="1"/>
    </xf>
    <xf numFmtId="167" fontId="13" fillId="19" borderId="123" xfId="0" applyNumberFormat="1" applyFont="1" applyFill="1" applyBorder="1" applyAlignment="1">
      <alignment horizontal="center" vertical="center"/>
    </xf>
    <xf numFmtId="0" fontId="10" fillId="20" borderId="17" xfId="0" applyFont="1" applyFill="1" applyBorder="1" applyAlignment="1">
      <alignment horizontal="center"/>
    </xf>
    <xf numFmtId="0" fontId="10" fillId="20" borderId="18" xfId="0" applyFont="1" applyFill="1" applyBorder="1" applyAlignment="1">
      <alignment horizontal="center"/>
    </xf>
    <xf numFmtId="0" fontId="10" fillId="20" borderId="27" xfId="0" applyFont="1" applyFill="1" applyBorder="1" applyAlignment="1">
      <alignment horizontal="center"/>
    </xf>
    <xf numFmtId="0" fontId="10" fillId="20" borderId="0" xfId="0" applyFont="1" applyFill="1" applyAlignment="1">
      <alignment horizontal="center" vertical="top"/>
    </xf>
    <xf numFmtId="0" fontId="10" fillId="19" borderId="0" xfId="0" applyFont="1" applyFill="1" applyAlignment="1">
      <alignment horizontal="left" vertical="top" wrapText="1"/>
    </xf>
    <xf numFmtId="0" fontId="10" fillId="0" borderId="0" xfId="0" applyFont="1" applyAlignment="1">
      <alignment vertical="top" wrapText="1"/>
    </xf>
    <xf numFmtId="0" fontId="12" fillId="19" borderId="0" xfId="0" applyFont="1" applyFill="1" applyAlignment="1">
      <alignment vertical="top"/>
    </xf>
    <xf numFmtId="0" fontId="12" fillId="19" borderId="0" xfId="0" applyFont="1" applyFill="1" applyAlignment="1">
      <alignment horizontal="left" vertical="top"/>
    </xf>
    <xf numFmtId="14" fontId="10" fillId="20" borderId="123" xfId="0" applyNumberFormat="1" applyFont="1" applyFill="1" applyBorder="1" applyAlignment="1">
      <alignment horizontal="center"/>
    </xf>
    <xf numFmtId="0" fontId="35" fillId="20" borderId="12" xfId="0" applyFont="1" applyFill="1" applyBorder="1" applyAlignment="1">
      <alignment horizontal="center"/>
    </xf>
    <xf numFmtId="0" fontId="0" fillId="0" borderId="0" xfId="0" applyAlignment="1">
      <alignment horizontal="center"/>
    </xf>
    <xf numFmtId="0" fontId="0" fillId="0" borderId="13" xfId="0" applyBorder="1" applyAlignment="1">
      <alignment horizontal="center"/>
    </xf>
    <xf numFmtId="0" fontId="7" fillId="19" borderId="0" xfId="0" applyFont="1" applyFill="1" applyAlignment="1">
      <alignment horizontal="left"/>
    </xf>
    <xf numFmtId="0" fontId="12" fillId="19" borderId="0" xfId="0" applyFont="1" applyFill="1" applyAlignment="1">
      <alignment horizontal="center" wrapText="1"/>
    </xf>
    <xf numFmtId="0" fontId="15" fillId="0" borderId="0" xfId="0" applyFont="1" applyAlignment="1">
      <alignment wrapText="1"/>
    </xf>
    <xf numFmtId="0" fontId="12" fillId="19" borderId="0" xfId="0" applyFont="1" applyFill="1" applyAlignment="1">
      <alignment horizontal="center" vertical="center" wrapText="1"/>
    </xf>
    <xf numFmtId="0" fontId="62" fillId="20" borderId="12" xfId="0" applyFont="1" applyFill="1" applyBorder="1" applyAlignment="1">
      <alignment horizontal="center"/>
    </xf>
    <xf numFmtId="0" fontId="62" fillId="20" borderId="0" xfId="0" applyFont="1" applyFill="1" applyAlignment="1">
      <alignment horizontal="center"/>
    </xf>
    <xf numFmtId="0" fontId="62" fillId="20" borderId="13" xfId="0" applyFont="1" applyFill="1" applyBorder="1" applyAlignment="1">
      <alignment horizontal="center"/>
    </xf>
    <xf numFmtId="0" fontId="61" fillId="19" borderId="0" xfId="0" applyFont="1" applyFill="1" applyAlignment="1">
      <alignment horizontal="left" vertical="center" wrapText="1"/>
    </xf>
    <xf numFmtId="0" fontId="10" fillId="19" borderId="0" xfId="0" applyFont="1" applyFill="1" applyAlignment="1">
      <alignment horizontal="left"/>
    </xf>
    <xf numFmtId="0" fontId="14" fillId="19" borderId="0" xfId="0" applyFont="1" applyFill="1" applyAlignment="1">
      <alignment horizontal="left"/>
    </xf>
    <xf numFmtId="0" fontId="61" fillId="21" borderId="0" xfId="0" applyFont="1" applyFill="1" applyAlignment="1">
      <alignment horizontal="left" wrapText="1"/>
    </xf>
    <xf numFmtId="0" fontId="72" fillId="30" borderId="0" xfId="0" applyFont="1" applyFill="1" applyAlignment="1">
      <alignment horizontal="center" vertical="center" wrapText="1"/>
    </xf>
    <xf numFmtId="0" fontId="14" fillId="19" borderId="0" xfId="0" applyFont="1" applyFill="1" applyAlignment="1">
      <alignment horizontal="center" wrapText="1"/>
    </xf>
    <xf numFmtId="0" fontId="46" fillId="19" borderId="0" xfId="0" applyFont="1" applyFill="1" applyAlignment="1">
      <alignment horizontal="center"/>
    </xf>
    <xf numFmtId="0" fontId="50" fillId="0" borderId="0" xfId="0" applyFont="1" applyAlignment="1">
      <alignment horizontal="center"/>
    </xf>
    <xf numFmtId="0" fontId="12" fillId="30" borderId="0" xfId="0" applyFont="1" applyFill="1" applyAlignment="1">
      <alignment horizontal="center" wrapText="1"/>
    </xf>
    <xf numFmtId="0" fontId="14" fillId="30" borderId="0" xfId="0" applyFont="1" applyFill="1" applyAlignment="1">
      <alignment horizontal="center" wrapText="1"/>
    </xf>
    <xf numFmtId="0" fontId="0" fillId="0" borderId="0" xfId="0"/>
    <xf numFmtId="0" fontId="12" fillId="22" borderId="0" xfId="0" applyFont="1" applyFill="1" applyAlignment="1">
      <alignment horizontal="left" vertical="top" wrapText="1"/>
    </xf>
    <xf numFmtId="0" fontId="10" fillId="22" borderId="0" xfId="0" applyFont="1" applyFill="1" applyAlignment="1">
      <alignment horizontal="left" vertical="top" wrapText="1"/>
    </xf>
    <xf numFmtId="3" fontId="12" fillId="17" borderId="0" xfId="0" applyNumberFormat="1" applyFont="1" applyFill="1" applyAlignment="1">
      <alignment horizontal="right" vertical="center"/>
    </xf>
    <xf numFmtId="3" fontId="113" fillId="19" borderId="19" xfId="0" applyNumberFormat="1" applyFont="1" applyFill="1" applyBorder="1" applyAlignment="1">
      <alignment horizontal="center" vertical="center" wrapText="1"/>
    </xf>
    <xf numFmtId="3" fontId="113" fillId="19" borderId="0" xfId="0" applyNumberFormat="1" applyFont="1" applyFill="1" applyAlignment="1">
      <alignment horizontal="center" vertical="center" wrapText="1"/>
    </xf>
    <xf numFmtId="0" fontId="75" fillId="35" borderId="12" xfId="54" applyFont="1" applyFill="1" applyBorder="1" applyAlignment="1">
      <alignment horizontal="left" vertical="center"/>
    </xf>
    <xf numFmtId="0" fontId="75" fillId="35" borderId="0" xfId="54" applyFont="1" applyFill="1" applyAlignment="1">
      <alignment horizontal="left" vertical="center"/>
    </xf>
    <xf numFmtId="0" fontId="12" fillId="19" borderId="61" xfId="54" applyFont="1" applyFill="1" applyBorder="1" applyAlignment="1">
      <alignment horizontal="center" vertical="center" wrapText="1"/>
    </xf>
    <xf numFmtId="0" fontId="10" fillId="0" borderId="0" xfId="0" applyFont="1" applyAlignment="1">
      <alignment horizontal="center" vertical="center" wrapText="1"/>
    </xf>
    <xf numFmtId="0" fontId="0" fillId="0" borderId="0" xfId="0" applyAlignment="1">
      <alignment horizontal="center" vertical="center" wrapText="1"/>
    </xf>
    <xf numFmtId="0" fontId="0" fillId="0" borderId="67" xfId="0" applyBorder="1" applyAlignment="1">
      <alignment horizontal="center" vertical="center" wrapText="1"/>
    </xf>
    <xf numFmtId="0" fontId="12" fillId="19" borderId="61" xfId="54" quotePrefix="1" applyFont="1" applyFill="1" applyBorder="1" applyAlignment="1">
      <alignment horizontal="center" vertical="center" wrapText="1"/>
    </xf>
    <xf numFmtId="0" fontId="91" fillId="19" borderId="0" xfId="54" applyFont="1" applyFill="1" applyAlignment="1">
      <alignment horizontal="center" vertical="center" wrapText="1"/>
    </xf>
    <xf numFmtId="0" fontId="0" fillId="0" borderId="0" xfId="54" applyFont="1" applyAlignment="1">
      <alignment horizontal="center" vertical="center"/>
    </xf>
    <xf numFmtId="2" fontId="51" fillId="17" borderId="0" xfId="56" applyNumberFormat="1" applyFont="1" applyFill="1" applyAlignment="1">
      <alignment wrapText="1"/>
    </xf>
    <xf numFmtId="0" fontId="51" fillId="17" borderId="0" xfId="54" applyFont="1" applyFill="1" applyAlignment="1">
      <alignment wrapText="1"/>
    </xf>
    <xf numFmtId="0" fontId="36" fillId="19" borderId="64" xfId="54" applyFont="1" applyFill="1" applyBorder="1" applyAlignment="1">
      <alignment horizontal="center" vertical="center"/>
    </xf>
    <xf numFmtId="0" fontId="0" fillId="0" borderId="65" xfId="0" applyBorder="1" applyAlignment="1">
      <alignment horizontal="center"/>
    </xf>
    <xf numFmtId="0" fontId="0" fillId="0" borderId="66" xfId="0" applyBorder="1" applyAlignment="1">
      <alignment horizontal="center"/>
    </xf>
    <xf numFmtId="0" fontId="0" fillId="0" borderId="65" xfId="0" applyBorder="1" applyAlignment="1">
      <alignment horizontal="center" vertical="center"/>
    </xf>
    <xf numFmtId="0" fontId="0" fillId="0" borderId="66" xfId="0" applyBorder="1" applyAlignment="1">
      <alignment horizontal="center" vertical="center"/>
    </xf>
    <xf numFmtId="0" fontId="61" fillId="19" borderId="12" xfId="0" applyFont="1" applyFill="1" applyBorder="1" applyAlignment="1">
      <alignment horizontal="center"/>
    </xf>
    <xf numFmtId="0" fontId="61" fillId="19" borderId="0" xfId="0" applyFont="1" applyFill="1" applyAlignment="1">
      <alignment horizontal="center"/>
    </xf>
    <xf numFmtId="0" fontId="61" fillId="19" borderId="13" xfId="0" applyFont="1" applyFill="1" applyBorder="1" applyAlignment="1">
      <alignment horizontal="center"/>
    </xf>
    <xf numFmtId="0" fontId="0" fillId="0" borderId="0" xfId="0" applyAlignment="1">
      <alignment wrapText="1"/>
    </xf>
    <xf numFmtId="3" fontId="64" fillId="22" borderId="125" xfId="0" applyNumberFormat="1" applyFont="1" applyFill="1" applyBorder="1" applyAlignment="1">
      <alignment horizontal="left" vertical="center" wrapText="1"/>
    </xf>
    <xf numFmtId="3" fontId="64" fillId="22" borderId="123" xfId="0" applyNumberFormat="1" applyFont="1" applyFill="1" applyBorder="1" applyAlignment="1">
      <alignment horizontal="left" vertical="center" wrapText="1"/>
    </xf>
    <xf numFmtId="0" fontId="0" fillId="22" borderId="0" xfId="0" applyFill="1" applyAlignment="1">
      <alignment horizontal="left" vertical="top" wrapText="1"/>
    </xf>
    <xf numFmtId="0" fontId="10" fillId="23" borderId="0" xfId="0" applyFont="1" applyFill="1" applyAlignment="1">
      <alignment horizontal="left" vertical="top" wrapText="1" indent="2"/>
    </xf>
    <xf numFmtId="0" fontId="6" fillId="0" borderId="0" xfId="0" applyFont="1" applyAlignment="1">
      <alignment horizontal="left" vertical="top" wrapText="1" indent="2"/>
    </xf>
    <xf numFmtId="0" fontId="46" fillId="19" borderId="12" xfId="0" applyFont="1" applyFill="1" applyBorder="1" applyAlignment="1">
      <alignment horizontal="center"/>
    </xf>
    <xf numFmtId="0" fontId="46" fillId="19" borderId="13" xfId="0" applyFont="1" applyFill="1" applyBorder="1" applyAlignment="1">
      <alignment horizontal="center"/>
    </xf>
    <xf numFmtId="0" fontId="6" fillId="0" borderId="0" xfId="0" applyFont="1" applyAlignment="1">
      <alignment vertical="top" wrapText="1"/>
    </xf>
    <xf numFmtId="0" fontId="10" fillId="19" borderId="0" xfId="0" applyFont="1" applyFill="1" applyAlignment="1">
      <alignment horizontal="left" wrapText="1"/>
    </xf>
    <xf numFmtId="0" fontId="7" fillId="19" borderId="76" xfId="0" applyFont="1" applyFill="1" applyBorder="1" applyAlignment="1">
      <alignment horizontal="left"/>
    </xf>
    <xf numFmtId="0" fontId="12" fillId="19" borderId="0" xfId="0" applyFont="1" applyFill="1" applyAlignment="1">
      <alignment horizontal="left"/>
    </xf>
    <xf numFmtId="0" fontId="72" fillId="19" borderId="0" xfId="0" applyFont="1" applyFill="1" applyAlignment="1">
      <alignment horizontal="center" vertical="center" wrapText="1"/>
    </xf>
    <xf numFmtId="0" fontId="12" fillId="19" borderId="0" xfId="0" applyFont="1" applyFill="1" applyAlignment="1">
      <alignment horizontal="center" vertical="center"/>
    </xf>
    <xf numFmtId="0" fontId="15" fillId="19" borderId="0" xfId="0" applyFont="1" applyFill="1" applyAlignment="1">
      <alignment vertical="top" wrapText="1"/>
    </xf>
    <xf numFmtId="3" fontId="12" fillId="19" borderId="0" xfId="0" applyNumberFormat="1" applyFont="1" applyFill="1" applyAlignment="1">
      <alignment horizontal="center" vertical="center" wrapText="1"/>
    </xf>
    <xf numFmtId="0" fontId="10" fillId="19" borderId="12" xfId="0" applyFont="1" applyFill="1" applyBorder="1" applyAlignment="1">
      <alignment vertical="top" wrapText="1"/>
    </xf>
    <xf numFmtId="0" fontId="0" fillId="0" borderId="35" xfId="0" applyBorder="1" applyAlignment="1">
      <alignment vertical="top" wrapText="1"/>
    </xf>
    <xf numFmtId="0" fontId="12" fillId="19" borderId="0" xfId="0" applyFont="1" applyFill="1" applyAlignment="1">
      <alignment horizontal="left" vertical="top" wrapText="1"/>
    </xf>
    <xf numFmtId="0" fontId="7" fillId="19" borderId="15" xfId="0" applyFont="1" applyFill="1" applyBorder="1" applyAlignment="1">
      <alignment horizontal="left"/>
    </xf>
    <xf numFmtId="0" fontId="14" fillId="19" borderId="0" xfId="0" applyFont="1" applyFill="1" applyAlignment="1">
      <alignment horizontal="center" vertical="center" wrapText="1"/>
    </xf>
    <xf numFmtId="0" fontId="62" fillId="22" borderId="176" xfId="0" applyFont="1" applyFill="1" applyBorder="1" applyAlignment="1">
      <alignment horizontal="left" vertical="top" wrapText="1"/>
    </xf>
    <xf numFmtId="0" fontId="62" fillId="22" borderId="175" xfId="0" applyFont="1" applyFill="1" applyBorder="1" applyAlignment="1">
      <alignment horizontal="left" vertical="top" wrapText="1"/>
    </xf>
    <xf numFmtId="0" fontId="10" fillId="21" borderId="99" xfId="0" applyFont="1" applyFill="1" applyBorder="1" applyAlignment="1">
      <alignment horizontal="left" vertical="top"/>
    </xf>
    <xf numFmtId="0" fontId="10" fillId="21" borderId="0" xfId="0" applyFont="1" applyFill="1" applyAlignment="1">
      <alignment horizontal="left" vertical="top"/>
    </xf>
    <xf numFmtId="0" fontId="10" fillId="19" borderId="0" xfId="0" applyFont="1" applyFill="1" applyAlignment="1">
      <alignment wrapText="1"/>
    </xf>
    <xf numFmtId="3" fontId="12" fillId="19" borderId="0" xfId="0" applyNumberFormat="1" applyFont="1" applyFill="1" applyAlignment="1">
      <alignment horizontal="center" wrapText="1"/>
    </xf>
    <xf numFmtId="0" fontId="10" fillId="0" borderId="0" xfId="0" applyFont="1" applyAlignment="1">
      <alignment wrapText="1"/>
    </xf>
    <xf numFmtId="0" fontId="10" fillId="0" borderId="0" xfId="0" applyFont="1" applyAlignment="1">
      <alignment vertical="center" wrapText="1"/>
    </xf>
    <xf numFmtId="3" fontId="10" fillId="0" borderId="0" xfId="0" applyNumberFormat="1" applyFont="1" applyAlignment="1">
      <alignment horizontal="center"/>
    </xf>
    <xf numFmtId="3" fontId="12" fillId="28" borderId="0" xfId="0" applyNumberFormat="1" applyFont="1" applyFill="1" applyAlignment="1">
      <alignment horizontal="center" vertical="center" wrapText="1"/>
    </xf>
    <xf numFmtId="0" fontId="10" fillId="28" borderId="0" xfId="0" applyFont="1" applyFill="1" applyAlignment="1">
      <alignment horizontal="center" vertical="center" wrapText="1"/>
    </xf>
    <xf numFmtId="0" fontId="61" fillId="19" borderId="0" xfId="0" applyFont="1" applyFill="1" applyAlignment="1">
      <alignment horizontal="center" vertical="center"/>
    </xf>
    <xf numFmtId="0" fontId="10" fillId="28" borderId="0" xfId="0" applyFont="1" applyFill="1" applyAlignment="1">
      <alignment horizontal="left" vertical="center" wrapText="1"/>
    </xf>
    <xf numFmtId="0" fontId="10" fillId="28" borderId="0" xfId="0" applyFont="1" applyFill="1" applyAlignment="1">
      <alignment horizontal="left" wrapText="1"/>
    </xf>
    <xf numFmtId="0" fontId="10" fillId="32" borderId="31" xfId="49" applyFont="1" applyFill="1" applyBorder="1" applyAlignment="1" applyProtection="1">
      <alignment horizontal="center" vertical="center" wrapText="1"/>
      <protection locked="0"/>
    </xf>
    <xf numFmtId="0" fontId="10" fillId="32" borderId="32" xfId="49" applyFont="1" applyFill="1" applyBorder="1" applyAlignment="1" applyProtection="1">
      <alignment horizontal="center" vertical="center" wrapText="1"/>
      <protection locked="0"/>
    </xf>
    <xf numFmtId="0" fontId="10" fillId="32" borderId="33" xfId="49" applyFont="1" applyFill="1" applyBorder="1" applyAlignment="1" applyProtection="1">
      <alignment horizontal="center" vertical="center" wrapText="1"/>
      <protection locked="0"/>
    </xf>
    <xf numFmtId="0" fontId="75" fillId="20" borderId="12" xfId="0" applyFont="1" applyFill="1" applyBorder="1" applyAlignment="1">
      <alignment horizontal="center"/>
    </xf>
    <xf numFmtId="0" fontId="75" fillId="20" borderId="0" xfId="0" applyFont="1" applyFill="1" applyAlignment="1">
      <alignment horizontal="center"/>
    </xf>
    <xf numFmtId="0" fontId="75" fillId="20" borderId="13" xfId="0" applyFont="1" applyFill="1" applyBorder="1" applyAlignment="1">
      <alignment horizontal="center"/>
    </xf>
    <xf numFmtId="0" fontId="124" fillId="20" borderId="17" xfId="0" applyFont="1" applyFill="1" applyBorder="1" applyAlignment="1">
      <alignment horizontal="right"/>
    </xf>
    <xf numFmtId="0" fontId="124" fillId="20" borderId="18" xfId="0" applyFont="1" applyFill="1" applyBorder="1" applyAlignment="1">
      <alignment horizontal="right"/>
    </xf>
    <xf numFmtId="0" fontId="124" fillId="20" borderId="27" xfId="0" applyFont="1" applyFill="1" applyBorder="1" applyAlignment="1">
      <alignment horizontal="right"/>
    </xf>
    <xf numFmtId="0" fontId="12" fillId="0" borderId="36" xfId="0" applyFont="1" applyBorder="1" applyAlignment="1">
      <alignment horizontal="center"/>
    </xf>
    <xf numFmtId="0" fontId="12" fillId="0" borderId="38" xfId="0" applyFont="1" applyBorder="1" applyAlignment="1">
      <alignment horizontal="center"/>
    </xf>
    <xf numFmtId="0" fontId="12" fillId="37" borderId="36" xfId="0" applyFont="1" applyFill="1" applyBorder="1" applyAlignment="1">
      <alignment horizontal="center"/>
    </xf>
    <xf numFmtId="0" fontId="12" fillId="37" borderId="38" xfId="0" applyFont="1" applyFill="1" applyBorder="1" applyAlignment="1">
      <alignment horizontal="center"/>
    </xf>
    <xf numFmtId="0" fontId="10" fillId="21" borderId="36" xfId="0" applyFont="1" applyFill="1" applyBorder="1" applyAlignment="1">
      <alignment horizontal="right"/>
    </xf>
    <xf numFmtId="0" fontId="10" fillId="21" borderId="37" xfId="0" applyFont="1" applyFill="1" applyBorder="1" applyAlignment="1">
      <alignment horizontal="right"/>
    </xf>
    <xf numFmtId="0" fontId="10" fillId="21" borderId="38" xfId="0" applyFont="1" applyFill="1" applyBorder="1" applyAlignment="1">
      <alignment horizontal="right"/>
    </xf>
    <xf numFmtId="0" fontId="12" fillId="21" borderId="0" xfId="0" applyFont="1" applyFill="1" applyAlignment="1">
      <alignment horizontal="left" wrapText="1"/>
    </xf>
    <xf numFmtId="0" fontId="17" fillId="24" borderId="184" xfId="0" applyFont="1" applyFill="1" applyBorder="1" applyAlignment="1">
      <alignment horizontal="center"/>
    </xf>
    <xf numFmtId="0" fontId="17" fillId="24" borderId="187" xfId="0" applyFont="1" applyFill="1" applyBorder="1" applyAlignment="1">
      <alignment horizontal="center"/>
    </xf>
    <xf numFmtId="0" fontId="7" fillId="20" borderId="117" xfId="0" applyFont="1" applyFill="1" applyBorder="1" applyAlignment="1">
      <alignment horizontal="left"/>
    </xf>
    <xf numFmtId="0" fontId="7" fillId="20" borderId="0" xfId="0" applyFont="1" applyFill="1" applyAlignment="1">
      <alignment horizontal="left"/>
    </xf>
  </cellXfs>
  <cellStyles count="97">
    <cellStyle name="%" xfId="54" xr:uid="{00000000-0005-0000-0000-00000000000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alculation 2" xfId="76" xr:uid="{E9477C7B-086D-4824-9EAE-0FDD8FBD9EF8}"/>
    <cellStyle name="CellBAValue" xfId="27" xr:uid="{00000000-0005-0000-0000-00001B000000}"/>
    <cellStyle name="CellBAValue 2" xfId="47" xr:uid="{00000000-0005-0000-0000-00001C000000}"/>
    <cellStyle name="CellNationValue" xfId="28" xr:uid="{00000000-0005-0000-0000-00001D000000}"/>
    <cellStyle name="CellNationValue 2" xfId="77" xr:uid="{CB45ECBC-8404-4A0C-AD0E-8D461973FAC5}"/>
    <cellStyle name="CellUAValue" xfId="29" xr:uid="{00000000-0005-0000-0000-00001E000000}"/>
    <cellStyle name="CellUAValue 2" xfId="48" xr:uid="{00000000-0005-0000-0000-00001F000000}"/>
    <cellStyle name="CellUAValue 2 2" xfId="84" xr:uid="{56613FB2-E457-403F-805C-C881CA672072}"/>
    <cellStyle name="CellUAValue 3" xfId="78" xr:uid="{E9532492-4BC2-4980-9467-1250442FF1D5}"/>
    <cellStyle name="Check Cell" xfId="30" builtinId="23" customBuiltin="1"/>
    <cellStyle name="Comma" xfId="96" builtinId="3"/>
    <cellStyle name="Comma 2" xfId="31" xr:uid="{00000000-0005-0000-0000-000022000000}"/>
    <cellStyle name="Comma 2 2" xfId="50" xr:uid="{00000000-0005-0000-0000-000023000000}"/>
    <cellStyle name="Comma 2 2 2" xfId="61" xr:uid="{63B6DC31-BA18-4CE3-81C6-4D41000F14B8}"/>
    <cellStyle name="Comma 2 2 2 2" xfId="85" xr:uid="{3B4CB1F5-F6CF-44E9-8D76-6A3E487819AB}"/>
    <cellStyle name="Comma 2 3" xfId="60" xr:uid="{12802A33-1627-4AE3-8EAE-84627012AA5C}"/>
    <cellStyle name="Comma 2 3 2" xfId="79" xr:uid="{965DFC9A-C753-4BAA-AB26-30B66D8576AF}"/>
    <cellStyle name="Comma 25" xfId="93" xr:uid="{08CC80AB-5CC1-4D5B-9339-551D265F42ED}"/>
    <cellStyle name="Comma 3" xfId="57" xr:uid="{00000000-0005-0000-0000-000024000000}"/>
    <cellStyle name="Comma 3 2" xfId="67" xr:uid="{06CFC68F-6AFB-46F6-9B4E-E96D6586A03D}"/>
    <cellStyle name="Comma 4" xfId="59" xr:uid="{34D46387-CC59-400F-B821-642C444DDE4D}"/>
    <cellStyle name="Comma 4 2" xfId="90" xr:uid="{60CE3012-7C9F-4F84-A544-23D221CC8F66}"/>
    <cellStyle name="Currency 2" xfId="95" xr:uid="{D0AC40E6-44C4-4716-8BDD-6A854CBCD947}"/>
    <cellStyle name="Explanatory Text" xfId="32" builtinId="53" customBuiltin="1"/>
    <cellStyle name="Good" xfId="33" builtinId="26" customBuiltin="1"/>
    <cellStyle name="Heading 1" xfId="34" builtinId="16" customBuiltin="1"/>
    <cellStyle name="Heading 2" xfId="35" builtinId="17" customBuiltin="1"/>
    <cellStyle name="Heading 3" xfId="36" builtinId="18" customBuiltin="1"/>
    <cellStyle name="Heading 4" xfId="37" builtinId="19" customBuiltin="1"/>
    <cellStyle name="Hyperlink" xfId="58" builtinId="8"/>
    <cellStyle name="Hyperlink 2" xfId="51" xr:uid="{00000000-0005-0000-0000-00002B000000}"/>
    <cellStyle name="Hyperlink 2 2" xfId="69" xr:uid="{93B3AE8C-9CE1-4AB9-BA36-F4955916DF75}"/>
    <cellStyle name="Hyperlink 3" xfId="70" xr:uid="{3BB56755-12AB-4549-965F-1338CBEB62C9}"/>
    <cellStyle name="Hyperlink 4" xfId="71" xr:uid="{FA4D709C-FDF3-4819-A22B-BF6D646494E7}"/>
    <cellStyle name="Input" xfId="38" builtinId="20" customBuiltin="1"/>
    <cellStyle name="Input 2" xfId="80" xr:uid="{5F6E833F-468C-4CD9-8630-606483EDB33D}"/>
    <cellStyle name="Linked Cell" xfId="39" builtinId="24" customBuiltin="1"/>
    <cellStyle name="Neutral" xfId="40" builtinId="28" customBuiltin="1"/>
    <cellStyle name="Neutral 2" xfId="63" xr:uid="{2B19ACE2-AD2A-4D72-B4A0-E3EEFE36D834}"/>
    <cellStyle name="Normal" xfId="0" builtinId="0"/>
    <cellStyle name="Normal 2" xfId="49" xr:uid="{00000000-0005-0000-0000-000031000000}"/>
    <cellStyle name="Normal 2 2" xfId="72" xr:uid="{4F84115C-9F29-4004-8D80-C837EAD7F323}"/>
    <cellStyle name="Normal 3" xfId="53" xr:uid="{00000000-0005-0000-0000-000032000000}"/>
    <cellStyle name="Normal 3 2" xfId="55" xr:uid="{00000000-0005-0000-0000-000033000000}"/>
    <cellStyle name="Normal 3 3" xfId="64" xr:uid="{3B6D2A3E-C181-426D-8BDA-9E36D5336484}"/>
    <cellStyle name="Normal 3 3 2" xfId="89" xr:uid="{227D6B84-2749-4959-9352-1E78C3BDBE23}"/>
    <cellStyle name="Normal 4" xfId="66" xr:uid="{804E5130-E155-4149-85FC-0FD140079A7E}"/>
    <cellStyle name="Normal 4 2" xfId="88" xr:uid="{E89C561F-9127-4D95-B647-5DAEA411A415}"/>
    <cellStyle name="Normal 5" xfId="52" xr:uid="{00000000-0005-0000-0000-000034000000}"/>
    <cellStyle name="Normal 5 2" xfId="68" xr:uid="{23BDE750-9AFF-44B3-A31D-49010557C100}"/>
    <cellStyle name="Normal 5 2 2" xfId="86" xr:uid="{7719FE07-5F67-421B-867D-085F2D40E5A0}"/>
    <cellStyle name="Normal 5 3" xfId="62" xr:uid="{0D55E340-A5AE-40E8-AE09-E9B46E906B95}"/>
    <cellStyle name="Normal 5 4" xfId="73" xr:uid="{F1A3B210-47FA-4811-A155-A4494C61F6EC}"/>
    <cellStyle name="Normal 5 5" xfId="75" xr:uid="{677C99FB-1D36-49C4-B573-643FA10E749D}"/>
    <cellStyle name="Normal 5 6" xfId="87" xr:uid="{CFF8842D-9C18-4DB0-BE8C-E4CFFC6B5738}"/>
    <cellStyle name="Normal 6" xfId="74" xr:uid="{B3B5461A-7333-4511-9990-9025264C2DBC}"/>
    <cellStyle name="Normal 7" xfId="94" xr:uid="{3FD33F04-5B4C-4AD3-9F95-CE029BDDCAFB}"/>
    <cellStyle name="Normal 80" xfId="91" xr:uid="{E25A6DA4-D747-4BA4-B878-644E19328609}"/>
    <cellStyle name="Normal_Sheet1" xfId="56" xr:uid="{00000000-0005-0000-0000-000037000000}"/>
    <cellStyle name="Note" xfId="41" builtinId="10" customBuiltin="1"/>
    <cellStyle name="Note 2" xfId="81" xr:uid="{19B70DB2-E5F9-4FA0-AF5C-2B4EA8FE9094}"/>
    <cellStyle name="Output" xfId="42" builtinId="21" customBuiltin="1"/>
    <cellStyle name="Output 2" xfId="82" xr:uid="{AF28A692-49DC-4E60-81C1-1C0C59F4D86B}"/>
    <cellStyle name="Percent" xfId="43" builtinId="5"/>
    <cellStyle name="Percent 2" xfId="65" xr:uid="{2E4130BA-B16C-4C49-B832-4ABC39E79CE2}"/>
    <cellStyle name="Percent 28" xfId="92" xr:uid="{3410A910-E39D-4DAB-A45F-2FF84A0467DA}"/>
    <cellStyle name="Title" xfId="44" builtinId="15" customBuiltin="1"/>
    <cellStyle name="Total" xfId="45" builtinId="25" customBuiltin="1"/>
    <cellStyle name="Total 2" xfId="83" xr:uid="{EBC27766-A2BB-4CA2-8724-0310175B07DF}"/>
    <cellStyle name="Warning Text" xfId="46" builtinId="11" customBuiltin="1"/>
  </cellStyles>
  <dxfs count="60">
    <dxf>
      <fill>
        <patternFill>
          <bgColor indexed="43"/>
        </patternFill>
      </fill>
    </dxf>
    <dxf>
      <font>
        <b/>
        <i val="0"/>
        <condense val="0"/>
        <extend val="0"/>
      </font>
      <fill>
        <patternFill>
          <bgColor indexed="17"/>
        </patternFill>
      </fill>
    </dxf>
    <dxf>
      <font>
        <b/>
        <i val="0"/>
        <condense val="0"/>
        <extend val="0"/>
        <color auto="1"/>
      </font>
      <fill>
        <patternFill>
          <bgColor indexed="10"/>
        </patternFill>
      </fill>
    </dxf>
    <dxf>
      <font>
        <b/>
        <i val="0"/>
        <strike val="0"/>
        <color theme="0"/>
      </font>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ont>
        <b/>
        <i val="0"/>
        <condense val="0"/>
        <extend val="0"/>
      </font>
      <fill>
        <patternFill>
          <bgColor indexed="17"/>
        </patternFill>
      </fill>
    </dxf>
    <dxf>
      <font>
        <b/>
        <i val="0"/>
        <condense val="0"/>
        <extend val="0"/>
        <color auto="1"/>
      </font>
      <fill>
        <patternFill>
          <bgColor indexed="1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FFCC"/>
      </font>
      <fill>
        <patternFill>
          <bgColor rgb="FFFFFFCC"/>
        </patternFill>
      </fill>
      <border>
        <left/>
        <right/>
        <top/>
        <bottom/>
        <vertical/>
        <horizontal/>
      </border>
    </dxf>
    <dxf>
      <font>
        <color theme="0" tint="-0.24994659260841701"/>
      </font>
      <fill>
        <patternFill patternType="solid">
          <bgColor theme="0" tint="-0.24994659260841701"/>
        </patternFill>
      </fill>
      <border>
        <left/>
        <right/>
        <top/>
        <bottom/>
        <vertical/>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ill>
        <patternFill>
          <bgColor theme="0" tint="-0.14996795556505021"/>
        </patternFill>
      </fill>
    </dxf>
    <dxf>
      <fill>
        <patternFill>
          <bgColor theme="0" tint="-0.14996795556505021"/>
        </patternFill>
      </fill>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border>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border>
        <vertical/>
        <horizontal/>
      </border>
    </dxf>
  </dxfs>
  <tableStyles count="0" defaultTableStyle="TableStyleMedium9" defaultPivotStyle="PivotStyleLight16"/>
  <colors>
    <mruColors>
      <color rgb="FFFFFFCC"/>
      <color rgb="FF008000"/>
      <color rgb="FF0000FF"/>
      <color rgb="FF00B050"/>
      <color rgb="FF99CCFF"/>
      <color rgb="FFCCFFCC"/>
      <color rgb="FFCCFF99"/>
      <color rgb="FFFF9B9B"/>
      <color rgb="FFB7DEE8"/>
      <color rgb="FFC4D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List" dx="16" fmlaLink="F1" fmlaRange="Data!$B$5:$C$301" noThreeD="1" sel="297" val="29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xdr:colOff>
          <xdr:row>14</xdr:row>
          <xdr:rowOff>57150</xdr:rowOff>
        </xdr:from>
        <xdr:to>
          <xdr:col>14</xdr:col>
          <xdr:colOff>0</xdr:colOff>
          <xdr:row>18</xdr:row>
          <xdr:rowOff>85725</xdr:rowOff>
        </xdr:to>
        <xdr:sp macro="" textlink="">
          <xdr:nvSpPr>
            <xdr:cNvPr id="2055" name="List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3990975</xdr:colOff>
      <xdr:row>1</xdr:row>
      <xdr:rowOff>0</xdr:rowOff>
    </xdr:from>
    <xdr:to>
      <xdr:col>14</xdr:col>
      <xdr:colOff>0</xdr:colOff>
      <xdr:row>1</xdr:row>
      <xdr:rowOff>0</xdr:rowOff>
    </xdr:to>
    <xdr:sp macro="" textlink="">
      <xdr:nvSpPr>
        <xdr:cNvPr id="3" name="Line 1">
          <a:extLst>
            <a:ext uri="{FF2B5EF4-FFF2-40B4-BE49-F238E27FC236}">
              <a16:creationId xmlns:a16="http://schemas.microsoft.com/office/drawing/2014/main" id="{00000000-0008-0000-0600-000003000000}"/>
            </a:ext>
          </a:extLst>
        </xdr:cNvPr>
        <xdr:cNvSpPr>
          <a:spLocks noChangeShapeType="1"/>
        </xdr:cNvSpPr>
      </xdr:nvSpPr>
      <xdr:spPr bwMode="auto">
        <a:xfrm>
          <a:off x="21135975" y="29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3990975</xdr:colOff>
      <xdr:row>1</xdr:row>
      <xdr:rowOff>0</xdr:rowOff>
    </xdr:from>
    <xdr:to>
      <xdr:col>20</xdr:col>
      <xdr:colOff>0</xdr:colOff>
      <xdr:row>1</xdr:row>
      <xdr:rowOff>0</xdr:rowOff>
    </xdr:to>
    <xdr:sp macro="" textlink="">
      <xdr:nvSpPr>
        <xdr:cNvPr id="4" name="Line 1">
          <a:extLst>
            <a:ext uri="{FF2B5EF4-FFF2-40B4-BE49-F238E27FC236}">
              <a16:creationId xmlns:a16="http://schemas.microsoft.com/office/drawing/2014/main" id="{00000000-0008-0000-0600-000004000000}"/>
            </a:ext>
          </a:extLst>
        </xdr:cNvPr>
        <xdr:cNvSpPr>
          <a:spLocks noChangeShapeType="1"/>
        </xdr:cNvSpPr>
      </xdr:nvSpPr>
      <xdr:spPr bwMode="auto">
        <a:xfrm>
          <a:off x="26889075" y="29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ndr.statistics@communities.gov.uk"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82"/>
  <sheetViews>
    <sheetView showGridLines="0" tabSelected="1" zoomScaleNormal="100" workbookViewId="0"/>
  </sheetViews>
  <sheetFormatPr defaultRowHeight="12.75" x14ac:dyDescent="0.2"/>
  <cols>
    <col min="1" max="1" width="5.85546875" customWidth="1"/>
    <col min="2" max="2" width="17.140625" customWidth="1"/>
    <col min="3" max="3" width="126.85546875" customWidth="1"/>
    <col min="4" max="4" width="5.85546875" customWidth="1"/>
    <col min="5" max="53" width="0" hidden="1" customWidth="1"/>
  </cols>
  <sheetData>
    <row r="1" spans="1:4" x14ac:dyDescent="0.2">
      <c r="A1" s="32"/>
      <c r="B1" s="33"/>
      <c r="C1" s="33"/>
      <c r="D1" s="34"/>
    </row>
    <row r="2" spans="1:4" ht="23.25" x14ac:dyDescent="0.35">
      <c r="A2" s="1589" t="s">
        <v>52</v>
      </c>
      <c r="B2" s="1590"/>
      <c r="C2" s="1590"/>
      <c r="D2" s="1591"/>
    </row>
    <row r="3" spans="1:4" ht="23.25" x14ac:dyDescent="0.35">
      <c r="A3" s="1589" t="s">
        <v>5537</v>
      </c>
      <c r="B3" s="1590"/>
      <c r="C3" s="1590"/>
      <c r="D3" s="1591"/>
    </row>
    <row r="4" spans="1:4" s="20" customFormat="1" ht="15.75" x14ac:dyDescent="0.25">
      <c r="A4" s="37"/>
      <c r="B4" s="38"/>
      <c r="C4" s="38"/>
      <c r="D4" s="39"/>
    </row>
    <row r="5" spans="1:4" s="20" customFormat="1" ht="18" x14ac:dyDescent="0.25">
      <c r="A5" s="1592" t="s">
        <v>7684</v>
      </c>
      <c r="B5" s="1593"/>
      <c r="C5" s="1593"/>
      <c r="D5" s="1594"/>
    </row>
    <row r="6" spans="1:4" s="20" customFormat="1" ht="20.25" customHeight="1" x14ac:dyDescent="0.25">
      <c r="A6" s="43"/>
      <c r="B6" s="44"/>
      <c r="C6" s="45"/>
      <c r="D6" s="46"/>
    </row>
    <row r="7" spans="1:4" s="20" customFormat="1" ht="18" x14ac:dyDescent="0.25">
      <c r="A7" s="1595" t="s">
        <v>48</v>
      </c>
      <c r="B7" s="1596"/>
      <c r="C7" s="1596"/>
      <c r="D7" s="1597"/>
    </row>
    <row r="8" spans="1:4" ht="14.25" customHeight="1" x14ac:dyDescent="0.25">
      <c r="A8" s="40"/>
      <c r="B8" s="41"/>
      <c r="C8" s="41"/>
      <c r="D8" s="42"/>
    </row>
    <row r="9" spans="1:4" ht="39" customHeight="1" x14ac:dyDescent="0.2">
      <c r="A9" s="1606" t="s">
        <v>7675</v>
      </c>
      <c r="B9" s="1607"/>
      <c r="C9" s="1607"/>
      <c r="D9" s="1608"/>
    </row>
    <row r="10" spans="1:4" ht="74.25" customHeight="1" x14ac:dyDescent="0.25">
      <c r="A10" s="1611" t="s">
        <v>7682</v>
      </c>
      <c r="B10" s="1612"/>
      <c r="C10" s="1612"/>
      <c r="D10" s="1613"/>
    </row>
    <row r="11" spans="1:4" ht="74.25" customHeight="1" x14ac:dyDescent="0.2">
      <c r="A11" s="1614" t="s">
        <v>7683</v>
      </c>
      <c r="B11" s="1615"/>
      <c r="C11" s="1615"/>
      <c r="D11" s="1616"/>
    </row>
    <row r="12" spans="1:4" ht="20.25" x14ac:dyDescent="0.2">
      <c r="A12" s="48"/>
      <c r="B12" s="1604" t="s">
        <v>903</v>
      </c>
      <c r="C12" s="1605"/>
      <c r="D12" s="49"/>
    </row>
    <row r="13" spans="1:4" ht="15.75" x14ac:dyDescent="0.25">
      <c r="A13" s="43"/>
      <c r="B13" s="44"/>
      <c r="C13" s="44"/>
      <c r="D13" s="50"/>
    </row>
    <row r="14" spans="1:4" ht="15.75" x14ac:dyDescent="0.25">
      <c r="A14" s="43"/>
      <c r="B14" s="1609" t="s">
        <v>3688</v>
      </c>
      <c r="C14" s="1609"/>
      <c r="D14" s="50"/>
    </row>
    <row r="15" spans="1:4" ht="22.5" customHeight="1" x14ac:dyDescent="0.25">
      <c r="A15" s="43"/>
      <c r="B15" s="1610"/>
      <c r="C15" s="1610"/>
      <c r="D15" s="50"/>
    </row>
    <row r="16" spans="1:4" x14ac:dyDescent="0.2">
      <c r="A16" s="51"/>
      <c r="B16" s="52"/>
      <c r="C16" s="52"/>
      <c r="D16" s="53"/>
    </row>
    <row r="17" spans="1:4" ht="13.5" thickBot="1" x14ac:dyDescent="0.25">
      <c r="A17" s="54"/>
      <c r="B17" s="55"/>
      <c r="C17" s="55"/>
      <c r="D17" s="56"/>
    </row>
    <row r="18" spans="1:4" ht="13.5" thickBot="1" x14ac:dyDescent="0.25"/>
    <row r="19" spans="1:4" x14ac:dyDescent="0.2">
      <c r="A19" s="57"/>
      <c r="B19" s="58"/>
      <c r="C19" s="58"/>
      <c r="D19" s="59"/>
    </row>
    <row r="20" spans="1:4" ht="18" customHeight="1" x14ac:dyDescent="0.2">
      <c r="A20" s="60"/>
      <c r="B20" s="1600" t="s">
        <v>843</v>
      </c>
      <c r="C20" s="1600"/>
      <c r="D20" s="61"/>
    </row>
    <row r="21" spans="1:4" ht="18" customHeight="1" x14ac:dyDescent="0.2">
      <c r="A21" s="60"/>
      <c r="B21" s="1600"/>
      <c r="C21" s="1600"/>
      <c r="D21" s="61"/>
    </row>
    <row r="22" spans="1:4" ht="13.5" thickBot="1" x14ac:dyDescent="0.25">
      <c r="A22" s="62"/>
      <c r="B22" s="63"/>
      <c r="C22" s="63"/>
      <c r="D22" s="64"/>
    </row>
    <row r="23" spans="1:4" x14ac:dyDescent="0.2">
      <c r="A23" s="65"/>
      <c r="D23" s="66"/>
    </row>
    <row r="24" spans="1:4" s="69" customFormat="1" ht="18" x14ac:dyDescent="0.25">
      <c r="A24" s="67"/>
      <c r="B24" s="68" t="s">
        <v>0</v>
      </c>
      <c r="D24" s="70"/>
    </row>
    <row r="25" spans="1:4" s="69" customFormat="1" ht="20.100000000000001" customHeight="1" x14ac:dyDescent="0.25">
      <c r="A25" s="67"/>
      <c r="B25" s="1601" t="s">
        <v>3812</v>
      </c>
      <c r="C25" s="1602"/>
      <c r="D25" s="70"/>
    </row>
    <row r="26" spans="1:4" s="69" customFormat="1" ht="20.100000000000001" customHeight="1" x14ac:dyDescent="0.25">
      <c r="A26" s="67"/>
      <c r="B26" s="1603"/>
      <c r="C26" s="1602"/>
      <c r="D26" s="70"/>
    </row>
    <row r="27" spans="1:4" s="69" customFormat="1" ht="20.100000000000001" customHeight="1" x14ac:dyDescent="0.25">
      <c r="A27" s="67"/>
      <c r="B27" s="1602"/>
      <c r="C27" s="1602"/>
      <c r="D27" s="70"/>
    </row>
    <row r="28" spans="1:4" s="69" customFormat="1" ht="23.25" customHeight="1" x14ac:dyDescent="0.25">
      <c r="A28" s="67"/>
      <c r="B28" s="95" t="s">
        <v>3811</v>
      </c>
      <c r="D28" s="70"/>
    </row>
    <row r="29" spans="1:4" s="69" customFormat="1" ht="23.25" customHeight="1" thickBot="1" x14ac:dyDescent="0.3">
      <c r="A29" s="67"/>
      <c r="B29" s="71"/>
      <c r="D29" s="70"/>
    </row>
    <row r="30" spans="1:4" s="69" customFormat="1" ht="20.100000000000001" customHeight="1" thickTop="1" thickBot="1" x14ac:dyDescent="0.35">
      <c r="A30" s="67"/>
      <c r="B30" s="72"/>
      <c r="C30" s="1598" t="s">
        <v>898</v>
      </c>
      <c r="D30" s="70"/>
    </row>
    <row r="31" spans="1:4" s="69" customFormat="1" ht="20.100000000000001" customHeight="1" thickTop="1" x14ac:dyDescent="0.3">
      <c r="A31" s="67"/>
      <c r="B31" s="73"/>
      <c r="C31" s="1599"/>
      <c r="D31" s="70"/>
    </row>
    <row r="32" spans="1:4" s="69" customFormat="1" ht="20.100000000000001" customHeight="1" thickBot="1" x14ac:dyDescent="0.35">
      <c r="A32" s="67"/>
      <c r="B32" s="73"/>
      <c r="C32" s="219"/>
      <c r="D32" s="70"/>
    </row>
    <row r="33" spans="1:4" s="69" customFormat="1" ht="31.5" customHeight="1" thickTop="1" thickBot="1" x14ac:dyDescent="0.3">
      <c r="A33" s="67"/>
      <c r="B33" s="74"/>
      <c r="C33" s="1618" t="s">
        <v>7679</v>
      </c>
      <c r="D33" s="70"/>
    </row>
    <row r="34" spans="1:4" s="69" customFormat="1" ht="31.5" customHeight="1" thickTop="1" x14ac:dyDescent="0.25">
      <c r="A34" s="67"/>
      <c r="B34" s="4"/>
      <c r="C34" s="1618"/>
      <c r="D34" s="70"/>
    </row>
    <row r="35" spans="1:4" s="69" customFormat="1" ht="31.5" customHeight="1" x14ac:dyDescent="0.3">
      <c r="A35" s="67"/>
      <c r="B35" s="73"/>
      <c r="C35" s="1618"/>
      <c r="D35" s="70"/>
    </row>
    <row r="36" spans="1:4" s="69" customFormat="1" ht="31.5" customHeight="1" x14ac:dyDescent="0.3">
      <c r="A36" s="1555"/>
      <c r="B36" s="73"/>
      <c r="C36" s="1618"/>
      <c r="D36" s="1556"/>
    </row>
    <row r="37" spans="1:4" s="69" customFormat="1" ht="31.5" customHeight="1" x14ac:dyDescent="0.3">
      <c r="A37" s="1555"/>
      <c r="B37" s="73"/>
      <c r="C37" s="1618"/>
      <c r="D37" s="1556"/>
    </row>
    <row r="38" spans="1:4" s="69" customFormat="1" ht="31.5" customHeight="1" x14ac:dyDescent="0.3">
      <c r="A38" s="1555"/>
      <c r="B38" s="73"/>
      <c r="C38" s="1618"/>
      <c r="D38" s="1556"/>
    </row>
    <row r="39" spans="1:4" s="69" customFormat="1" ht="31.5" customHeight="1" x14ac:dyDescent="0.3">
      <c r="A39" s="1555"/>
      <c r="B39" s="73"/>
      <c r="C39" s="1618"/>
      <c r="D39" s="1556"/>
    </row>
    <row r="40" spans="1:4" s="69" customFormat="1" ht="31.5" customHeight="1" x14ac:dyDescent="0.3">
      <c r="A40" s="1555"/>
      <c r="B40" s="73"/>
      <c r="C40" s="1618"/>
      <c r="D40" s="1556"/>
    </row>
    <row r="41" spans="1:4" s="69" customFormat="1" ht="143.25" customHeight="1" x14ac:dyDescent="0.3">
      <c r="A41" s="1555"/>
      <c r="B41" s="73"/>
      <c r="C41" s="1618"/>
      <c r="D41" s="1556"/>
    </row>
    <row r="42" spans="1:4" s="69" customFormat="1" ht="20.100000000000001" customHeight="1" thickBot="1" x14ac:dyDescent="0.35">
      <c r="A42" s="1555"/>
      <c r="B42" s="73"/>
      <c r="C42" s="1549"/>
      <c r="D42" s="1556"/>
    </row>
    <row r="43" spans="1:4" s="69" customFormat="1" ht="20.25" thickTop="1" thickBot="1" x14ac:dyDescent="0.35">
      <c r="A43" s="67"/>
      <c r="B43" s="75"/>
      <c r="C43" s="1619" t="s">
        <v>7029</v>
      </c>
      <c r="D43" s="70"/>
    </row>
    <row r="44" spans="1:4" s="69" customFormat="1" ht="36" customHeight="1" thickTop="1" x14ac:dyDescent="0.3">
      <c r="A44" s="67"/>
      <c r="B44" s="76"/>
      <c r="C44" s="1620"/>
      <c r="D44" s="70"/>
    </row>
    <row r="45" spans="1:4" s="69" customFormat="1" ht="20.100000000000001" customHeight="1" x14ac:dyDescent="0.3">
      <c r="A45" s="67"/>
      <c r="B45" s="76"/>
      <c r="C45" s="363"/>
      <c r="D45" s="70"/>
    </row>
    <row r="46" spans="1:4" s="69" customFormat="1" ht="20.100000000000001" customHeight="1" x14ac:dyDescent="0.25">
      <c r="A46" s="67"/>
      <c r="B46" s="365" t="s">
        <v>899</v>
      </c>
      <c r="C46" s="365"/>
      <c r="D46" s="70"/>
    </row>
    <row r="47" spans="1:4" s="69" customFormat="1" ht="20.100000000000001" customHeight="1" x14ac:dyDescent="0.25">
      <c r="A47" s="67"/>
      <c r="B47" s="364"/>
      <c r="C47" s="364"/>
      <c r="D47" s="70"/>
    </row>
    <row r="48" spans="1:4" s="380" customFormat="1" ht="20.100000000000001" customHeight="1" x14ac:dyDescent="0.2">
      <c r="A48" s="378"/>
      <c r="B48" s="1617" t="s">
        <v>902</v>
      </c>
      <c r="C48" s="1617"/>
      <c r="D48" s="379"/>
    </row>
    <row r="49" spans="1:4" s="69" customFormat="1" ht="20.100000000000001" customHeight="1" x14ac:dyDescent="0.25">
      <c r="A49" s="67"/>
      <c r="B49" s="1617"/>
      <c r="C49" s="1617"/>
      <c r="D49" s="70"/>
    </row>
    <row r="50" spans="1:4" s="69" customFormat="1" ht="20.100000000000001" customHeight="1" x14ac:dyDescent="0.25">
      <c r="A50" s="67"/>
      <c r="B50" s="387"/>
      <c r="C50" s="387"/>
      <c r="D50" s="944"/>
    </row>
    <row r="51" spans="1:4" s="69" customFormat="1" ht="20.100000000000001" customHeight="1" x14ac:dyDescent="0.25">
      <c r="A51" s="67"/>
      <c r="B51" s="1617" t="s">
        <v>4086</v>
      </c>
      <c r="C51" s="1617"/>
      <c r="D51" s="944"/>
    </row>
    <row r="52" spans="1:4" s="69" customFormat="1" ht="20.100000000000001" customHeight="1" x14ac:dyDescent="0.25">
      <c r="A52" s="67"/>
      <c r="B52" s="1617"/>
      <c r="C52" s="1617"/>
      <c r="D52" s="70"/>
    </row>
    <row r="53" spans="1:4" s="69" customFormat="1" ht="20.100000000000001" customHeight="1" x14ac:dyDescent="0.25">
      <c r="A53" s="67"/>
      <c r="B53" s="387"/>
      <c r="C53" s="387"/>
      <c r="D53" s="944"/>
    </row>
    <row r="54" spans="1:4" s="69" customFormat="1" ht="18" x14ac:dyDescent="0.25">
      <c r="A54" s="67"/>
      <c r="B54" s="68" t="s">
        <v>1</v>
      </c>
      <c r="D54" s="70"/>
    </row>
    <row r="55" spans="1:4" s="69" customFormat="1" ht="20.100000000000001" customHeight="1" x14ac:dyDescent="0.25">
      <c r="A55" s="67"/>
      <c r="B55" s="1601" t="s">
        <v>5538</v>
      </c>
      <c r="C55" s="1602"/>
      <c r="D55" s="70"/>
    </row>
    <row r="56" spans="1:4" s="69" customFormat="1" ht="20.100000000000001" customHeight="1" x14ac:dyDescent="0.25">
      <c r="A56" s="67"/>
      <c r="B56" s="1602"/>
      <c r="C56" s="1602"/>
      <c r="D56" s="70"/>
    </row>
    <row r="57" spans="1:4" s="69" customFormat="1" ht="20.100000000000001" customHeight="1" x14ac:dyDescent="0.25">
      <c r="A57" s="67"/>
      <c r="B57" s="1602"/>
      <c r="C57" s="1602"/>
      <c r="D57" s="70"/>
    </row>
    <row r="58" spans="1:4" s="69" customFormat="1" ht="20.100000000000001" customHeight="1" x14ac:dyDescent="0.25">
      <c r="A58" s="67"/>
      <c r="B58" s="1621"/>
      <c r="C58" s="1621"/>
      <c r="D58" s="70"/>
    </row>
    <row r="59" spans="1:4" s="69" customFormat="1" ht="18" x14ac:dyDescent="0.25">
      <c r="A59" s="67"/>
      <c r="B59" s="95" t="s">
        <v>5539</v>
      </c>
      <c r="D59" s="70"/>
    </row>
    <row r="60" spans="1:4" s="69" customFormat="1" ht="18" x14ac:dyDescent="0.25">
      <c r="A60" s="67"/>
      <c r="B60" s="71"/>
      <c r="D60" s="70"/>
    </row>
    <row r="61" spans="1:4" s="69" customFormat="1" ht="18" x14ac:dyDescent="0.25">
      <c r="A61" s="67"/>
      <c r="B61" s="68" t="s">
        <v>49</v>
      </c>
      <c r="D61" s="70"/>
    </row>
    <row r="62" spans="1:4" s="1473" customFormat="1" ht="18" x14ac:dyDescent="0.25">
      <c r="A62" s="1471"/>
      <c r="B62" s="1475" t="s">
        <v>6908</v>
      </c>
      <c r="D62" s="1474"/>
    </row>
    <row r="63" spans="1:4" s="69" customFormat="1" ht="18" x14ac:dyDescent="0.25">
      <c r="A63" s="67"/>
      <c r="B63" s="71"/>
      <c r="D63" s="70"/>
    </row>
    <row r="64" spans="1:4" s="69" customFormat="1" ht="20.100000000000001" customHeight="1" x14ac:dyDescent="0.25">
      <c r="A64" s="67"/>
      <c r="B64" s="1617" t="s">
        <v>3690</v>
      </c>
      <c r="C64" s="1617"/>
      <c r="D64" s="70"/>
    </row>
    <row r="65" spans="1:4" s="69" customFormat="1" ht="20.100000000000001" customHeight="1" x14ac:dyDescent="0.25">
      <c r="A65" s="67"/>
      <c r="B65" s="1617"/>
      <c r="C65" s="1617"/>
      <c r="D65" s="70"/>
    </row>
    <row r="66" spans="1:4" s="69" customFormat="1" ht="20.100000000000001" customHeight="1" x14ac:dyDescent="0.25">
      <c r="A66" s="67"/>
      <c r="B66" s="1617"/>
      <c r="C66" s="1617"/>
      <c r="D66" s="70"/>
    </row>
    <row r="67" spans="1:4" s="69" customFormat="1" ht="20.100000000000001" customHeight="1" x14ac:dyDescent="0.25">
      <c r="A67" s="67"/>
      <c r="B67" s="1617"/>
      <c r="C67" s="1617"/>
      <c r="D67" s="70"/>
    </row>
    <row r="68" spans="1:4" s="69" customFormat="1" ht="20.100000000000001" customHeight="1" x14ac:dyDescent="0.25">
      <c r="A68" s="67"/>
      <c r="B68" s="1617"/>
      <c r="C68" s="1617"/>
      <c r="D68" s="70"/>
    </row>
    <row r="69" spans="1:4" s="69" customFormat="1" ht="20.100000000000001" customHeight="1" x14ac:dyDescent="0.25">
      <c r="A69" s="67"/>
      <c r="B69" s="1617"/>
      <c r="C69" s="1617"/>
      <c r="D69" s="70"/>
    </row>
    <row r="70" spans="1:4" s="69" customFormat="1" ht="20.100000000000001" customHeight="1" x14ac:dyDescent="0.25">
      <c r="A70" s="67"/>
      <c r="B70" s="1617"/>
      <c r="C70" s="1617"/>
      <c r="D70" s="847"/>
    </row>
    <row r="71" spans="1:4" s="69" customFormat="1" ht="18" x14ac:dyDescent="0.25">
      <c r="A71" s="67"/>
      <c r="B71" s="214"/>
      <c r="C71" s="214"/>
      <c r="D71" s="70"/>
    </row>
    <row r="72" spans="1:4" s="69" customFormat="1" ht="18" x14ac:dyDescent="0.25">
      <c r="A72" s="67"/>
      <c r="B72" s="95" t="s">
        <v>17</v>
      </c>
      <c r="C72" s="381"/>
      <c r="D72" s="70"/>
    </row>
    <row r="73" spans="1:4" s="69" customFormat="1" ht="18" x14ac:dyDescent="0.25">
      <c r="A73" s="67"/>
      <c r="B73" s="77"/>
      <c r="D73" s="70"/>
    </row>
    <row r="74" spans="1:4" s="69" customFormat="1" ht="20.100000000000001" customHeight="1" x14ac:dyDescent="0.25">
      <c r="A74" s="67"/>
      <c r="B74" s="95" t="s">
        <v>18</v>
      </c>
      <c r="D74" s="70"/>
    </row>
    <row r="75" spans="1:4" s="1473" customFormat="1" ht="20.100000000000001" customHeight="1" x14ac:dyDescent="0.25">
      <c r="A75" s="1471"/>
      <c r="B75" s="1472" t="s">
        <v>6909</v>
      </c>
      <c r="D75" s="1474"/>
    </row>
    <row r="76" spans="1:4" s="69" customFormat="1" ht="18.75" thickBot="1" x14ac:dyDescent="0.3">
      <c r="A76" s="78"/>
      <c r="B76" s="79"/>
      <c r="C76" s="79"/>
      <c r="D76" s="80"/>
    </row>
    <row r="77" spans="1:4" ht="15" x14ac:dyDescent="0.2">
      <c r="B77" s="20"/>
    </row>
    <row r="78" spans="1:4" ht="15" x14ac:dyDescent="0.2">
      <c r="B78" s="20"/>
    </row>
    <row r="79" spans="1:4" ht="15" x14ac:dyDescent="0.2">
      <c r="B79" s="20"/>
    </row>
    <row r="80" spans="1:4" ht="15" x14ac:dyDescent="0.2">
      <c r="B80" s="20"/>
    </row>
    <row r="81" spans="2:2" ht="15" x14ac:dyDescent="0.2">
      <c r="B81" s="20"/>
    </row>
    <row r="82" spans="2:2" ht="14.25" x14ac:dyDescent="0.2">
      <c r="B82" s="643"/>
    </row>
  </sheetData>
  <mergeCells count="18">
    <mergeCell ref="B64:C70"/>
    <mergeCell ref="C33:C41"/>
    <mergeCell ref="B51:C52"/>
    <mergeCell ref="B48:C49"/>
    <mergeCell ref="C43:C44"/>
    <mergeCell ref="B55:C58"/>
    <mergeCell ref="A2:D2"/>
    <mergeCell ref="A3:D3"/>
    <mergeCell ref="A5:D5"/>
    <mergeCell ref="A7:D7"/>
    <mergeCell ref="C30:C31"/>
    <mergeCell ref="B20:C21"/>
    <mergeCell ref="B25:C27"/>
    <mergeCell ref="B12:C12"/>
    <mergeCell ref="A9:D9"/>
    <mergeCell ref="B14:C15"/>
    <mergeCell ref="A10:D10"/>
    <mergeCell ref="A11:D11"/>
  </mergeCells>
  <phoneticPr fontId="9" type="noConversion"/>
  <hyperlinks>
    <hyperlink ref="B75" r:id="rId1" xr:uid="{00000000-0004-0000-0000-000000000000}"/>
  </hyperlinks>
  <printOptions horizontalCentered="1" verticalCentered="1"/>
  <pageMargins left="0.74803149606299213" right="0.74803149606299213" top="0.78740157480314965" bottom="0.78740157480314965" header="0.51181102362204722" footer="0.51181102362204722"/>
  <pageSetup paperSize="9" scale="56" orientation="portrait" r:id="rId2"/>
  <headerFooter alignWithMargins="0">
    <oddHeader>&amp;C&amp;"Calibri"&amp;10&amp;K000000 OFFICIAL&amp;1#_x000D_</oddHeader>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E266"/>
  <sheetViews>
    <sheetView showGridLines="0" zoomScaleNormal="100" workbookViewId="0"/>
  </sheetViews>
  <sheetFormatPr defaultColWidth="9.140625" defaultRowHeight="15" x14ac:dyDescent="0.2"/>
  <cols>
    <col min="1" max="2" width="1.85546875" style="5" customWidth="1"/>
    <col min="3" max="3" width="14.5703125" style="5" customWidth="1"/>
    <col min="4" max="4" width="16" style="5" bestFit="1" customWidth="1"/>
    <col min="5" max="5" width="11.42578125" style="5" bestFit="1" customWidth="1"/>
    <col min="6" max="6" width="11.85546875" style="5" bestFit="1" customWidth="1"/>
    <col min="7" max="8" width="9.140625" style="5" customWidth="1"/>
    <col min="9" max="9" width="13" style="5" bestFit="1" customWidth="1"/>
    <col min="10" max="10" width="3.85546875" style="5" customWidth="1"/>
    <col min="11" max="11" width="21.42578125" style="5" customWidth="1"/>
    <col min="12" max="12" width="3.85546875" style="5" customWidth="1"/>
    <col min="13" max="13" width="9.140625" style="5" customWidth="1"/>
    <col min="14" max="14" width="10.7109375" style="5" customWidth="1"/>
    <col min="15" max="15" width="7.140625" style="5" customWidth="1"/>
    <col min="16" max="16" width="8.140625" style="5" customWidth="1"/>
    <col min="17" max="18" width="7.140625" style="5" customWidth="1"/>
    <col min="19" max="19" width="8.85546875" style="5" customWidth="1"/>
    <col min="20" max="20" width="9.5703125" style="5" customWidth="1"/>
    <col min="21" max="21" width="21.42578125" style="5" customWidth="1"/>
    <col min="22" max="22" width="8.140625" style="1124" customWidth="1"/>
    <col min="23" max="23" width="10.85546875" style="5" bestFit="1" customWidth="1"/>
    <col min="24" max="24" width="1.5703125" style="5" customWidth="1"/>
    <col min="25" max="25" width="1.85546875" style="5" customWidth="1"/>
    <col min="26" max="26" width="14" style="220" hidden="1" customWidth="1"/>
    <col min="27" max="27" width="10.140625" style="136" hidden="1" customWidth="1"/>
    <col min="28" max="28" width="9.140625" style="5" hidden="1" customWidth="1"/>
    <col min="29" max="29" width="22.85546875" style="5" hidden="1" customWidth="1"/>
    <col min="30" max="31" width="10.140625" style="5" hidden="1" customWidth="1"/>
    <col min="32" max="32" width="17.5703125" style="5" hidden="1" customWidth="1"/>
    <col min="33" max="33" width="10.85546875" style="5" hidden="1" customWidth="1"/>
    <col min="34" max="34" width="9.140625" style="5" hidden="1" customWidth="1"/>
    <col min="35" max="35" width="16.140625" style="5" hidden="1" customWidth="1"/>
    <col min="36" max="53" width="9.140625" style="5" hidden="1" customWidth="1"/>
    <col min="54" max="69" width="9.140625" style="5" customWidth="1"/>
    <col min="70" max="16384" width="9.140625" style="5"/>
  </cols>
  <sheetData>
    <row r="1" spans="1:52" x14ac:dyDescent="0.2">
      <c r="A1" s="11"/>
      <c r="B1" s="12"/>
      <c r="C1" s="12" t="s">
        <v>908</v>
      </c>
      <c r="D1" s="12"/>
      <c r="E1" s="12"/>
      <c r="F1" s="337">
        <v>297</v>
      </c>
      <c r="G1" s="12"/>
      <c r="H1" s="12"/>
      <c r="I1" s="12"/>
      <c r="J1" s="12"/>
      <c r="K1" s="12"/>
      <c r="L1" s="12"/>
      <c r="M1" s="12"/>
      <c r="N1" s="12"/>
      <c r="O1" s="12"/>
      <c r="P1" s="12"/>
      <c r="Q1" s="1636"/>
      <c r="R1" s="1636"/>
      <c r="S1" s="12"/>
      <c r="T1" s="12"/>
      <c r="U1" s="12"/>
      <c r="V1" s="1117"/>
      <c r="W1" s="12"/>
      <c r="X1" s="12"/>
      <c r="Y1" s="13"/>
      <c r="AZ1" s="746" t="s">
        <v>1285</v>
      </c>
    </row>
    <row r="2" spans="1:52" ht="15.75" x14ac:dyDescent="0.25">
      <c r="A2" s="1637" t="s">
        <v>42</v>
      </c>
      <c r="B2" s="1638"/>
      <c r="C2" s="1638"/>
      <c r="D2" s="1638"/>
      <c r="E2" s="1638"/>
      <c r="F2" s="1638"/>
      <c r="G2" s="1638"/>
      <c r="H2" s="1638"/>
      <c r="I2" s="1638"/>
      <c r="J2" s="1638"/>
      <c r="K2" s="1638"/>
      <c r="L2" s="1638"/>
      <c r="M2" s="1638"/>
      <c r="N2" s="1638"/>
      <c r="O2" s="1638"/>
      <c r="P2" s="1638"/>
      <c r="Q2" s="1638"/>
      <c r="R2" s="1638"/>
      <c r="S2" s="1638"/>
      <c r="T2" s="1638"/>
      <c r="U2" s="1638"/>
      <c r="V2" s="1638"/>
      <c r="W2" s="1638"/>
      <c r="X2" s="1638"/>
      <c r="Y2" s="1639"/>
    </row>
    <row r="3" spans="1:52" ht="15.75" x14ac:dyDescent="0.25">
      <c r="A3" s="1637" t="s">
        <v>5540</v>
      </c>
      <c r="B3" s="1638"/>
      <c r="C3" s="1638"/>
      <c r="D3" s="1638"/>
      <c r="E3" s="1638"/>
      <c r="F3" s="1638"/>
      <c r="G3" s="1638"/>
      <c r="H3" s="1638"/>
      <c r="I3" s="1638"/>
      <c r="J3" s="1638"/>
      <c r="K3" s="1638"/>
      <c r="L3" s="1638"/>
      <c r="M3" s="1638"/>
      <c r="N3" s="1638"/>
      <c r="O3" s="1638"/>
      <c r="P3" s="1638"/>
      <c r="Q3" s="1638"/>
      <c r="R3" s="1638"/>
      <c r="S3" s="1638"/>
      <c r="T3" s="1638"/>
      <c r="U3" s="1638"/>
      <c r="V3" s="1638"/>
      <c r="W3" s="1638"/>
      <c r="X3" s="1638"/>
      <c r="Y3" s="1639"/>
    </row>
    <row r="4" spans="1:52" ht="33" customHeight="1" x14ac:dyDescent="0.2">
      <c r="A4" s="1646" t="s">
        <v>7685</v>
      </c>
      <c r="B4" s="1647"/>
      <c r="C4" s="1647"/>
      <c r="D4" s="1647"/>
      <c r="E4" s="1647"/>
      <c r="F4" s="1647"/>
      <c r="G4" s="1647"/>
      <c r="H4" s="1647"/>
      <c r="I4" s="1647"/>
      <c r="J4" s="1647"/>
      <c r="K4" s="1647"/>
      <c r="L4" s="1647"/>
      <c r="M4" s="1647"/>
      <c r="N4" s="1647"/>
      <c r="O4" s="1647"/>
      <c r="P4" s="1647"/>
      <c r="Q4" s="1647"/>
      <c r="R4" s="1647"/>
      <c r="S4" s="1647"/>
      <c r="T4" s="1647"/>
      <c r="U4" s="1647"/>
      <c r="V4" s="1647"/>
      <c r="W4" s="1647"/>
      <c r="X4" s="1647"/>
      <c r="Y4" s="1648"/>
    </row>
    <row r="5" spans="1:52" x14ac:dyDescent="0.2">
      <c r="A5" s="1640" t="s">
        <v>3689</v>
      </c>
      <c r="B5" s="1641"/>
      <c r="C5" s="1641"/>
      <c r="D5" s="1641"/>
      <c r="E5" s="1641"/>
      <c r="F5" s="1641"/>
      <c r="G5" s="1641"/>
      <c r="H5" s="1641"/>
      <c r="I5" s="1641"/>
      <c r="J5" s="1641"/>
      <c r="K5" s="1641"/>
      <c r="L5" s="1641"/>
      <c r="M5" s="1641"/>
      <c r="N5" s="1641"/>
      <c r="O5" s="1641"/>
      <c r="P5" s="1641"/>
      <c r="Q5" s="1641"/>
      <c r="R5" s="1641"/>
      <c r="S5" s="1641"/>
      <c r="T5" s="1641"/>
      <c r="U5" s="1641"/>
      <c r="V5" s="1641"/>
      <c r="W5" s="1641"/>
      <c r="X5" s="1641"/>
      <c r="Y5" s="1642"/>
    </row>
    <row r="6" spans="1:52" s="195" customFormat="1" x14ac:dyDescent="0.2">
      <c r="A6" s="47"/>
      <c r="B6" s="110"/>
      <c r="C6" s="110"/>
      <c r="D6" s="110"/>
      <c r="E6" s="110"/>
      <c r="F6" s="110"/>
      <c r="G6" s="110"/>
      <c r="H6" s="110"/>
      <c r="I6" s="110"/>
      <c r="J6" s="110"/>
      <c r="K6" s="110"/>
      <c r="L6" s="110"/>
      <c r="M6" s="110"/>
      <c r="N6" s="110"/>
      <c r="O6" s="110"/>
      <c r="P6" s="110"/>
      <c r="Q6" s="110"/>
      <c r="R6" s="110"/>
      <c r="S6" s="110"/>
      <c r="T6" s="110"/>
      <c r="U6" s="110"/>
      <c r="V6" s="1118"/>
      <c r="W6" s="110"/>
      <c r="X6" s="110"/>
      <c r="Y6" s="111"/>
      <c r="Z6" s="221"/>
      <c r="AA6" s="216"/>
    </row>
    <row r="7" spans="1:52" ht="15.75" x14ac:dyDescent="0.25">
      <c r="A7" s="1643" t="s">
        <v>46</v>
      </c>
      <c r="B7" s="1644"/>
      <c r="C7" s="1644"/>
      <c r="D7" s="1644"/>
      <c r="E7" s="1644"/>
      <c r="F7" s="1644"/>
      <c r="G7" s="1644"/>
      <c r="H7" s="1644"/>
      <c r="I7" s="1644"/>
      <c r="J7" s="1644"/>
      <c r="K7" s="1644"/>
      <c r="L7" s="1644"/>
      <c r="M7" s="1644"/>
      <c r="N7" s="1644"/>
      <c r="O7" s="1644"/>
      <c r="P7" s="1644"/>
      <c r="Q7" s="1644"/>
      <c r="R7" s="1644"/>
      <c r="S7" s="1644"/>
      <c r="T7" s="1644"/>
      <c r="U7" s="1644"/>
      <c r="V7" s="1644"/>
      <c r="W7" s="1644"/>
      <c r="X7" s="1644"/>
      <c r="Y7" s="1645"/>
    </row>
    <row r="8" spans="1:52" ht="15.75" x14ac:dyDescent="0.25">
      <c r="A8" s="43"/>
      <c r="B8" s="44"/>
      <c r="C8" s="44"/>
      <c r="D8" s="44"/>
      <c r="E8" s="44"/>
      <c r="F8" s="44"/>
      <c r="G8" s="44"/>
      <c r="H8" s="44"/>
      <c r="I8" s="44"/>
      <c r="J8" s="44"/>
      <c r="K8" s="44"/>
      <c r="L8" s="44"/>
      <c r="M8" s="44"/>
      <c r="N8" s="44"/>
      <c r="O8" s="44"/>
      <c r="P8" s="44"/>
      <c r="Q8" s="44"/>
      <c r="R8" s="44"/>
      <c r="S8" s="44"/>
      <c r="T8" s="44"/>
      <c r="U8" s="44"/>
      <c r="V8" s="1119"/>
      <c r="W8" s="44"/>
      <c r="X8" s="44"/>
      <c r="Y8" s="50"/>
    </row>
    <row r="9" spans="1:52" ht="15.75" x14ac:dyDescent="0.25">
      <c r="A9" s="43"/>
      <c r="B9" s="44"/>
      <c r="C9" s="44"/>
      <c r="D9" s="1649" t="s">
        <v>3688</v>
      </c>
      <c r="E9" s="1650"/>
      <c r="F9" s="1650"/>
      <c r="G9" s="1650"/>
      <c r="H9" s="1650"/>
      <c r="I9" s="1650"/>
      <c r="J9" s="1650"/>
      <c r="K9" s="1650"/>
      <c r="L9" s="1650"/>
      <c r="M9" s="1650"/>
      <c r="N9" s="1650"/>
      <c r="O9" s="1650"/>
      <c r="P9" s="1650"/>
      <c r="Q9" s="1650"/>
      <c r="R9" s="1650"/>
      <c r="S9" s="1650"/>
      <c r="T9" s="1650"/>
      <c r="U9" s="1650"/>
      <c r="V9" s="1650"/>
      <c r="W9" s="44"/>
      <c r="X9" s="44"/>
      <c r="Y9" s="50"/>
    </row>
    <row r="10" spans="1:52" ht="15.75" x14ac:dyDescent="0.25">
      <c r="A10" s="43"/>
      <c r="B10" s="44"/>
      <c r="C10" s="44"/>
      <c r="D10" s="1650"/>
      <c r="E10" s="1650"/>
      <c r="F10" s="1650"/>
      <c r="G10" s="1650"/>
      <c r="H10" s="1650"/>
      <c r="I10" s="1650"/>
      <c r="J10" s="1650"/>
      <c r="K10" s="1650"/>
      <c r="L10" s="1650"/>
      <c r="M10" s="1650"/>
      <c r="N10" s="1650"/>
      <c r="O10" s="1650"/>
      <c r="P10" s="1650"/>
      <c r="Q10" s="1650"/>
      <c r="R10" s="1650"/>
      <c r="S10" s="1650"/>
      <c r="T10" s="1650"/>
      <c r="U10" s="1650"/>
      <c r="V10" s="1650"/>
      <c r="W10" s="44"/>
      <c r="X10" s="44"/>
      <c r="Y10" s="50"/>
    </row>
    <row r="11" spans="1:52" x14ac:dyDescent="0.2">
      <c r="A11" s="109"/>
      <c r="B11" s="110"/>
      <c r="C11" s="110"/>
      <c r="D11" s="110"/>
      <c r="E11" s="110"/>
      <c r="F11" s="110"/>
      <c r="G11" s="110"/>
      <c r="H11" s="110"/>
      <c r="I11" s="110"/>
      <c r="J11" s="110"/>
      <c r="K11" s="110"/>
      <c r="L11" s="110"/>
      <c r="M11" s="110"/>
      <c r="N11" s="110"/>
      <c r="O11" s="110"/>
      <c r="P11" s="110"/>
      <c r="Q11" s="110"/>
      <c r="R11" s="110"/>
      <c r="S11" s="110"/>
      <c r="T11" s="110"/>
      <c r="U11" s="110"/>
      <c r="V11" s="1118"/>
      <c r="W11" s="110"/>
      <c r="X11" s="110"/>
      <c r="Y11" s="111"/>
    </row>
    <row r="12" spans="1:52" x14ac:dyDescent="0.2">
      <c r="A12" s="1640" t="s">
        <v>45</v>
      </c>
      <c r="B12" s="1641"/>
      <c r="C12" s="1641"/>
      <c r="D12" s="1641"/>
      <c r="E12" s="1641"/>
      <c r="F12" s="1641"/>
      <c r="G12" s="1641"/>
      <c r="H12" s="1641"/>
      <c r="I12" s="1641"/>
      <c r="J12" s="1641"/>
      <c r="K12" s="1641"/>
      <c r="L12" s="1641"/>
      <c r="M12" s="1641"/>
      <c r="N12" s="1641"/>
      <c r="O12" s="1641"/>
      <c r="P12" s="1641"/>
      <c r="Q12" s="1641"/>
      <c r="R12" s="1641"/>
      <c r="S12" s="1641"/>
      <c r="T12" s="1641"/>
      <c r="U12" s="1641"/>
      <c r="V12" s="1641"/>
      <c r="W12" s="1641"/>
      <c r="X12" s="1641"/>
      <c r="Y12" s="1642"/>
    </row>
    <row r="13" spans="1:52" ht="15.75" thickBot="1" x14ac:dyDescent="0.25">
      <c r="A13" s="1652"/>
      <c r="B13" s="1653"/>
      <c r="C13" s="1653"/>
      <c r="D13" s="1653"/>
      <c r="E13" s="1653"/>
      <c r="F13" s="1653"/>
      <c r="G13" s="1653"/>
      <c r="H13" s="1653"/>
      <c r="I13" s="1653"/>
      <c r="J13" s="1653"/>
      <c r="K13" s="1653"/>
      <c r="L13" s="1653"/>
      <c r="M13" s="1653"/>
      <c r="N13" s="1653"/>
      <c r="O13" s="1653"/>
      <c r="P13" s="1653"/>
      <c r="Q13" s="1653"/>
      <c r="R13" s="1653"/>
      <c r="S13" s="1653"/>
      <c r="T13" s="1653"/>
      <c r="U13" s="1653"/>
      <c r="V13" s="1653"/>
      <c r="W13" s="1653"/>
      <c r="X13" s="1653"/>
      <c r="Y13" s="1654"/>
    </row>
    <row r="14" spans="1:52" x14ac:dyDescent="0.2">
      <c r="A14" s="11"/>
      <c r="B14" s="12"/>
      <c r="C14" s="12"/>
      <c r="D14" s="12"/>
      <c r="E14" s="12"/>
      <c r="F14" s="12"/>
      <c r="G14" s="12"/>
      <c r="H14" s="12"/>
      <c r="I14" s="12"/>
      <c r="J14" s="12"/>
      <c r="K14" s="12"/>
      <c r="L14" s="12"/>
      <c r="M14" s="12"/>
      <c r="N14" s="12"/>
      <c r="O14" s="12"/>
      <c r="P14" s="12"/>
      <c r="Q14" s="12"/>
      <c r="R14" s="12"/>
      <c r="S14" s="12"/>
      <c r="T14" s="12"/>
      <c r="U14" s="12"/>
      <c r="V14" s="1117"/>
      <c r="W14" s="12"/>
      <c r="X14" s="12"/>
      <c r="Y14" s="13"/>
    </row>
    <row r="15" spans="1:52" x14ac:dyDescent="0.2">
      <c r="A15" s="304"/>
      <c r="B15" s="27"/>
      <c r="C15" s="27"/>
      <c r="D15" s="27"/>
      <c r="E15" s="1655" t="s">
        <v>47</v>
      </c>
      <c r="F15" s="1655"/>
      <c r="G15" s="1655"/>
      <c r="H15" s="1655"/>
      <c r="I15" s="1655"/>
      <c r="J15" s="1655"/>
      <c r="K15" s="27"/>
      <c r="L15" s="52"/>
      <c r="M15" s="52"/>
      <c r="N15" s="52"/>
      <c r="O15" s="27"/>
      <c r="P15" s="27"/>
      <c r="Q15" s="27"/>
      <c r="R15" s="27"/>
      <c r="S15" s="27"/>
      <c r="T15" s="27"/>
      <c r="U15" s="27"/>
      <c r="V15" s="1118"/>
      <c r="W15" s="27"/>
      <c r="X15" s="27"/>
      <c r="Y15" s="28"/>
      <c r="AE15" s="201"/>
    </row>
    <row r="16" spans="1:52" ht="15.75" x14ac:dyDescent="0.25">
      <c r="A16" s="304"/>
      <c r="B16" s="27"/>
      <c r="C16" s="27"/>
      <c r="D16" s="27"/>
      <c r="E16" s="27"/>
      <c r="F16" s="52"/>
      <c r="G16" s="52"/>
      <c r="H16" s="52"/>
      <c r="I16" s="52"/>
      <c r="J16" s="52"/>
      <c r="K16" s="52"/>
      <c r="L16" s="52"/>
      <c r="M16" s="52"/>
      <c r="N16" s="52"/>
      <c r="O16" s="27"/>
      <c r="P16" s="27"/>
      <c r="Q16" s="27"/>
      <c r="R16" s="27"/>
      <c r="S16" s="27"/>
      <c r="T16" s="27"/>
      <c r="U16" s="27"/>
      <c r="V16" s="1118"/>
      <c r="W16" s="27"/>
      <c r="X16" s="27"/>
      <c r="Y16" s="28"/>
      <c r="Z16" s="225"/>
      <c r="AE16" s="201"/>
    </row>
    <row r="17" spans="1:34" x14ac:dyDescent="0.2">
      <c r="A17" s="304"/>
      <c r="B17" s="27"/>
      <c r="C17" s="27"/>
      <c r="D17" s="27"/>
      <c r="E17" s="27"/>
      <c r="F17" s="36"/>
      <c r="G17" s="36"/>
      <c r="H17" s="36"/>
      <c r="I17" s="36"/>
      <c r="J17" s="36"/>
      <c r="K17" s="36"/>
      <c r="L17" s="36"/>
      <c r="M17" s="36"/>
      <c r="N17" s="36"/>
      <c r="O17" s="27"/>
      <c r="P17" s="27"/>
      <c r="Q17" s="27"/>
      <c r="R17" s="27"/>
      <c r="S17" s="27"/>
      <c r="T17" s="27"/>
      <c r="U17" s="27"/>
      <c r="V17" s="1118"/>
      <c r="W17" s="27"/>
      <c r="X17" s="27"/>
      <c r="Y17" s="28"/>
      <c r="AE17" s="202"/>
    </row>
    <row r="18" spans="1:34" x14ac:dyDescent="0.2">
      <c r="A18" s="304"/>
      <c r="B18" s="27"/>
      <c r="C18" s="27"/>
      <c r="D18" s="27"/>
      <c r="E18" s="27"/>
      <c r="F18" s="36"/>
      <c r="G18" s="36"/>
      <c r="H18" s="36"/>
      <c r="I18" s="36"/>
      <c r="J18" s="36"/>
      <c r="K18" s="36"/>
      <c r="L18" s="36"/>
      <c r="M18" s="36"/>
      <c r="N18" s="36"/>
      <c r="O18" s="27"/>
      <c r="P18" s="27"/>
      <c r="Q18" s="27"/>
      <c r="R18" s="27"/>
      <c r="S18" s="27"/>
      <c r="T18" s="27"/>
      <c r="U18" s="27"/>
      <c r="V18" s="1118"/>
      <c r="W18" s="27"/>
      <c r="X18" s="27"/>
      <c r="Y18" s="28"/>
      <c r="AE18" s="201"/>
    </row>
    <row r="19" spans="1:34" x14ac:dyDescent="0.2">
      <c r="A19" s="304"/>
      <c r="B19" s="27"/>
      <c r="C19" s="27"/>
      <c r="D19" s="27"/>
      <c r="E19" s="27"/>
      <c r="F19" s="36"/>
      <c r="G19" s="36"/>
      <c r="H19" s="36"/>
      <c r="I19" s="36"/>
      <c r="J19" s="36"/>
      <c r="K19" s="36"/>
      <c r="L19" s="36"/>
      <c r="M19" s="36"/>
      <c r="N19" s="36"/>
      <c r="O19" s="27"/>
      <c r="P19" s="27"/>
      <c r="Q19" s="27"/>
      <c r="R19" s="27"/>
      <c r="S19" s="27"/>
      <c r="T19" s="27"/>
      <c r="U19" s="27"/>
      <c r="V19" s="1118"/>
      <c r="W19" s="27"/>
      <c r="X19" s="27"/>
      <c r="Y19" s="28"/>
      <c r="AE19" s="201"/>
    </row>
    <row r="20" spans="1:34" x14ac:dyDescent="0.2">
      <c r="A20" s="304"/>
      <c r="B20" s="27"/>
      <c r="C20" s="27"/>
      <c r="D20" s="27"/>
      <c r="E20" s="27" t="s">
        <v>20</v>
      </c>
      <c r="F20" s="36"/>
      <c r="G20" s="27"/>
      <c r="H20" s="36"/>
      <c r="I20" s="27"/>
      <c r="J20" s="36"/>
      <c r="K20" s="1622" t="str">
        <f>INDEX(Data!B:B,MATCH(F1,Data!A:A,0))</f>
        <v>ZZZZ</v>
      </c>
      <c r="L20" s="1623"/>
      <c r="M20" s="1623"/>
      <c r="N20" s="1623"/>
      <c r="O20" s="1623"/>
      <c r="P20" s="1624"/>
      <c r="Q20" s="27"/>
      <c r="R20" s="27"/>
      <c r="S20" s="27"/>
      <c r="T20" s="27"/>
      <c r="U20" s="27"/>
      <c r="V20" s="1118"/>
      <c r="W20" s="27"/>
      <c r="X20" s="27"/>
      <c r="Y20" s="28"/>
      <c r="AE20" s="201"/>
    </row>
    <row r="21" spans="1:34" x14ac:dyDescent="0.2">
      <c r="A21" s="304"/>
      <c r="B21" s="27"/>
      <c r="C21" s="27"/>
      <c r="D21" s="27"/>
      <c r="E21" s="27" t="s">
        <v>21</v>
      </c>
      <c r="F21" s="36"/>
      <c r="G21" s="27"/>
      <c r="H21" s="36"/>
      <c r="I21" s="27"/>
      <c r="J21" s="36"/>
      <c r="K21" s="1622" t="str">
        <f>INDEX(Data!C:C,MATCH(F1,Data!A:A,0))</f>
        <v>EZZZZ</v>
      </c>
      <c r="L21" s="1623"/>
      <c r="M21" s="1623"/>
      <c r="N21" s="1623"/>
      <c r="O21" s="1623"/>
      <c r="P21" s="1624"/>
      <c r="Q21" s="27"/>
      <c r="R21" s="27"/>
      <c r="S21" s="27"/>
      <c r="T21" s="27"/>
      <c r="U21" s="27"/>
      <c r="V21" s="1118"/>
      <c r="W21" s="27"/>
      <c r="X21" s="27"/>
      <c r="Y21" s="28"/>
      <c r="AE21" s="202"/>
    </row>
    <row r="22" spans="1:34" ht="15.75" x14ac:dyDescent="0.25">
      <c r="A22" s="304"/>
      <c r="B22" s="27"/>
      <c r="C22" s="27"/>
      <c r="D22" s="27"/>
      <c r="E22" s="27" t="s">
        <v>22</v>
      </c>
      <c r="F22" s="36"/>
      <c r="G22" s="27"/>
      <c r="H22" s="36"/>
      <c r="I22" s="27"/>
      <c r="J22" s="36"/>
      <c r="K22" s="1622"/>
      <c r="L22" s="1623"/>
      <c r="M22" s="1623"/>
      <c r="N22" s="1623"/>
      <c r="O22" s="1623"/>
      <c r="P22" s="1624"/>
      <c r="Q22" s="27"/>
      <c r="R22" s="27"/>
      <c r="S22" s="27"/>
      <c r="T22" s="27"/>
      <c r="U22" s="27"/>
      <c r="V22" s="1118"/>
      <c r="W22" s="27"/>
      <c r="X22" s="27"/>
      <c r="Y22" s="28"/>
      <c r="Z22" s="225"/>
    </row>
    <row r="23" spans="1:34" x14ac:dyDescent="0.2">
      <c r="A23" s="304"/>
      <c r="B23" s="27"/>
      <c r="C23" s="27"/>
      <c r="D23" s="27"/>
      <c r="E23" s="27" t="s">
        <v>23</v>
      </c>
      <c r="F23" s="35"/>
      <c r="G23" s="27"/>
      <c r="H23" s="36"/>
      <c r="I23" s="27"/>
      <c r="J23" s="36"/>
      <c r="K23" s="1622"/>
      <c r="L23" s="1623"/>
      <c r="M23" s="1623"/>
      <c r="N23" s="1623"/>
      <c r="O23" s="1623"/>
      <c r="P23" s="1624"/>
      <c r="Q23" s="27"/>
      <c r="R23" s="27"/>
      <c r="S23" s="27"/>
      <c r="T23" s="27"/>
      <c r="U23" s="27"/>
      <c r="V23" s="1118"/>
      <c r="W23" s="27"/>
      <c r="X23" s="27"/>
      <c r="Y23" s="28"/>
      <c r="AE23" s="201"/>
    </row>
    <row r="24" spans="1:34" x14ac:dyDescent="0.2">
      <c r="A24" s="304"/>
      <c r="B24" s="27"/>
      <c r="C24" s="27"/>
      <c r="D24" s="27"/>
      <c r="E24" s="27" t="s">
        <v>24</v>
      </c>
      <c r="F24" s="35"/>
      <c r="G24" s="27"/>
      <c r="H24" s="36"/>
      <c r="I24" s="27"/>
      <c r="J24" s="36"/>
      <c r="K24" s="1622"/>
      <c r="L24" s="1623"/>
      <c r="M24" s="1623"/>
      <c r="N24" s="1623"/>
      <c r="O24" s="1623"/>
      <c r="P24" s="1624"/>
      <c r="Q24" s="27"/>
      <c r="R24" s="27"/>
      <c r="S24" s="27"/>
      <c r="T24" s="27"/>
      <c r="U24" s="27"/>
      <c r="V24" s="1118"/>
      <c r="W24" s="27"/>
      <c r="X24" s="27"/>
      <c r="Y24" s="28"/>
    </row>
    <row r="25" spans="1:34" x14ac:dyDescent="0.2">
      <c r="A25" s="1430"/>
      <c r="B25" s="27"/>
      <c r="C25" s="27"/>
      <c r="D25" s="27"/>
      <c r="E25" s="27" t="s">
        <v>7012</v>
      </c>
      <c r="F25" s="36"/>
      <c r="G25" s="27"/>
      <c r="H25" s="36"/>
      <c r="I25" s="27"/>
      <c r="J25" s="36"/>
      <c r="K25" s="1622"/>
      <c r="L25" s="1623"/>
      <c r="M25" s="1623"/>
      <c r="N25" s="1623"/>
      <c r="O25" s="1623"/>
      <c r="P25" s="1624"/>
      <c r="Q25" s="27"/>
      <c r="R25" s="27"/>
      <c r="S25" s="27"/>
      <c r="T25" s="27"/>
      <c r="U25" s="27"/>
      <c r="V25" s="1118"/>
      <c r="W25" s="27"/>
      <c r="X25" s="27"/>
      <c r="Y25" s="1431"/>
    </row>
    <row r="26" spans="1:34" x14ac:dyDescent="0.2">
      <c r="A26" s="1430"/>
      <c r="B26" s="27"/>
      <c r="C26" s="27"/>
      <c r="D26" s="27"/>
      <c r="E26" s="27" t="s">
        <v>7013</v>
      </c>
      <c r="F26" s="36"/>
      <c r="G26" s="27"/>
      <c r="H26" s="36"/>
      <c r="I26" s="27"/>
      <c r="J26" s="36"/>
      <c r="K26" s="1622"/>
      <c r="L26" s="1623"/>
      <c r="M26" s="1623"/>
      <c r="N26" s="1623"/>
      <c r="O26" s="1623"/>
      <c r="P26" s="1624"/>
      <c r="Q26" s="27"/>
      <c r="R26" s="27"/>
      <c r="S26" s="27"/>
      <c r="T26" s="27"/>
      <c r="U26" s="27"/>
      <c r="V26" s="1118"/>
      <c r="W26" s="27"/>
      <c r="X26" s="27"/>
      <c r="Y26" s="1431"/>
    </row>
    <row r="27" spans="1:34" ht="15.75" x14ac:dyDescent="0.25">
      <c r="A27" s="304"/>
      <c r="B27" s="27"/>
      <c r="C27" s="27"/>
      <c r="D27" s="27"/>
      <c r="E27" s="27" t="s">
        <v>3814</v>
      </c>
      <c r="F27" s="36"/>
      <c r="G27" s="27"/>
      <c r="H27" s="36"/>
      <c r="I27" s="27"/>
      <c r="J27" s="36"/>
      <c r="K27" s="1622"/>
      <c r="L27" s="1623"/>
      <c r="M27" s="1623"/>
      <c r="N27" s="1623"/>
      <c r="O27" s="1623"/>
      <c r="P27" s="1624"/>
      <c r="Q27" s="1283" t="str">
        <f>IF(K27="","Please select the submission status from the dropdown options ","")</f>
        <v xml:space="preserve">Please select the submission status from the dropdown options </v>
      </c>
      <c r="R27" s="1283"/>
      <c r="S27" s="27"/>
      <c r="T27" s="27"/>
      <c r="U27" s="27"/>
      <c r="V27" s="1118"/>
      <c r="W27" s="27"/>
      <c r="X27" s="27"/>
      <c r="Y27" s="883"/>
    </row>
    <row r="28" spans="1:34" x14ac:dyDescent="0.2">
      <c r="A28" s="304"/>
      <c r="B28" s="27"/>
      <c r="C28" s="27"/>
      <c r="D28" s="27"/>
      <c r="E28" s="27" t="s">
        <v>3815</v>
      </c>
      <c r="F28" s="36"/>
      <c r="G28" s="27"/>
      <c r="H28" s="36"/>
      <c r="I28" s="27"/>
      <c r="J28" s="36"/>
      <c r="K28" s="1622"/>
      <c r="L28" s="1623"/>
      <c r="M28" s="1623"/>
      <c r="N28" s="1623"/>
      <c r="O28" s="1623"/>
      <c r="P28" s="1624"/>
      <c r="Q28" s="27"/>
      <c r="R28" s="27"/>
      <c r="S28" s="27"/>
      <c r="T28" s="27"/>
      <c r="U28" s="27"/>
      <c r="V28" s="1118"/>
      <c r="W28" s="27"/>
      <c r="X28" s="27"/>
      <c r="Y28" s="883"/>
    </row>
    <row r="29" spans="1:34" ht="15.75" thickBot="1" x14ac:dyDescent="0.25">
      <c r="A29" s="29"/>
      <c r="B29" s="30"/>
      <c r="C29" s="30"/>
      <c r="D29" s="30"/>
      <c r="E29" s="30"/>
      <c r="F29" s="30"/>
      <c r="G29" s="30"/>
      <c r="H29" s="30"/>
      <c r="I29" s="30"/>
      <c r="J29" s="30"/>
      <c r="K29" s="30"/>
      <c r="L29" s="30"/>
      <c r="M29" s="30"/>
      <c r="N29" s="30"/>
      <c r="O29" s="30"/>
      <c r="P29" s="30"/>
      <c r="Q29" s="30"/>
      <c r="R29" s="30"/>
      <c r="S29" s="30"/>
      <c r="T29" s="1660"/>
      <c r="U29" s="1660"/>
      <c r="V29" s="1012" t="s">
        <v>4483</v>
      </c>
      <c r="W29" s="1299">
        <v>1.1000000000000001</v>
      </c>
      <c r="X29" s="30"/>
      <c r="Y29" s="31"/>
    </row>
    <row r="30" spans="1:34" x14ac:dyDescent="0.2">
      <c r="A30" s="7"/>
      <c r="B30" s="6"/>
      <c r="C30" s="6"/>
      <c r="D30" s="6"/>
      <c r="E30" s="6"/>
      <c r="F30" s="6"/>
      <c r="G30" s="6"/>
      <c r="H30" s="6"/>
      <c r="I30" s="6"/>
      <c r="J30" s="6"/>
      <c r="K30" s="6"/>
      <c r="L30" s="6"/>
      <c r="M30" s="6"/>
      <c r="N30" s="6"/>
      <c r="O30" s="6"/>
      <c r="P30" s="6"/>
      <c r="Q30" s="6"/>
      <c r="R30" s="6"/>
      <c r="S30" s="6"/>
      <c r="T30" s="6"/>
      <c r="U30" s="6"/>
      <c r="V30" s="10"/>
      <c r="W30" s="6"/>
      <c r="X30" s="6"/>
      <c r="Y30" s="8"/>
      <c r="AB30" s="113"/>
      <c r="AC30" s="112"/>
      <c r="AD30" s="113"/>
      <c r="AE30" s="114"/>
      <c r="AF30" s="4"/>
      <c r="AG30" s="4"/>
      <c r="AH30" s="4"/>
    </row>
    <row r="31" spans="1:34" ht="15.75" x14ac:dyDescent="0.2">
      <c r="A31" s="7"/>
      <c r="B31" s="6"/>
      <c r="C31" s="1659" t="s">
        <v>43</v>
      </c>
      <c r="D31" s="1659"/>
      <c r="E31" s="1659"/>
      <c r="F31" s="1659"/>
      <c r="G31" s="1659"/>
      <c r="H31" s="105"/>
      <c r="I31" s="105"/>
      <c r="J31" s="6"/>
      <c r="K31" s="6"/>
      <c r="L31" s="6"/>
      <c r="M31" s="6"/>
      <c r="N31" s="6"/>
      <c r="O31" s="6"/>
      <c r="P31" s="6"/>
      <c r="Q31" s="6"/>
      <c r="R31" s="6"/>
      <c r="S31" s="6"/>
      <c r="T31" s="6"/>
      <c r="U31" s="6"/>
      <c r="V31" s="10"/>
      <c r="W31" s="6"/>
      <c r="X31" s="6"/>
      <c r="Y31" s="8"/>
      <c r="AB31" s="113"/>
      <c r="AC31" s="113"/>
      <c r="AD31" s="113"/>
      <c r="AE31" s="4"/>
      <c r="AF31" s="4"/>
      <c r="AG31" s="4"/>
      <c r="AH31" s="4"/>
    </row>
    <row r="32" spans="1:34" ht="33" customHeight="1" thickBot="1" x14ac:dyDescent="0.25">
      <c r="A32" s="818"/>
      <c r="B32" s="6"/>
      <c r="C32" s="1656" t="s">
        <v>5541</v>
      </c>
      <c r="D32" s="1656"/>
      <c r="E32" s="1656"/>
      <c r="F32" s="1656"/>
      <c r="G32" s="1656"/>
      <c r="H32" s="1656"/>
      <c r="I32" s="1656"/>
      <c r="J32" s="1656"/>
      <c r="K32" s="1656"/>
      <c r="L32" s="1656"/>
      <c r="M32" s="1656"/>
      <c r="N32" s="1656"/>
      <c r="O32" s="1656"/>
      <c r="P32" s="1656"/>
      <c r="Q32" s="1656"/>
      <c r="R32" s="1656"/>
      <c r="S32" s="1656"/>
      <c r="T32" s="1656"/>
      <c r="U32" s="1656"/>
      <c r="V32" s="1656"/>
      <c r="W32" s="1656"/>
      <c r="X32" s="6"/>
      <c r="Y32" s="819"/>
      <c r="AB32" s="113"/>
      <c r="AC32" s="113"/>
      <c r="AD32" s="113"/>
      <c r="AE32" s="4"/>
      <c r="AF32" s="4"/>
      <c r="AG32" s="4"/>
      <c r="AH32" s="4"/>
    </row>
    <row r="33" spans="1:34" ht="15.75" x14ac:dyDescent="0.25">
      <c r="A33" s="7"/>
      <c r="B33" s="6"/>
      <c r="C33" s="161"/>
      <c r="D33" s="161"/>
      <c r="E33" s="161"/>
      <c r="F33" s="161"/>
      <c r="G33" s="161"/>
      <c r="H33" s="105"/>
      <c r="I33" s="105"/>
      <c r="J33" s="6"/>
      <c r="K33" s="6"/>
      <c r="L33" s="6"/>
      <c r="M33" s="1136"/>
      <c r="N33" s="1132"/>
      <c r="O33" s="1141"/>
      <c r="P33" s="1141" t="s">
        <v>4093</v>
      </c>
      <c r="Q33" s="1132"/>
      <c r="R33" s="1132"/>
      <c r="S33" s="1133"/>
      <c r="T33" s="1132"/>
      <c r="U33" s="1132"/>
      <c r="V33" s="1134"/>
      <c r="W33" s="1135"/>
      <c r="X33" s="6"/>
      <c r="Y33" s="8"/>
      <c r="AB33" s="113"/>
      <c r="AC33" s="130"/>
      <c r="AD33" s="113"/>
      <c r="AE33" s="4"/>
      <c r="AF33" s="4"/>
      <c r="AG33" s="4"/>
      <c r="AH33" s="4"/>
    </row>
    <row r="34" spans="1:34" ht="16.5" thickBot="1" x14ac:dyDescent="0.3">
      <c r="A34" s="7"/>
      <c r="B34" s="6"/>
      <c r="C34" s="138" t="s">
        <v>5418</v>
      </c>
      <c r="D34" s="105"/>
      <c r="E34" s="105"/>
      <c r="F34" s="105"/>
      <c r="G34" s="105"/>
      <c r="H34" s="105"/>
      <c r="I34" s="105"/>
      <c r="J34" s="6"/>
      <c r="K34" s="9" t="s">
        <v>19</v>
      </c>
      <c r="L34" s="6"/>
      <c r="M34" s="1136"/>
      <c r="N34" s="6"/>
      <c r="O34" s="97"/>
      <c r="P34" s="97"/>
      <c r="Q34" s="96"/>
      <c r="R34" s="96"/>
      <c r="S34" s="383"/>
      <c r="T34" s="96"/>
      <c r="U34" s="6"/>
      <c r="V34" s="10"/>
      <c r="W34" s="1136"/>
      <c r="X34" s="6"/>
      <c r="Y34" s="8"/>
      <c r="AB34" s="113"/>
      <c r="AC34" s="130"/>
      <c r="AD34" s="113"/>
      <c r="AE34" s="4"/>
      <c r="AF34" s="4"/>
      <c r="AG34" s="4"/>
      <c r="AH34" s="4"/>
    </row>
    <row r="35" spans="1:34" ht="16.5" thickBot="1" x14ac:dyDescent="0.25">
      <c r="A35" s="7"/>
      <c r="B35" s="6"/>
      <c r="C35" s="1633" t="s">
        <v>883</v>
      </c>
      <c r="D35" s="1657"/>
      <c r="E35" s="1657"/>
      <c r="F35" s="1657"/>
      <c r="G35" s="1657"/>
      <c r="H35" s="1657"/>
      <c r="I35" s="1657"/>
      <c r="J35" s="6"/>
      <c r="K35" s="1003">
        <f>+'Part 2'!O52</f>
        <v>0</v>
      </c>
      <c r="L35" s="96"/>
      <c r="M35" s="1137"/>
      <c r="N35" s="6"/>
      <c r="O35" s="96"/>
      <c r="P35" s="96"/>
      <c r="Q35" s="96"/>
      <c r="R35" s="1126"/>
      <c r="S35" s="1127"/>
      <c r="T35" s="1127" t="s">
        <v>4110</v>
      </c>
      <c r="U35" s="1116">
        <f>'Part 2'!O19</f>
        <v>0</v>
      </c>
      <c r="V35" s="99" t="s">
        <v>4100</v>
      </c>
      <c r="W35" s="1137"/>
      <c r="X35" s="6"/>
      <c r="Y35" s="8"/>
      <c r="AB35" s="186"/>
      <c r="AC35" s="125"/>
      <c r="AD35" s="125"/>
      <c r="AE35" s="20"/>
      <c r="AF35" s="20"/>
    </row>
    <row r="36" spans="1:34" ht="15.75" thickBot="1" x14ac:dyDescent="0.25">
      <c r="A36" s="7"/>
      <c r="B36" s="6"/>
      <c r="C36" s="1633"/>
      <c r="D36" s="1657"/>
      <c r="E36" s="1657"/>
      <c r="F36" s="1657"/>
      <c r="G36" s="1657"/>
      <c r="H36" s="1657"/>
      <c r="I36" s="1657"/>
      <c r="J36" s="96"/>
      <c r="K36" s="96"/>
      <c r="L36" s="96"/>
      <c r="M36" s="1137"/>
      <c r="N36" s="96"/>
      <c r="O36" s="96"/>
      <c r="P36" s="383"/>
      <c r="Q36" s="96"/>
      <c r="R36" s="1126"/>
      <c r="S36" s="1127"/>
      <c r="T36" s="1127"/>
      <c r="U36" s="96"/>
      <c r="V36" s="99"/>
      <c r="W36" s="1137"/>
      <c r="X36" s="6"/>
      <c r="Y36" s="8"/>
      <c r="Z36" s="222"/>
      <c r="AB36" s="186"/>
      <c r="AC36" s="124"/>
      <c r="AD36" s="125"/>
      <c r="AE36" s="101"/>
      <c r="AF36" s="20"/>
    </row>
    <row r="37" spans="1:34" ht="16.5" thickBot="1" x14ac:dyDescent="0.25">
      <c r="A37" s="7"/>
      <c r="B37" s="6"/>
      <c r="C37" s="1657"/>
      <c r="D37" s="1657"/>
      <c r="E37" s="1657"/>
      <c r="F37" s="1657"/>
      <c r="G37" s="1657"/>
      <c r="H37" s="1657"/>
      <c r="I37" s="1657"/>
      <c r="J37" s="6"/>
      <c r="K37" s="96"/>
      <c r="L37" s="96"/>
      <c r="M37" s="1137"/>
      <c r="N37" s="96"/>
      <c r="O37" s="383"/>
      <c r="P37" s="383"/>
      <c r="Q37" s="96"/>
      <c r="R37" s="1126"/>
      <c r="S37" s="1127"/>
      <c r="T37" s="1127" t="s">
        <v>4111</v>
      </c>
      <c r="U37" s="1116">
        <f>'Part 2'!O23</f>
        <v>0</v>
      </c>
      <c r="V37" s="99" t="s">
        <v>4103</v>
      </c>
      <c r="W37" s="1137"/>
      <c r="X37" s="6"/>
      <c r="Y37" s="8"/>
      <c r="AC37" s="124"/>
      <c r="AD37" s="20"/>
      <c r="AE37" s="101"/>
      <c r="AF37" s="20"/>
    </row>
    <row r="38" spans="1:34" ht="15.75" thickBot="1" x14ac:dyDescent="0.25">
      <c r="A38" s="7"/>
      <c r="B38" s="6"/>
      <c r="C38" s="105"/>
      <c r="D38" s="105"/>
      <c r="E38" s="105"/>
      <c r="F38" s="105"/>
      <c r="G38" s="105"/>
      <c r="H38" s="105"/>
      <c r="I38" s="105"/>
      <c r="J38" s="10"/>
      <c r="K38" s="96"/>
      <c r="L38" s="96"/>
      <c r="M38" s="1137"/>
      <c r="N38" s="383"/>
      <c r="O38" s="383"/>
      <c r="P38" s="383"/>
      <c r="Q38" s="96"/>
      <c r="R38" s="1126"/>
      <c r="S38" s="1127"/>
      <c r="T38" s="1127"/>
      <c r="U38" s="470"/>
      <c r="V38" s="99"/>
      <c r="W38" s="1137"/>
      <c r="X38" s="6"/>
      <c r="Y38" s="8"/>
      <c r="AC38" s="124"/>
      <c r="AD38" s="20"/>
      <c r="AE38" s="101"/>
      <c r="AF38" s="20"/>
    </row>
    <row r="39" spans="1:34" ht="16.5" thickBot="1" x14ac:dyDescent="0.25">
      <c r="A39" s="7"/>
      <c r="B39" s="6"/>
      <c r="C39" s="1658" t="s">
        <v>13</v>
      </c>
      <c r="D39" s="1658"/>
      <c r="E39" s="1658"/>
      <c r="F39" s="1658"/>
      <c r="G39" s="1658"/>
      <c r="H39" s="1658"/>
      <c r="I39" s="1658"/>
      <c r="J39" s="6"/>
      <c r="K39" s="96"/>
      <c r="L39" s="96"/>
      <c r="M39" s="1137"/>
      <c r="N39" s="383"/>
      <c r="O39" s="470"/>
      <c r="P39" s="470"/>
      <c r="Q39" s="470"/>
      <c r="R39" s="470"/>
      <c r="S39" s="1127"/>
      <c r="T39" s="1127" t="s">
        <v>4116</v>
      </c>
      <c r="U39" s="1116">
        <f>'Part 2'!O29</f>
        <v>0</v>
      </c>
      <c r="V39" s="99" t="s">
        <v>4104</v>
      </c>
      <c r="W39" s="1137"/>
      <c r="X39" s="6"/>
      <c r="Y39" s="8"/>
      <c r="AC39" s="124"/>
      <c r="AD39" s="20"/>
      <c r="AE39" s="101"/>
      <c r="AF39" s="20"/>
    </row>
    <row r="40" spans="1:34" ht="16.5" thickBot="1" x14ac:dyDescent="0.25">
      <c r="A40" s="7"/>
      <c r="B40" s="6"/>
      <c r="C40" s="105" t="s">
        <v>884</v>
      </c>
      <c r="D40" s="105"/>
      <c r="E40" s="105"/>
      <c r="F40" s="105"/>
      <c r="G40" s="105"/>
      <c r="H40" s="105"/>
      <c r="I40" s="105"/>
      <c r="J40" s="6"/>
      <c r="K40" s="1004">
        <f>IF(+'Part 4'!P18&gt;0,'Part 4'!P18,0)</f>
        <v>0</v>
      </c>
      <c r="L40" s="96"/>
      <c r="M40" s="1137"/>
      <c r="N40" s="383"/>
      <c r="O40" s="383"/>
      <c r="P40" s="383"/>
      <c r="Q40" s="96"/>
      <c r="R40" s="1126"/>
      <c r="S40" s="1127"/>
      <c r="T40" s="1127"/>
      <c r="U40" s="470"/>
      <c r="V40" s="99"/>
      <c r="W40" s="1137"/>
      <c r="X40" s="6"/>
      <c r="Y40" s="8"/>
      <c r="AC40" s="124"/>
      <c r="AD40" s="20"/>
      <c r="AE40" s="20"/>
      <c r="AF40" s="20"/>
    </row>
    <row r="41" spans="1:34" ht="16.5" thickBot="1" x14ac:dyDescent="0.25">
      <c r="A41" s="7"/>
      <c r="B41" s="6"/>
      <c r="C41" s="105"/>
      <c r="D41" s="105"/>
      <c r="E41" s="105"/>
      <c r="F41" s="105"/>
      <c r="G41" s="105"/>
      <c r="H41" s="105"/>
      <c r="I41" s="105"/>
      <c r="J41" s="6"/>
      <c r="K41" s="96"/>
      <c r="L41" s="96"/>
      <c r="M41" s="1137"/>
      <c r="N41" s="470"/>
      <c r="O41" s="470"/>
      <c r="P41" s="470"/>
      <c r="Q41" s="470"/>
      <c r="R41" s="470"/>
      <c r="S41" s="1127"/>
      <c r="T41" s="1127" t="s">
        <v>4115</v>
      </c>
      <c r="U41" s="1116">
        <f>'Part 2'!O32</f>
        <v>0</v>
      </c>
      <c r="V41" s="99" t="s">
        <v>4094</v>
      </c>
      <c r="W41" s="1137"/>
      <c r="X41" s="6"/>
      <c r="Y41" s="8"/>
      <c r="AC41" s="126"/>
    </row>
    <row r="42" spans="1:34" ht="16.5" thickBot="1" x14ac:dyDescent="0.25">
      <c r="A42" s="7"/>
      <c r="B42" s="6"/>
      <c r="C42" s="105" t="s">
        <v>885</v>
      </c>
      <c r="D42" s="105"/>
      <c r="E42" s="105"/>
      <c r="F42" s="105"/>
      <c r="G42" s="105"/>
      <c r="H42" s="105"/>
      <c r="I42" s="105"/>
      <c r="J42" s="6"/>
      <c r="K42" s="1004">
        <f>IF(+'Part 4'!P18&lt;0,'Part 4'!P18*-1,0)</f>
        <v>0</v>
      </c>
      <c r="L42" s="96"/>
      <c r="M42" s="1137"/>
      <c r="N42" s="1128"/>
      <c r="O42" s="1128"/>
      <c r="P42" s="1128"/>
      <c r="Q42" s="96"/>
      <c r="R42" s="1126"/>
      <c r="S42" s="1127"/>
      <c r="T42" s="1127"/>
      <c r="U42" s="470"/>
      <c r="V42" s="99"/>
      <c r="W42" s="1137"/>
      <c r="X42" s="6"/>
      <c r="Y42" s="8"/>
    </row>
    <row r="43" spans="1:34" ht="16.5" thickBot="1" x14ac:dyDescent="0.25">
      <c r="A43" s="7"/>
      <c r="B43" s="6"/>
      <c r="C43" s="105"/>
      <c r="D43" s="105"/>
      <c r="E43" s="105"/>
      <c r="F43" s="105"/>
      <c r="G43" s="105"/>
      <c r="H43" s="105"/>
      <c r="I43" s="105"/>
      <c r="J43" s="6"/>
      <c r="K43" s="96"/>
      <c r="L43" s="96"/>
      <c r="M43" s="1137"/>
      <c r="N43" s="1128"/>
      <c r="O43" s="1128"/>
      <c r="P43" s="1128"/>
      <c r="Q43" s="96"/>
      <c r="R43" s="1127"/>
      <c r="S43" s="1127"/>
      <c r="T43" s="1127" t="s">
        <v>4113</v>
      </c>
      <c r="U43" s="1116">
        <f>'Part 2'!O35</f>
        <v>0</v>
      </c>
      <c r="V43" s="99" t="s">
        <v>4105</v>
      </c>
      <c r="W43" s="1137"/>
      <c r="X43" s="6"/>
      <c r="Y43" s="8"/>
    </row>
    <row r="44" spans="1:34" ht="16.5" thickBot="1" x14ac:dyDescent="0.25">
      <c r="A44" s="7"/>
      <c r="B44" s="6"/>
      <c r="C44" s="138" t="s">
        <v>5419</v>
      </c>
      <c r="D44" s="138"/>
      <c r="E44" s="138"/>
      <c r="F44" s="138"/>
      <c r="G44" s="105"/>
      <c r="H44" s="105"/>
      <c r="I44" s="105"/>
      <c r="J44" s="6"/>
      <c r="K44" s="96"/>
      <c r="L44" s="96"/>
      <c r="M44" s="1137"/>
      <c r="N44" s="1129"/>
      <c r="O44" s="1129"/>
      <c r="P44" s="1129"/>
      <c r="Q44" s="96"/>
      <c r="R44" s="1126"/>
      <c r="S44" s="1127"/>
      <c r="T44" s="1127"/>
      <c r="U44" s="96"/>
      <c r="V44" s="99"/>
      <c r="W44" s="1137"/>
      <c r="X44" s="6"/>
      <c r="Y44" s="8"/>
    </row>
    <row r="45" spans="1:34" ht="16.5" thickBot="1" x14ac:dyDescent="0.3">
      <c r="A45" s="7"/>
      <c r="B45" s="6"/>
      <c r="C45" s="105" t="s">
        <v>33</v>
      </c>
      <c r="D45" s="105"/>
      <c r="E45" s="105"/>
      <c r="F45" s="105"/>
      <c r="G45" s="105"/>
      <c r="H45" s="105"/>
      <c r="I45" s="105"/>
      <c r="J45" s="6"/>
      <c r="K45" s="1009">
        <f>INDEX(Data!D:D,MATCH(Import_LA_Code,Ref_LA_Codes,0))</f>
        <v>0</v>
      </c>
      <c r="L45" s="96"/>
      <c r="M45" s="1137"/>
      <c r="N45" s="1129"/>
      <c r="O45" s="1129"/>
      <c r="P45" s="1129"/>
      <c r="Q45" s="96"/>
      <c r="R45" s="470"/>
      <c r="S45" s="1127"/>
      <c r="T45" s="1127" t="s">
        <v>4114</v>
      </c>
      <c r="U45" s="1116">
        <f>'Part 2'!O38</f>
        <v>0</v>
      </c>
      <c r="V45" s="99" t="s">
        <v>4106</v>
      </c>
      <c r="W45" s="1137"/>
      <c r="X45" s="6"/>
      <c r="Y45" s="8"/>
      <c r="Z45" s="225"/>
      <c r="AA45" s="224"/>
    </row>
    <row r="46" spans="1:34" ht="16.5" thickBot="1" x14ac:dyDescent="0.25">
      <c r="A46" s="7"/>
      <c r="B46" s="6"/>
      <c r="C46" s="105"/>
      <c r="D46" s="105"/>
      <c r="E46" s="105"/>
      <c r="F46" s="105"/>
      <c r="G46" s="105"/>
      <c r="H46" s="105"/>
      <c r="I46" s="105"/>
      <c r="J46" s="6"/>
      <c r="K46" s="107"/>
      <c r="L46" s="96"/>
      <c r="M46" s="1137"/>
      <c r="N46" s="1129"/>
      <c r="O46" s="1129"/>
      <c r="P46" s="470"/>
      <c r="Q46" s="470"/>
      <c r="R46" s="470"/>
      <c r="S46" s="1127"/>
      <c r="T46" s="1127"/>
      <c r="U46" s="470"/>
      <c r="V46" s="99"/>
      <c r="W46" s="1137"/>
      <c r="X46" s="6"/>
      <c r="Y46" s="8"/>
      <c r="AA46" s="331" t="s">
        <v>946</v>
      </c>
    </row>
    <row r="47" spans="1:34" ht="16.5" thickBot="1" x14ac:dyDescent="0.25">
      <c r="A47" s="7"/>
      <c r="B47" s="6"/>
      <c r="C47" s="105" t="s">
        <v>886</v>
      </c>
      <c r="D47" s="105"/>
      <c r="E47" s="105"/>
      <c r="F47" s="105"/>
      <c r="G47" s="105"/>
      <c r="H47" s="105"/>
      <c r="I47" s="105"/>
      <c r="J47" s="6"/>
      <c r="K47" s="947">
        <v>0</v>
      </c>
      <c r="L47" s="1011"/>
      <c r="M47" s="1137"/>
      <c r="N47" s="96"/>
      <c r="O47" s="97"/>
      <c r="P47" s="107"/>
      <c r="Q47" s="107"/>
      <c r="R47" s="1130"/>
      <c r="S47" s="1127"/>
      <c r="T47" s="1127" t="s">
        <v>5439</v>
      </c>
      <c r="U47" s="1335">
        <f>'Part 2'!O41</f>
        <v>0</v>
      </c>
      <c r="V47" s="99" t="s">
        <v>4095</v>
      </c>
      <c r="W47" s="1137"/>
      <c r="X47" s="6"/>
      <c r="Y47" s="8"/>
      <c r="AA47" s="433">
        <f>ROUND(K47,0)</f>
        <v>0</v>
      </c>
      <c r="AB47" s="216"/>
      <c r="AC47" s="434">
        <f>K47</f>
        <v>0</v>
      </c>
      <c r="AD47" s="195"/>
      <c r="AE47" s="434">
        <f>AC47-AA47</f>
        <v>0</v>
      </c>
      <c r="AF47" s="195"/>
      <c r="AG47" s="195" t="str">
        <f>IF(AE47&lt;&gt;0,"Please remove pence. All figures shown in whole £s","")</f>
        <v/>
      </c>
    </row>
    <row r="48" spans="1:34" ht="16.5" thickBot="1" x14ac:dyDescent="0.25">
      <c r="A48" s="7"/>
      <c r="B48" s="6"/>
      <c r="C48" s="105"/>
      <c r="D48" s="105"/>
      <c r="E48" s="105"/>
      <c r="F48" s="105"/>
      <c r="G48" s="105"/>
      <c r="H48" s="105"/>
      <c r="I48" s="105"/>
      <c r="J48" s="6"/>
      <c r="K48" s="107"/>
      <c r="L48" s="96"/>
      <c r="M48" s="1137"/>
      <c r="N48" s="98"/>
      <c r="O48" s="97"/>
      <c r="P48" s="97"/>
      <c r="Q48" s="97"/>
      <c r="R48" s="96"/>
      <c r="S48" s="1127"/>
      <c r="T48" s="1127"/>
      <c r="U48" s="97"/>
      <c r="V48" s="99"/>
      <c r="W48" s="1137"/>
      <c r="X48" s="6"/>
      <c r="Y48" s="8"/>
      <c r="AA48" s="216"/>
      <c r="AB48" s="195"/>
      <c r="AC48" s="195"/>
      <c r="AD48" s="195"/>
      <c r="AE48" s="195"/>
      <c r="AF48" s="195"/>
      <c r="AG48" s="195"/>
    </row>
    <row r="49" spans="1:33" ht="16.5" thickBot="1" x14ac:dyDescent="0.25">
      <c r="A49" s="7"/>
      <c r="B49" s="6"/>
      <c r="C49" s="105" t="s">
        <v>887</v>
      </c>
      <c r="D49" s="105"/>
      <c r="E49" s="105"/>
      <c r="F49" s="105"/>
      <c r="G49" s="105"/>
      <c r="H49" s="105"/>
      <c r="I49" s="105"/>
      <c r="J49" s="6"/>
      <c r="K49" s="946">
        <f>+K45+K47</f>
        <v>0</v>
      </c>
      <c r="L49" s="1005"/>
      <c r="M49" s="1137"/>
      <c r="N49" s="98"/>
      <c r="O49" s="97"/>
      <c r="P49" s="97"/>
      <c r="Q49" s="97"/>
      <c r="R49" s="96"/>
      <c r="S49" s="1127"/>
      <c r="T49" s="1127" t="s">
        <v>4109</v>
      </c>
      <c r="U49" s="1116">
        <f>'Part 2'!O44</f>
        <v>0</v>
      </c>
      <c r="V49" s="99" t="s">
        <v>4107</v>
      </c>
      <c r="W49" s="1137"/>
      <c r="X49" s="6"/>
      <c r="Y49" s="8"/>
      <c r="AA49" s="216"/>
      <c r="AB49" s="195"/>
      <c r="AC49" s="195"/>
      <c r="AD49" s="195"/>
      <c r="AE49" s="195"/>
      <c r="AF49" s="195"/>
      <c r="AG49" s="195"/>
    </row>
    <row r="50" spans="1:33" ht="16.5" thickBot="1" x14ac:dyDescent="0.25">
      <c r="A50" s="7"/>
      <c r="B50" s="6"/>
      <c r="C50" s="105"/>
      <c r="D50" s="105"/>
      <c r="E50" s="105"/>
      <c r="F50" s="105"/>
      <c r="G50" s="105"/>
      <c r="H50" s="105"/>
      <c r="I50" s="105"/>
      <c r="J50" s="6"/>
      <c r="K50" s="107"/>
      <c r="L50" s="96"/>
      <c r="M50" s="1137"/>
      <c r="N50" s="98"/>
      <c r="O50" s="97"/>
      <c r="P50" s="97"/>
      <c r="Q50" s="97"/>
      <c r="R50" s="96"/>
      <c r="S50" s="1127"/>
      <c r="T50" s="1127"/>
      <c r="U50" s="96"/>
      <c r="V50" s="99"/>
      <c r="W50" s="1137"/>
      <c r="X50" s="6"/>
      <c r="Y50" s="8"/>
      <c r="AA50" s="216"/>
      <c r="AB50" s="195"/>
      <c r="AC50" s="195"/>
      <c r="AD50" s="195"/>
      <c r="AE50" s="195"/>
      <c r="AF50" s="195"/>
      <c r="AG50" s="195"/>
    </row>
    <row r="51" spans="1:33" ht="16.5" thickBot="1" x14ac:dyDescent="0.25">
      <c r="A51" s="7"/>
      <c r="B51" s="6"/>
      <c r="C51" s="138" t="s">
        <v>34</v>
      </c>
      <c r="D51" s="105"/>
      <c r="E51" s="105"/>
      <c r="F51" s="105"/>
      <c r="G51" s="105"/>
      <c r="H51" s="105"/>
      <c r="I51" s="105"/>
      <c r="J51" s="6"/>
      <c r="K51" s="107"/>
      <c r="L51" s="96"/>
      <c r="M51" s="1137"/>
      <c r="N51" s="98"/>
      <c r="O51" s="97"/>
      <c r="P51" s="97"/>
      <c r="Q51" s="97"/>
      <c r="R51" s="96"/>
      <c r="S51" s="1127"/>
      <c r="T51" s="1127" t="s">
        <v>4112</v>
      </c>
      <c r="U51" s="1116">
        <f>'Part 2'!O46</f>
        <v>0</v>
      </c>
      <c r="V51" s="99" t="s">
        <v>4108</v>
      </c>
      <c r="W51" s="1137"/>
      <c r="X51" s="6"/>
      <c r="Y51" s="8"/>
      <c r="AA51" s="216"/>
      <c r="AB51" s="195"/>
      <c r="AC51" s="195"/>
      <c r="AD51" s="195"/>
      <c r="AE51" s="195"/>
      <c r="AF51" s="195"/>
      <c r="AG51" s="195"/>
    </row>
    <row r="52" spans="1:33" ht="16.5" thickBot="1" x14ac:dyDescent="0.3">
      <c r="A52" s="7"/>
      <c r="B52" s="6"/>
      <c r="C52" s="105" t="str">
        <f>+IF(+K21="E5010","7. City of London offset","7. City of London offset - not applicable for your authority")</f>
        <v>7. City of London offset - not applicable for your authority</v>
      </c>
      <c r="D52" s="105"/>
      <c r="E52" s="105"/>
      <c r="F52" s="105"/>
      <c r="G52" s="105"/>
      <c r="H52" s="105"/>
      <c r="I52" s="105"/>
      <c r="J52" s="6"/>
      <c r="K52" s="948">
        <f>+IF(K21="E5010",13291000,0)</f>
        <v>0</v>
      </c>
      <c r="L52" s="1008"/>
      <c r="M52" s="1137"/>
      <c r="N52" s="98"/>
      <c r="O52" s="97"/>
      <c r="P52" s="97"/>
      <c r="Q52" s="97"/>
      <c r="R52" s="96"/>
      <c r="S52" s="1127"/>
      <c r="T52" s="1127"/>
      <c r="U52" s="97"/>
      <c r="V52" s="99"/>
      <c r="W52" s="1137"/>
      <c r="X52" s="6"/>
      <c r="Y52" s="8"/>
      <c r="Z52" s="225"/>
      <c r="AA52" s="224"/>
      <c r="AB52" s="195"/>
      <c r="AC52" s="195"/>
      <c r="AD52" s="195"/>
      <c r="AE52" s="195"/>
      <c r="AF52" s="195"/>
      <c r="AG52" s="195"/>
    </row>
    <row r="53" spans="1:33" ht="16.5" thickBot="1" x14ac:dyDescent="0.25">
      <c r="A53" s="7"/>
      <c r="B53" s="6"/>
      <c r="C53" s="105"/>
      <c r="D53" s="105"/>
      <c r="E53" s="105"/>
      <c r="F53" s="105"/>
      <c r="G53" s="105"/>
      <c r="H53" s="105"/>
      <c r="I53" s="105"/>
      <c r="J53" s="6"/>
      <c r="K53" s="107"/>
      <c r="L53" s="96"/>
      <c r="M53" s="1137"/>
      <c r="N53" s="98"/>
      <c r="O53" s="97"/>
      <c r="P53" s="97"/>
      <c r="Q53" s="97"/>
      <c r="R53" s="96"/>
      <c r="S53" s="1127"/>
      <c r="T53" s="1127" t="s">
        <v>5440</v>
      </c>
      <c r="U53" s="1116">
        <f>'Part 2'!O48</f>
        <v>0</v>
      </c>
      <c r="V53" s="99" t="s">
        <v>4102</v>
      </c>
      <c r="W53" s="1137"/>
      <c r="X53" s="6"/>
      <c r="Y53" s="8"/>
      <c r="AA53" s="216"/>
      <c r="AB53" s="195"/>
      <c r="AC53" s="195"/>
      <c r="AD53" s="195"/>
      <c r="AE53" s="195"/>
      <c r="AF53" s="195"/>
      <c r="AG53" s="195"/>
    </row>
    <row r="54" spans="1:33" ht="16.5" thickBot="1" x14ac:dyDescent="0.25">
      <c r="A54" s="7"/>
      <c r="B54" s="6"/>
      <c r="C54" s="138" t="s">
        <v>41</v>
      </c>
      <c r="D54" s="105"/>
      <c r="E54" s="105"/>
      <c r="F54" s="105"/>
      <c r="G54" s="105"/>
      <c r="H54" s="105"/>
      <c r="I54" s="105"/>
      <c r="J54" s="6"/>
      <c r="K54" s="96"/>
      <c r="L54" s="96"/>
      <c r="M54" s="1137"/>
      <c r="N54" s="98"/>
      <c r="O54" s="97"/>
      <c r="P54" s="97"/>
      <c r="Q54" s="97"/>
      <c r="R54" s="96"/>
      <c r="S54" s="1127"/>
      <c r="T54" s="96"/>
      <c r="U54" s="97"/>
      <c r="V54" s="99"/>
      <c r="W54" s="1137"/>
      <c r="X54" s="6"/>
      <c r="Y54" s="8"/>
      <c r="AA54" s="216"/>
      <c r="AB54" s="195"/>
      <c r="AC54" s="195"/>
      <c r="AD54" s="195"/>
      <c r="AE54" s="195"/>
      <c r="AF54" s="195"/>
      <c r="AG54" s="195"/>
    </row>
    <row r="55" spans="1:33" ht="16.5" thickBot="1" x14ac:dyDescent="0.25">
      <c r="A55" s="7"/>
      <c r="B55" s="6"/>
      <c r="C55" s="105" t="s">
        <v>888</v>
      </c>
      <c r="D55" s="105"/>
      <c r="E55" s="105"/>
      <c r="F55" s="105"/>
      <c r="G55" s="105"/>
      <c r="H55" s="105"/>
      <c r="I55" s="105"/>
      <c r="J55" s="6"/>
      <c r="K55" s="946">
        <f>+'Part 2'!O78</f>
        <v>0</v>
      </c>
      <c r="L55" s="1005"/>
      <c r="M55" s="1137"/>
      <c r="N55" s="98"/>
      <c r="O55" s="97"/>
      <c r="P55" s="97"/>
      <c r="Q55" s="97"/>
      <c r="R55" s="107"/>
      <c r="S55" s="1127"/>
      <c r="T55" s="107" t="s">
        <v>4096</v>
      </c>
      <c r="U55" s="1116">
        <f>U35+U37+U39+U41+U43+U45+U47+U49+U51+U53</f>
        <v>0</v>
      </c>
      <c r="V55" s="1131" t="s">
        <v>4101</v>
      </c>
      <c r="W55" s="1137"/>
      <c r="X55" s="6"/>
      <c r="Y55" s="8"/>
      <c r="AA55" s="216"/>
      <c r="AB55" s="195"/>
      <c r="AC55" s="195"/>
      <c r="AD55" s="195"/>
      <c r="AE55" s="195"/>
      <c r="AF55" s="195"/>
      <c r="AG55" s="195"/>
    </row>
    <row r="56" spans="1:33" ht="15.75" thickBot="1" x14ac:dyDescent="0.25">
      <c r="A56" s="7"/>
      <c r="B56" s="6"/>
      <c r="C56" s="105"/>
      <c r="D56" s="105"/>
      <c r="E56" s="105"/>
      <c r="F56" s="105"/>
      <c r="G56" s="105"/>
      <c r="H56" s="105"/>
      <c r="I56" s="105"/>
      <c r="J56" s="6"/>
      <c r="K56" s="96"/>
      <c r="L56" s="96"/>
      <c r="M56" s="1137"/>
      <c r="N56" s="1138"/>
      <c r="O56" s="1139"/>
      <c r="P56" s="1651"/>
      <c r="Q56" s="1651"/>
      <c r="R56" s="1651"/>
      <c r="S56" s="1651"/>
      <c r="T56" s="1651"/>
      <c r="U56" s="1651"/>
      <c r="V56" s="1651"/>
      <c r="W56" s="1140"/>
      <c r="X56" s="6"/>
      <c r="Y56" s="8"/>
      <c r="AA56" s="216"/>
      <c r="AB56" s="195"/>
      <c r="AC56" s="195"/>
      <c r="AD56" s="195"/>
      <c r="AE56" s="195"/>
      <c r="AF56" s="195"/>
      <c r="AG56" s="195"/>
    </row>
    <row r="57" spans="1:33" ht="16.5" thickBot="1" x14ac:dyDescent="0.25">
      <c r="A57" s="7"/>
      <c r="B57" s="6"/>
      <c r="C57" s="1633" t="s">
        <v>5420</v>
      </c>
      <c r="D57" s="1633"/>
      <c r="E57" s="1633"/>
      <c r="F57" s="1633"/>
      <c r="G57" s="1633"/>
      <c r="H57" s="1633"/>
      <c r="I57" s="1633"/>
      <c r="J57" s="6"/>
      <c r="K57" s="1003">
        <f>+'Part 2'!O67</f>
        <v>0</v>
      </c>
      <c r="L57" s="96"/>
      <c r="M57" s="96"/>
      <c r="N57" s="98"/>
      <c r="O57" s="97"/>
      <c r="P57" s="97"/>
      <c r="Q57" s="97"/>
      <c r="R57" s="96"/>
      <c r="S57" s="96"/>
      <c r="T57" s="96"/>
      <c r="U57" s="96"/>
      <c r="V57" s="99"/>
      <c r="W57" s="96"/>
      <c r="X57" s="6"/>
      <c r="Y57" s="8"/>
      <c r="AA57" s="216"/>
      <c r="AB57" s="195"/>
      <c r="AC57" s="195"/>
      <c r="AD57" s="195"/>
      <c r="AE57" s="195"/>
      <c r="AF57" s="195"/>
      <c r="AG57" s="195"/>
    </row>
    <row r="58" spans="1:33" x14ac:dyDescent="0.2">
      <c r="A58" s="7"/>
      <c r="B58" s="6"/>
      <c r="C58" s="1633"/>
      <c r="D58" s="1633"/>
      <c r="E58" s="1633"/>
      <c r="F58" s="1633"/>
      <c r="G58" s="1633"/>
      <c r="H58" s="1633"/>
      <c r="I58" s="1633"/>
      <c r="J58" s="6"/>
      <c r="K58" s="677" t="str">
        <f>IF(+K61+K63-K57=0,"","Line 9 should equal line 9a + 9b, please check your figures")</f>
        <v/>
      </c>
      <c r="L58" s="96"/>
      <c r="M58" s="96"/>
      <c r="N58" s="98"/>
      <c r="O58" s="97"/>
      <c r="P58" s="97"/>
      <c r="Q58" s="97"/>
      <c r="R58" s="96"/>
      <c r="S58" s="96"/>
      <c r="T58" s="96"/>
      <c r="U58" s="96"/>
      <c r="V58" s="99"/>
      <c r="W58" s="96"/>
      <c r="X58" s="6"/>
      <c r="Y58" s="8"/>
      <c r="AA58" s="216"/>
      <c r="AB58" s="195"/>
      <c r="AC58" s="195"/>
      <c r="AD58" s="195"/>
      <c r="AE58" s="195"/>
      <c r="AF58" s="195"/>
      <c r="AG58" s="195"/>
    </row>
    <row r="59" spans="1:33" x14ac:dyDescent="0.2">
      <c r="A59" s="7"/>
      <c r="B59" s="6"/>
      <c r="C59" s="163"/>
      <c r="D59" s="163"/>
      <c r="E59" s="163"/>
      <c r="F59" s="163"/>
      <c r="G59" s="163"/>
      <c r="H59" s="163"/>
      <c r="I59" s="163"/>
      <c r="J59" s="6"/>
      <c r="K59" s="96"/>
      <c r="L59" s="96"/>
      <c r="M59" s="96"/>
      <c r="N59" s="98"/>
      <c r="O59" s="97"/>
      <c r="P59" s="97"/>
      <c r="Q59" s="97"/>
      <c r="R59" s="96"/>
      <c r="S59" s="96"/>
      <c r="T59" s="96"/>
      <c r="U59" s="96"/>
      <c r="V59" s="99"/>
      <c r="W59" s="96"/>
      <c r="X59" s="6"/>
      <c r="Y59" s="8"/>
      <c r="AA59" s="216"/>
      <c r="AB59" s="195"/>
      <c r="AC59" s="195"/>
      <c r="AD59" s="195"/>
      <c r="AE59" s="195"/>
      <c r="AF59" s="195"/>
      <c r="AG59" s="195"/>
    </row>
    <row r="60" spans="1:33" ht="15.75" thickBot="1" x14ac:dyDescent="0.25">
      <c r="A60" s="7"/>
      <c r="B60" s="6"/>
      <c r="C60" s="817" t="s">
        <v>44</v>
      </c>
      <c r="D60" s="444"/>
      <c r="E60" s="444"/>
      <c r="F60" s="444"/>
      <c r="G60" s="444"/>
      <c r="H60" s="444"/>
      <c r="I60" s="444"/>
      <c r="J60" s="445"/>
      <c r="K60" s="446"/>
      <c r="L60" s="446"/>
      <c r="M60" s="446"/>
      <c r="N60" s="98"/>
      <c r="O60" s="97"/>
      <c r="P60" s="97"/>
      <c r="Q60" s="97"/>
      <c r="R60" s="96"/>
      <c r="S60" s="96"/>
      <c r="T60" s="96"/>
      <c r="U60" s="96"/>
      <c r="V60" s="99"/>
      <c r="W60" s="96"/>
      <c r="X60" s="6"/>
      <c r="Y60" s="8"/>
      <c r="AA60" s="216"/>
      <c r="AB60" s="195"/>
      <c r="AC60" s="195"/>
      <c r="AD60" s="195"/>
      <c r="AE60" s="195"/>
      <c r="AF60" s="195"/>
      <c r="AG60" s="195"/>
    </row>
    <row r="61" spans="1:33" ht="16.5" thickBot="1" x14ac:dyDescent="0.25">
      <c r="A61" s="7"/>
      <c r="B61" s="6"/>
      <c r="C61" s="1634" t="s">
        <v>1325</v>
      </c>
      <c r="D61" s="1634"/>
      <c r="E61" s="1634"/>
      <c r="F61" s="444"/>
      <c r="G61" s="444"/>
      <c r="H61" s="444"/>
      <c r="I61" s="444"/>
      <c r="J61" s="445"/>
      <c r="K61" s="949">
        <v>0</v>
      </c>
      <c r="L61" s="1010"/>
      <c r="M61" s="446"/>
      <c r="N61" s="98"/>
      <c r="O61" s="97"/>
      <c r="P61" s="97"/>
      <c r="Q61" s="97"/>
      <c r="R61" s="96"/>
      <c r="S61" s="96"/>
      <c r="T61" s="96"/>
      <c r="U61" s="96"/>
      <c r="V61" s="99"/>
      <c r="W61" s="96"/>
      <c r="X61" s="6"/>
      <c r="Y61" s="8"/>
      <c r="AA61" s="433">
        <f>ROUND(K61,0)</f>
        <v>0</v>
      </c>
      <c r="AB61" s="216"/>
      <c r="AC61" s="434">
        <f>K61</f>
        <v>0</v>
      </c>
      <c r="AD61" s="195"/>
      <c r="AE61" s="434">
        <f>AC61-AA61</f>
        <v>0</v>
      </c>
      <c r="AF61" s="195"/>
      <c r="AG61" s="195" t="str">
        <f>IF(AE61&lt;&gt;0,"Please remove pence. All figures shown in whole £s","")</f>
        <v/>
      </c>
    </row>
    <row r="62" spans="1:33" ht="15.75" thickBot="1" x14ac:dyDescent="0.25">
      <c r="A62" s="7"/>
      <c r="B62" s="6"/>
      <c r="C62" s="444"/>
      <c r="D62" s="444"/>
      <c r="E62" s="444"/>
      <c r="F62" s="444"/>
      <c r="G62" s="444"/>
      <c r="H62" s="444"/>
      <c r="I62" s="444"/>
      <c r="J62" s="445"/>
      <c r="K62" s="919" t="str">
        <f>IF(AND($G$94="Yes",K57-K61&lt;&gt;0),"Sums retained by billing authority not equal to total amount retained. Please check","")</f>
        <v/>
      </c>
      <c r="L62" s="446"/>
      <c r="M62" s="446"/>
      <c r="N62" s="98"/>
      <c r="O62" s="97"/>
      <c r="P62" s="97"/>
      <c r="Q62" s="97"/>
      <c r="R62" s="96"/>
      <c r="S62" s="96"/>
      <c r="T62" s="96"/>
      <c r="U62" s="96"/>
      <c r="V62" s="99"/>
      <c r="W62" s="96"/>
      <c r="X62" s="6"/>
      <c r="Y62" s="8"/>
    </row>
    <row r="63" spans="1:33" ht="16.5" thickBot="1" x14ac:dyDescent="0.25">
      <c r="A63" s="7"/>
      <c r="B63" s="6"/>
      <c r="C63" s="1634" t="s">
        <v>1326</v>
      </c>
      <c r="D63" s="1634"/>
      <c r="E63" s="1634"/>
      <c r="F63" s="1634"/>
      <c r="G63" s="444"/>
      <c r="H63" s="444"/>
      <c r="I63" s="444"/>
      <c r="J63" s="445"/>
      <c r="K63" s="1006">
        <f>IF(G94="Yes",0,K57-K61)</f>
        <v>0</v>
      </c>
      <c r="L63" s="446"/>
      <c r="M63" s="446"/>
      <c r="N63" s="98"/>
      <c r="O63" s="97"/>
      <c r="P63" s="97"/>
      <c r="Q63" s="97"/>
      <c r="R63" s="96"/>
      <c r="S63" s="96"/>
      <c r="T63" s="96"/>
      <c r="U63" s="96"/>
      <c r="V63" s="99"/>
      <c r="W63" s="96"/>
      <c r="X63" s="6"/>
      <c r="Y63" s="8"/>
    </row>
    <row r="64" spans="1:33" ht="15.75" x14ac:dyDescent="0.2">
      <c r="A64" s="7"/>
      <c r="B64" s="6"/>
      <c r="C64" s="444"/>
      <c r="D64" s="444"/>
      <c r="E64" s="444"/>
      <c r="F64" s="444"/>
      <c r="G64" s="444"/>
      <c r="H64" s="444"/>
      <c r="I64" s="444"/>
      <c r="J64" s="445"/>
      <c r="K64" s="820" t="str">
        <f>IF(OR(AND(K63&gt;0,K61=0),AND($G$94="Yes",K63&gt;0,K61=0)),"Please check your figures. Is it all retained by preceptors?","")</f>
        <v/>
      </c>
      <c r="L64" s="446"/>
      <c r="M64" s="446"/>
      <c r="N64" s="98"/>
      <c r="O64" s="97"/>
      <c r="P64" s="97"/>
      <c r="Q64" s="97"/>
      <c r="R64" s="96"/>
      <c r="S64" s="96"/>
      <c r="T64" s="96"/>
      <c r="U64" s="96"/>
      <c r="V64" s="99"/>
      <c r="W64" s="96"/>
      <c r="X64" s="6"/>
      <c r="Y64" s="8"/>
    </row>
    <row r="65" spans="1:57" ht="15.75" thickBot="1" x14ac:dyDescent="0.25">
      <c r="A65" s="818"/>
      <c r="B65" s="6"/>
      <c r="C65" s="105"/>
      <c r="D65" s="105"/>
      <c r="E65" s="105"/>
      <c r="F65" s="105"/>
      <c r="G65" s="105"/>
      <c r="H65" s="105"/>
      <c r="I65" s="105"/>
      <c r="J65" s="6"/>
      <c r="K65" s="96"/>
      <c r="L65" s="96"/>
      <c r="M65" s="96"/>
      <c r="N65" s="98"/>
      <c r="O65" s="97"/>
      <c r="P65" s="97"/>
      <c r="Q65" s="97"/>
      <c r="R65" s="96"/>
      <c r="S65" s="96"/>
      <c r="T65" s="96"/>
      <c r="U65" s="96"/>
      <c r="V65" s="99"/>
      <c r="W65" s="96"/>
      <c r="X65" s="6"/>
      <c r="Y65" s="819"/>
    </row>
    <row r="66" spans="1:57" s="195" customFormat="1" ht="16.5" thickBot="1" x14ac:dyDescent="0.25">
      <c r="A66" s="658"/>
      <c r="B66" s="648"/>
      <c r="C66" s="1632" t="s">
        <v>5436</v>
      </c>
      <c r="D66" s="1632"/>
      <c r="E66" s="1632"/>
      <c r="F66" s="1632"/>
      <c r="G66" s="1632"/>
      <c r="H66" s="1632"/>
      <c r="I66" s="1632"/>
      <c r="J66" s="648"/>
      <c r="K66" s="946">
        <f>+'Part 2'!O69</f>
        <v>0</v>
      </c>
      <c r="L66" s="1007"/>
      <c r="M66" s="657"/>
      <c r="N66" s="677"/>
      <c r="O66" s="657"/>
      <c r="P66" s="657"/>
      <c r="Q66" s="657"/>
      <c r="R66" s="657"/>
      <c r="S66" s="657"/>
      <c r="T66" s="657"/>
      <c r="U66" s="657"/>
      <c r="V66" s="677"/>
      <c r="W66" s="657"/>
      <c r="X66" s="648"/>
      <c r="Y66" s="660"/>
      <c r="Z66" s="221"/>
      <c r="AA66" s="216"/>
    </row>
    <row r="67" spans="1:57" ht="15.75" x14ac:dyDescent="0.2">
      <c r="A67" s="7"/>
      <c r="B67" s="6"/>
      <c r="C67" s="105"/>
      <c r="D67" s="105"/>
      <c r="E67" s="105"/>
      <c r="F67" s="105"/>
      <c r="G67" s="105"/>
      <c r="H67" s="105"/>
      <c r="I67" s="105"/>
      <c r="J67" s="6"/>
      <c r="K67" s="1626"/>
      <c r="L67" s="1626"/>
      <c r="M67" s="1626"/>
      <c r="N67" s="1626"/>
      <c r="O67" s="1626"/>
      <c r="P67" s="1626"/>
      <c r="Q67" s="1626"/>
      <c r="R67" s="1626"/>
      <c r="S67" s="1626"/>
      <c r="T67" s="1626"/>
      <c r="U67" s="1626"/>
      <c r="V67" s="1626"/>
      <c r="W67" s="96"/>
      <c r="X67" s="6"/>
      <c r="Y67" s="8"/>
    </row>
    <row r="68" spans="1:57" ht="16.5" thickBot="1" x14ac:dyDescent="0.25">
      <c r="A68" s="7"/>
      <c r="B68" s="6"/>
      <c r="C68" s="138" t="s">
        <v>40</v>
      </c>
      <c r="D68" s="138"/>
      <c r="E68" s="138"/>
      <c r="F68" s="138"/>
      <c r="G68" s="138"/>
      <c r="H68" s="105"/>
      <c r="I68" s="105"/>
      <c r="J68" s="6"/>
      <c r="K68" s="96"/>
      <c r="L68" s="96"/>
      <c r="M68" s="96"/>
      <c r="N68" s="98"/>
      <c r="O68" s="97"/>
      <c r="P68" s="97"/>
      <c r="Q68" s="97"/>
      <c r="R68" s="96"/>
      <c r="S68" s="96"/>
      <c r="T68" s="96"/>
      <c r="U68" s="96"/>
      <c r="V68" s="99"/>
      <c r="W68" s="96"/>
      <c r="X68" s="6"/>
      <c r="Y68" s="8"/>
    </row>
    <row r="69" spans="1:57" ht="16.5" thickBot="1" x14ac:dyDescent="0.25">
      <c r="A69" s="7"/>
      <c r="B69" s="6"/>
      <c r="C69" s="1630" t="s">
        <v>3693</v>
      </c>
      <c r="D69" s="1630"/>
      <c r="E69" s="1630"/>
      <c r="F69" s="1630"/>
      <c r="G69" s="105"/>
      <c r="H69" s="105"/>
      <c r="I69" s="105"/>
      <c r="J69" s="6"/>
      <c r="K69" s="1003">
        <f>+K35+K40-K42-K49-K52-K55-K57-K66</f>
        <v>0</v>
      </c>
      <c r="L69" s="96"/>
      <c r="M69" s="1628"/>
      <c r="N69" s="1628"/>
      <c r="O69" s="1627"/>
      <c r="P69" s="1627"/>
      <c r="Q69" s="1627"/>
      <c r="R69" s="106"/>
      <c r="S69" s="99"/>
      <c r="T69" s="99"/>
      <c r="U69" s="99"/>
      <c r="V69" s="99"/>
      <c r="W69" s="96"/>
      <c r="X69" s="6"/>
      <c r="Y69" s="8"/>
    </row>
    <row r="70" spans="1:57" ht="15.75" thickBot="1" x14ac:dyDescent="0.25">
      <c r="A70" s="140"/>
      <c r="B70" s="139"/>
      <c r="C70" s="139"/>
      <c r="D70" s="139"/>
      <c r="E70" s="139"/>
      <c r="F70" s="139"/>
      <c r="G70" s="139"/>
      <c r="H70" s="139"/>
      <c r="I70" s="139"/>
      <c r="J70" s="139"/>
      <c r="K70" s="139"/>
      <c r="L70" s="139"/>
      <c r="M70" s="139"/>
      <c r="N70" s="139"/>
      <c r="O70" s="139"/>
      <c r="P70" s="139"/>
      <c r="Q70" s="139"/>
      <c r="R70" s="139"/>
      <c r="S70" s="139"/>
      <c r="T70" s="139"/>
      <c r="U70" s="139"/>
      <c r="V70" s="1120"/>
      <c r="W70" s="139"/>
      <c r="X70" s="139"/>
      <c r="Y70" s="141"/>
    </row>
    <row r="71" spans="1:57" ht="15.75" thickBot="1" x14ac:dyDescent="0.25">
      <c r="A71" s="137"/>
      <c r="B71" s="137"/>
      <c r="C71" s="137"/>
      <c r="D71" s="137"/>
      <c r="E71" s="137"/>
      <c r="F71" s="137"/>
      <c r="G71" s="137"/>
      <c r="H71" s="137"/>
      <c r="I71" s="137"/>
      <c r="J71" s="137"/>
      <c r="K71" s="137"/>
      <c r="L71" s="137"/>
      <c r="M71" s="137"/>
      <c r="N71" s="137"/>
      <c r="O71" s="137"/>
      <c r="P71" s="137"/>
      <c r="Q71" s="137"/>
      <c r="R71" s="137"/>
      <c r="S71" s="137"/>
      <c r="T71" s="137"/>
      <c r="U71" s="137"/>
      <c r="V71" s="1121"/>
      <c r="W71" s="137"/>
      <c r="X71" s="137"/>
      <c r="Y71" s="137"/>
    </row>
    <row r="72" spans="1:57" x14ac:dyDescent="0.2">
      <c r="A72" s="875"/>
      <c r="B72" s="875"/>
      <c r="C72" s="875"/>
      <c r="D72" s="875"/>
      <c r="E72" s="875"/>
      <c r="F72" s="875"/>
      <c r="G72" s="875"/>
      <c r="H72" s="875"/>
      <c r="I72" s="875"/>
      <c r="J72" s="875"/>
      <c r="K72" s="875"/>
      <c r="L72" s="875"/>
      <c r="M72" s="875"/>
      <c r="N72" s="875"/>
      <c r="O72" s="875"/>
      <c r="P72" s="875"/>
      <c r="Q72" s="875"/>
      <c r="R72" s="875"/>
      <c r="S72" s="875"/>
      <c r="T72" s="875"/>
      <c r="U72" s="875"/>
      <c r="V72" s="1122"/>
      <c r="W72" s="875"/>
      <c r="X72" s="875"/>
      <c r="Y72" s="876"/>
    </row>
    <row r="73" spans="1:57" ht="20.25" x14ac:dyDescent="0.2">
      <c r="A73" s="196"/>
      <c r="B73" s="196"/>
      <c r="C73" s="1629" t="str">
        <f>+IF('Main Validation'!M56&gt;0,"There are a number of validation questions that require an answer. Please complete the main validation sheet","")</f>
        <v/>
      </c>
      <c r="D73" s="1629"/>
      <c r="E73" s="1629"/>
      <c r="F73" s="1629"/>
      <c r="G73" s="1629"/>
      <c r="H73" s="1629"/>
      <c r="I73" s="1629"/>
      <c r="J73" s="1629"/>
      <c r="K73" s="1629"/>
      <c r="L73" s="1629"/>
      <c r="M73" s="1629"/>
      <c r="N73" s="1629"/>
      <c r="O73" s="1629"/>
      <c r="P73" s="1629"/>
      <c r="Q73" s="1629"/>
      <c r="R73" s="1629"/>
      <c r="S73" s="1629"/>
      <c r="T73" s="1629"/>
      <c r="U73" s="1629"/>
      <c r="V73" s="1629"/>
      <c r="W73" s="1629"/>
      <c r="X73" s="196"/>
      <c r="Y73" s="877"/>
    </row>
    <row r="74" spans="1:57" ht="15" customHeight="1" x14ac:dyDescent="0.2">
      <c r="A74" s="196"/>
      <c r="B74" s="196"/>
      <c r="C74" s="1635" t="s">
        <v>7694</v>
      </c>
      <c r="D74" s="1635"/>
      <c r="E74" s="1635"/>
      <c r="F74" s="1635"/>
      <c r="G74" s="1635"/>
      <c r="H74" s="1635"/>
      <c r="I74" s="1635"/>
      <c r="J74" s="1635"/>
      <c r="K74" s="1635"/>
      <c r="L74" s="1635"/>
      <c r="M74" s="1635"/>
      <c r="N74" s="1635"/>
      <c r="O74" s="1635"/>
      <c r="P74" s="1635"/>
      <c r="Q74" s="1635"/>
      <c r="R74" s="1635"/>
      <c r="S74" s="1635"/>
      <c r="T74" s="1635"/>
      <c r="U74" s="1635"/>
      <c r="V74" s="1635"/>
      <c r="W74" s="1635"/>
      <c r="X74" s="196"/>
      <c r="Y74" s="877"/>
    </row>
    <row r="75" spans="1:57" x14ac:dyDescent="0.2">
      <c r="A75" s="196"/>
      <c r="B75" s="196"/>
      <c r="C75" s="1635"/>
      <c r="D75" s="1635"/>
      <c r="E75" s="1635"/>
      <c r="F75" s="1635"/>
      <c r="G75" s="1635"/>
      <c r="H75" s="1635"/>
      <c r="I75" s="1635"/>
      <c r="J75" s="1635"/>
      <c r="K75" s="1635"/>
      <c r="L75" s="1635"/>
      <c r="M75" s="1635"/>
      <c r="N75" s="1635"/>
      <c r="O75" s="1635"/>
      <c r="P75" s="1635"/>
      <c r="Q75" s="1635"/>
      <c r="R75" s="1635"/>
      <c r="S75" s="1635"/>
      <c r="T75" s="1635"/>
      <c r="U75" s="1635"/>
      <c r="V75" s="1635"/>
      <c r="W75" s="1635"/>
      <c r="X75" s="196"/>
      <c r="Y75" s="877"/>
    </row>
    <row r="76" spans="1:57" x14ac:dyDescent="0.2">
      <c r="A76" s="196"/>
      <c r="B76" s="196"/>
      <c r="C76" s="1635"/>
      <c r="D76" s="1635"/>
      <c r="E76" s="1635"/>
      <c r="F76" s="1635"/>
      <c r="G76" s="1635"/>
      <c r="H76" s="1635"/>
      <c r="I76" s="1635"/>
      <c r="J76" s="1635"/>
      <c r="K76" s="1635"/>
      <c r="L76" s="1635"/>
      <c r="M76" s="1635"/>
      <c r="N76" s="1635"/>
      <c r="O76" s="1635"/>
      <c r="P76" s="1635"/>
      <c r="Q76" s="1635"/>
      <c r="R76" s="1635"/>
      <c r="S76" s="1635"/>
      <c r="T76" s="1635"/>
      <c r="U76" s="1635"/>
      <c r="V76" s="1635"/>
      <c r="W76" s="1635"/>
      <c r="X76" s="196"/>
      <c r="Y76" s="877"/>
      <c r="BE76" s="5" t="s">
        <v>3808</v>
      </c>
    </row>
    <row r="77" spans="1:57" x14ac:dyDescent="0.2">
      <c r="A77" s="196"/>
      <c r="B77" s="196"/>
      <c r="C77" s="1635"/>
      <c r="D77" s="1635"/>
      <c r="E77" s="1635"/>
      <c r="F77" s="1635"/>
      <c r="G77" s="1635"/>
      <c r="H77" s="1635"/>
      <c r="I77" s="1635"/>
      <c r="J77" s="1635"/>
      <c r="K77" s="1635"/>
      <c r="L77" s="1635"/>
      <c r="M77" s="1635"/>
      <c r="N77" s="1635"/>
      <c r="O77" s="1635"/>
      <c r="P77" s="1635"/>
      <c r="Q77" s="1635"/>
      <c r="R77" s="1635"/>
      <c r="S77" s="1635"/>
      <c r="T77" s="1635"/>
      <c r="U77" s="1635"/>
      <c r="V77" s="1635"/>
      <c r="W77" s="1635"/>
      <c r="X77" s="196"/>
      <c r="Y77" s="877"/>
    </row>
    <row r="78" spans="1:57" x14ac:dyDescent="0.2">
      <c r="A78" s="196"/>
      <c r="B78" s="196"/>
      <c r="C78" s="1635"/>
      <c r="D78" s="1635"/>
      <c r="E78" s="1635"/>
      <c r="F78" s="1635"/>
      <c r="G78" s="1635"/>
      <c r="H78" s="1635"/>
      <c r="I78" s="1635"/>
      <c r="J78" s="1635"/>
      <c r="K78" s="1635"/>
      <c r="L78" s="1635"/>
      <c r="M78" s="1635"/>
      <c r="N78" s="1635"/>
      <c r="O78" s="1635"/>
      <c r="P78" s="1635"/>
      <c r="Q78" s="1635"/>
      <c r="R78" s="1635"/>
      <c r="S78" s="1635"/>
      <c r="T78" s="1635"/>
      <c r="U78" s="1635"/>
      <c r="V78" s="1635"/>
      <c r="W78" s="1635"/>
      <c r="X78" s="196"/>
      <c r="Y78" s="877"/>
    </row>
    <row r="79" spans="1:57" x14ac:dyDescent="0.2">
      <c r="A79" s="196"/>
      <c r="B79" s="196"/>
      <c r="C79" s="1635"/>
      <c r="D79" s="1635"/>
      <c r="E79" s="1635"/>
      <c r="F79" s="1635"/>
      <c r="G79" s="1635"/>
      <c r="H79" s="1635"/>
      <c r="I79" s="1635"/>
      <c r="J79" s="1635"/>
      <c r="K79" s="1635"/>
      <c r="L79" s="1635"/>
      <c r="M79" s="1635"/>
      <c r="N79" s="1635"/>
      <c r="O79" s="1635"/>
      <c r="P79" s="1635"/>
      <c r="Q79" s="1635"/>
      <c r="R79" s="1635"/>
      <c r="S79" s="1635"/>
      <c r="T79" s="1635"/>
      <c r="U79" s="1635"/>
      <c r="V79" s="1635"/>
      <c r="W79" s="1635"/>
      <c r="X79" s="196"/>
      <c r="Y79" s="877"/>
    </row>
    <row r="80" spans="1:57" x14ac:dyDescent="0.2">
      <c r="A80" s="196"/>
      <c r="B80" s="196"/>
      <c r="C80" s="1635"/>
      <c r="D80" s="1635"/>
      <c r="E80" s="1635"/>
      <c r="F80" s="1635"/>
      <c r="G80" s="1635"/>
      <c r="H80" s="1635"/>
      <c r="I80" s="1635"/>
      <c r="J80" s="1635"/>
      <c r="K80" s="1635"/>
      <c r="L80" s="1635"/>
      <c r="M80" s="1635"/>
      <c r="N80" s="1635"/>
      <c r="O80" s="1635"/>
      <c r="P80" s="1635"/>
      <c r="Q80" s="1635"/>
      <c r="R80" s="1635"/>
      <c r="S80" s="1635"/>
      <c r="T80" s="1635"/>
      <c r="U80" s="1635"/>
      <c r="V80" s="1635"/>
      <c r="W80" s="1635"/>
      <c r="X80" s="196"/>
      <c r="Y80" s="877"/>
    </row>
    <row r="81" spans="1:27" x14ac:dyDescent="0.2">
      <c r="A81" s="196"/>
      <c r="B81" s="196"/>
      <c r="C81" s="1635"/>
      <c r="D81" s="1635"/>
      <c r="E81" s="1635"/>
      <c r="F81" s="1635"/>
      <c r="G81" s="1635"/>
      <c r="H81" s="1635"/>
      <c r="I81" s="1635"/>
      <c r="J81" s="1635"/>
      <c r="K81" s="1635"/>
      <c r="L81" s="1635"/>
      <c r="M81" s="1635"/>
      <c r="N81" s="1635"/>
      <c r="O81" s="1635"/>
      <c r="P81" s="1635"/>
      <c r="Q81" s="1635"/>
      <c r="R81" s="1635"/>
      <c r="S81" s="1635"/>
      <c r="T81" s="1635"/>
      <c r="U81" s="1635"/>
      <c r="V81" s="1635"/>
      <c r="W81" s="1635"/>
      <c r="X81" s="196"/>
      <c r="Y81" s="877"/>
    </row>
    <row r="82" spans="1:27" x14ac:dyDescent="0.2">
      <c r="A82" s="196"/>
      <c r="B82" s="196"/>
      <c r="C82" s="1635"/>
      <c r="D82" s="1635"/>
      <c r="E82" s="1635"/>
      <c r="F82" s="1635"/>
      <c r="G82" s="1635"/>
      <c r="H82" s="1635"/>
      <c r="I82" s="1635"/>
      <c r="J82" s="1635"/>
      <c r="K82" s="1635"/>
      <c r="L82" s="1635"/>
      <c r="M82" s="1635"/>
      <c r="N82" s="1635"/>
      <c r="O82" s="1635"/>
      <c r="P82" s="1635"/>
      <c r="Q82" s="1635"/>
      <c r="R82" s="1635"/>
      <c r="S82" s="1635"/>
      <c r="T82" s="1635"/>
      <c r="U82" s="1635"/>
      <c r="V82" s="1635"/>
      <c r="W82" s="1635"/>
      <c r="X82" s="196"/>
      <c r="Y82" s="877"/>
    </row>
    <row r="83" spans="1:27" x14ac:dyDescent="0.2">
      <c r="A83" s="196"/>
      <c r="B83" s="196"/>
      <c r="C83" s="1635"/>
      <c r="D83" s="1635"/>
      <c r="E83" s="1635"/>
      <c r="F83" s="1635"/>
      <c r="G83" s="1635"/>
      <c r="H83" s="1635"/>
      <c r="I83" s="1635"/>
      <c r="J83" s="1635"/>
      <c r="K83" s="1635"/>
      <c r="L83" s="1635"/>
      <c r="M83" s="1635"/>
      <c r="N83" s="1635"/>
      <c r="O83" s="1635"/>
      <c r="P83" s="1635"/>
      <c r="Q83" s="1635"/>
      <c r="R83" s="1635"/>
      <c r="S83" s="1635"/>
      <c r="T83" s="1635"/>
      <c r="U83" s="1635"/>
      <c r="V83" s="1635"/>
      <c r="W83" s="1635"/>
      <c r="X83" s="196"/>
      <c r="Y83" s="877"/>
    </row>
    <row r="84" spans="1:27" x14ac:dyDescent="0.2">
      <c r="A84" s="196"/>
      <c r="B84" s="196"/>
      <c r="C84" s="1635"/>
      <c r="D84" s="1635"/>
      <c r="E84" s="1635"/>
      <c r="F84" s="1635"/>
      <c r="G84" s="1635"/>
      <c r="H84" s="1635"/>
      <c r="I84" s="1635"/>
      <c r="J84" s="1635"/>
      <c r="K84" s="1635"/>
      <c r="L84" s="1635"/>
      <c r="M84" s="1635"/>
      <c r="N84" s="1635"/>
      <c r="O84" s="1635"/>
      <c r="P84" s="1635"/>
      <c r="Q84" s="1635"/>
      <c r="R84" s="1635"/>
      <c r="S84" s="1635"/>
      <c r="T84" s="1635"/>
      <c r="U84" s="1635"/>
      <c r="V84" s="1635"/>
      <c r="W84" s="1635"/>
      <c r="X84" s="196"/>
      <c r="Y84" s="877"/>
    </row>
    <row r="85" spans="1:27" x14ac:dyDescent="0.2">
      <c r="A85" s="196"/>
      <c r="B85" s="196"/>
      <c r="C85" s="1635"/>
      <c r="D85" s="1635"/>
      <c r="E85" s="1635"/>
      <c r="F85" s="1635"/>
      <c r="G85" s="1635"/>
      <c r="H85" s="1635"/>
      <c r="I85" s="1635"/>
      <c r="J85" s="1635"/>
      <c r="K85" s="1635"/>
      <c r="L85" s="1635"/>
      <c r="M85" s="1635"/>
      <c r="N85" s="1635"/>
      <c r="O85" s="1635"/>
      <c r="P85" s="1635"/>
      <c r="Q85" s="1635"/>
      <c r="R85" s="1635"/>
      <c r="S85" s="1635"/>
      <c r="T85" s="1635"/>
      <c r="U85" s="1635"/>
      <c r="V85" s="1635"/>
      <c r="W85" s="1635"/>
      <c r="X85" s="196"/>
      <c r="Y85" s="877"/>
    </row>
    <row r="86" spans="1:27" ht="20.25" customHeight="1" thickBot="1" x14ac:dyDescent="0.25">
      <c r="A86" s="878"/>
      <c r="B86" s="878"/>
      <c r="C86" s="878"/>
      <c r="D86" s="878"/>
      <c r="E86" s="878"/>
      <c r="F86" s="878"/>
      <c r="G86" s="878"/>
      <c r="H86" s="878"/>
      <c r="I86" s="878"/>
      <c r="J86" s="878"/>
      <c r="K86" s="878"/>
      <c r="L86" s="878"/>
      <c r="M86" s="878"/>
      <c r="N86" s="878"/>
      <c r="O86" s="878"/>
      <c r="P86" s="878"/>
      <c r="Q86" s="878"/>
      <c r="R86" s="878"/>
      <c r="S86" s="878"/>
      <c r="T86" s="878"/>
      <c r="U86" s="878"/>
      <c r="V86" s="1123"/>
      <c r="W86" s="878"/>
      <c r="X86" s="878"/>
      <c r="Y86" s="879"/>
    </row>
    <row r="87" spans="1:27" ht="20.25" customHeight="1" x14ac:dyDescent="0.2">
      <c r="A87" s="196"/>
      <c r="B87" s="196"/>
      <c r="C87" s="196"/>
      <c r="D87" s="196"/>
      <c r="E87" s="196"/>
      <c r="F87" s="196"/>
      <c r="G87" s="196"/>
      <c r="H87" s="196"/>
      <c r="I87" s="196"/>
      <c r="J87" s="196"/>
      <c r="K87" s="196"/>
      <c r="L87" s="196"/>
      <c r="M87" s="196"/>
      <c r="N87" s="196"/>
      <c r="O87" s="196"/>
      <c r="P87" s="196"/>
      <c r="Q87" s="196"/>
      <c r="R87" s="196"/>
      <c r="S87" s="196"/>
      <c r="T87" s="196"/>
      <c r="U87" s="196"/>
      <c r="V87" s="897"/>
      <c r="W87" s="196"/>
      <c r="X87" s="196"/>
      <c r="Y87" s="196"/>
    </row>
    <row r="88" spans="1:27" ht="26.25" hidden="1" customHeight="1" thickBot="1" x14ac:dyDescent="0.25">
      <c r="A88" s="1631" t="s">
        <v>4484</v>
      </c>
      <c r="B88" s="1631"/>
      <c r="C88" s="1631"/>
      <c r="D88" s="1631"/>
      <c r="E88" s="1631"/>
      <c r="F88" s="1631"/>
      <c r="G88" s="1631"/>
      <c r="H88" s="1631"/>
      <c r="I88" s="1631"/>
      <c r="J88" s="1631"/>
      <c r="K88" s="1631"/>
      <c r="L88" s="1631"/>
      <c r="M88" s="1631"/>
      <c r="N88" s="1631"/>
      <c r="O88" s="1631"/>
      <c r="P88" s="1631"/>
      <c r="Q88" s="1631"/>
      <c r="R88" s="1631"/>
      <c r="S88" s="1631"/>
      <c r="T88" s="1631"/>
      <c r="U88" s="1631"/>
      <c r="V88" s="1631"/>
      <c r="W88" s="1631"/>
      <c r="X88" s="1631"/>
      <c r="Y88" s="1631"/>
    </row>
    <row r="89" spans="1:27" ht="15.75" hidden="1" x14ac:dyDescent="0.2">
      <c r="A89" s="1406"/>
      <c r="B89" s="1264"/>
      <c r="C89" s="1264"/>
      <c r="D89" s="1264"/>
      <c r="E89" s="1264"/>
      <c r="F89" s="1264"/>
      <c r="G89" s="1264"/>
      <c r="H89" s="1264"/>
      <c r="I89" s="1264"/>
      <c r="J89" s="1264"/>
      <c r="K89" s="1264"/>
      <c r="L89" s="1264"/>
      <c r="M89" s="1264"/>
      <c r="N89" s="1264"/>
      <c r="O89" s="1264"/>
      <c r="P89" s="1264"/>
      <c r="Q89" s="1264"/>
      <c r="R89" s="1264"/>
      <c r="S89" s="1264"/>
      <c r="T89" s="1264"/>
      <c r="U89" s="1264"/>
      <c r="V89" s="1407"/>
      <c r="W89" s="1264"/>
      <c r="X89" s="1264"/>
      <c r="Y89" s="1265"/>
    </row>
    <row r="90" spans="1:27" ht="15.75" hidden="1" x14ac:dyDescent="0.25">
      <c r="A90" s="1220"/>
      <c r="C90" s="1403" t="s">
        <v>4485</v>
      </c>
      <c r="D90" s="267" t="s">
        <v>4486</v>
      </c>
      <c r="Y90" s="1408"/>
    </row>
    <row r="91" spans="1:27" ht="15" hidden="1" customHeight="1" x14ac:dyDescent="0.2">
      <c r="A91" s="298"/>
      <c r="C91" s="644">
        <f ca="1">TODAY()</f>
        <v>45770</v>
      </c>
      <c r="D91" s="1219">
        <f ca="1">IF(C91&gt;DATE(2024,3,3),1,0)</f>
        <v>1</v>
      </c>
      <c r="Q91" s="1625"/>
      <c r="R91" s="1625"/>
      <c r="S91" s="1625"/>
      <c r="T91" s="1625"/>
      <c r="U91" s="1625"/>
      <c r="V91" s="1625"/>
      <c r="Y91" s="1408"/>
      <c r="Z91" s="303"/>
      <c r="AA91" s="5"/>
    </row>
    <row r="92" spans="1:27" ht="15" hidden="1" customHeight="1" x14ac:dyDescent="0.2">
      <c r="A92" s="298"/>
      <c r="C92" s="644"/>
      <c r="Q92" s="303"/>
      <c r="R92" s="303"/>
      <c r="S92" s="303"/>
      <c r="T92" s="303"/>
      <c r="U92" s="303"/>
      <c r="V92" s="303"/>
      <c r="Y92" s="1408"/>
      <c r="Z92" s="303"/>
      <c r="AA92" s="5"/>
    </row>
    <row r="93" spans="1:27" s="1219" customFormat="1" ht="20.25" hidden="1" customHeight="1" x14ac:dyDescent="0.2">
      <c r="A93" s="1221"/>
      <c r="C93" s="1403" t="s">
        <v>984</v>
      </c>
      <c r="E93" s="1403" t="s">
        <v>985</v>
      </c>
      <c r="F93" s="1403"/>
      <c r="G93" s="1403" t="s">
        <v>1327</v>
      </c>
      <c r="H93" s="1403"/>
      <c r="I93" s="1403"/>
      <c r="J93" s="1403"/>
      <c r="K93" s="1403" t="s">
        <v>836</v>
      </c>
      <c r="L93" s="1403"/>
      <c r="M93" s="1403"/>
      <c r="N93" s="1403"/>
      <c r="O93" s="1403"/>
      <c r="P93" s="1403" t="s">
        <v>986</v>
      </c>
      <c r="Q93" s="1403"/>
      <c r="R93" s="1403"/>
      <c r="S93" s="1403"/>
      <c r="T93" s="1403"/>
      <c r="U93" s="1403"/>
      <c r="V93" s="1403"/>
      <c r="W93" s="1403"/>
      <c r="Y93" s="1409"/>
    </row>
    <row r="94" spans="1:27" s="1219" customFormat="1" ht="14.25" hidden="1" customHeight="1" x14ac:dyDescent="0.2">
      <c r="A94" s="1221"/>
      <c r="C94" s="1402" t="str">
        <f>+K21</f>
        <v>EZZZZ</v>
      </c>
      <c r="E94" s="1219" t="str">
        <f>VLOOKUP($K$21,TierSplit!$A$6:$CA$302,5,FALSE)</f>
        <v>NA</v>
      </c>
      <c r="G94" s="1219">
        <f>INDEX(TierSplit!BZ:BZ,MATCH(Import_LA_Code,Ref_LA_Codes_2,0))</f>
        <v>0</v>
      </c>
      <c r="K94" s="1219" t="str">
        <f>VLOOKUP($K$21,TierSplit!$A$6:$CA$302,8,FALSE)</f>
        <v>NA</v>
      </c>
      <c r="P94" s="1219" t="str">
        <f>IF(INDEX(TierSplit!BY:BY,MATCH(Import_LA_Code,Ref_LA_Codes_2,0))="","","Yes")</f>
        <v/>
      </c>
      <c r="Y94" s="1409"/>
    </row>
    <row r="95" spans="1:27" ht="14.25" hidden="1" customHeight="1" x14ac:dyDescent="0.2">
      <c r="A95" s="298"/>
      <c r="C95" s="1404"/>
      <c r="D95" s="316"/>
      <c r="E95" s="316"/>
      <c r="F95" s="316"/>
      <c r="G95" s="316"/>
      <c r="H95" s="316"/>
      <c r="I95" s="316"/>
      <c r="J95" s="316"/>
      <c r="K95" s="316"/>
      <c r="L95" s="316"/>
      <c r="M95" s="316"/>
      <c r="N95" s="316"/>
      <c r="O95" s="316"/>
      <c r="P95" s="316"/>
      <c r="Q95" s="316"/>
      <c r="R95" s="316"/>
      <c r="S95" s="316"/>
      <c r="T95" s="316"/>
      <c r="U95" s="316"/>
      <c r="V95" s="1405"/>
      <c r="W95" s="316"/>
      <c r="X95" s="316"/>
      <c r="Y95" s="1408"/>
      <c r="Z95" s="303"/>
      <c r="AA95" s="5"/>
    </row>
    <row r="96" spans="1:27" ht="15.75" hidden="1" x14ac:dyDescent="0.25">
      <c r="A96" s="298"/>
      <c r="C96" s="1222"/>
      <c r="D96" s="1403"/>
      <c r="E96" s="1403" t="s">
        <v>1197</v>
      </c>
      <c r="F96" s="1403"/>
      <c r="G96" s="1403"/>
      <c r="H96" s="1403" t="s">
        <v>1222</v>
      </c>
      <c r="I96" s="1403"/>
      <c r="J96" s="1403"/>
      <c r="K96" s="1403"/>
      <c r="L96" s="1403"/>
      <c r="M96" s="1403" t="s">
        <v>3817</v>
      </c>
      <c r="N96" s="1403"/>
      <c r="O96" s="1403"/>
      <c r="P96" s="1403"/>
      <c r="Q96" s="1403"/>
      <c r="R96" s="1403"/>
      <c r="S96" s="1403"/>
      <c r="T96" s="1403"/>
      <c r="U96" s="1403"/>
      <c r="V96" s="1403"/>
      <c r="W96" s="1403"/>
      <c r="X96" s="1219"/>
      <c r="Y96" s="1409"/>
      <c r="Z96" s="303"/>
      <c r="AA96" s="5"/>
    </row>
    <row r="97" spans="1:27" hidden="1" x14ac:dyDescent="0.2">
      <c r="A97" s="298"/>
      <c r="D97" s="1219"/>
      <c r="E97" s="1219">
        <f>124/499</f>
        <v>0.24849699398797595</v>
      </c>
      <c r="F97" s="1219"/>
      <c r="G97" s="1219"/>
      <c r="H97" s="1219">
        <v>4.7E-2</v>
      </c>
      <c r="I97" s="1219"/>
      <c r="J97" s="1219"/>
      <c r="K97" s="1219"/>
      <c r="L97" s="1402"/>
      <c r="M97" s="1219">
        <f>VLOOKUP('Part 1'!$K$21,TierSplit!$A$6:$CA$302,10,FALSE)</f>
        <v>0</v>
      </c>
      <c r="N97" s="1219"/>
      <c r="O97" s="1219"/>
      <c r="P97" s="1219"/>
      <c r="Q97" s="1219"/>
      <c r="R97" s="1219"/>
      <c r="S97" s="1219"/>
      <c r="T97" s="1219"/>
      <c r="U97" s="1219"/>
      <c r="V97" s="1219"/>
      <c r="W97" s="1219"/>
      <c r="X97" s="1219"/>
      <c r="Y97" s="1409"/>
      <c r="Z97" s="303"/>
      <c r="AA97" s="5"/>
    </row>
    <row r="98" spans="1:27" ht="15.75" hidden="1" x14ac:dyDescent="0.2">
      <c r="A98" s="298"/>
      <c r="D98" s="1219"/>
      <c r="E98" s="1403" t="s">
        <v>6933</v>
      </c>
      <c r="F98" s="1219"/>
      <c r="G98" s="1219"/>
      <c r="H98" s="1403" t="s">
        <v>7611</v>
      </c>
      <c r="I98" s="1219"/>
      <c r="J98" s="1219"/>
      <c r="K98" s="1219"/>
      <c r="L98" s="1402"/>
      <c r="M98" s="1219"/>
      <c r="N98" s="1219"/>
      <c r="O98" s="1219"/>
      <c r="P98" s="1219"/>
      <c r="Q98" s="1219"/>
      <c r="R98" s="1219"/>
      <c r="S98" s="1219"/>
      <c r="T98" s="1219"/>
      <c r="U98" s="1219"/>
      <c r="V98" s="1219"/>
      <c r="W98" s="1219"/>
      <c r="X98" s="1219"/>
      <c r="Y98" s="1409"/>
      <c r="Z98" s="303"/>
      <c r="AA98" s="5"/>
    </row>
    <row r="99" spans="1:27" ht="15.75" hidden="1" thickBot="1" x14ac:dyDescent="0.25">
      <c r="A99" s="1410"/>
      <c r="B99" s="1411"/>
      <c r="C99" s="1411"/>
      <c r="D99" s="1412"/>
      <c r="E99" s="1412">
        <f>91/546</f>
        <v>0.16666666666666666</v>
      </c>
      <c r="F99" s="1412"/>
      <c r="G99" s="1412"/>
      <c r="H99" s="1412">
        <v>1.2999999999999999E-2</v>
      </c>
      <c r="I99" s="1412"/>
      <c r="J99" s="1412"/>
      <c r="K99" s="1412"/>
      <c r="L99" s="1413"/>
      <c r="M99" s="1412"/>
      <c r="N99" s="1412"/>
      <c r="O99" s="1412"/>
      <c r="P99" s="1412"/>
      <c r="Q99" s="1412"/>
      <c r="R99" s="1412"/>
      <c r="S99" s="1412"/>
      <c r="T99" s="1412"/>
      <c r="U99" s="1412"/>
      <c r="V99" s="1412"/>
      <c r="W99" s="1412"/>
      <c r="X99" s="1412"/>
      <c r="Y99" s="1414"/>
      <c r="Z99" s="303"/>
      <c r="AA99" s="5"/>
    </row>
    <row r="100" spans="1:27" hidden="1" x14ac:dyDescent="0.2">
      <c r="D100" s="1219"/>
      <c r="E100" s="1219"/>
      <c r="F100" s="1219"/>
      <c r="G100" s="1219"/>
      <c r="H100" s="1219"/>
      <c r="I100" s="1219"/>
      <c r="J100" s="1219"/>
      <c r="K100" s="1219"/>
      <c r="L100" s="1402"/>
      <c r="M100" s="1219"/>
      <c r="N100" s="1219"/>
      <c r="O100" s="1219"/>
      <c r="P100" s="1219"/>
      <c r="Q100" s="1219"/>
      <c r="R100" s="1219"/>
      <c r="S100" s="1219"/>
      <c r="T100" s="1219"/>
      <c r="U100" s="1219"/>
      <c r="V100" s="1219"/>
      <c r="W100" s="1219"/>
      <c r="X100" s="1219"/>
      <c r="Y100" s="1219"/>
      <c r="Z100" s="303"/>
      <c r="AA100" s="5"/>
    </row>
    <row r="101" spans="1:27" x14ac:dyDescent="0.2">
      <c r="D101" s="1219"/>
      <c r="E101" s="1219"/>
      <c r="F101" s="1219"/>
      <c r="G101" s="1219"/>
      <c r="H101" s="1219"/>
      <c r="I101" s="1219"/>
      <c r="J101" s="1219"/>
      <c r="K101" s="1219"/>
      <c r="L101" s="1402"/>
      <c r="M101" s="1219"/>
      <c r="N101" s="1219"/>
      <c r="O101" s="1219"/>
      <c r="P101" s="1219"/>
      <c r="Q101" s="1219"/>
      <c r="R101" s="1219"/>
      <c r="S101" s="1219"/>
      <c r="T101" s="1219"/>
      <c r="U101" s="1219"/>
      <c r="V101" s="1219"/>
      <c r="W101" s="1219"/>
      <c r="X101" s="1219"/>
      <c r="Y101" s="1219"/>
      <c r="Z101" s="303"/>
      <c r="AA101" s="5"/>
    </row>
    <row r="102" spans="1:27" s="587" customFormat="1" ht="15" customHeight="1" x14ac:dyDescent="0.2">
      <c r="V102" s="1125"/>
      <c r="Z102" s="588"/>
      <c r="AA102" s="589"/>
    </row>
    <row r="104" spans="1:27" x14ac:dyDescent="0.2">
      <c r="F104" s="644"/>
    </row>
    <row r="255" spans="22:27" s="195" customFormat="1" x14ac:dyDescent="0.2">
      <c r="V255" s="1146"/>
      <c r="Z255" s="221"/>
      <c r="AA255" s="216"/>
    </row>
    <row r="256" spans="22:27" s="195" customFormat="1" x14ac:dyDescent="0.2">
      <c r="V256" s="1146"/>
      <c r="Z256" s="221"/>
      <c r="AA256" s="216"/>
    </row>
    <row r="257" spans="22:27" s="195" customFormat="1" x14ac:dyDescent="0.2">
      <c r="V257" s="1146"/>
      <c r="Z257" s="221"/>
      <c r="AA257" s="216"/>
    </row>
    <row r="258" spans="22:27" s="195" customFormat="1" x14ac:dyDescent="0.2">
      <c r="V258" s="1146"/>
      <c r="Z258" s="221"/>
      <c r="AA258" s="216"/>
    </row>
    <row r="259" spans="22:27" s="195" customFormat="1" x14ac:dyDescent="0.2">
      <c r="V259" s="1146"/>
      <c r="Z259" s="221"/>
      <c r="AA259" s="216"/>
    </row>
    <row r="260" spans="22:27" s="195" customFormat="1" x14ac:dyDescent="0.2">
      <c r="V260" s="1146"/>
      <c r="Z260" s="221"/>
      <c r="AA260" s="216"/>
    </row>
    <row r="261" spans="22:27" s="195" customFormat="1" x14ac:dyDescent="0.2">
      <c r="V261" s="1146"/>
      <c r="Z261" s="221"/>
      <c r="AA261" s="216"/>
    </row>
    <row r="262" spans="22:27" s="195" customFormat="1" x14ac:dyDescent="0.2">
      <c r="V262" s="1146"/>
      <c r="Z262" s="221"/>
      <c r="AA262" s="216"/>
    </row>
    <row r="263" spans="22:27" s="195" customFormat="1" x14ac:dyDescent="0.2">
      <c r="V263" s="1146"/>
      <c r="Z263" s="221"/>
      <c r="AA263" s="216"/>
    </row>
    <row r="264" spans="22:27" s="195" customFormat="1" x14ac:dyDescent="0.2">
      <c r="V264" s="1146"/>
      <c r="Z264" s="221"/>
      <c r="AA264" s="216"/>
    </row>
    <row r="265" spans="22:27" s="195" customFormat="1" x14ac:dyDescent="0.2">
      <c r="V265" s="1146"/>
      <c r="Z265" s="221"/>
      <c r="AA265" s="216"/>
    </row>
    <row r="266" spans="22:27" s="195" customFormat="1" x14ac:dyDescent="0.2">
      <c r="V266" s="1146"/>
      <c r="Z266" s="221"/>
      <c r="AA266" s="216"/>
    </row>
  </sheetData>
  <sheetProtection sheet="1" objects="1" scenarios="1"/>
  <mergeCells count="37">
    <mergeCell ref="K21:P21"/>
    <mergeCell ref="P56:V56"/>
    <mergeCell ref="K20:P20"/>
    <mergeCell ref="A13:Y13"/>
    <mergeCell ref="E15:J15"/>
    <mergeCell ref="C32:W32"/>
    <mergeCell ref="C35:I37"/>
    <mergeCell ref="C39:I39"/>
    <mergeCell ref="C31:G31"/>
    <mergeCell ref="T29:U29"/>
    <mergeCell ref="K22:P22"/>
    <mergeCell ref="K23:P23"/>
    <mergeCell ref="K24:P24"/>
    <mergeCell ref="K27:P27"/>
    <mergeCell ref="K28:P28"/>
    <mergeCell ref="K25:P25"/>
    <mergeCell ref="Q1:R1"/>
    <mergeCell ref="A2:Y2"/>
    <mergeCell ref="A5:Y5"/>
    <mergeCell ref="A3:Y3"/>
    <mergeCell ref="A12:Y12"/>
    <mergeCell ref="A7:Y7"/>
    <mergeCell ref="A4:Y4"/>
    <mergeCell ref="D9:V10"/>
    <mergeCell ref="K26:P26"/>
    <mergeCell ref="Q91:V91"/>
    <mergeCell ref="K67:V67"/>
    <mergeCell ref="O69:Q69"/>
    <mergeCell ref="M69:N69"/>
    <mergeCell ref="C73:W73"/>
    <mergeCell ref="C69:F69"/>
    <mergeCell ref="A88:Y88"/>
    <mergeCell ref="C66:I66"/>
    <mergeCell ref="C57:I58"/>
    <mergeCell ref="C61:E61"/>
    <mergeCell ref="C63:F63"/>
    <mergeCell ref="C74:W85"/>
  </mergeCells>
  <phoneticPr fontId="9" type="noConversion"/>
  <conditionalFormatting sqref="D91:D92">
    <cfRule type="expression" dxfId="59" priority="9">
      <formula>0</formula>
    </cfRule>
  </conditionalFormatting>
  <conditionalFormatting sqref="K52">
    <cfRule type="expression" dxfId="58" priority="11">
      <formula>$K$52=0</formula>
    </cfRule>
  </conditionalFormatting>
  <conditionalFormatting sqref="K63">
    <cfRule type="expression" dxfId="57" priority="1">
      <formula>$G$94="Yes"</formula>
    </cfRule>
  </conditionalFormatting>
  <dataValidations xWindow="380" yWindow="784" count="22">
    <dataValidation type="whole" operator="greaterThanOrEqual" allowBlank="1" showInputMessage="1" showErrorMessage="1" error="This number must be positive" sqref="K47" xr:uid="{00000000-0002-0000-0100-000001000000}">
      <formula1>0</formula1>
    </dataValidation>
    <dataValidation type="whole" operator="greaterThanOrEqual" allowBlank="1" showInputMessage="1" showErrorMessage="1" error="Must be a positive whole number" sqref="K61" xr:uid="{00000000-0002-0000-0100-000003000000}">
      <formula1>0</formula1>
    </dataValidation>
    <dataValidation type="custom" allowBlank="1" showInputMessage="1" showErrorMessage="1" error="DO NOT AMEND THIS CELL" sqref="F1" xr:uid="{04064C28-6651-4189-B57F-7205A7C8CE97}">
      <formula1>"if(ba1=""n/a"")"</formula1>
    </dataValidation>
    <dataValidation type="custom" allowBlank="1" showInputMessage="1" showErrorMessage="1" error="Data entry is not allowed in this cell" sqref="K35 K66 K69 K57 K49 K63 K55 K52 K45" xr:uid="{FB519F05-8147-4387-8811-67756426DA9C}">
      <formula1>"$AA$1=""NA"""</formula1>
    </dataValidation>
    <dataValidation type="custom" allowBlank="1" showInputMessage="1" showErrorMessage="1" errorTitle="DO NOT AMEND" error="DO NOT AMEND THESE CELLS" sqref="Z1:AF1048576" xr:uid="{BF4CBC26-71F7-4E73-932E-F75B57FE4F66}">
      <formula1>"if(ba=""n/a"")"</formula1>
    </dataValidation>
    <dataValidation type="list" allowBlank="1" showInputMessage="1" showErrorMessage="1" sqref="K27" xr:uid="{49510665-B6DB-4C1E-9D30-5059E08E28D0}">
      <formula1>"Provisional,Provisional revision,Final (unchanged from provisional),Final (changed from provisional),Final revision"</formula1>
    </dataValidation>
    <dataValidation type="custom" allowBlank="1" showInputMessage="1" showErrorMessage="1" error="Do not change" sqref="E99 E100:E101 E97 H97 H100:H101" xr:uid="{29CCD966-1E76-4D53-93A6-A5C72D46733A}">
      <formula1>"AX1=""n/a"""</formula1>
    </dataValidation>
    <dataValidation type="custom" allowBlank="1" showInputMessage="1" showErrorMessage="1" error="Data entry is not allowed in this cell" prompt="This was line 3 in NNDR3 23-24" sqref="C42" xr:uid="{E6D2EACB-DFB6-47FE-AAC2-00169D0CA62B}">
      <formula1>"$AA$1=""NA"""</formula1>
    </dataValidation>
    <dataValidation allowBlank="1" showInputMessage="1" showErrorMessage="1" prompt="This was line 1 in NNDR3 23/24" sqref="C35:I37" xr:uid="{F664E894-D1FE-4809-B7F8-AB9DC979B707}"/>
    <dataValidation type="custom" allowBlank="1" showInputMessage="1" showErrorMessage="1" error="Data entry is not allowed in this cell" prompt="This was line 2 in NNDR3 23-24" sqref="C40" xr:uid="{A18A3A53-1BFE-4BA1-86BF-D02AFCF1A345}">
      <formula1>"$AA$1=""NA"""</formula1>
    </dataValidation>
    <dataValidation allowBlank="1" showInputMessage="1" showErrorMessage="1" prompt="This was line 4 in NNDR3 23-24" sqref="C45" xr:uid="{2D65876F-25D9-46B1-BFB4-1ED461983340}"/>
    <dataValidation allowBlank="1" showInputMessage="1" showErrorMessage="1" prompt="This was line 5 in NNDR3 23-24" sqref="C47" xr:uid="{F386E272-E3F9-4F5C-BFE6-99E059EFB363}"/>
    <dataValidation allowBlank="1" showInputMessage="1" showErrorMessage="1" prompt="This was line 6 in NNDR3 23-24" sqref="C49" xr:uid="{A4E8E508-17AD-4CB3-8543-D4A92D90C2EC}"/>
    <dataValidation allowBlank="1" showInputMessage="1" showErrorMessage="1" prompt="This was line 7 in NNDR3 23-24" sqref="C52" xr:uid="{9BA7CF56-95AE-4830-A742-302BB17309EE}"/>
    <dataValidation allowBlank="1" showInputMessage="1" showErrorMessage="1" prompt="This was line 8 in NNDR3 23-24" sqref="C55" xr:uid="{6835F4E3-8D81-4C38-B29A-FE42702BBFC3}"/>
    <dataValidation allowBlank="1" showInputMessage="1" showErrorMessage="1" prompt="This was line 9 in NNDR3 23-24" sqref="C57:I58" xr:uid="{2F334AC3-4FF1-4A44-9A66-F2A989F8D5CF}"/>
    <dataValidation allowBlank="1" showInputMessage="1" showErrorMessage="1" prompt="This was line 9a in NNDR3 23-24" sqref="C61:E61" xr:uid="{2C20B4F0-FC9D-45BA-9CC2-33F3A2AA9866}"/>
    <dataValidation allowBlank="1" showInputMessage="1" showErrorMessage="1" prompt="This was line 9b in NNDR3 23-24" sqref="C63:F63" xr:uid="{0A939E27-B840-4A4C-8BC9-41441661388C}"/>
    <dataValidation allowBlank="1" showInputMessage="1" showErrorMessage="1" prompt="This was line 10 in NNDR3 23-24" sqref="C66:I66" xr:uid="{7D6DD98B-524C-417E-8863-2E5531E03396}"/>
    <dataValidation allowBlank="1" showInputMessage="1" showErrorMessage="1" prompt="This was line 11 in NNDR3 23-24" sqref="C69:F69" xr:uid="{94309F87-BFC8-4079-B567-998D74CBBF09}"/>
    <dataValidation type="custom" allowBlank="1" showInputMessage="1" showErrorMessage="1" error="Data entry not allowed in this cell" sqref="U55 U35 U37 U39 U41 U43 U45 U47 U49 U51 U53" xr:uid="{F36F09BB-F0C9-42A1-BD02-750FB643933A}">
      <formula1>"$AA$1=""NA"""</formula1>
    </dataValidation>
    <dataValidation type="list" allowBlank="1" showInputMessage="1" showErrorMessage="1" prompt="Enter the certifier's job title from the dropdown list." sqref="K26:P26" xr:uid="{93B40EFD-86D0-4BA1-9231-6ECFEB8D829D}">
      <formula1>"Section 151 Officer - CFO, Section 151 Officer - Director/Head of finance, Deputy/Delegated/Interim Section 151 Officer, Other"</formula1>
    </dataValidation>
  </dataValidations>
  <printOptions horizontalCentered="1"/>
  <pageMargins left="0.23622047244094491" right="0.23622047244094491" top="0.35433070866141736" bottom="0.35433070866141736" header="0.31496062992125984" footer="0.31496062992125984"/>
  <pageSetup paperSize="9" scale="49" fitToHeight="0" orientation="portrait" r:id="rId1"/>
  <headerFooter alignWithMargins="0">
    <oddHeader>&amp;C&amp;"Calibri"&amp;10&amp;K000000 OFFICIAL&amp;1#_x000D_</oddHeader>
    <oddFooter>&amp;C_x000D_&amp;1#&amp;"Calibri"&amp;10&amp;K000000 OFFICIAL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5" r:id="rId4" name="List Box 7">
              <controlPr locked="0" defaultSize="0" autoFill="0" autoLine="0" autoPict="0">
                <anchor moveWithCells="1">
                  <from>
                    <xdr:col>10</xdr:col>
                    <xdr:colOff>9525</xdr:colOff>
                    <xdr:row>14</xdr:row>
                    <xdr:rowOff>57150</xdr:rowOff>
                  </from>
                  <to>
                    <xdr:col>14</xdr:col>
                    <xdr:colOff>0</xdr:colOff>
                    <xdr:row>18</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A122"/>
  <sheetViews>
    <sheetView showGridLines="0" zoomScaleNormal="100" workbookViewId="0"/>
  </sheetViews>
  <sheetFormatPr defaultColWidth="9.140625" defaultRowHeight="15" x14ac:dyDescent="0.2"/>
  <cols>
    <col min="1" max="2" width="1.85546875" style="20" customWidth="1"/>
    <col min="3" max="3" width="21.42578125" style="20" customWidth="1"/>
    <col min="4" max="4" width="26.5703125" style="20" customWidth="1"/>
    <col min="5" max="5" width="17.85546875" style="20" customWidth="1"/>
    <col min="6" max="6" width="3.85546875" style="20" customWidth="1"/>
    <col min="7" max="7" width="5.42578125" style="20" customWidth="1"/>
    <col min="8" max="8" width="15.140625" style="20" customWidth="1"/>
    <col min="9" max="9" width="21.42578125" style="20" customWidth="1"/>
    <col min="10" max="11" width="3.5703125" style="20" customWidth="1"/>
    <col min="12" max="12" width="21.42578125" style="20" customWidth="1"/>
    <col min="13" max="14" width="3.5703125" style="20" customWidth="1"/>
    <col min="15" max="15" width="21.42578125" style="20" customWidth="1"/>
    <col min="16" max="16" width="4.85546875" style="20" customWidth="1"/>
    <col min="17" max="17" width="3.5703125" style="20" customWidth="1"/>
    <col min="18" max="18" width="17" style="226" hidden="1" customWidth="1"/>
    <col min="19" max="19" width="11.85546875" style="346" hidden="1" customWidth="1"/>
    <col min="20" max="20" width="9.140625" style="20" hidden="1" customWidth="1"/>
    <col min="21" max="21" width="13.85546875" style="20" hidden="1" customWidth="1"/>
    <col min="22" max="22" width="9.140625" style="20" hidden="1" customWidth="1"/>
    <col min="23" max="23" width="14.140625" style="20" hidden="1" customWidth="1"/>
    <col min="24" max="24" width="9.140625" style="20" hidden="1" customWidth="1"/>
    <col min="25" max="25" width="12.28515625" style="20" hidden="1" customWidth="1"/>
    <col min="26" max="53" width="9.140625" style="20" hidden="1" customWidth="1"/>
    <col min="54" max="83" width="9.140625" style="20" customWidth="1"/>
    <col min="84" max="16384" width="9.140625" style="20"/>
  </cols>
  <sheetData>
    <row r="1" spans="1:51" x14ac:dyDescent="0.2">
      <c r="A1" s="11"/>
      <c r="B1" s="12"/>
      <c r="C1" s="12"/>
      <c r="D1" s="12"/>
      <c r="E1" s="12"/>
      <c r="F1" s="12"/>
      <c r="G1" s="12"/>
      <c r="H1" s="12"/>
      <c r="I1" s="12"/>
      <c r="J1" s="1206"/>
      <c r="K1" s="479"/>
      <c r="L1" s="12"/>
      <c r="M1" s="12"/>
      <c r="N1" s="12"/>
      <c r="O1" s="12"/>
      <c r="P1" s="88"/>
      <c r="Q1" s="13"/>
      <c r="AY1" s="747" t="s">
        <v>1285</v>
      </c>
    </row>
    <row r="2" spans="1:51" ht="15.75" x14ac:dyDescent="0.25">
      <c r="A2" s="1661" t="s">
        <v>42</v>
      </c>
      <c r="B2" s="1662"/>
      <c r="C2" s="1662"/>
      <c r="D2" s="1662"/>
      <c r="E2" s="1662"/>
      <c r="F2" s="1662"/>
      <c r="G2" s="1662"/>
      <c r="H2" s="1662"/>
      <c r="I2" s="1662"/>
      <c r="J2" s="1662"/>
      <c r="K2" s="1662"/>
      <c r="L2" s="1662"/>
      <c r="M2" s="1662"/>
      <c r="N2" s="1662"/>
      <c r="O2" s="1662"/>
      <c r="P2" s="1662"/>
      <c r="Q2" s="1663"/>
    </row>
    <row r="3" spans="1:51" ht="15.75" x14ac:dyDescent="0.25">
      <c r="A3" s="1637" t="str">
        <f>'Part 1'!A3</f>
        <v>2024-25</v>
      </c>
      <c r="B3" s="1662"/>
      <c r="C3" s="1662"/>
      <c r="D3" s="1662"/>
      <c r="E3" s="1662"/>
      <c r="F3" s="1662"/>
      <c r="G3" s="1662"/>
      <c r="H3" s="1662"/>
      <c r="I3" s="1662"/>
      <c r="J3" s="1662"/>
      <c r="K3" s="1662"/>
      <c r="L3" s="1662"/>
      <c r="M3" s="1662"/>
      <c r="N3" s="1662"/>
      <c r="O3" s="1662"/>
      <c r="P3" s="1662"/>
      <c r="Q3" s="1663"/>
    </row>
    <row r="4" spans="1:51" ht="15.75" x14ac:dyDescent="0.25">
      <c r="A4" s="115"/>
      <c r="B4" s="110"/>
      <c r="C4" s="110"/>
      <c r="D4" s="110"/>
      <c r="E4" s="110"/>
      <c r="F4" s="110"/>
      <c r="G4" s="110"/>
      <c r="H4" s="110"/>
      <c r="I4" s="110"/>
      <c r="J4" s="110"/>
      <c r="K4" s="110"/>
      <c r="L4" s="110"/>
      <c r="M4" s="110"/>
      <c r="N4" s="110"/>
      <c r="O4" s="110"/>
      <c r="P4" s="110"/>
      <c r="Q4" s="111"/>
    </row>
    <row r="5" spans="1:51" x14ac:dyDescent="0.2">
      <c r="A5" s="1668" t="s">
        <v>46</v>
      </c>
      <c r="B5" s="1669"/>
      <c r="C5" s="1669"/>
      <c r="D5" s="1669"/>
      <c r="E5" s="1669"/>
      <c r="F5" s="1669"/>
      <c r="G5" s="1669"/>
      <c r="H5" s="1669"/>
      <c r="I5" s="1669"/>
      <c r="J5" s="1669"/>
      <c r="K5" s="1669"/>
      <c r="L5" s="1669"/>
      <c r="M5" s="1669"/>
      <c r="N5" s="1669"/>
      <c r="O5" s="1669"/>
      <c r="P5" s="1669"/>
      <c r="Q5" s="1670"/>
    </row>
    <row r="6" spans="1:51" x14ac:dyDescent="0.2">
      <c r="A6" s="109"/>
      <c r="B6" s="110"/>
      <c r="C6" s="110"/>
      <c r="D6" s="110"/>
      <c r="E6" s="110"/>
      <c r="F6" s="110"/>
      <c r="G6" s="110"/>
      <c r="H6" s="110"/>
      <c r="I6" s="110"/>
      <c r="J6" s="110"/>
      <c r="K6" s="110"/>
      <c r="L6" s="110"/>
      <c r="M6" s="110"/>
      <c r="N6" s="110"/>
      <c r="O6" s="110"/>
      <c r="P6" s="110"/>
      <c r="Q6" s="111"/>
    </row>
    <row r="7" spans="1:51" x14ac:dyDescent="0.2">
      <c r="A7" s="1640" t="s">
        <v>45</v>
      </c>
      <c r="B7" s="1641"/>
      <c r="C7" s="1641"/>
      <c r="D7" s="1641"/>
      <c r="E7" s="1641"/>
      <c r="F7" s="1641"/>
      <c r="G7" s="1641"/>
      <c r="H7" s="1641"/>
      <c r="I7" s="1641"/>
      <c r="J7" s="1641"/>
      <c r="K7" s="1641"/>
      <c r="L7" s="1641"/>
      <c r="M7" s="1641"/>
      <c r="N7" s="1641"/>
      <c r="O7" s="1641"/>
      <c r="P7" s="1641"/>
      <c r="Q7" s="1642"/>
      <c r="R7" s="220"/>
    </row>
    <row r="8" spans="1:51" ht="15.75" thickBot="1" x14ac:dyDescent="0.25">
      <c r="A8" s="29"/>
      <c r="B8" s="30"/>
      <c r="C8" s="30"/>
      <c r="D8" s="30"/>
      <c r="E8" s="30"/>
      <c r="F8" s="30"/>
      <c r="G8" s="30"/>
      <c r="H8" s="30"/>
      <c r="I8" s="30"/>
      <c r="J8" s="851"/>
      <c r="K8" s="30"/>
      <c r="L8" s="30"/>
      <c r="M8" s="30"/>
      <c r="N8" s="30"/>
      <c r="O8" s="449" t="str">
        <f>'Part 1'!V29</f>
        <v xml:space="preserve">      Ver</v>
      </c>
      <c r="P8" s="1217">
        <f>'Part 1'!W29</f>
        <v>1.1000000000000001</v>
      </c>
      <c r="Q8" s="31"/>
    </row>
    <row r="9" spans="1:51" ht="15.75" customHeight="1" x14ac:dyDescent="0.2">
      <c r="A9" s="14"/>
      <c r="B9" s="2"/>
      <c r="C9" s="1664"/>
      <c r="D9" s="1664"/>
      <c r="E9" s="1664"/>
      <c r="F9" s="1664"/>
      <c r="G9" s="1664"/>
      <c r="H9" s="2"/>
      <c r="I9" s="2"/>
      <c r="J9" s="2"/>
      <c r="K9" s="2"/>
      <c r="L9" s="2"/>
      <c r="M9" s="2"/>
      <c r="N9" s="2"/>
      <c r="O9" s="2"/>
      <c r="P9" s="2"/>
      <c r="Q9" s="84"/>
      <c r="R9" s="248"/>
      <c r="S9" s="1674"/>
      <c r="T9" s="1674"/>
      <c r="U9" s="1674"/>
      <c r="V9" s="1674"/>
      <c r="W9" s="1674"/>
      <c r="X9" s="1674"/>
      <c r="Y9" s="1674"/>
    </row>
    <row r="10" spans="1:51" ht="18" x14ac:dyDescent="0.25">
      <c r="A10" s="25"/>
      <c r="B10" s="17"/>
      <c r="C10" s="127" t="str">
        <f>+CONCATENATE("Local Authority : ",+'Part 1'!K20)</f>
        <v>Local Authority : ZZZZ</v>
      </c>
      <c r="D10" s="94"/>
      <c r="E10" s="308"/>
      <c r="F10" s="308"/>
      <c r="G10" s="308"/>
      <c r="H10" s="17"/>
      <c r="I10" s="17"/>
      <c r="J10" s="17"/>
      <c r="K10" s="17"/>
      <c r="L10" s="17"/>
      <c r="M10" s="17"/>
      <c r="N10" s="17"/>
      <c r="O10" s="17"/>
      <c r="P10" s="17"/>
      <c r="Q10" s="18"/>
      <c r="R10" s="248"/>
      <c r="S10" s="1674"/>
      <c r="T10" s="1674"/>
      <c r="U10" s="1674"/>
      <c r="V10" s="1674"/>
      <c r="W10" s="1674"/>
      <c r="X10" s="1674"/>
      <c r="Y10" s="1674"/>
    </row>
    <row r="11" spans="1:51" ht="15.75" x14ac:dyDescent="0.25">
      <c r="A11" s="24"/>
      <c r="B11" s="308"/>
      <c r="C11" s="308"/>
      <c r="D11" s="308"/>
      <c r="E11" s="17"/>
      <c r="F11" s="26"/>
      <c r="G11" s="26"/>
      <c r="H11" s="26"/>
      <c r="I11" s="17"/>
      <c r="J11" s="17"/>
      <c r="K11" s="17"/>
      <c r="L11" s="17"/>
      <c r="M11" s="17"/>
      <c r="N11" s="17"/>
      <c r="O11" s="17"/>
      <c r="P11" s="17"/>
      <c r="Q11" s="18"/>
      <c r="R11" s="248"/>
      <c r="S11" s="1674"/>
      <c r="T11" s="1674"/>
      <c r="U11" s="1674"/>
      <c r="V11" s="1674"/>
      <c r="W11" s="1674"/>
      <c r="X11" s="1674"/>
      <c r="Y11" s="1674"/>
    </row>
    <row r="12" spans="1:51" ht="15.75" x14ac:dyDescent="0.25">
      <c r="A12" s="24"/>
      <c r="B12" s="308"/>
      <c r="C12" s="127" t="s">
        <v>4077</v>
      </c>
      <c r="D12" s="308"/>
      <c r="E12" s="17"/>
      <c r="F12" s="26"/>
      <c r="G12" s="26"/>
      <c r="H12" s="26"/>
      <c r="I12" s="17"/>
      <c r="J12" s="17"/>
      <c r="K12" s="17"/>
      <c r="L12" s="17"/>
      <c r="M12" s="17"/>
      <c r="N12" s="17"/>
      <c r="O12" s="17"/>
      <c r="P12" s="17"/>
      <c r="Q12" s="18"/>
      <c r="R12" s="248"/>
      <c r="S12" s="1674"/>
      <c r="T12" s="1674"/>
      <c r="U12" s="1674"/>
      <c r="V12" s="1674"/>
      <c r="W12" s="1674"/>
      <c r="X12" s="1674"/>
      <c r="Y12" s="1674"/>
    </row>
    <row r="13" spans="1:51" ht="15.75" x14ac:dyDescent="0.25">
      <c r="A13" s="869"/>
      <c r="B13" s="308"/>
      <c r="C13" s="1672" t="s">
        <v>3801</v>
      </c>
      <c r="D13" s="1673"/>
      <c r="E13" s="1673"/>
      <c r="F13" s="1673"/>
      <c r="G13" s="1673"/>
      <c r="H13" s="1673"/>
      <c r="I13" s="1673"/>
      <c r="J13" s="1673"/>
      <c r="K13" s="1673"/>
      <c r="L13" s="1673"/>
      <c r="M13" s="1673"/>
      <c r="N13" s="1673"/>
      <c r="O13" s="1673"/>
      <c r="P13" s="17"/>
      <c r="Q13" s="870"/>
      <c r="R13" s="871"/>
      <c r="S13" s="1674"/>
      <c r="T13" s="1674"/>
      <c r="U13" s="1674"/>
      <c r="V13" s="1674"/>
      <c r="W13" s="1674"/>
      <c r="X13" s="1674"/>
      <c r="Y13" s="1674"/>
    </row>
    <row r="14" spans="1:51" ht="15.75" x14ac:dyDescent="0.2">
      <c r="A14" s="25"/>
      <c r="B14" s="17"/>
      <c r="C14" s="1671" t="str">
        <f>+IF('Part 1'!P94="Yes", "You should complete columns 1 &amp; 2 only","You should complete column 1 only")</f>
        <v>You should complete column 1 only</v>
      </c>
      <c r="D14" s="1671"/>
      <c r="E14" s="1671"/>
      <c r="F14" s="1671"/>
      <c r="G14" s="1671"/>
      <c r="H14" s="89"/>
      <c r="I14" s="699" t="s">
        <v>25</v>
      </c>
      <c r="J14" s="699"/>
      <c r="K14" s="89"/>
      <c r="L14" s="699" t="s">
        <v>26</v>
      </c>
      <c r="M14" s="17"/>
      <c r="N14" s="17"/>
      <c r="O14" s="699" t="s">
        <v>27</v>
      </c>
      <c r="P14" s="89"/>
      <c r="Q14" s="18"/>
      <c r="R14" s="248"/>
      <c r="S14" s="1674"/>
      <c r="T14" s="1674"/>
      <c r="U14" s="1674"/>
      <c r="V14" s="1674"/>
      <c r="W14" s="1674"/>
      <c r="X14" s="1674"/>
      <c r="Y14" s="1674"/>
    </row>
    <row r="15" spans="1:51" ht="15.75" customHeight="1" x14ac:dyDescent="0.25">
      <c r="A15" s="25"/>
      <c r="B15" s="17"/>
      <c r="C15" s="17"/>
      <c r="D15" s="17"/>
      <c r="E15" s="17"/>
      <c r="F15" s="17"/>
      <c r="G15" s="1665"/>
      <c r="H15" s="422"/>
      <c r="I15" s="1667" t="s">
        <v>55</v>
      </c>
      <c r="J15" s="1198"/>
      <c r="K15" s="87"/>
      <c r="L15" s="1667" t="s">
        <v>53</v>
      </c>
      <c r="M15" s="17"/>
      <c r="N15" s="87"/>
      <c r="O15" s="1665" t="s">
        <v>842</v>
      </c>
      <c r="P15" s="87"/>
      <c r="Q15" s="18"/>
      <c r="R15" s="225"/>
    </row>
    <row r="16" spans="1:51" ht="15.75" x14ac:dyDescent="0.25">
      <c r="A16" s="25"/>
      <c r="B16" s="17"/>
      <c r="C16" s="17"/>
      <c r="D16" s="17"/>
      <c r="E16" s="17"/>
      <c r="F16" s="17"/>
      <c r="G16" s="1666"/>
      <c r="H16" s="422"/>
      <c r="I16" s="1667"/>
      <c r="J16" s="1198"/>
      <c r="K16" s="87"/>
      <c r="L16" s="1667"/>
      <c r="M16" s="17"/>
      <c r="N16" s="17"/>
      <c r="O16" s="1676"/>
      <c r="P16" s="17"/>
      <c r="Q16" s="18"/>
    </row>
    <row r="17" spans="1:27" ht="30" customHeight="1" x14ac:dyDescent="0.25">
      <c r="A17" s="25"/>
      <c r="B17" s="17"/>
      <c r="C17" s="17"/>
      <c r="D17" s="17"/>
      <c r="E17" s="17"/>
      <c r="F17" s="17"/>
      <c r="G17" s="87"/>
      <c r="H17" s="422"/>
      <c r="I17" s="451" t="s">
        <v>845</v>
      </c>
      <c r="J17" s="451"/>
      <c r="K17" s="17"/>
      <c r="L17" s="451" t="str">
        <f>+IF('Part 1'!$P$94="Yes", "Complete this column","Do not complete this column")</f>
        <v>Do not complete this column</v>
      </c>
      <c r="M17" s="17"/>
      <c r="N17" s="1675" t="s">
        <v>844</v>
      </c>
      <c r="O17" s="1675"/>
      <c r="P17" s="1675"/>
      <c r="Q17" s="18"/>
      <c r="S17" s="352" t="s">
        <v>897</v>
      </c>
      <c r="U17" s="331" t="s">
        <v>946</v>
      </c>
    </row>
    <row r="18" spans="1:27" ht="16.5" thickBot="1" x14ac:dyDescent="0.3">
      <c r="A18" s="25"/>
      <c r="B18" s="161" t="s">
        <v>63</v>
      </c>
      <c r="C18" s="17"/>
      <c r="D18" s="154"/>
      <c r="E18" s="86"/>
      <c r="F18" s="17"/>
      <c r="G18" s="87"/>
      <c r="H18" s="422"/>
      <c r="I18" s="9" t="s">
        <v>19</v>
      </c>
      <c r="J18" s="90"/>
      <c r="K18" s="17"/>
      <c r="L18" s="87" t="s">
        <v>19</v>
      </c>
      <c r="M18" s="17"/>
      <c r="N18" s="229"/>
      <c r="O18" s="961" t="s">
        <v>19</v>
      </c>
      <c r="P18" s="229"/>
      <c r="Q18" s="18"/>
    </row>
    <row r="19" spans="1:27" ht="18.75" customHeight="1" thickBot="1" x14ac:dyDescent="0.3">
      <c r="A19" s="1527"/>
      <c r="B19" s="164"/>
      <c r="C19" s="1656" t="s">
        <v>952</v>
      </c>
      <c r="D19" s="1656"/>
      <c r="E19" s="1656"/>
      <c r="F19" s="1656"/>
      <c r="G19" s="1656"/>
      <c r="H19" s="422"/>
      <c r="I19" s="1023">
        <f>'Part 3'!J279+'Part 3'!T279</f>
        <v>0</v>
      </c>
      <c r="J19" s="1029"/>
      <c r="K19" s="129"/>
      <c r="L19" s="960">
        <f>'Part 3'!M279+'Part 3'!W279</f>
        <v>0</v>
      </c>
      <c r="M19" s="1024"/>
      <c r="N19" s="227"/>
      <c r="O19" s="1025">
        <f>+I19+L19</f>
        <v>0</v>
      </c>
      <c r="P19" s="229"/>
      <c r="Q19" s="18"/>
      <c r="R19" s="354" t="str">
        <f>+IF(S19=0,"","&lt;===")</f>
        <v/>
      </c>
      <c r="S19" s="353">
        <f>+IF(I19+L19=O19,0,1)</f>
        <v>0</v>
      </c>
      <c r="T19" s="329"/>
      <c r="U19" s="433">
        <f>ROUND(I19+L19,0)</f>
        <v>0</v>
      </c>
      <c r="V19" s="216"/>
      <c r="W19" s="434">
        <f>I19+L19</f>
        <v>0</v>
      </c>
      <c r="X19" s="195"/>
      <c r="Y19" s="434">
        <f>W19-U19</f>
        <v>0</v>
      </c>
      <c r="Z19" s="195"/>
      <c r="AA19" s="195" t="str">
        <f>IF(Y19&lt;&gt;0,"Please remove pence. All figures shown in whole £s","")</f>
        <v/>
      </c>
    </row>
    <row r="20" spans="1:27" x14ac:dyDescent="0.2">
      <c r="A20" s="25"/>
      <c r="B20" s="17"/>
      <c r="C20" s="1656"/>
      <c r="D20" s="1656"/>
      <c r="E20" s="1656"/>
      <c r="F20" s="1656"/>
      <c r="G20" s="1656"/>
      <c r="H20" s="90"/>
      <c r="I20" s="90"/>
      <c r="J20" s="90"/>
      <c r="K20" s="90"/>
      <c r="L20" s="90"/>
      <c r="M20" s="17"/>
      <c r="N20" s="227"/>
      <c r="O20" s="227"/>
      <c r="P20" s="229"/>
      <c r="Q20" s="18"/>
      <c r="S20" s="347"/>
      <c r="T20" s="329"/>
      <c r="U20" s="433"/>
      <c r="V20" s="216"/>
      <c r="W20" s="434"/>
      <c r="X20" s="195"/>
      <c r="Y20" s="434"/>
      <c r="Z20" s="195"/>
      <c r="AA20" s="195" t="str">
        <f t="shared" ref="AA20:AA33" si="0">IF(Y20&lt;&gt;0,"Pleasae enter figures to the nearest pound","")</f>
        <v/>
      </c>
    </row>
    <row r="21" spans="1:27" x14ac:dyDescent="0.2">
      <c r="A21" s="25"/>
      <c r="B21" s="17"/>
      <c r="C21" s="152"/>
      <c r="D21" s="152"/>
      <c r="E21" s="152"/>
      <c r="F21" s="164"/>
      <c r="G21" s="144"/>
      <c r="H21" s="90"/>
      <c r="I21" s="90"/>
      <c r="J21" s="90"/>
      <c r="K21" s="90"/>
      <c r="L21" s="90"/>
      <c r="M21" s="90"/>
      <c r="N21" s="227"/>
      <c r="O21" s="227"/>
      <c r="P21" s="229"/>
      <c r="Q21" s="18"/>
      <c r="S21" s="347"/>
      <c r="T21" s="329"/>
      <c r="U21" s="433"/>
      <c r="V21" s="216"/>
      <c r="W21" s="434"/>
      <c r="X21" s="195"/>
      <c r="Y21" s="434"/>
      <c r="Z21" s="195"/>
      <c r="AA21" s="195" t="str">
        <f t="shared" si="0"/>
        <v/>
      </c>
    </row>
    <row r="22" spans="1:27" ht="15" customHeight="1" thickBot="1" x14ac:dyDescent="0.25">
      <c r="A22" s="25"/>
      <c r="B22" s="1682" t="s">
        <v>79</v>
      </c>
      <c r="C22" s="1682"/>
      <c r="D22" s="152"/>
      <c r="E22" s="152"/>
      <c r="F22" s="164"/>
      <c r="G22" s="144"/>
      <c r="H22" s="90"/>
      <c r="I22" s="90"/>
      <c r="J22" s="90"/>
      <c r="K22" s="90"/>
      <c r="L22" s="90"/>
      <c r="M22" s="90"/>
      <c r="N22" s="227"/>
      <c r="O22" s="227"/>
      <c r="P22" s="229"/>
      <c r="Q22" s="18"/>
      <c r="S22" s="347"/>
      <c r="T22" s="329"/>
      <c r="U22" s="433"/>
      <c r="V22" s="216"/>
      <c r="W22" s="434"/>
      <c r="X22" s="195"/>
      <c r="Y22" s="434"/>
      <c r="Z22" s="195"/>
      <c r="AA22" s="195" t="str">
        <f t="shared" si="0"/>
        <v/>
      </c>
    </row>
    <row r="23" spans="1:27" ht="18.75" thickBot="1" x14ac:dyDescent="0.3">
      <c r="A23" s="25"/>
      <c r="B23" s="17"/>
      <c r="C23" s="1683" t="s">
        <v>889</v>
      </c>
      <c r="D23" s="1683"/>
      <c r="E23" s="1683"/>
      <c r="F23" s="164"/>
      <c r="G23" s="187"/>
      <c r="H23" s="90"/>
      <c r="I23" s="1013">
        <v>0</v>
      </c>
      <c r="J23" s="90"/>
      <c r="K23" s="90"/>
      <c r="L23" s="962">
        <v>0</v>
      </c>
      <c r="M23" s="1014"/>
      <c r="N23" s="227"/>
      <c r="O23" s="1025">
        <f>+I23+L23</f>
        <v>0</v>
      </c>
      <c r="P23" s="229"/>
      <c r="Q23" s="18"/>
      <c r="R23" s="354" t="str">
        <f>+IF(S23=0,"","&lt;===")</f>
        <v/>
      </c>
      <c r="S23" s="343">
        <f>+IF(I23+L23=O23,0,1)</f>
        <v>0</v>
      </c>
      <c r="T23" s="329"/>
      <c r="U23" s="433">
        <f>ROUND(I23+L23,0)</f>
        <v>0</v>
      </c>
      <c r="V23" s="216"/>
      <c r="W23" s="434">
        <f>I23+L23</f>
        <v>0</v>
      </c>
      <c r="X23" s="195"/>
      <c r="Y23" s="434">
        <f>W23-U23</f>
        <v>0</v>
      </c>
      <c r="Z23" s="195"/>
      <c r="AA23" s="195" t="str">
        <f>IF(Y23&lt;&gt;0,"Please remove pence. All figures shown in whole £s","")</f>
        <v/>
      </c>
    </row>
    <row r="24" spans="1:27" x14ac:dyDescent="0.2">
      <c r="A24" s="25"/>
      <c r="B24" s="17"/>
      <c r="C24" s="152"/>
      <c r="D24" s="152"/>
      <c r="E24" s="152"/>
      <c r="F24" s="164"/>
      <c r="G24" s="144"/>
      <c r="H24" s="90"/>
      <c r="I24" s="90"/>
      <c r="J24" s="90"/>
      <c r="K24" s="90"/>
      <c r="L24" s="90"/>
      <c r="M24" s="90"/>
      <c r="N24" s="227"/>
      <c r="O24" s="227"/>
      <c r="P24" s="229"/>
      <c r="Q24" s="18"/>
      <c r="S24" s="347"/>
      <c r="T24" s="329"/>
      <c r="U24" s="433"/>
      <c r="V24" s="216"/>
      <c r="W24" s="434"/>
      <c r="X24" s="195"/>
      <c r="Y24" s="434"/>
      <c r="Z24" s="195"/>
      <c r="AA24" s="195" t="str">
        <f t="shared" si="0"/>
        <v/>
      </c>
    </row>
    <row r="25" spans="1:27" ht="15.75" x14ac:dyDescent="0.2">
      <c r="A25" s="25"/>
      <c r="B25" s="138" t="s">
        <v>64</v>
      </c>
      <c r="C25" s="152"/>
      <c r="D25" s="86"/>
      <c r="E25" s="86"/>
      <c r="F25" s="17"/>
      <c r="G25" s="144"/>
      <c r="H25" s="90"/>
      <c r="I25" s="90"/>
      <c r="J25" s="90"/>
      <c r="K25" s="90"/>
      <c r="L25" s="90"/>
      <c r="M25" s="90"/>
      <c r="N25" s="227"/>
      <c r="O25" s="227"/>
      <c r="P25" s="229"/>
      <c r="Q25" s="18"/>
      <c r="S25" s="347"/>
      <c r="T25" s="329"/>
      <c r="U25" s="433"/>
      <c r="V25" s="216"/>
      <c r="W25" s="434"/>
      <c r="X25" s="195"/>
      <c r="Y25" s="434"/>
      <c r="Z25" s="195"/>
      <c r="AA25" s="195" t="str">
        <f t="shared" si="0"/>
        <v/>
      </c>
    </row>
    <row r="26" spans="1:27" ht="14.25" customHeight="1" thickBot="1" x14ac:dyDescent="0.3">
      <c r="A26" s="25"/>
      <c r="B26" s="26"/>
      <c r="C26" s="138" t="s">
        <v>65</v>
      </c>
      <c r="D26" s="164"/>
      <c r="E26" s="86"/>
      <c r="F26" s="17"/>
      <c r="G26" s="144"/>
      <c r="H26" s="90"/>
      <c r="I26" s="90"/>
      <c r="J26" s="90"/>
      <c r="K26" s="90"/>
      <c r="L26" s="90"/>
      <c r="M26" s="90"/>
      <c r="N26" s="227"/>
      <c r="O26" s="227"/>
      <c r="P26" s="229"/>
      <c r="Q26" s="18"/>
      <c r="S26" s="347"/>
      <c r="T26" s="329"/>
      <c r="U26" s="433"/>
      <c r="V26" s="216"/>
      <c r="W26" s="434"/>
      <c r="X26" s="195"/>
      <c r="Y26" s="434"/>
      <c r="Z26" s="195"/>
      <c r="AA26" s="195" t="str">
        <f t="shared" si="0"/>
        <v/>
      </c>
    </row>
    <row r="27" spans="1:27" ht="18.75" thickBot="1" x14ac:dyDescent="0.3">
      <c r="A27" s="25"/>
      <c r="B27" s="6"/>
      <c r="C27" s="581" t="s">
        <v>910</v>
      </c>
      <c r="D27" s="470"/>
      <c r="E27" s="581"/>
      <c r="F27" s="470"/>
      <c r="G27" s="383"/>
      <c r="H27" s="383"/>
      <c r="I27" s="1013">
        <v>0</v>
      </c>
      <c r="J27" s="144"/>
      <c r="K27" s="144"/>
      <c r="L27" s="1013">
        <v>0</v>
      </c>
      <c r="M27" s="144"/>
      <c r="N27" s="227"/>
      <c r="O27" s="1025">
        <f>+I27+L27</f>
        <v>0</v>
      </c>
      <c r="P27" s="1034">
        <f>+O27</f>
        <v>0</v>
      </c>
      <c r="Q27" s="18"/>
      <c r="R27" s="354" t="str">
        <f>+IF(S27=0,"","&lt;===")</f>
        <v/>
      </c>
      <c r="S27" s="343">
        <f>+IF(I27+L27=O27,0,1)</f>
        <v>0</v>
      </c>
      <c r="T27" s="330"/>
      <c r="U27" s="433">
        <f>ROUND(I27+L27,0)</f>
        <v>0</v>
      </c>
      <c r="V27" s="216"/>
      <c r="W27" s="434">
        <f>I27+L27</f>
        <v>0</v>
      </c>
      <c r="X27" s="195"/>
      <c r="Y27" s="434">
        <f>W27-U27</f>
        <v>0</v>
      </c>
      <c r="Z27" s="195"/>
      <c r="AA27" s="195" t="str">
        <f>IF(Y27&lt;&gt;0,"Please remove pence. All figures shown in whole £s","")</f>
        <v/>
      </c>
    </row>
    <row r="28" spans="1:27" ht="16.5" thickBot="1" x14ac:dyDescent="0.25">
      <c r="A28" s="25"/>
      <c r="B28" s="17"/>
      <c r="C28" s="105"/>
      <c r="D28" s="153"/>
      <c r="E28" s="153"/>
      <c r="F28" s="164"/>
      <c r="G28" s="187"/>
      <c r="H28" s="187"/>
      <c r="I28" s="923" t="str">
        <f>IF(OR(I27&gt;0,L27&gt;0),"Figures for write-offs should be negative.","")</f>
        <v/>
      </c>
      <c r="J28" s="90"/>
      <c r="K28" s="144"/>
      <c r="L28" s="144"/>
      <c r="M28" s="187"/>
      <c r="N28" s="227"/>
      <c r="O28" s="230"/>
      <c r="P28" s="241"/>
      <c r="Q28" s="18"/>
      <c r="S28" s="347"/>
      <c r="T28" s="329"/>
      <c r="U28" s="433"/>
      <c r="V28" s="216"/>
      <c r="W28" s="434"/>
      <c r="X28" s="195"/>
      <c r="Y28" s="434"/>
      <c r="Z28" s="195"/>
      <c r="AA28" s="195" t="str">
        <f t="shared" si="0"/>
        <v/>
      </c>
    </row>
    <row r="29" spans="1:27" ht="18.75" thickBot="1" x14ac:dyDescent="0.3">
      <c r="A29" s="25"/>
      <c r="B29" s="17"/>
      <c r="C29" s="1633" t="s">
        <v>911</v>
      </c>
      <c r="D29" s="1621"/>
      <c r="E29" s="1621"/>
      <c r="F29" s="1681"/>
      <c r="G29" s="1681"/>
      <c r="H29" s="187"/>
      <c r="I29" s="962">
        <v>0</v>
      </c>
      <c r="J29" s="1014"/>
      <c r="K29" s="1212"/>
      <c r="L29" s="962">
        <v>0</v>
      </c>
      <c r="M29" s="1014"/>
      <c r="N29" s="227"/>
      <c r="O29" s="1025">
        <f>+I29+L29</f>
        <v>0</v>
      </c>
      <c r="P29" s="229"/>
      <c r="Q29" s="18"/>
      <c r="R29" s="354" t="str">
        <f>+IF(S29=0,"","&lt;===")</f>
        <v/>
      </c>
      <c r="S29" s="343">
        <f>+IF(I29+L29=O29,0,1)</f>
        <v>0</v>
      </c>
      <c r="T29" s="329"/>
      <c r="U29" s="433">
        <f>ROUND(I29+L29,0)</f>
        <v>0</v>
      </c>
      <c r="V29" s="216"/>
      <c r="W29" s="434">
        <f>I29+L29</f>
        <v>0</v>
      </c>
      <c r="X29" s="195"/>
      <c r="Y29" s="434">
        <f>W29-U29</f>
        <v>0</v>
      </c>
      <c r="Z29" s="195"/>
      <c r="AA29" s="195" t="str">
        <f>IF(Y29&lt;&gt;0,"Please remove pence. All figures shown in whole £s","")</f>
        <v/>
      </c>
    </row>
    <row r="30" spans="1:27" ht="18" x14ac:dyDescent="0.25">
      <c r="A30" s="25"/>
      <c r="B30" s="17"/>
      <c r="C30" s="1621"/>
      <c r="D30" s="1621"/>
      <c r="E30" s="1621"/>
      <c r="F30" s="1681"/>
      <c r="G30" s="1681"/>
      <c r="H30" s="187"/>
      <c r="I30" s="187"/>
      <c r="J30" s="90"/>
      <c r="K30" s="144"/>
      <c r="L30" s="144"/>
      <c r="M30" s="90"/>
      <c r="N30" s="227"/>
      <c r="O30" s="230"/>
      <c r="P30" s="229"/>
      <c r="Q30" s="18"/>
      <c r="R30" s="354"/>
      <c r="S30" s="343"/>
      <c r="T30" s="329"/>
      <c r="U30" s="433"/>
      <c r="V30" s="216"/>
      <c r="W30" s="434"/>
      <c r="X30" s="195"/>
      <c r="Y30" s="434"/>
      <c r="Z30" s="195"/>
      <c r="AA30" s="195" t="str">
        <f t="shared" si="0"/>
        <v/>
      </c>
    </row>
    <row r="31" spans="1:27" ht="16.5" thickBot="1" x14ac:dyDescent="0.25">
      <c r="A31" s="25"/>
      <c r="B31" s="17"/>
      <c r="C31" s="153"/>
      <c r="D31" s="153"/>
      <c r="E31" s="153"/>
      <c r="F31" s="164"/>
      <c r="G31" s="144"/>
      <c r="H31" s="187"/>
      <c r="I31" s="144"/>
      <c r="J31" s="90"/>
      <c r="K31" s="144"/>
      <c r="L31" s="144"/>
      <c r="M31" s="187"/>
      <c r="N31" s="227"/>
      <c r="O31" s="227"/>
      <c r="P31" s="229"/>
      <c r="Q31" s="18"/>
      <c r="S31" s="347"/>
      <c r="T31" s="329"/>
      <c r="U31" s="433"/>
      <c r="V31" s="216"/>
      <c r="W31" s="434"/>
      <c r="X31" s="195"/>
      <c r="Y31" s="434"/>
      <c r="Z31" s="195"/>
      <c r="AA31" s="195" t="str">
        <f t="shared" si="0"/>
        <v/>
      </c>
    </row>
    <row r="32" spans="1:27" ht="16.5" customHeight="1" thickBot="1" x14ac:dyDescent="0.3">
      <c r="A32" s="25"/>
      <c r="B32" s="17"/>
      <c r="C32" s="105" t="s">
        <v>912</v>
      </c>
      <c r="D32" s="153"/>
      <c r="E32" s="86"/>
      <c r="F32" s="17"/>
      <c r="G32" s="187"/>
      <c r="H32" s="187"/>
      <c r="I32" s="1015">
        <v>0</v>
      </c>
      <c r="J32" s="90"/>
      <c r="K32" s="90"/>
      <c r="L32" s="1015">
        <v>0</v>
      </c>
      <c r="M32" s="187"/>
      <c r="N32" s="227"/>
      <c r="O32" s="1025">
        <f>+I32+L32</f>
        <v>0</v>
      </c>
      <c r="P32" s="241"/>
      <c r="Q32" s="18"/>
      <c r="R32" s="354" t="str">
        <f>+IF(S32=0,"","&lt;===")</f>
        <v/>
      </c>
      <c r="S32" s="343">
        <f>+IF(I32+L32=O32,0,1)</f>
        <v>0</v>
      </c>
      <c r="T32" s="329"/>
      <c r="U32" s="433">
        <f>ROUND(I32+L32,0)</f>
        <v>0</v>
      </c>
      <c r="V32" s="216"/>
      <c r="W32" s="434">
        <f>I32+L32</f>
        <v>0</v>
      </c>
      <c r="X32" s="195"/>
      <c r="Y32" s="434">
        <f>W32-U32</f>
        <v>0</v>
      </c>
      <c r="Z32" s="195"/>
      <c r="AA32" s="195" t="str">
        <f>IF(Y32&lt;&gt;0,"Please remove pence. All figures shown in whole £s","")</f>
        <v/>
      </c>
    </row>
    <row r="33" spans="1:27" ht="36.75" customHeight="1" x14ac:dyDescent="0.2">
      <c r="A33" s="25"/>
      <c r="B33" s="17"/>
      <c r="C33" s="86"/>
      <c r="D33" s="153"/>
      <c r="E33" s="86"/>
      <c r="F33" s="17"/>
      <c r="G33" s="187"/>
      <c r="H33" s="187"/>
      <c r="I33" s="965" t="str">
        <f>IF(I32&lt;&gt;0,IF(AND((I32)&gt;0,U33&gt;0),"",IF(AND((I32)&lt;0,U33&lt;0),"","Note: The sign of Line 5 is different to the sign of the 2023-24 value")),"")</f>
        <v/>
      </c>
      <c r="J33" s="90"/>
      <c r="K33" s="90"/>
      <c r="L33" s="964" t="str">
        <f>IF(L32&lt;&gt;0,IF(AND((L32)&gt;0,W33&gt;0),"",IF(AND((L32)&lt;0,W33&lt;0),"","Note: The sign of Line 5 is different to the sign of the 2023-24 value")),"")</f>
        <v/>
      </c>
      <c r="M33" s="187"/>
      <c r="N33" s="227"/>
      <c r="O33" s="230"/>
      <c r="P33" s="241"/>
      <c r="Q33" s="18"/>
      <c r="S33" s="347"/>
      <c r="T33" s="329"/>
      <c r="U33" s="433">
        <f>INDEX(Data!BV:BV,MATCH(Import_LA_Code,Ref_LA_Codes,0))</f>
        <v>0</v>
      </c>
      <c r="V33" s="216"/>
      <c r="W33" s="433">
        <f>INDEX(Data!BW:BW,MATCH(Import_LA_Code,Ref_LA_Codes,0))</f>
        <v>0</v>
      </c>
      <c r="X33" s="195"/>
      <c r="Y33" s="434"/>
      <c r="Z33" s="195"/>
      <c r="AA33" s="195" t="str">
        <f t="shared" si="0"/>
        <v/>
      </c>
    </row>
    <row r="34" spans="1:27" ht="16.5" thickBot="1" x14ac:dyDescent="0.25">
      <c r="A34" s="25"/>
      <c r="B34" s="17"/>
      <c r="C34" s="138" t="s">
        <v>1212</v>
      </c>
      <c r="D34" s="164"/>
      <c r="E34" s="86"/>
      <c r="F34" s="17"/>
      <c r="G34" s="144"/>
      <c r="H34" s="187"/>
      <c r="I34" s="90"/>
      <c r="J34" s="90"/>
      <c r="K34" s="90"/>
      <c r="L34" s="90"/>
      <c r="M34" s="187"/>
      <c r="N34" s="227"/>
      <c r="O34" s="227"/>
      <c r="P34" s="241"/>
      <c r="Q34" s="18"/>
      <c r="S34" s="347"/>
      <c r="T34" s="329"/>
      <c r="U34" s="216"/>
      <c r="V34" s="216"/>
      <c r="W34" s="195"/>
      <c r="X34" s="195"/>
      <c r="Y34" s="195"/>
      <c r="Z34" s="195"/>
      <c r="AA34" s="195"/>
    </row>
    <row r="35" spans="1:27" s="195" customFormat="1" ht="18.75" thickBot="1" x14ac:dyDescent="0.3">
      <c r="A35" s="658"/>
      <c r="B35" s="648"/>
      <c r="C35" s="105" t="s">
        <v>1209</v>
      </c>
      <c r="D35" s="670"/>
      <c r="E35" s="647"/>
      <c r="F35" s="648"/>
      <c r="G35" s="671"/>
      <c r="H35" s="655"/>
      <c r="I35" s="1016">
        <v>0</v>
      </c>
      <c r="J35" s="90"/>
      <c r="K35" s="107"/>
      <c r="L35" s="1016">
        <v>0</v>
      </c>
      <c r="M35" s="133"/>
      <c r="N35" s="460"/>
      <c r="O35" s="1020">
        <f>+I35+L35</f>
        <v>0</v>
      </c>
      <c r="P35" s="672"/>
      <c r="Q35" s="660"/>
      <c r="R35" s="354" t="str">
        <f>+IF(S35=0,"","&lt;===")</f>
        <v/>
      </c>
      <c r="S35" s="343">
        <f>+IF(I35+L35=O35,0,1)</f>
        <v>0</v>
      </c>
      <c r="T35" s="216"/>
      <c r="U35" s="433">
        <f>ROUND(I35+L35,0)</f>
        <v>0</v>
      </c>
      <c r="V35" s="216"/>
      <c r="W35" s="434">
        <f>I35+L35</f>
        <v>0</v>
      </c>
      <c r="Y35" s="434">
        <f>W35-U35</f>
        <v>0</v>
      </c>
      <c r="AA35" s="195" t="str">
        <f>IF(Y35&lt;&gt;0,"Please remove pence. All figures shown in whole £s","")</f>
        <v/>
      </c>
    </row>
    <row r="36" spans="1:27" s="195" customFormat="1" ht="18" x14ac:dyDescent="0.25">
      <c r="A36" s="658"/>
      <c r="B36" s="648"/>
      <c r="C36" s="105" t="s">
        <v>1213</v>
      </c>
      <c r="D36" s="670"/>
      <c r="E36" s="647"/>
      <c r="F36" s="648"/>
      <c r="G36" s="671"/>
      <c r="H36" s="655"/>
      <c r="I36" s="107"/>
      <c r="J36" s="90"/>
      <c r="K36" s="107"/>
      <c r="L36" s="107"/>
      <c r="M36" s="133"/>
      <c r="N36" s="460"/>
      <c r="O36" s="460"/>
      <c r="P36" s="672"/>
      <c r="Q36" s="660"/>
      <c r="R36" s="354"/>
      <c r="S36" s="343"/>
      <c r="T36" s="216"/>
      <c r="U36" s="433"/>
      <c r="V36" s="216"/>
      <c r="W36" s="434"/>
      <c r="Y36" s="434"/>
    </row>
    <row r="37" spans="1:27" s="195" customFormat="1" ht="16.5" thickBot="1" x14ac:dyDescent="0.25">
      <c r="A37" s="658"/>
      <c r="B37" s="648"/>
      <c r="C37" s="105"/>
      <c r="D37" s="670"/>
      <c r="E37" s="647"/>
      <c r="F37" s="648"/>
      <c r="G37" s="656"/>
      <c r="H37" s="655"/>
      <c r="I37" s="107"/>
      <c r="J37" s="90"/>
      <c r="K37" s="107"/>
      <c r="L37" s="107"/>
      <c r="M37" s="382"/>
      <c r="N37" s="460"/>
      <c r="O37" s="460"/>
      <c r="P37" s="672"/>
      <c r="Q37" s="660"/>
      <c r="R37" s="221"/>
      <c r="S37" s="343"/>
      <c r="T37" s="216"/>
      <c r="U37" s="216"/>
      <c r="V37" s="216"/>
    </row>
    <row r="38" spans="1:27" s="195" customFormat="1" ht="18.75" thickBot="1" x14ac:dyDescent="0.3">
      <c r="A38" s="658"/>
      <c r="B38" s="648"/>
      <c r="C38" s="105" t="s">
        <v>1214</v>
      </c>
      <c r="D38" s="670"/>
      <c r="E38" s="647"/>
      <c r="F38" s="648"/>
      <c r="G38" s="671"/>
      <c r="H38" s="655"/>
      <c r="I38" s="1016">
        <v>0</v>
      </c>
      <c r="J38" s="90"/>
      <c r="K38" s="107"/>
      <c r="L38" s="963">
        <v>0</v>
      </c>
      <c r="M38" s="1017"/>
      <c r="N38" s="460"/>
      <c r="O38" s="955">
        <f>+I38+L38</f>
        <v>0</v>
      </c>
      <c r="P38" s="1026"/>
      <c r="Q38" s="660"/>
      <c r="R38" s="354" t="str">
        <f>+IF(S38=0,"","&lt;===")</f>
        <v/>
      </c>
      <c r="S38" s="343">
        <f>+IF(I38+L38=O38,0,1)</f>
        <v>0</v>
      </c>
      <c r="T38" s="216"/>
      <c r="U38" s="433">
        <f>ROUND(I38+L38,0)</f>
        <v>0</v>
      </c>
      <c r="V38" s="216"/>
      <c r="W38" s="434">
        <f>I38+L38</f>
        <v>0</v>
      </c>
      <c r="Y38" s="434">
        <f>W38-U38</f>
        <v>0</v>
      </c>
      <c r="AA38" s="195" t="str">
        <f>IF(Y38&lt;&gt;0,"Please remove pence. All figures shown in whole £s","")</f>
        <v/>
      </c>
    </row>
    <row r="39" spans="1:27" s="195" customFormat="1" ht="18" x14ac:dyDescent="0.25">
      <c r="A39" s="658"/>
      <c r="B39" s="648"/>
      <c r="C39" s="105" t="s">
        <v>1213</v>
      </c>
      <c r="D39" s="670"/>
      <c r="E39" s="647"/>
      <c r="F39" s="648"/>
      <c r="G39" s="671"/>
      <c r="H39" s="655"/>
      <c r="I39" s="107"/>
      <c r="J39" s="90"/>
      <c r="K39" s="107"/>
      <c r="L39" s="107"/>
      <c r="M39" s="133"/>
      <c r="N39" s="460"/>
      <c r="O39" s="861"/>
      <c r="P39" s="672"/>
      <c r="Q39" s="660"/>
      <c r="R39" s="354"/>
      <c r="S39" s="343"/>
      <c r="T39" s="216"/>
      <c r="U39" s="433"/>
      <c r="V39" s="216"/>
      <c r="W39" s="434"/>
      <c r="Y39" s="434"/>
    </row>
    <row r="40" spans="1:27" s="195" customFormat="1" ht="18.75" thickBot="1" x14ac:dyDescent="0.3">
      <c r="A40" s="658"/>
      <c r="B40" s="648"/>
      <c r="C40" s="105"/>
      <c r="D40" s="670"/>
      <c r="E40" s="647"/>
      <c r="F40" s="648"/>
      <c r="G40" s="671"/>
      <c r="H40" s="655"/>
      <c r="I40" s="107"/>
      <c r="J40" s="90"/>
      <c r="K40" s="107"/>
      <c r="L40" s="107"/>
      <c r="M40" s="133"/>
      <c r="N40" s="460"/>
      <c r="O40" s="861"/>
      <c r="P40" s="672"/>
      <c r="Q40" s="1114"/>
      <c r="R40" s="354"/>
      <c r="S40" s="343"/>
      <c r="T40" s="216"/>
      <c r="U40" s="433"/>
      <c r="V40" s="216"/>
      <c r="W40" s="434"/>
      <c r="Y40" s="434"/>
    </row>
    <row r="41" spans="1:27" s="195" customFormat="1" ht="18.75" thickBot="1" x14ac:dyDescent="0.3">
      <c r="A41" s="658"/>
      <c r="B41" s="648"/>
      <c r="C41" s="105" t="s">
        <v>5441</v>
      </c>
      <c r="D41" s="670"/>
      <c r="E41" s="647"/>
      <c r="F41" s="648"/>
      <c r="G41" s="671"/>
      <c r="H41" s="655"/>
      <c r="I41" s="1016">
        <v>0</v>
      </c>
      <c r="J41" s="90"/>
      <c r="K41" s="107"/>
      <c r="L41" s="963">
        <v>0</v>
      </c>
      <c r="M41" s="1017"/>
      <c r="N41" s="460"/>
      <c r="O41" s="955">
        <f>+I41+L41</f>
        <v>0</v>
      </c>
      <c r="P41" s="1026"/>
      <c r="Q41" s="660"/>
      <c r="R41" s="354" t="str">
        <f>+IF(S41=0,"","&lt;===")</f>
        <v/>
      </c>
      <c r="S41" s="343">
        <f>+IF(I41+L41=O41,0,1)</f>
        <v>0</v>
      </c>
      <c r="T41" s="216"/>
      <c r="U41" s="433">
        <f>ROUND(I41+L41,0)</f>
        <v>0</v>
      </c>
      <c r="V41" s="216"/>
      <c r="W41" s="434">
        <f>I41+L41</f>
        <v>0</v>
      </c>
      <c r="Y41" s="434">
        <f>W41-U41</f>
        <v>0</v>
      </c>
      <c r="AA41" s="195" t="str">
        <f>IF(Y41&lt;&gt;0,"Please remove pence. All figures shown in whole £s","")</f>
        <v/>
      </c>
    </row>
    <row r="42" spans="1:27" s="195" customFormat="1" ht="18" x14ac:dyDescent="0.25">
      <c r="A42" s="658"/>
      <c r="B42" s="648"/>
      <c r="C42" s="105" t="s">
        <v>1213</v>
      </c>
      <c r="D42" s="670"/>
      <c r="E42" s="647"/>
      <c r="F42" s="648"/>
      <c r="G42" s="671"/>
      <c r="H42" s="655"/>
      <c r="I42" s="107"/>
      <c r="J42" s="90"/>
      <c r="K42" s="107"/>
      <c r="L42" s="107"/>
      <c r="M42" s="133"/>
      <c r="N42" s="460"/>
      <c r="O42" s="861" t="str">
        <f>IF(AND(O35=0,O38=0,O41=0),"Line 6, Line 7 and Line 8 are 0. Please check that you have not missed these lines","")</f>
        <v>Line 6, Line 7 and Line 8 are 0. Please check that you have not missed these lines</v>
      </c>
      <c r="P42" s="672"/>
      <c r="Q42" s="660"/>
      <c r="R42" s="354"/>
      <c r="S42" s="343"/>
      <c r="T42" s="216"/>
      <c r="U42" s="433"/>
      <c r="V42" s="216"/>
      <c r="W42" s="434"/>
      <c r="Y42" s="434"/>
    </row>
    <row r="43" spans="1:27" s="195" customFormat="1" ht="18.75" thickBot="1" x14ac:dyDescent="0.3">
      <c r="A43" s="658"/>
      <c r="B43" s="670"/>
      <c r="C43" s="105"/>
      <c r="D43" s="670"/>
      <c r="E43" s="647"/>
      <c r="F43" s="648"/>
      <c r="G43" s="671"/>
      <c r="H43" s="655"/>
      <c r="I43" s="107"/>
      <c r="J43" s="90"/>
      <c r="K43" s="107"/>
      <c r="L43" s="107"/>
      <c r="M43" s="133"/>
      <c r="N43" s="460"/>
      <c r="O43" s="460"/>
      <c r="P43" s="672"/>
      <c r="Q43" s="660"/>
      <c r="R43" s="354"/>
      <c r="S43" s="343"/>
      <c r="T43" s="216"/>
      <c r="U43" s="433"/>
      <c r="V43" s="216"/>
      <c r="W43" s="434"/>
      <c r="Y43" s="434"/>
    </row>
    <row r="44" spans="1:27" s="195" customFormat="1" ht="18.75" thickBot="1" x14ac:dyDescent="0.3">
      <c r="A44" s="658"/>
      <c r="B44" s="670"/>
      <c r="C44" s="105" t="s">
        <v>4097</v>
      </c>
      <c r="D44" s="673"/>
      <c r="E44" s="647"/>
      <c r="F44" s="648"/>
      <c r="G44" s="655"/>
      <c r="H44" s="655"/>
      <c r="I44" s="1018">
        <v>0</v>
      </c>
      <c r="J44" s="90"/>
      <c r="K44" s="107"/>
      <c r="L44" s="1018">
        <v>0</v>
      </c>
      <c r="M44" s="382"/>
      <c r="N44" s="460"/>
      <c r="O44" s="955">
        <f>+I44+L44</f>
        <v>0</v>
      </c>
      <c r="P44" s="1026"/>
      <c r="Q44" s="660"/>
      <c r="R44" s="354" t="str">
        <f>+IF(S44=0,"","&lt;===")</f>
        <v/>
      </c>
      <c r="S44" s="343">
        <f>+IF(I44+L44=O44,0,1)</f>
        <v>0</v>
      </c>
      <c r="T44" s="216"/>
      <c r="U44" s="433">
        <f>ROUND(I44+L44,0)</f>
        <v>0</v>
      </c>
      <c r="V44" s="216"/>
      <c r="W44" s="434">
        <f>I44+L44</f>
        <v>0</v>
      </c>
      <c r="Y44" s="434">
        <f>W44-U44</f>
        <v>0</v>
      </c>
      <c r="AA44" s="195" t="str">
        <f>IF(Y44&lt;&gt;0,"Please remove pence. All figures shown in whole £s","")</f>
        <v/>
      </c>
    </row>
    <row r="45" spans="1:27" s="195" customFormat="1" ht="43.5" customHeight="1" thickBot="1" x14ac:dyDescent="0.3">
      <c r="A45" s="658"/>
      <c r="B45" s="670"/>
      <c r="C45" s="105"/>
      <c r="D45" s="673"/>
      <c r="E45" s="647"/>
      <c r="F45" s="648"/>
      <c r="G45" s="655"/>
      <c r="H45" s="655"/>
      <c r="I45" s="966" t="str">
        <f>IF(AND(U45&lt;&gt;0,I44&lt;&gt;0),IF(AND(I44&gt;0,U45&gt;0),"",IF(AND(I44&lt;0,U45&lt;0),"","Note: The sign of the Line 9 is different to the sign of the 2023-24 value")),"")</f>
        <v/>
      </c>
      <c r="J45" s="90"/>
      <c r="K45" s="107"/>
      <c r="L45" s="967" t="str">
        <f>IF(AND(W45&lt;&gt;0,L44&lt;&gt;0),IF(AND(L44&gt;0,W45&gt;0),"",IF(AND(L44&lt;0,W45&lt;0),"","Note: The sign of Line 9 is different to the sign of the 2023-24 value")),"")</f>
        <v/>
      </c>
      <c r="M45" s="382"/>
      <c r="N45" s="460"/>
      <c r="O45" s="968" t="str">
        <f>IF(AND(O44=0,'Part 5'!X72&gt;0),"Opening balance for the 2010 list is positive, so it is likely to require adjustment",IF('Part 5'!X92&gt;0,"Closing balance for the 2010 list is positive, please check that your adjustment is correct",""))</f>
        <v/>
      </c>
      <c r="P45" s="672"/>
      <c r="Q45" s="660"/>
      <c r="R45" s="354"/>
      <c r="S45" s="343"/>
      <c r="T45" s="216"/>
      <c r="U45" s="433">
        <f>INDEX(Data!BX:BX,MATCH(Import_LA_Code,Ref_LA_Codes,0))</f>
        <v>0</v>
      </c>
      <c r="V45" s="216"/>
      <c r="W45" s="433">
        <f>INDEX(Data!BY:BY,MATCH(Import_LA_Code,Ref_LA_Codes,0))</f>
        <v>0</v>
      </c>
      <c r="Y45" s="434"/>
    </row>
    <row r="46" spans="1:27" s="195" customFormat="1" ht="18.75" thickBot="1" x14ac:dyDescent="0.3">
      <c r="A46" s="658"/>
      <c r="B46" s="670"/>
      <c r="C46" s="105" t="s">
        <v>4098</v>
      </c>
      <c r="D46" s="673"/>
      <c r="E46" s="647"/>
      <c r="F46" s="648"/>
      <c r="G46" s="655"/>
      <c r="H46" s="655"/>
      <c r="I46" s="947">
        <v>0</v>
      </c>
      <c r="J46" s="1014"/>
      <c r="K46" s="1213"/>
      <c r="L46" s="947">
        <v>0</v>
      </c>
      <c r="M46" s="1019"/>
      <c r="N46" s="460"/>
      <c r="O46" s="955">
        <f>+I46+L46</f>
        <v>0</v>
      </c>
      <c r="P46" s="1026"/>
      <c r="Q46" s="660"/>
      <c r="R46" s="354" t="str">
        <f>+IF(S46=0,"","&lt;===")</f>
        <v/>
      </c>
      <c r="S46" s="343">
        <f>+IF(I46+L46=O46,0,1)</f>
        <v>0</v>
      </c>
      <c r="T46" s="216"/>
      <c r="U46" s="433">
        <f>ROUND(I46+L46,0)</f>
        <v>0</v>
      </c>
      <c r="V46" s="216"/>
      <c r="W46" s="434">
        <f>I46+L46</f>
        <v>0</v>
      </c>
      <c r="Y46" s="434">
        <f>W46-U46</f>
        <v>0</v>
      </c>
      <c r="AA46" s="195" t="str">
        <f>IF(Y46&lt;&gt;0,"Please remove pence. All figures shown in whole £s","")</f>
        <v/>
      </c>
    </row>
    <row r="47" spans="1:27" s="195" customFormat="1" ht="37.5" customHeight="1" thickBot="1" x14ac:dyDescent="0.3">
      <c r="A47" s="658"/>
      <c r="B47" s="670"/>
      <c r="C47" s="105"/>
      <c r="D47" s="673"/>
      <c r="E47" s="647"/>
      <c r="F47" s="648"/>
      <c r="G47" s="655"/>
      <c r="H47" s="655"/>
      <c r="I47" s="655"/>
      <c r="J47" s="90"/>
      <c r="K47" s="655"/>
      <c r="L47" s="655"/>
      <c r="M47" s="382"/>
      <c r="N47" s="460"/>
      <c r="O47" s="460"/>
      <c r="P47" s="672"/>
      <c r="Q47" s="1114"/>
      <c r="R47" s="354"/>
      <c r="S47" s="343"/>
      <c r="T47" s="216"/>
      <c r="U47" s="433"/>
      <c r="V47" s="216"/>
      <c r="W47" s="434"/>
      <c r="Y47" s="434"/>
    </row>
    <row r="48" spans="1:27" s="195" customFormat="1" ht="18.75" thickBot="1" x14ac:dyDescent="0.3">
      <c r="A48" s="658"/>
      <c r="B48" s="670"/>
      <c r="C48" s="105" t="s">
        <v>7704</v>
      </c>
      <c r="D48" s="673"/>
      <c r="E48" s="647"/>
      <c r="F48" s="648"/>
      <c r="G48" s="655"/>
      <c r="H48" s="655"/>
      <c r="I48" s="947">
        <v>0</v>
      </c>
      <c r="J48" s="1014"/>
      <c r="K48" s="1213"/>
      <c r="L48" s="947">
        <v>0</v>
      </c>
      <c r="M48" s="1019"/>
      <c r="N48" s="460"/>
      <c r="O48" s="955">
        <f>+I48+L48</f>
        <v>0</v>
      </c>
      <c r="P48" s="1026"/>
      <c r="Q48" s="660"/>
      <c r="R48" s="354" t="str">
        <f>+IF(S48=0,"","&lt;===")</f>
        <v/>
      </c>
      <c r="S48" s="343">
        <f>+IF(I48+L48=O48,0,1)</f>
        <v>0</v>
      </c>
      <c r="T48" s="216"/>
      <c r="U48" s="433">
        <f>ROUND(I48+L48,0)</f>
        <v>0</v>
      </c>
      <c r="V48" s="216"/>
      <c r="W48" s="434">
        <f>I48+L48</f>
        <v>0</v>
      </c>
      <c r="Y48" s="434">
        <f>W48-U48</f>
        <v>0</v>
      </c>
      <c r="AA48" s="195" t="str">
        <f>IF(Y48&lt;&gt;0,"Please remove pence. All figures shown in whole £s","")</f>
        <v/>
      </c>
    </row>
    <row r="49" spans="1:28" ht="18.75" customHeight="1" thickBot="1" x14ac:dyDescent="0.25">
      <c r="A49" s="25"/>
      <c r="B49" s="164"/>
      <c r="C49" s="86"/>
      <c r="D49" s="86"/>
      <c r="E49" s="86"/>
      <c r="F49" s="17"/>
      <c r="G49" s="187"/>
      <c r="H49" s="91"/>
      <c r="I49" s="873"/>
      <c r="J49" s="873"/>
      <c r="K49" s="789"/>
      <c r="L49" s="874"/>
      <c r="M49" s="187"/>
      <c r="N49" s="227"/>
      <c r="O49" s="230"/>
      <c r="P49" s="241"/>
      <c r="Q49" s="870"/>
      <c r="S49" s="347"/>
      <c r="T49" s="329"/>
      <c r="U49" s="666"/>
      <c r="V49" s="216"/>
      <c r="W49" s="433"/>
      <c r="X49" s="195"/>
      <c r="Y49" s="195"/>
      <c r="Z49" s="195"/>
      <c r="AA49" s="195"/>
    </row>
    <row r="50" spans="1:28" ht="15.75" customHeight="1" x14ac:dyDescent="0.2">
      <c r="A50" s="25"/>
      <c r="B50" s="116"/>
      <c r="C50" s="155"/>
      <c r="D50" s="155"/>
      <c r="E50" s="155"/>
      <c r="F50" s="117"/>
      <c r="G50" s="188"/>
      <c r="H50" s="118"/>
      <c r="I50" s="425"/>
      <c r="J50" s="1207"/>
      <c r="K50" s="1685" t="str">
        <f>IF(L52='Part 2 DA Summary'!E6,"","This total is not equal to Part 2 DA Summary column 1. Please check if you have completed the DA Summary.")</f>
        <v/>
      </c>
      <c r="L50" s="1685"/>
      <c r="M50" s="1685"/>
      <c r="N50" s="426"/>
      <c r="O50" s="427"/>
      <c r="P50" s="242"/>
      <c r="Q50" s="18"/>
      <c r="S50" s="347"/>
      <c r="T50" s="329"/>
      <c r="U50" s="216"/>
      <c r="V50" s="216"/>
      <c r="W50" s="195"/>
      <c r="X50" s="195"/>
      <c r="Y50" s="195"/>
      <c r="Z50" s="195"/>
      <c r="AA50" s="195"/>
    </row>
    <row r="51" spans="1:28" ht="16.5" thickBot="1" x14ac:dyDescent="0.25">
      <c r="A51" s="25"/>
      <c r="B51" s="119"/>
      <c r="C51" s="138" t="s">
        <v>4078</v>
      </c>
      <c r="D51" s="86"/>
      <c r="E51" s="86"/>
      <c r="F51" s="17"/>
      <c r="G51" s="144"/>
      <c r="H51" s="90"/>
      <c r="I51" s="90"/>
      <c r="J51" s="90"/>
      <c r="K51" s="1686"/>
      <c r="L51" s="1686"/>
      <c r="M51" s="1686"/>
      <c r="N51" s="227"/>
      <c r="O51" s="227"/>
      <c r="P51" s="243"/>
      <c r="Q51" s="18"/>
      <c r="S51" s="347"/>
      <c r="T51" s="329"/>
      <c r="U51" s="216"/>
      <c r="V51" s="216"/>
      <c r="W51" s="195"/>
      <c r="X51" s="195"/>
      <c r="Y51" s="195"/>
      <c r="Z51" s="195"/>
      <c r="AA51" s="195"/>
    </row>
    <row r="52" spans="1:28" ht="18.75" thickBot="1" x14ac:dyDescent="0.3">
      <c r="A52" s="25"/>
      <c r="B52" s="120"/>
      <c r="C52" s="105" t="s">
        <v>4099</v>
      </c>
      <c r="D52" s="86"/>
      <c r="E52" s="86"/>
      <c r="F52" s="17"/>
      <c r="G52" s="382"/>
      <c r="H52" s="187"/>
      <c r="I52" s="1028">
        <f>+I19+I23+I29+I32+I35+I38+I41+I44+I46+I48</f>
        <v>0</v>
      </c>
      <c r="J52" s="90"/>
      <c r="K52" s="90"/>
      <c r="L52" s="952">
        <f>+L19+L23+L29+L32+L35+L44+L38+L46+L41+L48</f>
        <v>0</v>
      </c>
      <c r="M52" s="1029"/>
      <c r="N52" s="227"/>
      <c r="O52" s="953">
        <f>+I52+L52</f>
        <v>0</v>
      </c>
      <c r="P52" s="1027"/>
      <c r="Q52" s="18"/>
      <c r="R52" s="354" t="str">
        <f>+IF(S52=0,"","&lt;===")</f>
        <v/>
      </c>
      <c r="S52" s="343">
        <f>+IF(I52+L52=O52,0,1)</f>
        <v>0</v>
      </c>
      <c r="T52" s="329"/>
      <c r="U52" s="433">
        <f>ROUND(I52+L52,0)</f>
        <v>0</v>
      </c>
      <c r="V52" s="216"/>
      <c r="W52" s="434">
        <f>I52+L52</f>
        <v>0</v>
      </c>
      <c r="X52" s="195"/>
      <c r="Y52" s="434">
        <f>W52-U52</f>
        <v>0</v>
      </c>
      <c r="Z52" s="195"/>
      <c r="AA52" s="195" t="str">
        <f>IF(Y52&lt;&gt;0,"Please remove pence. All figures shown in whole £s","")</f>
        <v/>
      </c>
    </row>
    <row r="53" spans="1:28" ht="16.5" thickBot="1" x14ac:dyDescent="0.3">
      <c r="A53" s="25"/>
      <c r="B53" s="121"/>
      <c r="C53" s="156"/>
      <c r="D53" s="156"/>
      <c r="E53" s="156"/>
      <c r="F53" s="122"/>
      <c r="G53" s="189"/>
      <c r="H53" s="123"/>
      <c r="I53" s="123"/>
      <c r="J53" s="123"/>
      <c r="K53" s="123"/>
      <c r="L53" s="123"/>
      <c r="M53" s="123"/>
      <c r="N53" s="429"/>
      <c r="O53" s="429"/>
      <c r="P53" s="244"/>
      <c r="Q53" s="18"/>
      <c r="S53" s="349"/>
      <c r="T53" s="213"/>
      <c r="U53" s="195"/>
      <c r="V53" s="195"/>
      <c r="W53" s="195"/>
      <c r="X53" s="195"/>
      <c r="Y53" s="195"/>
      <c r="Z53" s="195"/>
      <c r="AA53" s="195"/>
    </row>
    <row r="54" spans="1:28" ht="15.75" thickBot="1" x14ac:dyDescent="0.25">
      <c r="A54" s="25"/>
      <c r="B54" s="17"/>
      <c r="C54" s="86"/>
      <c r="D54" s="86"/>
      <c r="E54" s="86"/>
      <c r="F54" s="17"/>
      <c r="G54" s="90"/>
      <c r="H54" s="90"/>
      <c r="I54" s="90"/>
      <c r="J54" s="90"/>
      <c r="K54" s="90"/>
      <c r="L54" s="90"/>
      <c r="M54" s="90"/>
      <c r="N54" s="90"/>
      <c r="O54" s="90"/>
      <c r="P54" s="17"/>
      <c r="Q54" s="18"/>
      <c r="S54" s="349"/>
      <c r="U54" s="195"/>
      <c r="V54" s="195"/>
      <c r="W54" s="195"/>
      <c r="X54" s="195"/>
      <c r="Y54" s="195"/>
      <c r="Z54" s="195"/>
      <c r="AA54" s="195"/>
    </row>
    <row r="55" spans="1:28" x14ac:dyDescent="0.2">
      <c r="A55" s="190"/>
      <c r="B55" s="191"/>
      <c r="C55" s="192"/>
      <c r="D55" s="192"/>
      <c r="E55" s="192"/>
      <c r="F55" s="191"/>
      <c r="G55" s="428"/>
      <c r="H55" s="428"/>
      <c r="I55" s="428"/>
      <c r="J55" s="1208"/>
      <c r="K55" s="790"/>
      <c r="L55" s="1216"/>
      <c r="M55" s="428"/>
      <c r="N55" s="428"/>
      <c r="O55" s="428"/>
      <c r="P55" s="191"/>
      <c r="Q55" s="193"/>
      <c r="S55" s="349"/>
      <c r="U55" s="195"/>
      <c r="V55" s="195"/>
      <c r="W55" s="195"/>
      <c r="X55" s="195"/>
      <c r="Y55" s="195"/>
      <c r="Z55" s="195"/>
      <c r="AA55" s="195"/>
    </row>
    <row r="56" spans="1:28" ht="15.75" x14ac:dyDescent="0.2">
      <c r="A56" s="25"/>
      <c r="B56" s="17"/>
      <c r="C56" s="138" t="s">
        <v>80</v>
      </c>
      <c r="D56" s="86"/>
      <c r="E56" s="86"/>
      <c r="F56" s="17"/>
      <c r="G56" s="90"/>
      <c r="H56" s="90"/>
      <c r="I56" s="90"/>
      <c r="J56" s="90"/>
      <c r="K56" s="90"/>
      <c r="L56" s="90"/>
      <c r="M56" s="90"/>
      <c r="N56" s="90"/>
      <c r="O56" s="90"/>
      <c r="P56" s="17"/>
      <c r="Q56" s="18"/>
      <c r="S56" s="349"/>
      <c r="U56" s="195"/>
      <c r="V56" s="195"/>
      <c r="W56" s="195"/>
      <c r="X56" s="195"/>
      <c r="Y56" s="195"/>
      <c r="Z56" s="195"/>
      <c r="AA56" s="195"/>
    </row>
    <row r="57" spans="1:28" ht="37.5" customHeight="1" x14ac:dyDescent="0.2">
      <c r="A57" s="872"/>
      <c r="B57" s="17"/>
      <c r="C57" s="1683" t="s">
        <v>7674</v>
      </c>
      <c r="D57" s="1683"/>
      <c r="E57" s="1683"/>
      <c r="F57" s="1683"/>
      <c r="G57" s="1683"/>
      <c r="H57" s="1683"/>
      <c r="I57" s="1683"/>
      <c r="J57" s="1683"/>
      <c r="K57" s="1683"/>
      <c r="L57" s="1683"/>
      <c r="M57" s="1683"/>
      <c r="N57" s="1683"/>
      <c r="O57" s="1683"/>
      <c r="P57" s="17"/>
      <c r="Q57" s="870"/>
      <c r="S57" s="349"/>
      <c r="U57" s="195"/>
      <c r="V57" s="195"/>
      <c r="W57" s="195"/>
      <c r="X57" s="195"/>
      <c r="Y57" s="195"/>
      <c r="Z57" s="195"/>
      <c r="AA57" s="195"/>
    </row>
    <row r="58" spans="1:28" ht="15.75" x14ac:dyDescent="0.2">
      <c r="A58" s="25"/>
      <c r="B58" s="17"/>
      <c r="C58" s="249" t="str">
        <f>IF('Part 1'!P94="","You should complete Column 1 only","You should complete column 1 &amp; 2")</f>
        <v>You should complete Column 1 only</v>
      </c>
      <c r="D58" s="86"/>
      <c r="E58" s="131"/>
      <c r="F58" s="131"/>
      <c r="G58" s="90"/>
      <c r="H58" s="90"/>
      <c r="I58" s="131" t="s">
        <v>25</v>
      </c>
      <c r="J58" s="131"/>
      <c r="K58" s="791"/>
      <c r="L58" s="131" t="s">
        <v>26</v>
      </c>
      <c r="M58" s="90"/>
      <c r="N58" s="90"/>
      <c r="O58" s="131" t="s">
        <v>27</v>
      </c>
      <c r="P58" s="17"/>
      <c r="Q58" s="18"/>
      <c r="S58" s="349"/>
      <c r="U58" s="195"/>
      <c r="V58" s="195"/>
      <c r="W58" s="195"/>
      <c r="X58" s="195"/>
      <c r="Y58" s="195"/>
      <c r="Z58" s="195"/>
      <c r="AA58" s="195"/>
    </row>
    <row r="59" spans="1:28" ht="15.75" customHeight="1" x14ac:dyDescent="0.2">
      <c r="A59" s="25"/>
      <c r="B59" s="17"/>
      <c r="C59" s="164"/>
      <c r="D59" s="86"/>
      <c r="E59" s="90"/>
      <c r="F59" s="90"/>
      <c r="G59" s="90"/>
      <c r="H59" s="90"/>
      <c r="I59" s="1667" t="s">
        <v>55</v>
      </c>
      <c r="J59" s="1198"/>
      <c r="K59" s="132"/>
      <c r="L59" s="1665" t="s">
        <v>53</v>
      </c>
      <c r="M59" s="90"/>
      <c r="N59" s="90"/>
      <c r="O59" s="1665" t="s">
        <v>7</v>
      </c>
      <c r="P59" s="17"/>
      <c r="Q59" s="18"/>
      <c r="S59" s="349"/>
      <c r="U59" s="195"/>
      <c r="V59" s="195"/>
      <c r="W59" s="195"/>
      <c r="X59" s="195"/>
      <c r="Y59" s="195"/>
      <c r="Z59" s="195"/>
      <c r="AA59" s="195"/>
    </row>
    <row r="60" spans="1:28" ht="31.5" customHeight="1" x14ac:dyDescent="0.25">
      <c r="A60" s="25"/>
      <c r="B60" s="17"/>
      <c r="C60" s="138"/>
      <c r="D60" s="86"/>
      <c r="E60" s="90"/>
      <c r="F60" s="90"/>
      <c r="G60" s="90"/>
      <c r="H60" s="90"/>
      <c r="I60" s="1667"/>
      <c r="J60" s="1198"/>
      <c r="K60" s="132"/>
      <c r="L60" s="1665"/>
      <c r="M60" s="90"/>
      <c r="N60" s="90"/>
      <c r="O60" s="1676"/>
      <c r="P60" s="17"/>
      <c r="Q60" s="18"/>
      <c r="S60" s="349"/>
      <c r="U60" s="195"/>
      <c r="V60" s="195"/>
      <c r="W60" s="195"/>
      <c r="X60" s="195"/>
      <c r="Y60" s="195"/>
      <c r="Z60" s="195"/>
      <c r="AA60" s="195"/>
      <c r="AB60" s="213"/>
    </row>
    <row r="61" spans="1:28" ht="21" customHeight="1" thickBot="1" x14ac:dyDescent="0.3">
      <c r="A61" s="25"/>
      <c r="B61" s="17"/>
      <c r="C61" s="133" t="s">
        <v>953</v>
      </c>
      <c r="D61" s="86"/>
      <c r="E61" s="90"/>
      <c r="F61" s="90"/>
      <c r="G61" s="90"/>
      <c r="H61" s="90"/>
      <c r="I61" s="451"/>
      <c r="J61" s="451"/>
      <c r="K61" s="451"/>
      <c r="L61" s="451"/>
      <c r="M61" s="90"/>
      <c r="N61" s="227"/>
      <c r="O61" s="969"/>
      <c r="P61" s="229"/>
      <c r="Q61" s="18"/>
      <c r="R61" s="220"/>
      <c r="S61" s="348"/>
      <c r="U61" s="216"/>
      <c r="V61" s="216"/>
      <c r="W61" s="216"/>
      <c r="X61" s="216"/>
      <c r="Y61" s="195"/>
      <c r="Z61" s="195"/>
      <c r="AA61" s="195"/>
      <c r="AB61" s="213"/>
    </row>
    <row r="62" spans="1:28" ht="18.75" thickBot="1" x14ac:dyDescent="0.3">
      <c r="A62" s="25"/>
      <c r="B62" s="17"/>
      <c r="C62" s="105" t="s">
        <v>4476</v>
      </c>
      <c r="D62" s="86"/>
      <c r="E62" s="90"/>
      <c r="F62" s="90"/>
      <c r="G62" s="90"/>
      <c r="H62" s="90"/>
      <c r="I62" s="430"/>
      <c r="J62" s="430"/>
      <c r="K62" s="451"/>
      <c r="L62" s="1028">
        <f>L52</f>
        <v>0</v>
      </c>
      <c r="M62" s="90"/>
      <c r="N62" s="227"/>
      <c r="O62" s="953">
        <f>L62</f>
        <v>0</v>
      </c>
      <c r="P62" s="1030"/>
      <c r="Q62" s="18"/>
      <c r="R62" s="354" t="str">
        <f>+IF(S62=0,"","&lt;===")</f>
        <v/>
      </c>
      <c r="S62" s="343">
        <f>+IF(L62=O62,0,1)</f>
        <v>0</v>
      </c>
      <c r="T62" s="224"/>
      <c r="U62" s="433"/>
      <c r="V62" s="216"/>
      <c r="W62" s="434"/>
      <c r="X62" s="195"/>
      <c r="Y62" s="434"/>
      <c r="Z62" s="195"/>
      <c r="AA62" s="195" t="str">
        <f>IF(Y62&lt;&gt;0,"Please remove pence. All figures shown in whole £s","")</f>
        <v/>
      </c>
      <c r="AB62" s="638"/>
    </row>
    <row r="63" spans="1:28" ht="15.75" x14ac:dyDescent="0.2">
      <c r="A63" s="25"/>
      <c r="B63" s="17"/>
      <c r="C63" s="138"/>
      <c r="D63" s="86"/>
      <c r="E63" s="430"/>
      <c r="F63" s="90"/>
      <c r="G63" s="430"/>
      <c r="H63" s="430"/>
      <c r="I63" s="430"/>
      <c r="J63" s="430"/>
      <c r="K63" s="451"/>
      <c r="L63" s="430"/>
      <c r="M63" s="90"/>
      <c r="N63" s="227"/>
      <c r="O63" s="227"/>
      <c r="P63" s="229"/>
      <c r="Q63" s="18"/>
      <c r="S63" s="344"/>
      <c r="T63" s="329"/>
      <c r="U63" s="216"/>
      <c r="V63" s="216"/>
      <c r="W63" s="216"/>
      <c r="X63" s="216"/>
      <c r="Y63" s="195"/>
      <c r="Z63" s="195"/>
      <c r="AA63" s="195"/>
    </row>
    <row r="64" spans="1:28" ht="15.75" x14ac:dyDescent="0.2">
      <c r="A64" s="25"/>
      <c r="B64" s="17"/>
      <c r="C64" s="138"/>
      <c r="D64" s="86"/>
      <c r="E64" s="90"/>
      <c r="F64" s="90"/>
      <c r="G64" s="430"/>
      <c r="H64" s="90"/>
      <c r="I64" s="90"/>
      <c r="J64" s="90"/>
      <c r="K64" s="451"/>
      <c r="L64" s="90"/>
      <c r="M64" s="90"/>
      <c r="N64" s="227"/>
      <c r="O64" s="227"/>
      <c r="P64" s="229"/>
      <c r="Q64" s="18"/>
      <c r="S64" s="343"/>
      <c r="T64" s="329"/>
      <c r="U64" s="216"/>
      <c r="V64" s="216"/>
      <c r="W64" s="216"/>
      <c r="X64" s="216"/>
      <c r="Y64" s="195"/>
      <c r="Z64" s="195"/>
      <c r="AA64" s="195"/>
    </row>
    <row r="65" spans="1:28" ht="15" customHeight="1" x14ac:dyDescent="0.2">
      <c r="A65" s="25"/>
      <c r="B65" s="17"/>
      <c r="C65" s="146"/>
      <c r="D65" s="86"/>
      <c r="E65" s="132"/>
      <c r="F65" s="132"/>
      <c r="G65" s="90"/>
      <c r="H65" s="90"/>
      <c r="I65" s="90"/>
      <c r="J65" s="90"/>
      <c r="K65" s="451"/>
      <c r="L65" s="90"/>
      <c r="M65" s="90"/>
      <c r="N65" s="227"/>
      <c r="O65" s="1679" t="s">
        <v>842</v>
      </c>
      <c r="P65" s="229"/>
      <c r="Q65" s="18"/>
      <c r="S65" s="343"/>
      <c r="T65" s="329"/>
      <c r="U65" s="216"/>
      <c r="V65" s="216"/>
      <c r="W65" s="216"/>
      <c r="X65" s="216"/>
      <c r="Y65" s="195"/>
      <c r="Z65" s="195"/>
      <c r="AA65" s="195"/>
    </row>
    <row r="66" spans="1:28" ht="16.5" customHeight="1" thickBot="1" x14ac:dyDescent="0.3">
      <c r="A66" s="25"/>
      <c r="B66" s="26"/>
      <c r="C66" s="138" t="s">
        <v>5421</v>
      </c>
      <c r="D66" s="86"/>
      <c r="E66" s="132"/>
      <c r="F66" s="132"/>
      <c r="G66" s="90"/>
      <c r="H66" s="90"/>
      <c r="I66" s="90"/>
      <c r="J66" s="90"/>
      <c r="K66" s="451"/>
      <c r="L66" s="90"/>
      <c r="M66" s="90"/>
      <c r="N66" s="227"/>
      <c r="O66" s="1680"/>
      <c r="P66" s="372"/>
      <c r="Q66" s="18"/>
      <c r="S66" s="343"/>
      <c r="T66" s="329"/>
      <c r="U66" s="216"/>
      <c r="V66" s="216"/>
      <c r="W66" s="216"/>
      <c r="X66" s="216"/>
      <c r="Y66" s="195"/>
      <c r="Z66" s="195"/>
      <c r="AA66" s="195"/>
    </row>
    <row r="67" spans="1:28" ht="18.75" thickBot="1" x14ac:dyDescent="0.3">
      <c r="A67" s="25"/>
      <c r="B67" s="17"/>
      <c r="C67" s="105" t="s">
        <v>4477</v>
      </c>
      <c r="D67" s="86"/>
      <c r="E67" s="90"/>
      <c r="F67" s="90"/>
      <c r="G67" s="90"/>
      <c r="H67" s="90"/>
      <c r="I67" s="1015">
        <v>0</v>
      </c>
      <c r="J67" s="90"/>
      <c r="K67" s="1214"/>
      <c r="L67" s="1028">
        <f>'Part 2 DA Summary'!H6</f>
        <v>0</v>
      </c>
      <c r="M67" s="17"/>
      <c r="N67" s="227"/>
      <c r="O67" s="958">
        <f>I67+L67</f>
        <v>0</v>
      </c>
      <c r="P67" s="1031"/>
      <c r="Q67" s="18"/>
      <c r="R67" s="354" t="str">
        <f>+IF(S67=0,"","&lt;===")</f>
        <v/>
      </c>
      <c r="S67" s="343">
        <f>+IF(I67+L67=O67,0,1)</f>
        <v>0</v>
      </c>
      <c r="T67" s="329"/>
      <c r="U67" s="433">
        <f>ROUND(I67,0)</f>
        <v>0</v>
      </c>
      <c r="V67" s="216"/>
      <c r="W67" s="434">
        <f>I67</f>
        <v>0</v>
      </c>
      <c r="X67" s="195"/>
      <c r="Y67" s="434">
        <f>W67-U67</f>
        <v>0</v>
      </c>
      <c r="Z67" s="195"/>
      <c r="AA67" s="195" t="str">
        <f>IF(Y67&lt;&gt;0,"Please remove pence. All figures shown in whole £s","")</f>
        <v/>
      </c>
      <c r="AB67" s="213"/>
    </row>
    <row r="68" spans="1:28" ht="15.75" thickBot="1" x14ac:dyDescent="0.25">
      <c r="A68" s="25"/>
      <c r="B68" s="17"/>
      <c r="C68" s="86"/>
      <c r="D68" s="86"/>
      <c r="E68" s="90"/>
      <c r="F68" s="90"/>
      <c r="G68" s="90"/>
      <c r="H68" s="90"/>
      <c r="I68" s="90"/>
      <c r="J68" s="90"/>
      <c r="K68" s="451"/>
      <c r="L68" s="90"/>
      <c r="M68" s="90"/>
      <c r="N68" s="227"/>
      <c r="O68" s="227"/>
      <c r="P68" s="229"/>
      <c r="Q68" s="18"/>
      <c r="S68" s="343"/>
      <c r="T68" s="329"/>
      <c r="U68" s="216"/>
      <c r="V68" s="216"/>
      <c r="W68" s="216"/>
      <c r="X68" s="216"/>
      <c r="Y68" s="195"/>
      <c r="Z68" s="195"/>
      <c r="AA68" s="195"/>
    </row>
    <row r="69" spans="1:28" s="195" customFormat="1" ht="16.5" thickBot="1" x14ac:dyDescent="0.25">
      <c r="A69" s="658"/>
      <c r="B69" s="648"/>
      <c r="C69" s="692" t="s">
        <v>4478</v>
      </c>
      <c r="D69" s="647"/>
      <c r="E69" s="657"/>
      <c r="F69" s="657"/>
      <c r="G69" s="657"/>
      <c r="H69" s="657"/>
      <c r="I69" s="959">
        <v>0</v>
      </c>
      <c r="J69" s="1014"/>
      <c r="K69" s="1214"/>
      <c r="L69" s="1028">
        <f>'Part 2 DA Summary'!J6</f>
        <v>0</v>
      </c>
      <c r="M69" s="17"/>
      <c r="N69" s="227"/>
      <c r="O69" s="1032">
        <f>I69+L69</f>
        <v>0</v>
      </c>
      <c r="P69" s="659"/>
      <c r="Q69" s="660"/>
      <c r="R69" s="221"/>
      <c r="S69" s="343">
        <f>+IF(I69+L69=O69,0,1)</f>
        <v>0</v>
      </c>
      <c r="T69" s="216"/>
      <c r="U69" s="433">
        <f>ROUND(I69,0)</f>
        <v>0</v>
      </c>
      <c r="V69" s="216"/>
      <c r="W69" s="434">
        <f>I69</f>
        <v>0</v>
      </c>
      <c r="Y69" s="434">
        <f>W69-U69</f>
        <v>0</v>
      </c>
    </row>
    <row r="70" spans="1:28" ht="15.75" thickBot="1" x14ac:dyDescent="0.25">
      <c r="A70" s="25"/>
      <c r="B70" s="17"/>
      <c r="C70" s="86"/>
      <c r="D70" s="86"/>
      <c r="E70" s="90"/>
      <c r="F70" s="90"/>
      <c r="G70" s="90"/>
      <c r="H70" s="90"/>
      <c r="I70" s="90"/>
      <c r="J70" s="90"/>
      <c r="K70" s="451"/>
      <c r="L70" s="90"/>
      <c r="M70" s="90"/>
      <c r="N70" s="227"/>
      <c r="O70" s="227"/>
      <c r="P70" s="229"/>
      <c r="Q70" s="18"/>
      <c r="S70" s="343"/>
      <c r="T70" s="329"/>
      <c r="U70" s="216"/>
      <c r="V70" s="216"/>
      <c r="W70" s="216"/>
      <c r="X70" s="216"/>
      <c r="Y70" s="195"/>
      <c r="Z70" s="195"/>
      <c r="AA70" s="195"/>
    </row>
    <row r="71" spans="1:28" ht="16.5" customHeight="1" thickBot="1" x14ac:dyDescent="0.3">
      <c r="A71" s="25"/>
      <c r="B71" s="17"/>
      <c r="C71" s="105" t="s">
        <v>4479</v>
      </c>
      <c r="D71" s="86"/>
      <c r="E71" s="90"/>
      <c r="F71" s="90"/>
      <c r="G71" s="90"/>
      <c r="H71" s="90"/>
      <c r="I71" s="90"/>
      <c r="J71" s="90"/>
      <c r="K71" s="451"/>
      <c r="L71" s="952">
        <f>'Part 2 DA Summary'!L6</f>
        <v>0</v>
      </c>
      <c r="M71" s="1029"/>
      <c r="N71" s="227"/>
      <c r="O71" s="1020">
        <f>L71</f>
        <v>0</v>
      </c>
      <c r="P71" s="229"/>
      <c r="Q71" s="18"/>
      <c r="R71" s="354" t="str">
        <f>+IF(S71=0,"","&lt;===")</f>
        <v/>
      </c>
      <c r="S71" s="343">
        <f>+IF(L71=O71,0,1)</f>
        <v>0</v>
      </c>
      <c r="T71" s="136"/>
      <c r="U71" s="433"/>
      <c r="V71" s="216"/>
      <c r="W71" s="434"/>
      <c r="X71" s="195"/>
      <c r="Y71" s="434"/>
      <c r="Z71" s="195"/>
      <c r="AA71" s="195" t="str">
        <f>IF(Y71&lt;&gt;0,"Please remove pence. All figures shown in whole £s","")</f>
        <v/>
      </c>
    </row>
    <row r="72" spans="1:28" ht="16.5" thickBot="1" x14ac:dyDescent="0.3">
      <c r="A72" s="25"/>
      <c r="B72" s="17"/>
      <c r="C72" s="86"/>
      <c r="D72" s="86"/>
      <c r="E72" s="90"/>
      <c r="F72" s="90"/>
      <c r="G72" s="90"/>
      <c r="H72" s="90"/>
      <c r="I72" s="90"/>
      <c r="J72" s="90"/>
      <c r="K72" s="451"/>
      <c r="L72" s="90"/>
      <c r="M72" s="90"/>
      <c r="N72" s="227"/>
      <c r="O72" s="227"/>
      <c r="P72" s="229"/>
      <c r="Q72" s="18"/>
      <c r="S72" s="347"/>
      <c r="T72" s="224"/>
      <c r="U72" s="216"/>
      <c r="V72" s="216"/>
      <c r="W72" s="216"/>
      <c r="X72" s="216"/>
      <c r="Y72" s="195"/>
      <c r="Z72" s="195"/>
      <c r="AA72" s="195"/>
      <c r="AB72" s="213"/>
    </row>
    <row r="73" spans="1:28" ht="16.5" thickBot="1" x14ac:dyDescent="0.3">
      <c r="A73" s="25"/>
      <c r="B73" s="17"/>
      <c r="C73" s="105" t="s">
        <v>4480</v>
      </c>
      <c r="D73" s="86"/>
      <c r="E73" s="90"/>
      <c r="F73" s="90"/>
      <c r="G73" s="90"/>
      <c r="H73" s="90"/>
      <c r="I73" s="90"/>
      <c r="J73" s="90"/>
      <c r="K73" s="451"/>
      <c r="L73" s="1028">
        <f>'Part 2 DA Summary'!N6</f>
        <v>0</v>
      </c>
      <c r="M73" s="90"/>
      <c r="N73" s="227"/>
      <c r="O73" s="955">
        <f>L73</f>
        <v>0</v>
      </c>
      <c r="P73" s="1030"/>
      <c r="Q73" s="18"/>
      <c r="R73" s="225"/>
      <c r="S73" s="343">
        <f>+IF(L73=O73,0,1)</f>
        <v>0</v>
      </c>
      <c r="T73" s="5"/>
      <c r="U73" s="195"/>
      <c r="V73" s="195"/>
      <c r="W73" s="195"/>
      <c r="X73" s="195"/>
      <c r="Y73" s="195"/>
      <c r="Z73" s="195"/>
      <c r="AA73" s="195"/>
    </row>
    <row r="74" spans="1:28" ht="16.5" thickBot="1" x14ac:dyDescent="0.25">
      <c r="A74" s="25"/>
      <c r="B74" s="17"/>
      <c r="C74" s="86"/>
      <c r="D74" s="86"/>
      <c r="E74" s="90"/>
      <c r="F74" s="90"/>
      <c r="G74" s="90"/>
      <c r="H74" s="90"/>
      <c r="I74" s="90"/>
      <c r="J74" s="90"/>
      <c r="K74" s="451"/>
      <c r="L74" s="91"/>
      <c r="M74" s="90"/>
      <c r="N74" s="227"/>
      <c r="O74" s="227"/>
      <c r="P74" s="229"/>
      <c r="Q74" s="18"/>
      <c r="S74" s="349"/>
      <c r="U74" s="195"/>
      <c r="V74" s="195"/>
      <c r="W74" s="195"/>
      <c r="X74" s="195"/>
      <c r="Y74" s="195"/>
      <c r="Z74" s="195"/>
      <c r="AA74" s="195"/>
    </row>
    <row r="75" spans="1:28" x14ac:dyDescent="0.2">
      <c r="A75" s="25"/>
      <c r="B75" s="21"/>
      <c r="C75" s="157"/>
      <c r="D75" s="157"/>
      <c r="E75" s="373"/>
      <c r="F75" s="373"/>
      <c r="G75" s="373"/>
      <c r="H75" s="373"/>
      <c r="I75" s="373"/>
      <c r="J75" s="1209"/>
      <c r="K75" s="373"/>
      <c r="L75" s="373"/>
      <c r="M75" s="373"/>
      <c r="N75" s="373"/>
      <c r="O75" s="373"/>
      <c r="P75" s="374"/>
      <c r="Q75" s="18"/>
      <c r="S75" s="349"/>
      <c r="U75" s="195"/>
      <c r="V75" s="195"/>
      <c r="W75" s="195"/>
      <c r="X75" s="195"/>
      <c r="Y75" s="195"/>
      <c r="Z75" s="195"/>
      <c r="AA75" s="195"/>
    </row>
    <row r="76" spans="1:28" ht="15.75" x14ac:dyDescent="0.2">
      <c r="A76" s="25"/>
      <c r="B76" s="22"/>
      <c r="C76" s="159"/>
      <c r="D76" s="159"/>
      <c r="E76" s="92"/>
      <c r="F76" s="92"/>
      <c r="G76" s="92"/>
      <c r="H76" s="92"/>
      <c r="I76" s="92"/>
      <c r="J76" s="92"/>
      <c r="K76" s="92"/>
      <c r="L76" s="92"/>
      <c r="M76" s="1684"/>
      <c r="N76" s="1684"/>
      <c r="O76" s="1684"/>
      <c r="P76" s="548"/>
      <c r="Q76" s="18"/>
      <c r="S76" s="349"/>
      <c r="U76" s="195"/>
      <c r="V76" s="195"/>
      <c r="W76" s="195"/>
      <c r="X76" s="195"/>
      <c r="Y76" s="195"/>
      <c r="Z76" s="195"/>
      <c r="AA76" s="195"/>
    </row>
    <row r="77" spans="1:28" ht="16.5" thickBot="1" x14ac:dyDescent="0.25">
      <c r="A77" s="25"/>
      <c r="B77" s="22"/>
      <c r="C77" s="158" t="s">
        <v>41</v>
      </c>
      <c r="D77" s="159"/>
      <c r="E77" s="92"/>
      <c r="F77" s="92"/>
      <c r="G77" s="92"/>
      <c r="H77" s="92"/>
      <c r="I77" s="92"/>
      <c r="J77" s="92"/>
      <c r="K77" s="185"/>
      <c r="L77" s="185"/>
      <c r="M77" s="185"/>
      <c r="N77" s="375"/>
      <c r="O77" s="185" t="s">
        <v>19</v>
      </c>
      <c r="P77" s="376"/>
      <c r="Q77" s="18"/>
      <c r="S77" s="343"/>
      <c r="U77" s="195"/>
      <c r="V77" s="195"/>
      <c r="W77" s="195"/>
      <c r="X77" s="195"/>
      <c r="Y77" s="195"/>
      <c r="Z77" s="195"/>
      <c r="AA77" s="195"/>
    </row>
    <row r="78" spans="1:28" ht="18.75" thickBot="1" x14ac:dyDescent="0.3">
      <c r="A78" s="25"/>
      <c r="B78" s="22"/>
      <c r="C78" s="162" t="s">
        <v>4481</v>
      </c>
      <c r="D78" s="159"/>
      <c r="E78" s="92"/>
      <c r="F78" s="92"/>
      <c r="G78" s="92"/>
      <c r="H78" s="92"/>
      <c r="I78" s="92"/>
      <c r="J78" s="92"/>
      <c r="K78" s="92"/>
      <c r="L78" s="92"/>
      <c r="M78" s="92"/>
      <c r="N78" s="375"/>
      <c r="O78" s="954">
        <f>'Part 2 DA Summary'!P6</f>
        <v>0</v>
      </c>
      <c r="P78" s="1033"/>
      <c r="Q78" s="18"/>
      <c r="R78" s="354"/>
      <c r="S78" s="688"/>
      <c r="U78" s="433"/>
      <c r="V78" s="216"/>
      <c r="W78" s="434"/>
      <c r="X78" s="195"/>
      <c r="Y78" s="434"/>
      <c r="Z78" s="195"/>
      <c r="AA78" s="195" t="str">
        <f>IF(Y78&lt;&gt;0,"Please remove pence. All figures shown in whole £s","")</f>
        <v/>
      </c>
    </row>
    <row r="79" spans="1:28" ht="15.75" thickBot="1" x14ac:dyDescent="0.25">
      <c r="A79" s="25"/>
      <c r="B79" s="23"/>
      <c r="C79" s="160"/>
      <c r="D79" s="160"/>
      <c r="E79" s="160"/>
      <c r="F79" s="795"/>
      <c r="G79" s="134"/>
      <c r="H79" s="134"/>
      <c r="I79" s="134"/>
      <c r="J79" s="134"/>
      <c r="K79" s="134"/>
      <c r="L79" s="134"/>
      <c r="M79" s="134"/>
      <c r="N79" s="134"/>
      <c r="O79" s="134"/>
      <c r="P79" s="19"/>
      <c r="Q79" s="18"/>
      <c r="S79" s="226"/>
    </row>
    <row r="80" spans="1:28" x14ac:dyDescent="0.2">
      <c r="A80" s="105"/>
      <c r="B80" s="105"/>
      <c r="C80" s="105"/>
      <c r="D80" s="105"/>
      <c r="E80" s="105"/>
      <c r="F80" s="105"/>
      <c r="G80" s="105"/>
      <c r="H80" s="105"/>
      <c r="I80" s="105"/>
      <c r="J80" s="105"/>
      <c r="K80" s="105"/>
      <c r="L80" s="105"/>
      <c r="M80" s="105"/>
      <c r="N80" s="105"/>
      <c r="O80" s="105"/>
      <c r="P80" s="105"/>
      <c r="Q80" s="18"/>
      <c r="S80" s="226"/>
    </row>
    <row r="81" spans="1:27" ht="15.75" x14ac:dyDescent="0.25">
      <c r="A81" s="25"/>
      <c r="B81" s="17"/>
      <c r="C81" s="138" t="str">
        <f>IF(Local_Share_Total=1,"DESIGNATED AREAS IN 100% BUSINESS RATES RETENTION AREAS","DESIGNATED AREAS IN 100% BUSINESS RATES RETENTION AREAS: NOT APPLICABLE")</f>
        <v>DESIGNATED AREAS IN 100% BUSINESS RATES RETENTION AREAS: NOT APPLICABLE</v>
      </c>
      <c r="D81" s="86"/>
      <c r="E81" s="90"/>
      <c r="F81" s="90"/>
      <c r="G81" s="90"/>
      <c r="H81" s="90"/>
      <c r="I81" s="90"/>
      <c r="J81" s="90"/>
      <c r="K81" s="90"/>
      <c r="L81" s="90"/>
      <c r="M81" s="90"/>
      <c r="N81" s="227"/>
      <c r="O81" s="460"/>
      <c r="P81" s="229"/>
      <c r="Q81" s="18"/>
      <c r="R81" s="225"/>
      <c r="S81" s="350"/>
      <c r="T81" s="5"/>
      <c r="U81" s="195"/>
      <c r="V81" s="195"/>
      <c r="W81" s="195"/>
      <c r="X81" s="195"/>
      <c r="Y81" s="195"/>
      <c r="Z81" s="195"/>
      <c r="AA81" s="195"/>
    </row>
    <row r="82" spans="1:27" ht="16.5" thickBot="1" x14ac:dyDescent="0.3">
      <c r="A82" s="25"/>
      <c r="B82" s="17"/>
      <c r="C82" s="105"/>
      <c r="D82" s="86"/>
      <c r="E82" s="90"/>
      <c r="F82" s="90"/>
      <c r="G82" s="90"/>
      <c r="H82" s="90"/>
      <c r="I82" s="90"/>
      <c r="J82" s="90"/>
      <c r="K82" s="451"/>
      <c r="L82" s="430"/>
      <c r="M82" s="90"/>
      <c r="N82" s="227"/>
      <c r="O82" s="460"/>
      <c r="P82" s="229"/>
      <c r="Q82" s="18"/>
      <c r="R82" s="225"/>
      <c r="S82" s="350"/>
      <c r="T82" s="5" t="s">
        <v>3990</v>
      </c>
      <c r="U82" s="195"/>
      <c r="V82" s="195"/>
      <c r="W82" s="195"/>
      <c r="X82" s="195"/>
      <c r="Y82" s="195"/>
      <c r="Z82" s="195"/>
      <c r="AA82" s="195"/>
    </row>
    <row r="83" spans="1:27" ht="16.5" thickBot="1" x14ac:dyDescent="0.3">
      <c r="A83" s="1527"/>
      <c r="B83" s="164"/>
      <c r="C83" s="105" t="s">
        <v>5495</v>
      </c>
      <c r="D83" s="86"/>
      <c r="E83" s="90"/>
      <c r="F83" s="90"/>
      <c r="G83" s="90"/>
      <c r="H83" s="90"/>
      <c r="I83" s="1004">
        <f>IF(Local_Share_Total=1,ROUND((+'Part 3'!J161+'Part 3'!T161)*-1,0),0)</f>
        <v>0</v>
      </c>
      <c r="J83" s="90"/>
      <c r="K83" s="451"/>
      <c r="L83" s="1004">
        <f>IF(Local_Share_Total=1,ROUND((+'Part 3'!M159+'Part 3'!W159)*-1,0),0)</f>
        <v>0</v>
      </c>
      <c r="M83" s="451"/>
      <c r="N83" s="227"/>
      <c r="O83" s="1032">
        <f>I83+L83</f>
        <v>0</v>
      </c>
      <c r="P83" s="229"/>
      <c r="Q83" s="18"/>
      <c r="R83" s="225"/>
      <c r="S83" s="343">
        <f>+IF(I83+L83=O83,0,1)</f>
        <v>0</v>
      </c>
      <c r="T83" s="329">
        <f>IF(Local_Share_Total=1,0,1)</f>
        <v>1</v>
      </c>
      <c r="U83" s="433"/>
      <c r="V83" s="216"/>
      <c r="W83" s="434"/>
      <c r="X83" s="195"/>
      <c r="Y83" s="434"/>
      <c r="Z83" s="195"/>
      <c r="AA83" s="195"/>
    </row>
    <row r="84" spans="1:27" ht="15.75" x14ac:dyDescent="0.25">
      <c r="A84" s="25"/>
      <c r="B84" s="17"/>
      <c r="C84" s="105" t="s">
        <v>5494</v>
      </c>
      <c r="D84" s="86"/>
      <c r="E84" s="90"/>
      <c r="F84" s="90"/>
      <c r="G84" s="90"/>
      <c r="H84" s="90"/>
      <c r="I84" s="90"/>
      <c r="J84" s="90"/>
      <c r="K84" s="90"/>
      <c r="L84" s="90"/>
      <c r="M84" s="90"/>
      <c r="N84" s="227"/>
      <c r="O84" s="230"/>
      <c r="P84" s="229"/>
      <c r="Q84" s="1262"/>
      <c r="R84" s="225"/>
      <c r="S84" s="343"/>
      <c r="T84" s="329"/>
      <c r="U84" s="433"/>
      <c r="V84" s="216"/>
      <c r="W84" s="434"/>
      <c r="X84" s="195"/>
      <c r="Y84" s="434"/>
      <c r="Z84" s="195"/>
      <c r="AA84" s="195"/>
    </row>
    <row r="85" spans="1:27" ht="15.75" x14ac:dyDescent="0.25">
      <c r="A85" s="25"/>
      <c r="B85" s="17"/>
      <c r="C85" s="105"/>
      <c r="D85" s="86"/>
      <c r="E85" s="90"/>
      <c r="F85" s="90"/>
      <c r="G85" s="90"/>
      <c r="H85" s="90"/>
      <c r="I85" s="90"/>
      <c r="J85" s="90"/>
      <c r="K85" s="451"/>
      <c r="L85" s="430"/>
      <c r="M85" s="90"/>
      <c r="N85" s="227"/>
      <c r="O85" s="230"/>
      <c r="P85" s="229"/>
      <c r="Q85" s="18"/>
      <c r="R85" s="225"/>
      <c r="S85" s="350"/>
      <c r="T85" s="5"/>
      <c r="U85" s="195"/>
      <c r="V85" s="195"/>
      <c r="W85" s="195"/>
      <c r="X85" s="195"/>
      <c r="Y85" s="195"/>
      <c r="Z85" s="195"/>
      <c r="AA85" s="195"/>
    </row>
    <row r="86" spans="1:27" ht="15.75" x14ac:dyDescent="0.25">
      <c r="A86" s="25"/>
      <c r="B86" s="17"/>
      <c r="C86" s="138" t="str">
        <f>IF(Local_Share_Total&lt;1,"DEDUCTIONS FROM CENTRAL SHARE","DEDUCTIONS FROM CENTRAL SHARE: NOT APPLICABLE")</f>
        <v>DEDUCTIONS FROM CENTRAL SHARE</v>
      </c>
      <c r="D86" s="86"/>
      <c r="E86" s="90"/>
      <c r="F86" s="90"/>
      <c r="G86" s="90"/>
      <c r="H86" s="90"/>
      <c r="I86" s="90"/>
      <c r="J86" s="90"/>
      <c r="K86" s="451"/>
      <c r="L86" s="430"/>
      <c r="M86" s="90"/>
      <c r="N86" s="227"/>
      <c r="O86" s="230"/>
      <c r="P86" s="229"/>
      <c r="Q86" s="18"/>
      <c r="R86" s="225"/>
      <c r="S86" s="350"/>
      <c r="T86" s="5"/>
      <c r="U86" s="195"/>
      <c r="V86" s="195"/>
      <c r="W86" s="195"/>
      <c r="X86" s="195"/>
      <c r="Y86" s="195"/>
      <c r="Z86" s="195"/>
      <c r="AA86" s="195"/>
    </row>
    <row r="87" spans="1:27" ht="16.5" thickBot="1" x14ac:dyDescent="0.3">
      <c r="A87" s="25"/>
      <c r="B87" s="17"/>
      <c r="C87" s="105"/>
      <c r="D87" s="86"/>
      <c r="E87" s="90"/>
      <c r="F87" s="90"/>
      <c r="G87" s="90"/>
      <c r="H87" s="90"/>
      <c r="I87" s="90"/>
      <c r="J87" s="90"/>
      <c r="K87" s="451"/>
      <c r="L87" s="430"/>
      <c r="M87" s="90"/>
      <c r="N87" s="227"/>
      <c r="O87" s="230"/>
      <c r="P87" s="229"/>
      <c r="Q87" s="18"/>
      <c r="R87" s="225"/>
      <c r="S87" s="350"/>
      <c r="T87" s="5"/>
      <c r="U87" s="195"/>
      <c r="V87" s="195"/>
      <c r="W87" s="195"/>
      <c r="X87" s="195"/>
      <c r="Y87" s="195"/>
      <c r="Z87" s="195"/>
      <c r="AA87" s="195"/>
    </row>
    <row r="88" spans="1:27" ht="16.5" thickBot="1" x14ac:dyDescent="0.3">
      <c r="A88" s="1527"/>
      <c r="B88" s="164"/>
      <c r="C88" s="105" t="s">
        <v>5496</v>
      </c>
      <c r="D88" s="86"/>
      <c r="E88" s="90"/>
      <c r="F88" s="90"/>
      <c r="G88" s="90"/>
      <c r="H88" s="90"/>
      <c r="I88" s="1004">
        <f>IF(Local_Share_Total&lt;1,ROUND((+'Part 3'!J161+'Part 3'!T161)*Local_Share_Total*-1,0),0)</f>
        <v>0</v>
      </c>
      <c r="J88" s="90"/>
      <c r="K88" s="451"/>
      <c r="L88" s="1004">
        <f>IF(Local_Share_Total&lt;1,ROUND((+'Part 3'!M159+'Part 3'!W159)*-1,0),0)</f>
        <v>0</v>
      </c>
      <c r="M88" s="90"/>
      <c r="N88" s="227"/>
      <c r="O88" s="1020">
        <f>I88+L88</f>
        <v>0</v>
      </c>
      <c r="P88" s="229"/>
      <c r="Q88" s="18"/>
      <c r="R88" s="225"/>
      <c r="S88" s="343">
        <f>+IF(I88+L88=O88,0,1)</f>
        <v>0</v>
      </c>
      <c r="T88" s="5">
        <f>IF(Local_Share_Total&lt;1,0,1)</f>
        <v>0</v>
      </c>
      <c r="U88" s="195"/>
      <c r="V88" s="195"/>
      <c r="W88" s="195"/>
      <c r="X88" s="195"/>
      <c r="Y88" s="195"/>
      <c r="Z88" s="195"/>
      <c r="AA88" s="195"/>
    </row>
    <row r="89" spans="1:27" ht="15.75" x14ac:dyDescent="0.25">
      <c r="A89" s="25"/>
      <c r="B89" s="17"/>
      <c r="C89" s="105"/>
      <c r="D89" s="86"/>
      <c r="E89" s="90"/>
      <c r="F89" s="90"/>
      <c r="G89" s="90"/>
      <c r="H89" s="90"/>
      <c r="I89" s="90"/>
      <c r="J89" s="90"/>
      <c r="K89" s="451"/>
      <c r="L89" s="430"/>
      <c r="M89" s="90"/>
      <c r="N89" s="227"/>
      <c r="O89" s="460"/>
      <c r="P89" s="229"/>
      <c r="Q89" s="18"/>
      <c r="R89" s="225"/>
      <c r="S89" s="350"/>
      <c r="T89" s="5"/>
      <c r="U89" s="195"/>
      <c r="V89" s="195"/>
      <c r="W89" s="195"/>
      <c r="X89" s="195"/>
      <c r="Y89" s="195"/>
      <c r="Z89" s="195"/>
      <c r="AA89" s="195"/>
    </row>
    <row r="90" spans="1:27" ht="15.75" x14ac:dyDescent="0.25">
      <c r="A90" s="25"/>
      <c r="B90" s="17"/>
      <c r="C90" s="138" t="str">
        <f>IF(T92=1,"PORT OF BRISTOL","PORT OF BRISTOL: NOT APPLICABLE")</f>
        <v>PORT OF BRISTOL: NOT APPLICABLE</v>
      </c>
      <c r="D90" s="86"/>
      <c r="E90" s="90"/>
      <c r="F90" s="90"/>
      <c r="G90" s="90"/>
      <c r="H90" s="90"/>
      <c r="I90" s="90"/>
      <c r="J90" s="90"/>
      <c r="K90" s="451"/>
      <c r="L90" s="430"/>
      <c r="M90" s="90"/>
      <c r="N90" s="227"/>
      <c r="O90" s="460"/>
      <c r="P90" s="229"/>
      <c r="Q90" s="18"/>
      <c r="R90" s="225"/>
      <c r="S90" s="350"/>
      <c r="T90" s="5"/>
      <c r="U90" s="195"/>
      <c r="V90" s="195"/>
      <c r="W90" s="195"/>
      <c r="X90" s="195"/>
      <c r="Y90" s="195"/>
      <c r="Z90" s="195"/>
      <c r="AA90" s="195"/>
    </row>
    <row r="91" spans="1:27" ht="16.5" thickBot="1" x14ac:dyDescent="0.3">
      <c r="A91" s="25"/>
      <c r="B91" s="17"/>
      <c r="C91" s="138"/>
      <c r="D91" s="86"/>
      <c r="E91" s="90"/>
      <c r="F91" s="90"/>
      <c r="G91" s="90"/>
      <c r="H91" s="90"/>
      <c r="I91" s="90"/>
      <c r="J91" s="90"/>
      <c r="K91" s="451"/>
      <c r="L91" s="430"/>
      <c r="M91" s="90"/>
      <c r="N91" s="227"/>
      <c r="O91" s="460"/>
      <c r="P91" s="229"/>
      <c r="Q91" s="18"/>
      <c r="R91" s="225"/>
      <c r="S91" s="350"/>
      <c r="T91" s="5"/>
      <c r="U91" s="195"/>
      <c r="V91" s="195"/>
      <c r="W91" s="195"/>
      <c r="X91" s="195"/>
      <c r="Y91" s="195"/>
      <c r="Z91" s="195"/>
      <c r="AA91" s="195"/>
    </row>
    <row r="92" spans="1:27" ht="16.5" thickBot="1" x14ac:dyDescent="0.3">
      <c r="A92" s="25"/>
      <c r="B92" s="17"/>
      <c r="C92" s="105" t="str">
        <f>IF(T92=1,"21. In respect of Port of Bristol","21. In respect of Port of Bristol: Not applicable")</f>
        <v>21. In respect of Port of Bristol: Not applicable</v>
      </c>
      <c r="D92" s="86"/>
      <c r="E92" s="90"/>
      <c r="F92" s="90"/>
      <c r="G92" s="90"/>
      <c r="H92" s="90"/>
      <c r="I92" s="1218">
        <v>0</v>
      </c>
      <c r="J92" s="90"/>
      <c r="K92" s="451"/>
      <c r="L92" s="430"/>
      <c r="M92" s="90"/>
      <c r="N92" s="227"/>
      <c r="O92" s="955">
        <f>ROUND(I92*0.51,0)</f>
        <v>0</v>
      </c>
      <c r="P92" s="1030"/>
      <c r="Q92" s="18"/>
      <c r="R92" s="225"/>
      <c r="S92" s="343">
        <f>+IF(ROUND(I92*0.51,0)=O92,0,1)</f>
        <v>0</v>
      </c>
      <c r="T92" s="195">
        <f>IF('Part 1'!$K$21="E0104",1,0)</f>
        <v>0</v>
      </c>
      <c r="U92" s="195"/>
      <c r="V92" s="195"/>
      <c r="W92" s="195"/>
      <c r="X92" s="195"/>
      <c r="Y92" s="195"/>
      <c r="Z92" s="195"/>
      <c r="AA92" s="195"/>
    </row>
    <row r="93" spans="1:27" ht="16.5" thickBot="1" x14ac:dyDescent="0.3">
      <c r="A93" s="25"/>
      <c r="B93" s="17"/>
      <c r="C93" s="105"/>
      <c r="D93" s="86"/>
      <c r="E93" s="90"/>
      <c r="F93" s="90"/>
      <c r="G93" s="90"/>
      <c r="H93" s="90"/>
      <c r="I93" s="90"/>
      <c r="J93" s="90"/>
      <c r="K93" s="451"/>
      <c r="L93" s="430"/>
      <c r="M93" s="90"/>
      <c r="N93" s="227"/>
      <c r="O93" s="460"/>
      <c r="P93" s="229"/>
      <c r="Q93" s="18"/>
      <c r="R93" s="225"/>
      <c r="S93" s="343"/>
      <c r="T93" s="587"/>
      <c r="U93" s="195"/>
      <c r="V93" s="195"/>
      <c r="W93" s="195"/>
      <c r="X93" s="195"/>
      <c r="Y93" s="195"/>
      <c r="Z93" s="195"/>
      <c r="AA93" s="195"/>
    </row>
    <row r="94" spans="1:27" ht="15.75" x14ac:dyDescent="0.25">
      <c r="A94" s="25"/>
      <c r="B94" s="601"/>
      <c r="C94" s="1247"/>
      <c r="D94" s="602"/>
      <c r="E94" s="603"/>
      <c r="F94" s="603"/>
      <c r="G94" s="603"/>
      <c r="H94" s="603"/>
      <c r="I94" s="603"/>
      <c r="J94" s="603"/>
      <c r="K94" s="792"/>
      <c r="L94" s="604"/>
      <c r="M94" s="603"/>
      <c r="N94" s="605"/>
      <c r="O94" s="606"/>
      <c r="P94" s="607"/>
      <c r="Q94" s="18"/>
      <c r="R94" s="225"/>
      <c r="S94" s="343"/>
      <c r="T94" s="587"/>
      <c r="U94" s="195"/>
      <c r="V94" s="195"/>
      <c r="W94" s="195"/>
      <c r="X94" s="195"/>
      <c r="Y94" s="195"/>
      <c r="Z94" s="195"/>
      <c r="AA94" s="195"/>
    </row>
    <row r="95" spans="1:27" ht="19.5" customHeight="1" thickBot="1" x14ac:dyDescent="0.3">
      <c r="A95" s="25"/>
      <c r="B95" s="608"/>
      <c r="C95" s="1248" t="s">
        <v>1192</v>
      </c>
      <c r="D95" s="599"/>
      <c r="E95" s="598"/>
      <c r="F95" s="598"/>
      <c r="G95" s="598"/>
      <c r="H95" s="598"/>
      <c r="I95" s="598"/>
      <c r="J95" s="598"/>
      <c r="K95" s="793"/>
      <c r="L95" s="600"/>
      <c r="M95" s="598"/>
      <c r="N95" s="227"/>
      <c r="O95" s="460"/>
      <c r="P95" s="609"/>
      <c r="Q95" s="18"/>
      <c r="R95" s="225"/>
      <c r="S95" s="343"/>
      <c r="T95" s="587"/>
      <c r="U95" s="195"/>
      <c r="V95" s="195"/>
      <c r="W95" s="195"/>
      <c r="X95" s="195"/>
      <c r="Y95" s="195"/>
      <c r="Z95" s="195"/>
      <c r="AA95" s="195"/>
    </row>
    <row r="96" spans="1:27" ht="16.5" thickBot="1" x14ac:dyDescent="0.3">
      <c r="A96" s="25"/>
      <c r="B96" s="610"/>
      <c r="C96" s="289" t="s">
        <v>4482</v>
      </c>
      <c r="D96" s="599"/>
      <c r="E96" s="598"/>
      <c r="F96" s="598"/>
      <c r="G96" s="598"/>
      <c r="H96" s="598"/>
      <c r="I96" s="956">
        <f>I88+ROUND(I92*0.51,0)</f>
        <v>0</v>
      </c>
      <c r="J96" s="1210"/>
      <c r="K96" s="1215"/>
      <c r="L96" s="1021">
        <f>L88</f>
        <v>0</v>
      </c>
      <c r="M96" s="598"/>
      <c r="N96" s="227"/>
      <c r="O96" s="957">
        <f>I96+L96</f>
        <v>0</v>
      </c>
      <c r="P96" s="1022"/>
      <c r="Q96" s="18"/>
      <c r="R96" s="225"/>
      <c r="S96" s="343">
        <f>+IF(I96+L96=O96,0,1)</f>
        <v>0</v>
      </c>
      <c r="T96" s="587"/>
      <c r="U96" s="195"/>
      <c r="V96" s="195"/>
      <c r="W96" s="195"/>
      <c r="X96" s="195"/>
      <c r="Y96" s="195"/>
      <c r="Z96" s="195"/>
      <c r="AA96" s="195"/>
    </row>
    <row r="97" spans="1:27" ht="16.5" thickBot="1" x14ac:dyDescent="0.3">
      <c r="A97" s="25"/>
      <c r="B97" s="611"/>
      <c r="C97" s="1249"/>
      <c r="D97" s="612"/>
      <c r="E97" s="613"/>
      <c r="F97" s="613"/>
      <c r="G97" s="613"/>
      <c r="H97" s="613"/>
      <c r="I97" s="613"/>
      <c r="J97" s="613"/>
      <c r="K97" s="794"/>
      <c r="L97" s="614"/>
      <c r="M97" s="613"/>
      <c r="N97" s="615"/>
      <c r="O97" s="615"/>
      <c r="P97" s="616"/>
      <c r="Q97" s="18"/>
      <c r="R97" s="225"/>
      <c r="S97" s="343"/>
      <c r="T97" s="587"/>
      <c r="U97" s="195"/>
      <c r="V97" s="195"/>
      <c r="W97" s="195"/>
      <c r="X97" s="195"/>
      <c r="Y97" s="195"/>
      <c r="Z97" s="195"/>
      <c r="AA97" s="195"/>
    </row>
    <row r="98" spans="1:27" ht="16.5" thickBot="1" x14ac:dyDescent="0.25">
      <c r="A98" s="25"/>
      <c r="B98" s="17"/>
      <c r="C98" s="105"/>
      <c r="D98" s="86"/>
      <c r="E98" s="86"/>
      <c r="F98" s="17"/>
      <c r="G98" s="135"/>
      <c r="H98" s="135"/>
      <c r="I98" s="135"/>
      <c r="J98" s="135"/>
      <c r="K98" s="135"/>
      <c r="L98" s="135"/>
      <c r="M98" s="135"/>
      <c r="N98" s="227"/>
      <c r="O98" s="230"/>
      <c r="P98" s="229"/>
      <c r="Q98" s="18"/>
      <c r="S98" s="345">
        <f>SUM(S19:S97)</f>
        <v>0</v>
      </c>
    </row>
    <row r="99" spans="1:27" x14ac:dyDescent="0.2">
      <c r="A99" s="25"/>
      <c r="B99" s="1567"/>
      <c r="C99" s="1568"/>
      <c r="D99" s="1568"/>
      <c r="E99" s="1568"/>
      <c r="F99" s="1569"/>
      <c r="G99" s="1569"/>
      <c r="H99" s="1570"/>
      <c r="I99" s="1570"/>
      <c r="J99" s="1570"/>
      <c r="K99" s="1570"/>
      <c r="L99" s="1570"/>
      <c r="M99" s="1570"/>
      <c r="N99" s="1570"/>
      <c r="O99" s="1570"/>
      <c r="P99" s="1571"/>
      <c r="Q99" s="18"/>
      <c r="S99" s="226"/>
    </row>
    <row r="100" spans="1:27" ht="16.5" thickBot="1" x14ac:dyDescent="0.25">
      <c r="A100" s="25"/>
      <c r="B100" s="1572"/>
      <c r="C100" s="1248" t="s">
        <v>7703</v>
      </c>
      <c r="D100" s="599"/>
      <c r="E100" s="599"/>
      <c r="F100" s="329"/>
      <c r="G100" s="329"/>
      <c r="H100" s="329"/>
      <c r="I100" s="329"/>
      <c r="J100" s="329"/>
      <c r="K100" s="329"/>
      <c r="L100" s="329"/>
      <c r="M100" s="329"/>
      <c r="N100" s="329"/>
      <c r="O100" s="1573"/>
      <c r="P100" s="1574"/>
      <c r="Q100" s="18"/>
      <c r="S100" s="226"/>
    </row>
    <row r="101" spans="1:27" ht="16.5" thickBot="1" x14ac:dyDescent="0.3">
      <c r="A101" s="25"/>
      <c r="B101" s="1572"/>
      <c r="C101" s="289" t="s">
        <v>7064</v>
      </c>
      <c r="D101" s="599"/>
      <c r="E101" s="599"/>
      <c r="F101" s="329"/>
      <c r="G101" s="329"/>
      <c r="H101" s="329"/>
      <c r="I101" s="329"/>
      <c r="J101" s="329"/>
      <c r="K101" s="329"/>
      <c r="L101" s="329"/>
      <c r="M101" s="329"/>
      <c r="N101" s="329"/>
      <c r="O101" s="1013">
        <v>0</v>
      </c>
      <c r="P101" s="1575"/>
      <c r="Q101" s="18"/>
      <c r="R101" s="220"/>
      <c r="S101" s="261" t="s">
        <v>6917</v>
      </c>
    </row>
    <row r="102" spans="1:27" ht="15.75" thickBot="1" x14ac:dyDescent="0.25">
      <c r="A102" s="25"/>
      <c r="B102" s="1572"/>
      <c r="C102" s="599"/>
      <c r="D102" s="599"/>
      <c r="E102" s="599"/>
      <c r="F102" s="329"/>
      <c r="G102" s="329"/>
      <c r="H102" s="329"/>
      <c r="I102" s="329"/>
      <c r="J102" s="329"/>
      <c r="K102" s="329"/>
      <c r="L102" s="329"/>
      <c r="M102" s="329"/>
      <c r="N102" s="329"/>
      <c r="O102" s="1576" t="str">
        <f>IF(ABS('Part 5'!X61)&gt;ABS(O101),"Part 5, Line 17 is greater than Line 23. Please check that you have the correct figures for sums outstanding.","")</f>
        <v/>
      </c>
      <c r="P102" s="1574"/>
      <c r="Q102" s="18"/>
      <c r="S102" s="226"/>
      <c r="T102" s="5" t="s">
        <v>6920</v>
      </c>
      <c r="U102" s="5" t="s">
        <v>6921</v>
      </c>
    </row>
    <row r="103" spans="1:27" ht="16.5" thickBot="1" x14ac:dyDescent="0.25">
      <c r="A103" s="25"/>
      <c r="B103" s="1572"/>
      <c r="C103" s="289" t="s">
        <v>7065</v>
      </c>
      <c r="D103" s="599"/>
      <c r="E103" s="599"/>
      <c r="F103" s="329"/>
      <c r="G103" s="329"/>
      <c r="H103" s="329"/>
      <c r="I103" s="329"/>
      <c r="J103" s="329"/>
      <c r="K103" s="329"/>
      <c r="L103" s="329"/>
      <c r="M103" s="329"/>
      <c r="N103" s="329"/>
      <c r="O103" s="962">
        <v>0</v>
      </c>
      <c r="P103" s="1577"/>
      <c r="Q103" s="18"/>
      <c r="R103" s="220"/>
      <c r="S103" s="220" t="s">
        <v>6919</v>
      </c>
      <c r="T103" s="20">
        <f>IFERROR('Part 3'!J279/('Part 3'!J279+'Part 3'!T279),0)</f>
        <v>0</v>
      </c>
      <c r="U103" s="20">
        <f>IFERROR('Part 3'!T279/('Part 3'!J279+'Part 3'!T279),0)</f>
        <v>0</v>
      </c>
    </row>
    <row r="104" spans="1:27" ht="15.75" thickBot="1" x14ac:dyDescent="0.25">
      <c r="A104" s="25"/>
      <c r="B104" s="1578"/>
      <c r="C104" s="1579"/>
      <c r="D104" s="1579"/>
      <c r="E104" s="1579"/>
      <c r="F104" s="1579"/>
      <c r="G104" s="1579"/>
      <c r="H104" s="1579"/>
      <c r="I104" s="1579"/>
      <c r="J104" s="1579"/>
      <c r="K104" s="1579"/>
      <c r="L104" s="1579"/>
      <c r="M104" s="1579"/>
      <c r="N104" s="1579"/>
      <c r="O104" s="1580" t="str">
        <f>IF(AND(O101=0,O103=0),"Line 23 and 24 are both 0. Please check that you haven't missed entering data","")</f>
        <v>Line 23 and 24 are both 0. Please check that you haven't missed entering data</v>
      </c>
      <c r="P104" s="1581"/>
      <c r="Q104" s="18"/>
      <c r="S104" s="220" t="s">
        <v>6918</v>
      </c>
      <c r="T104" s="20">
        <f>IFERROR('Part 3'!M279/('Part 3'!M279+'Part 3'!W279),0)</f>
        <v>0</v>
      </c>
      <c r="U104" s="20">
        <f>IFERROR('Part 3'!W279/('Part 3'!M279+'Part 3'!W279),0)</f>
        <v>0</v>
      </c>
    </row>
    <row r="105" spans="1:27" ht="15.75" thickBot="1" x14ac:dyDescent="0.25">
      <c r="A105" s="25"/>
      <c r="B105" s="17"/>
      <c r="C105" s="17"/>
      <c r="D105" s="17"/>
      <c r="E105" s="17"/>
      <c r="F105" s="17"/>
      <c r="G105" s="17"/>
      <c r="H105" s="17"/>
      <c r="I105" s="17"/>
      <c r="J105" s="17"/>
      <c r="K105" s="17"/>
      <c r="L105" s="17"/>
      <c r="M105" s="17"/>
      <c r="N105" s="17"/>
      <c r="O105" s="17"/>
      <c r="P105" s="17"/>
      <c r="Q105" s="18"/>
      <c r="S105" s="303" t="s">
        <v>7</v>
      </c>
      <c r="T105" s="20">
        <f>IFERROR('Part 3'!P279/'Part 3'!AD279,0)</f>
        <v>0</v>
      </c>
      <c r="U105" s="20">
        <f>IFERROR('Part 3'!Z279/'Part 3'!AD279,0)</f>
        <v>0</v>
      </c>
    </row>
    <row r="106" spans="1:27" x14ac:dyDescent="0.2">
      <c r="A106" s="81"/>
      <c r="B106" s="82"/>
      <c r="C106" s="82"/>
      <c r="D106" s="82"/>
      <c r="E106" s="82"/>
      <c r="F106" s="82"/>
      <c r="G106" s="82"/>
      <c r="H106" s="82"/>
      <c r="I106" s="82"/>
      <c r="J106" s="1211"/>
      <c r="K106" s="392"/>
      <c r="L106" s="82"/>
      <c r="M106" s="82"/>
      <c r="N106" s="82"/>
      <c r="O106" s="82"/>
      <c r="P106" s="82"/>
      <c r="Q106" s="83"/>
    </row>
    <row r="107" spans="1:27" ht="15.75" x14ac:dyDescent="0.25">
      <c r="A107" s="14"/>
      <c r="B107" s="1677" t="str">
        <f>+IF(S98=0,"","There is an error in one of the calculations, please check your figures.")</f>
        <v/>
      </c>
      <c r="C107" s="1678"/>
      <c r="D107" s="1678"/>
      <c r="E107" s="1678"/>
      <c r="F107" s="1678"/>
      <c r="G107" s="1678"/>
      <c r="H107" s="1678"/>
      <c r="I107" s="1678"/>
      <c r="J107" s="1678"/>
      <c r="K107" s="1678"/>
      <c r="L107" s="1678"/>
      <c r="M107" s="1678"/>
      <c r="N107" s="1678"/>
      <c r="O107" s="1678"/>
      <c r="P107" s="93"/>
      <c r="Q107" s="104"/>
    </row>
    <row r="108" spans="1:27" ht="15.75" thickBot="1" x14ac:dyDescent="0.25">
      <c r="A108" s="15"/>
      <c r="B108" s="16"/>
      <c r="C108" s="16"/>
      <c r="D108" s="16"/>
      <c r="E108" s="16"/>
      <c r="F108" s="16"/>
      <c r="G108" s="16"/>
      <c r="H108" s="16"/>
      <c r="I108" s="16"/>
      <c r="J108" s="852"/>
      <c r="K108" s="16"/>
      <c r="L108" s="16"/>
      <c r="M108" s="16"/>
      <c r="N108" s="16"/>
      <c r="O108" s="16"/>
      <c r="P108" s="16"/>
      <c r="Q108" s="85"/>
    </row>
    <row r="110" spans="1:27" x14ac:dyDescent="0.2">
      <c r="G110" s="305"/>
    </row>
    <row r="111" spans="1:27" x14ac:dyDescent="0.2">
      <c r="G111" s="305"/>
    </row>
    <row r="112" spans="1:27" x14ac:dyDescent="0.2">
      <c r="G112" s="305"/>
    </row>
    <row r="113" spans="3:19" x14ac:dyDescent="0.2">
      <c r="E113" s="305"/>
      <c r="G113" s="305"/>
      <c r="H113" s="305"/>
    </row>
    <row r="114" spans="3:19" x14ac:dyDescent="0.2">
      <c r="G114" s="305"/>
    </row>
    <row r="115" spans="3:19" x14ac:dyDescent="0.2">
      <c r="G115" s="305"/>
    </row>
    <row r="116" spans="3:19" x14ac:dyDescent="0.2">
      <c r="G116" s="305"/>
    </row>
    <row r="117" spans="3:19" x14ac:dyDescent="0.2">
      <c r="C117" s="305"/>
      <c r="D117" s="305"/>
      <c r="E117" s="305"/>
      <c r="F117" s="305"/>
      <c r="G117" s="305"/>
      <c r="H117" s="305"/>
      <c r="I117" s="305"/>
      <c r="J117" s="305"/>
      <c r="K117" s="305"/>
      <c r="L117" s="305"/>
      <c r="M117" s="305"/>
      <c r="N117" s="305"/>
      <c r="O117" s="305"/>
      <c r="P117" s="305"/>
      <c r="Q117" s="305"/>
      <c r="R117" s="305"/>
      <c r="S117" s="351"/>
    </row>
    <row r="118" spans="3:19" x14ac:dyDescent="0.2">
      <c r="G118" s="305"/>
    </row>
    <row r="119" spans="3:19" x14ac:dyDescent="0.2">
      <c r="G119" s="305"/>
    </row>
    <row r="120" spans="3:19" x14ac:dyDescent="0.2">
      <c r="G120" s="305"/>
    </row>
    <row r="121" spans="3:19" x14ac:dyDescent="0.2">
      <c r="G121" s="305"/>
    </row>
    <row r="122" spans="3:19" x14ac:dyDescent="0.2">
      <c r="G122" s="305"/>
    </row>
  </sheetData>
  <sheetProtection sheet="1" objects="1" scenarios="1"/>
  <mergeCells count="25">
    <mergeCell ref="S9:Y14"/>
    <mergeCell ref="N17:P17"/>
    <mergeCell ref="O15:O16"/>
    <mergeCell ref="B107:O107"/>
    <mergeCell ref="O65:O66"/>
    <mergeCell ref="C29:G30"/>
    <mergeCell ref="B22:C22"/>
    <mergeCell ref="C23:E23"/>
    <mergeCell ref="C19:G20"/>
    <mergeCell ref="M76:O76"/>
    <mergeCell ref="I59:I60"/>
    <mergeCell ref="L59:L60"/>
    <mergeCell ref="K50:M51"/>
    <mergeCell ref="C57:O57"/>
    <mergeCell ref="O59:O60"/>
    <mergeCell ref="A2:Q2"/>
    <mergeCell ref="A3:Q3"/>
    <mergeCell ref="C9:G9"/>
    <mergeCell ref="G15:G16"/>
    <mergeCell ref="L15:L16"/>
    <mergeCell ref="A5:Q5"/>
    <mergeCell ref="A7:Q7"/>
    <mergeCell ref="C14:G14"/>
    <mergeCell ref="C13:O13"/>
    <mergeCell ref="I15:I16"/>
  </mergeCells>
  <phoneticPr fontId="9" type="noConversion"/>
  <conditionalFormatting sqref="C81:P84">
    <cfRule type="expression" dxfId="56" priority="35">
      <formula>$T$83=1</formula>
    </cfRule>
  </conditionalFormatting>
  <conditionalFormatting sqref="C86:P88">
    <cfRule type="expression" dxfId="55" priority="317">
      <formula>$T$88=1</formula>
    </cfRule>
  </conditionalFormatting>
  <conditionalFormatting sqref="C90:P92">
    <cfRule type="expression" dxfId="54" priority="319">
      <formula>$T$92=0</formula>
    </cfRule>
  </conditionalFormatting>
  <dataValidations count="34">
    <dataValidation type="whole" operator="greaterThanOrEqual" allowBlank="1" showInputMessage="1" showErrorMessage="1" error="Must be a positive number" sqref="L35 J41 O101 I38 I35:J35 J38 I41 L41 L38" xr:uid="{80E21DBC-2103-46E3-94AC-378759748249}">
      <formula1>0</formula1>
    </dataValidation>
    <dataValidation type="whole" operator="lessThanOrEqual" allowBlank="1" showInputMessage="1" showErrorMessage="1" error="Must be a negative number" sqref="L23 O103 I23:J23 I27 L27" xr:uid="{496BD584-5D75-4EB4-B7D0-EFE01F3195AD}">
      <formula1>0</formula1>
    </dataValidation>
    <dataValidation type="whole" operator="lessThanOrEqual" allowBlank="1" showInputMessage="1" showErrorMessage="1" error="Total column should be negative_x000a_" sqref="P27" xr:uid="{42358F62-92C7-4D27-8B3C-801419595F0E}">
      <formula1>0</formula1>
    </dataValidation>
    <dataValidation type="custom" allowBlank="1" showInputMessage="1" showErrorMessage="1" errorTitle="DO NOT AMEND" error="DO NOT AMEND THESE CELLS" sqref="T85:T87 U1:W32 T49:T81 S49:S91 T89:T91 R1:T48 U34:W44 R49:R1048576 X1:Z1048576 U46:W100 S109:W1048576 T93:T100 S93:S97 S99:S100" xr:uid="{5765360E-1BD3-4B06-A261-CE35A5631E5A}">
      <formula1>"if=ba1=""n/a"""</formula1>
    </dataValidation>
    <dataValidation type="custom" allowBlank="1" showInputMessage="1" showErrorMessage="1" error="Data entry is not allowed in this cell" sqref="I52 O23 O27 O29 O32 O35 O78 O44 O83 K50:M51 B107:O107 L62 O62 O67 L67 L69 O69 O71 L71 L73 O73 L88 I84:J84 I19 L52 O92 O38 L96 I96:J96 L84 O84 O46:O48 O52 O19 L19 I88 O88 I83 L83 O41 T103 U103 T104:U104 T105:U105 O96" xr:uid="{768378E6-4A40-432E-A146-9F83C96D8D8F}">
      <formula1>"$T$1=""na"""</formula1>
    </dataValidation>
    <dataValidation operator="equal" allowBlank="1" showInputMessage="1" showErrorMessage="1" errorTitle="Don't overwrite this cell" error="Does not equal col1 + col2" sqref="O45" xr:uid="{23E4129F-14A8-4668-875A-185083010733}"/>
    <dataValidation allowBlank="1" showInputMessage="1" showErrorMessage="1" errorTitle="DO NOT AMEND" error="DO NOT AMEND THESE CELLS" sqref="T88 U33:W33 U45:W45 T82:T84" xr:uid="{12E5967F-6FC5-4327-9221-1E6CC05A27F5}"/>
    <dataValidation type="custom" allowBlank="1" showInputMessage="1" showErrorMessage="1" errorTitle="DO NOT AMEND" error="DO NOT AMEND THESE CELLS" sqref="S92" xr:uid="{2FC5FBD2-14BF-4736-8D82-5AD82CF34D58}">
      <formula1>"ba1=""n/a"""</formula1>
    </dataValidation>
    <dataValidation type="whole" operator="equal" allowBlank="1" showInputMessage="1" showErrorMessage="1" errorTitle="Don't overwrite this cell" error="Does not equal col1 + col2" sqref="O36 O30 O43" xr:uid="{9E916959-170E-4533-BB4D-4D144EBA1547}">
      <formula1>+I30+L30</formula1>
    </dataValidation>
    <dataValidation allowBlank="1" showInputMessage="1" showErrorMessage="1" prompt="This was line 1 in NNDR3 23-24" sqref="C19:G20" xr:uid="{77AD8801-7648-47FC-9C38-D337EF79341F}"/>
    <dataValidation allowBlank="1" showInputMessage="1" showErrorMessage="1" prompt="This was line 2 in NNDR3 23-24" sqref="C23:E23" xr:uid="{68A76FDD-6C45-453F-97C8-23AA683955C2}"/>
    <dataValidation allowBlank="1" showInputMessage="1" showErrorMessage="1" prompt="This was line 3 in NNDR3 23-24" sqref="C27" xr:uid="{C07B80EA-5DDD-4E0B-B3DB-AA49EDEFBDC9}"/>
    <dataValidation allowBlank="1" showInputMessage="1" showErrorMessage="1" prompt="This was line 4 in NNDR3 23-24" sqref="C29:G30" xr:uid="{D201F1CC-1B80-4F3D-AF22-ABCFE2F4507E}"/>
    <dataValidation allowBlank="1" showInputMessage="1" showErrorMessage="1" prompt="This was line 5 in NNDR3 23-24" sqref="C32" xr:uid="{BF4124FE-85D6-444D-BFF5-586300F9DBE4}"/>
    <dataValidation allowBlank="1" showInputMessage="1" showErrorMessage="1" prompt="This was line 6 in NNDR3 23-24" sqref="C35" xr:uid="{2051AD45-4042-481B-8243-EDB128158A1D}"/>
    <dataValidation allowBlank="1" showInputMessage="1" showErrorMessage="1" prompt="This was line 7 in NNDR3 23-24" sqref="C38" xr:uid="{F22F5502-39B6-429A-A96F-57F847B6E735}"/>
    <dataValidation allowBlank="1" showInputMessage="1" showErrorMessage="1" prompt="This was line 11 in NNDR3 23-24" sqref="C48" xr:uid="{C8F926F1-5284-4E0F-A3E1-1F46755CCA64}"/>
    <dataValidation allowBlank="1" showInputMessage="1" showErrorMessage="1" prompt="This was line 9 in NNDR3 23-24" sqref="C44" xr:uid="{54C65F6B-B5DB-4776-9FF9-ABCDCBADAB3C}"/>
    <dataValidation allowBlank="1" showInputMessage="1" showErrorMessage="1" prompt="This was line 10 in NNDR3 23-24" sqref="C46" xr:uid="{8CC976BA-04F5-49C0-B383-B4B6FFAF7D5F}"/>
    <dataValidation allowBlank="1" showInputMessage="1" showErrorMessage="1" prompt="This was line 12 in NNDR3 23-24" sqref="C52" xr:uid="{57036911-891E-4541-AD5E-CC18B0F474B1}"/>
    <dataValidation allowBlank="1" showInputMessage="1" showErrorMessage="1" prompt="This was line 13 in NNDR3 23-24" sqref="C62" xr:uid="{12AC08C2-9673-4C0C-A44A-62E7607B87CD}"/>
    <dataValidation allowBlank="1" showInputMessage="1" showErrorMessage="1" prompt="This was line 14 in NNDR3 23-24" sqref="C67" xr:uid="{12A57AF7-EB43-4939-AA2B-1F4FE60543DA}"/>
    <dataValidation allowBlank="1" showInputMessage="1" showErrorMessage="1" prompt="This was line 15 in NNDR3 23-24" sqref="C69" xr:uid="{F18E329B-3E31-4B9B-A1F6-1C347AE3759B}"/>
    <dataValidation allowBlank="1" showInputMessage="1" showErrorMessage="1" prompt="This was line 16 in NNDR3 23-24" sqref="C71" xr:uid="{5A026B59-005F-4ED8-B4BC-29BF56C00B99}"/>
    <dataValidation allowBlank="1" showInputMessage="1" showErrorMessage="1" prompt="This was line 17 in NNDR3 23-24" sqref="C73" xr:uid="{23955C0E-AFA2-4FF4-83D4-F322276DAC21}"/>
    <dataValidation allowBlank="1" showInputMessage="1" showErrorMessage="1" prompt="This was line 18 in NNDR3 23-24" sqref="C78" xr:uid="{1337EF41-1B33-4265-A9C8-DD18DFAFFC87}"/>
    <dataValidation allowBlank="1" showInputMessage="1" showErrorMessage="1" prompt="This was line 19 in NNDR3 23-24" sqref="C83:C84" xr:uid="{D5711825-B0D5-45D1-B7E7-B0F98AB09BE8}"/>
    <dataValidation allowBlank="1" showInputMessage="1" showErrorMessage="1" prompt="This was line 20 in NNDR3 23-24" sqref="C88" xr:uid="{C39A82E2-948C-4F51-BBB9-801A4D916902}"/>
    <dataValidation allowBlank="1" showInputMessage="1" showErrorMessage="1" prompt="This was line 21 in NNDR3 23-24" sqref="C92" xr:uid="{DF5726B5-6A83-4D77-A9AD-44C6638B8E91}"/>
    <dataValidation allowBlank="1" showInputMessage="1" showErrorMessage="1" prompt="This was line 22 in NNDR3 23-24" sqref="C96" xr:uid="{AB7B22B2-63D4-46FE-8807-529AA288F135}"/>
    <dataValidation allowBlank="1" showInputMessage="1" showErrorMessage="1" prompt="This was line 23 in NNDR3 23-24" sqref="C101" xr:uid="{DA03719E-7371-4576-97DB-658E11660001}"/>
    <dataValidation allowBlank="1" showInputMessage="1" showErrorMessage="1" prompt="This was line 24 in NNDR3 23-24" sqref="C103" xr:uid="{976B70EF-30DE-408C-BC1B-BD9BD95A7B6A}"/>
    <dataValidation type="whole" allowBlank="1" showInputMessage="1" showErrorMessage="1" error="Must be a whole number" sqref="I29 L29 I32 L32 I44 L44 I46 L46 I92" xr:uid="{A64310C7-BCEA-44EE-8E1B-45BEA2C2351D}">
      <formula1>-999999999999999000</formula1>
      <formula2>999999999999999000</formula2>
    </dataValidation>
    <dataValidation allowBlank="1" showInputMessage="1" showErrorMessage="1" prompt="This was line 8 in NNDR3 23-24" sqref="C41" xr:uid="{706051CF-D703-4DDA-BF18-92C748153544}"/>
  </dataValidations>
  <printOptions horizontalCentered="1"/>
  <pageMargins left="0.39370078740157483" right="0.39370078740157483" top="0.59055118110236227" bottom="0.59055118110236227" header="0.51181102362204722" footer="0.51181102362204722"/>
  <pageSetup paperSize="9" scale="53" fitToHeight="0" orientation="portrait" r:id="rId1"/>
  <headerFooter alignWithMargins="0">
    <oddHeader>&amp;C&amp;"Calibri"&amp;10&amp;K000000 OFFICIAL&amp;1#_x000D_</oddHeader>
    <oddFooter>&amp;C_x000D_&amp;1#&amp;"Calibri"&amp;10&amp;K000000 OFFICIAL</oddFooter>
  </headerFooter>
  <extLst>
    <ext xmlns:x14="http://schemas.microsoft.com/office/spreadsheetml/2009/9/main" uri="{78C0D931-6437-407d-A8EE-F0AAD7539E65}">
      <x14:conditionalFormattings>
        <x14:conditionalFormatting xmlns:xm="http://schemas.microsoft.com/office/excel/2006/main">
          <x14:cfRule type="expression" priority="3" id="{161951A8-C039-4871-A0C5-55EFD77ED78F}">
            <xm:f>'Part 1'!$P$94=""</xm:f>
            <x14:dxf>
              <fill>
                <patternFill>
                  <bgColor theme="0" tint="-0.24994659260841701"/>
                </patternFill>
              </fill>
            </x14:dxf>
          </x14:cfRule>
          <xm:sqref>K17:M53 K80:M97</xm:sqref>
        </x14:conditionalFormatting>
        <x14:conditionalFormatting xmlns:xm="http://schemas.microsoft.com/office/excel/2006/main">
          <x14:cfRule type="expression" priority="19" id="{9ADB24A2-A6AF-48B9-9433-968AFC3A49B3}">
            <xm:f>'Part 1'!$P$94=""</xm:f>
            <x14:dxf>
              <fill>
                <patternFill>
                  <bgColor theme="0" tint="-0.24994659260841701"/>
                </patternFill>
              </fill>
            </x14:dxf>
          </x14:cfRule>
          <xm:sqref>K58:M74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BA60"/>
  <sheetViews>
    <sheetView showGridLines="0" zoomScaleNormal="100" workbookViewId="0">
      <selection sqref="A1:S1"/>
    </sheetView>
  </sheetViews>
  <sheetFormatPr defaultColWidth="9.140625" defaultRowHeight="15" x14ac:dyDescent="0.2"/>
  <cols>
    <col min="1" max="1" width="4.85546875" style="480" customWidth="1"/>
    <col min="2" max="2" width="28.140625" style="480" hidden="1" customWidth="1"/>
    <col min="3" max="3" width="107.140625" style="480" customWidth="1"/>
    <col min="4" max="4" width="3.85546875" style="480" customWidth="1"/>
    <col min="5" max="5" width="36.85546875" style="480" customWidth="1"/>
    <col min="6" max="6" width="3.5703125" style="480" customWidth="1"/>
    <col min="7" max="7" width="3.85546875" style="480" customWidth="1"/>
    <col min="8" max="8" width="26.42578125" style="480" customWidth="1"/>
    <col min="9" max="9" width="3.5703125" style="480" customWidth="1"/>
    <col min="10" max="10" width="29.140625" style="684" customWidth="1"/>
    <col min="11" max="11" width="3.5703125" style="480" customWidth="1"/>
    <col min="12" max="12" width="29.85546875" style="480" customWidth="1"/>
    <col min="13" max="13" width="3.85546875" style="480" customWidth="1"/>
    <col min="14" max="14" width="23.5703125" style="480" customWidth="1"/>
    <col min="15" max="15" width="3.85546875" style="480" customWidth="1"/>
    <col min="16" max="16" width="20.85546875" style="480" customWidth="1"/>
    <col min="17" max="17" width="3.5703125" style="480" customWidth="1"/>
    <col min="18" max="18" width="25.42578125" style="480" customWidth="1"/>
    <col min="19" max="19" width="3.140625" style="480" customWidth="1"/>
    <col min="20" max="20" width="26.85546875" style="480" customWidth="1"/>
    <col min="21" max="21" width="6.85546875" style="480" customWidth="1"/>
    <col min="22" max="22" width="9.5703125" style="557" hidden="1" customWidth="1"/>
    <col min="23" max="23" width="12.140625" style="558" hidden="1" customWidth="1"/>
    <col min="24" max="24" width="11" style="559" hidden="1" customWidth="1"/>
    <col min="25" max="25" width="32.140625" style="560" hidden="1" customWidth="1"/>
    <col min="26" max="52" width="9.140625" style="561" hidden="1" customWidth="1"/>
    <col min="53" max="53" width="9.140625" style="480" hidden="1" customWidth="1"/>
    <col min="54" max="56" width="9.140625" style="480" customWidth="1"/>
    <col min="57" max="16384" width="9.140625" style="480"/>
  </cols>
  <sheetData>
    <row r="1" spans="1:52" s="744" customFormat="1" ht="36.75" customHeight="1" x14ac:dyDescent="0.2">
      <c r="A1" s="1687" t="s">
        <v>1234</v>
      </c>
      <c r="B1" s="1688"/>
      <c r="C1" s="1688"/>
      <c r="D1" s="1688"/>
      <c r="E1" s="1688"/>
      <c r="F1" s="1688"/>
      <c r="G1" s="1688"/>
      <c r="H1" s="1688"/>
      <c r="I1" s="1688"/>
      <c r="J1" s="1688"/>
      <c r="K1" s="1688"/>
      <c r="L1" s="1688"/>
      <c r="M1" s="1688"/>
      <c r="N1" s="1688"/>
      <c r="O1" s="1688"/>
      <c r="P1" s="1688"/>
      <c r="Q1" s="1688"/>
      <c r="R1" s="1688"/>
      <c r="S1" s="1688"/>
      <c r="T1" s="1258" t="str">
        <f>'Part 1'!V29</f>
        <v xml:space="preserve">      Ver</v>
      </c>
      <c r="U1" s="1259">
        <f>'Part 1'!W29</f>
        <v>1.1000000000000001</v>
      </c>
      <c r="V1" s="741"/>
      <c r="W1" s="742"/>
      <c r="X1" s="743"/>
      <c r="Y1" s="743"/>
      <c r="Z1" s="741"/>
      <c r="AA1" s="741"/>
      <c r="AB1" s="741"/>
      <c r="AC1" s="741"/>
      <c r="AD1" s="741"/>
      <c r="AE1" s="741"/>
      <c r="AF1" s="741"/>
      <c r="AG1" s="741"/>
      <c r="AH1" s="741"/>
      <c r="AI1" s="741"/>
      <c r="AJ1" s="741"/>
      <c r="AK1" s="741"/>
      <c r="AL1" s="741"/>
      <c r="AM1" s="741"/>
      <c r="AN1" s="741"/>
      <c r="AO1" s="741"/>
      <c r="AP1" s="741"/>
      <c r="AQ1" s="741"/>
      <c r="AR1" s="741"/>
      <c r="AS1" s="741"/>
      <c r="AT1" s="741"/>
      <c r="AU1" s="741"/>
      <c r="AV1" s="741"/>
      <c r="AW1" s="741"/>
      <c r="AX1" s="741"/>
      <c r="AY1" s="741"/>
      <c r="AZ1" s="741"/>
    </row>
    <row r="2" spans="1:52" ht="21" customHeight="1" x14ac:dyDescent="0.2">
      <c r="A2" s="481" t="s">
        <v>908</v>
      </c>
      <c r="B2" s="482"/>
      <c r="C2" s="483"/>
      <c r="D2" s="483"/>
      <c r="E2" s="483"/>
      <c r="F2" s="483"/>
      <c r="G2" s="489"/>
      <c r="H2" s="483"/>
      <c r="I2" s="483"/>
      <c r="J2" s="678"/>
      <c r="K2" s="483"/>
      <c r="L2" s="484"/>
      <c r="M2" s="485"/>
      <c r="N2" s="486"/>
      <c r="O2" s="487"/>
      <c r="P2" s="488"/>
      <c r="Q2" s="488"/>
      <c r="R2" s="483"/>
      <c r="S2" s="483"/>
      <c r="T2" s="486"/>
      <c r="U2" s="490"/>
      <c r="V2" s="562"/>
    </row>
    <row r="3" spans="1:52" ht="23.25" x14ac:dyDescent="0.25">
      <c r="A3" s="481"/>
      <c r="B3" s="482"/>
      <c r="C3" s="491" t="str">
        <f>IF(ISERROR(VLOOKUP($E3,'LA list'!$B$3:$C$237,2,FALSE)),'Part 1'!$K$20,VLOOKUP($E3,'LA list'!$B$3:$C$237,2,FALSE))</f>
        <v>ZZZZ</v>
      </c>
      <c r="D3" s="492"/>
      <c r="E3" s="920" t="str">
        <f>'Part 1'!K21</f>
        <v>EZZZZ</v>
      </c>
      <c r="F3" s="485"/>
      <c r="G3" s="492"/>
      <c r="H3" s="486"/>
      <c r="I3" s="485"/>
      <c r="J3" s="679"/>
      <c r="K3" s="485"/>
      <c r="L3" s="486"/>
      <c r="M3" s="487"/>
      <c r="N3" s="488"/>
      <c r="O3" s="488"/>
      <c r="P3" s="492"/>
      <c r="Q3" s="492"/>
      <c r="R3" s="486"/>
      <c r="S3" s="485"/>
      <c r="T3" s="488"/>
      <c r="U3" s="490"/>
      <c r="V3" s="559"/>
      <c r="W3" s="563"/>
      <c r="X3" s="561"/>
      <c r="Y3" s="564"/>
    </row>
    <row r="4" spans="1:52" ht="18" x14ac:dyDescent="0.25">
      <c r="A4" s="481"/>
      <c r="B4" s="492"/>
      <c r="C4" s="881" t="str">
        <f>IF(W56&gt;0,"You must complete this tab","You should not complete this tab")</f>
        <v>You should not complete this tab</v>
      </c>
      <c r="D4" s="492"/>
      <c r="E4" s="535" t="s">
        <v>953</v>
      </c>
      <c r="F4" s="485"/>
      <c r="G4" s="489"/>
      <c r="H4" s="1698" t="s">
        <v>954</v>
      </c>
      <c r="I4" s="1699"/>
      <c r="J4" s="1699"/>
      <c r="K4" s="1699"/>
      <c r="L4" s="1699"/>
      <c r="M4" s="1699"/>
      <c r="N4" s="1699"/>
      <c r="O4" s="1699"/>
      <c r="P4" s="1700"/>
      <c r="Q4" s="488"/>
      <c r="R4" s="1698" t="s">
        <v>955</v>
      </c>
      <c r="S4" s="1701"/>
      <c r="T4" s="1702"/>
      <c r="U4" s="490"/>
      <c r="Y4" s="224"/>
    </row>
    <row r="5" spans="1:52" ht="17.25" thickBot="1" x14ac:dyDescent="0.3">
      <c r="A5" s="481"/>
      <c r="B5" s="493"/>
      <c r="C5" s="493"/>
      <c r="D5" s="494"/>
      <c r="E5" s="536"/>
      <c r="F5" s="495"/>
      <c r="G5" s="489"/>
      <c r="H5" s="532"/>
      <c r="I5" s="495"/>
      <c r="J5" s="680"/>
      <c r="K5" s="495"/>
      <c r="L5" s="495"/>
      <c r="M5" s="495"/>
      <c r="N5" s="495"/>
      <c r="O5" s="495"/>
      <c r="P5" s="540"/>
      <c r="Q5" s="496"/>
      <c r="R5" s="532"/>
      <c r="S5" s="495"/>
      <c r="T5" s="550"/>
      <c r="U5" s="490"/>
      <c r="Y5" s="224"/>
    </row>
    <row r="6" spans="1:52" ht="21" thickBot="1" x14ac:dyDescent="0.25">
      <c r="A6" s="481"/>
      <c r="B6" s="493"/>
      <c r="C6" s="497" t="s">
        <v>956</v>
      </c>
      <c r="D6" s="494"/>
      <c r="E6" s="499">
        <f>SUM(E13:E53)</f>
        <v>0</v>
      </c>
      <c r="F6" s="1035"/>
      <c r="G6" s="1037"/>
      <c r="H6" s="1036">
        <f>SUM(H13:H53)</f>
        <v>0</v>
      </c>
      <c r="I6" s="498"/>
      <c r="J6" s="499">
        <f>SUM(J13:J53)</f>
        <v>0</v>
      </c>
      <c r="K6" s="498"/>
      <c r="L6" s="499">
        <f>SUM(L13:L53)</f>
        <v>0</v>
      </c>
      <c r="M6" s="500"/>
      <c r="N6" s="499">
        <f>SUM(N13:N53)</f>
        <v>0</v>
      </c>
      <c r="O6" s="500"/>
      <c r="P6" s="499">
        <f>SUM(P13:P53)</f>
        <v>0</v>
      </c>
      <c r="Q6" s="500"/>
      <c r="R6" s="499">
        <f>SUM(R13:R53)</f>
        <v>0</v>
      </c>
      <c r="S6" s="498"/>
      <c r="T6" s="499">
        <f>SUM(T13:T53)</f>
        <v>0</v>
      </c>
      <c r="U6" s="490"/>
      <c r="Y6" s="563"/>
    </row>
    <row r="7" spans="1:52" s="507" customFormat="1" ht="21" customHeight="1" x14ac:dyDescent="0.25">
      <c r="A7" s="502"/>
      <c r="B7" s="493"/>
      <c r="C7" s="493"/>
      <c r="D7" s="483"/>
      <c r="E7" s="547" t="str">
        <f>IF(E6='Part 2'!L52,"","Not equal to Part 2 Line 12 column 2")</f>
        <v/>
      </c>
      <c r="F7" s="483"/>
      <c r="G7" s="504"/>
      <c r="H7" s="533"/>
      <c r="I7" s="483"/>
      <c r="J7" s="678"/>
      <c r="K7" s="483"/>
      <c r="L7" s="493" t="str">
        <f>IF(L6='Part 4'!M18,"","Not equal to Part 4 Line 1 column 2")</f>
        <v/>
      </c>
      <c r="M7" s="503"/>
      <c r="N7" s="503"/>
      <c r="O7" s="503"/>
      <c r="P7" s="541"/>
      <c r="Q7" s="505"/>
      <c r="R7" s="1244" t="str">
        <f>IF(R6=('Part 3'!M159+'Part 3'!W159)*-1,"","Not equal to Part 3 Line 41 multiplied by -1")</f>
        <v/>
      </c>
      <c r="S7" s="483"/>
      <c r="T7" s="541"/>
      <c r="U7" s="506"/>
      <c r="V7" s="557"/>
      <c r="W7" s="565"/>
      <c r="X7" s="557"/>
      <c r="Y7" s="224"/>
      <c r="Z7" s="531"/>
      <c r="AA7" s="531"/>
      <c r="AB7" s="531"/>
      <c r="AC7" s="531"/>
      <c r="AD7" s="531"/>
      <c r="AE7" s="531"/>
      <c r="AF7" s="531"/>
      <c r="AG7" s="531"/>
      <c r="AH7" s="531"/>
      <c r="AI7" s="531"/>
      <c r="AJ7" s="531"/>
      <c r="AK7" s="531"/>
      <c r="AL7" s="531"/>
      <c r="AM7" s="531"/>
      <c r="AN7" s="531"/>
      <c r="AO7" s="531"/>
      <c r="AP7" s="531"/>
      <c r="AQ7" s="531"/>
      <c r="AR7" s="531"/>
      <c r="AS7" s="531"/>
      <c r="AT7" s="531"/>
      <c r="AU7" s="531"/>
      <c r="AV7" s="531"/>
      <c r="AW7" s="531"/>
      <c r="AX7" s="531"/>
      <c r="AY7" s="531"/>
      <c r="AZ7" s="531"/>
    </row>
    <row r="8" spans="1:52" s="507" customFormat="1" ht="18.75" customHeight="1" x14ac:dyDescent="0.2">
      <c r="A8" s="502"/>
      <c r="B8" s="493"/>
      <c r="C8" s="493"/>
      <c r="D8" s="483"/>
      <c r="E8" s="537"/>
      <c r="F8" s="483"/>
      <c r="G8" s="503"/>
      <c r="H8" s="533"/>
      <c r="I8" s="483"/>
      <c r="J8" s="678"/>
      <c r="K8" s="483"/>
      <c r="L8" s="503"/>
      <c r="M8" s="503"/>
      <c r="N8" s="503"/>
      <c r="O8" s="503"/>
      <c r="P8" s="541"/>
      <c r="Q8" s="503"/>
      <c r="R8" s="551"/>
      <c r="S8" s="503"/>
      <c r="T8" s="541"/>
      <c r="U8" s="506"/>
      <c r="V8" s="557"/>
      <c r="W8" s="565"/>
      <c r="X8" s="557"/>
      <c r="Y8" s="563"/>
      <c r="Z8" s="531"/>
      <c r="AA8" s="531"/>
      <c r="AB8" s="531"/>
      <c r="AC8" s="531"/>
      <c r="AD8" s="531"/>
      <c r="AE8" s="531"/>
      <c r="AF8" s="531"/>
      <c r="AG8" s="531"/>
      <c r="AH8" s="531"/>
      <c r="AI8" s="531"/>
      <c r="AJ8" s="531"/>
      <c r="AK8" s="531"/>
      <c r="AL8" s="531"/>
      <c r="AM8" s="531"/>
      <c r="AN8" s="531"/>
      <c r="AO8" s="531"/>
      <c r="AP8" s="531"/>
      <c r="AQ8" s="531"/>
      <c r="AR8" s="531"/>
      <c r="AS8" s="531"/>
      <c r="AT8" s="531"/>
      <c r="AU8" s="531"/>
      <c r="AV8" s="531"/>
      <c r="AW8" s="531"/>
      <c r="AX8" s="531"/>
      <c r="AY8" s="531"/>
      <c r="AZ8" s="531"/>
    </row>
    <row r="9" spans="1:52" ht="43.5" customHeight="1" x14ac:dyDescent="0.2">
      <c r="A9" s="481"/>
      <c r="B9" s="493"/>
      <c r="C9" s="508" t="s">
        <v>957</v>
      </c>
      <c r="D9" s="483"/>
      <c r="E9" s="538" t="s">
        <v>953</v>
      </c>
      <c r="F9" s="509"/>
      <c r="G9" s="510"/>
      <c r="H9" s="1689" t="s">
        <v>954</v>
      </c>
      <c r="I9" s="1690"/>
      <c r="J9" s="1690"/>
      <c r="K9" s="1690"/>
      <c r="L9" s="1690"/>
      <c r="M9" s="1690"/>
      <c r="N9" s="1690"/>
      <c r="O9" s="1691"/>
      <c r="P9" s="1692"/>
      <c r="Q9" s="510"/>
      <c r="R9" s="1693"/>
      <c r="S9" s="1690"/>
      <c r="T9" s="552"/>
      <c r="U9" s="490"/>
      <c r="Y9" s="563"/>
    </row>
    <row r="10" spans="1:52" ht="21" customHeight="1" x14ac:dyDescent="0.2">
      <c r="A10" s="481"/>
      <c r="B10" s="493"/>
      <c r="C10" s="493"/>
      <c r="D10" s="483"/>
      <c r="E10" s="538">
        <v>1</v>
      </c>
      <c r="F10" s="511"/>
      <c r="G10" s="512"/>
      <c r="H10" s="534">
        <v>2</v>
      </c>
      <c r="I10" s="511"/>
      <c r="J10" s="511">
        <v>3</v>
      </c>
      <c r="K10" s="511"/>
      <c r="L10" s="512">
        <v>4</v>
      </c>
      <c r="M10" s="512"/>
      <c r="N10" s="512">
        <v>5</v>
      </c>
      <c r="O10" s="512"/>
      <c r="P10" s="542">
        <v>6</v>
      </c>
      <c r="Q10" s="512"/>
      <c r="R10" s="553" t="s">
        <v>958</v>
      </c>
      <c r="S10" s="512"/>
      <c r="T10" s="542" t="s">
        <v>959</v>
      </c>
      <c r="U10" s="490"/>
      <c r="Y10" s="563"/>
    </row>
    <row r="11" spans="1:52" ht="151.5" customHeight="1" x14ac:dyDescent="0.2">
      <c r="A11" s="481"/>
      <c r="B11" s="483"/>
      <c r="C11" s="497" t="s">
        <v>835</v>
      </c>
      <c r="D11" s="483"/>
      <c r="E11" s="539" t="s">
        <v>989</v>
      </c>
      <c r="F11" s="483"/>
      <c r="G11" s="489"/>
      <c r="H11" s="543" t="s">
        <v>960</v>
      </c>
      <c r="I11" s="544"/>
      <c r="J11" s="544" t="s">
        <v>1235</v>
      </c>
      <c r="K11" s="544"/>
      <c r="L11" s="544" t="s">
        <v>961</v>
      </c>
      <c r="M11" s="544"/>
      <c r="N11" s="544" t="s">
        <v>962</v>
      </c>
      <c r="O11" s="545"/>
      <c r="P11" s="546" t="s">
        <v>963</v>
      </c>
      <c r="Q11" s="496"/>
      <c r="R11" s="554" t="s">
        <v>964</v>
      </c>
      <c r="S11" s="555"/>
      <c r="T11" s="556" t="s">
        <v>965</v>
      </c>
      <c r="U11" s="490"/>
      <c r="Y11" s="563"/>
    </row>
    <row r="12" spans="1:52" ht="75.75" customHeight="1" thickBot="1" x14ac:dyDescent="0.3">
      <c r="A12" s="481"/>
      <c r="B12" s="1694"/>
      <c r="C12" s="1695"/>
      <c r="D12" s="483"/>
      <c r="E12" s="514" t="s">
        <v>966</v>
      </c>
      <c r="F12" s="515"/>
      <c r="G12" s="517"/>
      <c r="H12" s="514" t="s">
        <v>966</v>
      </c>
      <c r="I12" s="515"/>
      <c r="J12" s="514" t="s">
        <v>966</v>
      </c>
      <c r="K12" s="515"/>
      <c r="L12" s="514" t="s">
        <v>983</v>
      </c>
      <c r="M12" s="518"/>
      <c r="N12" s="514" t="s">
        <v>1191</v>
      </c>
      <c r="O12" s="516"/>
      <c r="P12" s="514" t="s">
        <v>990</v>
      </c>
      <c r="Q12" s="514"/>
      <c r="R12" s="514" t="s">
        <v>7676</v>
      </c>
      <c r="S12" s="515"/>
      <c r="T12" s="514" t="s">
        <v>967</v>
      </c>
      <c r="U12" s="490"/>
      <c r="Y12" s="563"/>
    </row>
    <row r="13" spans="1:52" s="521" customFormat="1" ht="21" customHeight="1" thickBot="1" x14ac:dyDescent="0.25">
      <c r="A13" s="519">
        <v>1</v>
      </c>
      <c r="B13" s="493" t="str">
        <f>CONCATENATE($E$3,"EZ",A13)</f>
        <v>EZZZZEZ1</v>
      </c>
      <c r="C13" s="848" t="str">
        <f>IFERROR(INDEX('EZ list'!E:E,MATCH(B13,'EZ list'!C:C,0)),"")</f>
        <v/>
      </c>
      <c r="D13" s="513"/>
      <c r="E13" s="880"/>
      <c r="F13" s="498"/>
      <c r="G13" s="501"/>
      <c r="H13" s="880"/>
      <c r="I13" s="498"/>
      <c r="J13" s="880"/>
      <c r="K13" s="498"/>
      <c r="L13" s="880"/>
      <c r="M13" s="500"/>
      <c r="N13" s="849" t="str">
        <f>IFERROR(INDEX('EZ list'!M:M,MATCH(B13,'EZ list'!C:C,0)),"")</f>
        <v/>
      </c>
      <c r="O13" s="500"/>
      <c r="P13" s="900" t="str">
        <f>IF(OR(C13=0,C13=""),"",IF(E13-H13-J13+L13-N13&lt;0,0,E13-H13-J13+L13-N13))</f>
        <v/>
      </c>
      <c r="Q13" s="500"/>
      <c r="R13" s="880">
        <v>0</v>
      </c>
      <c r="S13" s="498"/>
      <c r="T13" s="900" t="str">
        <f t="shared" ref="T13:T53" si="0">IF(C13="","",ROUND(R13+R13*(Adj_factor),0))</f>
        <v/>
      </c>
      <c r="U13" s="520"/>
      <c r="V13" s="566"/>
      <c r="W13" s="844">
        <f>IF(OR(C13="",C13=0),0,1)</f>
        <v>0</v>
      </c>
      <c r="X13" s="567"/>
      <c r="Y13" s="563"/>
      <c r="Z13" s="568"/>
      <c r="AA13" s="568"/>
      <c r="AB13" s="568"/>
      <c r="AC13" s="568"/>
      <c r="AD13" s="568"/>
      <c r="AE13" s="568"/>
      <c r="AF13" s="568"/>
      <c r="AG13" s="568"/>
      <c r="AH13" s="568"/>
      <c r="AI13" s="568"/>
      <c r="AJ13" s="568"/>
      <c r="AK13" s="568"/>
      <c r="AL13" s="568"/>
      <c r="AM13" s="568"/>
      <c r="AN13" s="568"/>
      <c r="AO13" s="568"/>
      <c r="AP13" s="568"/>
      <c r="AQ13" s="568"/>
      <c r="AR13" s="568"/>
      <c r="AS13" s="568"/>
      <c r="AT13" s="568"/>
      <c r="AU13" s="568"/>
      <c r="AV13" s="568"/>
      <c r="AW13" s="568"/>
      <c r="AX13" s="568"/>
      <c r="AY13" s="568"/>
      <c r="AZ13" s="568"/>
    </row>
    <row r="14" spans="1:52" s="521" customFormat="1" ht="21" customHeight="1" thickBot="1" x14ac:dyDescent="0.25">
      <c r="A14" s="519">
        <v>2</v>
      </c>
      <c r="B14" s="493" t="str">
        <f t="shared" ref="B14:B53" si="1">CONCATENATE($E$3,"EZ",A14)</f>
        <v>EZZZZEZ2</v>
      </c>
      <c r="C14" s="848" t="str">
        <f>IFERROR(INDEX('EZ list'!E:E,MATCH(B14,'EZ list'!C:C,0)),"")</f>
        <v/>
      </c>
      <c r="D14" s="513"/>
      <c r="E14" s="880"/>
      <c r="F14" s="498"/>
      <c r="G14" s="501"/>
      <c r="H14" s="882"/>
      <c r="I14" s="498"/>
      <c r="J14" s="880"/>
      <c r="K14" s="498"/>
      <c r="L14" s="880"/>
      <c r="M14" s="500"/>
      <c r="N14" s="849" t="str">
        <f>IFERROR(INDEX('EZ list'!M:M,MATCH(B14,'EZ list'!C:C,0)),"")</f>
        <v/>
      </c>
      <c r="O14" s="500"/>
      <c r="P14" s="900" t="str">
        <f t="shared" ref="P14:P53" si="2">IF(OR(C14=0,C14=""),"",IF(E14-H14-J14+L14-N14&lt;0,0,E14-H14-J14+L14-N14))</f>
        <v/>
      </c>
      <c r="Q14" s="500"/>
      <c r="R14" s="880"/>
      <c r="S14" s="498"/>
      <c r="T14" s="900" t="str">
        <f t="shared" si="0"/>
        <v/>
      </c>
      <c r="U14" s="520"/>
      <c r="V14" s="566"/>
      <c r="W14" s="844">
        <f t="shared" ref="W14:W53" si="3">IF(C14="",0,1)</f>
        <v>0</v>
      </c>
      <c r="X14" s="567"/>
      <c r="Y14" s="563"/>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568"/>
      <c r="AW14" s="568"/>
      <c r="AX14" s="568"/>
      <c r="AY14" s="568"/>
      <c r="AZ14" s="568"/>
    </row>
    <row r="15" spans="1:52" s="521" customFormat="1" ht="21" customHeight="1" thickBot="1" x14ac:dyDescent="0.25">
      <c r="A15" s="519">
        <v>3</v>
      </c>
      <c r="B15" s="493" t="str">
        <f t="shared" si="1"/>
        <v>EZZZZEZ3</v>
      </c>
      <c r="C15" s="848" t="str">
        <f>IFERROR(INDEX('EZ list'!E:E,MATCH(B15,'EZ list'!C:C,0)),"")</f>
        <v/>
      </c>
      <c r="D15" s="513"/>
      <c r="E15" s="880"/>
      <c r="F15" s="498"/>
      <c r="G15" s="501"/>
      <c r="H15" s="880"/>
      <c r="I15" s="498"/>
      <c r="J15" s="880"/>
      <c r="K15" s="498"/>
      <c r="L15" s="880"/>
      <c r="M15" s="500"/>
      <c r="N15" s="849" t="str">
        <f>IFERROR(INDEX('EZ list'!M:M,MATCH(B15,'EZ list'!C:C,0)),"")</f>
        <v/>
      </c>
      <c r="O15" s="500"/>
      <c r="P15" s="900" t="str">
        <f t="shared" si="2"/>
        <v/>
      </c>
      <c r="Q15" s="500"/>
      <c r="R15" s="880"/>
      <c r="S15" s="498"/>
      <c r="T15" s="900" t="str">
        <f t="shared" si="0"/>
        <v/>
      </c>
      <c r="U15" s="520"/>
      <c r="V15" s="566"/>
      <c r="W15" s="844">
        <f>IF(C15="",0,1)</f>
        <v>0</v>
      </c>
      <c r="X15" s="567"/>
      <c r="Y15" s="563"/>
      <c r="Z15" s="568"/>
      <c r="AA15" s="568"/>
      <c r="AB15" s="568"/>
      <c r="AC15" s="568"/>
      <c r="AD15" s="568"/>
      <c r="AE15" s="568"/>
      <c r="AF15" s="568"/>
      <c r="AG15" s="568"/>
      <c r="AH15" s="568"/>
      <c r="AI15" s="568"/>
      <c r="AJ15" s="568"/>
      <c r="AK15" s="568"/>
      <c r="AL15" s="568"/>
      <c r="AM15" s="568"/>
      <c r="AN15" s="568"/>
      <c r="AO15" s="568"/>
      <c r="AP15" s="568"/>
      <c r="AQ15" s="568"/>
      <c r="AR15" s="568"/>
      <c r="AS15" s="568"/>
      <c r="AT15" s="568"/>
      <c r="AU15" s="568"/>
      <c r="AV15" s="568"/>
      <c r="AW15" s="568"/>
      <c r="AX15" s="568"/>
      <c r="AY15" s="568"/>
      <c r="AZ15" s="568"/>
    </row>
    <row r="16" spans="1:52" s="521" customFormat="1" ht="21" customHeight="1" thickBot="1" x14ac:dyDescent="0.25">
      <c r="A16" s="519">
        <v>4</v>
      </c>
      <c r="B16" s="493" t="str">
        <f t="shared" si="1"/>
        <v>EZZZZEZ4</v>
      </c>
      <c r="C16" s="848" t="str">
        <f>IFERROR(INDEX('EZ list'!E:E,MATCH(B16,'EZ list'!C:C,0)),"")</f>
        <v/>
      </c>
      <c r="D16" s="513"/>
      <c r="E16" s="880"/>
      <c r="F16" s="498"/>
      <c r="G16" s="501"/>
      <c r="H16" s="882"/>
      <c r="I16" s="498"/>
      <c r="J16" s="880"/>
      <c r="K16" s="498"/>
      <c r="L16" s="880"/>
      <c r="M16" s="500"/>
      <c r="N16" s="849" t="str">
        <f>IFERROR(INDEX('EZ list'!M:M,MATCH(B16,'EZ list'!C:C,0)),"")</f>
        <v/>
      </c>
      <c r="O16" s="500"/>
      <c r="P16" s="900" t="str">
        <f t="shared" si="2"/>
        <v/>
      </c>
      <c r="Q16" s="500"/>
      <c r="R16" s="880"/>
      <c r="S16" s="498"/>
      <c r="T16" s="900" t="str">
        <f t="shared" si="0"/>
        <v/>
      </c>
      <c r="U16" s="520"/>
      <c r="V16" s="566"/>
      <c r="W16" s="844">
        <f t="shared" si="3"/>
        <v>0</v>
      </c>
      <c r="X16" s="567"/>
      <c r="Y16" s="563"/>
      <c r="Z16" s="568"/>
      <c r="AA16" s="568"/>
      <c r="AB16" s="568"/>
      <c r="AC16" s="568"/>
      <c r="AD16" s="568"/>
      <c r="AE16" s="568"/>
      <c r="AF16" s="568"/>
      <c r="AG16" s="568"/>
      <c r="AH16" s="568"/>
      <c r="AI16" s="568"/>
      <c r="AJ16" s="568"/>
      <c r="AK16" s="568"/>
      <c r="AL16" s="568"/>
      <c r="AM16" s="568"/>
      <c r="AN16" s="568"/>
      <c r="AO16" s="568"/>
      <c r="AP16" s="568"/>
      <c r="AQ16" s="568"/>
      <c r="AR16" s="568"/>
      <c r="AS16" s="568"/>
      <c r="AT16" s="568"/>
      <c r="AU16" s="568"/>
      <c r="AV16" s="568"/>
      <c r="AW16" s="568"/>
      <c r="AX16" s="568"/>
      <c r="AY16" s="568"/>
      <c r="AZ16" s="568"/>
    </row>
    <row r="17" spans="1:52" s="521" customFormat="1" ht="21" customHeight="1" thickBot="1" x14ac:dyDescent="0.25">
      <c r="A17" s="519">
        <v>5</v>
      </c>
      <c r="B17" s="493" t="str">
        <f t="shared" si="1"/>
        <v>EZZZZEZ5</v>
      </c>
      <c r="C17" s="848" t="str">
        <f>IFERROR(INDEX('EZ list'!E:E,MATCH(B17,'EZ list'!C:C,0)),"")</f>
        <v/>
      </c>
      <c r="D17" s="513"/>
      <c r="E17" s="880"/>
      <c r="F17" s="498"/>
      <c r="G17" s="501"/>
      <c r="H17" s="880"/>
      <c r="I17" s="498"/>
      <c r="J17" s="880"/>
      <c r="K17" s="498"/>
      <c r="L17" s="880"/>
      <c r="M17" s="500"/>
      <c r="N17" s="849" t="str">
        <f>IFERROR(INDEX('EZ list'!M:M,MATCH(B17,'EZ list'!C:C,0)),"")</f>
        <v/>
      </c>
      <c r="O17" s="500"/>
      <c r="P17" s="900" t="str">
        <f t="shared" si="2"/>
        <v/>
      </c>
      <c r="Q17" s="500"/>
      <c r="R17" s="880"/>
      <c r="S17" s="498"/>
      <c r="T17" s="900" t="str">
        <f t="shared" si="0"/>
        <v/>
      </c>
      <c r="U17" s="520"/>
      <c r="V17" s="566"/>
      <c r="W17" s="844">
        <f t="shared" si="3"/>
        <v>0</v>
      </c>
      <c r="X17" s="567"/>
      <c r="Y17" s="563"/>
      <c r="Z17" s="568"/>
      <c r="AA17" s="568"/>
      <c r="AB17" s="568"/>
      <c r="AC17" s="568"/>
      <c r="AD17" s="568"/>
      <c r="AE17" s="568"/>
      <c r="AF17" s="568"/>
      <c r="AG17" s="568"/>
      <c r="AH17" s="568"/>
      <c r="AI17" s="568"/>
      <c r="AJ17" s="568"/>
      <c r="AK17" s="568"/>
      <c r="AL17" s="568"/>
      <c r="AM17" s="568"/>
      <c r="AN17" s="568"/>
      <c r="AO17" s="568"/>
      <c r="AP17" s="568"/>
      <c r="AQ17" s="568"/>
      <c r="AR17" s="568"/>
      <c r="AS17" s="568"/>
      <c r="AT17" s="568"/>
      <c r="AU17" s="568"/>
      <c r="AV17" s="568"/>
      <c r="AW17" s="568"/>
      <c r="AX17" s="568"/>
      <c r="AY17" s="568"/>
      <c r="AZ17" s="568"/>
    </row>
    <row r="18" spans="1:52" s="521" customFormat="1" ht="21" customHeight="1" thickBot="1" x14ac:dyDescent="0.25">
      <c r="A18" s="519">
        <v>6</v>
      </c>
      <c r="B18" s="493" t="str">
        <f t="shared" si="1"/>
        <v>EZZZZEZ6</v>
      </c>
      <c r="C18" s="848" t="str">
        <f>IFERROR(INDEX('EZ list'!E:E,MATCH(B18,'EZ list'!C:C,0)),"")</f>
        <v/>
      </c>
      <c r="D18" s="513"/>
      <c r="E18" s="880"/>
      <c r="F18" s="498"/>
      <c r="G18" s="501"/>
      <c r="H18" s="882"/>
      <c r="I18" s="498"/>
      <c r="J18" s="880"/>
      <c r="K18" s="498"/>
      <c r="L18" s="880"/>
      <c r="M18" s="500"/>
      <c r="N18" s="849" t="str">
        <f>IFERROR(INDEX('EZ list'!M:M,MATCH(B18,'EZ list'!C:C,0)),"")</f>
        <v/>
      </c>
      <c r="O18" s="500"/>
      <c r="P18" s="900" t="str">
        <f t="shared" si="2"/>
        <v/>
      </c>
      <c r="Q18" s="500"/>
      <c r="R18" s="880"/>
      <c r="S18" s="498"/>
      <c r="T18" s="900" t="str">
        <f t="shared" si="0"/>
        <v/>
      </c>
      <c r="U18" s="520"/>
      <c r="V18" s="566"/>
      <c r="W18" s="844">
        <f t="shared" si="3"/>
        <v>0</v>
      </c>
      <c r="X18" s="567"/>
      <c r="Y18" s="563"/>
      <c r="Z18" s="568"/>
      <c r="AA18" s="568"/>
      <c r="AB18" s="568"/>
      <c r="AC18" s="568"/>
      <c r="AD18" s="568"/>
      <c r="AE18" s="568"/>
      <c r="AF18" s="568"/>
      <c r="AG18" s="568"/>
      <c r="AH18" s="568"/>
      <c r="AI18" s="568"/>
      <c r="AJ18" s="568"/>
      <c r="AK18" s="568"/>
      <c r="AL18" s="568"/>
      <c r="AM18" s="568"/>
      <c r="AN18" s="568"/>
      <c r="AO18" s="568"/>
      <c r="AP18" s="568"/>
      <c r="AQ18" s="568"/>
      <c r="AR18" s="568"/>
      <c r="AS18" s="568"/>
      <c r="AT18" s="568"/>
      <c r="AU18" s="568"/>
      <c r="AV18" s="568"/>
      <c r="AW18" s="568"/>
      <c r="AX18" s="568"/>
      <c r="AY18" s="568"/>
      <c r="AZ18" s="568"/>
    </row>
    <row r="19" spans="1:52" s="521" customFormat="1" ht="21" customHeight="1" thickBot="1" x14ac:dyDescent="0.25">
      <c r="A19" s="519">
        <v>7</v>
      </c>
      <c r="B19" s="493" t="str">
        <f t="shared" si="1"/>
        <v>EZZZZEZ7</v>
      </c>
      <c r="C19" s="848" t="str">
        <f>IFERROR(INDEX('EZ list'!E:E,MATCH(B19,'EZ list'!C:C,0)),"")</f>
        <v/>
      </c>
      <c r="D19" s="513"/>
      <c r="E19" s="880"/>
      <c r="F19" s="498"/>
      <c r="G19" s="501"/>
      <c r="H19" s="880"/>
      <c r="I19" s="498"/>
      <c r="J19" s="880"/>
      <c r="K19" s="498"/>
      <c r="L19" s="880"/>
      <c r="M19" s="500"/>
      <c r="N19" s="849" t="str">
        <f>IFERROR(INDEX('EZ list'!M:M,MATCH(B19,'EZ list'!C:C,0)),"")</f>
        <v/>
      </c>
      <c r="O19" s="500"/>
      <c r="P19" s="900" t="str">
        <f t="shared" si="2"/>
        <v/>
      </c>
      <c r="Q19" s="500"/>
      <c r="R19" s="880"/>
      <c r="S19" s="498"/>
      <c r="T19" s="900" t="str">
        <f t="shared" si="0"/>
        <v/>
      </c>
      <c r="U19" s="520"/>
      <c r="V19" s="566"/>
      <c r="W19" s="844">
        <f t="shared" si="3"/>
        <v>0</v>
      </c>
      <c r="X19" s="567"/>
      <c r="Y19" s="563"/>
      <c r="Z19" s="568"/>
      <c r="AA19" s="568"/>
      <c r="AB19" s="568"/>
      <c r="AC19" s="568"/>
      <c r="AD19" s="568"/>
      <c r="AE19" s="568"/>
      <c r="AF19" s="568"/>
      <c r="AG19" s="568"/>
      <c r="AH19" s="568"/>
      <c r="AI19" s="568"/>
      <c r="AJ19" s="568"/>
      <c r="AK19" s="568"/>
      <c r="AL19" s="568"/>
      <c r="AM19" s="568"/>
      <c r="AN19" s="568"/>
      <c r="AO19" s="568"/>
      <c r="AP19" s="568"/>
      <c r="AQ19" s="568"/>
      <c r="AR19" s="568"/>
      <c r="AS19" s="568"/>
      <c r="AT19" s="568"/>
      <c r="AU19" s="568"/>
      <c r="AV19" s="568"/>
      <c r="AW19" s="568"/>
      <c r="AX19" s="568"/>
      <c r="AY19" s="568"/>
      <c r="AZ19" s="568"/>
    </row>
    <row r="20" spans="1:52" s="521" customFormat="1" ht="21" customHeight="1" thickBot="1" x14ac:dyDescent="0.25">
      <c r="A20" s="519">
        <v>8</v>
      </c>
      <c r="B20" s="493" t="str">
        <f t="shared" si="1"/>
        <v>EZZZZEZ8</v>
      </c>
      <c r="C20" s="848" t="str">
        <f>IFERROR(INDEX('EZ list'!E:E,MATCH(B20,'EZ list'!C:C,0)),"")</f>
        <v/>
      </c>
      <c r="D20" s="513"/>
      <c r="E20" s="880"/>
      <c r="F20" s="498"/>
      <c r="G20" s="501"/>
      <c r="H20" s="882"/>
      <c r="I20" s="498"/>
      <c r="J20" s="880"/>
      <c r="K20" s="498"/>
      <c r="L20" s="880"/>
      <c r="M20" s="500"/>
      <c r="N20" s="849" t="str">
        <f>IFERROR(INDEX('EZ list'!M:M,MATCH(B20,'EZ list'!C:C,0)),"")</f>
        <v/>
      </c>
      <c r="O20" s="500"/>
      <c r="P20" s="900" t="str">
        <f t="shared" si="2"/>
        <v/>
      </c>
      <c r="Q20" s="500"/>
      <c r="R20" s="880"/>
      <c r="S20" s="498"/>
      <c r="T20" s="900" t="str">
        <f t="shared" si="0"/>
        <v/>
      </c>
      <c r="U20" s="520"/>
      <c r="V20" s="566"/>
      <c r="W20" s="844">
        <f t="shared" si="3"/>
        <v>0</v>
      </c>
      <c r="X20" s="567"/>
      <c r="Y20" s="563"/>
      <c r="Z20" s="568"/>
      <c r="AA20" s="568"/>
      <c r="AB20" s="568"/>
      <c r="AC20" s="568"/>
      <c r="AD20" s="568"/>
      <c r="AE20" s="568"/>
      <c r="AF20" s="568"/>
      <c r="AG20" s="568"/>
      <c r="AH20" s="568"/>
      <c r="AI20" s="568"/>
      <c r="AJ20" s="568"/>
      <c r="AK20" s="568"/>
      <c r="AL20" s="568"/>
      <c r="AM20" s="568"/>
      <c r="AN20" s="568"/>
      <c r="AO20" s="568"/>
      <c r="AP20" s="568"/>
      <c r="AQ20" s="568"/>
      <c r="AR20" s="568"/>
      <c r="AS20" s="568"/>
      <c r="AT20" s="568"/>
      <c r="AU20" s="568"/>
      <c r="AV20" s="568"/>
      <c r="AW20" s="568"/>
      <c r="AX20" s="568"/>
      <c r="AY20" s="568"/>
      <c r="AZ20" s="568"/>
    </row>
    <row r="21" spans="1:52" s="521" customFormat="1" ht="21" customHeight="1" thickBot="1" x14ac:dyDescent="0.25">
      <c r="A21" s="519">
        <v>9</v>
      </c>
      <c r="B21" s="493" t="str">
        <f t="shared" si="1"/>
        <v>EZZZZEZ9</v>
      </c>
      <c r="C21" s="848" t="str">
        <f>IFERROR(INDEX('EZ list'!E:E,MATCH(B21,'EZ list'!C:C,0)),"")</f>
        <v/>
      </c>
      <c r="D21" s="513"/>
      <c r="E21" s="880"/>
      <c r="F21" s="498"/>
      <c r="G21" s="501"/>
      <c r="H21" s="880"/>
      <c r="I21" s="498"/>
      <c r="J21" s="880"/>
      <c r="K21" s="498"/>
      <c r="L21" s="880"/>
      <c r="M21" s="500"/>
      <c r="N21" s="849" t="str">
        <f>IFERROR(INDEX('EZ list'!M:M,MATCH(B21,'EZ list'!C:C,0)),"")</f>
        <v/>
      </c>
      <c r="O21" s="500"/>
      <c r="P21" s="900" t="str">
        <f t="shared" si="2"/>
        <v/>
      </c>
      <c r="Q21" s="500"/>
      <c r="R21" s="880"/>
      <c r="S21" s="498"/>
      <c r="T21" s="900" t="str">
        <f t="shared" si="0"/>
        <v/>
      </c>
      <c r="U21" s="520"/>
      <c r="V21" s="566"/>
      <c r="W21" s="844">
        <f t="shared" si="3"/>
        <v>0</v>
      </c>
      <c r="X21" s="567"/>
      <c r="Y21" s="563"/>
      <c r="Z21" s="568"/>
      <c r="AA21" s="568"/>
      <c r="AB21" s="568"/>
      <c r="AC21" s="568"/>
      <c r="AD21" s="568"/>
      <c r="AE21" s="568"/>
      <c r="AF21" s="568"/>
      <c r="AG21" s="568"/>
      <c r="AH21" s="568"/>
      <c r="AI21" s="568"/>
      <c r="AJ21" s="568"/>
      <c r="AK21" s="568"/>
      <c r="AL21" s="568"/>
      <c r="AM21" s="568"/>
      <c r="AN21" s="568"/>
      <c r="AO21" s="568"/>
      <c r="AP21" s="568"/>
      <c r="AQ21" s="568"/>
      <c r="AR21" s="568"/>
      <c r="AS21" s="568"/>
      <c r="AT21" s="568"/>
      <c r="AU21" s="568"/>
      <c r="AV21" s="568"/>
      <c r="AW21" s="568"/>
      <c r="AX21" s="568"/>
      <c r="AY21" s="568"/>
      <c r="AZ21" s="568"/>
    </row>
    <row r="22" spans="1:52" s="521" customFormat="1" ht="21" customHeight="1" thickBot="1" x14ac:dyDescent="0.25">
      <c r="A22" s="519">
        <v>10</v>
      </c>
      <c r="B22" s="493" t="str">
        <f t="shared" si="1"/>
        <v>EZZZZEZ10</v>
      </c>
      <c r="C22" s="848" t="str">
        <f>IFERROR(INDEX('EZ list'!E:E,MATCH(B22,'EZ list'!C:C,0)),"")</f>
        <v/>
      </c>
      <c r="D22" s="513"/>
      <c r="E22" s="880"/>
      <c r="F22" s="498"/>
      <c r="G22" s="501"/>
      <c r="H22" s="882"/>
      <c r="I22" s="498"/>
      <c r="J22" s="880"/>
      <c r="K22" s="498"/>
      <c r="L22" s="880"/>
      <c r="M22" s="500"/>
      <c r="N22" s="849" t="str">
        <f>IFERROR(INDEX('EZ list'!M:M,MATCH(B22,'EZ list'!C:C,0)),"")</f>
        <v/>
      </c>
      <c r="O22" s="500"/>
      <c r="P22" s="900" t="str">
        <f t="shared" si="2"/>
        <v/>
      </c>
      <c r="Q22" s="500"/>
      <c r="R22" s="880"/>
      <c r="S22" s="498"/>
      <c r="T22" s="900" t="str">
        <f t="shared" si="0"/>
        <v/>
      </c>
      <c r="U22" s="520"/>
      <c r="V22" s="566"/>
      <c r="W22" s="844">
        <f t="shared" si="3"/>
        <v>0</v>
      </c>
      <c r="X22" s="567"/>
      <c r="Y22" s="563"/>
      <c r="Z22" s="568"/>
      <c r="AA22" s="568"/>
      <c r="AB22" s="568"/>
      <c r="AC22" s="568"/>
      <c r="AD22" s="568"/>
      <c r="AE22" s="568"/>
      <c r="AF22" s="568"/>
      <c r="AG22" s="568"/>
      <c r="AH22" s="568"/>
      <c r="AI22" s="568"/>
      <c r="AJ22" s="568"/>
      <c r="AK22" s="568"/>
      <c r="AL22" s="568"/>
      <c r="AM22" s="568"/>
      <c r="AN22" s="568"/>
      <c r="AO22" s="568"/>
      <c r="AP22" s="568"/>
      <c r="AQ22" s="568"/>
      <c r="AR22" s="568"/>
      <c r="AS22" s="568"/>
      <c r="AT22" s="568"/>
      <c r="AU22" s="568"/>
      <c r="AV22" s="568"/>
      <c r="AW22" s="568"/>
      <c r="AX22" s="568"/>
      <c r="AY22" s="568"/>
      <c r="AZ22" s="568"/>
    </row>
    <row r="23" spans="1:52" s="521" customFormat="1" ht="21" customHeight="1" thickBot="1" x14ac:dyDescent="0.25">
      <c r="A23" s="519">
        <v>11</v>
      </c>
      <c r="B23" s="493" t="str">
        <f t="shared" si="1"/>
        <v>EZZZZEZ11</v>
      </c>
      <c r="C23" s="848" t="str">
        <f>IFERROR(INDEX('EZ list'!E:E,MATCH(B23,'EZ list'!C:C,0)),"")</f>
        <v/>
      </c>
      <c r="D23" s="513"/>
      <c r="E23" s="880"/>
      <c r="F23" s="498"/>
      <c r="G23" s="501"/>
      <c r="H23" s="880"/>
      <c r="I23" s="498"/>
      <c r="J23" s="880"/>
      <c r="K23" s="498"/>
      <c r="L23" s="880"/>
      <c r="M23" s="500"/>
      <c r="N23" s="849" t="str">
        <f>IFERROR(INDEX('EZ list'!M:M,MATCH(B23,'EZ list'!C:C,0)),"")</f>
        <v/>
      </c>
      <c r="O23" s="500"/>
      <c r="P23" s="900" t="str">
        <f t="shared" si="2"/>
        <v/>
      </c>
      <c r="Q23" s="500"/>
      <c r="R23" s="880"/>
      <c r="S23" s="498"/>
      <c r="T23" s="900" t="str">
        <f t="shared" si="0"/>
        <v/>
      </c>
      <c r="U23" s="520"/>
      <c r="V23" s="566"/>
      <c r="W23" s="844">
        <f t="shared" si="3"/>
        <v>0</v>
      </c>
      <c r="X23" s="567"/>
      <c r="Y23" s="563"/>
      <c r="Z23" s="568"/>
      <c r="AA23" s="568"/>
      <c r="AB23" s="568"/>
      <c r="AC23" s="568"/>
      <c r="AD23" s="568"/>
      <c r="AE23" s="568"/>
      <c r="AF23" s="568"/>
      <c r="AG23" s="568"/>
      <c r="AH23" s="568"/>
      <c r="AI23" s="568"/>
      <c r="AJ23" s="568"/>
      <c r="AK23" s="568"/>
      <c r="AL23" s="568"/>
      <c r="AM23" s="568"/>
      <c r="AN23" s="568"/>
      <c r="AO23" s="568"/>
      <c r="AP23" s="568"/>
      <c r="AQ23" s="568"/>
      <c r="AR23" s="568"/>
      <c r="AS23" s="568"/>
      <c r="AT23" s="568"/>
      <c r="AU23" s="568"/>
      <c r="AV23" s="568"/>
      <c r="AW23" s="568"/>
      <c r="AX23" s="568"/>
      <c r="AY23" s="568"/>
      <c r="AZ23" s="568"/>
    </row>
    <row r="24" spans="1:52" s="521" customFormat="1" ht="21" customHeight="1" thickBot="1" x14ac:dyDescent="0.25">
      <c r="A24" s="519">
        <v>12</v>
      </c>
      <c r="B24" s="493" t="str">
        <f t="shared" si="1"/>
        <v>EZZZZEZ12</v>
      </c>
      <c r="C24" s="848" t="str">
        <f>IFERROR(INDEX('EZ list'!E:E,MATCH(B24,'EZ list'!C:C,0)),"")</f>
        <v/>
      </c>
      <c r="D24" s="513"/>
      <c r="E24" s="880"/>
      <c r="F24" s="498"/>
      <c r="G24" s="501"/>
      <c r="H24" s="882"/>
      <c r="I24" s="498"/>
      <c r="J24" s="880"/>
      <c r="K24" s="498"/>
      <c r="L24" s="880"/>
      <c r="M24" s="500"/>
      <c r="N24" s="849" t="str">
        <f>IFERROR(INDEX('EZ list'!M:M,MATCH(B24,'EZ list'!C:C,0)),"")</f>
        <v/>
      </c>
      <c r="O24" s="500"/>
      <c r="P24" s="900" t="str">
        <f t="shared" si="2"/>
        <v/>
      </c>
      <c r="Q24" s="500"/>
      <c r="R24" s="880"/>
      <c r="S24" s="498"/>
      <c r="T24" s="900" t="str">
        <f t="shared" si="0"/>
        <v/>
      </c>
      <c r="U24" s="520"/>
      <c r="V24" s="566"/>
      <c r="W24" s="844">
        <f t="shared" si="3"/>
        <v>0</v>
      </c>
      <c r="X24" s="567"/>
      <c r="Y24" s="563"/>
      <c r="Z24" s="568"/>
      <c r="AA24" s="568"/>
      <c r="AB24" s="568"/>
      <c r="AC24" s="568"/>
      <c r="AD24" s="568"/>
      <c r="AE24" s="568"/>
      <c r="AF24" s="568"/>
      <c r="AG24" s="568"/>
      <c r="AH24" s="568"/>
      <c r="AI24" s="568"/>
      <c r="AJ24" s="568"/>
      <c r="AK24" s="568"/>
      <c r="AL24" s="568"/>
      <c r="AM24" s="568"/>
      <c r="AN24" s="568"/>
      <c r="AO24" s="568"/>
      <c r="AP24" s="568"/>
      <c r="AQ24" s="568"/>
      <c r="AR24" s="568"/>
      <c r="AS24" s="568"/>
      <c r="AT24" s="568"/>
      <c r="AU24" s="568"/>
      <c r="AV24" s="568"/>
      <c r="AW24" s="568"/>
      <c r="AX24" s="568"/>
      <c r="AY24" s="568"/>
      <c r="AZ24" s="568"/>
    </row>
    <row r="25" spans="1:52" s="521" customFormat="1" ht="21" customHeight="1" thickBot="1" x14ac:dyDescent="0.25">
      <c r="A25" s="519">
        <v>13</v>
      </c>
      <c r="B25" s="493" t="str">
        <f t="shared" si="1"/>
        <v>EZZZZEZ13</v>
      </c>
      <c r="C25" s="848" t="str">
        <f>IFERROR(INDEX('EZ list'!E:E,MATCH(B25,'EZ list'!C:C,0)),"")</f>
        <v/>
      </c>
      <c r="D25" s="513"/>
      <c r="E25" s="880"/>
      <c r="F25" s="498"/>
      <c r="G25" s="501"/>
      <c r="H25" s="880"/>
      <c r="I25" s="498"/>
      <c r="J25" s="880"/>
      <c r="K25" s="498"/>
      <c r="L25" s="880"/>
      <c r="M25" s="500"/>
      <c r="N25" s="849" t="str">
        <f>IFERROR(INDEX('EZ list'!M:M,MATCH(B25,'EZ list'!C:C,0)),"")</f>
        <v/>
      </c>
      <c r="O25" s="500"/>
      <c r="P25" s="900" t="str">
        <f t="shared" si="2"/>
        <v/>
      </c>
      <c r="Q25" s="500"/>
      <c r="R25" s="880"/>
      <c r="S25" s="498"/>
      <c r="T25" s="900" t="str">
        <f t="shared" si="0"/>
        <v/>
      </c>
      <c r="U25" s="520"/>
      <c r="V25" s="566"/>
      <c r="W25" s="844">
        <f t="shared" si="3"/>
        <v>0</v>
      </c>
      <c r="X25" s="567"/>
      <c r="Y25" s="563"/>
      <c r="Z25" s="568"/>
      <c r="AA25" s="568"/>
      <c r="AB25" s="568"/>
      <c r="AC25" s="568"/>
      <c r="AD25" s="568"/>
      <c r="AE25" s="568"/>
      <c r="AF25" s="568"/>
      <c r="AG25" s="568"/>
      <c r="AH25" s="568"/>
      <c r="AI25" s="568"/>
      <c r="AJ25" s="568"/>
      <c r="AK25" s="568"/>
      <c r="AL25" s="568"/>
      <c r="AM25" s="568"/>
      <c r="AN25" s="568"/>
      <c r="AO25" s="568"/>
      <c r="AP25" s="568"/>
      <c r="AQ25" s="568"/>
      <c r="AR25" s="568"/>
      <c r="AS25" s="568"/>
      <c r="AT25" s="568"/>
      <c r="AU25" s="568"/>
      <c r="AV25" s="568"/>
      <c r="AW25" s="568"/>
      <c r="AX25" s="568"/>
      <c r="AY25" s="568"/>
      <c r="AZ25" s="568"/>
    </row>
    <row r="26" spans="1:52" s="521" customFormat="1" ht="21" customHeight="1" thickBot="1" x14ac:dyDescent="0.25">
      <c r="A26" s="519">
        <v>14</v>
      </c>
      <c r="B26" s="493" t="str">
        <f t="shared" si="1"/>
        <v>EZZZZEZ14</v>
      </c>
      <c r="C26" s="848" t="str">
        <f>IFERROR(INDEX('EZ list'!E:E,MATCH(B26,'EZ list'!C:C,0)),"")</f>
        <v/>
      </c>
      <c r="D26" s="513"/>
      <c r="E26" s="880"/>
      <c r="F26" s="498"/>
      <c r="G26" s="501"/>
      <c r="H26" s="882"/>
      <c r="I26" s="498"/>
      <c r="J26" s="880"/>
      <c r="K26" s="498"/>
      <c r="L26" s="880"/>
      <c r="M26" s="500"/>
      <c r="N26" s="849" t="str">
        <f>IFERROR(INDEX('EZ list'!M:M,MATCH(B26,'EZ list'!C:C,0)),"")</f>
        <v/>
      </c>
      <c r="O26" s="500"/>
      <c r="P26" s="900" t="str">
        <f t="shared" si="2"/>
        <v/>
      </c>
      <c r="Q26" s="500"/>
      <c r="R26" s="880"/>
      <c r="S26" s="498"/>
      <c r="T26" s="900" t="str">
        <f t="shared" si="0"/>
        <v/>
      </c>
      <c r="U26" s="520"/>
      <c r="V26" s="566"/>
      <c r="W26" s="844">
        <f t="shared" si="3"/>
        <v>0</v>
      </c>
      <c r="X26" s="567"/>
      <c r="Y26" s="563"/>
      <c r="Z26" s="568"/>
      <c r="AA26" s="568"/>
      <c r="AB26" s="568"/>
      <c r="AC26" s="568"/>
      <c r="AD26" s="568"/>
      <c r="AE26" s="568"/>
      <c r="AF26" s="568"/>
      <c r="AG26" s="568"/>
      <c r="AH26" s="568"/>
      <c r="AI26" s="568"/>
      <c r="AJ26" s="568"/>
      <c r="AK26" s="568"/>
      <c r="AL26" s="568"/>
      <c r="AM26" s="568"/>
      <c r="AN26" s="568"/>
      <c r="AO26" s="568"/>
      <c r="AP26" s="568"/>
      <c r="AQ26" s="568"/>
      <c r="AR26" s="568"/>
      <c r="AS26" s="568"/>
      <c r="AT26" s="568"/>
      <c r="AU26" s="568"/>
      <c r="AV26" s="568"/>
      <c r="AW26" s="568"/>
      <c r="AX26" s="568"/>
      <c r="AY26" s="568"/>
      <c r="AZ26" s="568"/>
    </row>
    <row r="27" spans="1:52" s="521" customFormat="1" ht="21" customHeight="1" thickBot="1" x14ac:dyDescent="0.25">
      <c r="A27" s="519">
        <v>15</v>
      </c>
      <c r="B27" s="493" t="str">
        <f t="shared" si="1"/>
        <v>EZZZZEZ15</v>
      </c>
      <c r="C27" s="848" t="str">
        <f>IFERROR(INDEX('EZ list'!E:E,MATCH(B27,'EZ list'!C:C,0)),"")</f>
        <v/>
      </c>
      <c r="D27" s="513"/>
      <c r="E27" s="880"/>
      <c r="F27" s="498"/>
      <c r="G27" s="501"/>
      <c r="H27" s="880"/>
      <c r="I27" s="498"/>
      <c r="J27" s="880"/>
      <c r="K27" s="498"/>
      <c r="L27" s="880"/>
      <c r="M27" s="500"/>
      <c r="N27" s="849" t="str">
        <f>IFERROR(INDEX('EZ list'!M:M,MATCH(B27,'EZ list'!C:C,0)),"")</f>
        <v/>
      </c>
      <c r="O27" s="500"/>
      <c r="P27" s="900" t="str">
        <f t="shared" si="2"/>
        <v/>
      </c>
      <c r="Q27" s="500"/>
      <c r="R27" s="880"/>
      <c r="S27" s="498"/>
      <c r="T27" s="900" t="str">
        <f t="shared" si="0"/>
        <v/>
      </c>
      <c r="U27" s="520"/>
      <c r="V27" s="566"/>
      <c r="W27" s="844">
        <f t="shared" si="3"/>
        <v>0</v>
      </c>
      <c r="X27" s="567"/>
      <c r="Y27" s="563"/>
      <c r="Z27" s="568"/>
      <c r="AA27" s="568"/>
      <c r="AB27" s="568"/>
      <c r="AC27" s="568"/>
      <c r="AD27" s="568"/>
      <c r="AE27" s="568"/>
      <c r="AF27" s="568"/>
      <c r="AG27" s="568"/>
      <c r="AH27" s="568"/>
      <c r="AI27" s="568"/>
      <c r="AJ27" s="568"/>
      <c r="AK27" s="568"/>
      <c r="AL27" s="568"/>
      <c r="AM27" s="568"/>
      <c r="AN27" s="568"/>
      <c r="AO27" s="568"/>
      <c r="AP27" s="568"/>
      <c r="AQ27" s="568"/>
      <c r="AR27" s="568"/>
      <c r="AS27" s="568"/>
      <c r="AT27" s="568"/>
      <c r="AU27" s="568"/>
      <c r="AV27" s="568"/>
      <c r="AW27" s="568"/>
      <c r="AX27" s="568"/>
      <c r="AY27" s="568"/>
      <c r="AZ27" s="568"/>
    </row>
    <row r="28" spans="1:52" s="521" customFormat="1" ht="21" customHeight="1" thickBot="1" x14ac:dyDescent="0.25">
      <c r="A28" s="519">
        <v>16</v>
      </c>
      <c r="B28" s="493" t="str">
        <f t="shared" si="1"/>
        <v>EZZZZEZ16</v>
      </c>
      <c r="C28" s="848" t="str">
        <f>IFERROR(INDEX('EZ list'!E:E,MATCH(B28,'EZ list'!C:C,0)),"")</f>
        <v/>
      </c>
      <c r="D28" s="513"/>
      <c r="E28" s="880"/>
      <c r="F28" s="498"/>
      <c r="G28" s="501"/>
      <c r="H28" s="882"/>
      <c r="I28" s="498"/>
      <c r="J28" s="880"/>
      <c r="K28" s="498"/>
      <c r="L28" s="880"/>
      <c r="M28" s="500"/>
      <c r="N28" s="849" t="str">
        <f>IFERROR(INDEX('EZ list'!M:M,MATCH(B28,'EZ list'!C:C,0)),"")</f>
        <v/>
      </c>
      <c r="O28" s="500"/>
      <c r="P28" s="900" t="str">
        <f t="shared" si="2"/>
        <v/>
      </c>
      <c r="Q28" s="500"/>
      <c r="R28" s="880"/>
      <c r="S28" s="498"/>
      <c r="T28" s="900" t="str">
        <f t="shared" si="0"/>
        <v/>
      </c>
      <c r="U28" s="520"/>
      <c r="V28" s="566"/>
      <c r="W28" s="844">
        <f t="shared" si="3"/>
        <v>0</v>
      </c>
      <c r="X28" s="567"/>
      <c r="Y28" s="563"/>
      <c r="Z28" s="568"/>
      <c r="AA28" s="568"/>
      <c r="AB28" s="568"/>
      <c r="AC28" s="568"/>
      <c r="AD28" s="568"/>
      <c r="AE28" s="568"/>
      <c r="AF28" s="568"/>
      <c r="AG28" s="568"/>
      <c r="AH28" s="568"/>
      <c r="AI28" s="568"/>
      <c r="AJ28" s="568"/>
      <c r="AK28" s="568"/>
      <c r="AL28" s="568"/>
      <c r="AM28" s="568"/>
      <c r="AN28" s="568"/>
      <c r="AO28" s="568"/>
      <c r="AP28" s="568"/>
      <c r="AQ28" s="568"/>
      <c r="AR28" s="568"/>
      <c r="AS28" s="568"/>
      <c r="AT28" s="568"/>
      <c r="AU28" s="568"/>
      <c r="AV28" s="568"/>
      <c r="AW28" s="568"/>
      <c r="AX28" s="568"/>
      <c r="AY28" s="568"/>
      <c r="AZ28" s="568"/>
    </row>
    <row r="29" spans="1:52" s="521" customFormat="1" ht="21" customHeight="1" thickBot="1" x14ac:dyDescent="0.25">
      <c r="A29" s="519">
        <v>17</v>
      </c>
      <c r="B29" s="493" t="str">
        <f t="shared" si="1"/>
        <v>EZZZZEZ17</v>
      </c>
      <c r="C29" s="848" t="str">
        <f>IFERROR(INDEX('EZ list'!E:E,MATCH(B29,'EZ list'!C:C,0)),"")</f>
        <v/>
      </c>
      <c r="D29" s="513"/>
      <c r="E29" s="880"/>
      <c r="F29" s="498"/>
      <c r="G29" s="501"/>
      <c r="H29" s="880"/>
      <c r="I29" s="498"/>
      <c r="J29" s="880"/>
      <c r="K29" s="498"/>
      <c r="L29" s="880"/>
      <c r="M29" s="500"/>
      <c r="N29" s="849" t="str">
        <f>IFERROR(INDEX('EZ list'!M:M,MATCH(B29,'EZ list'!C:C,0)),"")</f>
        <v/>
      </c>
      <c r="O29" s="500"/>
      <c r="P29" s="900" t="str">
        <f t="shared" si="2"/>
        <v/>
      </c>
      <c r="Q29" s="500"/>
      <c r="R29" s="880"/>
      <c r="S29" s="498"/>
      <c r="T29" s="900" t="str">
        <f t="shared" si="0"/>
        <v/>
      </c>
      <c r="U29" s="520"/>
      <c r="V29" s="566"/>
      <c r="W29" s="844">
        <f t="shared" si="3"/>
        <v>0</v>
      </c>
      <c r="X29" s="567"/>
      <c r="Y29" s="563"/>
      <c r="Z29" s="568"/>
      <c r="AA29" s="568"/>
      <c r="AB29" s="568"/>
      <c r="AC29" s="568"/>
      <c r="AD29" s="568"/>
      <c r="AE29" s="568"/>
      <c r="AF29" s="568"/>
      <c r="AG29" s="568"/>
      <c r="AH29" s="568"/>
      <c r="AI29" s="568"/>
      <c r="AJ29" s="568"/>
      <c r="AK29" s="568"/>
      <c r="AL29" s="568"/>
      <c r="AM29" s="568"/>
      <c r="AN29" s="568"/>
      <c r="AO29" s="568"/>
      <c r="AP29" s="568"/>
      <c r="AQ29" s="568"/>
      <c r="AR29" s="568"/>
      <c r="AS29" s="568"/>
      <c r="AT29" s="568"/>
      <c r="AU29" s="568"/>
      <c r="AV29" s="568"/>
      <c r="AW29" s="568"/>
      <c r="AX29" s="568"/>
      <c r="AY29" s="568"/>
      <c r="AZ29" s="568"/>
    </row>
    <row r="30" spans="1:52" s="521" customFormat="1" ht="21" customHeight="1" thickBot="1" x14ac:dyDescent="0.25">
      <c r="A30" s="519">
        <v>18</v>
      </c>
      <c r="B30" s="493" t="str">
        <f t="shared" si="1"/>
        <v>EZZZZEZ18</v>
      </c>
      <c r="C30" s="848" t="str">
        <f>IFERROR(INDEX('EZ list'!E:E,MATCH(B30,'EZ list'!C:C,0)),"")</f>
        <v/>
      </c>
      <c r="D30" s="513"/>
      <c r="E30" s="880"/>
      <c r="F30" s="498"/>
      <c r="G30" s="501"/>
      <c r="H30" s="882"/>
      <c r="I30" s="498"/>
      <c r="J30" s="880"/>
      <c r="K30" s="498"/>
      <c r="L30" s="880"/>
      <c r="M30" s="500"/>
      <c r="N30" s="849" t="str">
        <f>IFERROR(INDEX('EZ list'!M:M,MATCH(B30,'EZ list'!C:C,0)),"")</f>
        <v/>
      </c>
      <c r="O30" s="500"/>
      <c r="P30" s="900" t="str">
        <f t="shared" si="2"/>
        <v/>
      </c>
      <c r="Q30" s="500"/>
      <c r="R30" s="880"/>
      <c r="S30" s="498"/>
      <c r="T30" s="900" t="str">
        <f t="shared" si="0"/>
        <v/>
      </c>
      <c r="U30" s="520"/>
      <c r="V30" s="566"/>
      <c r="W30" s="844">
        <f t="shared" si="3"/>
        <v>0</v>
      </c>
      <c r="X30" s="567"/>
      <c r="Y30" s="563"/>
      <c r="Z30" s="568"/>
      <c r="AA30" s="568"/>
      <c r="AB30" s="568"/>
      <c r="AC30" s="568"/>
      <c r="AD30" s="568"/>
      <c r="AE30" s="568"/>
      <c r="AF30" s="568"/>
      <c r="AG30" s="568"/>
      <c r="AH30" s="568"/>
      <c r="AI30" s="568"/>
      <c r="AJ30" s="568"/>
      <c r="AK30" s="568"/>
      <c r="AL30" s="568"/>
      <c r="AM30" s="568"/>
      <c r="AN30" s="568"/>
      <c r="AO30" s="568"/>
      <c r="AP30" s="568"/>
      <c r="AQ30" s="568"/>
      <c r="AR30" s="568"/>
      <c r="AS30" s="568"/>
      <c r="AT30" s="568"/>
      <c r="AU30" s="568"/>
      <c r="AV30" s="568"/>
      <c r="AW30" s="568"/>
      <c r="AX30" s="568"/>
      <c r="AY30" s="568"/>
      <c r="AZ30" s="568"/>
    </row>
    <row r="31" spans="1:52" s="521" customFormat="1" ht="21" customHeight="1" thickBot="1" x14ac:dyDescent="0.25">
      <c r="A31" s="519">
        <v>19</v>
      </c>
      <c r="B31" s="493" t="str">
        <f t="shared" si="1"/>
        <v>EZZZZEZ19</v>
      </c>
      <c r="C31" s="848" t="str">
        <f>IFERROR(INDEX('EZ list'!E:E,MATCH(B31,'EZ list'!C:C,0)),"")</f>
        <v/>
      </c>
      <c r="D31" s="513"/>
      <c r="E31" s="880"/>
      <c r="F31" s="498"/>
      <c r="G31" s="501"/>
      <c r="H31" s="880"/>
      <c r="I31" s="498"/>
      <c r="J31" s="880"/>
      <c r="K31" s="498"/>
      <c r="L31" s="880"/>
      <c r="M31" s="500"/>
      <c r="N31" s="849" t="str">
        <f>IFERROR(INDEX('EZ list'!M:M,MATCH(B31,'EZ list'!C:C,0)),"")</f>
        <v/>
      </c>
      <c r="O31" s="500"/>
      <c r="P31" s="900" t="str">
        <f t="shared" si="2"/>
        <v/>
      </c>
      <c r="Q31" s="500"/>
      <c r="R31" s="880"/>
      <c r="S31" s="498"/>
      <c r="T31" s="900" t="str">
        <f t="shared" si="0"/>
        <v/>
      </c>
      <c r="U31" s="520"/>
      <c r="V31" s="566"/>
      <c r="W31" s="844">
        <f t="shared" si="3"/>
        <v>0</v>
      </c>
      <c r="X31" s="567"/>
      <c r="Y31" s="563"/>
      <c r="Z31" s="568"/>
      <c r="AA31" s="568"/>
      <c r="AB31" s="568"/>
      <c r="AC31" s="568"/>
      <c r="AD31" s="568"/>
      <c r="AE31" s="568"/>
      <c r="AF31" s="568"/>
      <c r="AG31" s="568"/>
      <c r="AH31" s="568"/>
      <c r="AI31" s="568"/>
      <c r="AJ31" s="568"/>
      <c r="AK31" s="568"/>
      <c r="AL31" s="568"/>
      <c r="AM31" s="568"/>
      <c r="AN31" s="568"/>
      <c r="AO31" s="568"/>
      <c r="AP31" s="568"/>
      <c r="AQ31" s="568"/>
      <c r="AR31" s="568"/>
      <c r="AS31" s="568"/>
      <c r="AT31" s="568"/>
      <c r="AU31" s="568"/>
      <c r="AV31" s="568"/>
      <c r="AW31" s="568"/>
      <c r="AX31" s="568"/>
      <c r="AY31" s="568"/>
      <c r="AZ31" s="568"/>
    </row>
    <row r="32" spans="1:52" s="521" customFormat="1" ht="21" customHeight="1" thickBot="1" x14ac:dyDescent="0.25">
      <c r="A32" s="519">
        <v>20</v>
      </c>
      <c r="B32" s="493" t="str">
        <f t="shared" si="1"/>
        <v>EZZZZEZ20</v>
      </c>
      <c r="C32" s="848" t="str">
        <f>IFERROR(INDEX('EZ list'!E:E,MATCH(B32,'EZ list'!C:C,0)),"")</f>
        <v/>
      </c>
      <c r="D32" s="513"/>
      <c r="E32" s="880"/>
      <c r="F32" s="498"/>
      <c r="G32" s="501"/>
      <c r="H32" s="882"/>
      <c r="I32" s="498"/>
      <c r="J32" s="880"/>
      <c r="K32" s="498"/>
      <c r="L32" s="880"/>
      <c r="M32" s="500"/>
      <c r="N32" s="849" t="str">
        <f>IFERROR(INDEX('EZ list'!M:M,MATCH(B32,'EZ list'!C:C,0)),"")</f>
        <v/>
      </c>
      <c r="O32" s="500"/>
      <c r="P32" s="900" t="str">
        <f t="shared" si="2"/>
        <v/>
      </c>
      <c r="Q32" s="500"/>
      <c r="R32" s="880"/>
      <c r="S32" s="498"/>
      <c r="T32" s="900" t="str">
        <f t="shared" si="0"/>
        <v/>
      </c>
      <c r="U32" s="520"/>
      <c r="V32" s="566"/>
      <c r="W32" s="844">
        <f t="shared" si="3"/>
        <v>0</v>
      </c>
      <c r="X32" s="567"/>
      <c r="Y32" s="563"/>
      <c r="Z32" s="568"/>
      <c r="AA32" s="568"/>
      <c r="AB32" s="568"/>
      <c r="AC32" s="568"/>
      <c r="AD32" s="568"/>
      <c r="AE32" s="568"/>
      <c r="AF32" s="568"/>
      <c r="AG32" s="568"/>
      <c r="AH32" s="568"/>
      <c r="AI32" s="568"/>
      <c r="AJ32" s="568"/>
      <c r="AK32" s="568"/>
      <c r="AL32" s="568"/>
      <c r="AM32" s="568"/>
      <c r="AN32" s="568"/>
      <c r="AO32" s="568"/>
      <c r="AP32" s="568"/>
      <c r="AQ32" s="568"/>
      <c r="AR32" s="568"/>
      <c r="AS32" s="568"/>
      <c r="AT32" s="568"/>
      <c r="AU32" s="568"/>
      <c r="AV32" s="568"/>
      <c r="AW32" s="568"/>
      <c r="AX32" s="568"/>
      <c r="AY32" s="568"/>
      <c r="AZ32" s="568"/>
    </row>
    <row r="33" spans="1:52" s="521" customFormat="1" ht="21" customHeight="1" thickBot="1" x14ac:dyDescent="0.25">
      <c r="A33" s="519">
        <v>21</v>
      </c>
      <c r="B33" s="493" t="str">
        <f t="shared" si="1"/>
        <v>EZZZZEZ21</v>
      </c>
      <c r="C33" s="848" t="str">
        <f>IFERROR(INDEX('EZ list'!E:E,MATCH(B33,'EZ list'!C:C,0)),"")</f>
        <v/>
      </c>
      <c r="D33" s="513"/>
      <c r="E33" s="880"/>
      <c r="F33" s="498"/>
      <c r="G33" s="501"/>
      <c r="H33" s="880"/>
      <c r="I33" s="498"/>
      <c r="J33" s="880"/>
      <c r="K33" s="498"/>
      <c r="L33" s="880"/>
      <c r="M33" s="500"/>
      <c r="N33" s="849" t="str">
        <f>IFERROR(INDEX('EZ list'!M:M,MATCH(B33,'EZ list'!C:C,0)),"")</f>
        <v/>
      </c>
      <c r="O33" s="500"/>
      <c r="P33" s="900" t="str">
        <f t="shared" si="2"/>
        <v/>
      </c>
      <c r="Q33" s="500"/>
      <c r="R33" s="880"/>
      <c r="S33" s="498"/>
      <c r="T33" s="900" t="str">
        <f t="shared" si="0"/>
        <v/>
      </c>
      <c r="U33" s="520"/>
      <c r="V33" s="566"/>
      <c r="W33" s="844">
        <f t="shared" si="3"/>
        <v>0</v>
      </c>
      <c r="X33" s="567"/>
      <c r="Y33" s="563"/>
      <c r="Z33" s="568"/>
      <c r="AA33" s="568"/>
      <c r="AB33" s="568"/>
      <c r="AC33" s="568"/>
      <c r="AD33" s="568"/>
      <c r="AE33" s="568"/>
      <c r="AF33" s="568"/>
      <c r="AG33" s="568"/>
      <c r="AH33" s="568"/>
      <c r="AI33" s="568"/>
      <c r="AJ33" s="568"/>
      <c r="AK33" s="568"/>
      <c r="AL33" s="568"/>
      <c r="AM33" s="568"/>
      <c r="AN33" s="568"/>
      <c r="AO33" s="568"/>
      <c r="AP33" s="568"/>
      <c r="AQ33" s="568"/>
      <c r="AR33" s="568"/>
      <c r="AS33" s="568"/>
      <c r="AT33" s="568"/>
      <c r="AU33" s="568"/>
      <c r="AV33" s="568"/>
      <c r="AW33" s="568"/>
      <c r="AX33" s="568"/>
      <c r="AY33" s="568"/>
      <c r="AZ33" s="568"/>
    </row>
    <row r="34" spans="1:52" s="521" customFormat="1" ht="21" customHeight="1" thickBot="1" x14ac:dyDescent="0.25">
      <c r="A34" s="519">
        <v>22</v>
      </c>
      <c r="B34" s="493" t="str">
        <f t="shared" si="1"/>
        <v>EZZZZEZ22</v>
      </c>
      <c r="C34" s="848" t="str">
        <f>IFERROR(INDEX('EZ list'!E:E,MATCH(B34,'EZ list'!C:C,0)),"")</f>
        <v/>
      </c>
      <c r="D34" s="513"/>
      <c r="E34" s="880"/>
      <c r="F34" s="498"/>
      <c r="G34" s="501"/>
      <c r="H34" s="882"/>
      <c r="I34" s="498"/>
      <c r="J34" s="880"/>
      <c r="K34" s="498"/>
      <c r="L34" s="880"/>
      <c r="M34" s="500"/>
      <c r="N34" s="849" t="str">
        <f>IFERROR(INDEX('EZ list'!M:M,MATCH(B34,'EZ list'!C:C,0)),"")</f>
        <v/>
      </c>
      <c r="O34" s="500"/>
      <c r="P34" s="900" t="str">
        <f t="shared" si="2"/>
        <v/>
      </c>
      <c r="Q34" s="500"/>
      <c r="R34" s="880"/>
      <c r="S34" s="498"/>
      <c r="T34" s="900" t="str">
        <f t="shared" si="0"/>
        <v/>
      </c>
      <c r="U34" s="520"/>
      <c r="V34" s="566"/>
      <c r="W34" s="844">
        <f t="shared" si="3"/>
        <v>0</v>
      </c>
      <c r="X34" s="567"/>
      <c r="Y34" s="563"/>
      <c r="Z34" s="568"/>
      <c r="AA34" s="568"/>
      <c r="AB34" s="568"/>
      <c r="AC34" s="568"/>
      <c r="AD34" s="568"/>
      <c r="AE34" s="568"/>
      <c r="AF34" s="568"/>
      <c r="AG34" s="568"/>
      <c r="AH34" s="568"/>
      <c r="AI34" s="568"/>
      <c r="AJ34" s="568"/>
      <c r="AK34" s="568"/>
      <c r="AL34" s="568"/>
      <c r="AM34" s="568"/>
      <c r="AN34" s="568"/>
      <c r="AO34" s="568"/>
      <c r="AP34" s="568"/>
      <c r="AQ34" s="568"/>
      <c r="AR34" s="568"/>
      <c r="AS34" s="568"/>
      <c r="AT34" s="568"/>
      <c r="AU34" s="568"/>
      <c r="AV34" s="568"/>
      <c r="AW34" s="568"/>
      <c r="AX34" s="568"/>
      <c r="AY34" s="568"/>
      <c r="AZ34" s="568"/>
    </row>
    <row r="35" spans="1:52" s="521" customFormat="1" ht="21" customHeight="1" thickBot="1" x14ac:dyDescent="0.25">
      <c r="A35" s="519">
        <v>23</v>
      </c>
      <c r="B35" s="493" t="str">
        <f t="shared" si="1"/>
        <v>EZZZZEZ23</v>
      </c>
      <c r="C35" s="848" t="str">
        <f>IFERROR(INDEX('EZ list'!E:E,MATCH(B35,'EZ list'!C:C,0)),"")</f>
        <v/>
      </c>
      <c r="D35" s="513"/>
      <c r="E35" s="880"/>
      <c r="F35" s="498"/>
      <c r="G35" s="501"/>
      <c r="H35" s="880"/>
      <c r="I35" s="498"/>
      <c r="J35" s="880"/>
      <c r="K35" s="498"/>
      <c r="L35" s="880"/>
      <c r="M35" s="500"/>
      <c r="N35" s="849" t="str">
        <f>IFERROR(INDEX('EZ list'!M:M,MATCH(B35,'EZ list'!C:C,0)),"")</f>
        <v/>
      </c>
      <c r="O35" s="500"/>
      <c r="P35" s="900" t="str">
        <f t="shared" si="2"/>
        <v/>
      </c>
      <c r="Q35" s="500"/>
      <c r="R35" s="880"/>
      <c r="S35" s="498"/>
      <c r="T35" s="900" t="str">
        <f t="shared" si="0"/>
        <v/>
      </c>
      <c r="U35" s="520"/>
      <c r="V35" s="566"/>
      <c r="W35" s="844">
        <f t="shared" si="3"/>
        <v>0</v>
      </c>
      <c r="X35" s="567"/>
      <c r="Y35" s="563"/>
      <c r="Z35" s="568"/>
      <c r="AA35" s="568"/>
      <c r="AB35" s="568"/>
      <c r="AC35" s="568"/>
      <c r="AD35" s="568"/>
      <c r="AE35" s="568"/>
      <c r="AF35" s="568"/>
      <c r="AG35" s="568"/>
      <c r="AH35" s="568"/>
      <c r="AI35" s="568"/>
      <c r="AJ35" s="568"/>
      <c r="AK35" s="568"/>
      <c r="AL35" s="568"/>
      <c r="AM35" s="568"/>
      <c r="AN35" s="568"/>
      <c r="AO35" s="568"/>
      <c r="AP35" s="568"/>
      <c r="AQ35" s="568"/>
      <c r="AR35" s="568"/>
      <c r="AS35" s="568"/>
      <c r="AT35" s="568"/>
      <c r="AU35" s="568"/>
      <c r="AV35" s="568"/>
      <c r="AW35" s="568"/>
      <c r="AX35" s="568"/>
      <c r="AY35" s="568"/>
      <c r="AZ35" s="568"/>
    </row>
    <row r="36" spans="1:52" s="521" customFormat="1" ht="21" customHeight="1" thickBot="1" x14ac:dyDescent="0.25">
      <c r="A36" s="519">
        <v>24</v>
      </c>
      <c r="B36" s="493" t="str">
        <f t="shared" si="1"/>
        <v>EZZZZEZ24</v>
      </c>
      <c r="C36" s="848" t="str">
        <f>IFERROR(INDEX('EZ list'!E:E,MATCH(B36,'EZ list'!C:C,0)),"")</f>
        <v/>
      </c>
      <c r="D36" s="513"/>
      <c r="E36" s="880"/>
      <c r="F36" s="498"/>
      <c r="G36" s="501"/>
      <c r="H36" s="882"/>
      <c r="I36" s="498"/>
      <c r="J36" s="880"/>
      <c r="K36" s="498"/>
      <c r="L36" s="880"/>
      <c r="M36" s="500"/>
      <c r="N36" s="849" t="str">
        <f>IFERROR(INDEX('EZ list'!M:M,MATCH(B36,'EZ list'!C:C,0)),"")</f>
        <v/>
      </c>
      <c r="O36" s="500"/>
      <c r="P36" s="900" t="str">
        <f t="shared" si="2"/>
        <v/>
      </c>
      <c r="Q36" s="500"/>
      <c r="R36" s="880"/>
      <c r="S36" s="498"/>
      <c r="T36" s="900" t="str">
        <f t="shared" si="0"/>
        <v/>
      </c>
      <c r="U36" s="520"/>
      <c r="V36" s="566"/>
      <c r="W36" s="844">
        <f t="shared" si="3"/>
        <v>0</v>
      </c>
      <c r="X36" s="566"/>
      <c r="Y36" s="563"/>
      <c r="Z36" s="568"/>
      <c r="AA36" s="568"/>
      <c r="AB36" s="568"/>
      <c r="AC36" s="568"/>
      <c r="AD36" s="568"/>
      <c r="AE36" s="568"/>
      <c r="AF36" s="568"/>
      <c r="AG36" s="568"/>
      <c r="AH36" s="568"/>
      <c r="AI36" s="568"/>
      <c r="AJ36" s="568"/>
      <c r="AK36" s="568"/>
      <c r="AL36" s="568"/>
      <c r="AM36" s="568"/>
      <c r="AN36" s="568"/>
      <c r="AO36" s="568"/>
      <c r="AP36" s="568"/>
      <c r="AQ36" s="568"/>
      <c r="AR36" s="568"/>
      <c r="AS36" s="568"/>
      <c r="AT36" s="568"/>
      <c r="AU36" s="568"/>
      <c r="AV36" s="568"/>
      <c r="AW36" s="568"/>
      <c r="AX36" s="568"/>
      <c r="AY36" s="568"/>
      <c r="AZ36" s="568"/>
    </row>
    <row r="37" spans="1:52" s="521" customFormat="1" ht="21" customHeight="1" thickBot="1" x14ac:dyDescent="0.25">
      <c r="A37" s="519">
        <v>25</v>
      </c>
      <c r="B37" s="493" t="str">
        <f t="shared" si="1"/>
        <v>EZZZZEZ25</v>
      </c>
      <c r="C37" s="848" t="str">
        <f>IFERROR(INDEX('EZ list'!E:E,MATCH(B37,'EZ list'!C:C,0)),"")</f>
        <v/>
      </c>
      <c r="D37" s="513"/>
      <c r="E37" s="880"/>
      <c r="F37" s="498"/>
      <c r="G37" s="501"/>
      <c r="H37" s="880"/>
      <c r="I37" s="498"/>
      <c r="J37" s="880"/>
      <c r="K37" s="498"/>
      <c r="L37" s="880"/>
      <c r="M37" s="500"/>
      <c r="N37" s="849" t="str">
        <f>IFERROR(INDEX('EZ list'!M:M,MATCH(B37,'EZ list'!C:C,0)),"")</f>
        <v/>
      </c>
      <c r="O37" s="500"/>
      <c r="P37" s="900" t="str">
        <f t="shared" si="2"/>
        <v/>
      </c>
      <c r="Q37" s="500"/>
      <c r="R37" s="880"/>
      <c r="S37" s="498"/>
      <c r="T37" s="900" t="str">
        <f t="shared" si="0"/>
        <v/>
      </c>
      <c r="U37" s="520"/>
      <c r="V37" s="566"/>
      <c r="W37" s="844">
        <f t="shared" si="3"/>
        <v>0</v>
      </c>
      <c r="X37" s="566"/>
      <c r="Y37" s="563"/>
      <c r="Z37" s="568"/>
      <c r="AA37" s="568"/>
      <c r="AB37" s="568"/>
      <c r="AC37" s="568"/>
      <c r="AD37" s="568"/>
      <c r="AE37" s="568"/>
      <c r="AF37" s="568"/>
      <c r="AG37" s="568"/>
      <c r="AH37" s="568"/>
      <c r="AI37" s="568"/>
      <c r="AJ37" s="568"/>
      <c r="AK37" s="568"/>
      <c r="AL37" s="568"/>
      <c r="AM37" s="568"/>
      <c r="AN37" s="568"/>
      <c r="AO37" s="568"/>
      <c r="AP37" s="568"/>
      <c r="AQ37" s="568"/>
      <c r="AR37" s="568"/>
      <c r="AS37" s="568"/>
      <c r="AT37" s="568"/>
      <c r="AU37" s="568"/>
      <c r="AV37" s="568"/>
      <c r="AW37" s="568"/>
      <c r="AX37" s="568"/>
      <c r="AY37" s="568"/>
      <c r="AZ37" s="568"/>
    </row>
    <row r="38" spans="1:52" s="521" customFormat="1" ht="21" customHeight="1" thickBot="1" x14ac:dyDescent="0.25">
      <c r="A38" s="519">
        <v>26</v>
      </c>
      <c r="B38" s="493" t="str">
        <f t="shared" si="1"/>
        <v>EZZZZEZ26</v>
      </c>
      <c r="C38" s="848" t="str">
        <f>IFERROR(INDEX('EZ list'!E:E,MATCH(B38,'EZ list'!C:C,0)),"")</f>
        <v/>
      </c>
      <c r="D38" s="513"/>
      <c r="E38" s="880"/>
      <c r="F38" s="498"/>
      <c r="G38" s="501"/>
      <c r="H38" s="882"/>
      <c r="I38" s="498"/>
      <c r="J38" s="880"/>
      <c r="K38" s="498"/>
      <c r="L38" s="880"/>
      <c r="M38" s="500"/>
      <c r="N38" s="849" t="str">
        <f>IFERROR(INDEX('EZ list'!M:M,MATCH(B38,'EZ list'!C:C,0)),"")</f>
        <v/>
      </c>
      <c r="O38" s="500"/>
      <c r="P38" s="900" t="str">
        <f t="shared" si="2"/>
        <v/>
      </c>
      <c r="Q38" s="500"/>
      <c r="R38" s="880"/>
      <c r="S38" s="498"/>
      <c r="T38" s="900" t="str">
        <f t="shared" si="0"/>
        <v/>
      </c>
      <c r="U38" s="520"/>
      <c r="V38" s="566"/>
      <c r="W38" s="844">
        <f t="shared" si="3"/>
        <v>0</v>
      </c>
      <c r="X38" s="566"/>
      <c r="Y38" s="563"/>
      <c r="Z38" s="568"/>
      <c r="AA38" s="568"/>
      <c r="AB38" s="568"/>
      <c r="AC38" s="568"/>
      <c r="AD38" s="568"/>
      <c r="AE38" s="568"/>
      <c r="AF38" s="568"/>
      <c r="AG38" s="568"/>
      <c r="AH38" s="568"/>
      <c r="AI38" s="568"/>
      <c r="AJ38" s="568"/>
      <c r="AK38" s="568"/>
      <c r="AL38" s="568"/>
      <c r="AM38" s="568"/>
      <c r="AN38" s="568"/>
      <c r="AO38" s="568"/>
      <c r="AP38" s="568"/>
      <c r="AQ38" s="568"/>
      <c r="AR38" s="568"/>
      <c r="AS38" s="568"/>
      <c r="AT38" s="568"/>
      <c r="AU38" s="568"/>
      <c r="AV38" s="568"/>
      <c r="AW38" s="568"/>
      <c r="AX38" s="568"/>
      <c r="AY38" s="568"/>
      <c r="AZ38" s="568"/>
    </row>
    <row r="39" spans="1:52" s="521" customFormat="1" ht="21" customHeight="1" thickBot="1" x14ac:dyDescent="0.25">
      <c r="A39" s="519">
        <v>27</v>
      </c>
      <c r="B39" s="493" t="str">
        <f t="shared" si="1"/>
        <v>EZZZZEZ27</v>
      </c>
      <c r="C39" s="848" t="str">
        <f>IFERROR(INDEX('EZ list'!E:E,MATCH(B39,'EZ list'!C:C,0)),"")</f>
        <v/>
      </c>
      <c r="D39" s="513"/>
      <c r="E39" s="880"/>
      <c r="F39" s="498"/>
      <c r="G39" s="501"/>
      <c r="H39" s="880"/>
      <c r="I39" s="498"/>
      <c r="J39" s="880"/>
      <c r="K39" s="498"/>
      <c r="L39" s="880"/>
      <c r="M39" s="500"/>
      <c r="N39" s="849" t="str">
        <f>IFERROR(INDEX('EZ list'!M:M,MATCH(B39,'EZ list'!C:C,0)),"")</f>
        <v/>
      </c>
      <c r="O39" s="500"/>
      <c r="P39" s="900" t="str">
        <f t="shared" si="2"/>
        <v/>
      </c>
      <c r="Q39" s="500"/>
      <c r="R39" s="880"/>
      <c r="S39" s="498"/>
      <c r="T39" s="900" t="str">
        <f t="shared" si="0"/>
        <v/>
      </c>
      <c r="U39" s="520"/>
      <c r="V39" s="566"/>
      <c r="W39" s="844">
        <f t="shared" si="3"/>
        <v>0</v>
      </c>
      <c r="X39" s="566"/>
      <c r="Y39" s="563"/>
      <c r="Z39" s="568"/>
      <c r="AA39" s="568"/>
      <c r="AB39" s="568"/>
      <c r="AC39" s="568"/>
      <c r="AD39" s="568"/>
      <c r="AE39" s="568"/>
      <c r="AF39" s="568"/>
      <c r="AG39" s="568"/>
      <c r="AH39" s="568"/>
      <c r="AI39" s="568"/>
      <c r="AJ39" s="568"/>
      <c r="AK39" s="568"/>
      <c r="AL39" s="568"/>
      <c r="AM39" s="568"/>
      <c r="AN39" s="568"/>
      <c r="AO39" s="568"/>
      <c r="AP39" s="568"/>
      <c r="AQ39" s="568"/>
      <c r="AR39" s="568"/>
      <c r="AS39" s="568"/>
      <c r="AT39" s="568"/>
      <c r="AU39" s="568"/>
      <c r="AV39" s="568"/>
      <c r="AW39" s="568"/>
      <c r="AX39" s="568"/>
      <c r="AY39" s="568"/>
      <c r="AZ39" s="568"/>
    </row>
    <row r="40" spans="1:52" s="521" customFormat="1" ht="21" customHeight="1" thickBot="1" x14ac:dyDescent="0.25">
      <c r="A40" s="519">
        <v>28</v>
      </c>
      <c r="B40" s="493" t="str">
        <f t="shared" si="1"/>
        <v>EZZZZEZ28</v>
      </c>
      <c r="C40" s="848" t="str">
        <f>IFERROR(INDEX('EZ list'!E:E,MATCH(B40,'EZ list'!C:C,0)),"")</f>
        <v/>
      </c>
      <c r="D40" s="513"/>
      <c r="E40" s="880"/>
      <c r="F40" s="498"/>
      <c r="G40" s="501"/>
      <c r="H40" s="882"/>
      <c r="I40" s="498"/>
      <c r="J40" s="880"/>
      <c r="K40" s="498"/>
      <c r="L40" s="880"/>
      <c r="M40" s="500"/>
      <c r="N40" s="849" t="str">
        <f>IFERROR(INDEX('EZ list'!M:M,MATCH(B40,'EZ list'!C:C,0)),"")</f>
        <v/>
      </c>
      <c r="O40" s="500"/>
      <c r="P40" s="900" t="str">
        <f t="shared" si="2"/>
        <v/>
      </c>
      <c r="Q40" s="500"/>
      <c r="R40" s="880"/>
      <c r="S40" s="498"/>
      <c r="T40" s="900" t="str">
        <f t="shared" si="0"/>
        <v/>
      </c>
      <c r="U40" s="520"/>
      <c r="V40" s="566"/>
      <c r="W40" s="844">
        <f t="shared" si="3"/>
        <v>0</v>
      </c>
      <c r="X40" s="566"/>
      <c r="Y40" s="563"/>
      <c r="Z40" s="568"/>
      <c r="AA40" s="568"/>
      <c r="AB40" s="568"/>
      <c r="AC40" s="568"/>
      <c r="AD40" s="568"/>
      <c r="AE40" s="568"/>
      <c r="AF40" s="568"/>
      <c r="AG40" s="568"/>
      <c r="AH40" s="568"/>
      <c r="AI40" s="568"/>
      <c r="AJ40" s="568"/>
      <c r="AK40" s="568"/>
      <c r="AL40" s="568"/>
      <c r="AM40" s="568"/>
      <c r="AN40" s="568"/>
      <c r="AO40" s="568"/>
      <c r="AP40" s="568"/>
      <c r="AQ40" s="568"/>
      <c r="AR40" s="568"/>
      <c r="AS40" s="568"/>
      <c r="AT40" s="568"/>
      <c r="AU40" s="568"/>
      <c r="AV40" s="568"/>
      <c r="AW40" s="568"/>
      <c r="AX40" s="568"/>
      <c r="AY40" s="568"/>
      <c r="AZ40" s="568"/>
    </row>
    <row r="41" spans="1:52" s="521" customFormat="1" ht="21" customHeight="1" thickBot="1" x14ac:dyDescent="0.25">
      <c r="A41" s="519">
        <v>29</v>
      </c>
      <c r="B41" s="493" t="str">
        <f t="shared" si="1"/>
        <v>EZZZZEZ29</v>
      </c>
      <c r="C41" s="848" t="str">
        <f>IFERROR(INDEX('EZ list'!E:E,MATCH(B41,'EZ list'!C:C,0)),"")</f>
        <v/>
      </c>
      <c r="D41" s="513"/>
      <c r="E41" s="880"/>
      <c r="F41" s="498"/>
      <c r="G41" s="501"/>
      <c r="H41" s="880"/>
      <c r="I41" s="498"/>
      <c r="J41" s="880"/>
      <c r="K41" s="498"/>
      <c r="L41" s="880"/>
      <c r="M41" s="500"/>
      <c r="N41" s="849" t="str">
        <f>IFERROR(INDEX('EZ list'!M:M,MATCH(B41,'EZ list'!C:C,0)),"")</f>
        <v/>
      </c>
      <c r="O41" s="500"/>
      <c r="P41" s="900" t="str">
        <f t="shared" si="2"/>
        <v/>
      </c>
      <c r="Q41" s="500"/>
      <c r="R41" s="880"/>
      <c r="S41" s="498"/>
      <c r="T41" s="900" t="str">
        <f t="shared" si="0"/>
        <v/>
      </c>
      <c r="U41" s="520"/>
      <c r="V41" s="566"/>
      <c r="W41" s="844">
        <f t="shared" si="3"/>
        <v>0</v>
      </c>
      <c r="X41" s="566"/>
      <c r="Y41" s="563"/>
      <c r="Z41" s="568"/>
      <c r="AA41" s="568"/>
      <c r="AB41" s="568"/>
      <c r="AC41" s="568"/>
      <c r="AD41" s="568"/>
      <c r="AE41" s="568"/>
      <c r="AF41" s="568"/>
      <c r="AG41" s="568"/>
      <c r="AH41" s="568"/>
      <c r="AI41" s="568"/>
      <c r="AJ41" s="568"/>
      <c r="AK41" s="568"/>
      <c r="AL41" s="568"/>
      <c r="AM41" s="568"/>
      <c r="AN41" s="568"/>
      <c r="AO41" s="568"/>
      <c r="AP41" s="568"/>
      <c r="AQ41" s="568"/>
      <c r="AR41" s="568"/>
      <c r="AS41" s="568"/>
      <c r="AT41" s="568"/>
      <c r="AU41" s="568"/>
      <c r="AV41" s="568"/>
      <c r="AW41" s="568"/>
      <c r="AX41" s="568"/>
      <c r="AY41" s="568"/>
      <c r="AZ41" s="568"/>
    </row>
    <row r="42" spans="1:52" s="521" customFormat="1" ht="21" customHeight="1" thickBot="1" x14ac:dyDescent="0.25">
      <c r="A42" s="519">
        <v>30</v>
      </c>
      <c r="B42" s="493" t="str">
        <f t="shared" si="1"/>
        <v>EZZZZEZ30</v>
      </c>
      <c r="C42" s="848" t="str">
        <f>IFERROR(INDEX('EZ list'!E:E,MATCH(B42,'EZ list'!C:C,0)),"")</f>
        <v/>
      </c>
      <c r="D42" s="513"/>
      <c r="E42" s="880"/>
      <c r="F42" s="498"/>
      <c r="G42" s="501"/>
      <c r="H42" s="882"/>
      <c r="I42" s="498"/>
      <c r="J42" s="880"/>
      <c r="K42" s="498"/>
      <c r="L42" s="880"/>
      <c r="M42" s="500"/>
      <c r="N42" s="849" t="str">
        <f>IFERROR(INDEX('EZ list'!M:M,MATCH(B42,'EZ list'!C:C,0)),"")</f>
        <v/>
      </c>
      <c r="O42" s="500"/>
      <c r="P42" s="900" t="str">
        <f t="shared" si="2"/>
        <v/>
      </c>
      <c r="Q42" s="500"/>
      <c r="R42" s="880"/>
      <c r="S42" s="498"/>
      <c r="T42" s="900" t="str">
        <f t="shared" si="0"/>
        <v/>
      </c>
      <c r="U42" s="520"/>
      <c r="V42" s="566"/>
      <c r="W42" s="844">
        <f t="shared" si="3"/>
        <v>0</v>
      </c>
      <c r="X42" s="566"/>
      <c r="Y42" s="563"/>
      <c r="Z42" s="568"/>
      <c r="AA42" s="568"/>
      <c r="AB42" s="568"/>
      <c r="AC42" s="568"/>
      <c r="AD42" s="568"/>
      <c r="AE42" s="568"/>
      <c r="AF42" s="568"/>
      <c r="AG42" s="568"/>
      <c r="AH42" s="568"/>
      <c r="AI42" s="568"/>
      <c r="AJ42" s="568"/>
      <c r="AK42" s="568"/>
      <c r="AL42" s="568"/>
      <c r="AM42" s="568"/>
      <c r="AN42" s="568"/>
      <c r="AO42" s="568"/>
      <c r="AP42" s="568"/>
      <c r="AQ42" s="568"/>
      <c r="AR42" s="568"/>
      <c r="AS42" s="568"/>
      <c r="AT42" s="568"/>
      <c r="AU42" s="568"/>
      <c r="AV42" s="568"/>
      <c r="AW42" s="568"/>
      <c r="AX42" s="568"/>
      <c r="AY42" s="568"/>
      <c r="AZ42" s="568"/>
    </row>
    <row r="43" spans="1:52" s="521" customFormat="1" ht="21" customHeight="1" thickBot="1" x14ac:dyDescent="0.25">
      <c r="A43" s="519">
        <v>31</v>
      </c>
      <c r="B43" s="493" t="str">
        <f t="shared" si="1"/>
        <v>EZZZZEZ31</v>
      </c>
      <c r="C43" s="848" t="str">
        <f>IFERROR(INDEX('EZ list'!E:E,MATCH(B43,'EZ list'!C:C,0)),"")</f>
        <v/>
      </c>
      <c r="D43" s="513"/>
      <c r="E43" s="880"/>
      <c r="F43" s="498"/>
      <c r="G43" s="501"/>
      <c r="H43" s="880"/>
      <c r="I43" s="498"/>
      <c r="J43" s="880"/>
      <c r="K43" s="498"/>
      <c r="L43" s="880"/>
      <c r="M43" s="500"/>
      <c r="N43" s="849" t="str">
        <f>IFERROR(INDEX('EZ list'!M:M,MATCH(B43,'EZ list'!C:C,0)),"")</f>
        <v/>
      </c>
      <c r="O43" s="500"/>
      <c r="P43" s="900" t="str">
        <f t="shared" si="2"/>
        <v/>
      </c>
      <c r="Q43" s="500"/>
      <c r="R43" s="880"/>
      <c r="S43" s="498"/>
      <c r="T43" s="900" t="str">
        <f t="shared" si="0"/>
        <v/>
      </c>
      <c r="U43" s="520"/>
      <c r="V43" s="566"/>
      <c r="W43" s="844">
        <f t="shared" si="3"/>
        <v>0</v>
      </c>
      <c r="X43" s="566"/>
      <c r="Y43" s="563"/>
      <c r="Z43" s="568"/>
      <c r="AA43" s="568"/>
      <c r="AB43" s="568"/>
      <c r="AC43" s="568"/>
      <c r="AD43" s="568"/>
      <c r="AE43" s="568"/>
      <c r="AF43" s="568"/>
      <c r="AG43" s="568"/>
      <c r="AH43" s="568"/>
      <c r="AI43" s="568"/>
      <c r="AJ43" s="568"/>
      <c r="AK43" s="568"/>
      <c r="AL43" s="568"/>
      <c r="AM43" s="568"/>
      <c r="AN43" s="568"/>
      <c r="AO43" s="568"/>
      <c r="AP43" s="568"/>
      <c r="AQ43" s="568"/>
      <c r="AR43" s="568"/>
      <c r="AS43" s="568"/>
      <c r="AT43" s="568"/>
      <c r="AU43" s="568"/>
      <c r="AV43" s="568"/>
      <c r="AW43" s="568"/>
      <c r="AX43" s="568"/>
      <c r="AY43" s="568"/>
      <c r="AZ43" s="568"/>
    </row>
    <row r="44" spans="1:52" s="521" customFormat="1" ht="21" customHeight="1" thickBot="1" x14ac:dyDescent="0.25">
      <c r="A44" s="519">
        <v>32</v>
      </c>
      <c r="B44" s="493" t="str">
        <f t="shared" si="1"/>
        <v>EZZZZEZ32</v>
      </c>
      <c r="C44" s="848" t="str">
        <f>IFERROR(INDEX('EZ list'!E:E,MATCH(B44,'EZ list'!C:C,0)),"")</f>
        <v/>
      </c>
      <c r="D44" s="513"/>
      <c r="E44" s="880"/>
      <c r="F44" s="498"/>
      <c r="G44" s="501"/>
      <c r="H44" s="882"/>
      <c r="I44" s="498"/>
      <c r="J44" s="880"/>
      <c r="K44" s="498"/>
      <c r="L44" s="880"/>
      <c r="M44" s="500"/>
      <c r="N44" s="849" t="str">
        <f>IFERROR(INDEX('EZ list'!M:M,MATCH(B44,'EZ list'!C:C,0)),"")</f>
        <v/>
      </c>
      <c r="O44" s="500"/>
      <c r="P44" s="900" t="str">
        <f t="shared" si="2"/>
        <v/>
      </c>
      <c r="Q44" s="500"/>
      <c r="R44" s="880"/>
      <c r="S44" s="498"/>
      <c r="T44" s="900" t="str">
        <f t="shared" si="0"/>
        <v/>
      </c>
      <c r="U44" s="520"/>
      <c r="V44" s="566"/>
      <c r="W44" s="844">
        <f t="shared" si="3"/>
        <v>0</v>
      </c>
      <c r="X44" s="566"/>
      <c r="Y44" s="563"/>
      <c r="Z44" s="568"/>
      <c r="AA44" s="568"/>
      <c r="AB44" s="568"/>
      <c r="AC44" s="568"/>
      <c r="AD44" s="568"/>
      <c r="AE44" s="568"/>
      <c r="AF44" s="568"/>
      <c r="AG44" s="568"/>
      <c r="AH44" s="568"/>
      <c r="AI44" s="568"/>
      <c r="AJ44" s="568"/>
      <c r="AK44" s="568"/>
      <c r="AL44" s="568"/>
      <c r="AM44" s="568"/>
      <c r="AN44" s="568"/>
      <c r="AO44" s="568"/>
      <c r="AP44" s="568"/>
      <c r="AQ44" s="568"/>
      <c r="AR44" s="568"/>
      <c r="AS44" s="568"/>
      <c r="AT44" s="568"/>
      <c r="AU44" s="568"/>
      <c r="AV44" s="568"/>
      <c r="AW44" s="568"/>
      <c r="AX44" s="568"/>
      <c r="AY44" s="568"/>
      <c r="AZ44" s="568"/>
    </row>
    <row r="45" spans="1:52" s="521" customFormat="1" ht="21" customHeight="1" thickBot="1" x14ac:dyDescent="0.25">
      <c r="A45" s="519">
        <v>33</v>
      </c>
      <c r="B45" s="493" t="str">
        <f t="shared" si="1"/>
        <v>EZZZZEZ33</v>
      </c>
      <c r="C45" s="848" t="str">
        <f>IFERROR(INDEX('EZ list'!E:E,MATCH(B45,'EZ list'!C:C,0)),"")</f>
        <v/>
      </c>
      <c r="D45" s="513"/>
      <c r="E45" s="880"/>
      <c r="F45" s="498"/>
      <c r="G45" s="501"/>
      <c r="H45" s="880"/>
      <c r="I45" s="498"/>
      <c r="J45" s="880"/>
      <c r="K45" s="498"/>
      <c r="L45" s="880"/>
      <c r="M45" s="500"/>
      <c r="N45" s="849" t="str">
        <f>IFERROR(INDEX('EZ list'!M:M,MATCH(B45,'EZ list'!C:C,0)),"")</f>
        <v/>
      </c>
      <c r="O45" s="500"/>
      <c r="P45" s="900" t="str">
        <f t="shared" si="2"/>
        <v/>
      </c>
      <c r="Q45" s="500"/>
      <c r="R45" s="880"/>
      <c r="S45" s="498"/>
      <c r="T45" s="900" t="str">
        <f t="shared" si="0"/>
        <v/>
      </c>
      <c r="U45" s="520"/>
      <c r="V45" s="566"/>
      <c r="W45" s="844">
        <f t="shared" si="3"/>
        <v>0</v>
      </c>
      <c r="X45" s="566"/>
      <c r="Y45" s="563"/>
      <c r="Z45" s="568"/>
      <c r="AA45" s="568"/>
      <c r="AB45" s="568"/>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68"/>
      <c r="AY45" s="568"/>
      <c r="AZ45" s="568"/>
    </row>
    <row r="46" spans="1:52" s="521" customFormat="1" ht="21" customHeight="1" thickBot="1" x14ac:dyDescent="0.25">
      <c r="A46" s="519">
        <v>34</v>
      </c>
      <c r="B46" s="493" t="str">
        <f t="shared" si="1"/>
        <v>EZZZZEZ34</v>
      </c>
      <c r="C46" s="848" t="str">
        <f>IFERROR(INDEX('EZ list'!E:E,MATCH(B46,'EZ list'!C:C,0)),"")</f>
        <v/>
      </c>
      <c r="D46" s="513"/>
      <c r="E46" s="880"/>
      <c r="F46" s="498"/>
      <c r="G46" s="501"/>
      <c r="H46" s="882"/>
      <c r="I46" s="498"/>
      <c r="J46" s="880"/>
      <c r="K46" s="498"/>
      <c r="L46" s="880"/>
      <c r="M46" s="500"/>
      <c r="N46" s="849" t="str">
        <f>IFERROR(INDEX('EZ list'!M:M,MATCH(B46,'EZ list'!C:C,0)),"")</f>
        <v/>
      </c>
      <c r="O46" s="500"/>
      <c r="P46" s="900" t="str">
        <f t="shared" si="2"/>
        <v/>
      </c>
      <c r="Q46" s="500"/>
      <c r="R46" s="880"/>
      <c r="S46" s="498"/>
      <c r="T46" s="900" t="str">
        <f t="shared" si="0"/>
        <v/>
      </c>
      <c r="U46" s="520"/>
      <c r="V46" s="566"/>
      <c r="W46" s="844">
        <f t="shared" si="3"/>
        <v>0</v>
      </c>
      <c r="X46" s="566"/>
      <c r="Y46" s="563"/>
      <c r="Z46" s="568"/>
      <c r="AA46" s="568"/>
      <c r="AB46" s="568"/>
      <c r="AC46" s="568"/>
      <c r="AD46" s="568"/>
      <c r="AE46" s="568"/>
      <c r="AF46" s="568"/>
      <c r="AG46" s="568"/>
      <c r="AH46" s="568"/>
      <c r="AI46" s="568"/>
      <c r="AJ46" s="568"/>
      <c r="AK46" s="568"/>
      <c r="AL46" s="568"/>
      <c r="AM46" s="568"/>
      <c r="AN46" s="568"/>
      <c r="AO46" s="568"/>
      <c r="AP46" s="568"/>
      <c r="AQ46" s="568"/>
      <c r="AR46" s="568"/>
      <c r="AS46" s="568"/>
      <c r="AT46" s="568"/>
      <c r="AU46" s="568"/>
      <c r="AV46" s="568"/>
      <c r="AW46" s="568"/>
      <c r="AX46" s="568"/>
      <c r="AY46" s="568"/>
      <c r="AZ46" s="568"/>
    </row>
    <row r="47" spans="1:52" s="521" customFormat="1" ht="21" customHeight="1" thickBot="1" x14ac:dyDescent="0.25">
      <c r="A47" s="519">
        <v>35</v>
      </c>
      <c r="B47" s="493" t="str">
        <f t="shared" si="1"/>
        <v>EZZZZEZ35</v>
      </c>
      <c r="C47" s="848" t="str">
        <f>IFERROR(INDEX('EZ list'!E:E,MATCH(B47,'EZ list'!C:C,0)),"")</f>
        <v/>
      </c>
      <c r="D47" s="513"/>
      <c r="E47" s="880"/>
      <c r="F47" s="498"/>
      <c r="G47" s="501"/>
      <c r="H47" s="880"/>
      <c r="I47" s="498"/>
      <c r="J47" s="880"/>
      <c r="K47" s="498"/>
      <c r="L47" s="880"/>
      <c r="M47" s="500"/>
      <c r="N47" s="849" t="str">
        <f>IFERROR(INDEX('EZ list'!M:M,MATCH(B47,'EZ list'!C:C,0)),"")</f>
        <v/>
      </c>
      <c r="O47" s="500"/>
      <c r="P47" s="900" t="str">
        <f t="shared" si="2"/>
        <v/>
      </c>
      <c r="Q47" s="500"/>
      <c r="R47" s="880"/>
      <c r="S47" s="498"/>
      <c r="T47" s="900" t="str">
        <f t="shared" si="0"/>
        <v/>
      </c>
      <c r="U47" s="520"/>
      <c r="V47" s="566"/>
      <c r="W47" s="844">
        <f t="shared" si="3"/>
        <v>0</v>
      </c>
      <c r="X47" s="566"/>
      <c r="Y47" s="563"/>
      <c r="Z47" s="568"/>
      <c r="AA47" s="568"/>
      <c r="AB47" s="568"/>
      <c r="AC47" s="568"/>
      <c r="AD47" s="568"/>
      <c r="AE47" s="568"/>
      <c r="AF47" s="568"/>
      <c r="AG47" s="568"/>
      <c r="AH47" s="568"/>
      <c r="AI47" s="568"/>
      <c r="AJ47" s="568"/>
      <c r="AK47" s="568"/>
      <c r="AL47" s="568"/>
      <c r="AM47" s="568"/>
      <c r="AN47" s="568"/>
      <c r="AO47" s="568"/>
      <c r="AP47" s="568"/>
      <c r="AQ47" s="568"/>
      <c r="AR47" s="568"/>
      <c r="AS47" s="568"/>
      <c r="AT47" s="568"/>
      <c r="AU47" s="568"/>
      <c r="AV47" s="568"/>
      <c r="AW47" s="568"/>
      <c r="AX47" s="568"/>
      <c r="AY47" s="568"/>
      <c r="AZ47" s="568"/>
    </row>
    <row r="48" spans="1:52" s="521" customFormat="1" ht="21" customHeight="1" thickBot="1" x14ac:dyDescent="0.25">
      <c r="A48" s="519">
        <v>36</v>
      </c>
      <c r="B48" s="493" t="str">
        <f t="shared" si="1"/>
        <v>EZZZZEZ36</v>
      </c>
      <c r="C48" s="848" t="str">
        <f>IFERROR(INDEX('EZ list'!E:E,MATCH(B48,'EZ list'!C:C,0)),"")</f>
        <v/>
      </c>
      <c r="D48" s="513"/>
      <c r="E48" s="880"/>
      <c r="F48" s="498"/>
      <c r="G48" s="501"/>
      <c r="H48" s="882"/>
      <c r="I48" s="498"/>
      <c r="J48" s="880"/>
      <c r="K48" s="498"/>
      <c r="L48" s="880"/>
      <c r="M48" s="500"/>
      <c r="N48" s="849" t="str">
        <f>IFERROR(INDEX('EZ list'!M:M,MATCH(B48,'EZ list'!C:C,0)),"")</f>
        <v/>
      </c>
      <c r="O48" s="500"/>
      <c r="P48" s="900" t="str">
        <f t="shared" si="2"/>
        <v/>
      </c>
      <c r="Q48" s="500"/>
      <c r="R48" s="880"/>
      <c r="S48" s="498"/>
      <c r="T48" s="900" t="str">
        <f t="shared" si="0"/>
        <v/>
      </c>
      <c r="U48" s="520"/>
      <c r="V48" s="566"/>
      <c r="W48" s="844">
        <f t="shared" si="3"/>
        <v>0</v>
      </c>
      <c r="X48" s="566"/>
      <c r="Y48" s="563"/>
      <c r="Z48" s="568"/>
      <c r="AA48" s="568"/>
      <c r="AB48" s="568"/>
      <c r="AC48" s="568"/>
      <c r="AD48" s="568"/>
      <c r="AE48" s="568"/>
      <c r="AF48" s="568"/>
      <c r="AG48" s="568"/>
      <c r="AH48" s="568"/>
      <c r="AI48" s="568"/>
      <c r="AJ48" s="568"/>
      <c r="AK48" s="568"/>
      <c r="AL48" s="568"/>
      <c r="AM48" s="568"/>
      <c r="AN48" s="568"/>
      <c r="AO48" s="568"/>
      <c r="AP48" s="568"/>
      <c r="AQ48" s="568"/>
      <c r="AR48" s="568"/>
      <c r="AS48" s="568"/>
      <c r="AT48" s="568"/>
      <c r="AU48" s="568"/>
      <c r="AV48" s="568"/>
      <c r="AW48" s="568"/>
      <c r="AX48" s="568"/>
      <c r="AY48" s="568"/>
      <c r="AZ48" s="568"/>
    </row>
    <row r="49" spans="1:52" s="521" customFormat="1" ht="18.75" thickBot="1" x14ac:dyDescent="0.25">
      <c r="A49" s="519">
        <v>37</v>
      </c>
      <c r="B49" s="493" t="str">
        <f t="shared" si="1"/>
        <v>EZZZZEZ37</v>
      </c>
      <c r="C49" s="848" t="str">
        <f>IFERROR(INDEX('EZ list'!E:E,MATCH(B49,'EZ list'!C:C,0)),"")</f>
        <v/>
      </c>
      <c r="D49" s="513"/>
      <c r="E49" s="880"/>
      <c r="F49" s="498"/>
      <c r="G49" s="501"/>
      <c r="H49" s="880"/>
      <c r="I49" s="498"/>
      <c r="J49" s="880"/>
      <c r="K49" s="498"/>
      <c r="L49" s="880"/>
      <c r="M49" s="500"/>
      <c r="N49" s="849" t="str">
        <f>IFERROR(INDEX('EZ list'!M:M,MATCH(B49,'EZ list'!C:C,0)),"")</f>
        <v/>
      </c>
      <c r="O49" s="500"/>
      <c r="P49" s="900" t="str">
        <f t="shared" si="2"/>
        <v/>
      </c>
      <c r="Q49" s="500"/>
      <c r="R49" s="880"/>
      <c r="S49" s="498"/>
      <c r="T49" s="900" t="str">
        <f t="shared" si="0"/>
        <v/>
      </c>
      <c r="U49" s="520"/>
      <c r="V49" s="566"/>
      <c r="W49" s="844">
        <f t="shared" si="3"/>
        <v>0</v>
      </c>
      <c r="X49" s="566"/>
      <c r="Y49" s="563"/>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8"/>
      <c r="AY49" s="568"/>
      <c r="AZ49" s="568"/>
    </row>
    <row r="50" spans="1:52" s="521" customFormat="1" ht="18.75" thickBot="1" x14ac:dyDescent="0.25">
      <c r="A50" s="519">
        <v>38</v>
      </c>
      <c r="B50" s="493" t="str">
        <f t="shared" si="1"/>
        <v>EZZZZEZ38</v>
      </c>
      <c r="C50" s="848" t="str">
        <f>IFERROR(INDEX('EZ list'!E:E,MATCH(B50,'EZ list'!C:C,0)),"")</f>
        <v/>
      </c>
      <c r="D50" s="513"/>
      <c r="E50" s="880"/>
      <c r="F50" s="498"/>
      <c r="G50" s="501"/>
      <c r="H50" s="882"/>
      <c r="I50" s="498"/>
      <c r="J50" s="880"/>
      <c r="K50" s="498"/>
      <c r="L50" s="880"/>
      <c r="M50" s="500"/>
      <c r="N50" s="849" t="str">
        <f>IFERROR(INDEX('EZ list'!M:M,MATCH(B50,'EZ list'!C:C,0)),"")</f>
        <v/>
      </c>
      <c r="O50" s="500"/>
      <c r="P50" s="900" t="str">
        <f t="shared" si="2"/>
        <v/>
      </c>
      <c r="Q50" s="500"/>
      <c r="R50" s="880"/>
      <c r="S50" s="498"/>
      <c r="T50" s="900" t="str">
        <f t="shared" si="0"/>
        <v/>
      </c>
      <c r="U50" s="520"/>
      <c r="V50" s="566"/>
      <c r="W50" s="844">
        <f t="shared" si="3"/>
        <v>0</v>
      </c>
      <c r="X50" s="566"/>
      <c r="Y50" s="563"/>
      <c r="Z50" s="568"/>
      <c r="AA50" s="568"/>
      <c r="AB50" s="568"/>
      <c r="AC50" s="568"/>
      <c r="AD50" s="568"/>
      <c r="AE50" s="568"/>
      <c r="AF50" s="568"/>
      <c r="AG50" s="568"/>
      <c r="AH50" s="568"/>
      <c r="AI50" s="568"/>
      <c r="AJ50" s="568"/>
      <c r="AK50" s="568"/>
      <c r="AL50" s="568"/>
      <c r="AM50" s="568"/>
      <c r="AN50" s="568"/>
      <c r="AO50" s="568"/>
      <c r="AP50" s="568"/>
      <c r="AQ50" s="568"/>
      <c r="AR50" s="568"/>
      <c r="AS50" s="568"/>
      <c r="AT50" s="568"/>
      <c r="AU50" s="568"/>
      <c r="AV50" s="568"/>
      <c r="AW50" s="568"/>
      <c r="AX50" s="568"/>
      <c r="AY50" s="568"/>
      <c r="AZ50" s="568"/>
    </row>
    <row r="51" spans="1:52" s="521" customFormat="1" ht="18.75" thickBot="1" x14ac:dyDescent="0.25">
      <c r="A51" s="519">
        <v>39</v>
      </c>
      <c r="B51" s="493" t="str">
        <f t="shared" si="1"/>
        <v>EZZZZEZ39</v>
      </c>
      <c r="C51" s="848" t="str">
        <f>IFERROR(INDEX('EZ list'!E:E,MATCH(B51,'EZ list'!C:C,0)),"")</f>
        <v/>
      </c>
      <c r="D51" s="513"/>
      <c r="E51" s="880"/>
      <c r="F51" s="498"/>
      <c r="G51" s="501"/>
      <c r="H51" s="880"/>
      <c r="I51" s="498"/>
      <c r="J51" s="880"/>
      <c r="K51" s="498"/>
      <c r="L51" s="880"/>
      <c r="M51" s="500"/>
      <c r="N51" s="849" t="str">
        <f>IFERROR(INDEX('EZ list'!M:M,MATCH(B51,'EZ list'!C:C,0)),"")</f>
        <v/>
      </c>
      <c r="O51" s="500"/>
      <c r="P51" s="900" t="str">
        <f t="shared" si="2"/>
        <v/>
      </c>
      <c r="Q51" s="500"/>
      <c r="R51" s="880"/>
      <c r="S51" s="498"/>
      <c r="T51" s="900" t="str">
        <f t="shared" si="0"/>
        <v/>
      </c>
      <c r="U51" s="520"/>
      <c r="V51" s="566"/>
      <c r="W51" s="844">
        <f t="shared" si="3"/>
        <v>0</v>
      </c>
      <c r="X51" s="566"/>
      <c r="Y51" s="563"/>
      <c r="Z51" s="568"/>
      <c r="AA51" s="568"/>
      <c r="AB51" s="568"/>
      <c r="AC51" s="568"/>
      <c r="AD51" s="568"/>
      <c r="AE51" s="568"/>
      <c r="AF51" s="568"/>
      <c r="AG51" s="568"/>
      <c r="AH51" s="568"/>
      <c r="AI51" s="568"/>
      <c r="AJ51" s="568"/>
      <c r="AK51" s="568"/>
      <c r="AL51" s="568"/>
      <c r="AM51" s="568"/>
      <c r="AN51" s="568"/>
      <c r="AO51" s="568"/>
      <c r="AP51" s="568"/>
      <c r="AQ51" s="568"/>
      <c r="AR51" s="568"/>
      <c r="AS51" s="568"/>
      <c r="AT51" s="568"/>
      <c r="AU51" s="568"/>
      <c r="AV51" s="568"/>
      <c r="AW51" s="568"/>
      <c r="AX51" s="568"/>
      <c r="AY51" s="568"/>
      <c r="AZ51" s="568"/>
    </row>
    <row r="52" spans="1:52" s="521" customFormat="1" ht="18.75" thickBot="1" x14ac:dyDescent="0.25">
      <c r="A52" s="519">
        <v>40</v>
      </c>
      <c r="B52" s="493" t="str">
        <f t="shared" si="1"/>
        <v>EZZZZEZ40</v>
      </c>
      <c r="C52" s="848" t="str">
        <f>IFERROR(INDEX('EZ list'!E:E,MATCH(B52,'EZ list'!C:C,0)),"")</f>
        <v/>
      </c>
      <c r="D52" s="513"/>
      <c r="E52" s="880"/>
      <c r="F52" s="498"/>
      <c r="G52" s="501"/>
      <c r="H52" s="882"/>
      <c r="I52" s="498"/>
      <c r="J52" s="880"/>
      <c r="K52" s="498"/>
      <c r="L52" s="880"/>
      <c r="M52" s="500"/>
      <c r="N52" s="849" t="str">
        <f>IFERROR(INDEX('EZ list'!M:M,MATCH(B52,'EZ list'!C:C,0)),"")</f>
        <v/>
      </c>
      <c r="O52" s="500"/>
      <c r="P52" s="900" t="str">
        <f t="shared" si="2"/>
        <v/>
      </c>
      <c r="Q52" s="500"/>
      <c r="R52" s="880"/>
      <c r="S52" s="498"/>
      <c r="T52" s="900" t="str">
        <f t="shared" si="0"/>
        <v/>
      </c>
      <c r="U52" s="520"/>
      <c r="V52" s="566"/>
      <c r="W52" s="844">
        <f t="shared" si="3"/>
        <v>0</v>
      </c>
      <c r="X52" s="566"/>
      <c r="Y52" s="563"/>
      <c r="Z52" s="568"/>
      <c r="AA52" s="568"/>
      <c r="AB52" s="568"/>
      <c r="AC52" s="568"/>
      <c r="AD52" s="568"/>
      <c r="AE52" s="568"/>
      <c r="AF52" s="568"/>
      <c r="AG52" s="568"/>
      <c r="AH52" s="568"/>
      <c r="AI52" s="568"/>
      <c r="AJ52" s="568"/>
      <c r="AK52" s="568"/>
      <c r="AL52" s="568"/>
      <c r="AM52" s="568"/>
      <c r="AN52" s="568"/>
      <c r="AO52" s="568"/>
      <c r="AP52" s="568"/>
      <c r="AQ52" s="568"/>
      <c r="AR52" s="568"/>
      <c r="AS52" s="568"/>
      <c r="AT52" s="568"/>
      <c r="AU52" s="568"/>
      <c r="AV52" s="568"/>
      <c r="AW52" s="568"/>
      <c r="AX52" s="568"/>
      <c r="AY52" s="568"/>
      <c r="AZ52" s="568"/>
    </row>
    <row r="53" spans="1:52" s="521" customFormat="1" ht="18.75" thickBot="1" x14ac:dyDescent="0.25">
      <c r="A53" s="519">
        <v>41</v>
      </c>
      <c r="B53" s="493" t="str">
        <f t="shared" si="1"/>
        <v>EZZZZEZ41</v>
      </c>
      <c r="C53" s="848" t="str">
        <f>IFERROR(INDEX('EZ list'!E:E,MATCH(B53,'EZ list'!C:C,0)),"")</f>
        <v/>
      </c>
      <c r="D53" s="513"/>
      <c r="E53" s="880"/>
      <c r="F53" s="498"/>
      <c r="G53" s="501"/>
      <c r="H53" s="880"/>
      <c r="I53" s="498"/>
      <c r="J53" s="880"/>
      <c r="K53" s="498"/>
      <c r="L53" s="880"/>
      <c r="M53" s="500"/>
      <c r="N53" s="849" t="str">
        <f>IFERROR(INDEX('EZ list'!M:M,MATCH(B53,'EZ list'!C:C,0)),"")</f>
        <v/>
      </c>
      <c r="O53" s="500"/>
      <c r="P53" s="900" t="str">
        <f t="shared" si="2"/>
        <v/>
      </c>
      <c r="Q53" s="500"/>
      <c r="R53" s="880"/>
      <c r="S53" s="498"/>
      <c r="T53" s="900" t="str">
        <f t="shared" si="0"/>
        <v/>
      </c>
      <c r="U53" s="520"/>
      <c r="V53" s="566"/>
      <c r="W53" s="844">
        <f t="shared" si="3"/>
        <v>0</v>
      </c>
      <c r="X53" s="566"/>
      <c r="Y53" s="563"/>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row>
    <row r="54" spans="1:52" ht="18.75" thickBot="1" x14ac:dyDescent="0.25">
      <c r="A54" s="522"/>
      <c r="B54" s="523"/>
      <c r="C54" s="523"/>
      <c r="D54" s="523"/>
      <c r="E54" s="523"/>
      <c r="F54" s="523"/>
      <c r="G54" s="523"/>
      <c r="H54" s="523"/>
      <c r="I54" s="523"/>
      <c r="J54" s="681"/>
      <c r="K54" s="523"/>
      <c r="L54" s="523"/>
      <c r="M54" s="523"/>
      <c r="N54" s="523"/>
      <c r="O54" s="523"/>
      <c r="P54" s="523"/>
      <c r="Q54" s="523"/>
      <c r="R54" s="523"/>
      <c r="S54" s="523"/>
      <c r="T54" s="523"/>
      <c r="U54" s="524"/>
    </row>
    <row r="55" spans="1:52" ht="18" hidden="1" x14ac:dyDescent="0.2">
      <c r="A55" s="493"/>
      <c r="B55" s="493"/>
      <c r="C55" s="493"/>
      <c r="D55" s="493"/>
      <c r="E55" s="493"/>
      <c r="F55" s="493"/>
      <c r="G55" s="493"/>
      <c r="H55" s="493"/>
      <c r="I55" s="493"/>
      <c r="J55" s="678"/>
      <c r="K55" s="493"/>
      <c r="L55" s="493"/>
      <c r="M55" s="493"/>
      <c r="N55" s="493"/>
      <c r="O55" s="493"/>
      <c r="P55" s="493"/>
      <c r="Q55" s="493"/>
      <c r="R55" s="493"/>
      <c r="S55" s="493"/>
      <c r="T55" s="493"/>
      <c r="U55" s="525"/>
    </row>
    <row r="56" spans="1:52" hidden="1" x14ac:dyDescent="0.2">
      <c r="A56" s="493"/>
      <c r="B56" s="493"/>
      <c r="C56" s="493"/>
      <c r="D56" s="493"/>
      <c r="E56" s="493"/>
      <c r="F56" s="493"/>
      <c r="G56" s="493"/>
      <c r="H56" s="493"/>
      <c r="I56" s="493"/>
      <c r="J56" s="678"/>
      <c r="K56" s="493"/>
      <c r="L56" s="493"/>
      <c r="M56" s="493"/>
      <c r="N56" s="493"/>
      <c r="O56" s="493"/>
      <c r="P56" s="493"/>
      <c r="Q56" s="493"/>
      <c r="R56" s="493"/>
      <c r="S56" s="493"/>
      <c r="T56" s="493"/>
      <c r="U56" s="493"/>
      <c r="W56" s="558">
        <f>SUM(W13:W53)</f>
        <v>0</v>
      </c>
    </row>
    <row r="57" spans="1:52" hidden="1" x14ac:dyDescent="0.2">
      <c r="A57" s="493"/>
      <c r="B57" s="493"/>
      <c r="C57" s="493"/>
      <c r="D57" s="493"/>
      <c r="E57" s="493"/>
      <c r="F57" s="493"/>
      <c r="G57" s="493"/>
      <c r="H57" s="493"/>
      <c r="I57" s="493"/>
      <c r="J57" s="678"/>
      <c r="K57" s="493"/>
      <c r="L57" s="493"/>
      <c r="M57" s="493"/>
      <c r="N57" s="493"/>
      <c r="O57" s="493"/>
      <c r="P57" s="493"/>
      <c r="Q57" s="493"/>
      <c r="R57" s="493"/>
      <c r="S57" s="493"/>
      <c r="T57" s="493"/>
      <c r="U57" s="493"/>
    </row>
    <row r="58" spans="1:52" hidden="1" x14ac:dyDescent="0.2">
      <c r="B58" s="526"/>
      <c r="C58" s="527"/>
      <c r="D58" s="527"/>
      <c r="E58" s="527"/>
      <c r="F58" s="527"/>
      <c r="H58" s="527"/>
      <c r="I58" s="527"/>
      <c r="J58" s="682"/>
      <c r="K58" s="527"/>
      <c r="L58" s="527"/>
      <c r="M58" s="527"/>
      <c r="N58" s="528"/>
      <c r="R58" s="527"/>
      <c r="S58" s="527"/>
      <c r="T58" s="528"/>
    </row>
    <row r="59" spans="1:52" x14ac:dyDescent="0.2">
      <c r="B59" s="529"/>
      <c r="C59" s="529"/>
      <c r="D59" s="529"/>
      <c r="E59" s="529"/>
      <c r="F59" s="529"/>
      <c r="H59" s="529"/>
      <c r="I59" s="529"/>
      <c r="J59" s="683"/>
      <c r="K59" s="529"/>
      <c r="L59" s="529"/>
      <c r="M59" s="529"/>
      <c r="N59" s="529"/>
      <c r="R59" s="529"/>
      <c r="S59" s="529"/>
      <c r="T59" s="529"/>
    </row>
    <row r="60" spans="1:52" x14ac:dyDescent="0.2">
      <c r="B60" s="1696"/>
      <c r="C60" s="1697"/>
      <c r="D60" s="1697"/>
      <c r="E60" s="1697"/>
      <c r="F60" s="1697"/>
    </row>
  </sheetData>
  <sheetProtection sheet="1" objects="1" scenarios="1"/>
  <mergeCells count="7">
    <mergeCell ref="A1:S1"/>
    <mergeCell ref="H9:P9"/>
    <mergeCell ref="R9:S9"/>
    <mergeCell ref="B12:C12"/>
    <mergeCell ref="B60:F60"/>
    <mergeCell ref="H4:P4"/>
    <mergeCell ref="R4:T4"/>
  </mergeCells>
  <phoneticPr fontId="9" type="noConversion"/>
  <conditionalFormatting sqref="C13:C53 E13:E53 H13:H53 J13:J53 L13:L53 N13:N53 P13:P53 R13:R53 T13:T53">
    <cfRule type="expression" dxfId="51" priority="1">
      <formula>$W$56=0</formula>
    </cfRule>
  </conditionalFormatting>
  <dataValidations count="7">
    <dataValidation type="whole" allowBlank="1" showInputMessage="1" showErrorMessage="1" sqref="L13:L53" xr:uid="{00000000-0002-0000-0300-000000000000}">
      <formula1>-100000000000</formula1>
      <formula2>100000000000</formula2>
    </dataValidation>
    <dataValidation type="whole" operator="greaterThanOrEqual" allowBlank="1" showInputMessage="1" showErrorMessage="1" error="This should be a positive number" sqref="J13:J53 H13:H53" xr:uid="{00000000-0002-0000-0300-000001000000}">
      <formula1>0</formula1>
    </dataValidation>
    <dataValidation type="whole" operator="greaterThanOrEqual" allowBlank="1" showInputMessage="1" showErrorMessage="1" errorTitle="Must be positive" error="This should be a positive number" sqref="E13:E53" xr:uid="{00000000-0002-0000-0300-000002000000}">
      <formula1>0</formula1>
    </dataValidation>
    <dataValidation type="custom" operator="equal" allowBlank="1" showInputMessage="1" showErrorMessage="1" error="The number setting their own council tax precept exceeds the sum of parishes and Charter Trustees" sqref="U13:U55" xr:uid="{00000000-0002-0000-0300-000003000000}">
      <formula1>#REF!=0</formula1>
    </dataValidation>
    <dataValidation type="custom" allowBlank="1" showInputMessage="1" showErrorMessage="1" sqref="E6 H6 J6 T6 R6 P6 N6 L6" xr:uid="{7E7DF11E-9245-4D0A-97B1-3EE8D3270960}">
      <formula1>"$V$1=""na"""</formula1>
    </dataValidation>
    <dataValidation type="custom" allowBlank="1" showInputMessage="1" showErrorMessage="1" error="Data entry is nto allowed in this cell" sqref="P13:P53" xr:uid="{7C311FE6-6F68-4512-8A0D-EBC4ED74ECD2}">
      <formula1>"$V$1=""na"""</formula1>
    </dataValidation>
    <dataValidation type="custom" allowBlank="1" showInputMessage="1" showErrorMessage="1" error="Data entry is not allowed in this cell" sqref="T13:T53" xr:uid="{8AE8A4FC-DD0F-4439-A23C-6F693D1DD570}">
      <formula1>"$V$1=""na"""</formula1>
    </dataValidation>
  </dataValidations>
  <pageMargins left="0.70866141732283472" right="0.70866141732283472" top="0.74803149606299213" bottom="0.74803149606299213" header="0.31496062992125984" footer="0.31496062992125984"/>
  <pageSetup scale="40" fitToWidth="2" fitToHeight="0" orientation="landscape" r:id="rId1"/>
  <headerFooter>
    <oddHeader>&amp;C&amp;"Calibri"&amp;10&amp;K000000 OFFICIAL&amp;1#_x000D_</oddHeader>
    <oddFooter>&amp;C_x000D_&amp;1#&amp;"Calibri"&amp;10&amp;K000000 OFFICIAL</oddFooter>
  </headerFooter>
  <rowBreaks count="1" manualBreakCount="1">
    <brk id="35" max="20" man="1"/>
  </rowBreaks>
  <colBreaks count="1" manualBreakCount="1">
    <brk id="16" max="6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D27A2-97EE-406D-B1F3-C7760E646150}">
  <sheetPr codeName="Sheet7">
    <pageSetUpPr fitToPage="1"/>
  </sheetPr>
  <dimension ref="A1:BM295"/>
  <sheetViews>
    <sheetView showGridLines="0" zoomScaleNormal="100" workbookViewId="0"/>
  </sheetViews>
  <sheetFormatPr defaultRowHeight="15" x14ac:dyDescent="0.2"/>
  <cols>
    <col min="1" max="2" width="3.7109375" customWidth="1"/>
    <col min="4" max="6" width="10.140625" customWidth="1"/>
    <col min="7" max="7" width="27.140625" customWidth="1"/>
    <col min="8" max="9" width="3.7109375" customWidth="1"/>
    <col min="10" max="10" width="22.7109375" customWidth="1"/>
    <col min="11" max="12" width="3.7109375" customWidth="1"/>
    <col min="13" max="13" width="22.7109375" customWidth="1"/>
    <col min="14" max="15" width="3.7109375" customWidth="1"/>
    <col min="16" max="16" width="22.7109375" customWidth="1"/>
    <col min="17" max="17" width="3.7109375" customWidth="1"/>
    <col min="18" max="18" width="8.28515625" customWidth="1"/>
    <col min="19" max="19" width="3.7109375" customWidth="1"/>
    <col min="20" max="20" width="22.7109375" customWidth="1"/>
    <col min="21" max="22" width="3.7109375" customWidth="1"/>
    <col min="23" max="23" width="22.7109375" customWidth="1"/>
    <col min="24" max="25" width="3.7109375" customWidth="1"/>
    <col min="26" max="26" width="22.7109375" customWidth="1"/>
    <col min="27" max="27" width="3.7109375" customWidth="1"/>
    <col min="28" max="28" width="8.28515625" customWidth="1"/>
    <col min="29" max="29" width="3.7109375" customWidth="1"/>
    <col min="30" max="30" width="22.7109375" customWidth="1"/>
    <col min="31" max="32" width="3.7109375" customWidth="1"/>
    <col min="33" max="33" width="20.42578125" style="196" hidden="1" customWidth="1"/>
    <col min="34" max="34" width="12.7109375" style="355" hidden="1" customWidth="1"/>
    <col min="35" max="35" width="14.85546875" style="136" hidden="1" customWidth="1"/>
    <col min="36" max="36" width="13.85546875" style="223" hidden="1" customWidth="1"/>
    <col min="37" max="37" width="13.85546875" hidden="1" customWidth="1"/>
    <col min="38" max="38" width="13.42578125" hidden="1" customWidth="1"/>
    <col min="39" max="39" width="14.7109375" hidden="1" customWidth="1"/>
    <col min="40" max="40" width="6.140625" hidden="1" customWidth="1"/>
    <col min="41" max="42" width="9.140625" hidden="1" customWidth="1"/>
    <col min="43" max="65" width="8.7109375" hidden="1" customWidth="1"/>
    <col min="66" max="70" width="8.7109375" customWidth="1"/>
  </cols>
  <sheetData>
    <row r="1" spans="1:64" x14ac:dyDescent="0.2">
      <c r="A1" s="452"/>
      <c r="B1" s="453"/>
      <c r="C1" s="453"/>
      <c r="D1" s="453"/>
      <c r="E1" s="453"/>
      <c r="F1" s="453"/>
      <c r="G1" s="453"/>
      <c r="H1" s="453"/>
      <c r="I1" s="453"/>
      <c r="J1" s="453"/>
      <c r="K1" s="453"/>
      <c r="L1" s="453"/>
      <c r="M1" s="453"/>
      <c r="N1" s="453"/>
      <c r="O1" s="453"/>
      <c r="P1" s="453"/>
      <c r="Q1" s="453"/>
      <c r="R1" s="453"/>
      <c r="S1" s="1300"/>
      <c r="T1" s="1300"/>
      <c r="U1" s="1300"/>
      <c r="V1" s="1300"/>
      <c r="W1" s="1300"/>
      <c r="X1" s="1300"/>
      <c r="Y1" s="1300"/>
      <c r="Z1" s="1300"/>
      <c r="AA1" s="479"/>
      <c r="AB1" s="1300"/>
      <c r="AC1" s="479"/>
      <c r="AD1" s="479"/>
      <c r="AE1" s="479"/>
      <c r="AF1" s="454"/>
      <c r="AG1" s="136"/>
      <c r="AH1" s="297"/>
      <c r="BL1" s="746" t="s">
        <v>1285</v>
      </c>
    </row>
    <row r="2" spans="1:64" ht="15.75" x14ac:dyDescent="0.25">
      <c r="A2" s="1637" t="s">
        <v>42</v>
      </c>
      <c r="B2" s="1662"/>
      <c r="C2" s="1662"/>
      <c r="D2" s="1662"/>
      <c r="E2" s="1662"/>
      <c r="F2" s="1662"/>
      <c r="G2" s="1662"/>
      <c r="H2" s="1662"/>
      <c r="I2" s="1662"/>
      <c r="J2" s="1662"/>
      <c r="K2" s="1662"/>
      <c r="L2" s="1662"/>
      <c r="M2" s="1662"/>
      <c r="N2" s="1662"/>
      <c r="O2" s="1662"/>
      <c r="P2" s="1662"/>
      <c r="Q2" s="1662"/>
      <c r="R2" s="1662"/>
      <c r="S2" s="1662"/>
      <c r="T2" s="1662"/>
      <c r="U2" s="1662"/>
      <c r="V2" s="1662"/>
      <c r="W2" s="1662"/>
      <c r="X2" s="1662"/>
      <c r="Y2" s="1662"/>
      <c r="Z2" s="1662"/>
      <c r="AA2" s="1662"/>
      <c r="AB2" s="1662"/>
      <c r="AC2" s="1662"/>
      <c r="AD2" s="1662"/>
      <c r="AE2" s="1662"/>
      <c r="AF2" s="1663"/>
      <c r="AG2" s="223"/>
      <c r="AI2" s="220"/>
    </row>
    <row r="3" spans="1:64" ht="15.75" x14ac:dyDescent="0.25">
      <c r="A3" s="1637" t="str">
        <f>'Part 1'!A3</f>
        <v>2024-25</v>
      </c>
      <c r="B3" s="1662"/>
      <c r="C3" s="1662"/>
      <c r="D3" s="1662"/>
      <c r="E3" s="1662"/>
      <c r="F3" s="1662"/>
      <c r="G3" s="1662"/>
      <c r="H3" s="1662"/>
      <c r="I3" s="1662"/>
      <c r="J3" s="1662"/>
      <c r="K3" s="1662"/>
      <c r="L3" s="1662"/>
      <c r="M3" s="1662"/>
      <c r="N3" s="1662"/>
      <c r="O3" s="1662"/>
      <c r="P3" s="1662"/>
      <c r="Q3" s="1662"/>
      <c r="R3" s="1662"/>
      <c r="S3" s="1662"/>
      <c r="T3" s="1662"/>
      <c r="U3" s="1662"/>
      <c r="V3" s="1662"/>
      <c r="W3" s="1662"/>
      <c r="X3" s="1662"/>
      <c r="Y3" s="1662"/>
      <c r="Z3" s="1662"/>
      <c r="AA3" s="1662"/>
      <c r="AB3" s="1662"/>
      <c r="AC3" s="1662"/>
      <c r="AD3" s="1662"/>
      <c r="AE3" s="1662"/>
      <c r="AF3" s="1663"/>
      <c r="AG3" s="223"/>
      <c r="AI3" s="220"/>
    </row>
    <row r="4" spans="1:64" x14ac:dyDescent="0.2">
      <c r="A4" s="1640"/>
      <c r="B4" s="1641"/>
      <c r="C4" s="1641"/>
      <c r="D4" s="1641"/>
      <c r="E4" s="1641"/>
      <c r="F4" s="1641"/>
      <c r="G4" s="1641"/>
      <c r="H4" s="1641"/>
      <c r="I4" s="1641"/>
      <c r="J4" s="1641"/>
      <c r="K4" s="1641"/>
      <c r="L4" s="1641"/>
      <c r="M4" s="1641"/>
      <c r="N4" s="1641"/>
      <c r="O4" s="1641"/>
      <c r="P4" s="1641"/>
      <c r="Q4" s="1641"/>
      <c r="R4" s="1641"/>
      <c r="S4" s="1641"/>
      <c r="T4" s="1641"/>
      <c r="U4" s="1641"/>
      <c r="V4" s="1641"/>
      <c r="W4" s="1641"/>
      <c r="X4" s="1641"/>
      <c r="Y4" s="1641"/>
      <c r="Z4" s="1641"/>
      <c r="AA4" s="1641"/>
      <c r="AB4" s="1641"/>
      <c r="AC4" s="1641"/>
      <c r="AD4" s="1641"/>
      <c r="AE4" s="1641"/>
      <c r="AF4" s="1642"/>
      <c r="AG4" s="220"/>
      <c r="AH4" s="297"/>
      <c r="AI4" s="220"/>
    </row>
    <row r="5" spans="1:64" x14ac:dyDescent="0.2">
      <c r="A5" s="1668" t="s">
        <v>46</v>
      </c>
      <c r="B5" s="1669"/>
      <c r="C5" s="1669"/>
      <c r="D5" s="1669"/>
      <c r="E5" s="1669"/>
      <c r="F5" s="1669"/>
      <c r="G5" s="1669"/>
      <c r="H5" s="1669"/>
      <c r="I5" s="1669"/>
      <c r="J5" s="1669"/>
      <c r="K5" s="1669"/>
      <c r="L5" s="1669"/>
      <c r="M5" s="1669"/>
      <c r="N5" s="1669"/>
      <c r="O5" s="1669"/>
      <c r="P5" s="1669"/>
      <c r="Q5" s="1669"/>
      <c r="R5" s="1669"/>
      <c r="S5" s="1669"/>
      <c r="T5" s="1669"/>
      <c r="U5" s="1669"/>
      <c r="V5" s="1669"/>
      <c r="W5" s="1669"/>
      <c r="X5" s="1669"/>
      <c r="Y5" s="1669"/>
      <c r="Z5" s="1669"/>
      <c r="AA5" s="1669"/>
      <c r="AB5" s="1669"/>
      <c r="AC5" s="1669"/>
      <c r="AD5" s="1669"/>
      <c r="AE5" s="1669"/>
      <c r="AF5" s="1670"/>
      <c r="AG5" s="220"/>
      <c r="AH5" s="297"/>
      <c r="AI5" s="220"/>
    </row>
    <row r="6" spans="1:64" x14ac:dyDescent="0.2">
      <c r="A6" s="1640"/>
      <c r="B6" s="1641"/>
      <c r="C6" s="1641"/>
      <c r="D6" s="1641"/>
      <c r="E6" s="1641"/>
      <c r="F6" s="1641"/>
      <c r="G6" s="1641"/>
      <c r="H6" s="1641"/>
      <c r="I6" s="1641"/>
      <c r="J6" s="1641"/>
      <c r="K6" s="1641"/>
      <c r="L6" s="1641"/>
      <c r="M6" s="1641"/>
      <c r="N6" s="1641"/>
      <c r="O6" s="1641"/>
      <c r="P6" s="1641"/>
      <c r="Q6" s="1641"/>
      <c r="R6" s="1641"/>
      <c r="S6" s="1641"/>
      <c r="T6" s="1641"/>
      <c r="U6" s="1641"/>
      <c r="V6" s="1641"/>
      <c r="W6" s="1641"/>
      <c r="X6" s="1641"/>
      <c r="Y6" s="1641"/>
      <c r="Z6" s="1641"/>
      <c r="AA6" s="1641"/>
      <c r="AB6" s="1641"/>
      <c r="AC6" s="1641"/>
      <c r="AD6" s="1641"/>
      <c r="AE6" s="1641"/>
      <c r="AF6" s="1642"/>
      <c r="AG6" s="220"/>
      <c r="AH6" s="297"/>
      <c r="AI6" s="220"/>
      <c r="AJ6" s="240"/>
    </row>
    <row r="7" spans="1:64" x14ac:dyDescent="0.2">
      <c r="A7" s="1640" t="s">
        <v>45</v>
      </c>
      <c r="B7" s="1641"/>
      <c r="C7" s="1641"/>
      <c r="D7" s="1641"/>
      <c r="E7" s="1641"/>
      <c r="F7" s="1641"/>
      <c r="G7" s="1641"/>
      <c r="H7" s="1641"/>
      <c r="I7" s="1641"/>
      <c r="J7" s="1641"/>
      <c r="K7" s="1641"/>
      <c r="L7" s="1641"/>
      <c r="M7" s="1641"/>
      <c r="N7" s="1641"/>
      <c r="O7" s="1641"/>
      <c r="P7" s="1641"/>
      <c r="Q7" s="1641"/>
      <c r="R7" s="1641"/>
      <c r="S7" s="1641"/>
      <c r="T7" s="1641"/>
      <c r="U7" s="1641"/>
      <c r="V7" s="1641"/>
      <c r="W7" s="1641"/>
      <c r="X7" s="1641"/>
      <c r="Y7" s="1641"/>
      <c r="Z7" s="1641"/>
      <c r="AA7" s="1641"/>
      <c r="AB7" s="1641"/>
      <c r="AC7" s="1641"/>
      <c r="AD7" s="1641"/>
      <c r="AE7" s="1641"/>
      <c r="AF7" s="1642"/>
      <c r="AG7" s="220"/>
      <c r="AH7" s="297"/>
      <c r="AI7" s="220"/>
    </row>
    <row r="8" spans="1:64" ht="15.75" thickBot="1" x14ac:dyDescent="0.25">
      <c r="A8" s="29"/>
      <c r="B8" s="30"/>
      <c r="C8" s="30"/>
      <c r="D8" s="30"/>
      <c r="E8" s="30"/>
      <c r="F8" s="30"/>
      <c r="G8" s="30"/>
      <c r="H8" s="30"/>
      <c r="I8" s="30"/>
      <c r="J8" s="30"/>
      <c r="K8" s="30"/>
      <c r="L8" s="30"/>
      <c r="M8" s="30"/>
      <c r="N8" s="30"/>
      <c r="O8" s="30"/>
      <c r="P8" s="449"/>
      <c r="Q8" s="1260"/>
      <c r="R8" s="1301"/>
      <c r="S8" s="1301"/>
      <c r="T8" s="1301"/>
      <c r="U8" s="1301"/>
      <c r="V8" s="1301"/>
      <c r="W8" s="1301"/>
      <c r="X8" s="1301"/>
      <c r="Y8" s="1301"/>
      <c r="Z8" s="1301"/>
      <c r="AA8" s="1301"/>
      <c r="AB8" s="1304"/>
      <c r="AC8" s="1304"/>
      <c r="AD8" s="449" t="str">
        <f>'Part 1'!V29</f>
        <v xml:space="preserve">      Ver</v>
      </c>
      <c r="AE8" s="1303">
        <f>'Part 1'!W29</f>
        <v>1.1000000000000001</v>
      </c>
      <c r="AF8" s="31"/>
      <c r="AG8" s="136"/>
      <c r="AH8" s="297"/>
    </row>
    <row r="9" spans="1:64" x14ac:dyDescent="0.2">
      <c r="A9" s="455"/>
      <c r="B9" s="456"/>
      <c r="C9" s="1716"/>
      <c r="D9" s="1716"/>
      <c r="E9" s="1716"/>
      <c r="F9" s="1716"/>
      <c r="G9" s="1716"/>
      <c r="H9" s="1716"/>
      <c r="I9" s="456"/>
      <c r="J9" s="456"/>
      <c r="K9" s="456"/>
      <c r="L9" s="456"/>
      <c r="M9" s="456"/>
      <c r="N9" s="456"/>
      <c r="O9" s="456"/>
      <c r="P9" s="456"/>
      <c r="Q9" s="456"/>
      <c r="R9" s="1302"/>
      <c r="S9" s="1302"/>
      <c r="T9" s="1302"/>
      <c r="U9" s="1302"/>
      <c r="V9" s="1302"/>
      <c r="W9" s="1302"/>
      <c r="X9" s="1302"/>
      <c r="Y9" s="1302"/>
      <c r="Z9" s="1302"/>
      <c r="AA9" s="392"/>
      <c r="AB9" s="1302"/>
      <c r="AC9" s="392"/>
      <c r="AD9" s="392"/>
      <c r="AE9" s="392"/>
      <c r="AF9" s="457"/>
    </row>
    <row r="10" spans="1:64" s="5" customFormat="1" ht="18" x14ac:dyDescent="0.25">
      <c r="A10" s="7"/>
      <c r="B10" s="6"/>
      <c r="C10" s="127" t="str">
        <f>+CONCATENATE("Local Authority : ",+'Part 1'!$K$20)</f>
        <v>Local Authority : ZZZZ</v>
      </c>
      <c r="D10" s="94"/>
      <c r="E10" s="94"/>
      <c r="F10" s="127"/>
      <c r="G10" s="127"/>
      <c r="H10" s="127"/>
      <c r="I10" s="6"/>
      <c r="J10" s="6"/>
      <c r="K10" s="6"/>
      <c r="L10" s="6"/>
      <c r="M10" s="6"/>
      <c r="N10" s="6"/>
      <c r="O10" s="6"/>
      <c r="P10" s="6"/>
      <c r="Q10" s="6"/>
      <c r="R10" s="6"/>
      <c r="S10" s="6"/>
      <c r="T10" s="6"/>
      <c r="U10" s="6"/>
      <c r="V10" s="6"/>
      <c r="W10" s="6"/>
      <c r="X10" s="6"/>
      <c r="Y10" s="6"/>
      <c r="Z10" s="6"/>
      <c r="AA10" s="6"/>
      <c r="AB10" s="6"/>
      <c r="AC10" s="6"/>
      <c r="AD10" s="6"/>
      <c r="AE10" s="6"/>
      <c r="AF10" s="8"/>
      <c r="AG10" s="136"/>
      <c r="AH10" s="297"/>
      <c r="AI10" s="136"/>
      <c r="AJ10" s="220"/>
    </row>
    <row r="11" spans="1:64" s="5" customFormat="1" ht="15.75" x14ac:dyDescent="0.25">
      <c r="A11" s="7"/>
      <c r="B11" s="6"/>
      <c r="C11" s="1717" t="s">
        <v>1237</v>
      </c>
      <c r="D11" s="1717"/>
      <c r="E11" s="1717"/>
      <c r="F11" s="1717"/>
      <c r="G11" s="1717"/>
      <c r="H11" s="1717"/>
      <c r="I11" s="6"/>
      <c r="J11" s="6"/>
      <c r="K11" s="6"/>
      <c r="L11" s="6"/>
      <c r="M11" s="6"/>
      <c r="N11" s="6"/>
      <c r="O11" s="6"/>
      <c r="P11" s="6"/>
      <c r="Q11" s="6"/>
      <c r="R11" s="6"/>
      <c r="S11" s="6"/>
      <c r="T11" s="6"/>
      <c r="U11" s="6"/>
      <c r="V11" s="6"/>
      <c r="W11" s="6"/>
      <c r="X11" s="6"/>
      <c r="Y11" s="6"/>
      <c r="Z11" s="6"/>
      <c r="AA11" s="6"/>
      <c r="AB11" s="6"/>
      <c r="AC11" s="6"/>
      <c r="AD11" s="6"/>
      <c r="AE11" s="6"/>
      <c r="AF11" s="8"/>
      <c r="AG11" s="136"/>
      <c r="AH11" s="297"/>
      <c r="AI11" s="136"/>
      <c r="AJ11" s="225"/>
      <c r="AK11" s="213"/>
    </row>
    <row r="12" spans="1:64" s="5" customFormat="1" ht="32.25" customHeight="1" x14ac:dyDescent="0.25">
      <c r="A12" s="818"/>
      <c r="B12" s="6"/>
      <c r="C12" s="1715" t="s">
        <v>5542</v>
      </c>
      <c r="D12" s="1715"/>
      <c r="E12" s="1715"/>
      <c r="F12" s="1715"/>
      <c r="G12" s="1715"/>
      <c r="H12" s="1715"/>
      <c r="I12" s="1715"/>
      <c r="J12" s="1715"/>
      <c r="K12" s="1715"/>
      <c r="L12" s="1715"/>
      <c r="M12" s="1715"/>
      <c r="N12" s="1715"/>
      <c r="O12" s="1715"/>
      <c r="P12" s="1715"/>
      <c r="Q12" s="6"/>
      <c r="R12" s="6"/>
      <c r="S12" s="6"/>
      <c r="T12" s="6"/>
      <c r="U12" s="6"/>
      <c r="V12" s="6"/>
      <c r="W12" s="6"/>
      <c r="X12" s="6"/>
      <c r="Y12" s="6"/>
      <c r="Z12" s="6"/>
      <c r="AA12" s="6"/>
      <c r="AB12" s="6"/>
      <c r="AC12" s="6"/>
      <c r="AD12" s="6"/>
      <c r="AE12" s="6"/>
      <c r="AF12" s="819"/>
      <c r="AG12" s="136"/>
      <c r="AH12" s="297"/>
      <c r="AI12" s="136"/>
      <c r="AJ12" s="225"/>
      <c r="AK12" s="213"/>
    </row>
    <row r="13" spans="1:64" s="5" customFormat="1" ht="32.25" customHeight="1" x14ac:dyDescent="0.25">
      <c r="A13" s="818"/>
      <c r="B13" s="6"/>
      <c r="C13" s="1285"/>
      <c r="D13" s="1285"/>
      <c r="E13" s="1285"/>
      <c r="F13" s="1285"/>
      <c r="G13" s="1285"/>
      <c r="H13" s="1285"/>
      <c r="I13" s="1285"/>
      <c r="J13" s="1285"/>
      <c r="K13" s="1285"/>
      <c r="L13" s="1285"/>
      <c r="M13" s="1285"/>
      <c r="N13" s="1285"/>
      <c r="O13" s="1285"/>
      <c r="P13" s="1285"/>
      <c r="Q13" s="6"/>
      <c r="R13" s="6"/>
      <c r="S13" s="6"/>
      <c r="T13" s="6"/>
      <c r="U13" s="6"/>
      <c r="V13" s="6"/>
      <c r="W13" s="6"/>
      <c r="X13" s="6"/>
      <c r="Y13" s="6"/>
      <c r="Z13" s="6"/>
      <c r="AA13" s="6"/>
      <c r="AB13" s="6"/>
      <c r="AC13" s="6"/>
      <c r="AD13" s="6"/>
      <c r="AE13" s="6"/>
      <c r="AF13" s="1316"/>
      <c r="AG13" s="136"/>
      <c r="AH13" s="297"/>
      <c r="AI13" s="136"/>
      <c r="AJ13" s="225"/>
      <c r="AK13" s="213"/>
    </row>
    <row r="14" spans="1:64" ht="15.75" x14ac:dyDescent="0.25">
      <c r="A14" s="14"/>
      <c r="B14" s="2"/>
      <c r="C14" s="1671" t="str">
        <f>+IF('Part 1'!P94="Yes", "You should complete columns 1 , 2 , 4 &amp; 5 only","You should complete columns 1 &amp; 4 only")</f>
        <v>You should complete columns 1 &amp; 4 only</v>
      </c>
      <c r="D14" s="1671"/>
      <c r="E14" s="1671"/>
      <c r="F14" s="1671"/>
      <c r="G14" s="1671"/>
      <c r="H14" s="1671"/>
      <c r="I14" s="6"/>
      <c r="J14" s="699" t="s">
        <v>25</v>
      </c>
      <c r="K14" s="699"/>
      <c r="L14" s="699"/>
      <c r="M14" s="699" t="s">
        <v>26</v>
      </c>
      <c r="N14" s="699"/>
      <c r="O14" s="699"/>
      <c r="P14" s="699" t="s">
        <v>27</v>
      </c>
      <c r="Q14" s="1"/>
      <c r="R14" s="699"/>
      <c r="S14" s="699"/>
      <c r="T14" s="699" t="s">
        <v>28</v>
      </c>
      <c r="U14" s="699"/>
      <c r="V14" s="699"/>
      <c r="W14" s="699" t="s">
        <v>5</v>
      </c>
      <c r="X14" s="699"/>
      <c r="Y14" s="699"/>
      <c r="Z14" s="699" t="s">
        <v>5625</v>
      </c>
      <c r="AA14" s="1"/>
      <c r="AB14" s="699"/>
      <c r="AC14" s="1"/>
      <c r="AD14" s="699" t="s">
        <v>5626</v>
      </c>
      <c r="AE14" s="1"/>
      <c r="AF14" s="84"/>
      <c r="AJ14" s="225"/>
    </row>
    <row r="15" spans="1:64" ht="24" customHeight="1" x14ac:dyDescent="0.25">
      <c r="A15" s="801"/>
      <c r="B15" s="2"/>
      <c r="C15" s="1324"/>
      <c r="D15" s="1324"/>
      <c r="E15" s="1324"/>
      <c r="F15" s="1324"/>
      <c r="G15" s="1324"/>
      <c r="H15" s="1324"/>
      <c r="I15" s="1324"/>
      <c r="J15" s="1324"/>
      <c r="K15" s="699"/>
      <c r="L15" s="699"/>
      <c r="M15" s="1325" t="s">
        <v>5627</v>
      </c>
      <c r="N15" s="699"/>
      <c r="O15" s="699"/>
      <c r="P15" s="699"/>
      <c r="Q15" s="1"/>
      <c r="R15" s="699"/>
      <c r="S15" s="699"/>
      <c r="T15" s="699"/>
      <c r="U15" s="699"/>
      <c r="V15" s="699"/>
      <c r="W15" s="1325" t="s">
        <v>5628</v>
      </c>
      <c r="X15" s="699"/>
      <c r="Y15" s="699"/>
      <c r="Z15" s="699"/>
      <c r="AA15" s="1"/>
      <c r="AB15" s="699"/>
      <c r="AC15" s="1"/>
      <c r="AD15" s="699"/>
      <c r="AE15" s="1"/>
      <c r="AF15" s="1297"/>
      <c r="AJ15" s="225"/>
    </row>
    <row r="16" spans="1:64" ht="15.75" x14ac:dyDescent="0.25">
      <c r="A16" s="801"/>
      <c r="B16" s="2"/>
      <c r="C16" s="1284"/>
      <c r="D16" s="1284"/>
      <c r="E16" s="1284"/>
      <c r="F16" s="1284"/>
      <c r="G16" s="1284"/>
      <c r="H16" s="1284"/>
      <c r="I16" s="6"/>
      <c r="J16" s="699"/>
      <c r="K16" s="699"/>
      <c r="L16" s="699"/>
      <c r="M16" s="699"/>
      <c r="N16" s="699"/>
      <c r="O16" s="699"/>
      <c r="P16" s="699"/>
      <c r="Q16" s="1"/>
      <c r="R16" s="699"/>
      <c r="S16" s="699"/>
      <c r="T16" s="699"/>
      <c r="U16" s="699"/>
      <c r="V16" s="699"/>
      <c r="W16" s="699"/>
      <c r="X16" s="699"/>
      <c r="Y16" s="699"/>
      <c r="Z16" s="699"/>
      <c r="AA16" s="1"/>
      <c r="AB16" s="699"/>
      <c r="AC16" s="1"/>
      <c r="AD16" s="699"/>
      <c r="AE16" s="1"/>
      <c r="AF16" s="1297"/>
      <c r="AJ16" s="225"/>
    </row>
    <row r="17" spans="1:44" ht="15.75" customHeight="1" x14ac:dyDescent="0.25">
      <c r="A17" s="14"/>
      <c r="B17" s="2"/>
      <c r="C17" s="585"/>
      <c r="D17" s="585"/>
      <c r="E17" s="585"/>
      <c r="F17" s="585"/>
      <c r="G17" s="585"/>
      <c r="H17" s="585"/>
      <c r="I17" s="6"/>
      <c r="J17" s="1665" t="s">
        <v>54</v>
      </c>
      <c r="K17" s="9"/>
      <c r="L17" s="9"/>
      <c r="M17" s="1667" t="s">
        <v>53</v>
      </c>
      <c r="N17" s="9"/>
      <c r="O17" s="9"/>
      <c r="P17" s="1665" t="s">
        <v>842</v>
      </c>
      <c r="Q17" s="3"/>
      <c r="R17" s="9"/>
      <c r="S17" s="9"/>
      <c r="T17" s="1665" t="s">
        <v>54</v>
      </c>
      <c r="U17" s="9"/>
      <c r="V17" s="9"/>
      <c r="W17" s="1667" t="s">
        <v>53</v>
      </c>
      <c r="X17" s="9"/>
      <c r="Y17" s="9"/>
      <c r="Z17" s="1665" t="s">
        <v>842</v>
      </c>
      <c r="AA17" s="3"/>
      <c r="AB17" s="9"/>
      <c r="AC17" s="3"/>
      <c r="AD17" s="1665" t="s">
        <v>842</v>
      </c>
      <c r="AE17" s="3"/>
      <c r="AF17" s="84"/>
      <c r="AJ17" s="225"/>
    </row>
    <row r="18" spans="1:44" ht="15.75" customHeight="1" x14ac:dyDescent="0.25">
      <c r="A18" s="14"/>
      <c r="B18" s="2"/>
      <c r="C18" s="6"/>
      <c r="D18" s="6"/>
      <c r="E18" s="6"/>
      <c r="F18" s="6"/>
      <c r="G18" s="6"/>
      <c r="H18" s="6"/>
      <c r="I18" s="6"/>
      <c r="J18" s="1706"/>
      <c r="K18" s="6"/>
      <c r="L18" s="9"/>
      <c r="M18" s="1667"/>
      <c r="N18" s="9"/>
      <c r="O18" s="6"/>
      <c r="P18" s="1665"/>
      <c r="Q18" s="2"/>
      <c r="R18" s="9"/>
      <c r="S18" s="9"/>
      <c r="T18" s="1706"/>
      <c r="U18" s="6"/>
      <c r="V18" s="9"/>
      <c r="W18" s="1667"/>
      <c r="X18" s="9"/>
      <c r="Y18" s="6"/>
      <c r="Z18" s="1665"/>
      <c r="AA18" s="2"/>
      <c r="AB18" s="9"/>
      <c r="AC18" s="2"/>
      <c r="AD18" s="1665"/>
      <c r="AE18" s="2"/>
      <c r="AF18" s="84"/>
      <c r="AJ18" s="225"/>
    </row>
    <row r="19" spans="1:44" ht="32.25" customHeight="1" x14ac:dyDescent="0.25">
      <c r="A19" s="14"/>
      <c r="B19" s="2"/>
      <c r="C19" s="432"/>
      <c r="D19" s="6"/>
      <c r="E19" s="6"/>
      <c r="F19" s="6"/>
      <c r="G19" s="6"/>
      <c r="H19" s="6"/>
      <c r="I19" s="6"/>
      <c r="J19" s="451" t="s">
        <v>845</v>
      </c>
      <c r="K19" s="6"/>
      <c r="L19" s="6"/>
      <c r="M19" s="451" t="str">
        <f>+IF('Part 1'!$P$94="Yes", "Complete this column","Do not complete
this column")</f>
        <v>Do not complete
this column</v>
      </c>
      <c r="N19" s="470"/>
      <c r="O19" s="247"/>
      <c r="P19" s="700" t="s">
        <v>877</v>
      </c>
      <c r="Q19" s="247"/>
      <c r="R19" s="470"/>
      <c r="S19" s="470"/>
      <c r="T19" s="451" t="s">
        <v>845</v>
      </c>
      <c r="U19" s="6"/>
      <c r="V19" s="6"/>
      <c r="W19" s="451" t="str">
        <f>+IF('Part 1'!$P$94="Yes", "Complete this column","Do not complete
this column")</f>
        <v>Do not complete
this column</v>
      </c>
      <c r="X19" s="470"/>
      <c r="Y19" s="247"/>
      <c r="Z19" s="700" t="s">
        <v>877</v>
      </c>
      <c r="AA19" s="247"/>
      <c r="AB19" s="470"/>
      <c r="AC19" s="247"/>
      <c r="AD19" s="700" t="s">
        <v>877</v>
      </c>
      <c r="AE19" s="247"/>
      <c r="AF19" s="84"/>
      <c r="AI19" s="360" t="s">
        <v>871</v>
      </c>
      <c r="AJ19" s="239"/>
      <c r="AK19" s="437" t="s">
        <v>946</v>
      </c>
      <c r="AL19" s="438"/>
      <c r="AM19" s="438"/>
      <c r="AN19" s="438"/>
      <c r="AO19" s="439"/>
      <c r="AP19" s="196"/>
      <c r="AQ19" s="196"/>
      <c r="AR19" s="196"/>
    </row>
    <row r="20" spans="1:44" s="309" customFormat="1" ht="16.5" thickBot="1" x14ac:dyDescent="0.3">
      <c r="A20" s="645"/>
      <c r="B20" s="646"/>
      <c r="C20" s="133" t="s">
        <v>5422</v>
      </c>
      <c r="D20" s="6"/>
      <c r="E20" s="6"/>
      <c r="F20" s="6"/>
      <c r="G20" s="6"/>
      <c r="H20" s="6"/>
      <c r="I20" s="6"/>
      <c r="J20" s="771"/>
      <c r="K20" s="6"/>
      <c r="L20" s="6"/>
      <c r="M20" s="771"/>
      <c r="N20" s="470"/>
      <c r="O20" s="772"/>
      <c r="P20" s="772"/>
      <c r="Q20" s="700"/>
      <c r="R20" s="470"/>
      <c r="S20" s="470"/>
      <c r="T20" s="771"/>
      <c r="U20" s="6"/>
      <c r="V20" s="6"/>
      <c r="W20" s="771"/>
      <c r="X20" s="470"/>
      <c r="Y20" s="772"/>
      <c r="Z20" s="772"/>
      <c r="AA20" s="700"/>
      <c r="AB20" s="470"/>
      <c r="AC20" s="772"/>
      <c r="AD20" s="772"/>
      <c r="AE20" s="700"/>
      <c r="AF20" s="649"/>
      <c r="AG20" s="435"/>
      <c r="AH20" s="578"/>
      <c r="AI20" s="704"/>
      <c r="AJ20" s="239"/>
      <c r="AK20" s="331"/>
      <c r="AL20" s="435"/>
      <c r="AM20" s="435"/>
      <c r="AN20" s="435"/>
      <c r="AO20" s="435"/>
      <c r="AP20" s="435"/>
      <c r="AQ20" s="435"/>
      <c r="AR20" s="435"/>
    </row>
    <row r="21" spans="1:44" s="309" customFormat="1" ht="18.75" thickBot="1" x14ac:dyDescent="0.3">
      <c r="A21" s="645"/>
      <c r="B21" s="646"/>
      <c r="C21" s="105" t="s">
        <v>5543</v>
      </c>
      <c r="D21" s="105"/>
      <c r="E21" s="105"/>
      <c r="F21" s="105"/>
      <c r="G21" s="105"/>
      <c r="H21" s="6"/>
      <c r="I21" s="6"/>
      <c r="J21" s="1016">
        <v>0</v>
      </c>
      <c r="K21" s="96"/>
      <c r="L21" s="96"/>
      <c r="M21" s="1016">
        <v>0</v>
      </c>
      <c r="N21" s="96"/>
      <c r="O21" s="458"/>
      <c r="P21" s="970">
        <f>+J21+M21</f>
        <v>0</v>
      </c>
      <c r="Q21" s="1038"/>
      <c r="R21" s="383"/>
      <c r="S21" s="96"/>
      <c r="T21" s="1016">
        <v>0</v>
      </c>
      <c r="U21" s="96"/>
      <c r="V21" s="96"/>
      <c r="W21" s="1016">
        <v>0</v>
      </c>
      <c r="X21" s="96"/>
      <c r="Y21" s="458"/>
      <c r="Z21" s="970">
        <f>+T21+W21</f>
        <v>0</v>
      </c>
      <c r="AA21" s="1038"/>
      <c r="AB21" s="383"/>
      <c r="AC21" s="458"/>
      <c r="AD21" s="1314">
        <f>+P21+Z21</f>
        <v>0</v>
      </c>
      <c r="AE21" s="676"/>
      <c r="AF21" s="649"/>
      <c r="AG21" s="435"/>
      <c r="AH21" s="356" t="str">
        <f>+IF(AI21=0,"","&lt;===")</f>
        <v/>
      </c>
      <c r="AI21" s="358">
        <f>+IF(J21+M21+T21+W21=AD21,0,1)</f>
        <v>0</v>
      </c>
      <c r="AJ21" s="239"/>
      <c r="AK21" s="433">
        <f>ROUND(J21+M21+T21+W21,0)</f>
        <v>0</v>
      </c>
      <c r="AL21" s="216"/>
      <c r="AM21" s="434">
        <f>J21+M21+T21+W21</f>
        <v>0</v>
      </c>
      <c r="AN21" s="435"/>
      <c r="AO21" s="434">
        <f>AM21-AK21</f>
        <v>0</v>
      </c>
      <c r="AP21" s="435"/>
      <c r="AQ21" s="435"/>
      <c r="AR21" s="435"/>
    </row>
    <row r="22" spans="1:44" s="309" customFormat="1" ht="16.5" thickBot="1" x14ac:dyDescent="0.25">
      <c r="A22" s="645"/>
      <c r="B22" s="646"/>
      <c r="C22" s="647"/>
      <c r="D22" s="105"/>
      <c r="E22" s="105"/>
      <c r="F22" s="105"/>
      <c r="G22" s="105"/>
      <c r="H22" s="6"/>
      <c r="I22" s="6"/>
      <c r="J22" s="96"/>
      <c r="K22" s="96"/>
      <c r="L22" s="96"/>
      <c r="M22" s="96"/>
      <c r="N22" s="96"/>
      <c r="O22" s="458"/>
      <c r="P22" s="458"/>
      <c r="Q22" s="676"/>
      <c r="R22" s="383"/>
      <c r="S22" s="96"/>
      <c r="T22" s="96"/>
      <c r="U22" s="96"/>
      <c r="V22" s="96"/>
      <c r="W22" s="96"/>
      <c r="X22" s="96"/>
      <c r="Y22" s="458"/>
      <c r="Z22" s="458"/>
      <c r="AA22" s="676"/>
      <c r="AB22" s="383"/>
      <c r="AC22" s="458"/>
      <c r="AD22" s="458"/>
      <c r="AE22" s="676"/>
      <c r="AF22" s="649"/>
      <c r="AG22" s="435"/>
      <c r="AH22" s="578"/>
      <c r="AI22" s="358"/>
      <c r="AJ22" s="239"/>
      <c r="AK22" s="331"/>
      <c r="AL22" s="435"/>
      <c r="AM22" s="435"/>
      <c r="AN22" s="435"/>
      <c r="AO22" s="435"/>
      <c r="AP22" s="435"/>
      <c r="AQ22" s="435"/>
      <c r="AR22" s="435"/>
    </row>
    <row r="23" spans="1:44" s="309" customFormat="1" ht="18.75" thickBot="1" x14ac:dyDescent="0.3">
      <c r="A23" s="645"/>
      <c r="B23" s="646"/>
      <c r="C23" s="1633" t="s">
        <v>1236</v>
      </c>
      <c r="D23" s="1633"/>
      <c r="E23" s="1633"/>
      <c r="F23" s="1633"/>
      <c r="G23" s="1633"/>
      <c r="H23" s="6"/>
      <c r="I23" s="6"/>
      <c r="J23" s="1018">
        <v>0</v>
      </c>
      <c r="K23" s="96"/>
      <c r="L23" s="96"/>
      <c r="M23" s="947">
        <v>0</v>
      </c>
      <c r="N23" s="1011"/>
      <c r="O23" s="458"/>
      <c r="P23" s="1020">
        <f>+J23+M23</f>
        <v>0</v>
      </c>
      <c r="Q23" s="1038"/>
      <c r="R23" s="383"/>
      <c r="S23" s="96"/>
      <c r="T23" s="1018">
        <v>0</v>
      </c>
      <c r="U23" s="96"/>
      <c r="V23" s="96"/>
      <c r="W23" s="947">
        <v>0</v>
      </c>
      <c r="X23" s="1011"/>
      <c r="Y23" s="458"/>
      <c r="Z23" s="1020">
        <f>+T23+W23</f>
        <v>0</v>
      </c>
      <c r="AA23" s="676"/>
      <c r="AB23" s="383"/>
      <c r="AC23" s="458"/>
      <c r="AD23" s="1314">
        <f>+P23+Z23</f>
        <v>0</v>
      </c>
      <c r="AE23" s="676"/>
      <c r="AF23" s="649"/>
      <c r="AG23" s="435"/>
      <c r="AH23" s="356" t="str">
        <f>+IF(AI23=0,"","&lt;===")</f>
        <v/>
      </c>
      <c r="AI23" s="358">
        <f>+IF(J23+M23+T23+W23=AD23,0,1)</f>
        <v>0</v>
      </c>
      <c r="AJ23" s="239"/>
      <c r="AK23" s="433">
        <f>ROUND(J23+M23+T23+W23,0)</f>
        <v>0</v>
      </c>
      <c r="AL23" s="216"/>
      <c r="AM23" s="434">
        <f>J23+M23+T23+W23</f>
        <v>0</v>
      </c>
      <c r="AN23" s="435"/>
      <c r="AO23" s="434">
        <f>AM23-AK23</f>
        <v>0</v>
      </c>
      <c r="AP23" s="435"/>
      <c r="AQ23" s="435"/>
      <c r="AR23" s="435"/>
    </row>
    <row r="24" spans="1:44" s="309" customFormat="1" ht="15.75" x14ac:dyDescent="0.2">
      <c r="A24" s="645"/>
      <c r="B24" s="646"/>
      <c r="C24" s="1714"/>
      <c r="D24" s="1714"/>
      <c r="E24" s="1714"/>
      <c r="F24" s="1714"/>
      <c r="G24" s="1714"/>
      <c r="H24" s="6"/>
      <c r="I24" s="6"/>
      <c r="J24" s="107"/>
      <c r="K24" s="96"/>
      <c r="L24" s="96"/>
      <c r="M24" s="107"/>
      <c r="N24" s="96"/>
      <c r="O24" s="458"/>
      <c r="P24" s="460"/>
      <c r="Q24" s="676"/>
      <c r="R24" s="383"/>
      <c r="S24" s="96"/>
      <c r="T24" s="107"/>
      <c r="U24" s="96"/>
      <c r="V24" s="96"/>
      <c r="W24" s="107"/>
      <c r="X24" s="96"/>
      <c r="Y24" s="458"/>
      <c r="Z24" s="460"/>
      <c r="AA24" s="676"/>
      <c r="AB24" s="383"/>
      <c r="AC24" s="458"/>
      <c r="AD24" s="460"/>
      <c r="AE24" s="676"/>
      <c r="AF24" s="649"/>
      <c r="AG24" s="435"/>
      <c r="AH24" s="578"/>
      <c r="AI24" s="358"/>
      <c r="AJ24" s="239"/>
      <c r="AK24" s="331"/>
      <c r="AL24" s="435"/>
      <c r="AM24" s="435"/>
      <c r="AN24" s="435"/>
      <c r="AO24" s="435"/>
      <c r="AP24" s="435"/>
      <c r="AQ24" s="435"/>
      <c r="AR24" s="435"/>
    </row>
    <row r="25" spans="1:44" ht="15.75" x14ac:dyDescent="0.25">
      <c r="A25" s="14"/>
      <c r="B25" s="2"/>
      <c r="C25" s="432"/>
      <c r="D25" s="6"/>
      <c r="E25" s="6"/>
      <c r="F25" s="6"/>
      <c r="G25" s="6"/>
      <c r="H25" s="6"/>
      <c r="I25" s="6"/>
      <c r="J25" s="451"/>
      <c r="K25" s="6"/>
      <c r="L25" s="6"/>
      <c r="M25" s="451"/>
      <c r="N25" s="470"/>
      <c r="O25" s="700"/>
      <c r="P25" s="700"/>
      <c r="Q25" s="700"/>
      <c r="R25" s="470"/>
      <c r="S25" s="470"/>
      <c r="T25" s="451"/>
      <c r="U25" s="6"/>
      <c r="V25" s="6"/>
      <c r="W25" s="451"/>
      <c r="X25" s="470"/>
      <c r="Y25" s="700"/>
      <c r="Z25" s="700"/>
      <c r="AA25" s="700"/>
      <c r="AB25" s="470"/>
      <c r="AC25" s="700"/>
      <c r="AD25" s="700"/>
      <c r="AE25" s="700"/>
      <c r="AF25" s="84"/>
      <c r="AI25" s="704"/>
      <c r="AJ25" s="239"/>
      <c r="AK25" s="331"/>
      <c r="AL25" s="196"/>
      <c r="AM25" s="196"/>
      <c r="AN25" s="196"/>
      <c r="AO25" s="196"/>
      <c r="AP25" s="196"/>
      <c r="AQ25" s="196"/>
      <c r="AR25" s="196"/>
    </row>
    <row r="26" spans="1:44" ht="16.5" thickBot="1" x14ac:dyDescent="0.25">
      <c r="A26" s="149"/>
      <c r="B26" s="147"/>
      <c r="C26" s="138" t="s">
        <v>5423</v>
      </c>
      <c r="D26" s="105"/>
      <c r="E26" s="105"/>
      <c r="F26" s="105"/>
      <c r="G26" s="105"/>
      <c r="H26" s="6"/>
      <c r="I26" s="6"/>
      <c r="J26" s="198" t="s">
        <v>19</v>
      </c>
      <c r="K26" s="96"/>
      <c r="L26" s="96"/>
      <c r="M26" s="198" t="s">
        <v>19</v>
      </c>
      <c r="N26" s="96"/>
      <c r="O26" s="458"/>
      <c r="P26" s="977" t="s">
        <v>19</v>
      </c>
      <c r="Q26" s="228"/>
      <c r="R26" s="383"/>
      <c r="S26" s="96"/>
      <c r="T26" s="198" t="s">
        <v>19</v>
      </c>
      <c r="U26" s="96"/>
      <c r="V26" s="96"/>
      <c r="W26" s="198" t="s">
        <v>19</v>
      </c>
      <c r="X26" s="96"/>
      <c r="Y26" s="458"/>
      <c r="Z26" s="977" t="s">
        <v>19</v>
      </c>
      <c r="AA26" s="228"/>
      <c r="AB26" s="383"/>
      <c r="AC26" s="458"/>
      <c r="AD26" s="977" t="s">
        <v>19</v>
      </c>
      <c r="AE26" s="228"/>
      <c r="AF26" s="84"/>
      <c r="AI26" s="293"/>
      <c r="AK26" s="196"/>
      <c r="AL26" s="196"/>
      <c r="AM26" s="196"/>
      <c r="AN26" s="196"/>
      <c r="AO26" s="196"/>
      <c r="AP26" s="196"/>
      <c r="AQ26" s="196"/>
      <c r="AR26" s="196"/>
    </row>
    <row r="27" spans="1:44" ht="18.75" thickBot="1" x14ac:dyDescent="0.3">
      <c r="A27" s="149"/>
      <c r="B27" s="147"/>
      <c r="C27" s="105" t="s">
        <v>5544</v>
      </c>
      <c r="D27" s="105"/>
      <c r="E27" s="105"/>
      <c r="F27" s="105"/>
      <c r="G27" s="105"/>
      <c r="H27" s="105"/>
      <c r="I27" s="105"/>
      <c r="J27" s="947">
        <v>0</v>
      </c>
      <c r="K27" s="1049"/>
      <c r="L27" s="383"/>
      <c r="M27" s="1018">
        <v>0</v>
      </c>
      <c r="N27" s="383"/>
      <c r="O27" s="458"/>
      <c r="P27" s="970">
        <f>+J27+M27</f>
        <v>0</v>
      </c>
      <c r="Q27" s="1039"/>
      <c r="R27" s="383"/>
      <c r="S27" s="383"/>
      <c r="T27" s="947">
        <v>0</v>
      </c>
      <c r="U27" s="1049"/>
      <c r="V27" s="383"/>
      <c r="W27" s="1018">
        <v>0</v>
      </c>
      <c r="X27" s="383"/>
      <c r="Y27" s="458"/>
      <c r="Z27" s="970">
        <f>+T27+W27</f>
        <v>0</v>
      </c>
      <c r="AA27" s="1039"/>
      <c r="AB27" s="383"/>
      <c r="AC27" s="458"/>
      <c r="AD27" s="1314">
        <f>+P27+Z27</f>
        <v>0</v>
      </c>
      <c r="AE27" s="1039"/>
      <c r="AF27" s="84"/>
      <c r="AH27" s="356" t="str">
        <f>+IF(AI27=0,"","&lt;===")</f>
        <v/>
      </c>
      <c r="AI27" s="358">
        <f>+IF(J27+M27+T27+W27=AD27,0,1)</f>
        <v>0</v>
      </c>
      <c r="AJ27" s="237"/>
      <c r="AK27" s="433">
        <f>ROUND(J27+M27+T27+W27,0)</f>
        <v>0</v>
      </c>
      <c r="AL27" s="216"/>
      <c r="AM27" s="434">
        <f>J27+M27+T27+W27</f>
        <v>0</v>
      </c>
      <c r="AN27" s="435"/>
      <c r="AO27" s="434">
        <f>AM27-AK27</f>
        <v>0</v>
      </c>
      <c r="AP27" s="195"/>
      <c r="AQ27" s="195" t="str">
        <f>IF(AO27&lt;&gt;0,"Please remove pence. All figures shown in whole £s","")</f>
        <v/>
      </c>
      <c r="AR27" s="196"/>
    </row>
    <row r="28" spans="1:44" ht="16.5" thickBot="1" x14ac:dyDescent="0.25">
      <c r="A28" s="149"/>
      <c r="B28" s="147"/>
      <c r="C28" s="105"/>
      <c r="D28" s="105"/>
      <c r="E28" s="105"/>
      <c r="F28" s="105"/>
      <c r="G28" s="105"/>
      <c r="H28" s="6"/>
      <c r="I28" s="6"/>
      <c r="J28" s="6"/>
      <c r="K28" s="6"/>
      <c r="L28" s="6"/>
      <c r="M28" s="6"/>
      <c r="N28" s="6"/>
      <c r="O28" s="459"/>
      <c r="P28" s="460"/>
      <c r="Q28" s="228"/>
      <c r="R28" s="470"/>
      <c r="S28" s="6"/>
      <c r="T28" s="6"/>
      <c r="U28" s="6"/>
      <c r="V28" s="6"/>
      <c r="W28" s="6"/>
      <c r="X28" s="6"/>
      <c r="Y28" s="459"/>
      <c r="Z28" s="460"/>
      <c r="AA28" s="228"/>
      <c r="AB28" s="470"/>
      <c r="AC28" s="459"/>
      <c r="AD28" s="460"/>
      <c r="AE28" s="228"/>
      <c r="AF28" s="84"/>
      <c r="AI28" s="357"/>
      <c r="AK28" s="435"/>
      <c r="AL28" s="435"/>
      <c r="AM28" s="435"/>
      <c r="AN28" s="435"/>
      <c r="AO28" s="435"/>
      <c r="AP28" s="435"/>
      <c r="AQ28" s="435"/>
      <c r="AR28" s="196"/>
    </row>
    <row r="29" spans="1:44" ht="18.75" customHeight="1" thickBot="1" x14ac:dyDescent="0.3">
      <c r="A29" s="149"/>
      <c r="B29" s="147"/>
      <c r="C29" s="105" t="s">
        <v>1263</v>
      </c>
      <c r="D29" s="105"/>
      <c r="E29" s="105"/>
      <c r="F29" s="105"/>
      <c r="G29" s="105"/>
      <c r="H29" s="6"/>
      <c r="I29" s="6"/>
      <c r="J29" s="947">
        <v>0</v>
      </c>
      <c r="K29" s="1011"/>
      <c r="L29" s="96"/>
      <c r="M29" s="1018">
        <v>0</v>
      </c>
      <c r="N29" s="96"/>
      <c r="O29" s="458"/>
      <c r="P29" s="970">
        <f>+J29+M29</f>
        <v>0</v>
      </c>
      <c r="Q29" s="1039"/>
      <c r="R29" s="383"/>
      <c r="S29" s="96"/>
      <c r="T29" s="947">
        <v>0</v>
      </c>
      <c r="U29" s="1011"/>
      <c r="V29" s="96"/>
      <c r="W29" s="1018">
        <v>0</v>
      </c>
      <c r="X29" s="96"/>
      <c r="Y29" s="458"/>
      <c r="Z29" s="970">
        <f>+T29+W29</f>
        <v>0</v>
      </c>
      <c r="AA29" s="1039"/>
      <c r="AB29" s="383"/>
      <c r="AC29" s="458"/>
      <c r="AD29" s="1314">
        <f>+P29+Z29</f>
        <v>0</v>
      </c>
      <c r="AE29" s="1039"/>
      <c r="AF29" s="84"/>
      <c r="AH29" s="356" t="str">
        <f>+IF(AI29=0,"","&lt;===")</f>
        <v/>
      </c>
      <c r="AI29" s="358">
        <f>+IF(J29+M29+T29+W29=AD29,0,1)</f>
        <v>0</v>
      </c>
      <c r="AJ29" s="237"/>
      <c r="AK29" s="433">
        <f>ROUND(J29+M29+T29+W29,0)</f>
        <v>0</v>
      </c>
      <c r="AL29" s="216"/>
      <c r="AM29" s="434">
        <f>J29+M29+T29+W29</f>
        <v>0</v>
      </c>
      <c r="AN29" s="435"/>
      <c r="AO29" s="434">
        <f>AM29-AK29</f>
        <v>0</v>
      </c>
      <c r="AP29" s="195"/>
      <c r="AQ29" s="195" t="str">
        <f>IF(AO29&lt;&gt;0,"Please remove pence. All figures shown in whole £s","")</f>
        <v/>
      </c>
      <c r="AR29" s="196"/>
    </row>
    <row r="30" spans="1:44" ht="15.75" customHeight="1" thickBot="1" x14ac:dyDescent="0.25">
      <c r="A30" s="149"/>
      <c r="B30" s="147"/>
      <c r="C30" s="105"/>
      <c r="D30" s="105"/>
      <c r="E30" s="105"/>
      <c r="F30" s="105"/>
      <c r="G30" s="105"/>
      <c r="H30" s="6"/>
      <c r="I30" s="6"/>
      <c r="J30" s="6"/>
      <c r="K30" s="6"/>
      <c r="L30" s="6"/>
      <c r="M30" s="6"/>
      <c r="N30" s="6"/>
      <c r="O30" s="459"/>
      <c r="P30" s="460"/>
      <c r="Q30" s="228"/>
      <c r="R30" s="470"/>
      <c r="S30" s="6"/>
      <c r="T30" s="6"/>
      <c r="U30" s="6"/>
      <c r="V30" s="6"/>
      <c r="W30" s="6"/>
      <c r="X30" s="6"/>
      <c r="Y30" s="459"/>
      <c r="Z30" s="460"/>
      <c r="AA30" s="228"/>
      <c r="AB30" s="470"/>
      <c r="AC30" s="459"/>
      <c r="AD30" s="460"/>
      <c r="AE30" s="228"/>
      <c r="AF30" s="84"/>
      <c r="AI30" s="357"/>
      <c r="AK30" s="435"/>
      <c r="AL30" s="435"/>
      <c r="AM30" s="435"/>
      <c r="AN30" s="435"/>
      <c r="AO30" s="435"/>
      <c r="AP30" s="435"/>
      <c r="AQ30" s="435"/>
      <c r="AR30" s="196"/>
    </row>
    <row r="31" spans="1:44" ht="18.75" customHeight="1" thickBot="1" x14ac:dyDescent="0.3">
      <c r="A31" s="149"/>
      <c r="B31" s="147"/>
      <c r="C31" s="1633" t="s">
        <v>4141</v>
      </c>
      <c r="D31" s="1633"/>
      <c r="E31" s="1633"/>
      <c r="F31" s="1633"/>
      <c r="G31" s="1633"/>
      <c r="H31" s="6"/>
      <c r="I31" s="6"/>
      <c r="J31" s="947">
        <v>0</v>
      </c>
      <c r="K31" s="1011"/>
      <c r="L31" s="96"/>
      <c r="M31" s="947">
        <v>0</v>
      </c>
      <c r="N31" s="1011"/>
      <c r="O31" s="458"/>
      <c r="P31" s="1020">
        <f>+J31+M31</f>
        <v>0</v>
      </c>
      <c r="Q31" s="228"/>
      <c r="R31" s="383"/>
      <c r="S31" s="1305"/>
      <c r="T31" s="947">
        <v>0</v>
      </c>
      <c r="U31" s="1011"/>
      <c r="V31" s="96"/>
      <c r="W31" s="947">
        <v>0</v>
      </c>
      <c r="X31" s="1011"/>
      <c r="Y31" s="458"/>
      <c r="Z31" s="1020">
        <f>+T31+W31</f>
        <v>0</v>
      </c>
      <c r="AA31" s="228"/>
      <c r="AB31" s="383"/>
      <c r="AC31" s="458"/>
      <c r="AD31" s="1314">
        <f>+P31+Z31</f>
        <v>0</v>
      </c>
      <c r="AE31" s="228"/>
      <c r="AF31" s="84"/>
      <c r="AH31" s="356" t="str">
        <f>+IF(AI31=0,"","&lt;===")</f>
        <v/>
      </c>
      <c r="AI31" s="358">
        <f>+IF(J31+M31+T31+W31=AD31,0,1)</f>
        <v>0</v>
      </c>
      <c r="AJ31" s="237"/>
      <c r="AK31" s="433">
        <f>ROUND(J31+M31+T31+W31,0)</f>
        <v>0</v>
      </c>
      <c r="AL31" s="216"/>
      <c r="AM31" s="434">
        <f>J31+M31+T31+W31</f>
        <v>0</v>
      </c>
      <c r="AN31" s="435"/>
      <c r="AO31" s="434">
        <f>AM31-AK31</f>
        <v>0</v>
      </c>
      <c r="AP31" s="195"/>
      <c r="AQ31" s="195" t="str">
        <f>IF(AO31&lt;&gt;0,"Please remove pence. All figures shown in whole £s","")</f>
        <v/>
      </c>
      <c r="AR31" s="196"/>
    </row>
    <row r="32" spans="1:44" ht="15.75" customHeight="1" x14ac:dyDescent="0.2">
      <c r="A32" s="149"/>
      <c r="B32" s="147"/>
      <c r="C32" s="1633"/>
      <c r="D32" s="1633"/>
      <c r="E32" s="1633"/>
      <c r="F32" s="1633"/>
      <c r="G32" s="1633"/>
      <c r="H32" s="6"/>
      <c r="I32" s="6"/>
      <c r="J32" s="96"/>
      <c r="K32" s="96"/>
      <c r="L32" s="96"/>
      <c r="M32" s="96"/>
      <c r="N32" s="96"/>
      <c r="O32" s="458"/>
      <c r="P32" s="458"/>
      <c r="Q32" s="228"/>
      <c r="R32" s="383"/>
      <c r="S32" s="96"/>
      <c r="T32" s="96"/>
      <c r="U32" s="96"/>
      <c r="V32" s="96"/>
      <c r="W32" s="96"/>
      <c r="X32" s="96"/>
      <c r="Y32" s="458"/>
      <c r="Z32" s="458"/>
      <c r="AA32" s="228"/>
      <c r="AB32" s="383"/>
      <c r="AC32" s="458"/>
      <c r="AD32" s="458"/>
      <c r="AE32" s="228"/>
      <c r="AF32" s="84"/>
      <c r="AI32" s="357"/>
      <c r="AK32" s="435"/>
      <c r="AL32" s="435"/>
      <c r="AM32" s="435"/>
      <c r="AN32" s="435"/>
      <c r="AO32" s="435"/>
      <c r="AP32" s="435"/>
      <c r="AQ32" s="435"/>
      <c r="AR32" s="196"/>
    </row>
    <row r="33" spans="1:44" ht="15.75" customHeight="1" thickBot="1" x14ac:dyDescent="0.25">
      <c r="A33" s="149"/>
      <c r="B33" s="147"/>
      <c r="C33" s="163"/>
      <c r="D33" s="163"/>
      <c r="E33" s="163"/>
      <c r="F33" s="163"/>
      <c r="G33" s="163"/>
      <c r="H33" s="6"/>
      <c r="I33" s="6"/>
      <c r="J33" s="96"/>
      <c r="K33" s="96"/>
      <c r="L33" s="96"/>
      <c r="M33" s="96"/>
      <c r="N33" s="96"/>
      <c r="O33" s="458"/>
      <c r="P33" s="458"/>
      <c r="Q33" s="228"/>
      <c r="R33" s="383"/>
      <c r="S33" s="96"/>
      <c r="T33" s="96"/>
      <c r="U33" s="96"/>
      <c r="V33" s="96"/>
      <c r="W33" s="96"/>
      <c r="X33" s="96"/>
      <c r="Y33" s="458"/>
      <c r="Z33" s="458"/>
      <c r="AA33" s="228"/>
      <c r="AB33" s="383"/>
      <c r="AC33" s="458"/>
      <c r="AD33" s="458"/>
      <c r="AE33" s="228"/>
      <c r="AF33" s="84"/>
      <c r="AI33" s="357"/>
      <c r="AK33" s="435"/>
      <c r="AL33" s="435"/>
      <c r="AM33" s="435"/>
      <c r="AN33" s="435"/>
      <c r="AO33" s="435"/>
      <c r="AP33" s="435"/>
      <c r="AQ33" s="435"/>
      <c r="AR33" s="196"/>
    </row>
    <row r="34" spans="1:44" ht="15.75" customHeight="1" thickBot="1" x14ac:dyDescent="0.25">
      <c r="A34" s="149"/>
      <c r="B34" s="165"/>
      <c r="C34" s="461"/>
      <c r="D34" s="461"/>
      <c r="E34" s="461"/>
      <c r="F34" s="461"/>
      <c r="G34" s="461"/>
      <c r="H34" s="462"/>
      <c r="I34" s="462"/>
      <c r="J34" s="166"/>
      <c r="K34" s="166"/>
      <c r="L34" s="166"/>
      <c r="M34" s="166"/>
      <c r="N34" s="166"/>
      <c r="O34" s="463"/>
      <c r="P34" s="463"/>
      <c r="Q34" s="231"/>
      <c r="R34" s="1318"/>
      <c r="S34" s="166"/>
      <c r="T34" s="166"/>
      <c r="U34" s="166"/>
      <c r="V34" s="166"/>
      <c r="W34" s="166"/>
      <c r="X34" s="166"/>
      <c r="Y34" s="463"/>
      <c r="Z34" s="463"/>
      <c r="AA34" s="231"/>
      <c r="AB34" s="1318"/>
      <c r="AC34" s="463"/>
      <c r="AD34" s="463"/>
      <c r="AE34" s="231"/>
      <c r="AF34" s="84"/>
      <c r="AI34" s="357"/>
      <c r="AK34" s="435"/>
      <c r="AL34" s="435"/>
      <c r="AM34" s="435"/>
      <c r="AN34" s="435"/>
      <c r="AO34" s="435"/>
      <c r="AP34" s="435"/>
      <c r="AQ34" s="435"/>
      <c r="AR34" s="196"/>
    </row>
    <row r="35" spans="1:44" ht="15.75" customHeight="1" thickBot="1" x14ac:dyDescent="0.3">
      <c r="A35" s="149"/>
      <c r="B35" s="167"/>
      <c r="C35" s="1656" t="s">
        <v>4142</v>
      </c>
      <c r="D35" s="1656"/>
      <c r="E35" s="1656"/>
      <c r="F35" s="1656"/>
      <c r="G35" s="1656"/>
      <c r="H35" s="6"/>
      <c r="I35" s="6"/>
      <c r="J35" s="974">
        <f>ROUND(+J27+J29+J31,0)</f>
        <v>0</v>
      </c>
      <c r="K35" s="1005"/>
      <c r="L35" s="96"/>
      <c r="M35" s="974">
        <f>ROUND(+M27+M29+M31,0)</f>
        <v>0</v>
      </c>
      <c r="N35" s="1005"/>
      <c r="O35" s="458"/>
      <c r="P35" s="1020">
        <f>+J35+M35</f>
        <v>0</v>
      </c>
      <c r="Q35" s="232"/>
      <c r="R35" s="1319"/>
      <c r="S35" s="1317"/>
      <c r="T35" s="974">
        <f>ROUND(+T27+T29+T31,0)</f>
        <v>0</v>
      </c>
      <c r="U35" s="1005"/>
      <c r="V35" s="96"/>
      <c r="W35" s="974">
        <f>ROUND(+W27+W29+W31,0)</f>
        <v>0</v>
      </c>
      <c r="X35" s="1005"/>
      <c r="Y35" s="458"/>
      <c r="Z35" s="1020">
        <f>+T35+W35</f>
        <v>0</v>
      </c>
      <c r="AA35" s="232"/>
      <c r="AB35" s="1319"/>
      <c r="AC35" s="458"/>
      <c r="AD35" s="1314">
        <f>+P35+Z35</f>
        <v>0</v>
      </c>
      <c r="AE35" s="232"/>
      <c r="AF35" s="84"/>
      <c r="AH35" s="356" t="str">
        <f>+IF(AI35=0,"","&lt;===")</f>
        <v/>
      </c>
      <c r="AI35" s="358">
        <f>+IF(J35+M35+T35+W35=AD35,0,1)</f>
        <v>0</v>
      </c>
      <c r="AJ35" s="237"/>
      <c r="AK35" s="433">
        <f>ROUND(J35+M35+T35+W35,0)</f>
        <v>0</v>
      </c>
      <c r="AL35" s="216"/>
      <c r="AM35" s="434">
        <f>J35+M35+T35+W35</f>
        <v>0</v>
      </c>
      <c r="AN35" s="435"/>
      <c r="AO35" s="434">
        <f>AM35-AK35</f>
        <v>0</v>
      </c>
      <c r="AP35" s="195"/>
      <c r="AQ35" s="195" t="str">
        <f>IF(AO35&lt;&gt;0,"Please remove pence. All figures shown in whole £s","")</f>
        <v/>
      </c>
      <c r="AR35" s="196"/>
    </row>
    <row r="36" spans="1:44" ht="15.75" customHeight="1" thickBot="1" x14ac:dyDescent="0.3">
      <c r="A36" s="149"/>
      <c r="B36" s="168"/>
      <c r="C36" s="169"/>
      <c r="D36" s="169"/>
      <c r="E36" s="169"/>
      <c r="F36" s="169"/>
      <c r="G36" s="169"/>
      <c r="H36" s="464"/>
      <c r="I36" s="464"/>
      <c r="J36" s="464"/>
      <c r="K36" s="464"/>
      <c r="L36" s="464"/>
      <c r="M36" s="834" t="str">
        <f>IF(M35+W35='Part 2 DA Summary'!L6*-1,"","Columns 2 + 5 are not equal to DA Summary Column 4, please check")</f>
        <v/>
      </c>
      <c r="N36" s="464"/>
      <c r="O36" s="465"/>
      <c r="P36" s="465"/>
      <c r="Q36" s="233"/>
      <c r="R36" s="768"/>
      <c r="S36" s="464"/>
      <c r="T36" s="464"/>
      <c r="U36" s="464"/>
      <c r="V36" s="464"/>
      <c r="W36" s="834" t="str">
        <f>IF(W35+M35='Part 2 DA Summary'!L6*-1,"","Columns 2 + 5 are not equal to DA Summary Column 4, please check")</f>
        <v/>
      </c>
      <c r="X36" s="464"/>
      <c r="Y36" s="465"/>
      <c r="Z36" s="465"/>
      <c r="AA36" s="233"/>
      <c r="AB36" s="768"/>
      <c r="AC36" s="465"/>
      <c r="AD36" s="465"/>
      <c r="AE36" s="233"/>
      <c r="AF36" s="84"/>
      <c r="AI36" s="357"/>
      <c r="AK36" s="435"/>
      <c r="AL36" s="435"/>
      <c r="AM36" s="435"/>
      <c r="AN36" s="435"/>
      <c r="AO36" s="435"/>
      <c r="AP36" s="435"/>
      <c r="AQ36" s="435"/>
      <c r="AR36" s="196"/>
    </row>
    <row r="37" spans="1:44" ht="15.75" customHeight="1" x14ac:dyDescent="0.2">
      <c r="A37" s="149"/>
      <c r="B37" s="147"/>
      <c r="C37" s="163"/>
      <c r="D37" s="163"/>
      <c r="E37" s="163"/>
      <c r="F37" s="163"/>
      <c r="G37" s="163"/>
      <c r="H37" s="6"/>
      <c r="I37" s="6"/>
      <c r="J37" s="96"/>
      <c r="K37" s="96"/>
      <c r="L37" s="96"/>
      <c r="M37" s="96"/>
      <c r="N37" s="96"/>
      <c r="O37" s="458"/>
      <c r="P37" s="458"/>
      <c r="Q37" s="228"/>
      <c r="R37" s="383"/>
      <c r="S37" s="96"/>
      <c r="T37" s="96"/>
      <c r="U37" s="96"/>
      <c r="V37" s="96"/>
      <c r="W37" s="96"/>
      <c r="X37" s="96"/>
      <c r="Y37" s="458"/>
      <c r="Z37" s="458"/>
      <c r="AA37" s="228"/>
      <c r="AB37" s="383"/>
      <c r="AC37" s="458"/>
      <c r="AD37" s="458"/>
      <c r="AE37" s="228"/>
      <c r="AF37" s="84"/>
      <c r="AI37" s="357"/>
      <c r="AK37" s="435"/>
      <c r="AL37" s="435"/>
      <c r="AM37" s="435"/>
      <c r="AN37" s="435"/>
      <c r="AO37" s="435"/>
      <c r="AP37" s="435"/>
      <c r="AQ37" s="435"/>
      <c r="AR37" s="196"/>
    </row>
    <row r="38" spans="1:44" ht="15.75" x14ac:dyDescent="0.2">
      <c r="A38" s="466"/>
      <c r="B38" s="467"/>
      <c r="C38" s="138" t="s">
        <v>5424</v>
      </c>
      <c r="D38" s="105"/>
      <c r="E38" s="105"/>
      <c r="F38" s="105"/>
      <c r="G38" s="105"/>
      <c r="H38" s="6"/>
      <c r="I38" s="96"/>
      <c r="J38" s="96"/>
      <c r="K38" s="96"/>
      <c r="L38" s="96"/>
      <c r="M38" s="96"/>
      <c r="N38" s="96"/>
      <c r="O38" s="458"/>
      <c r="P38" s="458"/>
      <c r="Q38" s="228"/>
      <c r="R38" s="383"/>
      <c r="S38" s="96"/>
      <c r="T38" s="96"/>
      <c r="U38" s="96"/>
      <c r="V38" s="96"/>
      <c r="W38" s="96"/>
      <c r="X38" s="96"/>
      <c r="Y38" s="458"/>
      <c r="Z38" s="458"/>
      <c r="AA38" s="228"/>
      <c r="AB38" s="383"/>
      <c r="AC38" s="458"/>
      <c r="AD38" s="458"/>
      <c r="AE38" s="228"/>
      <c r="AF38" s="84"/>
      <c r="AI38" s="357"/>
      <c r="AK38" s="435"/>
      <c r="AL38" s="435"/>
      <c r="AM38" s="435"/>
      <c r="AN38" s="435"/>
      <c r="AO38" s="435"/>
      <c r="AP38" s="435"/>
      <c r="AQ38" s="435"/>
      <c r="AR38" s="196"/>
    </row>
    <row r="39" spans="1:44" ht="16.5" thickBot="1" x14ac:dyDescent="0.25">
      <c r="A39" s="149"/>
      <c r="B39" s="147"/>
      <c r="C39" s="138" t="s">
        <v>29</v>
      </c>
      <c r="D39" s="105"/>
      <c r="E39" s="105"/>
      <c r="F39" s="105"/>
      <c r="G39" s="105"/>
      <c r="H39" s="6"/>
      <c r="I39" s="6"/>
      <c r="J39" s="96"/>
      <c r="K39" s="96"/>
      <c r="L39" s="96"/>
      <c r="M39" s="96"/>
      <c r="N39" s="96"/>
      <c r="O39" s="458"/>
      <c r="P39" s="458"/>
      <c r="Q39" s="228"/>
      <c r="R39" s="383"/>
      <c r="S39" s="96"/>
      <c r="T39" s="96"/>
      <c r="U39" s="96"/>
      <c r="V39" s="96"/>
      <c r="W39" s="96"/>
      <c r="X39" s="96"/>
      <c r="Y39" s="458"/>
      <c r="Z39" s="458"/>
      <c r="AA39" s="228"/>
      <c r="AB39" s="383"/>
      <c r="AC39" s="458"/>
      <c r="AD39" s="458"/>
      <c r="AE39" s="228"/>
      <c r="AF39" s="84"/>
      <c r="AI39" s="357"/>
      <c r="AK39" s="435"/>
      <c r="AL39" s="435"/>
      <c r="AM39" s="435"/>
      <c r="AN39" s="435"/>
      <c r="AO39" s="435"/>
      <c r="AP39" s="435"/>
      <c r="AQ39" s="435"/>
      <c r="AR39" s="196"/>
    </row>
    <row r="40" spans="1:44" ht="18.75" thickBot="1" x14ac:dyDescent="0.3">
      <c r="A40" s="149"/>
      <c r="B40" s="147"/>
      <c r="C40" s="105" t="s">
        <v>5545</v>
      </c>
      <c r="D40" s="105"/>
      <c r="E40" s="105"/>
      <c r="F40" s="105"/>
      <c r="G40" s="105"/>
      <c r="H40" s="6"/>
      <c r="I40" s="6"/>
      <c r="J40" s="963">
        <v>0</v>
      </c>
      <c r="K40" s="1011"/>
      <c r="L40" s="96"/>
      <c r="M40" s="1016">
        <v>0</v>
      </c>
      <c r="N40" s="96"/>
      <c r="O40" s="458"/>
      <c r="P40" s="970">
        <f>+J40+M40</f>
        <v>0</v>
      </c>
      <c r="Q40" s="1039"/>
      <c r="R40" s="383"/>
      <c r="S40" s="96"/>
      <c r="T40" s="1565">
        <v>0</v>
      </c>
      <c r="U40" s="1011"/>
      <c r="V40" s="96"/>
      <c r="W40" s="1566">
        <v>0</v>
      </c>
      <c r="X40" s="96"/>
      <c r="Y40" s="458"/>
      <c r="Z40" s="970">
        <f>+T40+W40</f>
        <v>0</v>
      </c>
      <c r="AA40" s="1039"/>
      <c r="AB40" s="383"/>
      <c r="AC40" s="458"/>
      <c r="AD40" s="970">
        <f>+P40+Z40</f>
        <v>0</v>
      </c>
      <c r="AE40" s="1039"/>
      <c r="AF40" s="84"/>
      <c r="AH40" s="356" t="str">
        <f>+IF(AI40=0,"","&lt;===")</f>
        <v/>
      </c>
      <c r="AI40" s="358">
        <f>+IF(J40+M40+T40+W40=AD40,0,1)</f>
        <v>0</v>
      </c>
      <c r="AJ40" s="237"/>
      <c r="AK40" s="433">
        <f>ROUND(J40+M40+T40+W40,0)</f>
        <v>0</v>
      </c>
      <c r="AL40" s="216"/>
      <c r="AM40" s="434">
        <f>J40+M40+T40+W40</f>
        <v>0</v>
      </c>
      <c r="AN40" s="435"/>
      <c r="AO40" s="434">
        <f>AM40-AK40</f>
        <v>0</v>
      </c>
      <c r="AP40" s="195"/>
      <c r="AQ40" s="195" t="str">
        <f>IF(AO40&lt;&gt;0,"Please remove pence. All figures shown in whole £s","")</f>
        <v/>
      </c>
      <c r="AR40" s="196"/>
    </row>
    <row r="41" spans="1:44" ht="27.75" customHeight="1" thickBot="1" x14ac:dyDescent="0.25">
      <c r="A41" s="149"/>
      <c r="B41" s="105"/>
      <c r="C41" s="590" t="s">
        <v>39</v>
      </c>
      <c r="D41" s="105"/>
      <c r="E41" s="105"/>
      <c r="F41" s="105"/>
      <c r="G41" s="105"/>
      <c r="H41" s="105"/>
      <c r="I41" s="105"/>
      <c r="J41" s="105"/>
      <c r="K41" s="597"/>
      <c r="L41" s="719"/>
      <c r="M41" s="719"/>
      <c r="N41" s="96"/>
      <c r="O41" s="458"/>
      <c r="P41" s="460"/>
      <c r="Q41" s="228"/>
      <c r="R41" s="383"/>
      <c r="S41" s="96"/>
      <c r="T41" s="105"/>
      <c r="U41" s="597"/>
      <c r="V41" s="719"/>
      <c r="W41" s="719"/>
      <c r="X41" s="96"/>
      <c r="Y41" s="458"/>
      <c r="Z41" s="460"/>
      <c r="AA41" s="228"/>
      <c r="AB41" s="383"/>
      <c r="AC41" s="458"/>
      <c r="AD41" s="460"/>
      <c r="AE41" s="228"/>
      <c r="AF41" s="84"/>
      <c r="AI41" s="357"/>
      <c r="AK41" s="435"/>
      <c r="AL41" s="435"/>
      <c r="AM41" s="435"/>
      <c r="AN41" s="435"/>
      <c r="AO41" s="435"/>
      <c r="AP41" s="435"/>
      <c r="AQ41" s="435"/>
      <c r="AR41" s="196"/>
    </row>
    <row r="42" spans="1:44" ht="18.75" thickBot="1" x14ac:dyDescent="0.3">
      <c r="A42" s="149"/>
      <c r="B42" s="174"/>
      <c r="C42" s="591"/>
      <c r="D42" s="181" t="s">
        <v>4143</v>
      </c>
      <c r="E42" s="181"/>
      <c r="F42" s="181"/>
      <c r="G42" s="181"/>
      <c r="H42" s="468"/>
      <c r="I42" s="468"/>
      <c r="J42" s="1016">
        <v>0</v>
      </c>
      <c r="K42" s="469"/>
      <c r="L42" s="469"/>
      <c r="M42" s="963">
        <v>0</v>
      </c>
      <c r="N42" s="1050"/>
      <c r="O42" s="458"/>
      <c r="P42" s="970">
        <f>+J42+M42</f>
        <v>0</v>
      </c>
      <c r="Q42" s="1039"/>
      <c r="R42" s="383"/>
      <c r="S42" s="1306"/>
      <c r="T42" s="1566">
        <v>0</v>
      </c>
      <c r="U42" s="469"/>
      <c r="V42" s="469"/>
      <c r="W42" s="1565">
        <v>0</v>
      </c>
      <c r="X42" s="1050"/>
      <c r="Y42" s="458"/>
      <c r="Z42" s="970">
        <f>+T42+W42</f>
        <v>0</v>
      </c>
      <c r="AA42" s="1039"/>
      <c r="AB42" s="383"/>
      <c r="AC42" s="458"/>
      <c r="AD42" s="970">
        <f>+P42+Z42</f>
        <v>0</v>
      </c>
      <c r="AE42" s="1039"/>
      <c r="AF42" s="84"/>
      <c r="AH42" s="356" t="str">
        <f>+IF(AI42=0,"","&lt;===")</f>
        <v/>
      </c>
      <c r="AI42" s="358">
        <f>+IF(J42+M42+T42+W42=AD42,0,1)</f>
        <v>0</v>
      </c>
      <c r="AJ42" s="237"/>
      <c r="AK42" s="433">
        <f>ROUND(J42+M42+T42+W42,0)</f>
        <v>0</v>
      </c>
      <c r="AL42" s="216"/>
      <c r="AM42" s="434">
        <f>J42+M42+T42+W42</f>
        <v>0</v>
      </c>
      <c r="AN42" s="435"/>
      <c r="AO42" s="434">
        <f>AM42-AK42</f>
        <v>0</v>
      </c>
      <c r="AP42" s="195"/>
      <c r="AQ42" s="195" t="str">
        <f>IF(AO42&lt;&gt;0,"Please remove pence. All figures shown in whole £s","")</f>
        <v/>
      </c>
      <c r="AR42" s="196"/>
    </row>
    <row r="43" spans="1:44" ht="32.25" customHeight="1" x14ac:dyDescent="0.2">
      <c r="A43" s="149"/>
      <c r="B43" s="174"/>
      <c r="C43" s="591"/>
      <c r="D43" s="181" t="s">
        <v>73</v>
      </c>
      <c r="E43" s="181"/>
      <c r="F43" s="181"/>
      <c r="G43" s="181"/>
      <c r="H43" s="468"/>
      <c r="I43" s="468"/>
      <c r="J43" s="975" t="str">
        <f>IF(ABS(J42)&gt;ABS(J40),"Please check as Line 7a is greater than Line 7","")</f>
        <v/>
      </c>
      <c r="K43" s="720"/>
      <c r="L43" s="773"/>
      <c r="M43" s="976" t="str">
        <f>IF(ABS(M42)&gt;ABS(M40),"Please check as Line 7a is greater than Line 7","")</f>
        <v/>
      </c>
      <c r="N43" s="446"/>
      <c r="O43" s="458"/>
      <c r="P43" s="460"/>
      <c r="Q43" s="228"/>
      <c r="R43" s="383"/>
      <c r="S43" s="446"/>
      <c r="T43" s="975" t="str">
        <f>IF(ABS(T42)&gt;ABS(T40),"Please check as Line 7a is greater than Line 7","")</f>
        <v/>
      </c>
      <c r="U43" s="720"/>
      <c r="V43" s="773"/>
      <c r="W43" s="976" t="str">
        <f>IF(ABS(W42)&gt;ABS(W40),"Please check as Line 7a is greater than Line 7","")</f>
        <v/>
      </c>
      <c r="X43" s="446"/>
      <c r="Y43" s="458"/>
      <c r="Z43" s="460"/>
      <c r="AA43" s="228"/>
      <c r="AB43" s="383"/>
      <c r="AC43" s="458"/>
      <c r="AD43" s="460"/>
      <c r="AE43" s="228"/>
      <c r="AF43" s="84"/>
      <c r="AI43" s="357"/>
      <c r="AK43" s="435"/>
      <c r="AL43" s="435"/>
      <c r="AM43" s="435"/>
      <c r="AN43" s="435"/>
      <c r="AO43" s="435"/>
      <c r="AP43" s="435"/>
      <c r="AQ43" s="435"/>
      <c r="AR43" s="196"/>
    </row>
    <row r="44" spans="1:44" ht="16.5" thickBot="1" x14ac:dyDescent="0.25">
      <c r="A44" s="149"/>
      <c r="B44" s="105"/>
      <c r="C44" s="249"/>
      <c r="D44" s="105"/>
      <c r="E44" s="105"/>
      <c r="F44" s="105"/>
      <c r="G44" s="105"/>
      <c r="H44" s="105"/>
      <c r="I44" s="105"/>
      <c r="J44" s="105"/>
      <c r="K44" s="105"/>
      <c r="L44" s="96"/>
      <c r="M44" s="96"/>
      <c r="N44" s="96"/>
      <c r="O44" s="458"/>
      <c r="P44" s="460"/>
      <c r="Q44" s="228"/>
      <c r="R44" s="383"/>
      <c r="S44" s="96"/>
      <c r="T44" s="105"/>
      <c r="U44" s="105"/>
      <c r="V44" s="96"/>
      <c r="W44" s="96"/>
      <c r="X44" s="96"/>
      <c r="Y44" s="458"/>
      <c r="Z44" s="460"/>
      <c r="AA44" s="228"/>
      <c r="AB44" s="383"/>
      <c r="AC44" s="458"/>
      <c r="AD44" s="460"/>
      <c r="AE44" s="228"/>
      <c r="AF44" s="84"/>
      <c r="AI44" s="357"/>
      <c r="AK44" s="435"/>
      <c r="AL44" s="435"/>
      <c r="AM44" s="435"/>
      <c r="AN44" s="435"/>
      <c r="AO44" s="435"/>
      <c r="AP44" s="435"/>
      <c r="AQ44" s="435"/>
      <c r="AR44" s="196"/>
    </row>
    <row r="45" spans="1:44" s="309" customFormat="1" ht="18.75" thickBot="1" x14ac:dyDescent="0.3">
      <c r="A45" s="674"/>
      <c r="B45" s="703"/>
      <c r="C45" s="105" t="s">
        <v>4144</v>
      </c>
      <c r="D45" s="105"/>
      <c r="E45" s="105"/>
      <c r="F45" s="105"/>
      <c r="G45" s="105"/>
      <c r="H45" s="6"/>
      <c r="I45" s="6"/>
      <c r="J45" s="947">
        <v>0</v>
      </c>
      <c r="K45" s="1011"/>
      <c r="L45" s="96"/>
      <c r="M45" s="1018">
        <v>0</v>
      </c>
      <c r="N45" s="96"/>
      <c r="O45" s="458"/>
      <c r="P45" s="1020">
        <f>+J45+M45</f>
        <v>0</v>
      </c>
      <c r="Q45" s="676"/>
      <c r="R45" s="383"/>
      <c r="S45" s="96"/>
      <c r="T45" s="1565">
        <v>0</v>
      </c>
      <c r="U45" s="1011"/>
      <c r="V45" s="96"/>
      <c r="W45" s="1566">
        <v>0</v>
      </c>
      <c r="X45" s="96"/>
      <c r="Y45" s="458"/>
      <c r="Z45" s="1020">
        <f>+T45+W45</f>
        <v>0</v>
      </c>
      <c r="AA45" s="676"/>
      <c r="AB45" s="383"/>
      <c r="AC45" s="458"/>
      <c r="AD45" s="1314">
        <f>+P45+Z45</f>
        <v>0</v>
      </c>
      <c r="AE45" s="676"/>
      <c r="AF45" s="649"/>
      <c r="AG45" s="435"/>
      <c r="AH45" s="356" t="str">
        <f>+IF(AI45=0,"","&lt;===")</f>
        <v/>
      </c>
      <c r="AI45" s="358">
        <f>+IF(J45+M45+T45+W45=AD45,0,1)</f>
        <v>0</v>
      </c>
      <c r="AJ45" s="549"/>
      <c r="AK45" s="433">
        <f>ROUND(J45+M45+T45+W45,0)</f>
        <v>0</v>
      </c>
      <c r="AL45" s="216"/>
      <c r="AM45" s="434">
        <f>J45+M45+T45+W45</f>
        <v>0</v>
      </c>
      <c r="AN45" s="435"/>
      <c r="AO45" s="434">
        <f>AM45-AK45</f>
        <v>0</v>
      </c>
      <c r="AP45" s="195"/>
      <c r="AQ45" s="195" t="str">
        <f>IF(AO45&lt;&gt;0,"Please remove pence. All figures shown in whole £s","")</f>
        <v/>
      </c>
      <c r="AR45" s="435"/>
    </row>
    <row r="46" spans="1:44" s="309" customFormat="1" ht="15.75" x14ac:dyDescent="0.2">
      <c r="A46" s="674"/>
      <c r="B46" s="703"/>
      <c r="C46" s="590" t="s">
        <v>39</v>
      </c>
      <c r="D46" s="105"/>
      <c r="E46" s="105"/>
      <c r="F46" s="105"/>
      <c r="G46" s="105"/>
      <c r="H46" s="6"/>
      <c r="I46" s="6"/>
      <c r="J46" s="1707" t="str">
        <f>IF(J48+J54+J60&lt;&gt;J45,"Line 8 is not equal to lines 9+10+11, please check","")</f>
        <v/>
      </c>
      <c r="K46" s="383"/>
      <c r="L46" s="383"/>
      <c r="M46" s="1707" t="str">
        <f>IF(M48+M54+M60&lt;&gt;M45,"Line 8 is not equal to lines 9+10+11, please check","")</f>
        <v/>
      </c>
      <c r="N46" s="383"/>
      <c r="O46" s="458"/>
      <c r="P46" s="460"/>
      <c r="Q46" s="676"/>
      <c r="R46" s="383"/>
      <c r="S46" s="383"/>
      <c r="T46" s="1707" t="str">
        <f>IF(T48+T54+T60&lt;&gt;T45,"Line 8 is not equal to lines 9+10+11, please check","")</f>
        <v/>
      </c>
      <c r="U46" s="383"/>
      <c r="V46" s="383"/>
      <c r="W46" s="1707" t="str">
        <f>IF(W48+W54+W60&lt;&gt;W45,"Line 8 is not equal to lines 9+10+11, please check","")</f>
        <v/>
      </c>
      <c r="X46" s="383"/>
      <c r="Y46" s="458"/>
      <c r="Z46" s="460"/>
      <c r="AA46" s="676"/>
      <c r="AB46" s="383"/>
      <c r="AC46" s="458"/>
      <c r="AD46" s="460"/>
      <c r="AE46" s="676"/>
      <c r="AF46" s="649"/>
      <c r="AG46" s="435"/>
      <c r="AH46" s="578"/>
      <c r="AI46" s="358"/>
      <c r="AJ46" s="549"/>
      <c r="AK46" s="435"/>
      <c r="AL46" s="435"/>
      <c r="AM46" s="435"/>
      <c r="AN46" s="435"/>
      <c r="AO46" s="435"/>
      <c r="AP46" s="435"/>
      <c r="AQ46" s="435"/>
      <c r="AR46" s="435"/>
    </row>
    <row r="47" spans="1:44" s="309" customFormat="1" ht="23.25" customHeight="1" thickBot="1" x14ac:dyDescent="0.25">
      <c r="A47" s="674"/>
      <c r="B47" s="647"/>
      <c r="C47" s="105"/>
      <c r="D47" s="105"/>
      <c r="E47" s="105"/>
      <c r="F47" s="105"/>
      <c r="G47" s="105"/>
      <c r="H47" s="105"/>
      <c r="I47" s="105"/>
      <c r="J47" s="1708"/>
      <c r="K47" s="105"/>
      <c r="L47" s="96"/>
      <c r="M47" s="1708"/>
      <c r="N47" s="96"/>
      <c r="O47" s="458"/>
      <c r="P47" s="460"/>
      <c r="Q47" s="676"/>
      <c r="R47" s="383"/>
      <c r="S47" s="96"/>
      <c r="T47" s="1708"/>
      <c r="U47" s="105"/>
      <c r="V47" s="96"/>
      <c r="W47" s="1708"/>
      <c r="X47" s="96"/>
      <c r="Y47" s="458"/>
      <c r="Z47" s="460"/>
      <c r="AA47" s="676"/>
      <c r="AB47" s="383"/>
      <c r="AC47" s="458"/>
      <c r="AD47" s="460"/>
      <c r="AE47" s="676"/>
      <c r="AF47" s="649"/>
      <c r="AG47" s="435"/>
      <c r="AH47" s="578"/>
      <c r="AI47" s="358"/>
      <c r="AJ47" s="549"/>
      <c r="AK47" s="435"/>
      <c r="AL47" s="435"/>
      <c r="AM47" s="435"/>
      <c r="AN47" s="435"/>
      <c r="AO47" s="435"/>
      <c r="AP47" s="435"/>
      <c r="AQ47" s="435"/>
      <c r="AR47" s="435"/>
    </row>
    <row r="48" spans="1:44" s="309" customFormat="1" ht="18.75" thickBot="1" x14ac:dyDescent="0.3">
      <c r="A48" s="674"/>
      <c r="B48" s="675"/>
      <c r="C48" s="591"/>
      <c r="D48" s="181" t="s">
        <v>4145</v>
      </c>
      <c r="E48" s="181"/>
      <c r="F48" s="181"/>
      <c r="G48" s="181"/>
      <c r="H48" s="468"/>
      <c r="I48" s="468"/>
      <c r="J48" s="1016">
        <v>0</v>
      </c>
      <c r="K48" s="469"/>
      <c r="L48" s="469"/>
      <c r="M48" s="963">
        <v>0</v>
      </c>
      <c r="N48" s="1050"/>
      <c r="O48" s="458"/>
      <c r="P48" s="970">
        <f>+J48+M48</f>
        <v>0</v>
      </c>
      <c r="Q48" s="1038"/>
      <c r="R48" s="383"/>
      <c r="S48" s="1306"/>
      <c r="T48" s="1566">
        <v>0</v>
      </c>
      <c r="U48" s="469"/>
      <c r="V48" s="469"/>
      <c r="W48" s="1565">
        <v>0</v>
      </c>
      <c r="X48" s="1050"/>
      <c r="Y48" s="458"/>
      <c r="Z48" s="970">
        <f>+T48+W48</f>
        <v>0</v>
      </c>
      <c r="AA48" s="1038"/>
      <c r="AB48" s="383"/>
      <c r="AC48" s="458"/>
      <c r="AD48" s="1314">
        <f>+P48+Z48</f>
        <v>0</v>
      </c>
      <c r="AE48" s="1038"/>
      <c r="AF48" s="649"/>
      <c r="AG48" s="435"/>
      <c r="AH48" s="356" t="str">
        <f>+IF(AI48=0,"","&lt;===")</f>
        <v/>
      </c>
      <c r="AI48" s="358">
        <f>+IF(J48+M48+T48+W48=AD48,0,1)</f>
        <v>0</v>
      </c>
      <c r="AJ48" s="549"/>
      <c r="AK48" s="433">
        <f>ROUND(J48+M48+T48+W48,0)</f>
        <v>0</v>
      </c>
      <c r="AL48" s="216"/>
      <c r="AM48" s="434">
        <f>J48+M48+T48+W48</f>
        <v>0</v>
      </c>
      <c r="AN48" s="435"/>
      <c r="AO48" s="434">
        <f>AM48-AK48</f>
        <v>0</v>
      </c>
      <c r="AP48" s="195"/>
      <c r="AQ48" s="195" t="str">
        <f>IF(AO48&lt;&gt;0,"Please remove pence. All figures shown in whole £s","")</f>
        <v/>
      </c>
      <c r="AR48" s="435"/>
    </row>
    <row r="49" spans="1:44" s="309" customFormat="1" ht="18" x14ac:dyDescent="0.25">
      <c r="A49" s="709"/>
      <c r="B49" s="675"/>
      <c r="C49" s="591"/>
      <c r="D49" s="769" t="s">
        <v>39</v>
      </c>
      <c r="E49" s="181"/>
      <c r="F49" s="181"/>
      <c r="G49" s="181"/>
      <c r="H49" s="181"/>
      <c r="I49" s="181"/>
      <c r="J49" s="181"/>
      <c r="K49" s="181"/>
      <c r="L49" s="181"/>
      <c r="M49" s="181"/>
      <c r="N49" s="181"/>
      <c r="O49" s="458"/>
      <c r="P49" s="460"/>
      <c r="Q49" s="676"/>
      <c r="R49" s="581"/>
      <c r="S49" s="181"/>
      <c r="T49" s="181"/>
      <c r="U49" s="181"/>
      <c r="V49" s="181"/>
      <c r="W49" s="181"/>
      <c r="X49" s="181"/>
      <c r="Y49" s="458"/>
      <c r="Z49" s="460"/>
      <c r="AA49" s="676"/>
      <c r="AB49" s="581"/>
      <c r="AC49" s="458"/>
      <c r="AD49" s="460"/>
      <c r="AE49" s="676"/>
      <c r="AF49" s="710"/>
      <c r="AG49" s="435"/>
      <c r="AH49" s="356"/>
      <c r="AI49" s="358"/>
      <c r="AJ49" s="549"/>
      <c r="AK49" s="433"/>
      <c r="AL49" s="216"/>
      <c r="AM49" s="434"/>
      <c r="AN49" s="195"/>
      <c r="AO49" s="434"/>
      <c r="AP49" s="195"/>
      <c r="AQ49" s="195"/>
      <c r="AR49" s="435"/>
    </row>
    <row r="50" spans="1:44" s="309" customFormat="1" ht="16.5" thickBot="1" x14ac:dyDescent="0.25">
      <c r="A50" s="674"/>
      <c r="B50" s="647"/>
      <c r="C50" s="138"/>
      <c r="D50" s="181"/>
      <c r="E50" s="181"/>
      <c r="F50" s="181"/>
      <c r="G50" s="181"/>
      <c r="H50" s="181"/>
      <c r="I50" s="181"/>
      <c r="J50" s="181"/>
      <c r="K50" s="181"/>
      <c r="L50" s="181"/>
      <c r="M50" s="181"/>
      <c r="N50" s="181"/>
      <c r="O50" s="458"/>
      <c r="P50" s="460"/>
      <c r="Q50" s="676"/>
      <c r="R50" s="581"/>
      <c r="S50" s="181"/>
      <c r="T50" s="181"/>
      <c r="U50" s="181"/>
      <c r="V50" s="181"/>
      <c r="W50" s="181"/>
      <c r="X50" s="181"/>
      <c r="Y50" s="458"/>
      <c r="Z50" s="460"/>
      <c r="AA50" s="676"/>
      <c r="AB50" s="581"/>
      <c r="AC50" s="458"/>
      <c r="AD50" s="460"/>
      <c r="AE50" s="676"/>
      <c r="AF50" s="649"/>
      <c r="AG50" s="435"/>
      <c r="AH50" s="578"/>
      <c r="AI50" s="358"/>
      <c r="AJ50" s="549"/>
      <c r="AK50" s="435"/>
      <c r="AL50" s="435"/>
      <c r="AM50" s="435"/>
      <c r="AN50" s="435"/>
      <c r="AO50" s="435"/>
      <c r="AP50" s="435"/>
      <c r="AQ50" s="435"/>
      <c r="AR50" s="435"/>
    </row>
    <row r="51" spans="1:44" s="309" customFormat="1" ht="18.75" customHeight="1" thickBot="1" x14ac:dyDescent="0.3">
      <c r="A51" s="674"/>
      <c r="B51" s="675"/>
      <c r="C51" s="591"/>
      <c r="D51" s="1710" t="s">
        <v>4146</v>
      </c>
      <c r="E51" s="1711"/>
      <c r="F51" s="1711"/>
      <c r="G51" s="1711"/>
      <c r="H51" s="468"/>
      <c r="I51" s="468"/>
      <c r="J51" s="963">
        <v>0</v>
      </c>
      <c r="K51" s="1050"/>
      <c r="L51" s="469"/>
      <c r="M51" s="1016">
        <v>0</v>
      </c>
      <c r="N51" s="469"/>
      <c r="O51" s="458"/>
      <c r="P51" s="1020">
        <f>+J51+M51</f>
        <v>0</v>
      </c>
      <c r="Q51" s="676"/>
      <c r="R51" s="383"/>
      <c r="S51" s="469"/>
      <c r="T51" s="1565">
        <v>0</v>
      </c>
      <c r="U51" s="1050"/>
      <c r="V51" s="469"/>
      <c r="W51" s="1566">
        <v>0</v>
      </c>
      <c r="X51" s="469"/>
      <c r="Y51" s="458"/>
      <c r="Z51" s="1020">
        <f>+T51+W51</f>
        <v>0</v>
      </c>
      <c r="AA51" s="676"/>
      <c r="AB51" s="383"/>
      <c r="AC51" s="458"/>
      <c r="AD51" s="1314">
        <f>+P51+Z51</f>
        <v>0</v>
      </c>
      <c r="AE51" s="676"/>
      <c r="AF51" s="649"/>
      <c r="AG51" s="435"/>
      <c r="AH51" s="356" t="str">
        <f>+IF(AI51=0,"","&lt;===")</f>
        <v/>
      </c>
      <c r="AI51" s="358">
        <f>+IF(J51+M51+T51+W51=AD51,0,1)</f>
        <v>0</v>
      </c>
      <c r="AJ51" s="549"/>
      <c r="AK51" s="433">
        <f>ROUND(J51+M51+T51+W51,0)</f>
        <v>0</v>
      </c>
      <c r="AL51" s="216"/>
      <c r="AM51" s="434">
        <f>J51+M51+T51+W51</f>
        <v>0</v>
      </c>
      <c r="AN51" s="435"/>
      <c r="AO51" s="434">
        <f>AM51-AK51</f>
        <v>0</v>
      </c>
      <c r="AP51" s="195"/>
      <c r="AQ51" s="195" t="str">
        <f>IF(AO51&lt;&gt;0,"Please remove pence. All figures shown in whole £s","")</f>
        <v/>
      </c>
      <c r="AR51" s="435"/>
    </row>
    <row r="52" spans="1:44" s="309" customFormat="1" ht="27" customHeight="1" x14ac:dyDescent="0.2">
      <c r="A52" s="674"/>
      <c r="B52" s="647"/>
      <c r="C52" s="138"/>
      <c r="D52" s="1711"/>
      <c r="E52" s="1711"/>
      <c r="F52" s="1711"/>
      <c r="G52" s="1711"/>
      <c r="H52" s="181"/>
      <c r="I52" s="181"/>
      <c r="J52" s="975" t="str">
        <f>IF(ABS(J51)&gt;ABS(J48),"Please check as line 9a is greater than line 9.","")</f>
        <v/>
      </c>
      <c r="K52" s="770"/>
      <c r="L52" s="770"/>
      <c r="M52" s="975" t="str">
        <f>IF(ABS(M51)&gt;ABS(M48),"Please check as line 9a is greater than line 9.","")</f>
        <v/>
      </c>
      <c r="N52" s="181"/>
      <c r="O52" s="458"/>
      <c r="P52" s="460"/>
      <c r="Q52" s="676"/>
      <c r="R52" s="581"/>
      <c r="S52" s="181"/>
      <c r="T52" s="975" t="str">
        <f>IF(ABS(T51)&gt;ABS(T48),"Please check as line 9a is greater than line 9.","")</f>
        <v/>
      </c>
      <c r="U52" s="770"/>
      <c r="V52" s="770"/>
      <c r="W52" s="975" t="str">
        <f>IF(ABS(W51)&gt;ABS(W48),"Please check as line 9a is greater than line 9.","")</f>
        <v/>
      </c>
      <c r="X52" s="181"/>
      <c r="Y52" s="458"/>
      <c r="Z52" s="460"/>
      <c r="AA52" s="676"/>
      <c r="AB52" s="581"/>
      <c r="AC52" s="458"/>
      <c r="AD52" s="460"/>
      <c r="AE52" s="676"/>
      <c r="AF52" s="649"/>
      <c r="AG52" s="435"/>
      <c r="AH52" s="578"/>
      <c r="AI52" s="358"/>
      <c r="AJ52" s="549"/>
      <c r="AK52" s="435"/>
      <c r="AL52" s="435"/>
      <c r="AM52" s="435"/>
      <c r="AN52" s="435"/>
      <c r="AO52" s="435"/>
      <c r="AP52" s="435"/>
      <c r="AQ52" s="435"/>
      <c r="AR52" s="435"/>
    </row>
    <row r="53" spans="1:44" s="309" customFormat="1" ht="18.75" thickBot="1" x14ac:dyDescent="0.3">
      <c r="A53" s="674"/>
      <c r="B53" s="675"/>
      <c r="C53" s="591"/>
      <c r="D53" s="181"/>
      <c r="E53" s="181"/>
      <c r="F53" s="181"/>
      <c r="G53" s="181"/>
      <c r="H53" s="468"/>
      <c r="I53" s="468"/>
      <c r="J53" s="468"/>
      <c r="K53" s="468"/>
      <c r="L53" s="181"/>
      <c r="M53" s="181"/>
      <c r="N53" s="181"/>
      <c r="O53" s="458"/>
      <c r="P53" s="460"/>
      <c r="Q53" s="676"/>
      <c r="R53" s="581"/>
      <c r="S53" s="181"/>
      <c r="T53" s="468"/>
      <c r="U53" s="468"/>
      <c r="V53" s="181"/>
      <c r="W53" s="181"/>
      <c r="X53" s="181"/>
      <c r="Y53" s="458"/>
      <c r="Z53" s="460"/>
      <c r="AA53" s="676"/>
      <c r="AB53" s="581"/>
      <c r="AC53" s="458"/>
      <c r="AD53" s="460"/>
      <c r="AE53" s="676"/>
      <c r="AF53" s="649"/>
      <c r="AG53" s="435"/>
      <c r="AH53" s="356"/>
      <c r="AI53" s="358"/>
      <c r="AJ53" s="549"/>
      <c r="AK53" s="433"/>
      <c r="AL53" s="216"/>
      <c r="AM53" s="434"/>
      <c r="AN53" s="195"/>
      <c r="AO53" s="434"/>
      <c r="AP53" s="195"/>
      <c r="AQ53" s="195"/>
      <c r="AR53" s="435"/>
    </row>
    <row r="54" spans="1:44" s="309" customFormat="1" ht="18.75" thickBot="1" x14ac:dyDescent="0.3">
      <c r="A54" s="674"/>
      <c r="B54" s="675"/>
      <c r="C54" s="591"/>
      <c r="D54" s="181" t="s">
        <v>4147</v>
      </c>
      <c r="E54" s="181"/>
      <c r="F54" s="181"/>
      <c r="G54" s="181"/>
      <c r="H54" s="468"/>
      <c r="I54" s="468"/>
      <c r="J54" s="1016">
        <v>0</v>
      </c>
      <c r="K54" s="469"/>
      <c r="L54" s="469"/>
      <c r="M54" s="963">
        <v>0</v>
      </c>
      <c r="N54" s="1050"/>
      <c r="O54" s="458"/>
      <c r="P54" s="1020">
        <f>+J54+M54</f>
        <v>0</v>
      </c>
      <c r="Q54" s="1038"/>
      <c r="R54" s="383"/>
      <c r="S54" s="469"/>
      <c r="T54" s="1566">
        <v>0</v>
      </c>
      <c r="U54" s="469"/>
      <c r="V54" s="469"/>
      <c r="W54" s="1565">
        <v>0</v>
      </c>
      <c r="X54" s="1050"/>
      <c r="Y54" s="458"/>
      <c r="Z54" s="1020">
        <f>+T54+W54</f>
        <v>0</v>
      </c>
      <c r="AA54" s="676"/>
      <c r="AB54" s="383"/>
      <c r="AC54" s="458"/>
      <c r="AD54" s="1314">
        <f>+P54+Z54</f>
        <v>0</v>
      </c>
      <c r="AE54" s="676"/>
      <c r="AF54" s="649"/>
      <c r="AG54" s="435"/>
      <c r="AH54" s="356" t="str">
        <f>+IF(AI54=0,"","&lt;===")</f>
        <v/>
      </c>
      <c r="AI54" s="358">
        <f>+IF(J54+M54+T54+W54=AD54,0,1)</f>
        <v>0</v>
      </c>
      <c r="AJ54" s="549"/>
      <c r="AK54" s="433">
        <f>ROUND(J54+M54+T54+W54,0)</f>
        <v>0</v>
      </c>
      <c r="AL54" s="216"/>
      <c r="AM54" s="434">
        <f>J54+M54+T54+W54</f>
        <v>0</v>
      </c>
      <c r="AN54" s="435"/>
      <c r="AO54" s="434">
        <f>AM54-AK54</f>
        <v>0</v>
      </c>
      <c r="AP54" s="195"/>
      <c r="AQ54" s="195" t="str">
        <f>IF(AO54&lt;&gt;0,"Please remove pence. All figures shown in whole £s","")</f>
        <v/>
      </c>
      <c r="AR54" s="435"/>
    </row>
    <row r="55" spans="1:44" s="309" customFormat="1" ht="18" x14ac:dyDescent="0.25">
      <c r="A55" s="709"/>
      <c r="B55" s="675"/>
      <c r="C55" s="591"/>
      <c r="D55" s="769" t="s">
        <v>39</v>
      </c>
      <c r="E55" s="181"/>
      <c r="F55" s="181"/>
      <c r="G55" s="181"/>
      <c r="H55" s="181"/>
      <c r="I55" s="181"/>
      <c r="J55" s="181"/>
      <c r="K55" s="181"/>
      <c r="L55" s="181"/>
      <c r="M55" s="181"/>
      <c r="N55" s="181"/>
      <c r="O55" s="458"/>
      <c r="P55" s="460"/>
      <c r="Q55" s="676"/>
      <c r="R55" s="581"/>
      <c r="S55" s="181"/>
      <c r="T55" s="181"/>
      <c r="U55" s="181"/>
      <c r="V55" s="181"/>
      <c r="W55" s="181"/>
      <c r="X55" s="181"/>
      <c r="Y55" s="458"/>
      <c r="Z55" s="460"/>
      <c r="AA55" s="676"/>
      <c r="AB55" s="581"/>
      <c r="AC55" s="458"/>
      <c r="AD55" s="460"/>
      <c r="AE55" s="676"/>
      <c r="AF55" s="710"/>
      <c r="AG55" s="435"/>
      <c r="AH55" s="356"/>
      <c r="AI55" s="358"/>
      <c r="AJ55" s="549"/>
      <c r="AK55" s="433"/>
      <c r="AL55" s="216"/>
      <c r="AM55" s="434"/>
      <c r="AN55" s="195"/>
      <c r="AO55" s="434"/>
      <c r="AP55" s="195"/>
      <c r="AQ55" s="195"/>
      <c r="AR55" s="435"/>
    </row>
    <row r="56" spans="1:44" s="309" customFormat="1" ht="16.5" thickBot="1" x14ac:dyDescent="0.25">
      <c r="A56" s="674"/>
      <c r="B56" s="647"/>
      <c r="C56" s="138"/>
      <c r="D56" s="181"/>
      <c r="E56" s="181"/>
      <c r="F56" s="181"/>
      <c r="G56" s="181"/>
      <c r="H56" s="181"/>
      <c r="I56" s="181"/>
      <c r="J56" s="181"/>
      <c r="K56" s="181"/>
      <c r="L56" s="181"/>
      <c r="M56" s="181"/>
      <c r="N56" s="181"/>
      <c r="O56" s="458"/>
      <c r="P56" s="460"/>
      <c r="Q56" s="676"/>
      <c r="R56" s="581"/>
      <c r="S56" s="181"/>
      <c r="T56" s="181"/>
      <c r="U56" s="181"/>
      <c r="V56" s="181"/>
      <c r="W56" s="181"/>
      <c r="X56" s="181"/>
      <c r="Y56" s="458"/>
      <c r="Z56" s="460"/>
      <c r="AA56" s="676"/>
      <c r="AB56" s="581"/>
      <c r="AC56" s="458"/>
      <c r="AD56" s="460"/>
      <c r="AE56" s="676"/>
      <c r="AF56" s="649"/>
      <c r="AG56" s="435"/>
      <c r="AH56" s="578"/>
      <c r="AI56" s="358"/>
      <c r="AJ56" s="549"/>
      <c r="AK56" s="435"/>
      <c r="AL56" s="435"/>
      <c r="AM56" s="435"/>
      <c r="AN56" s="435"/>
      <c r="AO56" s="435"/>
      <c r="AP56" s="435"/>
      <c r="AQ56" s="435"/>
      <c r="AR56" s="435"/>
    </row>
    <row r="57" spans="1:44" s="309" customFormat="1" ht="18.75" customHeight="1" thickBot="1" x14ac:dyDescent="0.3">
      <c r="A57" s="674"/>
      <c r="B57" s="675"/>
      <c r="C57" s="591"/>
      <c r="D57" s="1710" t="s">
        <v>4148</v>
      </c>
      <c r="E57" s="1711"/>
      <c r="F57" s="1711"/>
      <c r="G57" s="1711"/>
      <c r="H57" s="468"/>
      <c r="I57" s="468"/>
      <c r="J57" s="1016">
        <v>0</v>
      </c>
      <c r="K57" s="469"/>
      <c r="L57" s="469"/>
      <c r="M57" s="1016">
        <v>0</v>
      </c>
      <c r="N57" s="469"/>
      <c r="O57" s="458"/>
      <c r="P57" s="970">
        <f>+J57+M57</f>
        <v>0</v>
      </c>
      <c r="Q57" s="1038"/>
      <c r="R57" s="383"/>
      <c r="S57" s="469"/>
      <c r="T57" s="1566">
        <v>0</v>
      </c>
      <c r="U57" s="469"/>
      <c r="V57" s="469"/>
      <c r="W57" s="1566">
        <v>0</v>
      </c>
      <c r="X57" s="469"/>
      <c r="Y57" s="458"/>
      <c r="Z57" s="970">
        <f>+T57+W57</f>
        <v>0</v>
      </c>
      <c r="AA57" s="1038"/>
      <c r="AB57" s="383"/>
      <c r="AC57" s="458"/>
      <c r="AD57" s="1314">
        <f>+P57+Z57</f>
        <v>0</v>
      </c>
      <c r="AE57" s="1038"/>
      <c r="AF57" s="649"/>
      <c r="AG57" s="435"/>
      <c r="AH57" s="356" t="str">
        <f>+IF(AI57=0,"","&lt;===")</f>
        <v/>
      </c>
      <c r="AI57" s="358">
        <f>+IF(J57+M57+T57+W57=AD57,0,1)</f>
        <v>0</v>
      </c>
      <c r="AJ57" s="549"/>
      <c r="AK57" s="433">
        <f>ROUND(J57+M57+T57+W57,0)</f>
        <v>0</v>
      </c>
      <c r="AL57" s="216"/>
      <c r="AM57" s="434">
        <f>J57+M57+T57+W57</f>
        <v>0</v>
      </c>
      <c r="AN57" s="435"/>
      <c r="AO57" s="434">
        <f>AM57-AK57</f>
        <v>0</v>
      </c>
      <c r="AP57" s="195"/>
      <c r="AQ57" s="195" t="str">
        <f>IF(AO57&lt;&gt;0,"Please remove pence. All figures shown in whole £s","")</f>
        <v/>
      </c>
      <c r="AR57" s="435"/>
    </row>
    <row r="58" spans="1:44" s="309" customFormat="1" ht="37.5" customHeight="1" x14ac:dyDescent="0.2">
      <c r="A58" s="674"/>
      <c r="B58" s="647"/>
      <c r="C58" s="138"/>
      <c r="D58" s="1711"/>
      <c r="E58" s="1711"/>
      <c r="F58" s="1711"/>
      <c r="G58" s="1711"/>
      <c r="H58" s="181"/>
      <c r="I58" s="181"/>
      <c r="J58" s="975" t="str">
        <f>IF(ABS(J57)&gt;ABS(J54),"Please check as line 10a is greater than line 10.","")</f>
        <v/>
      </c>
      <c r="K58" s="770"/>
      <c r="L58" s="770"/>
      <c r="M58" s="975" t="str">
        <f>IF(ABS(M57)&gt;ABS(M54),"Please check as line 10a is greater than line 10.","")</f>
        <v/>
      </c>
      <c r="N58" s="181"/>
      <c r="O58" s="458"/>
      <c r="P58" s="460"/>
      <c r="Q58" s="676"/>
      <c r="R58" s="581"/>
      <c r="S58" s="181"/>
      <c r="T58" s="975" t="str">
        <f>IF(ABS(T57)&gt;ABS(T54),"Please check as line 10a is greater than line 10.","")</f>
        <v/>
      </c>
      <c r="U58" s="770"/>
      <c r="V58" s="770"/>
      <c r="W58" s="975" t="str">
        <f>IF(ABS(W57)&gt;ABS(W54),"Please check as line 10a is greater than line 10.","")</f>
        <v/>
      </c>
      <c r="X58" s="181"/>
      <c r="Y58" s="458"/>
      <c r="Z58" s="460"/>
      <c r="AA58" s="676"/>
      <c r="AB58" s="581"/>
      <c r="AC58" s="458"/>
      <c r="AD58" s="460"/>
      <c r="AE58" s="676"/>
      <c r="AF58" s="649"/>
      <c r="AG58" s="435"/>
      <c r="AH58" s="578"/>
      <c r="AI58" s="358"/>
      <c r="AJ58" s="549"/>
      <c r="AK58" s="435"/>
      <c r="AL58" s="435"/>
      <c r="AM58" s="435"/>
      <c r="AN58" s="435"/>
      <c r="AO58" s="435"/>
      <c r="AP58" s="435"/>
      <c r="AQ58" s="435"/>
      <c r="AR58" s="435"/>
    </row>
    <row r="59" spans="1:44" s="309" customFormat="1" ht="18.75" thickBot="1" x14ac:dyDescent="0.3">
      <c r="A59" s="674"/>
      <c r="B59" s="675"/>
      <c r="C59" s="591"/>
      <c r="D59" s="181"/>
      <c r="E59" s="181"/>
      <c r="F59" s="181"/>
      <c r="G59" s="181"/>
      <c r="H59" s="468"/>
      <c r="I59" s="468"/>
      <c r="J59" s="468"/>
      <c r="K59" s="468"/>
      <c r="L59" s="181"/>
      <c r="M59" s="181"/>
      <c r="N59" s="181"/>
      <c r="O59" s="458"/>
      <c r="P59" s="460"/>
      <c r="Q59" s="676"/>
      <c r="R59" s="581"/>
      <c r="S59" s="181"/>
      <c r="T59" s="468"/>
      <c r="U59" s="468"/>
      <c r="V59" s="181"/>
      <c r="W59" s="181"/>
      <c r="X59" s="181"/>
      <c r="Y59" s="458"/>
      <c r="Z59" s="460"/>
      <c r="AA59" s="676"/>
      <c r="AB59" s="581"/>
      <c r="AC59" s="458"/>
      <c r="AD59" s="460"/>
      <c r="AE59" s="676"/>
      <c r="AF59" s="649"/>
      <c r="AG59" s="435"/>
      <c r="AH59" s="356"/>
      <c r="AI59" s="358"/>
      <c r="AJ59" s="549"/>
      <c r="AK59" s="433"/>
      <c r="AL59" s="216"/>
      <c r="AM59" s="434"/>
      <c r="AN59" s="195"/>
      <c r="AO59" s="434"/>
      <c r="AP59" s="195"/>
      <c r="AQ59" s="195"/>
      <c r="AR59" s="435"/>
    </row>
    <row r="60" spans="1:44" s="309" customFormat="1" ht="18.75" thickBot="1" x14ac:dyDescent="0.3">
      <c r="A60" s="674"/>
      <c r="B60" s="675"/>
      <c r="C60" s="591"/>
      <c r="D60" s="181" t="s">
        <v>5546</v>
      </c>
      <c r="E60" s="181"/>
      <c r="F60" s="181"/>
      <c r="G60" s="181"/>
      <c r="H60" s="468"/>
      <c r="I60" s="468"/>
      <c r="J60" s="1016">
        <v>0</v>
      </c>
      <c r="K60" s="469"/>
      <c r="L60" s="469"/>
      <c r="M60" s="1016">
        <v>0</v>
      </c>
      <c r="N60" s="469"/>
      <c r="O60" s="458"/>
      <c r="P60" s="1020">
        <f>+J60+M60</f>
        <v>0</v>
      </c>
      <c r="Q60" s="676"/>
      <c r="R60" s="383"/>
      <c r="S60" s="469"/>
      <c r="T60" s="1566">
        <v>0</v>
      </c>
      <c r="U60" s="469"/>
      <c r="V60" s="469"/>
      <c r="W60" s="1566">
        <v>0</v>
      </c>
      <c r="X60" s="469"/>
      <c r="Y60" s="458"/>
      <c r="Z60" s="1020">
        <f>+T60+W60</f>
        <v>0</v>
      </c>
      <c r="AA60" s="676"/>
      <c r="AB60" s="383"/>
      <c r="AC60" s="458"/>
      <c r="AD60" s="1314">
        <f>+P60+Z60</f>
        <v>0</v>
      </c>
      <c r="AE60" s="676"/>
      <c r="AF60" s="649"/>
      <c r="AG60" s="435"/>
      <c r="AH60" s="356"/>
      <c r="AI60" s="358">
        <f>+IF(J60+M60+T60+W60=AD60,0,1)</f>
        <v>0</v>
      </c>
      <c r="AJ60" s="549"/>
      <c r="AK60" s="433">
        <f>ROUND(J60+M60+T60+W60,0)</f>
        <v>0</v>
      </c>
      <c r="AL60" s="216"/>
      <c r="AM60" s="434">
        <f>J60+M60+T60+W60</f>
        <v>0</v>
      </c>
      <c r="AN60" s="435"/>
      <c r="AO60" s="434">
        <f>AM60-AK60</f>
        <v>0</v>
      </c>
      <c r="AP60" s="195"/>
      <c r="AQ60" s="195"/>
      <c r="AR60" s="435"/>
    </row>
    <row r="61" spans="1:44" s="309" customFormat="1" ht="18" x14ac:dyDescent="0.25">
      <c r="A61" s="709"/>
      <c r="B61" s="675"/>
      <c r="C61" s="591"/>
      <c r="D61" s="769" t="s">
        <v>39</v>
      </c>
      <c r="E61" s="181"/>
      <c r="F61" s="181"/>
      <c r="G61" s="181"/>
      <c r="H61" s="181"/>
      <c r="I61" s="181"/>
      <c r="J61" s="181"/>
      <c r="K61" s="181"/>
      <c r="L61" s="181"/>
      <c r="M61" s="181"/>
      <c r="N61" s="181"/>
      <c r="O61" s="458"/>
      <c r="P61" s="460"/>
      <c r="Q61" s="676"/>
      <c r="R61" s="581"/>
      <c r="S61" s="181"/>
      <c r="T61" s="181"/>
      <c r="U61" s="181"/>
      <c r="V61" s="181"/>
      <c r="W61" s="181"/>
      <c r="X61" s="181"/>
      <c r="Y61" s="458"/>
      <c r="Z61" s="460"/>
      <c r="AA61" s="676"/>
      <c r="AB61" s="581"/>
      <c r="AC61" s="458"/>
      <c r="AD61" s="460"/>
      <c r="AE61" s="676"/>
      <c r="AF61" s="710"/>
      <c r="AG61" s="435"/>
      <c r="AH61" s="356"/>
      <c r="AI61" s="358"/>
      <c r="AJ61" s="549"/>
      <c r="AK61" s="433"/>
      <c r="AL61" s="216"/>
      <c r="AM61" s="434"/>
      <c r="AN61" s="195"/>
      <c r="AO61" s="434"/>
      <c r="AP61" s="195"/>
      <c r="AQ61" s="195"/>
      <c r="AR61" s="435"/>
    </row>
    <row r="62" spans="1:44" s="309" customFormat="1" ht="16.5" thickBot="1" x14ac:dyDescent="0.25">
      <c r="A62" s="674"/>
      <c r="B62" s="647"/>
      <c r="C62" s="138"/>
      <c r="D62" s="181"/>
      <c r="E62" s="181"/>
      <c r="F62" s="181"/>
      <c r="G62" s="181"/>
      <c r="H62" s="181"/>
      <c r="I62" s="181"/>
      <c r="J62" s="181"/>
      <c r="K62" s="181"/>
      <c r="L62" s="181"/>
      <c r="M62" s="181"/>
      <c r="N62" s="181"/>
      <c r="O62" s="458"/>
      <c r="P62" s="460"/>
      <c r="Q62" s="676"/>
      <c r="R62" s="581"/>
      <c r="S62" s="181"/>
      <c r="T62" s="181"/>
      <c r="U62" s="181"/>
      <c r="V62" s="181"/>
      <c r="W62" s="181"/>
      <c r="X62" s="181"/>
      <c r="Y62" s="458"/>
      <c r="Z62" s="460"/>
      <c r="AA62" s="676"/>
      <c r="AB62" s="581"/>
      <c r="AC62" s="458"/>
      <c r="AD62" s="460"/>
      <c r="AE62" s="676"/>
      <c r="AF62" s="649"/>
      <c r="AG62" s="435"/>
      <c r="AH62" s="578"/>
      <c r="AI62" s="358"/>
      <c r="AJ62" s="549"/>
      <c r="AK62" s="435"/>
      <c r="AL62" s="435"/>
      <c r="AM62" s="435"/>
      <c r="AN62" s="435"/>
      <c r="AO62" s="435"/>
      <c r="AP62" s="435"/>
      <c r="AQ62" s="435"/>
      <c r="AR62" s="435"/>
    </row>
    <row r="63" spans="1:44" s="309" customFormat="1" ht="18.75" thickBot="1" x14ac:dyDescent="0.3">
      <c r="A63" s="674"/>
      <c r="B63" s="647"/>
      <c r="C63" s="138"/>
      <c r="D63" s="1710" t="s">
        <v>5547</v>
      </c>
      <c r="E63" s="1711"/>
      <c r="F63" s="1711"/>
      <c r="G63" s="1711"/>
      <c r="H63" s="468"/>
      <c r="I63" s="468"/>
      <c r="J63" s="963">
        <v>0</v>
      </c>
      <c r="K63" s="1050"/>
      <c r="L63" s="469"/>
      <c r="M63" s="1016">
        <v>0</v>
      </c>
      <c r="N63" s="469"/>
      <c r="O63" s="458"/>
      <c r="P63" s="1020">
        <f>+J63+M63</f>
        <v>0</v>
      </c>
      <c r="Q63" s="676"/>
      <c r="R63" s="383"/>
      <c r="S63" s="469"/>
      <c r="T63" s="1565">
        <v>0</v>
      </c>
      <c r="U63" s="1050"/>
      <c r="V63" s="469"/>
      <c r="W63" s="1566">
        <v>0</v>
      </c>
      <c r="X63" s="469"/>
      <c r="Y63" s="458"/>
      <c r="Z63" s="1020">
        <f>+T63+W63</f>
        <v>0</v>
      </c>
      <c r="AA63" s="676"/>
      <c r="AB63" s="383"/>
      <c r="AC63" s="458"/>
      <c r="AD63" s="1314">
        <f>+P63+Z63</f>
        <v>0</v>
      </c>
      <c r="AE63" s="676"/>
      <c r="AF63" s="649"/>
      <c r="AG63" s="435"/>
      <c r="AH63" s="356" t="str">
        <f>+IF(AI63=0,"","&lt;===")</f>
        <v/>
      </c>
      <c r="AI63" s="358">
        <f>+IF(J63+M63+T63+W63=AD63,0,1)</f>
        <v>0</v>
      </c>
      <c r="AJ63" s="549"/>
      <c r="AK63" s="433">
        <f>ROUND(J63+M63+T63+W63,0)</f>
        <v>0</v>
      </c>
      <c r="AL63" s="216"/>
      <c r="AM63" s="434">
        <f>J63+M63+T63+W63</f>
        <v>0</v>
      </c>
      <c r="AN63" s="435"/>
      <c r="AO63" s="434">
        <f>AM63-AK63</f>
        <v>0</v>
      </c>
      <c r="AP63" s="435"/>
      <c r="AQ63" s="435"/>
      <c r="AR63" s="435"/>
    </row>
    <row r="64" spans="1:44" s="309" customFormat="1" ht="38.25" customHeight="1" x14ac:dyDescent="0.2">
      <c r="A64" s="674"/>
      <c r="B64" s="647"/>
      <c r="C64" s="138"/>
      <c r="D64" s="1711"/>
      <c r="E64" s="1711"/>
      <c r="F64" s="1711"/>
      <c r="G64" s="1711"/>
      <c r="H64" s="181"/>
      <c r="I64" s="181"/>
      <c r="J64" s="975" t="str">
        <f>IF(ABS(J63)&gt;ABS(J60),"Please check as line 11a is greater than line 11.","")</f>
        <v/>
      </c>
      <c r="K64" s="181"/>
      <c r="L64" s="181"/>
      <c r="M64" s="975" t="str">
        <f>IF(ABS(M63)&gt;ABS(M60),"Please check as line 11a is greater than line 11.","")</f>
        <v/>
      </c>
      <c r="N64" s="181"/>
      <c r="O64" s="458"/>
      <c r="P64" s="460"/>
      <c r="Q64" s="676"/>
      <c r="R64" s="581"/>
      <c r="S64" s="181"/>
      <c r="T64" s="975" t="str">
        <f>IF(ABS(T63)&gt;ABS(T60),"Please check as line 11a is greater than line 11.","")</f>
        <v/>
      </c>
      <c r="U64" s="181"/>
      <c r="V64" s="181"/>
      <c r="W64" s="975" t="str">
        <f>IF(ABS(W63)&gt;ABS(W60),"Please check as line 11a is greater than line 11.","")</f>
        <v/>
      </c>
      <c r="X64" s="181"/>
      <c r="Y64" s="458"/>
      <c r="Z64" s="460"/>
      <c r="AA64" s="676"/>
      <c r="AB64" s="581"/>
      <c r="AC64" s="458"/>
      <c r="AD64" s="460"/>
      <c r="AE64" s="676"/>
      <c r="AF64" s="649"/>
      <c r="AG64" s="435"/>
      <c r="AH64" s="578"/>
      <c r="AI64" s="358"/>
      <c r="AJ64" s="549"/>
      <c r="AK64" s="435"/>
      <c r="AL64" s="435"/>
      <c r="AM64" s="435"/>
      <c r="AN64" s="435"/>
      <c r="AO64" s="435"/>
      <c r="AP64" s="435"/>
      <c r="AQ64" s="435"/>
      <c r="AR64" s="435"/>
    </row>
    <row r="65" spans="1:44" ht="15.75" x14ac:dyDescent="0.2">
      <c r="A65" s="149"/>
      <c r="B65" s="105"/>
      <c r="C65" s="249"/>
      <c r="D65" s="105"/>
      <c r="E65" s="105"/>
      <c r="F65" s="105"/>
      <c r="G65" s="105"/>
      <c r="H65" s="105"/>
      <c r="I65" s="105"/>
      <c r="J65" s="105"/>
      <c r="K65" s="105"/>
      <c r="L65" s="96"/>
      <c r="M65" s="96"/>
      <c r="N65" s="96"/>
      <c r="O65" s="458"/>
      <c r="P65" s="460"/>
      <c r="Q65" s="228"/>
      <c r="R65" s="383"/>
      <c r="S65" s="96"/>
      <c r="T65" s="105"/>
      <c r="U65" s="105"/>
      <c r="V65" s="96"/>
      <c r="W65" s="96"/>
      <c r="X65" s="96"/>
      <c r="Y65" s="458"/>
      <c r="Z65" s="460"/>
      <c r="AA65" s="228"/>
      <c r="AB65" s="383"/>
      <c r="AC65" s="458"/>
      <c r="AD65" s="460"/>
      <c r="AE65" s="228"/>
      <c r="AF65" s="84"/>
      <c r="AI65" s="357"/>
      <c r="AK65" s="435"/>
      <c r="AL65" s="435"/>
      <c r="AM65" s="435"/>
      <c r="AN65" s="435"/>
      <c r="AO65" s="435"/>
      <c r="AP65" s="435"/>
      <c r="AQ65" s="435"/>
      <c r="AR65" s="196"/>
    </row>
    <row r="66" spans="1:44" ht="16.5" thickBot="1" x14ac:dyDescent="0.25">
      <c r="A66" s="149"/>
      <c r="B66" s="147"/>
      <c r="C66" s="138" t="s">
        <v>35</v>
      </c>
      <c r="D66" s="105"/>
      <c r="E66" s="105"/>
      <c r="F66" s="105"/>
      <c r="G66" s="105"/>
      <c r="H66" s="6"/>
      <c r="I66" s="6"/>
      <c r="J66" s="96"/>
      <c r="K66" s="96"/>
      <c r="L66" s="96"/>
      <c r="M66" s="96"/>
      <c r="N66" s="96"/>
      <c r="O66" s="458"/>
      <c r="P66" s="458"/>
      <c r="Q66" s="228"/>
      <c r="R66" s="383"/>
      <c r="S66" s="96"/>
      <c r="T66" s="96"/>
      <c r="U66" s="96"/>
      <c r="V66" s="96"/>
      <c r="W66" s="96"/>
      <c r="X66" s="96"/>
      <c r="Y66" s="458"/>
      <c r="Z66" s="458"/>
      <c r="AA66" s="228"/>
      <c r="AB66" s="383"/>
      <c r="AC66" s="458"/>
      <c r="AD66" s="458"/>
      <c r="AE66" s="228"/>
      <c r="AF66" s="84"/>
      <c r="AI66" s="357"/>
      <c r="AK66" s="435"/>
      <c r="AL66" s="435"/>
      <c r="AM66" s="435"/>
      <c r="AN66" s="435"/>
      <c r="AO66" s="435"/>
      <c r="AP66" s="435"/>
      <c r="AQ66" s="435"/>
      <c r="AR66" s="196"/>
    </row>
    <row r="67" spans="1:44" ht="18.75" thickBot="1" x14ac:dyDescent="0.3">
      <c r="A67" s="149"/>
      <c r="B67" s="147"/>
      <c r="C67" s="105" t="s">
        <v>7066</v>
      </c>
      <c r="D67" s="105"/>
      <c r="E67" s="105"/>
      <c r="F67" s="105"/>
      <c r="G67" s="105"/>
      <c r="H67" s="6"/>
      <c r="I67" s="6"/>
      <c r="J67" s="1016">
        <v>0</v>
      </c>
      <c r="K67" s="96"/>
      <c r="L67" s="96"/>
      <c r="M67" s="1016">
        <v>0</v>
      </c>
      <c r="N67" s="96"/>
      <c r="O67" s="458"/>
      <c r="P67" s="1020">
        <f>+J67+M67</f>
        <v>0</v>
      </c>
      <c r="Q67" s="228"/>
      <c r="R67" s="383"/>
      <c r="S67" s="96"/>
      <c r="T67" s="1016">
        <v>0</v>
      </c>
      <c r="U67" s="96"/>
      <c r="V67" s="96"/>
      <c r="W67" s="1016">
        <v>0</v>
      </c>
      <c r="X67" s="96"/>
      <c r="Y67" s="458"/>
      <c r="Z67" s="1020">
        <f>+T67+W67</f>
        <v>0</v>
      </c>
      <c r="AA67" s="228"/>
      <c r="AB67" s="383"/>
      <c r="AC67" s="458"/>
      <c r="AD67" s="1314">
        <f>+P67+Z67</f>
        <v>0</v>
      </c>
      <c r="AE67" s="228"/>
      <c r="AF67" s="84"/>
      <c r="AH67" s="356" t="str">
        <f>+IF(AI67=0,"","&lt;===")</f>
        <v/>
      </c>
      <c r="AI67" s="358">
        <f>+IF(J67+M67+T67+W67=AD67,0,1)</f>
        <v>0</v>
      </c>
      <c r="AJ67" s="237"/>
      <c r="AK67" s="433">
        <f>ROUND(J67+M67+T67+W67,0)</f>
        <v>0</v>
      </c>
      <c r="AL67" s="216"/>
      <c r="AM67" s="434">
        <f>J67+M67+T67+W67</f>
        <v>0</v>
      </c>
      <c r="AN67" s="435"/>
      <c r="AO67" s="434">
        <f>AM67-AK67</f>
        <v>0</v>
      </c>
      <c r="AP67" s="195"/>
      <c r="AQ67" s="195" t="str">
        <f>IF(AO67&lt;&gt;0,"Please remove pence. All figures shown in whole £s","")</f>
        <v/>
      </c>
      <c r="AR67" s="196"/>
    </row>
    <row r="68" spans="1:44" ht="15.75" thickBot="1" x14ac:dyDescent="0.25">
      <c r="A68" s="149"/>
      <c r="B68" s="147"/>
      <c r="C68" s="105"/>
      <c r="D68" s="105"/>
      <c r="E68" s="105"/>
      <c r="F68" s="105"/>
      <c r="G68" s="105"/>
      <c r="H68" s="6"/>
      <c r="I68" s="6"/>
      <c r="J68" s="96"/>
      <c r="K68" s="96"/>
      <c r="L68" s="96"/>
      <c r="M68" s="96"/>
      <c r="N68" s="96"/>
      <c r="O68" s="458"/>
      <c r="P68" s="458"/>
      <c r="Q68" s="228"/>
      <c r="R68" s="383"/>
      <c r="S68" s="96"/>
      <c r="T68" s="96"/>
      <c r="U68" s="96"/>
      <c r="V68" s="96"/>
      <c r="W68" s="96"/>
      <c r="X68" s="96"/>
      <c r="Y68" s="458"/>
      <c r="Z68" s="458"/>
      <c r="AA68" s="228"/>
      <c r="AB68" s="383"/>
      <c r="AC68" s="458"/>
      <c r="AD68" s="458"/>
      <c r="AE68" s="228"/>
      <c r="AF68" s="84"/>
      <c r="AI68" s="357"/>
      <c r="AK68" s="435"/>
      <c r="AL68" s="435"/>
      <c r="AM68" s="435"/>
      <c r="AN68" s="435"/>
      <c r="AO68" s="435"/>
      <c r="AP68" s="435"/>
      <c r="AQ68" s="435"/>
      <c r="AR68" s="196"/>
    </row>
    <row r="69" spans="1:44" ht="18.75" customHeight="1" thickBot="1" x14ac:dyDescent="0.3">
      <c r="A69" s="149"/>
      <c r="B69" s="147"/>
      <c r="C69" s="1633" t="s">
        <v>7067</v>
      </c>
      <c r="D69" s="1633"/>
      <c r="E69" s="1633"/>
      <c r="F69" s="1633"/>
      <c r="G69" s="1633"/>
      <c r="H69" s="6"/>
      <c r="I69" s="6"/>
      <c r="J69" s="1018">
        <v>0</v>
      </c>
      <c r="K69" s="96"/>
      <c r="L69" s="96"/>
      <c r="M69" s="1018">
        <v>0</v>
      </c>
      <c r="N69" s="96"/>
      <c r="O69" s="458"/>
      <c r="P69" s="970">
        <f>+J69+M69</f>
        <v>0</v>
      </c>
      <c r="Q69" s="1039"/>
      <c r="R69" s="383"/>
      <c r="S69" s="96"/>
      <c r="T69" s="1018">
        <v>0</v>
      </c>
      <c r="U69" s="96"/>
      <c r="V69" s="96"/>
      <c r="W69" s="1018">
        <v>0</v>
      </c>
      <c r="X69" s="96"/>
      <c r="Y69" s="458"/>
      <c r="Z69" s="970">
        <f>+T69+W69</f>
        <v>0</v>
      </c>
      <c r="AA69" s="1039"/>
      <c r="AB69" s="383"/>
      <c r="AC69" s="458"/>
      <c r="AD69" s="1314">
        <f>+P69+Z69</f>
        <v>0</v>
      </c>
      <c r="AE69" s="1039"/>
      <c r="AF69" s="84"/>
      <c r="AH69" s="356" t="str">
        <f>+IF(AI69=0,"","&lt;===")</f>
        <v/>
      </c>
      <c r="AI69" s="358">
        <f>+IF(J69+M69+T69+W69=AD69,0,1)</f>
        <v>0</v>
      </c>
      <c r="AJ69" s="237"/>
      <c r="AK69" s="433">
        <f>ROUND(J69+M69+T69+W69,0)</f>
        <v>0</v>
      </c>
      <c r="AL69" s="216"/>
      <c r="AM69" s="434">
        <f>J69+M69+T69+W69</f>
        <v>0</v>
      </c>
      <c r="AN69" s="435"/>
      <c r="AO69" s="434">
        <f>AM69-AK69</f>
        <v>0</v>
      </c>
      <c r="AP69" s="195"/>
      <c r="AQ69" s="195" t="str">
        <f>IF(AO69&lt;&gt;0,"Please remove pence. All figures shown in whole £s","")</f>
        <v/>
      </c>
      <c r="AR69" s="196"/>
    </row>
    <row r="70" spans="1:44" ht="15.75" x14ac:dyDescent="0.2">
      <c r="A70" s="149"/>
      <c r="B70" s="147"/>
      <c r="C70" s="1621"/>
      <c r="D70" s="1621"/>
      <c r="E70" s="1621"/>
      <c r="F70" s="1621"/>
      <c r="G70" s="1621"/>
      <c r="H70" s="6"/>
      <c r="I70" s="6"/>
      <c r="J70" s="107"/>
      <c r="K70" s="96"/>
      <c r="L70" s="96"/>
      <c r="M70" s="107"/>
      <c r="N70" s="96"/>
      <c r="O70" s="458"/>
      <c r="P70" s="460"/>
      <c r="Q70" s="228"/>
      <c r="R70" s="383"/>
      <c r="S70" s="96"/>
      <c r="T70" s="107"/>
      <c r="U70" s="96"/>
      <c r="V70" s="96"/>
      <c r="W70" s="107"/>
      <c r="X70" s="96"/>
      <c r="Y70" s="458"/>
      <c r="Z70" s="460"/>
      <c r="AA70" s="228"/>
      <c r="AB70" s="383"/>
      <c r="AC70" s="458"/>
      <c r="AD70" s="460"/>
      <c r="AE70" s="228"/>
      <c r="AF70" s="84"/>
      <c r="AI70" s="357"/>
      <c r="AK70" s="435"/>
      <c r="AL70" s="435"/>
      <c r="AM70" s="435"/>
      <c r="AN70" s="435"/>
      <c r="AO70" s="435"/>
      <c r="AP70" s="435"/>
      <c r="AQ70" s="435"/>
      <c r="AR70" s="196"/>
    </row>
    <row r="71" spans="1:44" x14ac:dyDescent="0.2">
      <c r="A71" s="149"/>
      <c r="B71" s="147"/>
      <c r="C71" s="105"/>
      <c r="D71" s="105"/>
      <c r="E71" s="105"/>
      <c r="F71" s="105"/>
      <c r="G71" s="105"/>
      <c r="H71" s="6"/>
      <c r="I71" s="6"/>
      <c r="J71" s="96"/>
      <c r="K71" s="96"/>
      <c r="L71" s="96"/>
      <c r="M71" s="96"/>
      <c r="N71" s="96"/>
      <c r="O71" s="458"/>
      <c r="P71" s="458"/>
      <c r="Q71" s="228"/>
      <c r="R71" s="383"/>
      <c r="S71" s="96"/>
      <c r="T71" s="96"/>
      <c r="U71" s="96"/>
      <c r="V71" s="96"/>
      <c r="W71" s="96"/>
      <c r="X71" s="96"/>
      <c r="Y71" s="458"/>
      <c r="Z71" s="458"/>
      <c r="AA71" s="228"/>
      <c r="AB71" s="383"/>
      <c r="AC71" s="458"/>
      <c r="AD71" s="458"/>
      <c r="AE71" s="228"/>
      <c r="AF71" s="84"/>
      <c r="AI71" s="357"/>
      <c r="AK71" s="435"/>
      <c r="AL71" s="435"/>
      <c r="AM71" s="435"/>
      <c r="AN71" s="435"/>
      <c r="AO71" s="435"/>
      <c r="AP71" s="435"/>
      <c r="AQ71" s="435"/>
      <c r="AR71" s="196"/>
    </row>
    <row r="72" spans="1:44" ht="16.5" thickBot="1" x14ac:dyDescent="0.25">
      <c r="A72" s="149"/>
      <c r="B72" s="147"/>
      <c r="C72" s="138" t="s">
        <v>30</v>
      </c>
      <c r="D72" s="105"/>
      <c r="E72" s="105"/>
      <c r="F72" s="105"/>
      <c r="G72" s="105"/>
      <c r="H72" s="6"/>
      <c r="I72" s="6"/>
      <c r="J72" s="96"/>
      <c r="K72" s="96"/>
      <c r="L72" s="96"/>
      <c r="M72" s="96"/>
      <c r="N72" s="96"/>
      <c r="O72" s="458"/>
      <c r="P72" s="458"/>
      <c r="Q72" s="228"/>
      <c r="R72" s="383"/>
      <c r="S72" s="96"/>
      <c r="T72" s="96"/>
      <c r="U72" s="96"/>
      <c r="V72" s="96"/>
      <c r="W72" s="96"/>
      <c r="X72" s="96"/>
      <c r="Y72" s="458"/>
      <c r="Z72" s="458"/>
      <c r="AA72" s="228"/>
      <c r="AB72" s="383"/>
      <c r="AC72" s="458"/>
      <c r="AD72" s="458"/>
      <c r="AE72" s="228"/>
      <c r="AF72" s="84"/>
      <c r="AI72" s="357"/>
      <c r="AK72" s="435"/>
      <c r="AL72" s="435"/>
      <c r="AM72" s="435"/>
      <c r="AN72" s="435"/>
      <c r="AO72" s="435"/>
      <c r="AP72" s="435"/>
      <c r="AQ72" s="435"/>
      <c r="AR72" s="196"/>
    </row>
    <row r="73" spans="1:44" ht="18.75" thickBot="1" x14ac:dyDescent="0.3">
      <c r="A73" s="149"/>
      <c r="B73" s="147"/>
      <c r="C73" s="105" t="s">
        <v>5548</v>
      </c>
      <c r="D73" s="105"/>
      <c r="E73" s="105"/>
      <c r="F73" s="105"/>
      <c r="G73" s="105"/>
      <c r="H73" s="6"/>
      <c r="I73" s="6"/>
      <c r="J73" s="1016">
        <v>0</v>
      </c>
      <c r="K73" s="96"/>
      <c r="L73" s="96"/>
      <c r="M73" s="1016">
        <v>0</v>
      </c>
      <c r="N73" s="96"/>
      <c r="O73" s="458"/>
      <c r="P73" s="970">
        <f>+J73+M73</f>
        <v>0</v>
      </c>
      <c r="Q73" s="1039"/>
      <c r="R73" s="383"/>
      <c r="S73" s="96"/>
      <c r="T73" s="1016">
        <v>0</v>
      </c>
      <c r="U73" s="96"/>
      <c r="V73" s="96"/>
      <c r="W73" s="1016">
        <v>0</v>
      </c>
      <c r="X73" s="96"/>
      <c r="Y73" s="458"/>
      <c r="Z73" s="970">
        <f>+T73+W73</f>
        <v>0</v>
      </c>
      <c r="AA73" s="1039"/>
      <c r="AB73" s="383"/>
      <c r="AC73" s="458"/>
      <c r="AD73" s="1314">
        <f>+P73+Z73</f>
        <v>0</v>
      </c>
      <c r="AE73" s="1039"/>
      <c r="AF73" s="84"/>
      <c r="AH73" s="356" t="str">
        <f>+IF(AI73=0,"","&lt;===")</f>
        <v/>
      </c>
      <c r="AI73" s="358">
        <f>+IF(J73+M73+T73+W73=AD73,0,1)</f>
        <v>0</v>
      </c>
      <c r="AJ73" s="237"/>
      <c r="AK73" s="433">
        <f>ROUND(J73+M73+T73+W73,0)</f>
        <v>0</v>
      </c>
      <c r="AL73" s="216"/>
      <c r="AM73" s="434">
        <f>J73+M73+T73+W73</f>
        <v>0</v>
      </c>
      <c r="AN73" s="435"/>
      <c r="AO73" s="434">
        <f>AM73-AK73</f>
        <v>0</v>
      </c>
      <c r="AP73" s="195"/>
      <c r="AQ73" s="195" t="str">
        <f>IF(AO73&lt;&gt;0,"Please remove pence. All figures shown in whole £s","")</f>
        <v/>
      </c>
      <c r="AR73" s="196"/>
    </row>
    <row r="74" spans="1:44" ht="15.75" thickBot="1" x14ac:dyDescent="0.25">
      <c r="A74" s="149"/>
      <c r="B74" s="147"/>
      <c r="C74" s="105"/>
      <c r="D74" s="105"/>
      <c r="E74" s="105"/>
      <c r="F74" s="105"/>
      <c r="G74" s="105"/>
      <c r="H74" s="6"/>
      <c r="I74" s="6"/>
      <c r="J74" s="6"/>
      <c r="K74" s="6"/>
      <c r="L74" s="6"/>
      <c r="M74" s="6"/>
      <c r="N74" s="6"/>
      <c r="O74" s="459"/>
      <c r="P74" s="459"/>
      <c r="Q74" s="228"/>
      <c r="R74" s="470"/>
      <c r="S74" s="6"/>
      <c r="T74" s="6"/>
      <c r="U74" s="6"/>
      <c r="V74" s="6"/>
      <c r="W74" s="6"/>
      <c r="X74" s="6"/>
      <c r="Y74" s="459"/>
      <c r="Z74" s="459"/>
      <c r="AA74" s="228"/>
      <c r="AB74" s="470"/>
      <c r="AC74" s="459"/>
      <c r="AD74" s="459"/>
      <c r="AE74" s="228"/>
      <c r="AF74" s="84"/>
      <c r="AI74" s="357"/>
      <c r="AK74" s="435"/>
      <c r="AL74" s="435"/>
      <c r="AM74" s="435"/>
      <c r="AN74" s="435"/>
      <c r="AO74" s="435"/>
      <c r="AP74" s="435"/>
      <c r="AQ74" s="435"/>
      <c r="AR74" s="196"/>
    </row>
    <row r="75" spans="1:44" ht="18.75" customHeight="1" thickBot="1" x14ac:dyDescent="0.3">
      <c r="A75" s="149"/>
      <c r="B75" s="147"/>
      <c r="C75" s="1633" t="s">
        <v>4149</v>
      </c>
      <c r="D75" s="1633"/>
      <c r="E75" s="1633"/>
      <c r="F75" s="1633"/>
      <c r="G75" s="1633"/>
      <c r="H75" s="6"/>
      <c r="I75" s="6"/>
      <c r="J75" s="947">
        <v>0</v>
      </c>
      <c r="K75" s="1011"/>
      <c r="L75" s="96"/>
      <c r="M75" s="1018">
        <v>0</v>
      </c>
      <c r="N75" s="96"/>
      <c r="O75" s="458"/>
      <c r="P75" s="970">
        <f>+J75+M75</f>
        <v>0</v>
      </c>
      <c r="Q75" s="1039"/>
      <c r="R75" s="383"/>
      <c r="S75" s="96"/>
      <c r="T75" s="947">
        <v>0</v>
      </c>
      <c r="U75" s="1011"/>
      <c r="V75" s="96"/>
      <c r="W75" s="1018">
        <v>0</v>
      </c>
      <c r="X75" s="96"/>
      <c r="Y75" s="458"/>
      <c r="Z75" s="970">
        <f>+T75+W75</f>
        <v>0</v>
      </c>
      <c r="AA75" s="1039"/>
      <c r="AB75" s="383"/>
      <c r="AC75" s="458"/>
      <c r="AD75" s="1314">
        <f>+P75+Z75</f>
        <v>0</v>
      </c>
      <c r="AE75" s="1039"/>
      <c r="AF75" s="84"/>
      <c r="AH75" s="356" t="str">
        <f>+IF(AI75=0,"","&lt;===")</f>
        <v/>
      </c>
      <c r="AI75" s="358">
        <f>+IF(J75+M75+T75+W75=AD75,0,1)</f>
        <v>0</v>
      </c>
      <c r="AJ75" s="237"/>
      <c r="AK75" s="433">
        <f>ROUND(J75+M75+T75+W75,0)</f>
        <v>0</v>
      </c>
      <c r="AL75" s="216"/>
      <c r="AM75" s="434">
        <f>J75+M75+T75+W75</f>
        <v>0</v>
      </c>
      <c r="AN75" s="435"/>
      <c r="AO75" s="434">
        <f>AM75-AK75</f>
        <v>0</v>
      </c>
      <c r="AP75" s="195"/>
      <c r="AQ75" s="195" t="str">
        <f>IF(AO75&lt;&gt;0,"Please remove pence. All figures shown in whole £s","")</f>
        <v/>
      </c>
      <c r="AR75" s="196"/>
    </row>
    <row r="76" spans="1:44" ht="15.75" x14ac:dyDescent="0.2">
      <c r="A76" s="149"/>
      <c r="B76" s="147"/>
      <c r="C76" s="1621"/>
      <c r="D76" s="1621"/>
      <c r="E76" s="1621"/>
      <c r="F76" s="1621"/>
      <c r="G76" s="1621"/>
      <c r="H76" s="6"/>
      <c r="I76" s="6"/>
      <c r="J76" s="107"/>
      <c r="K76" s="96"/>
      <c r="L76" s="96"/>
      <c r="M76" s="107"/>
      <c r="N76" s="96"/>
      <c r="O76" s="458"/>
      <c r="P76" s="460"/>
      <c r="Q76" s="228"/>
      <c r="R76" s="383"/>
      <c r="S76" s="96"/>
      <c r="T76" s="107"/>
      <c r="U76" s="96"/>
      <c r="V76" s="96"/>
      <c r="W76" s="107"/>
      <c r="X76" s="96"/>
      <c r="Y76" s="458"/>
      <c r="Z76" s="460"/>
      <c r="AA76" s="228"/>
      <c r="AB76" s="383"/>
      <c r="AC76" s="458"/>
      <c r="AD76" s="460"/>
      <c r="AE76" s="228"/>
      <c r="AF76" s="84"/>
      <c r="AI76" s="357"/>
      <c r="AK76" s="435"/>
      <c r="AL76" s="435"/>
      <c r="AM76" s="435"/>
      <c r="AN76" s="435"/>
      <c r="AO76" s="435"/>
      <c r="AP76" s="435"/>
      <c r="AQ76" s="435"/>
      <c r="AR76" s="196"/>
    </row>
    <row r="77" spans="1:44" x14ac:dyDescent="0.2">
      <c r="A77" s="149"/>
      <c r="B77" s="147"/>
      <c r="C77" s="105"/>
      <c r="D77" s="105"/>
      <c r="E77" s="105"/>
      <c r="F77" s="105"/>
      <c r="G77" s="105"/>
      <c r="H77" s="6"/>
      <c r="I77" s="6"/>
      <c r="J77" s="6"/>
      <c r="K77" s="6"/>
      <c r="L77" s="6"/>
      <c r="M77" s="6"/>
      <c r="N77" s="6"/>
      <c r="O77" s="459"/>
      <c r="P77" s="459"/>
      <c r="Q77" s="459"/>
      <c r="R77" s="470"/>
      <c r="S77" s="6"/>
      <c r="T77" s="6"/>
      <c r="U77" s="6"/>
      <c r="V77" s="6"/>
      <c r="W77" s="6"/>
      <c r="X77" s="6"/>
      <c r="Y77" s="459"/>
      <c r="Z77" s="459"/>
      <c r="AA77" s="459"/>
      <c r="AB77" s="470"/>
      <c r="AC77" s="459"/>
      <c r="AD77" s="459"/>
      <c r="AE77" s="459"/>
      <c r="AF77" s="84"/>
      <c r="AI77" s="357"/>
      <c r="AK77" s="435"/>
      <c r="AL77" s="435"/>
      <c r="AM77" s="435"/>
      <c r="AN77" s="435"/>
      <c r="AO77" s="435"/>
      <c r="AP77" s="435"/>
      <c r="AQ77" s="435"/>
      <c r="AR77" s="196"/>
    </row>
    <row r="78" spans="1:44" ht="16.5" thickBot="1" x14ac:dyDescent="0.25">
      <c r="A78" s="149"/>
      <c r="B78" s="147"/>
      <c r="C78" s="138" t="s">
        <v>37</v>
      </c>
      <c r="D78" s="105"/>
      <c r="E78" s="105"/>
      <c r="F78" s="105"/>
      <c r="G78" s="105"/>
      <c r="H78" s="6"/>
      <c r="I78" s="6"/>
      <c r="J78" s="96"/>
      <c r="K78" s="96"/>
      <c r="L78" s="96"/>
      <c r="M78" s="96"/>
      <c r="N78" s="96"/>
      <c r="O78" s="458"/>
      <c r="P78" s="458"/>
      <c r="Q78" s="228"/>
      <c r="R78" s="383"/>
      <c r="S78" s="96"/>
      <c r="T78" s="96"/>
      <c r="U78" s="96"/>
      <c r="V78" s="96"/>
      <c r="W78" s="96"/>
      <c r="X78" s="96"/>
      <c r="Y78" s="458"/>
      <c r="Z78" s="458"/>
      <c r="AA78" s="228"/>
      <c r="AB78" s="383"/>
      <c r="AC78" s="458"/>
      <c r="AD78" s="458"/>
      <c r="AE78" s="228"/>
      <c r="AF78" s="84"/>
      <c r="AI78" s="357"/>
      <c r="AK78" s="435"/>
      <c r="AL78" s="435"/>
      <c r="AM78" s="435"/>
      <c r="AN78" s="435"/>
      <c r="AO78" s="435"/>
      <c r="AP78" s="435"/>
      <c r="AQ78" s="435"/>
      <c r="AR78" s="196"/>
    </row>
    <row r="79" spans="1:44" ht="18.75" thickBot="1" x14ac:dyDescent="0.3">
      <c r="A79" s="149"/>
      <c r="B79" s="147"/>
      <c r="C79" s="105" t="s">
        <v>5549</v>
      </c>
      <c r="D79" s="105"/>
      <c r="E79" s="105"/>
      <c r="F79" s="105"/>
      <c r="G79" s="105"/>
      <c r="H79" s="6"/>
      <c r="I79" s="6"/>
      <c r="J79" s="963">
        <v>0</v>
      </c>
      <c r="K79" s="1011"/>
      <c r="L79" s="96"/>
      <c r="M79" s="1016">
        <v>0</v>
      </c>
      <c r="N79" s="96"/>
      <c r="O79" s="458"/>
      <c r="P79" s="1020">
        <f>+J79+M79</f>
        <v>0</v>
      </c>
      <c r="Q79" s="228"/>
      <c r="R79" s="383"/>
      <c r="S79" s="96"/>
      <c r="T79" s="1565">
        <v>0</v>
      </c>
      <c r="U79" s="1011"/>
      <c r="V79" s="96"/>
      <c r="W79" s="1566">
        <v>0</v>
      </c>
      <c r="X79" s="96"/>
      <c r="Y79" s="458"/>
      <c r="Z79" s="1020">
        <f>+T79+W79</f>
        <v>0</v>
      </c>
      <c r="AA79" s="228"/>
      <c r="AB79" s="383"/>
      <c r="AC79" s="458"/>
      <c r="AD79" s="1314">
        <f>+P79+Z79</f>
        <v>0</v>
      </c>
      <c r="AE79" s="228"/>
      <c r="AF79" s="84"/>
      <c r="AH79" s="356" t="str">
        <f>+IF(AI79=0,"","&lt;===")</f>
        <v/>
      </c>
      <c r="AI79" s="358">
        <f>+IF(J79+M79+T79+W79=AD79,0,1)</f>
        <v>0</v>
      </c>
      <c r="AJ79" s="237"/>
      <c r="AK79" s="433">
        <f>ROUND(J79+M79+T79+W79,0)</f>
        <v>0</v>
      </c>
      <c r="AL79" s="216"/>
      <c r="AM79" s="434">
        <f>J79+M79+T79+W79</f>
        <v>0</v>
      </c>
      <c r="AN79" s="435"/>
      <c r="AO79" s="434">
        <f>AM79-AK79</f>
        <v>0</v>
      </c>
      <c r="AP79" s="195"/>
      <c r="AQ79" s="195" t="str">
        <f>IF(AO79&lt;&gt;0,"Please remove pence. All figures shown in whole £s","")</f>
        <v/>
      </c>
      <c r="AR79" s="196"/>
    </row>
    <row r="80" spans="1:44" ht="15.75" thickBot="1" x14ac:dyDescent="0.25">
      <c r="A80" s="149"/>
      <c r="B80" s="147"/>
      <c r="C80" s="105"/>
      <c r="D80" s="105"/>
      <c r="E80" s="105"/>
      <c r="F80" s="105"/>
      <c r="G80" s="105"/>
      <c r="H80" s="6"/>
      <c r="I80" s="6"/>
      <c r="J80" s="6"/>
      <c r="K80" s="6"/>
      <c r="L80" s="6"/>
      <c r="M80" s="6"/>
      <c r="N80" s="6"/>
      <c r="O80" s="459"/>
      <c r="P80" s="459"/>
      <c r="Q80" s="228"/>
      <c r="R80" s="470"/>
      <c r="S80" s="6"/>
      <c r="T80" s="6"/>
      <c r="U80" s="6"/>
      <c r="V80" s="6"/>
      <c r="W80" s="6"/>
      <c r="X80" s="6"/>
      <c r="Y80" s="459"/>
      <c r="Z80" s="459"/>
      <c r="AA80" s="228"/>
      <c r="AB80" s="470"/>
      <c r="AC80" s="459"/>
      <c r="AD80" s="459"/>
      <c r="AE80" s="228"/>
      <c r="AF80" s="84"/>
      <c r="AI80" s="357"/>
      <c r="AK80" s="435"/>
      <c r="AL80" s="435"/>
      <c r="AM80" s="435"/>
      <c r="AN80" s="435"/>
      <c r="AO80" s="435"/>
      <c r="AP80" s="435"/>
      <c r="AQ80" s="435"/>
      <c r="AR80" s="196"/>
    </row>
    <row r="81" spans="1:44" ht="18.75" thickBot="1" x14ac:dyDescent="0.3">
      <c r="A81" s="149"/>
      <c r="B81" s="147"/>
      <c r="C81" s="1633" t="s">
        <v>4150</v>
      </c>
      <c r="D81" s="1633"/>
      <c r="E81" s="1633"/>
      <c r="F81" s="1633"/>
      <c r="G81" s="1633"/>
      <c r="H81" s="6"/>
      <c r="I81" s="6"/>
      <c r="J81" s="1018">
        <v>0</v>
      </c>
      <c r="K81" s="96"/>
      <c r="L81" s="96"/>
      <c r="M81" s="1018">
        <v>0</v>
      </c>
      <c r="N81" s="96"/>
      <c r="O81" s="458"/>
      <c r="P81" s="970">
        <f>+J81+M81</f>
        <v>0</v>
      </c>
      <c r="Q81" s="1039"/>
      <c r="R81" s="383"/>
      <c r="S81" s="96"/>
      <c r="T81" s="1566">
        <v>0</v>
      </c>
      <c r="U81" s="96"/>
      <c r="V81" s="96"/>
      <c r="W81" s="1566">
        <v>0</v>
      </c>
      <c r="X81" s="96"/>
      <c r="Y81" s="458"/>
      <c r="Z81" s="970">
        <f>+T81+W81</f>
        <v>0</v>
      </c>
      <c r="AA81" s="1039"/>
      <c r="AB81" s="383"/>
      <c r="AC81" s="458"/>
      <c r="AD81" s="1314">
        <f>+P81+Z81</f>
        <v>0</v>
      </c>
      <c r="AE81" s="1039"/>
      <c r="AF81" s="84"/>
      <c r="AH81" s="356" t="str">
        <f>+IF(AI81=0,"","&lt;===")</f>
        <v/>
      </c>
      <c r="AI81" s="358">
        <f>+IF(J81+M81+T81+W81=AD81,0,1)</f>
        <v>0</v>
      </c>
      <c r="AJ81" s="237"/>
      <c r="AK81" s="433">
        <f>ROUND(J81+M81+T81+W81,0)</f>
        <v>0</v>
      </c>
      <c r="AL81" s="216"/>
      <c r="AM81" s="434">
        <f>J81+M81+T81+W81</f>
        <v>0</v>
      </c>
      <c r="AN81" s="435"/>
      <c r="AO81" s="434">
        <f>AM81-AK81</f>
        <v>0</v>
      </c>
      <c r="AP81" s="195"/>
      <c r="AQ81" s="195" t="str">
        <f>IF(AO81&lt;&gt;0,"Please remove pence. All figures shown in whole £s","")</f>
        <v/>
      </c>
      <c r="AR81" s="196"/>
    </row>
    <row r="82" spans="1:44" ht="15.75" x14ac:dyDescent="0.2">
      <c r="A82" s="149"/>
      <c r="B82" s="147"/>
      <c r="C82" s="1621"/>
      <c r="D82" s="1621"/>
      <c r="E82" s="1621"/>
      <c r="F82" s="1621"/>
      <c r="G82" s="1621"/>
      <c r="H82" s="6"/>
      <c r="I82" s="6"/>
      <c r="J82" s="107"/>
      <c r="K82" s="96"/>
      <c r="L82" s="96"/>
      <c r="M82" s="107"/>
      <c r="N82" s="96"/>
      <c r="O82" s="458"/>
      <c r="P82" s="460"/>
      <c r="Q82" s="228"/>
      <c r="R82" s="383"/>
      <c r="S82" s="96"/>
      <c r="T82" s="107"/>
      <c r="U82" s="96"/>
      <c r="V82" s="96"/>
      <c r="W82" s="107"/>
      <c r="X82" s="96"/>
      <c r="Y82" s="458"/>
      <c r="Z82" s="460"/>
      <c r="AA82" s="228"/>
      <c r="AB82" s="383"/>
      <c r="AC82" s="458"/>
      <c r="AD82" s="460"/>
      <c r="AE82" s="228"/>
      <c r="AF82" s="84"/>
      <c r="AI82" s="357"/>
      <c r="AK82" s="435"/>
      <c r="AL82" s="435"/>
      <c r="AM82" s="435"/>
      <c r="AN82" s="435"/>
      <c r="AO82" s="435"/>
      <c r="AP82" s="435"/>
      <c r="AQ82" s="435"/>
      <c r="AR82" s="196"/>
    </row>
    <row r="83" spans="1:44" ht="15.75" x14ac:dyDescent="0.2">
      <c r="A83" s="149"/>
      <c r="B83" s="174"/>
      <c r="C83" s="152"/>
      <c r="D83" s="152"/>
      <c r="E83" s="152"/>
      <c r="F83" s="152"/>
      <c r="G83" s="152"/>
      <c r="H83" s="470"/>
      <c r="I83" s="6"/>
      <c r="J83" s="107"/>
      <c r="K83" s="96"/>
      <c r="L83" s="96"/>
      <c r="M83" s="107"/>
      <c r="N83" s="96"/>
      <c r="O83" s="458"/>
      <c r="P83" s="460"/>
      <c r="Q83" s="228"/>
      <c r="R83" s="383"/>
      <c r="S83" s="96"/>
      <c r="T83" s="107"/>
      <c r="U83" s="96"/>
      <c r="V83" s="96"/>
      <c r="W83" s="107"/>
      <c r="X83" s="96"/>
      <c r="Y83" s="458"/>
      <c r="Z83" s="460"/>
      <c r="AA83" s="228"/>
      <c r="AB83" s="383"/>
      <c r="AC83" s="458"/>
      <c r="AD83" s="460"/>
      <c r="AE83" s="228"/>
      <c r="AF83" s="84"/>
      <c r="AI83" s="357"/>
      <c r="AK83" s="435"/>
      <c r="AL83" s="435"/>
      <c r="AM83" s="435"/>
      <c r="AN83" s="435"/>
      <c r="AO83" s="435"/>
      <c r="AP83" s="435"/>
      <c r="AQ83" s="435"/>
      <c r="AR83" s="196"/>
    </row>
    <row r="84" spans="1:44" s="309" customFormat="1" ht="16.5" thickBot="1" x14ac:dyDescent="0.25">
      <c r="A84" s="748"/>
      <c r="B84" s="749"/>
      <c r="C84" s="580" t="s">
        <v>5425</v>
      </c>
      <c r="D84" s="581"/>
      <c r="E84" s="581"/>
      <c r="F84" s="581"/>
      <c r="G84" s="581"/>
      <c r="H84" s="470"/>
      <c r="I84" s="470"/>
      <c r="J84" s="470"/>
      <c r="K84" s="470"/>
      <c r="L84" s="470"/>
      <c r="M84" s="470"/>
      <c r="N84" s="470"/>
      <c r="O84" s="459"/>
      <c r="P84" s="459"/>
      <c r="Q84" s="750"/>
      <c r="R84" s="470"/>
      <c r="S84" s="470"/>
      <c r="T84" s="470"/>
      <c r="U84" s="470"/>
      <c r="V84" s="470"/>
      <c r="W84" s="470"/>
      <c r="X84" s="470"/>
      <c r="Y84" s="459"/>
      <c r="Z84" s="459"/>
      <c r="AA84" s="750"/>
      <c r="AB84" s="470"/>
      <c r="AC84" s="459"/>
      <c r="AD84" s="459"/>
      <c r="AE84" s="750"/>
      <c r="AF84" s="649"/>
      <c r="AG84" s="435"/>
      <c r="AH84" s="578"/>
      <c r="AI84" s="358"/>
      <c r="AJ84" s="549"/>
      <c r="AK84" s="433"/>
      <c r="AL84" s="435"/>
      <c r="AM84" s="434"/>
      <c r="AN84" s="195"/>
      <c r="AO84" s="434"/>
      <c r="AP84" s="435"/>
      <c r="AQ84" s="435"/>
      <c r="AR84" s="435"/>
    </row>
    <row r="85" spans="1:44" s="309" customFormat="1" ht="16.5" thickBot="1" x14ac:dyDescent="0.25">
      <c r="A85" s="748"/>
      <c r="B85" s="749"/>
      <c r="C85" s="581" t="s">
        <v>7068</v>
      </c>
      <c r="D85" s="581"/>
      <c r="E85" s="581"/>
      <c r="F85" s="581"/>
      <c r="G85" s="581"/>
      <c r="H85" s="470"/>
      <c r="I85" s="470"/>
      <c r="J85" s="947">
        <v>0</v>
      </c>
      <c r="K85" s="1011"/>
      <c r="L85" s="96"/>
      <c r="M85" s="1016">
        <v>0</v>
      </c>
      <c r="N85" s="96"/>
      <c r="O85" s="458"/>
      <c r="P85" s="1020">
        <f>+J85+M85</f>
        <v>0</v>
      </c>
      <c r="Q85" s="750"/>
      <c r="R85" s="383"/>
      <c r="S85" s="96"/>
      <c r="T85" s="947">
        <v>0</v>
      </c>
      <c r="U85" s="1011"/>
      <c r="V85" s="96"/>
      <c r="W85" s="1016">
        <v>0</v>
      </c>
      <c r="X85" s="96"/>
      <c r="Y85" s="458"/>
      <c r="Z85" s="1020">
        <f>+T85+W85</f>
        <v>0</v>
      </c>
      <c r="AA85" s="750"/>
      <c r="AB85" s="383"/>
      <c r="AC85" s="458"/>
      <c r="AD85" s="1314">
        <f>+P85+Z85</f>
        <v>0</v>
      </c>
      <c r="AE85" s="750"/>
      <c r="AF85" s="649"/>
      <c r="AG85" s="435"/>
      <c r="AH85" s="578"/>
      <c r="AI85" s="358">
        <f>+IF(J85+M85+T85+W85=AD85,0,1)</f>
        <v>0</v>
      </c>
      <c r="AJ85" s="549"/>
      <c r="AK85" s="433">
        <f>ROUND(J85+M85+T85+W85,0)</f>
        <v>0</v>
      </c>
      <c r="AL85" s="216"/>
      <c r="AM85" s="434">
        <f>J85+M85+T85+W85</f>
        <v>0</v>
      </c>
      <c r="AN85" s="435"/>
      <c r="AO85" s="434">
        <f>AM85-AK85</f>
        <v>0</v>
      </c>
      <c r="AP85" s="435"/>
      <c r="AQ85" s="435"/>
      <c r="AR85" s="435"/>
    </row>
    <row r="86" spans="1:44" s="309" customFormat="1" ht="15.75" x14ac:dyDescent="0.2">
      <c r="A86" s="748"/>
      <c r="B86" s="749"/>
      <c r="C86" s="581" t="s">
        <v>66</v>
      </c>
      <c r="D86" s="581"/>
      <c r="E86" s="581"/>
      <c r="F86" s="581"/>
      <c r="G86" s="581"/>
      <c r="H86" s="470"/>
      <c r="I86" s="470"/>
      <c r="J86" s="6"/>
      <c r="K86" s="96"/>
      <c r="L86" s="96"/>
      <c r="M86" s="470"/>
      <c r="N86" s="96"/>
      <c r="O86" s="458"/>
      <c r="P86" s="460"/>
      <c r="Q86" s="750"/>
      <c r="R86" s="383"/>
      <c r="S86" s="96"/>
      <c r="T86" s="6"/>
      <c r="U86" s="96"/>
      <c r="V86" s="96"/>
      <c r="W86" s="470"/>
      <c r="X86" s="96"/>
      <c r="Y86" s="458"/>
      <c r="Z86" s="460"/>
      <c r="AA86" s="750"/>
      <c r="AB86" s="383"/>
      <c r="AC86" s="458"/>
      <c r="AD86" s="460"/>
      <c r="AE86" s="750"/>
      <c r="AF86" s="649"/>
      <c r="AG86" s="435"/>
      <c r="AH86" s="578"/>
      <c r="AI86" s="358"/>
      <c r="AJ86" s="549"/>
      <c r="AK86" s="433"/>
      <c r="AL86" s="435"/>
      <c r="AM86" s="434"/>
      <c r="AN86" s="195"/>
      <c r="AO86" s="434"/>
      <c r="AP86" s="435"/>
      <c r="AQ86" s="435"/>
      <c r="AR86" s="435"/>
    </row>
    <row r="87" spans="1:44" s="309" customFormat="1" ht="15.75" x14ac:dyDescent="0.2">
      <c r="A87" s="748"/>
      <c r="B87" s="749"/>
      <c r="C87" s="581"/>
      <c r="D87" s="581"/>
      <c r="E87" s="581"/>
      <c r="F87" s="581"/>
      <c r="G87" s="581"/>
      <c r="H87" s="470"/>
      <c r="I87" s="470"/>
      <c r="J87" s="6"/>
      <c r="K87" s="96"/>
      <c r="L87" s="96"/>
      <c r="M87" s="470"/>
      <c r="N87" s="96"/>
      <c r="O87" s="458"/>
      <c r="P87" s="460"/>
      <c r="Q87" s="750"/>
      <c r="R87" s="383"/>
      <c r="S87" s="96"/>
      <c r="T87" s="6"/>
      <c r="U87" s="96"/>
      <c r="V87" s="96"/>
      <c r="W87" s="470"/>
      <c r="X87" s="96"/>
      <c r="Y87" s="458"/>
      <c r="Z87" s="460"/>
      <c r="AA87" s="750"/>
      <c r="AB87" s="383"/>
      <c r="AC87" s="458"/>
      <c r="AD87" s="460"/>
      <c r="AE87" s="750"/>
      <c r="AF87" s="895"/>
      <c r="AG87" s="435"/>
      <c r="AH87" s="578"/>
      <c r="AI87" s="358"/>
      <c r="AJ87" s="549"/>
      <c r="AK87" s="433"/>
      <c r="AL87" s="435"/>
      <c r="AM87" s="434"/>
      <c r="AN87" s="195"/>
      <c r="AO87" s="434"/>
      <c r="AP87" s="435"/>
      <c r="AQ87" s="435"/>
      <c r="AR87" s="435"/>
    </row>
    <row r="88" spans="1:44" s="309" customFormat="1" ht="16.5" thickBot="1" x14ac:dyDescent="0.25">
      <c r="A88" s="748"/>
      <c r="B88" s="749"/>
      <c r="C88" s="580" t="s">
        <v>5426</v>
      </c>
      <c r="D88" s="581"/>
      <c r="E88" s="581"/>
      <c r="F88" s="581"/>
      <c r="G88" s="581"/>
      <c r="H88" s="470"/>
      <c r="I88" s="470"/>
      <c r="J88" s="6"/>
      <c r="K88" s="96"/>
      <c r="L88" s="96"/>
      <c r="M88" s="470"/>
      <c r="N88" s="96"/>
      <c r="O88" s="458"/>
      <c r="P88" s="460"/>
      <c r="Q88" s="750"/>
      <c r="R88" s="383"/>
      <c r="S88" s="96"/>
      <c r="T88" s="6"/>
      <c r="U88" s="96"/>
      <c r="V88" s="96"/>
      <c r="W88" s="470"/>
      <c r="X88" s="96"/>
      <c r="Y88" s="458"/>
      <c r="Z88" s="460"/>
      <c r="AA88" s="750"/>
      <c r="AB88" s="383"/>
      <c r="AC88" s="458"/>
      <c r="AD88" s="460"/>
      <c r="AE88" s="750"/>
      <c r="AF88" s="895"/>
      <c r="AG88" s="435"/>
      <c r="AH88" s="578"/>
      <c r="AI88" s="358"/>
      <c r="AJ88" s="549"/>
      <c r="AK88" s="433"/>
      <c r="AL88" s="435"/>
      <c r="AM88" s="434"/>
      <c r="AN88" s="195"/>
      <c r="AO88" s="434"/>
      <c r="AP88" s="435"/>
      <c r="AQ88" s="435"/>
      <c r="AR88" s="435"/>
    </row>
    <row r="89" spans="1:44" s="309" customFormat="1" ht="16.5" thickBot="1" x14ac:dyDescent="0.25">
      <c r="A89" s="748"/>
      <c r="B89" s="749"/>
      <c r="C89" s="581" t="s">
        <v>7069</v>
      </c>
      <c r="D89" s="581"/>
      <c r="E89" s="581"/>
      <c r="F89" s="581"/>
      <c r="G89" s="581"/>
      <c r="H89" s="470"/>
      <c r="I89" s="470"/>
      <c r="J89" s="1016">
        <v>0</v>
      </c>
      <c r="K89" s="96"/>
      <c r="L89" s="96"/>
      <c r="M89" s="963">
        <v>0</v>
      </c>
      <c r="N89" s="1011"/>
      <c r="O89" s="458"/>
      <c r="P89" s="970">
        <f>+J89+M89</f>
        <v>0</v>
      </c>
      <c r="Q89" s="1040"/>
      <c r="R89" s="383"/>
      <c r="S89" s="96"/>
      <c r="T89" s="1016">
        <v>0</v>
      </c>
      <c r="U89" s="96"/>
      <c r="V89" s="96"/>
      <c r="W89" s="963">
        <v>0</v>
      </c>
      <c r="X89" s="1011"/>
      <c r="Y89" s="458"/>
      <c r="Z89" s="970">
        <f>+T89+W89</f>
        <v>0</v>
      </c>
      <c r="AA89" s="1040"/>
      <c r="AB89" s="383"/>
      <c r="AC89" s="458"/>
      <c r="AD89" s="1314">
        <f>+P89+Z89</f>
        <v>0</v>
      </c>
      <c r="AE89" s="1040"/>
      <c r="AF89" s="895"/>
      <c r="AG89" s="435"/>
      <c r="AH89" s="578"/>
      <c r="AI89" s="358">
        <f>+IF(J89+M89+T89+W89=AD89,0,1)</f>
        <v>0</v>
      </c>
      <c r="AJ89" s="549"/>
      <c r="AK89" s="433">
        <f>ROUND(J89+M89+T89+W89,0)</f>
        <v>0</v>
      </c>
      <c r="AL89" s="216"/>
      <c r="AM89" s="434">
        <f>J89+M89+T89+W89</f>
        <v>0</v>
      </c>
      <c r="AN89" s="435"/>
      <c r="AO89" s="434">
        <f>AM89-AK89</f>
        <v>0</v>
      </c>
      <c r="AP89" s="435"/>
      <c r="AQ89" s="435"/>
      <c r="AR89" s="435"/>
    </row>
    <row r="90" spans="1:44" s="309" customFormat="1" ht="16.5" thickBot="1" x14ac:dyDescent="0.25">
      <c r="A90" s="748"/>
      <c r="B90" s="749"/>
      <c r="C90" s="581"/>
      <c r="D90" s="581"/>
      <c r="E90" s="581"/>
      <c r="F90" s="581"/>
      <c r="G90" s="581"/>
      <c r="H90" s="470"/>
      <c r="I90" s="470"/>
      <c r="J90" s="6"/>
      <c r="K90" s="96"/>
      <c r="L90" s="96"/>
      <c r="M90" s="470"/>
      <c r="N90" s="96"/>
      <c r="O90" s="458"/>
      <c r="P90" s="460"/>
      <c r="Q90" s="750"/>
      <c r="R90" s="383"/>
      <c r="S90" s="96"/>
      <c r="T90" s="6"/>
      <c r="U90" s="96"/>
      <c r="V90" s="96"/>
      <c r="W90" s="470"/>
      <c r="X90" s="96"/>
      <c r="Y90" s="458"/>
      <c r="Z90" s="460"/>
      <c r="AA90" s="750"/>
      <c r="AB90" s="383"/>
      <c r="AC90" s="458"/>
      <c r="AD90" s="460"/>
      <c r="AE90" s="750"/>
      <c r="AF90" s="895"/>
      <c r="AG90" s="435"/>
      <c r="AH90" s="578"/>
      <c r="AI90" s="358"/>
      <c r="AJ90" s="549"/>
      <c r="AK90" s="433"/>
      <c r="AL90" s="435"/>
      <c r="AM90" s="434"/>
      <c r="AN90" s="195"/>
      <c r="AO90" s="434"/>
      <c r="AP90" s="435"/>
      <c r="AQ90" s="435"/>
      <c r="AR90" s="435"/>
    </row>
    <row r="91" spans="1:44" s="309" customFormat="1" ht="16.5" thickBot="1" x14ac:dyDescent="0.25">
      <c r="A91" s="748"/>
      <c r="B91" s="749"/>
      <c r="C91" s="581" t="s">
        <v>4151</v>
      </c>
      <c r="D91" s="581"/>
      <c r="E91" s="581"/>
      <c r="F91" s="581"/>
      <c r="G91" s="581"/>
      <c r="H91" s="470"/>
      <c r="I91" s="470"/>
      <c r="J91" s="1018">
        <v>0</v>
      </c>
      <c r="K91" s="96"/>
      <c r="L91" s="96"/>
      <c r="M91" s="1016">
        <v>0</v>
      </c>
      <c r="N91" s="96"/>
      <c r="O91" s="458"/>
      <c r="P91" s="1020">
        <f>+J91+M91</f>
        <v>0</v>
      </c>
      <c r="Q91" s="750"/>
      <c r="R91" s="383"/>
      <c r="S91" s="96"/>
      <c r="T91" s="1018">
        <v>0</v>
      </c>
      <c r="U91" s="96"/>
      <c r="V91" s="96"/>
      <c r="W91" s="1016">
        <v>0</v>
      </c>
      <c r="X91" s="96"/>
      <c r="Y91" s="458"/>
      <c r="Z91" s="1020">
        <f>+T91+W91</f>
        <v>0</v>
      </c>
      <c r="AA91" s="750"/>
      <c r="AB91" s="383"/>
      <c r="AC91" s="458"/>
      <c r="AD91" s="1314">
        <f>+P91+Z91</f>
        <v>0</v>
      </c>
      <c r="AE91" s="750"/>
      <c r="AF91" s="895"/>
      <c r="AG91" s="435"/>
      <c r="AH91" s="578"/>
      <c r="AI91" s="358">
        <f>+IF(J91+M91+T91+W91=AD91,0,1)</f>
        <v>0</v>
      </c>
      <c r="AJ91" s="549"/>
      <c r="AK91" s="433">
        <f>ROUND(J91+M91+T91+W91,0)</f>
        <v>0</v>
      </c>
      <c r="AL91" s="216"/>
      <c r="AM91" s="434">
        <f>J91+M91+T91+W91</f>
        <v>0</v>
      </c>
      <c r="AN91" s="435"/>
      <c r="AO91" s="434">
        <f>AM91-AK91</f>
        <v>0</v>
      </c>
      <c r="AP91" s="435"/>
      <c r="AQ91" s="435"/>
      <c r="AR91" s="435"/>
    </row>
    <row r="92" spans="1:44" ht="15.75" x14ac:dyDescent="0.2">
      <c r="A92" s="748"/>
      <c r="B92" s="760"/>
      <c r="C92" s="581" t="s">
        <v>66</v>
      </c>
      <c r="D92" s="761"/>
      <c r="E92" s="761"/>
      <c r="F92" s="761"/>
      <c r="G92" s="761"/>
      <c r="H92" s="470"/>
      <c r="I92" s="6"/>
      <c r="J92" s="107"/>
      <c r="K92" s="96"/>
      <c r="L92" s="96"/>
      <c r="M92" s="107"/>
      <c r="N92" s="96"/>
      <c r="O92" s="458"/>
      <c r="P92" s="460"/>
      <c r="Q92" s="750"/>
      <c r="R92" s="383"/>
      <c r="S92" s="96"/>
      <c r="T92" s="107"/>
      <c r="U92" s="96"/>
      <c r="V92" s="96"/>
      <c r="W92" s="107"/>
      <c r="X92" s="96"/>
      <c r="Y92" s="458"/>
      <c r="Z92" s="460"/>
      <c r="AA92" s="750"/>
      <c r="AB92" s="383"/>
      <c r="AC92" s="458"/>
      <c r="AD92" s="460"/>
      <c r="AE92" s="750"/>
      <c r="AF92" s="84"/>
      <c r="AI92" s="357"/>
      <c r="AK92" s="435"/>
      <c r="AL92" s="435"/>
      <c r="AM92" s="435"/>
      <c r="AN92" s="435"/>
      <c r="AO92" s="435"/>
      <c r="AP92" s="435"/>
      <c r="AQ92" s="435"/>
      <c r="AR92" s="196"/>
    </row>
    <row r="93" spans="1:44" ht="15.75" x14ac:dyDescent="0.2">
      <c r="A93" s="832"/>
      <c r="B93" s="760"/>
      <c r="C93" s="581"/>
      <c r="D93" s="761"/>
      <c r="E93" s="761"/>
      <c r="F93" s="761"/>
      <c r="G93" s="761"/>
      <c r="H93" s="470"/>
      <c r="I93" s="6"/>
      <c r="J93" s="107"/>
      <c r="K93" s="96"/>
      <c r="L93" s="96"/>
      <c r="M93" s="107"/>
      <c r="N93" s="96"/>
      <c r="O93" s="458"/>
      <c r="P93" s="460"/>
      <c r="Q93" s="750"/>
      <c r="R93" s="383"/>
      <c r="S93" s="96"/>
      <c r="T93" s="107"/>
      <c r="U93" s="96"/>
      <c r="V93" s="96"/>
      <c r="W93" s="107"/>
      <c r="X93" s="96"/>
      <c r="Y93" s="458"/>
      <c r="Z93" s="460"/>
      <c r="AA93" s="750"/>
      <c r="AB93" s="383"/>
      <c r="AC93" s="458"/>
      <c r="AD93" s="460"/>
      <c r="AE93" s="750"/>
      <c r="AF93" s="1297"/>
      <c r="AI93" s="357"/>
      <c r="AK93" s="435"/>
      <c r="AL93" s="435"/>
      <c r="AM93" s="435"/>
      <c r="AN93" s="435"/>
      <c r="AO93" s="435"/>
      <c r="AP93" s="435"/>
      <c r="AQ93" s="435"/>
      <c r="AR93" s="196"/>
    </row>
    <row r="94" spans="1:44" s="194" customFormat="1" ht="16.5" thickBot="1" x14ac:dyDescent="0.25">
      <c r="A94" s="1341"/>
      <c r="B94" s="760"/>
      <c r="C94" s="138" t="s">
        <v>4016</v>
      </c>
      <c r="D94" s="105"/>
      <c r="E94" s="105"/>
      <c r="F94" s="105"/>
      <c r="G94" s="105"/>
      <c r="H94" s="6"/>
      <c r="I94" s="6"/>
      <c r="J94" s="470"/>
      <c r="K94" s="96"/>
      <c r="L94" s="96"/>
      <c r="M94" s="6"/>
      <c r="N94" s="96"/>
      <c r="O94" s="458"/>
      <c r="P94" s="460"/>
      <c r="Q94" s="750"/>
      <c r="R94" s="383"/>
      <c r="S94" s="96"/>
      <c r="T94" s="470"/>
      <c r="U94" s="96"/>
      <c r="V94" s="96"/>
      <c r="W94" s="6"/>
      <c r="X94" s="96"/>
      <c r="Y94" s="458"/>
      <c r="Z94" s="460"/>
      <c r="AA94" s="750"/>
      <c r="AB94" s="383"/>
      <c r="AC94" s="458"/>
      <c r="AD94" s="460"/>
      <c r="AE94" s="750"/>
      <c r="AF94" s="924"/>
      <c r="AG94" s="197"/>
      <c r="AH94" s="752"/>
      <c r="AI94" s="357"/>
      <c r="AJ94" s="237"/>
      <c r="AK94" s="218"/>
      <c r="AL94" s="197"/>
      <c r="AM94" s="368"/>
      <c r="AN94" s="5"/>
      <c r="AO94" s="368"/>
      <c r="AP94" s="197"/>
      <c r="AQ94" s="197"/>
      <c r="AR94" s="197"/>
    </row>
    <row r="95" spans="1:44" s="194" customFormat="1" ht="16.5" thickBot="1" x14ac:dyDescent="0.25">
      <c r="A95" s="1341"/>
      <c r="B95" s="760"/>
      <c r="C95" s="105" t="s">
        <v>5550</v>
      </c>
      <c r="D95" s="581"/>
      <c r="E95" s="581"/>
      <c r="F95" s="581"/>
      <c r="G95" s="581"/>
      <c r="H95" s="470"/>
      <c r="I95" s="470"/>
      <c r="J95" s="1016">
        <v>0</v>
      </c>
      <c r="K95" s="470"/>
      <c r="L95" s="470"/>
      <c r="M95" s="1016">
        <v>0</v>
      </c>
      <c r="N95" s="470"/>
      <c r="O95" s="459"/>
      <c r="P95" s="970">
        <f>+J95+M95</f>
        <v>0</v>
      </c>
      <c r="Q95" s="1040"/>
      <c r="R95" s="470"/>
      <c r="S95" s="470"/>
      <c r="T95" s="1016">
        <v>0</v>
      </c>
      <c r="U95" s="470"/>
      <c r="V95" s="470"/>
      <c r="W95" s="1016">
        <v>0</v>
      </c>
      <c r="X95" s="470"/>
      <c r="Y95" s="459"/>
      <c r="Z95" s="970">
        <f>+T95+W95</f>
        <v>0</v>
      </c>
      <c r="AA95" s="1040"/>
      <c r="AB95" s="470"/>
      <c r="AC95" s="459"/>
      <c r="AD95" s="1314">
        <f>+P95+Z95</f>
        <v>0</v>
      </c>
      <c r="AE95" s="1040"/>
      <c r="AF95" s="924"/>
      <c r="AG95" s="197"/>
      <c r="AH95" s="752"/>
      <c r="AI95" s="358">
        <f>+IF(J95+M95+T95+W95=AD95,0,1)</f>
        <v>0</v>
      </c>
      <c r="AJ95" s="237"/>
      <c r="AK95" s="433">
        <f>ROUND(J95+M95+T95+W95,0)</f>
        <v>0</v>
      </c>
      <c r="AL95" s="216"/>
      <c r="AM95" s="434">
        <f>J95+M95+T95+W95</f>
        <v>0</v>
      </c>
      <c r="AN95" s="435"/>
      <c r="AO95" s="434">
        <f>AM95-AK95</f>
        <v>0</v>
      </c>
      <c r="AP95" s="197"/>
      <c r="AQ95" s="197"/>
      <c r="AR95" s="197"/>
    </row>
    <row r="96" spans="1:44" s="194" customFormat="1" ht="16.5" thickBot="1" x14ac:dyDescent="0.25">
      <c r="A96" s="1529"/>
      <c r="B96" s="760"/>
      <c r="C96" s="105"/>
      <c r="D96" s="581"/>
      <c r="E96" s="581"/>
      <c r="F96" s="581"/>
      <c r="G96" s="581"/>
      <c r="H96" s="470"/>
      <c r="I96" s="470"/>
      <c r="J96" s="470"/>
      <c r="K96" s="470"/>
      <c r="L96" s="470"/>
      <c r="M96" s="470"/>
      <c r="N96" s="470"/>
      <c r="O96" s="459"/>
      <c r="P96" s="460"/>
      <c r="Q96" s="750"/>
      <c r="R96" s="470"/>
      <c r="S96" s="470"/>
      <c r="T96" s="470"/>
      <c r="U96" s="470"/>
      <c r="V96" s="470"/>
      <c r="W96" s="470"/>
      <c r="X96" s="470"/>
      <c r="Y96" s="459"/>
      <c r="Z96" s="460"/>
      <c r="AA96" s="750"/>
      <c r="AB96" s="470"/>
      <c r="AC96" s="459"/>
      <c r="AD96" s="460"/>
      <c r="AE96" s="750"/>
      <c r="AF96" s="1111"/>
      <c r="AG96" s="197"/>
      <c r="AH96" s="752"/>
      <c r="AI96" s="357"/>
      <c r="AJ96" s="237"/>
      <c r="AK96" s="218"/>
      <c r="AL96" s="197"/>
      <c r="AM96" s="368"/>
      <c r="AN96" s="5"/>
      <c r="AO96" s="368"/>
      <c r="AP96" s="197"/>
      <c r="AQ96" s="197"/>
      <c r="AR96" s="197"/>
    </row>
    <row r="97" spans="1:44" s="194" customFormat="1" ht="16.5" thickBot="1" x14ac:dyDescent="0.25">
      <c r="A97" s="1341"/>
      <c r="B97" s="760"/>
      <c r="C97" s="581" t="s">
        <v>1264</v>
      </c>
      <c r="D97" s="581"/>
      <c r="E97" s="581"/>
      <c r="F97" s="581"/>
      <c r="G97" s="581"/>
      <c r="H97" s="6"/>
      <c r="I97" s="6"/>
      <c r="J97" s="1016">
        <v>0</v>
      </c>
      <c r="K97" s="96"/>
      <c r="L97" s="96"/>
      <c r="M97" s="1016">
        <v>0</v>
      </c>
      <c r="N97" s="96"/>
      <c r="O97" s="458"/>
      <c r="P97" s="970">
        <f>+J97+M97</f>
        <v>0</v>
      </c>
      <c r="Q97" s="1040"/>
      <c r="R97" s="383"/>
      <c r="S97" s="96"/>
      <c r="T97" s="1016">
        <v>0</v>
      </c>
      <c r="U97" s="96"/>
      <c r="V97" s="96"/>
      <c r="W97" s="1016">
        <v>0</v>
      </c>
      <c r="X97" s="96"/>
      <c r="Y97" s="458"/>
      <c r="Z97" s="970">
        <f>+T97+W97</f>
        <v>0</v>
      </c>
      <c r="AA97" s="1040"/>
      <c r="AB97" s="383"/>
      <c r="AC97" s="458"/>
      <c r="AD97" s="1314">
        <f>+P97+Z97</f>
        <v>0</v>
      </c>
      <c r="AE97" s="1040"/>
      <c r="AF97" s="833"/>
      <c r="AG97" s="197"/>
      <c r="AH97" s="752"/>
      <c r="AI97" s="358">
        <f>+IF(J97+M97+T97+W97=AD97,0,1)</f>
        <v>0</v>
      </c>
      <c r="AJ97" s="237"/>
      <c r="AK97" s="433">
        <f>ROUND(J97+M97+T97+W97,0)</f>
        <v>0</v>
      </c>
      <c r="AL97" s="216"/>
      <c r="AM97" s="434">
        <f>J97+M97+T97+W97</f>
        <v>0</v>
      </c>
      <c r="AN97" s="435"/>
      <c r="AO97" s="434">
        <f>AM97-AK97</f>
        <v>0</v>
      </c>
      <c r="AP97" s="197"/>
      <c r="AQ97" s="197"/>
      <c r="AR97" s="197"/>
    </row>
    <row r="98" spans="1:44" s="194" customFormat="1" ht="15.75" x14ac:dyDescent="0.2">
      <c r="A98" s="1341"/>
      <c r="B98" s="760"/>
      <c r="C98" s="581" t="s">
        <v>66</v>
      </c>
      <c r="D98" s="581"/>
      <c r="E98" s="581"/>
      <c r="F98" s="581"/>
      <c r="G98" s="581"/>
      <c r="H98" s="6"/>
      <c r="I98" s="6"/>
      <c r="J98" s="470"/>
      <c r="K98" s="96"/>
      <c r="L98" s="96"/>
      <c r="M98" s="6"/>
      <c r="N98" s="96"/>
      <c r="O98" s="458"/>
      <c r="P98" s="460"/>
      <c r="Q98" s="750"/>
      <c r="R98" s="383"/>
      <c r="S98" s="96"/>
      <c r="T98" s="470"/>
      <c r="U98" s="96"/>
      <c r="V98" s="96"/>
      <c r="W98" s="6"/>
      <c r="X98" s="96"/>
      <c r="Y98" s="458"/>
      <c r="Z98" s="460"/>
      <c r="AA98" s="750"/>
      <c r="AB98" s="383"/>
      <c r="AC98" s="458"/>
      <c r="AD98" s="460"/>
      <c r="AE98" s="750"/>
      <c r="AF98" s="833"/>
      <c r="AG98" s="197"/>
      <c r="AH98" s="752"/>
      <c r="AI98" s="357"/>
      <c r="AJ98" s="237"/>
      <c r="AK98" s="218"/>
      <c r="AL98" s="197"/>
      <c r="AM98" s="368"/>
      <c r="AN98" s="5"/>
      <c r="AO98" s="368"/>
      <c r="AP98" s="197"/>
      <c r="AQ98" s="197"/>
      <c r="AR98" s="197"/>
    </row>
    <row r="99" spans="1:44" s="194" customFormat="1" ht="15.75" x14ac:dyDescent="0.2">
      <c r="A99" s="1529"/>
      <c r="B99" s="760"/>
      <c r="C99" s="581"/>
      <c r="D99" s="581"/>
      <c r="E99" s="581"/>
      <c r="F99" s="581"/>
      <c r="G99" s="581"/>
      <c r="H99" s="6"/>
      <c r="I99" s="6"/>
      <c r="J99" s="470"/>
      <c r="K99" s="96"/>
      <c r="L99" s="96"/>
      <c r="M99" s="6"/>
      <c r="N99" s="96"/>
      <c r="O99" s="458"/>
      <c r="P99" s="460"/>
      <c r="Q99" s="750"/>
      <c r="R99" s="383"/>
      <c r="S99" s="96"/>
      <c r="T99" s="470"/>
      <c r="U99" s="96"/>
      <c r="V99" s="96"/>
      <c r="W99" s="6"/>
      <c r="X99" s="96"/>
      <c r="Y99" s="458"/>
      <c r="Z99" s="460"/>
      <c r="AA99" s="750"/>
      <c r="AB99" s="383"/>
      <c r="AC99" s="458"/>
      <c r="AD99" s="460"/>
      <c r="AE99" s="750"/>
      <c r="AF99" s="1286"/>
      <c r="AG99" s="197"/>
      <c r="AH99" s="752"/>
      <c r="AI99" s="357"/>
      <c r="AJ99" s="237"/>
      <c r="AK99" s="218"/>
      <c r="AL99" s="197"/>
      <c r="AM99" s="368"/>
      <c r="AN99" s="5"/>
      <c r="AO99" s="368"/>
      <c r="AP99" s="197"/>
      <c r="AQ99" s="197"/>
      <c r="AR99" s="197"/>
    </row>
    <row r="100" spans="1:44" s="194" customFormat="1" ht="16.5" thickBot="1" x14ac:dyDescent="0.25">
      <c r="A100" s="1341"/>
      <c r="B100" s="760"/>
      <c r="C100" s="138" t="s">
        <v>5590</v>
      </c>
      <c r="D100" s="105"/>
      <c r="E100" s="105"/>
      <c r="F100" s="105"/>
      <c r="G100" s="105"/>
      <c r="H100" s="6"/>
      <c r="I100" s="6"/>
      <c r="J100" s="470"/>
      <c r="K100" s="96"/>
      <c r="L100" s="96"/>
      <c r="M100" s="6"/>
      <c r="N100" s="96"/>
      <c r="O100" s="458"/>
      <c r="P100" s="460"/>
      <c r="Q100" s="750"/>
      <c r="R100" s="383"/>
      <c r="S100" s="96"/>
      <c r="T100" s="470"/>
      <c r="U100" s="96"/>
      <c r="V100" s="96"/>
      <c r="W100" s="6"/>
      <c r="X100" s="96"/>
      <c r="Y100" s="458"/>
      <c r="Z100" s="460"/>
      <c r="AA100" s="750"/>
      <c r="AB100" s="383"/>
      <c r="AC100" s="458"/>
      <c r="AD100" s="460"/>
      <c r="AE100" s="750"/>
      <c r="AF100" s="924"/>
      <c r="AG100" s="197"/>
      <c r="AH100" s="752"/>
      <c r="AI100" s="357"/>
      <c r="AJ100" s="237"/>
      <c r="AK100" s="218"/>
      <c r="AL100" s="197"/>
      <c r="AM100" s="368"/>
      <c r="AN100" s="5"/>
      <c r="AO100" s="368"/>
      <c r="AP100" s="197"/>
      <c r="AQ100" s="197"/>
      <c r="AR100" s="197"/>
    </row>
    <row r="101" spans="1:44" s="194" customFormat="1" ht="16.5" thickBot="1" x14ac:dyDescent="0.25">
      <c r="A101" s="1341"/>
      <c r="B101" s="760"/>
      <c r="C101" s="105" t="s">
        <v>6785</v>
      </c>
      <c r="D101" s="581"/>
      <c r="E101" s="581"/>
      <c r="F101" s="581"/>
      <c r="G101" s="581"/>
      <c r="H101" s="470"/>
      <c r="I101" s="470"/>
      <c r="J101" s="1016">
        <v>0</v>
      </c>
      <c r="K101" s="470"/>
      <c r="L101" s="470"/>
      <c r="M101" s="1016">
        <v>0</v>
      </c>
      <c r="N101" s="470"/>
      <c r="O101" s="459"/>
      <c r="P101" s="970">
        <f>+J101+M101</f>
        <v>0</v>
      </c>
      <c r="Q101" s="1040"/>
      <c r="R101" s="470"/>
      <c r="S101" s="470"/>
      <c r="T101" s="1016">
        <v>0</v>
      </c>
      <c r="U101" s="470"/>
      <c r="V101" s="470"/>
      <c r="W101" s="1016">
        <v>0</v>
      </c>
      <c r="X101" s="470"/>
      <c r="Y101" s="459"/>
      <c r="Z101" s="970">
        <f>+T101+W101</f>
        <v>0</v>
      </c>
      <c r="AA101" s="1040"/>
      <c r="AB101" s="470"/>
      <c r="AC101" s="459"/>
      <c r="AD101" s="1314">
        <f>+P101+Z101</f>
        <v>0</v>
      </c>
      <c r="AE101" s="1040"/>
      <c r="AF101" s="1533"/>
      <c r="AG101" s="197"/>
      <c r="AH101" s="752"/>
      <c r="AI101" s="358">
        <f>+IF(J101+M101+T101+W101=AD101,0,1)</f>
        <v>0</v>
      </c>
      <c r="AJ101" s="237"/>
      <c r="AK101" s="433">
        <f>ROUND(J101+M101+T101+W101,0)</f>
        <v>0</v>
      </c>
      <c r="AL101" s="216"/>
      <c r="AM101" s="434">
        <f>J101+M101+T101+W101</f>
        <v>0</v>
      </c>
      <c r="AN101" s="435"/>
      <c r="AO101" s="434">
        <f>AM101-AK101</f>
        <v>0</v>
      </c>
      <c r="AP101" s="197"/>
      <c r="AQ101" s="197"/>
      <c r="AR101" s="197"/>
    </row>
    <row r="102" spans="1:44" s="194" customFormat="1" ht="16.5" thickBot="1" x14ac:dyDescent="0.25">
      <c r="A102" s="1341"/>
      <c r="B102" s="760"/>
      <c r="C102" s="581"/>
      <c r="D102" s="581"/>
      <c r="E102" s="581"/>
      <c r="F102" s="581"/>
      <c r="G102" s="581"/>
      <c r="H102" s="6"/>
      <c r="I102" s="6"/>
      <c r="J102" s="470"/>
      <c r="K102" s="96"/>
      <c r="L102" s="96"/>
      <c r="M102" s="6"/>
      <c r="N102" s="96"/>
      <c r="O102" s="458"/>
      <c r="P102" s="460"/>
      <c r="Q102" s="750"/>
      <c r="R102" s="383"/>
      <c r="S102" s="96"/>
      <c r="T102" s="470"/>
      <c r="U102" s="96"/>
      <c r="V102" s="96"/>
      <c r="W102" s="6"/>
      <c r="X102" s="96"/>
      <c r="Y102" s="458"/>
      <c r="Z102" s="460"/>
      <c r="AA102" s="750"/>
      <c r="AB102" s="383"/>
      <c r="AC102" s="458"/>
      <c r="AD102" s="460"/>
      <c r="AE102" s="750"/>
      <c r="AF102" s="1534"/>
      <c r="AG102" s="197"/>
      <c r="AH102" s="752"/>
      <c r="AI102" s="357"/>
      <c r="AJ102" s="237"/>
      <c r="AK102" s="218"/>
      <c r="AL102" s="197"/>
      <c r="AM102" s="368"/>
      <c r="AN102" s="5"/>
      <c r="AO102" s="368"/>
      <c r="AP102" s="197"/>
      <c r="AQ102" s="197"/>
      <c r="AR102" s="197"/>
    </row>
    <row r="103" spans="1:44" s="309" customFormat="1" ht="16.5" thickBot="1" x14ac:dyDescent="0.25">
      <c r="A103" s="748"/>
      <c r="B103" s="762"/>
      <c r="C103" s="763"/>
      <c r="D103" s="763"/>
      <c r="E103" s="763"/>
      <c r="F103" s="763"/>
      <c r="G103" s="763"/>
      <c r="H103" s="764"/>
      <c r="I103" s="462"/>
      <c r="J103" s="171"/>
      <c r="K103" s="166"/>
      <c r="L103" s="166"/>
      <c r="M103" s="171"/>
      <c r="N103" s="166"/>
      <c r="O103" s="463"/>
      <c r="P103" s="471"/>
      <c r="Q103" s="754"/>
      <c r="R103" s="1318"/>
      <c r="S103" s="166"/>
      <c r="T103" s="171"/>
      <c r="U103" s="166"/>
      <c r="V103" s="166"/>
      <c r="W103" s="171"/>
      <c r="X103" s="166"/>
      <c r="Y103" s="463"/>
      <c r="Z103" s="471"/>
      <c r="AA103" s="754"/>
      <c r="AB103" s="1318"/>
      <c r="AC103" s="463"/>
      <c r="AD103" s="471"/>
      <c r="AE103" s="754"/>
      <c r="AF103" s="649"/>
      <c r="AG103" s="435"/>
      <c r="AH103" s="578"/>
      <c r="AI103" s="358"/>
      <c r="AJ103" s="549"/>
      <c r="AK103" s="435"/>
      <c r="AL103" s="435"/>
      <c r="AM103" s="435"/>
      <c r="AN103" s="435"/>
      <c r="AO103" s="435"/>
      <c r="AP103" s="435"/>
      <c r="AQ103" s="435"/>
      <c r="AR103" s="435"/>
    </row>
    <row r="104" spans="1:44" s="309" customFormat="1" ht="18.75" thickBot="1" x14ac:dyDescent="0.3">
      <c r="A104" s="748"/>
      <c r="B104" s="765"/>
      <c r="C104" s="1682" t="s">
        <v>7070</v>
      </c>
      <c r="D104" s="1682"/>
      <c r="E104" s="1682"/>
      <c r="F104" s="1682"/>
      <c r="G104" s="761"/>
      <c r="H104" s="470"/>
      <c r="I104" s="6"/>
      <c r="J104" s="974">
        <f>ROUND(+J40+J45+J67+J69+J73+J75+J79+J81+J85+J89+J91+J95+J97+J101,0)</f>
        <v>0</v>
      </c>
      <c r="K104" s="1005"/>
      <c r="L104" s="96"/>
      <c r="M104" s="974">
        <f>ROUND(+M40+M45+M67+M69+M73+M75+M79+M81+M85+M89+M91+M95+M97+M101,0)</f>
        <v>0</v>
      </c>
      <c r="N104" s="1005"/>
      <c r="O104" s="458"/>
      <c r="P104" s="1020">
        <f>+J104+M104</f>
        <v>0</v>
      </c>
      <c r="Q104" s="756"/>
      <c r="R104" s="1319"/>
      <c r="S104" s="96"/>
      <c r="T104" s="974">
        <f>ROUND(+T40+T45+T67+T69+T73+T75+T79+T81+T85+T89+T91+T95+T97+T101,0)</f>
        <v>0</v>
      </c>
      <c r="U104" s="1005"/>
      <c r="V104" s="96"/>
      <c r="W104" s="974">
        <f>ROUND(+W40+W45+W67+W69+W73+W75+W79+W81+W85+W89+W91+W95+W97+W101,0)</f>
        <v>0</v>
      </c>
      <c r="X104" s="1005"/>
      <c r="Y104" s="458"/>
      <c r="Z104" s="1020">
        <f>+T104+W104</f>
        <v>0</v>
      </c>
      <c r="AA104" s="756"/>
      <c r="AB104" s="1319"/>
      <c r="AC104" s="458"/>
      <c r="AD104" s="1314">
        <f>+P104+Z104</f>
        <v>0</v>
      </c>
      <c r="AE104" s="756"/>
      <c r="AF104" s="649"/>
      <c r="AG104" s="435"/>
      <c r="AH104" s="356" t="str">
        <f>+IF(AI104=0,"","&lt;===")</f>
        <v/>
      </c>
      <c r="AI104" s="358">
        <f>+IF(J104+M104+T104+W104=AD104,0,1)</f>
        <v>0</v>
      </c>
      <c r="AJ104" s="549"/>
      <c r="AK104" s="433">
        <f>ROUND(J104+M104+T104+W104,0)</f>
        <v>0</v>
      </c>
      <c r="AL104" s="216"/>
      <c r="AM104" s="434">
        <f>J104+M104+T104+W104</f>
        <v>0</v>
      </c>
      <c r="AN104" s="435"/>
      <c r="AO104" s="434">
        <f>AM104-AK104</f>
        <v>0</v>
      </c>
      <c r="AP104" s="195"/>
      <c r="AQ104" s="195" t="str">
        <f>IF(AO104&lt;&gt;0,"Please remove pence. All figures shown in whole £s","")</f>
        <v/>
      </c>
      <c r="AR104" s="435"/>
    </row>
    <row r="105" spans="1:44" s="309" customFormat="1" ht="16.5" thickBot="1" x14ac:dyDescent="0.25">
      <c r="A105" s="748"/>
      <c r="B105" s="766"/>
      <c r="C105" s="767"/>
      <c r="D105" s="767"/>
      <c r="E105" s="767"/>
      <c r="F105" s="767"/>
      <c r="G105" s="767"/>
      <c r="H105" s="768"/>
      <c r="I105" s="464"/>
      <c r="J105" s="172"/>
      <c r="K105" s="173"/>
      <c r="L105" s="173"/>
      <c r="M105" s="172"/>
      <c r="N105" s="173"/>
      <c r="O105" s="472"/>
      <c r="P105" s="473"/>
      <c r="Q105" s="759"/>
      <c r="R105" s="1320"/>
      <c r="S105" s="173"/>
      <c r="T105" s="172"/>
      <c r="U105" s="173"/>
      <c r="V105" s="173"/>
      <c r="W105" s="172"/>
      <c r="X105" s="173"/>
      <c r="Y105" s="472"/>
      <c r="Z105" s="473"/>
      <c r="AA105" s="759"/>
      <c r="AB105" s="1320"/>
      <c r="AC105" s="472"/>
      <c r="AD105" s="473"/>
      <c r="AE105" s="759"/>
      <c r="AF105" s="649"/>
      <c r="AG105" s="435"/>
      <c r="AH105" s="578"/>
      <c r="AI105" s="358"/>
      <c r="AJ105" s="549"/>
      <c r="AK105" s="435"/>
      <c r="AL105" s="435"/>
      <c r="AM105" s="435"/>
      <c r="AN105" s="435"/>
      <c r="AO105" s="435"/>
      <c r="AP105" s="435"/>
      <c r="AQ105" s="435"/>
      <c r="AR105" s="435"/>
    </row>
    <row r="106" spans="1:44" ht="15.75" x14ac:dyDescent="0.2">
      <c r="A106" s="821"/>
      <c r="B106" s="174"/>
      <c r="C106" s="581"/>
      <c r="D106" s="581"/>
      <c r="E106" s="581"/>
      <c r="F106" s="581"/>
      <c r="G106" s="581"/>
      <c r="H106" s="470"/>
      <c r="I106" s="6"/>
      <c r="J106" s="107"/>
      <c r="K106" s="96"/>
      <c r="L106" s="96"/>
      <c r="M106" s="107"/>
      <c r="N106" s="96"/>
      <c r="O106" s="458"/>
      <c r="P106" s="460"/>
      <c r="Q106" s="228"/>
      <c r="R106" s="383"/>
      <c r="S106" s="96"/>
      <c r="T106" s="107"/>
      <c r="U106" s="96"/>
      <c r="V106" s="96"/>
      <c r="W106" s="107"/>
      <c r="X106" s="96"/>
      <c r="Y106" s="458"/>
      <c r="Z106" s="460"/>
      <c r="AA106" s="228"/>
      <c r="AB106" s="383"/>
      <c r="AC106" s="458"/>
      <c r="AD106" s="460"/>
      <c r="AE106" s="228"/>
      <c r="AF106" s="822"/>
      <c r="AI106" s="357"/>
      <c r="AK106" s="435"/>
      <c r="AL106" s="435"/>
      <c r="AM106" s="435"/>
      <c r="AN106" s="435"/>
      <c r="AO106" s="435"/>
      <c r="AP106" s="435"/>
      <c r="AQ106" s="435"/>
      <c r="AR106" s="196"/>
    </row>
    <row r="107" spans="1:44" ht="15.75" x14ac:dyDescent="0.2">
      <c r="A107" s="821"/>
      <c r="B107" s="147"/>
      <c r="C107" s="138" t="s">
        <v>5427</v>
      </c>
      <c r="D107" s="105"/>
      <c r="E107" s="105"/>
      <c r="F107" s="105"/>
      <c r="G107" s="105"/>
      <c r="H107" s="6"/>
      <c r="I107" s="6"/>
      <c r="J107" s="96"/>
      <c r="K107" s="96"/>
      <c r="L107" s="96"/>
      <c r="M107" s="96"/>
      <c r="N107" s="96"/>
      <c r="O107" s="458"/>
      <c r="P107" s="458"/>
      <c r="Q107" s="228"/>
      <c r="R107" s="383"/>
      <c r="S107" s="96"/>
      <c r="T107" s="96"/>
      <c r="U107" s="96"/>
      <c r="V107" s="96"/>
      <c r="W107" s="96"/>
      <c r="X107" s="96"/>
      <c r="Y107" s="458"/>
      <c r="Z107" s="458"/>
      <c r="AA107" s="228"/>
      <c r="AB107" s="383"/>
      <c r="AC107" s="458"/>
      <c r="AD107" s="458"/>
      <c r="AE107" s="228"/>
      <c r="AF107" s="822"/>
      <c r="AI107" s="357"/>
      <c r="AK107" s="435"/>
      <c r="AL107" s="435"/>
      <c r="AM107" s="435"/>
      <c r="AN107" s="435"/>
      <c r="AO107" s="435"/>
      <c r="AP107" s="435"/>
      <c r="AQ107" s="435"/>
      <c r="AR107" s="196"/>
    </row>
    <row r="108" spans="1:44" ht="16.5" thickBot="1" x14ac:dyDescent="0.25">
      <c r="A108" s="149"/>
      <c r="B108" s="147"/>
      <c r="C108" s="138" t="s">
        <v>2</v>
      </c>
      <c r="D108" s="105"/>
      <c r="E108" s="105"/>
      <c r="F108" s="105"/>
      <c r="G108" s="105"/>
      <c r="H108" s="6"/>
      <c r="I108" s="6"/>
      <c r="J108" s="96"/>
      <c r="K108" s="96"/>
      <c r="L108" s="96"/>
      <c r="M108" s="96"/>
      <c r="N108" s="96"/>
      <c r="O108" s="458"/>
      <c r="P108" s="458"/>
      <c r="Q108" s="228"/>
      <c r="R108" s="383"/>
      <c r="S108" s="96"/>
      <c r="T108" s="96"/>
      <c r="U108" s="96"/>
      <c r="V108" s="96"/>
      <c r="W108" s="96"/>
      <c r="X108" s="96"/>
      <c r="Y108" s="458"/>
      <c r="Z108" s="458"/>
      <c r="AA108" s="228"/>
      <c r="AB108" s="383"/>
      <c r="AC108" s="458"/>
      <c r="AD108" s="458"/>
      <c r="AE108" s="228"/>
      <c r="AF108" s="84"/>
      <c r="AI108" s="357"/>
      <c r="AK108" s="435"/>
      <c r="AL108" s="435"/>
      <c r="AM108" s="435"/>
      <c r="AN108" s="435"/>
      <c r="AO108" s="435"/>
      <c r="AP108" s="435"/>
      <c r="AQ108" s="435"/>
      <c r="AR108" s="196"/>
    </row>
    <row r="109" spans="1:44" ht="18.75" thickBot="1" x14ac:dyDescent="0.3">
      <c r="A109" s="149"/>
      <c r="B109" s="147"/>
      <c r="C109" s="105" t="s">
        <v>7071</v>
      </c>
      <c r="D109" s="105"/>
      <c r="E109" s="105"/>
      <c r="F109" s="105"/>
      <c r="G109" s="105"/>
      <c r="H109" s="6"/>
      <c r="I109" s="6"/>
      <c r="J109" s="963">
        <v>0</v>
      </c>
      <c r="K109" s="1011"/>
      <c r="L109" s="96"/>
      <c r="M109" s="963">
        <v>0</v>
      </c>
      <c r="N109" s="1011"/>
      <c r="O109" s="458"/>
      <c r="P109" s="970">
        <f>+J109+M109</f>
        <v>0</v>
      </c>
      <c r="Q109" s="1039"/>
      <c r="R109" s="383"/>
      <c r="S109" s="1305"/>
      <c r="T109" s="963">
        <v>0</v>
      </c>
      <c r="U109" s="1011"/>
      <c r="V109" s="96"/>
      <c r="W109" s="963">
        <v>0</v>
      </c>
      <c r="X109" s="1011"/>
      <c r="Y109" s="458"/>
      <c r="Z109" s="970">
        <f>+T109+W109</f>
        <v>0</v>
      </c>
      <c r="AA109" s="1039"/>
      <c r="AB109" s="383"/>
      <c r="AC109" s="458"/>
      <c r="AD109" s="1314">
        <f>+P109+Z109</f>
        <v>0</v>
      </c>
      <c r="AE109" s="1039"/>
      <c r="AF109" s="84"/>
      <c r="AH109" s="356" t="str">
        <f>+IF(AI109=0,"","&lt;===")</f>
        <v/>
      </c>
      <c r="AI109" s="358">
        <f>+IF(J109+M109+T109+W109=AD109,0,1)</f>
        <v>0</v>
      </c>
      <c r="AJ109" s="237"/>
      <c r="AK109" s="433">
        <f>ROUND(J109+M109+T109+W109,0)</f>
        <v>0</v>
      </c>
      <c r="AL109" s="216"/>
      <c r="AM109" s="434">
        <f>J109+M109+T109+W109</f>
        <v>0</v>
      </c>
      <c r="AN109" s="435"/>
      <c r="AO109" s="434">
        <f>AM109-AK109</f>
        <v>0</v>
      </c>
      <c r="AP109" s="195"/>
      <c r="AQ109" s="195" t="str">
        <f>IF(AO109&lt;&gt;0,"Please remove pence. All figures shown in whole £s","")</f>
        <v/>
      </c>
      <c r="AR109" s="196"/>
    </row>
    <row r="110" spans="1:44" ht="15.75" thickBot="1" x14ac:dyDescent="0.25">
      <c r="A110" s="149"/>
      <c r="B110" s="147"/>
      <c r="C110" s="105"/>
      <c r="D110" s="105"/>
      <c r="E110" s="105"/>
      <c r="F110" s="105"/>
      <c r="G110" s="105"/>
      <c r="H110" s="6"/>
      <c r="I110" s="6"/>
      <c r="J110" s="6"/>
      <c r="K110" s="6"/>
      <c r="L110" s="6"/>
      <c r="M110" s="6"/>
      <c r="N110" s="6"/>
      <c r="O110" s="459"/>
      <c r="P110" s="459"/>
      <c r="Q110" s="459"/>
      <c r="R110" s="470"/>
      <c r="S110" s="6"/>
      <c r="T110" s="6"/>
      <c r="U110" s="6"/>
      <c r="V110" s="6"/>
      <c r="W110" s="6"/>
      <c r="X110" s="6"/>
      <c r="Y110" s="459"/>
      <c r="Z110" s="459"/>
      <c r="AA110" s="459"/>
      <c r="AB110" s="470"/>
      <c r="AC110" s="459"/>
      <c r="AD110" s="459"/>
      <c r="AE110" s="459"/>
      <c r="AF110" s="84"/>
      <c r="AI110" s="357"/>
      <c r="AK110" s="435"/>
      <c r="AL110" s="435"/>
      <c r="AM110" s="435"/>
      <c r="AN110" s="435"/>
      <c r="AO110" s="435"/>
      <c r="AP110" s="435"/>
      <c r="AQ110" s="435"/>
      <c r="AR110" s="196"/>
    </row>
    <row r="111" spans="1:44" ht="18.75" thickBot="1" x14ac:dyDescent="0.3">
      <c r="A111" s="149"/>
      <c r="B111" s="147"/>
      <c r="C111" s="1633" t="s">
        <v>7072</v>
      </c>
      <c r="D111" s="1633"/>
      <c r="E111" s="1633"/>
      <c r="F111" s="1633"/>
      <c r="G111" s="1633"/>
      <c r="H111" s="6"/>
      <c r="I111" s="6"/>
      <c r="J111" s="1018">
        <v>0</v>
      </c>
      <c r="K111" s="96"/>
      <c r="L111" s="96"/>
      <c r="M111" s="947">
        <v>0</v>
      </c>
      <c r="N111" s="1011"/>
      <c r="O111" s="458"/>
      <c r="P111" s="1020">
        <f>+J111+M111</f>
        <v>0</v>
      </c>
      <c r="Q111" s="1039"/>
      <c r="R111" s="383"/>
      <c r="S111" s="96"/>
      <c r="T111" s="1018">
        <v>0</v>
      </c>
      <c r="U111" s="96"/>
      <c r="V111" s="96"/>
      <c r="W111" s="947">
        <v>0</v>
      </c>
      <c r="X111" s="1011"/>
      <c r="Y111" s="458"/>
      <c r="Z111" s="1020">
        <f>+T111+W111</f>
        <v>0</v>
      </c>
      <c r="AA111" s="228"/>
      <c r="AB111" s="383"/>
      <c r="AC111" s="458"/>
      <c r="AD111" s="1314">
        <f>+P111+Z111</f>
        <v>0</v>
      </c>
      <c r="AE111" s="228"/>
      <c r="AF111" s="84"/>
      <c r="AH111" s="356" t="str">
        <f>+IF(AI111=0,"","&lt;===")</f>
        <v/>
      </c>
      <c r="AI111" s="358">
        <f>+IF(J111+M111+T111+W111=AD111,0,1)</f>
        <v>0</v>
      </c>
      <c r="AJ111" s="237"/>
      <c r="AK111" s="433">
        <f>ROUND(J111+M111+T111+W111,0)</f>
        <v>0</v>
      </c>
      <c r="AL111" s="216"/>
      <c r="AM111" s="434">
        <f>J111+M111+T111+W111</f>
        <v>0</v>
      </c>
      <c r="AN111" s="435"/>
      <c r="AO111" s="434">
        <f>AM111-AK111</f>
        <v>0</v>
      </c>
      <c r="AP111" s="195"/>
      <c r="AQ111" s="195" t="str">
        <f>IF(AO111&lt;&gt;0,"Please remove pence. All figures shown in whole £s","")</f>
        <v/>
      </c>
      <c r="AR111" s="196"/>
    </row>
    <row r="112" spans="1:44" ht="15.75" x14ac:dyDescent="0.2">
      <c r="A112" s="149"/>
      <c r="B112" s="147"/>
      <c r="C112" s="1621"/>
      <c r="D112" s="1621"/>
      <c r="E112" s="1621"/>
      <c r="F112" s="1621"/>
      <c r="G112" s="1621"/>
      <c r="H112" s="6"/>
      <c r="I112" s="6"/>
      <c r="J112" s="107"/>
      <c r="K112" s="96"/>
      <c r="L112" s="96"/>
      <c r="M112" s="107"/>
      <c r="N112" s="96"/>
      <c r="O112" s="458"/>
      <c r="P112" s="460"/>
      <c r="Q112" s="228"/>
      <c r="R112" s="383"/>
      <c r="S112" s="96"/>
      <c r="T112" s="107"/>
      <c r="U112" s="96"/>
      <c r="V112" s="96"/>
      <c r="W112" s="107"/>
      <c r="X112" s="96"/>
      <c r="Y112" s="458"/>
      <c r="Z112" s="460"/>
      <c r="AA112" s="228"/>
      <c r="AB112" s="383"/>
      <c r="AC112" s="458"/>
      <c r="AD112" s="460"/>
      <c r="AE112" s="228"/>
      <c r="AF112" s="84"/>
      <c r="AI112" s="357"/>
      <c r="AK112" s="435"/>
      <c r="AL112" s="435"/>
      <c r="AM112" s="435"/>
      <c r="AN112" s="435"/>
      <c r="AO112" s="435"/>
      <c r="AP112" s="435"/>
      <c r="AQ112" s="435"/>
      <c r="AR112" s="196"/>
    </row>
    <row r="113" spans="1:44" x14ac:dyDescent="0.2">
      <c r="A113" s="149"/>
      <c r="B113" s="147"/>
      <c r="C113" s="105"/>
      <c r="D113" s="105"/>
      <c r="E113" s="105"/>
      <c r="F113" s="105"/>
      <c r="G113" s="105"/>
      <c r="H113" s="6"/>
      <c r="I113" s="6"/>
      <c r="J113" s="6"/>
      <c r="K113" s="6"/>
      <c r="L113" s="6"/>
      <c r="M113" s="6"/>
      <c r="N113" s="6"/>
      <c r="O113" s="459"/>
      <c r="P113" s="459"/>
      <c r="Q113" s="228"/>
      <c r="R113" s="470"/>
      <c r="S113" s="6"/>
      <c r="T113" s="6"/>
      <c r="U113" s="6"/>
      <c r="V113" s="6"/>
      <c r="W113" s="6"/>
      <c r="X113" s="6"/>
      <c r="Y113" s="459"/>
      <c r="Z113" s="459"/>
      <c r="AA113" s="228"/>
      <c r="AB113" s="470"/>
      <c r="AC113" s="459"/>
      <c r="AD113" s="459"/>
      <c r="AE113" s="228"/>
      <c r="AF113" s="84"/>
      <c r="AI113" s="357"/>
      <c r="AK113" s="435"/>
      <c r="AL113" s="435"/>
      <c r="AM113" s="435"/>
      <c r="AN113" s="435"/>
      <c r="AO113" s="435"/>
      <c r="AP113" s="435"/>
      <c r="AQ113" s="435"/>
      <c r="AR113" s="196"/>
    </row>
    <row r="114" spans="1:44" ht="16.5" thickBot="1" x14ac:dyDescent="0.25">
      <c r="A114" s="149"/>
      <c r="B114" s="147"/>
      <c r="C114" s="138" t="s">
        <v>3</v>
      </c>
      <c r="D114" s="105"/>
      <c r="E114" s="105"/>
      <c r="F114" s="105"/>
      <c r="G114" s="105"/>
      <c r="H114" s="6"/>
      <c r="I114" s="6"/>
      <c r="J114" s="96"/>
      <c r="K114" s="96"/>
      <c r="L114" s="96"/>
      <c r="M114" s="96"/>
      <c r="N114" s="96"/>
      <c r="O114" s="458"/>
      <c r="P114" s="458"/>
      <c r="Q114" s="228"/>
      <c r="R114" s="383"/>
      <c r="S114" s="96"/>
      <c r="T114" s="96"/>
      <c r="U114" s="96"/>
      <c r="V114" s="96"/>
      <c r="W114" s="96"/>
      <c r="X114" s="96"/>
      <c r="Y114" s="458"/>
      <c r="Z114" s="458"/>
      <c r="AA114" s="228"/>
      <c r="AB114" s="383"/>
      <c r="AC114" s="458"/>
      <c r="AD114" s="458"/>
      <c r="AE114" s="228"/>
      <c r="AF114" s="84"/>
      <c r="AI114" s="357"/>
      <c r="AK114" s="435"/>
      <c r="AL114" s="435"/>
      <c r="AM114" s="435"/>
      <c r="AN114" s="435"/>
      <c r="AO114" s="435"/>
      <c r="AP114" s="435"/>
      <c r="AQ114" s="435"/>
      <c r="AR114" s="196"/>
    </row>
    <row r="115" spans="1:44" ht="16.5" customHeight="1" thickBot="1" x14ac:dyDescent="0.3">
      <c r="A115" s="149"/>
      <c r="B115" s="147"/>
      <c r="C115" s="105" t="s">
        <v>7073</v>
      </c>
      <c r="D115" s="105"/>
      <c r="E115" s="105"/>
      <c r="F115" s="105"/>
      <c r="G115" s="105"/>
      <c r="H115" s="6"/>
      <c r="I115" s="6"/>
      <c r="J115" s="963">
        <v>0</v>
      </c>
      <c r="K115" s="1011"/>
      <c r="L115" s="96"/>
      <c r="M115" s="1016">
        <v>0</v>
      </c>
      <c r="N115" s="96"/>
      <c r="O115" s="458"/>
      <c r="P115" s="970">
        <f>+J115+M115</f>
        <v>0</v>
      </c>
      <c r="Q115" s="1039"/>
      <c r="R115" s="383"/>
      <c r="S115" s="96"/>
      <c r="T115" s="963">
        <v>0</v>
      </c>
      <c r="U115" s="1011"/>
      <c r="V115" s="96"/>
      <c r="W115" s="1016">
        <v>0</v>
      </c>
      <c r="X115" s="96"/>
      <c r="Y115" s="458"/>
      <c r="Z115" s="970">
        <f>+T115+W115</f>
        <v>0</v>
      </c>
      <c r="AA115" s="1039"/>
      <c r="AB115" s="383"/>
      <c r="AC115" s="458"/>
      <c r="AD115" s="1314">
        <f>+P115+Z115</f>
        <v>0</v>
      </c>
      <c r="AE115" s="1039"/>
      <c r="AF115" s="84"/>
      <c r="AH115" s="356" t="str">
        <f>+IF(AI115=0,"","&lt;===")</f>
        <v/>
      </c>
      <c r="AI115" s="358">
        <f>+IF(J115+M115+T115+W115=AD115,0,1)</f>
        <v>0</v>
      </c>
      <c r="AJ115" s="237"/>
      <c r="AK115" s="433">
        <f>ROUND(J115+M115+T115+W115,0)</f>
        <v>0</v>
      </c>
      <c r="AL115" s="216"/>
      <c r="AM115" s="434">
        <f>J115+M115+T115+W115</f>
        <v>0</v>
      </c>
      <c r="AN115" s="435"/>
      <c r="AO115" s="434">
        <f>AM115-AK115</f>
        <v>0</v>
      </c>
      <c r="AP115" s="195"/>
      <c r="AQ115" s="195" t="str">
        <f>IF(AO115&lt;&gt;0,"Please remove pence. All figures shown in whole £s","")</f>
        <v/>
      </c>
      <c r="AR115" s="196"/>
    </row>
    <row r="116" spans="1:44" ht="16.5" customHeight="1" thickBot="1" x14ac:dyDescent="0.25">
      <c r="A116" s="149"/>
      <c r="B116" s="147"/>
      <c r="C116" s="105"/>
      <c r="D116" s="105"/>
      <c r="E116" s="105"/>
      <c r="F116" s="105"/>
      <c r="G116" s="105"/>
      <c r="H116" s="6"/>
      <c r="I116" s="6"/>
      <c r="J116" s="6"/>
      <c r="K116" s="6"/>
      <c r="L116" s="6"/>
      <c r="M116" s="6"/>
      <c r="N116" s="6"/>
      <c r="O116" s="459"/>
      <c r="P116" s="459"/>
      <c r="Q116" s="459"/>
      <c r="R116" s="470"/>
      <c r="S116" s="6"/>
      <c r="T116" s="6"/>
      <c r="U116" s="6"/>
      <c r="V116" s="6"/>
      <c r="W116" s="6"/>
      <c r="X116" s="6"/>
      <c r="Y116" s="459"/>
      <c r="Z116" s="459"/>
      <c r="AA116" s="459"/>
      <c r="AB116" s="470"/>
      <c r="AC116" s="459"/>
      <c r="AD116" s="459"/>
      <c r="AE116" s="459"/>
      <c r="AF116" s="84"/>
      <c r="AI116" s="357"/>
      <c r="AK116" s="435"/>
      <c r="AL116" s="435"/>
      <c r="AM116" s="435"/>
      <c r="AN116" s="435"/>
      <c r="AO116" s="435"/>
      <c r="AP116" s="435"/>
      <c r="AQ116" s="435"/>
      <c r="AR116" s="196"/>
    </row>
    <row r="117" spans="1:44" ht="16.5" customHeight="1" thickBot="1" x14ac:dyDescent="0.3">
      <c r="A117" s="149"/>
      <c r="B117" s="147"/>
      <c r="C117" s="1633" t="s">
        <v>7074</v>
      </c>
      <c r="D117" s="1633"/>
      <c r="E117" s="1633"/>
      <c r="F117" s="1633"/>
      <c r="G117" s="1633"/>
      <c r="H117" s="6"/>
      <c r="I117" s="6"/>
      <c r="J117" s="1018">
        <v>0</v>
      </c>
      <c r="K117" s="96"/>
      <c r="L117" s="96"/>
      <c r="M117" s="947">
        <v>0</v>
      </c>
      <c r="N117" s="1011"/>
      <c r="O117" s="458"/>
      <c r="P117" s="970">
        <f>+J117+M117</f>
        <v>0</v>
      </c>
      <c r="Q117" s="1039"/>
      <c r="R117" s="383"/>
      <c r="S117" s="96"/>
      <c r="T117" s="1018">
        <v>0</v>
      </c>
      <c r="U117" s="96"/>
      <c r="V117" s="96"/>
      <c r="W117" s="947">
        <v>0</v>
      </c>
      <c r="X117" s="1011"/>
      <c r="Y117" s="458"/>
      <c r="Z117" s="970">
        <f>+T117+W117</f>
        <v>0</v>
      </c>
      <c r="AA117" s="1039"/>
      <c r="AB117" s="383"/>
      <c r="AC117" s="458"/>
      <c r="AD117" s="1314">
        <f>+P117+Z117</f>
        <v>0</v>
      </c>
      <c r="AE117" s="1039"/>
      <c r="AF117" s="84"/>
      <c r="AH117" s="356" t="str">
        <f>+IF(AI117=0,"","&lt;===")</f>
        <v/>
      </c>
      <c r="AI117" s="358">
        <f>+IF(J117+M117+T117+W117=AD117,0,1)</f>
        <v>0</v>
      </c>
      <c r="AJ117" s="237"/>
      <c r="AK117" s="433">
        <f>ROUND(J117+M117+T117+W117,0)</f>
        <v>0</v>
      </c>
      <c r="AL117" s="216"/>
      <c r="AM117" s="434">
        <f>J117+M117+T117+W117</f>
        <v>0</v>
      </c>
      <c r="AN117" s="435"/>
      <c r="AO117" s="434">
        <f>AM117-AK117</f>
        <v>0</v>
      </c>
      <c r="AP117" s="195"/>
      <c r="AQ117" s="195" t="str">
        <f>IF(AO117&lt;&gt;0,"Please remove pence. All figures shown in whole £s","")</f>
        <v/>
      </c>
      <c r="AR117" s="196"/>
    </row>
    <row r="118" spans="1:44" ht="16.5" customHeight="1" x14ac:dyDescent="0.2">
      <c r="A118" s="149"/>
      <c r="B118" s="147"/>
      <c r="C118" s="1621"/>
      <c r="D118" s="1621"/>
      <c r="E118" s="1621"/>
      <c r="F118" s="1621"/>
      <c r="G118" s="1621"/>
      <c r="H118" s="6"/>
      <c r="I118" s="6"/>
      <c r="J118" s="107"/>
      <c r="K118" s="96"/>
      <c r="L118" s="96"/>
      <c r="M118" s="107"/>
      <c r="N118" s="96"/>
      <c r="O118" s="458"/>
      <c r="P118" s="460"/>
      <c r="Q118" s="228"/>
      <c r="R118" s="383"/>
      <c r="S118" s="96"/>
      <c r="T118" s="107"/>
      <c r="U118" s="96"/>
      <c r="V118" s="96"/>
      <c r="W118" s="107"/>
      <c r="X118" s="96"/>
      <c r="Y118" s="458"/>
      <c r="Z118" s="460"/>
      <c r="AA118" s="228"/>
      <c r="AB118" s="383"/>
      <c r="AC118" s="458"/>
      <c r="AD118" s="460"/>
      <c r="AE118" s="228"/>
      <c r="AF118" s="84"/>
      <c r="AI118" s="357"/>
      <c r="AK118" s="435"/>
      <c r="AL118" s="435"/>
      <c r="AM118" s="435"/>
      <c r="AN118" s="435"/>
      <c r="AO118" s="435"/>
      <c r="AP118" s="435"/>
      <c r="AQ118" s="435"/>
      <c r="AR118" s="196"/>
    </row>
    <row r="119" spans="1:44" ht="16.5" customHeight="1" thickBot="1" x14ac:dyDescent="0.25">
      <c r="A119" s="149"/>
      <c r="B119" s="147"/>
      <c r="C119" s="152"/>
      <c r="D119" s="152"/>
      <c r="E119" s="152"/>
      <c r="F119" s="152"/>
      <c r="G119" s="152"/>
      <c r="H119" s="6"/>
      <c r="I119" s="6"/>
      <c r="J119" s="107"/>
      <c r="K119" s="96"/>
      <c r="L119" s="96"/>
      <c r="M119" s="107"/>
      <c r="N119" s="96"/>
      <c r="O119" s="458"/>
      <c r="P119" s="460"/>
      <c r="Q119" s="228"/>
      <c r="R119" s="383"/>
      <c r="S119" s="96"/>
      <c r="T119" s="107"/>
      <c r="U119" s="96"/>
      <c r="V119" s="96"/>
      <c r="W119" s="107"/>
      <c r="X119" s="96"/>
      <c r="Y119" s="458"/>
      <c r="Z119" s="460"/>
      <c r="AA119" s="228"/>
      <c r="AB119" s="383"/>
      <c r="AC119" s="458"/>
      <c r="AD119" s="460"/>
      <c r="AE119" s="228"/>
      <c r="AF119" s="84"/>
      <c r="AI119" s="357"/>
      <c r="AK119" s="435"/>
      <c r="AL119" s="435"/>
      <c r="AM119" s="435"/>
      <c r="AN119" s="435"/>
      <c r="AO119" s="435"/>
      <c r="AP119" s="435"/>
      <c r="AQ119" s="435"/>
      <c r="AR119" s="196"/>
    </row>
    <row r="120" spans="1:44" ht="16.5" customHeight="1" thickBot="1" x14ac:dyDescent="0.25">
      <c r="A120" s="149"/>
      <c r="B120" s="165"/>
      <c r="C120" s="175"/>
      <c r="D120" s="175"/>
      <c r="E120" s="175"/>
      <c r="F120" s="175"/>
      <c r="G120" s="175"/>
      <c r="H120" s="462"/>
      <c r="I120" s="462"/>
      <c r="J120" s="171"/>
      <c r="K120" s="166"/>
      <c r="L120" s="166"/>
      <c r="M120" s="171"/>
      <c r="N120" s="166"/>
      <c r="O120" s="463"/>
      <c r="P120" s="471"/>
      <c r="Q120" s="231"/>
      <c r="R120" s="1318"/>
      <c r="S120" s="166"/>
      <c r="T120" s="171"/>
      <c r="U120" s="166"/>
      <c r="V120" s="166"/>
      <c r="W120" s="171"/>
      <c r="X120" s="166"/>
      <c r="Y120" s="463"/>
      <c r="Z120" s="471"/>
      <c r="AA120" s="231"/>
      <c r="AB120" s="1318"/>
      <c r="AC120" s="463"/>
      <c r="AD120" s="471"/>
      <c r="AE120" s="231"/>
      <c r="AF120" s="84"/>
      <c r="AI120" s="357"/>
      <c r="AK120" s="435"/>
      <c r="AL120" s="435"/>
      <c r="AM120" s="435"/>
      <c r="AN120" s="435"/>
      <c r="AO120" s="435"/>
      <c r="AP120" s="435"/>
      <c r="AQ120" s="435"/>
      <c r="AR120" s="196"/>
    </row>
    <row r="121" spans="1:44" ht="16.5" customHeight="1" thickBot="1" x14ac:dyDescent="0.3">
      <c r="A121" s="149"/>
      <c r="B121" s="167"/>
      <c r="C121" s="1682" t="s">
        <v>7075</v>
      </c>
      <c r="D121" s="1682"/>
      <c r="E121" s="1682"/>
      <c r="F121" s="1682"/>
      <c r="G121" s="1682"/>
      <c r="H121" s="6"/>
      <c r="I121" s="6"/>
      <c r="J121" s="1004">
        <f>ROUND(+J109+J111+J115+J117,0)</f>
        <v>0</v>
      </c>
      <c r="K121" s="96"/>
      <c r="L121" s="96"/>
      <c r="M121" s="1004">
        <f>ROUND(+M109+M111+M115+M117,0)</f>
        <v>0</v>
      </c>
      <c r="N121" s="96"/>
      <c r="O121" s="458"/>
      <c r="P121" s="970">
        <f>+J121+M121</f>
        <v>0</v>
      </c>
      <c r="Q121" s="1041"/>
      <c r="R121" s="383"/>
      <c r="S121" s="96"/>
      <c r="T121" s="1004">
        <f>ROUND(+T109+T111+T115+T117,0)</f>
        <v>0</v>
      </c>
      <c r="U121" s="96"/>
      <c r="V121" s="96"/>
      <c r="W121" s="1004">
        <f>ROUND(+W109+W111+W115+W117,0)</f>
        <v>0</v>
      </c>
      <c r="X121" s="96"/>
      <c r="Y121" s="458"/>
      <c r="Z121" s="970">
        <f>+T121+W121</f>
        <v>0</v>
      </c>
      <c r="AA121" s="1041"/>
      <c r="AB121" s="383"/>
      <c r="AC121" s="458"/>
      <c r="AD121" s="1314">
        <f>+P121+Z121</f>
        <v>0</v>
      </c>
      <c r="AE121" s="1041"/>
      <c r="AF121" s="84"/>
      <c r="AH121" s="356" t="str">
        <f>+IF(AI121=0,"","&lt;===")</f>
        <v/>
      </c>
      <c r="AI121" s="358">
        <f>+IF(J121+M121+T121+W121=AD121,0,1)</f>
        <v>0</v>
      </c>
      <c r="AJ121" s="237"/>
      <c r="AK121" s="433">
        <f>ROUND(J121+M121+T121+W121,0)</f>
        <v>0</v>
      </c>
      <c r="AL121" s="216"/>
      <c r="AM121" s="434">
        <f>J121+M121+T121+W121</f>
        <v>0</v>
      </c>
      <c r="AN121" s="435"/>
      <c r="AO121" s="434">
        <f>AM121-AK121</f>
        <v>0</v>
      </c>
      <c r="AP121" s="195"/>
      <c r="AQ121" s="195" t="str">
        <f>IF(AO121&lt;&gt;0,"Please remove pence. All figures shown in whole £s","")</f>
        <v/>
      </c>
      <c r="AR121" s="196"/>
    </row>
    <row r="122" spans="1:44" ht="16.5" customHeight="1" thickBot="1" x14ac:dyDescent="0.25">
      <c r="A122" s="149"/>
      <c r="B122" s="168"/>
      <c r="C122" s="176"/>
      <c r="D122" s="176"/>
      <c r="E122" s="176"/>
      <c r="F122" s="176"/>
      <c r="G122" s="176"/>
      <c r="H122" s="464"/>
      <c r="I122" s="464"/>
      <c r="J122" s="172"/>
      <c r="K122" s="173"/>
      <c r="L122" s="173"/>
      <c r="M122" s="172"/>
      <c r="N122" s="173"/>
      <c r="O122" s="472"/>
      <c r="P122" s="473"/>
      <c r="Q122" s="233"/>
      <c r="R122" s="1320"/>
      <c r="S122" s="173"/>
      <c r="T122" s="172"/>
      <c r="U122" s="173"/>
      <c r="V122" s="173"/>
      <c r="W122" s="172"/>
      <c r="X122" s="173"/>
      <c r="Y122" s="472"/>
      <c r="Z122" s="473"/>
      <c r="AA122" s="233"/>
      <c r="AB122" s="1320"/>
      <c r="AC122" s="472"/>
      <c r="AD122" s="473"/>
      <c r="AE122" s="233"/>
      <c r="AF122" s="84"/>
      <c r="AI122" s="357"/>
      <c r="AK122" s="435"/>
      <c r="AL122" s="435"/>
      <c r="AM122" s="435"/>
      <c r="AN122" s="435"/>
      <c r="AO122" s="435"/>
      <c r="AP122" s="435"/>
      <c r="AQ122" s="435"/>
      <c r="AR122" s="196"/>
    </row>
    <row r="123" spans="1:44" ht="15.75" thickBot="1" x14ac:dyDescent="0.25">
      <c r="A123" s="149"/>
      <c r="B123" s="147"/>
      <c r="C123" s="105"/>
      <c r="D123" s="105"/>
      <c r="E123" s="105"/>
      <c r="F123" s="105"/>
      <c r="G123" s="105"/>
      <c r="H123" s="6"/>
      <c r="I123" s="6"/>
      <c r="J123" s="96"/>
      <c r="K123" s="96"/>
      <c r="L123" s="96"/>
      <c r="M123" s="96"/>
      <c r="N123" s="96"/>
      <c r="O123" s="458"/>
      <c r="P123" s="458"/>
      <c r="Q123" s="228"/>
      <c r="R123" s="383"/>
      <c r="S123" s="96"/>
      <c r="T123" s="96"/>
      <c r="U123" s="96"/>
      <c r="V123" s="96"/>
      <c r="W123" s="96"/>
      <c r="X123" s="96"/>
      <c r="Y123" s="458"/>
      <c r="Z123" s="458"/>
      <c r="AA123" s="228"/>
      <c r="AB123" s="383"/>
      <c r="AC123" s="458"/>
      <c r="AD123" s="458"/>
      <c r="AE123" s="228"/>
      <c r="AF123" s="84"/>
      <c r="AI123" s="357"/>
      <c r="AK123" s="435"/>
      <c r="AL123" s="435"/>
      <c r="AM123" s="435"/>
      <c r="AN123" s="435"/>
      <c r="AO123" s="435"/>
      <c r="AP123" s="435"/>
      <c r="AQ123" s="435"/>
      <c r="AR123" s="196"/>
    </row>
    <row r="124" spans="1:44" ht="15.75" x14ac:dyDescent="0.2">
      <c r="A124" s="824"/>
      <c r="B124" s="825"/>
      <c r="C124" s="826" t="s">
        <v>5428</v>
      </c>
      <c r="D124" s="827"/>
      <c r="E124" s="827"/>
      <c r="F124" s="827"/>
      <c r="G124" s="827"/>
      <c r="H124" s="828"/>
      <c r="I124" s="828"/>
      <c r="J124" s="829"/>
      <c r="K124" s="829"/>
      <c r="L124" s="829"/>
      <c r="M124" s="829"/>
      <c r="N124" s="829"/>
      <c r="O124" s="830"/>
      <c r="P124" s="830"/>
      <c r="Q124" s="831"/>
      <c r="R124" s="1321"/>
      <c r="S124" s="829"/>
      <c r="T124" s="829"/>
      <c r="U124" s="829"/>
      <c r="V124" s="829"/>
      <c r="W124" s="829"/>
      <c r="X124" s="829"/>
      <c r="Y124" s="830"/>
      <c r="Z124" s="830"/>
      <c r="AA124" s="831"/>
      <c r="AB124" s="1321"/>
      <c r="AC124" s="830"/>
      <c r="AD124" s="830"/>
      <c r="AE124" s="831"/>
      <c r="AF124" s="457"/>
      <c r="AI124" s="357"/>
      <c r="AK124" s="435"/>
      <c r="AL124" s="435"/>
      <c r="AM124" s="435"/>
      <c r="AN124" s="435"/>
      <c r="AO124" s="435"/>
      <c r="AP124" s="435"/>
      <c r="AQ124" s="435"/>
      <c r="AR124" s="196"/>
    </row>
    <row r="125" spans="1:44" ht="16.5" thickBot="1" x14ac:dyDescent="0.25">
      <c r="A125" s="149"/>
      <c r="B125" s="147"/>
      <c r="C125" s="138" t="s">
        <v>35</v>
      </c>
      <c r="D125" s="105"/>
      <c r="E125" s="105"/>
      <c r="F125" s="105"/>
      <c r="G125" s="105"/>
      <c r="H125" s="6"/>
      <c r="I125" s="6"/>
      <c r="J125" s="96"/>
      <c r="K125" s="96"/>
      <c r="L125" s="96"/>
      <c r="M125" s="96"/>
      <c r="N125" s="96"/>
      <c r="O125" s="458"/>
      <c r="P125" s="458"/>
      <c r="Q125" s="228"/>
      <c r="R125" s="383"/>
      <c r="S125" s="96"/>
      <c r="T125" s="96"/>
      <c r="U125" s="96"/>
      <c r="V125" s="96"/>
      <c r="W125" s="96"/>
      <c r="X125" s="96"/>
      <c r="Y125" s="458"/>
      <c r="Z125" s="458"/>
      <c r="AA125" s="228"/>
      <c r="AB125" s="383"/>
      <c r="AC125" s="458"/>
      <c r="AD125" s="458"/>
      <c r="AE125" s="228"/>
      <c r="AF125" s="84"/>
      <c r="AI125" s="357"/>
      <c r="AK125" s="435"/>
      <c r="AL125" s="435"/>
      <c r="AM125" s="435"/>
      <c r="AN125" s="435"/>
      <c r="AO125" s="435"/>
      <c r="AP125" s="435"/>
      <c r="AQ125" s="435"/>
      <c r="AR125" s="196"/>
    </row>
    <row r="126" spans="1:44" ht="18.75" thickBot="1" x14ac:dyDescent="0.3">
      <c r="A126" s="149"/>
      <c r="B126" s="147"/>
      <c r="C126" s="105" t="s">
        <v>7076</v>
      </c>
      <c r="D126" s="105"/>
      <c r="E126" s="105"/>
      <c r="F126" s="105"/>
      <c r="G126" s="105"/>
      <c r="H126" s="6"/>
      <c r="I126" s="6"/>
      <c r="J126" s="1016">
        <v>0</v>
      </c>
      <c r="K126" s="96"/>
      <c r="L126" s="96"/>
      <c r="M126" s="1016">
        <v>0</v>
      </c>
      <c r="N126" s="96"/>
      <c r="O126" s="458"/>
      <c r="P126" s="1020">
        <f>+J126+M126</f>
        <v>0</v>
      </c>
      <c r="Q126" s="228"/>
      <c r="R126" s="383"/>
      <c r="S126" s="96"/>
      <c r="T126" s="1016">
        <v>0</v>
      </c>
      <c r="U126" s="96"/>
      <c r="V126" s="96"/>
      <c r="W126" s="1016">
        <v>0</v>
      </c>
      <c r="X126" s="96"/>
      <c r="Y126" s="458"/>
      <c r="Z126" s="1020">
        <f>+T126+W126</f>
        <v>0</v>
      </c>
      <c r="AA126" s="228"/>
      <c r="AB126" s="383"/>
      <c r="AC126" s="458"/>
      <c r="AD126" s="1314">
        <f>+P126+Z126</f>
        <v>0</v>
      </c>
      <c r="AE126" s="228"/>
      <c r="AF126" s="84"/>
      <c r="AH126" s="356" t="str">
        <f>+IF(AI126=0,"","&lt;===")</f>
        <v/>
      </c>
      <c r="AI126" s="358">
        <f>+IF(J126+M126+T126+W126=AD126,0,1)</f>
        <v>0</v>
      </c>
      <c r="AJ126" s="237"/>
      <c r="AK126" s="433">
        <f>ROUND(J126+M126+T126+W126,0)</f>
        <v>0</v>
      </c>
      <c r="AL126" s="216"/>
      <c r="AM126" s="434">
        <f>J126+M126+T126+W126</f>
        <v>0</v>
      </c>
      <c r="AN126" s="435"/>
      <c r="AO126" s="434">
        <f>AM126-AK126</f>
        <v>0</v>
      </c>
      <c r="AP126" s="195"/>
      <c r="AQ126" s="195" t="str">
        <f>IF(AO126&lt;&gt;0,"Please remove pence. All figures shown in whole £s","")</f>
        <v/>
      </c>
      <c r="AR126" s="196"/>
    </row>
    <row r="127" spans="1:44" ht="15.75" thickBot="1" x14ac:dyDescent="0.25">
      <c r="A127" s="149"/>
      <c r="B127" s="147"/>
      <c r="C127" s="105"/>
      <c r="D127" s="105"/>
      <c r="E127" s="105"/>
      <c r="F127" s="105"/>
      <c r="G127" s="105"/>
      <c r="H127" s="6"/>
      <c r="I127" s="6"/>
      <c r="J127" s="6"/>
      <c r="K127" s="6"/>
      <c r="L127" s="6"/>
      <c r="M127" s="6"/>
      <c r="N127" s="6"/>
      <c r="O127" s="459"/>
      <c r="P127" s="459"/>
      <c r="Q127" s="459"/>
      <c r="R127" s="470"/>
      <c r="S127" s="6"/>
      <c r="T127" s="6"/>
      <c r="U127" s="6"/>
      <c r="V127" s="6"/>
      <c r="W127" s="6"/>
      <c r="X127" s="6"/>
      <c r="Y127" s="459"/>
      <c r="Z127" s="459"/>
      <c r="AA127" s="459"/>
      <c r="AB127" s="470"/>
      <c r="AC127" s="459"/>
      <c r="AD127" s="459"/>
      <c r="AE127" s="459"/>
      <c r="AF127" s="84"/>
      <c r="AI127" s="357"/>
      <c r="AK127" s="435"/>
      <c r="AL127" s="435"/>
      <c r="AM127" s="435"/>
      <c r="AN127" s="435"/>
      <c r="AO127" s="435"/>
      <c r="AP127" s="435"/>
      <c r="AQ127" s="435"/>
      <c r="AR127" s="196"/>
    </row>
    <row r="128" spans="1:44" ht="18.75" customHeight="1" thickBot="1" x14ac:dyDescent="0.3">
      <c r="A128" s="149"/>
      <c r="B128" s="147"/>
      <c r="C128" s="1633" t="s">
        <v>7077</v>
      </c>
      <c r="D128" s="1633"/>
      <c r="E128" s="1633"/>
      <c r="F128" s="1633"/>
      <c r="G128" s="1633"/>
      <c r="H128" s="6"/>
      <c r="I128" s="6"/>
      <c r="J128" s="1018">
        <v>0</v>
      </c>
      <c r="K128" s="96"/>
      <c r="L128" s="96"/>
      <c r="M128" s="1018">
        <v>0</v>
      </c>
      <c r="N128" s="96"/>
      <c r="O128" s="458"/>
      <c r="P128" s="970">
        <f>+J128+M128</f>
        <v>0</v>
      </c>
      <c r="Q128" s="1039"/>
      <c r="R128" s="383"/>
      <c r="S128" s="96"/>
      <c r="T128" s="1018">
        <v>0</v>
      </c>
      <c r="U128" s="96"/>
      <c r="V128" s="96"/>
      <c r="W128" s="1018">
        <v>0</v>
      </c>
      <c r="X128" s="96"/>
      <c r="Y128" s="458"/>
      <c r="Z128" s="970">
        <f>+T128+W128</f>
        <v>0</v>
      </c>
      <c r="AA128" s="1039"/>
      <c r="AB128" s="383"/>
      <c r="AC128" s="458"/>
      <c r="AD128" s="1314">
        <f>+P128+Z128</f>
        <v>0</v>
      </c>
      <c r="AE128" s="1039"/>
      <c r="AF128" s="84"/>
      <c r="AH128" s="356" t="str">
        <f>+IF(AI128=0,"","&lt;===")</f>
        <v/>
      </c>
      <c r="AI128" s="358">
        <f>+IF(J128+M128+T128+W128=AD128,0,1)</f>
        <v>0</v>
      </c>
      <c r="AJ128" s="237"/>
      <c r="AK128" s="433">
        <f>ROUND(J128+M128+T128+W128,0)</f>
        <v>0</v>
      </c>
      <c r="AL128" s="216"/>
      <c r="AM128" s="434">
        <f>J128+M128+T128+W128</f>
        <v>0</v>
      </c>
      <c r="AN128" s="435"/>
      <c r="AO128" s="434">
        <f>AM128-AK128</f>
        <v>0</v>
      </c>
      <c r="AP128" s="195"/>
      <c r="AQ128" s="195" t="str">
        <f>IF(AO128&lt;&gt;0,"Please remove pence. All figures shown in whole £s","")</f>
        <v/>
      </c>
      <c r="AR128" s="196"/>
    </row>
    <row r="129" spans="1:44" ht="15.75" x14ac:dyDescent="0.2">
      <c r="A129" s="149"/>
      <c r="B129" s="147"/>
      <c r="C129" s="1621"/>
      <c r="D129" s="1621"/>
      <c r="E129" s="1621"/>
      <c r="F129" s="1621"/>
      <c r="G129" s="1621"/>
      <c r="H129" s="6"/>
      <c r="I129" s="6"/>
      <c r="J129" s="107"/>
      <c r="K129" s="96"/>
      <c r="L129" s="96"/>
      <c r="M129" s="107"/>
      <c r="N129" s="96"/>
      <c r="O129" s="458"/>
      <c r="P129" s="460"/>
      <c r="Q129" s="228"/>
      <c r="R129" s="383"/>
      <c r="S129" s="96"/>
      <c r="T129" s="107"/>
      <c r="U129" s="96"/>
      <c r="V129" s="96"/>
      <c r="W129" s="107"/>
      <c r="X129" s="96"/>
      <c r="Y129" s="458"/>
      <c r="Z129" s="460"/>
      <c r="AA129" s="228"/>
      <c r="AB129" s="383"/>
      <c r="AC129" s="458"/>
      <c r="AD129" s="460"/>
      <c r="AE129" s="228"/>
      <c r="AF129" s="84"/>
      <c r="AI129" s="357"/>
      <c r="AK129" s="435"/>
      <c r="AL129" s="435"/>
      <c r="AM129" s="435"/>
      <c r="AN129" s="435"/>
      <c r="AO129" s="435"/>
      <c r="AP129" s="435"/>
      <c r="AQ129" s="435"/>
      <c r="AR129" s="196"/>
    </row>
    <row r="130" spans="1:44" ht="15.75" x14ac:dyDescent="0.2">
      <c r="A130" s="149"/>
      <c r="B130" s="147"/>
      <c r="C130" s="138"/>
      <c r="D130" s="105"/>
      <c r="E130" s="105"/>
      <c r="F130" s="105"/>
      <c r="G130" s="105"/>
      <c r="H130" s="6"/>
      <c r="I130" s="6"/>
      <c r="J130" s="96"/>
      <c r="K130" s="96"/>
      <c r="L130" s="96"/>
      <c r="M130" s="96"/>
      <c r="N130" s="96"/>
      <c r="O130" s="458"/>
      <c r="P130" s="458"/>
      <c r="Q130" s="228"/>
      <c r="R130" s="383"/>
      <c r="S130" s="96"/>
      <c r="T130" s="96"/>
      <c r="U130" s="96"/>
      <c r="V130" s="96"/>
      <c r="W130" s="96"/>
      <c r="X130" s="96"/>
      <c r="Y130" s="458"/>
      <c r="Z130" s="458"/>
      <c r="AA130" s="228"/>
      <c r="AB130" s="383"/>
      <c r="AC130" s="458"/>
      <c r="AD130" s="458"/>
      <c r="AE130" s="228"/>
      <c r="AF130" s="84"/>
      <c r="AI130" s="357"/>
      <c r="AK130" s="435"/>
      <c r="AL130" s="435"/>
      <c r="AM130" s="435"/>
      <c r="AN130" s="435"/>
      <c r="AO130" s="435"/>
      <c r="AP130" s="435"/>
      <c r="AQ130" s="435"/>
      <c r="AR130" s="196"/>
    </row>
    <row r="131" spans="1:44" ht="16.5" thickBot="1" x14ac:dyDescent="0.25">
      <c r="A131" s="149"/>
      <c r="B131" s="147"/>
      <c r="C131" s="138" t="s">
        <v>31</v>
      </c>
      <c r="D131" s="105"/>
      <c r="E131" s="105"/>
      <c r="F131" s="105"/>
      <c r="G131" s="105"/>
      <c r="H131" s="6"/>
      <c r="I131" s="6"/>
      <c r="J131" s="96"/>
      <c r="K131" s="96"/>
      <c r="L131" s="96"/>
      <c r="M131" s="96"/>
      <c r="N131" s="96"/>
      <c r="O131" s="458"/>
      <c r="P131" s="458"/>
      <c r="Q131" s="228"/>
      <c r="R131" s="383"/>
      <c r="S131" s="96"/>
      <c r="T131" s="96"/>
      <c r="U131" s="96"/>
      <c r="V131" s="96"/>
      <c r="W131" s="96"/>
      <c r="X131" s="96"/>
      <c r="Y131" s="458"/>
      <c r="Z131" s="458"/>
      <c r="AA131" s="228"/>
      <c r="AB131" s="383"/>
      <c r="AC131" s="458"/>
      <c r="AD131" s="458"/>
      <c r="AE131" s="228"/>
      <c r="AF131" s="84"/>
      <c r="AI131" s="357"/>
      <c r="AK131" s="435"/>
      <c r="AL131" s="435"/>
      <c r="AM131" s="435"/>
      <c r="AN131" s="435"/>
      <c r="AO131" s="435"/>
      <c r="AP131" s="435"/>
      <c r="AQ131" s="435"/>
      <c r="AR131" s="196"/>
    </row>
    <row r="132" spans="1:44" ht="18.75" thickBot="1" x14ac:dyDescent="0.3">
      <c r="A132" s="149"/>
      <c r="B132" s="147"/>
      <c r="C132" s="105" t="s">
        <v>7078</v>
      </c>
      <c r="D132" s="105"/>
      <c r="E132" s="105"/>
      <c r="F132" s="105"/>
      <c r="G132" s="105"/>
      <c r="H132" s="6"/>
      <c r="I132" s="6"/>
      <c r="J132" s="963">
        <v>0</v>
      </c>
      <c r="K132" s="1011"/>
      <c r="L132" s="96"/>
      <c r="M132" s="1016">
        <v>0</v>
      </c>
      <c r="N132" s="96"/>
      <c r="O132" s="458"/>
      <c r="P132" s="1020">
        <f>+J132+M132</f>
        <v>0</v>
      </c>
      <c r="Q132" s="228"/>
      <c r="R132" s="383"/>
      <c r="S132" s="96"/>
      <c r="T132" s="963">
        <v>0</v>
      </c>
      <c r="U132" s="1011"/>
      <c r="V132" s="96"/>
      <c r="W132" s="1016">
        <v>0</v>
      </c>
      <c r="X132" s="96"/>
      <c r="Y132" s="458"/>
      <c r="Z132" s="1020">
        <f>+T132+W132</f>
        <v>0</v>
      </c>
      <c r="AA132" s="228"/>
      <c r="AB132" s="383"/>
      <c r="AC132" s="458"/>
      <c r="AD132" s="1314">
        <f>+P132+Z132</f>
        <v>0</v>
      </c>
      <c r="AE132" s="228"/>
      <c r="AF132" s="84"/>
      <c r="AH132" s="356" t="str">
        <f>+IF(AI132=0,"","&lt;===")</f>
        <v/>
      </c>
      <c r="AI132" s="358">
        <f>+IF(J132+M132+T132+W132=AD132,0,1)</f>
        <v>0</v>
      </c>
      <c r="AJ132" s="237"/>
      <c r="AK132" s="433">
        <f>ROUND(J132+M132+T132+W132,0)</f>
        <v>0</v>
      </c>
      <c r="AL132" s="216"/>
      <c r="AM132" s="434">
        <f>J132+M132+T132+W132</f>
        <v>0</v>
      </c>
      <c r="AN132" s="435"/>
      <c r="AO132" s="434">
        <f>AM132-AK132</f>
        <v>0</v>
      </c>
      <c r="AP132" s="195"/>
      <c r="AQ132" s="195" t="str">
        <f>IF(AO132&lt;&gt;0,"Please remove pence. All figures shown in whole £s","")</f>
        <v/>
      </c>
      <c r="AR132" s="196"/>
    </row>
    <row r="133" spans="1:44" ht="15.75" thickBot="1" x14ac:dyDescent="0.25">
      <c r="A133" s="149"/>
      <c r="B133" s="147"/>
      <c r="C133" s="105"/>
      <c r="D133" s="105"/>
      <c r="E133" s="105"/>
      <c r="F133" s="105"/>
      <c r="G133" s="105"/>
      <c r="H133" s="6"/>
      <c r="I133" s="6"/>
      <c r="J133" s="6"/>
      <c r="K133" s="6"/>
      <c r="L133" s="6"/>
      <c r="M133" s="6"/>
      <c r="N133" s="6"/>
      <c r="O133" s="459"/>
      <c r="P133" s="459"/>
      <c r="Q133" s="228"/>
      <c r="R133" s="470"/>
      <c r="S133" s="6"/>
      <c r="T133" s="6"/>
      <c r="U133" s="6"/>
      <c r="V133" s="6"/>
      <c r="W133" s="6"/>
      <c r="X133" s="6"/>
      <c r="Y133" s="459"/>
      <c r="Z133" s="459"/>
      <c r="AA133" s="228"/>
      <c r="AB133" s="470"/>
      <c r="AC133" s="459"/>
      <c r="AD133" s="459"/>
      <c r="AE133" s="228"/>
      <c r="AF133" s="84"/>
      <c r="AI133" s="357"/>
      <c r="AK133" s="435"/>
      <c r="AL133" s="435"/>
      <c r="AM133" s="435"/>
      <c r="AN133" s="435"/>
      <c r="AO133" s="435"/>
      <c r="AP133" s="435"/>
      <c r="AQ133" s="435"/>
      <c r="AR133" s="196"/>
    </row>
    <row r="134" spans="1:44" ht="18.75" customHeight="1" thickBot="1" x14ac:dyDescent="0.3">
      <c r="A134" s="149"/>
      <c r="B134" s="147"/>
      <c r="C134" s="1633" t="s">
        <v>7079</v>
      </c>
      <c r="D134" s="1633"/>
      <c r="E134" s="1633"/>
      <c r="F134" s="1633"/>
      <c r="G134" s="1633"/>
      <c r="H134" s="6"/>
      <c r="I134" s="6"/>
      <c r="J134" s="1018">
        <v>0</v>
      </c>
      <c r="K134" s="96"/>
      <c r="L134" s="96"/>
      <c r="M134" s="947">
        <v>0</v>
      </c>
      <c r="N134" s="1011"/>
      <c r="O134" s="458"/>
      <c r="P134" s="1020">
        <f>+J134+M134</f>
        <v>0</v>
      </c>
      <c r="Q134" s="1039"/>
      <c r="R134" s="383"/>
      <c r="S134" s="96"/>
      <c r="T134" s="1018">
        <v>0</v>
      </c>
      <c r="U134" s="96"/>
      <c r="V134" s="96"/>
      <c r="W134" s="947">
        <v>0</v>
      </c>
      <c r="X134" s="1011"/>
      <c r="Y134" s="458"/>
      <c r="Z134" s="1020">
        <f>+T134+W134</f>
        <v>0</v>
      </c>
      <c r="AA134" s="228"/>
      <c r="AB134" s="383"/>
      <c r="AC134" s="458"/>
      <c r="AD134" s="1314">
        <f>+P134+Z134</f>
        <v>0</v>
      </c>
      <c r="AE134" s="228"/>
      <c r="AF134" s="84"/>
      <c r="AH134" s="356" t="str">
        <f>+IF(AI134=0,"","&lt;===")</f>
        <v/>
      </c>
      <c r="AI134" s="358">
        <f>+IF(J134+M134+T134+W134=AD134,0,1)</f>
        <v>0</v>
      </c>
      <c r="AJ134" s="237"/>
      <c r="AK134" s="433">
        <f>ROUND(J134+M134+T134+W134,0)</f>
        <v>0</v>
      </c>
      <c r="AL134" s="216"/>
      <c r="AM134" s="434">
        <f>J134+M134+T134+W134</f>
        <v>0</v>
      </c>
      <c r="AN134" s="435"/>
      <c r="AO134" s="434">
        <f>AM134-AK134</f>
        <v>0</v>
      </c>
      <c r="AP134" s="195"/>
      <c r="AQ134" s="195" t="str">
        <f>IF(AO134&lt;&gt;0,"Please remove pence. All figures shown in whole £s","")</f>
        <v/>
      </c>
      <c r="AR134" s="196"/>
    </row>
    <row r="135" spans="1:44" ht="15.75" x14ac:dyDescent="0.2">
      <c r="A135" s="149"/>
      <c r="B135" s="147"/>
      <c r="C135" s="1621"/>
      <c r="D135" s="1621"/>
      <c r="E135" s="1621"/>
      <c r="F135" s="1621"/>
      <c r="G135" s="1621"/>
      <c r="H135" s="6"/>
      <c r="I135" s="6"/>
      <c r="J135" s="107"/>
      <c r="K135" s="96"/>
      <c r="L135" s="96"/>
      <c r="M135" s="107"/>
      <c r="N135" s="96"/>
      <c r="O135" s="458"/>
      <c r="P135" s="460"/>
      <c r="Q135" s="228"/>
      <c r="R135" s="383"/>
      <c r="S135" s="96"/>
      <c r="T135" s="107"/>
      <c r="U135" s="96"/>
      <c r="V135" s="96"/>
      <c r="W135" s="107"/>
      <c r="X135" s="96"/>
      <c r="Y135" s="458"/>
      <c r="Z135" s="460"/>
      <c r="AA135" s="228"/>
      <c r="AB135" s="383"/>
      <c r="AC135" s="458"/>
      <c r="AD135" s="460"/>
      <c r="AE135" s="228"/>
      <c r="AF135" s="84"/>
      <c r="AI135" s="357"/>
      <c r="AK135" s="435"/>
      <c r="AL135" s="435"/>
      <c r="AM135" s="435"/>
      <c r="AN135" s="435"/>
      <c r="AO135" s="435"/>
      <c r="AP135" s="435"/>
      <c r="AQ135" s="435"/>
      <c r="AR135" s="196"/>
    </row>
    <row r="136" spans="1:44" ht="15.75" x14ac:dyDescent="0.2">
      <c r="A136" s="149"/>
      <c r="B136" s="147"/>
      <c r="C136" s="163"/>
      <c r="D136" s="163"/>
      <c r="E136" s="163"/>
      <c r="F136" s="163"/>
      <c r="G136" s="163"/>
      <c r="H136" s="6"/>
      <c r="I136" s="6"/>
      <c r="J136" s="107"/>
      <c r="K136" s="96"/>
      <c r="L136" s="96"/>
      <c r="M136" s="107"/>
      <c r="N136" s="96"/>
      <c r="O136" s="458"/>
      <c r="P136" s="460"/>
      <c r="Q136" s="228"/>
      <c r="R136" s="383"/>
      <c r="S136" s="96"/>
      <c r="T136" s="107"/>
      <c r="U136" s="96"/>
      <c r="V136" s="96"/>
      <c r="W136" s="107"/>
      <c r="X136" s="96"/>
      <c r="Y136" s="458"/>
      <c r="Z136" s="460"/>
      <c r="AA136" s="228"/>
      <c r="AB136" s="383"/>
      <c r="AC136" s="458"/>
      <c r="AD136" s="460"/>
      <c r="AE136" s="228"/>
      <c r="AF136" s="84"/>
      <c r="AI136" s="357"/>
      <c r="AK136" s="435"/>
      <c r="AL136" s="435"/>
      <c r="AM136" s="435"/>
      <c r="AN136" s="435"/>
      <c r="AO136" s="435"/>
      <c r="AP136" s="435"/>
      <c r="AQ136" s="435"/>
      <c r="AR136" s="196"/>
    </row>
    <row r="137" spans="1:44" ht="16.5" thickBot="1" x14ac:dyDescent="0.25">
      <c r="A137" s="149"/>
      <c r="B137" s="147"/>
      <c r="C137" s="138" t="s">
        <v>30</v>
      </c>
      <c r="D137" s="105"/>
      <c r="E137" s="105"/>
      <c r="F137" s="105"/>
      <c r="G137" s="105"/>
      <c r="H137" s="6"/>
      <c r="I137" s="6"/>
      <c r="J137" s="96"/>
      <c r="K137" s="96"/>
      <c r="L137" s="96"/>
      <c r="M137" s="96"/>
      <c r="N137" s="96"/>
      <c r="O137" s="458"/>
      <c r="P137" s="458"/>
      <c r="Q137" s="228"/>
      <c r="R137" s="383"/>
      <c r="S137" s="96"/>
      <c r="T137" s="96"/>
      <c r="U137" s="96"/>
      <c r="V137" s="96"/>
      <c r="W137" s="96"/>
      <c r="X137" s="96"/>
      <c r="Y137" s="458"/>
      <c r="Z137" s="458"/>
      <c r="AA137" s="228"/>
      <c r="AB137" s="383"/>
      <c r="AC137" s="458"/>
      <c r="AD137" s="458"/>
      <c r="AE137" s="228"/>
      <c r="AF137" s="84"/>
      <c r="AI137" s="357"/>
      <c r="AK137" s="435"/>
      <c r="AL137" s="435"/>
      <c r="AM137" s="435"/>
      <c r="AN137" s="435"/>
      <c r="AO137" s="435"/>
      <c r="AP137" s="435"/>
      <c r="AQ137" s="435"/>
      <c r="AR137" s="196"/>
    </row>
    <row r="138" spans="1:44" ht="18.75" thickBot="1" x14ac:dyDescent="0.3">
      <c r="A138" s="149"/>
      <c r="B138" s="147"/>
      <c r="C138" s="105" t="s">
        <v>7080</v>
      </c>
      <c r="D138" s="105"/>
      <c r="E138" s="105"/>
      <c r="F138" s="105"/>
      <c r="G138" s="105"/>
      <c r="H138" s="6"/>
      <c r="I138" s="6"/>
      <c r="J138" s="963">
        <v>0</v>
      </c>
      <c r="K138" s="1011"/>
      <c r="L138" s="96"/>
      <c r="M138" s="1016">
        <v>0</v>
      </c>
      <c r="N138" s="96"/>
      <c r="O138" s="458"/>
      <c r="P138" s="1020">
        <f>+J138+M138</f>
        <v>0</v>
      </c>
      <c r="Q138" s="228"/>
      <c r="R138" s="383"/>
      <c r="S138" s="96"/>
      <c r="T138" s="963">
        <v>0</v>
      </c>
      <c r="U138" s="1011"/>
      <c r="V138" s="96"/>
      <c r="W138" s="1016">
        <v>0</v>
      </c>
      <c r="X138" s="96"/>
      <c r="Y138" s="458"/>
      <c r="Z138" s="1020">
        <f>+T138+W138</f>
        <v>0</v>
      </c>
      <c r="AA138" s="228"/>
      <c r="AB138" s="383"/>
      <c r="AC138" s="458"/>
      <c r="AD138" s="1314">
        <f>+P138+Z138</f>
        <v>0</v>
      </c>
      <c r="AE138" s="228"/>
      <c r="AF138" s="84"/>
      <c r="AH138" s="356" t="str">
        <f>+IF(AI138=0,"","&lt;===")</f>
        <v/>
      </c>
      <c r="AI138" s="358">
        <f>+IF(J138+M138+T138+W138=AD138,0,1)</f>
        <v>0</v>
      </c>
      <c r="AJ138" s="237"/>
      <c r="AK138" s="433">
        <f>ROUND(J138+M138+T138+W138,0)</f>
        <v>0</v>
      </c>
      <c r="AL138" s="216"/>
      <c r="AM138" s="434">
        <f>J138+M138+T138+W138</f>
        <v>0</v>
      </c>
      <c r="AN138" s="435"/>
      <c r="AO138" s="434">
        <f>AM138-AK138</f>
        <v>0</v>
      </c>
      <c r="AP138" s="195"/>
      <c r="AQ138" s="195" t="str">
        <f>IF(AO138&lt;&gt;0,"Please remove pence. All figures shown in whole £s","")</f>
        <v/>
      </c>
      <c r="AR138" s="196"/>
    </row>
    <row r="139" spans="1:44" ht="15.75" thickBot="1" x14ac:dyDescent="0.25">
      <c r="A139" s="149"/>
      <c r="B139" s="147"/>
      <c r="C139" s="105"/>
      <c r="D139" s="105"/>
      <c r="E139" s="105"/>
      <c r="F139" s="105"/>
      <c r="G139" s="105"/>
      <c r="H139" s="6"/>
      <c r="I139" s="6"/>
      <c r="J139" s="6"/>
      <c r="K139" s="6"/>
      <c r="L139" s="6"/>
      <c r="M139" s="6"/>
      <c r="N139" s="6"/>
      <c r="O139" s="459"/>
      <c r="P139" s="459"/>
      <c r="Q139" s="228"/>
      <c r="R139" s="470"/>
      <c r="S139" s="6"/>
      <c r="T139" s="6"/>
      <c r="U139" s="6"/>
      <c r="V139" s="6"/>
      <c r="W139" s="6"/>
      <c r="X139" s="6"/>
      <c r="Y139" s="459"/>
      <c r="Z139" s="459"/>
      <c r="AA139" s="228"/>
      <c r="AB139" s="470"/>
      <c r="AC139" s="459"/>
      <c r="AD139" s="459"/>
      <c r="AE139" s="228"/>
      <c r="AF139" s="84"/>
      <c r="AI139" s="357"/>
      <c r="AK139" s="435"/>
      <c r="AL139" s="435"/>
      <c r="AM139" s="435"/>
      <c r="AN139" s="435"/>
      <c r="AO139" s="435"/>
      <c r="AP139" s="435"/>
      <c r="AQ139" s="435"/>
      <c r="AR139" s="196"/>
    </row>
    <row r="140" spans="1:44" ht="18.75" customHeight="1" thickBot="1" x14ac:dyDescent="0.3">
      <c r="A140" s="149"/>
      <c r="B140" s="147"/>
      <c r="C140" s="1633" t="s">
        <v>7081</v>
      </c>
      <c r="D140" s="1633"/>
      <c r="E140" s="1633"/>
      <c r="F140" s="1633"/>
      <c r="G140" s="1633"/>
      <c r="H140" s="6"/>
      <c r="I140" s="6"/>
      <c r="J140" s="1018">
        <v>0</v>
      </c>
      <c r="K140" s="96"/>
      <c r="L140" s="96"/>
      <c r="M140" s="1018">
        <v>0</v>
      </c>
      <c r="N140" s="96"/>
      <c r="O140" s="458"/>
      <c r="P140" s="1020">
        <f>+J140+M140</f>
        <v>0</v>
      </c>
      <c r="Q140" s="228"/>
      <c r="R140" s="383"/>
      <c r="S140" s="96"/>
      <c r="T140" s="1018">
        <v>0</v>
      </c>
      <c r="U140" s="96"/>
      <c r="V140" s="96"/>
      <c r="W140" s="1018">
        <v>0</v>
      </c>
      <c r="X140" s="96"/>
      <c r="Y140" s="458"/>
      <c r="Z140" s="1020">
        <f>+T140+W140</f>
        <v>0</v>
      </c>
      <c r="AA140" s="228"/>
      <c r="AB140" s="383"/>
      <c r="AC140" s="458"/>
      <c r="AD140" s="1314">
        <f>+P140+Z140</f>
        <v>0</v>
      </c>
      <c r="AE140" s="228"/>
      <c r="AF140" s="84"/>
      <c r="AH140" s="356" t="str">
        <f>+IF(AI140=0,"","&lt;===")</f>
        <v/>
      </c>
      <c r="AI140" s="358">
        <f>+IF(J140+M140+T140+W140=AD140,0,1)</f>
        <v>0</v>
      </c>
      <c r="AJ140" s="237"/>
      <c r="AK140" s="433">
        <f>ROUND(J140+M140+T140+W140,0)</f>
        <v>0</v>
      </c>
      <c r="AL140" s="216"/>
      <c r="AM140" s="434">
        <f>J140+M140+T140+W140</f>
        <v>0</v>
      </c>
      <c r="AN140" s="435"/>
      <c r="AO140" s="434">
        <f>AM140-AK140</f>
        <v>0</v>
      </c>
      <c r="AP140" s="195"/>
      <c r="AQ140" s="195" t="str">
        <f>IF(AO140&lt;&gt;0,"Please remove pence. All figures shown in whole £s","")</f>
        <v/>
      </c>
      <c r="AR140" s="196"/>
    </row>
    <row r="141" spans="1:44" ht="15.75" x14ac:dyDescent="0.2">
      <c r="A141" s="149"/>
      <c r="B141" s="147"/>
      <c r="C141" s="1621"/>
      <c r="D141" s="1621"/>
      <c r="E141" s="1621"/>
      <c r="F141" s="1621"/>
      <c r="G141" s="1621"/>
      <c r="H141" s="6"/>
      <c r="I141" s="6"/>
      <c r="J141" s="107"/>
      <c r="K141" s="96"/>
      <c r="L141" s="96"/>
      <c r="M141" s="107"/>
      <c r="N141" s="96"/>
      <c r="O141" s="458"/>
      <c r="P141" s="460"/>
      <c r="Q141" s="228"/>
      <c r="R141" s="383"/>
      <c r="S141" s="96"/>
      <c r="T141" s="107"/>
      <c r="U141" s="96"/>
      <c r="V141" s="96"/>
      <c r="W141" s="107"/>
      <c r="X141" s="96"/>
      <c r="Y141" s="458"/>
      <c r="Z141" s="460"/>
      <c r="AA141" s="228"/>
      <c r="AB141" s="383"/>
      <c r="AC141" s="458"/>
      <c r="AD141" s="460"/>
      <c r="AE141" s="228"/>
      <c r="AF141" s="84"/>
      <c r="AI141" s="357"/>
      <c r="AK141" s="435"/>
      <c r="AL141" s="435"/>
      <c r="AM141" s="435"/>
      <c r="AN141" s="435"/>
      <c r="AO141" s="435"/>
      <c r="AP141" s="435"/>
      <c r="AQ141" s="435"/>
      <c r="AR141" s="196"/>
    </row>
    <row r="142" spans="1:44" x14ac:dyDescent="0.2">
      <c r="A142" s="149"/>
      <c r="B142" s="147"/>
      <c r="C142" s="105"/>
      <c r="D142" s="105"/>
      <c r="E142" s="105"/>
      <c r="F142" s="105"/>
      <c r="G142" s="105"/>
      <c r="H142" s="6"/>
      <c r="I142" s="6"/>
      <c r="J142" s="6"/>
      <c r="K142" s="6"/>
      <c r="L142" s="6"/>
      <c r="M142" s="6"/>
      <c r="N142" s="6"/>
      <c r="O142" s="459"/>
      <c r="P142" s="459"/>
      <c r="Q142" s="228"/>
      <c r="R142" s="470"/>
      <c r="S142" s="6"/>
      <c r="T142" s="6"/>
      <c r="U142" s="6"/>
      <c r="V142" s="6"/>
      <c r="W142" s="6"/>
      <c r="X142" s="6"/>
      <c r="Y142" s="459"/>
      <c r="Z142" s="459"/>
      <c r="AA142" s="228"/>
      <c r="AB142" s="470"/>
      <c r="AC142" s="459"/>
      <c r="AD142" s="459"/>
      <c r="AE142" s="228"/>
      <c r="AF142" s="84"/>
      <c r="AI142" s="357"/>
      <c r="AK142" s="435"/>
      <c r="AL142" s="435"/>
      <c r="AM142" s="435"/>
      <c r="AN142" s="435"/>
      <c r="AO142" s="435"/>
      <c r="AP142" s="435"/>
      <c r="AQ142" s="435"/>
      <c r="AR142" s="196"/>
    </row>
    <row r="143" spans="1:44" ht="16.5" thickBot="1" x14ac:dyDescent="0.25">
      <c r="A143" s="1343"/>
      <c r="B143" s="174"/>
      <c r="C143" s="138" t="s">
        <v>36</v>
      </c>
      <c r="D143" s="1340"/>
      <c r="E143" s="1340"/>
      <c r="F143" s="1340"/>
      <c r="G143" s="1340"/>
      <c r="H143" s="6"/>
      <c r="I143" s="6"/>
      <c r="J143" s="96"/>
      <c r="K143" s="96"/>
      <c r="L143" s="96"/>
      <c r="M143" s="96"/>
      <c r="N143" s="96"/>
      <c r="O143" s="458"/>
      <c r="P143" s="458"/>
      <c r="Q143" s="228"/>
      <c r="R143" s="383"/>
      <c r="S143" s="96"/>
      <c r="T143" s="96"/>
      <c r="U143" s="96"/>
      <c r="V143" s="96"/>
      <c r="W143" s="96"/>
      <c r="X143" s="96"/>
      <c r="Y143" s="458"/>
      <c r="Z143" s="458"/>
      <c r="AA143" s="228"/>
      <c r="AB143" s="383"/>
      <c r="AC143" s="458"/>
      <c r="AD143" s="458"/>
      <c r="AE143" s="228"/>
      <c r="AF143" s="84"/>
      <c r="AI143" s="357"/>
      <c r="AK143" s="435"/>
      <c r="AL143" s="435"/>
      <c r="AM143" s="435"/>
      <c r="AN143" s="435"/>
      <c r="AO143" s="435"/>
      <c r="AP143" s="435"/>
      <c r="AQ143" s="435"/>
      <c r="AR143" s="196"/>
    </row>
    <row r="144" spans="1:44" ht="18.75" customHeight="1" thickBot="1" x14ac:dyDescent="0.3">
      <c r="A144" s="1343"/>
      <c r="B144" s="174"/>
      <c r="C144" s="1633" t="s">
        <v>909</v>
      </c>
      <c r="D144" s="1633"/>
      <c r="E144" s="1633"/>
      <c r="F144" s="1633"/>
      <c r="G144" s="1633"/>
      <c r="H144" s="6"/>
      <c r="I144" s="6"/>
      <c r="J144" s="1018">
        <v>0</v>
      </c>
      <c r="K144" s="96"/>
      <c r="L144" s="96"/>
      <c r="M144" s="1018">
        <v>0</v>
      </c>
      <c r="N144" s="96"/>
      <c r="O144" s="458"/>
      <c r="P144" s="1020">
        <f>+J144+M144</f>
        <v>0</v>
      </c>
      <c r="Q144" s="228"/>
      <c r="R144" s="383"/>
      <c r="S144" s="96"/>
      <c r="T144" s="1566">
        <v>0</v>
      </c>
      <c r="U144" s="96"/>
      <c r="V144" s="96"/>
      <c r="W144" s="1566">
        <v>0</v>
      </c>
      <c r="X144" s="96"/>
      <c r="Y144" s="458"/>
      <c r="Z144" s="1020">
        <f>+T144+W144</f>
        <v>0</v>
      </c>
      <c r="AA144" s="228"/>
      <c r="AB144" s="383"/>
      <c r="AC144" s="458"/>
      <c r="AD144" s="1314">
        <f>+P144+Z144</f>
        <v>0</v>
      </c>
      <c r="AE144" s="228"/>
      <c r="AF144" s="84"/>
      <c r="AH144" s="356" t="str">
        <f>+IF(AI144=0,"","&lt;===")</f>
        <v/>
      </c>
      <c r="AI144" s="358">
        <f>+IF(J144+M144+T144+W144=AD144,0,1)</f>
        <v>0</v>
      </c>
      <c r="AJ144" s="237"/>
      <c r="AK144" s="433">
        <f>ROUND(J144+M144+T144+W144,0)</f>
        <v>0</v>
      </c>
      <c r="AL144" s="216"/>
      <c r="AM144" s="434">
        <f>J144+M144+T144+W144</f>
        <v>0</v>
      </c>
      <c r="AN144" s="435"/>
      <c r="AO144" s="434">
        <f>AM144-AK144</f>
        <v>0</v>
      </c>
      <c r="AP144" s="195"/>
      <c r="AQ144" s="195" t="str">
        <f>IF(AO144&lt;&gt;0,"Please remove pence. All figures shown in whole £s","")</f>
        <v/>
      </c>
      <c r="AR144" s="196"/>
    </row>
    <row r="145" spans="1:44" ht="15.75" x14ac:dyDescent="0.2">
      <c r="A145" s="1343"/>
      <c r="B145" s="174"/>
      <c r="C145" s="1714"/>
      <c r="D145" s="1714"/>
      <c r="E145" s="1714"/>
      <c r="F145" s="1714"/>
      <c r="G145" s="1714"/>
      <c r="H145" s="6"/>
      <c r="I145" s="6"/>
      <c r="J145" s="107"/>
      <c r="K145" s="96"/>
      <c r="L145" s="96"/>
      <c r="M145" s="107"/>
      <c r="N145" s="96"/>
      <c r="O145" s="458"/>
      <c r="P145" s="460"/>
      <c r="Q145" s="228"/>
      <c r="R145" s="383"/>
      <c r="S145" s="96"/>
      <c r="T145" s="107"/>
      <c r="U145" s="96"/>
      <c r="V145" s="96"/>
      <c r="W145" s="107"/>
      <c r="X145" s="96"/>
      <c r="Y145" s="458"/>
      <c r="Z145" s="460"/>
      <c r="AA145" s="228"/>
      <c r="AB145" s="383"/>
      <c r="AC145" s="458"/>
      <c r="AD145" s="460"/>
      <c r="AE145" s="228"/>
      <c r="AF145" s="84"/>
      <c r="AI145" s="357"/>
      <c r="AK145" s="435"/>
      <c r="AL145" s="435"/>
      <c r="AM145" s="435"/>
      <c r="AN145" s="435"/>
      <c r="AO145" s="435"/>
      <c r="AP145" s="435"/>
      <c r="AQ145" s="435"/>
      <c r="AR145" s="196"/>
    </row>
    <row r="146" spans="1:44" ht="15.75" x14ac:dyDescent="0.2">
      <c r="A146" s="821"/>
      <c r="B146" s="147"/>
      <c r="C146" s="152"/>
      <c r="D146" s="152"/>
      <c r="E146" s="152"/>
      <c r="F146" s="152"/>
      <c r="G146" s="152"/>
      <c r="H146" s="470"/>
      <c r="I146" s="470"/>
      <c r="J146" s="382"/>
      <c r="K146" s="383"/>
      <c r="L146" s="383"/>
      <c r="M146" s="382"/>
      <c r="N146" s="383"/>
      <c r="O146" s="458"/>
      <c r="P146" s="460"/>
      <c r="Q146" s="228"/>
      <c r="R146" s="383"/>
      <c r="S146" s="383"/>
      <c r="T146" s="382"/>
      <c r="U146" s="383"/>
      <c r="V146" s="383"/>
      <c r="W146" s="382"/>
      <c r="X146" s="383"/>
      <c r="Y146" s="458"/>
      <c r="Z146" s="460"/>
      <c r="AA146" s="228"/>
      <c r="AB146" s="383"/>
      <c r="AC146" s="458"/>
      <c r="AD146" s="460"/>
      <c r="AE146" s="228"/>
      <c r="AF146" s="823"/>
      <c r="AI146" s="357"/>
      <c r="AK146" s="435"/>
      <c r="AL146" s="435"/>
      <c r="AM146" s="435"/>
      <c r="AN146" s="435"/>
      <c r="AO146" s="435"/>
      <c r="AP146" s="435"/>
      <c r="AQ146" s="435"/>
      <c r="AR146" s="196"/>
    </row>
    <row r="147" spans="1:44" ht="16.5" thickBot="1" x14ac:dyDescent="0.25">
      <c r="A147" s="821"/>
      <c r="B147" s="147"/>
      <c r="C147" s="138" t="s">
        <v>32</v>
      </c>
      <c r="D147" s="105"/>
      <c r="E147" s="105"/>
      <c r="F147" s="105"/>
      <c r="G147" s="105"/>
      <c r="H147" s="6"/>
      <c r="I147" s="6"/>
      <c r="J147" s="96"/>
      <c r="K147" s="96"/>
      <c r="L147" s="96"/>
      <c r="M147" s="96"/>
      <c r="N147" s="96"/>
      <c r="O147" s="458"/>
      <c r="P147" s="458"/>
      <c r="Q147" s="228"/>
      <c r="R147" s="383"/>
      <c r="S147" s="96"/>
      <c r="T147" s="96"/>
      <c r="U147" s="96"/>
      <c r="V147" s="96"/>
      <c r="W147" s="96"/>
      <c r="X147" s="96"/>
      <c r="Y147" s="458"/>
      <c r="Z147" s="458"/>
      <c r="AA147" s="228"/>
      <c r="AB147" s="383"/>
      <c r="AC147" s="458"/>
      <c r="AD147" s="458"/>
      <c r="AE147" s="228"/>
      <c r="AF147" s="822"/>
      <c r="AI147" s="357"/>
      <c r="AK147" s="435"/>
      <c r="AL147" s="435"/>
      <c r="AM147" s="435"/>
      <c r="AN147" s="435"/>
      <c r="AO147" s="435"/>
      <c r="AP147" s="435"/>
      <c r="AQ147" s="435"/>
      <c r="AR147" s="196"/>
    </row>
    <row r="148" spans="1:44" ht="18.75" thickBot="1" x14ac:dyDescent="0.3">
      <c r="A148" s="149"/>
      <c r="B148" s="147"/>
      <c r="C148" s="105" t="s">
        <v>7082</v>
      </c>
      <c r="D148" s="105"/>
      <c r="E148" s="105"/>
      <c r="F148" s="105"/>
      <c r="G148" s="105"/>
      <c r="H148" s="6"/>
      <c r="I148" s="6"/>
      <c r="J148" s="1016">
        <v>0</v>
      </c>
      <c r="K148" s="96"/>
      <c r="L148" s="96"/>
      <c r="M148" s="1016">
        <v>0</v>
      </c>
      <c r="N148" s="96"/>
      <c r="O148" s="458"/>
      <c r="P148" s="970">
        <f>+J148+M148</f>
        <v>0</v>
      </c>
      <c r="Q148" s="1039"/>
      <c r="R148" s="383"/>
      <c r="S148" s="96"/>
      <c r="T148" s="1566">
        <v>0</v>
      </c>
      <c r="U148" s="96"/>
      <c r="V148" s="96"/>
      <c r="W148" s="1566">
        <v>0</v>
      </c>
      <c r="X148" s="96"/>
      <c r="Y148" s="458"/>
      <c r="Z148" s="970">
        <f>+T148+W148</f>
        <v>0</v>
      </c>
      <c r="AA148" s="1039"/>
      <c r="AB148" s="383"/>
      <c r="AC148" s="458"/>
      <c r="AD148" s="1314">
        <f>+P148+Z148</f>
        <v>0</v>
      </c>
      <c r="AE148" s="1039"/>
      <c r="AF148" s="84"/>
      <c r="AH148" s="356" t="str">
        <f>+IF(AI148=0,"","&lt;===")</f>
        <v/>
      </c>
      <c r="AI148" s="358">
        <f>+IF(J148+M148+T148+W148=AD148,0,1)</f>
        <v>0</v>
      </c>
      <c r="AJ148" s="237"/>
      <c r="AK148" s="433">
        <f>ROUND(J148+M148+T148+W148,0)</f>
        <v>0</v>
      </c>
      <c r="AL148" s="216"/>
      <c r="AM148" s="434">
        <f>J148+M148+T148+W148</f>
        <v>0</v>
      </c>
      <c r="AN148" s="435"/>
      <c r="AO148" s="434">
        <f>AM148-AK148</f>
        <v>0</v>
      </c>
      <c r="AP148" s="195"/>
      <c r="AQ148" s="195" t="str">
        <f>IF(AO148&lt;&gt;0,"Please remove pence. All figures shown in whole £s","")</f>
        <v/>
      </c>
      <c r="AR148" s="196"/>
    </row>
    <row r="149" spans="1:44" ht="15.75" thickBot="1" x14ac:dyDescent="0.25">
      <c r="A149" s="149"/>
      <c r="B149" s="147"/>
      <c r="C149" s="105"/>
      <c r="D149" s="105"/>
      <c r="E149" s="105"/>
      <c r="F149" s="105"/>
      <c r="G149" s="105"/>
      <c r="H149" s="6"/>
      <c r="I149" s="6"/>
      <c r="J149" s="6"/>
      <c r="K149" s="6"/>
      <c r="L149" s="6"/>
      <c r="M149" s="6"/>
      <c r="N149" s="6"/>
      <c r="O149" s="459"/>
      <c r="P149" s="459"/>
      <c r="Q149" s="228"/>
      <c r="R149" s="470"/>
      <c r="S149" s="6"/>
      <c r="T149" s="6"/>
      <c r="U149" s="6"/>
      <c r="V149" s="6"/>
      <c r="W149" s="6"/>
      <c r="X149" s="6"/>
      <c r="Y149" s="459"/>
      <c r="Z149" s="459"/>
      <c r="AA149" s="228"/>
      <c r="AB149" s="470"/>
      <c r="AC149" s="459"/>
      <c r="AD149" s="459"/>
      <c r="AE149" s="228"/>
      <c r="AF149" s="84"/>
      <c r="AI149" s="357"/>
      <c r="AK149" s="435"/>
      <c r="AL149" s="435"/>
      <c r="AM149" s="435"/>
      <c r="AN149" s="435"/>
      <c r="AO149" s="435"/>
      <c r="AP149" s="435"/>
      <c r="AQ149" s="435"/>
      <c r="AR149" s="196"/>
    </row>
    <row r="150" spans="1:44" ht="18.75" customHeight="1" thickBot="1" x14ac:dyDescent="0.3">
      <c r="A150" s="149"/>
      <c r="B150" s="147"/>
      <c r="C150" s="1633" t="s">
        <v>7083</v>
      </c>
      <c r="D150" s="1633"/>
      <c r="E150" s="1633"/>
      <c r="F150" s="1633"/>
      <c r="G150" s="1633"/>
      <c r="H150" s="6"/>
      <c r="I150" s="6"/>
      <c r="J150" s="947">
        <v>0</v>
      </c>
      <c r="K150" s="1011"/>
      <c r="L150" s="96"/>
      <c r="M150" s="1018">
        <v>0</v>
      </c>
      <c r="N150" s="96"/>
      <c r="O150" s="458"/>
      <c r="P150" s="1020">
        <f>+J150+M150</f>
        <v>0</v>
      </c>
      <c r="Q150" s="228"/>
      <c r="R150" s="383"/>
      <c r="S150" s="96"/>
      <c r="T150" s="1565">
        <v>0</v>
      </c>
      <c r="U150" s="1011"/>
      <c r="V150" s="96"/>
      <c r="W150" s="1566">
        <v>0</v>
      </c>
      <c r="X150" s="96"/>
      <c r="Y150" s="458"/>
      <c r="Z150" s="1020">
        <f>+T150+W150</f>
        <v>0</v>
      </c>
      <c r="AA150" s="228"/>
      <c r="AB150" s="383"/>
      <c r="AC150" s="458"/>
      <c r="AD150" s="1314">
        <f>+P150+Z150</f>
        <v>0</v>
      </c>
      <c r="AE150" s="228"/>
      <c r="AF150" s="84"/>
      <c r="AH150" s="356" t="str">
        <f>+IF(AI150=0,"","&lt;===")</f>
        <v/>
      </c>
      <c r="AI150" s="358">
        <f>+IF(J150+M150+T150+W150=AD150,0,1)</f>
        <v>0</v>
      </c>
      <c r="AJ150" s="237"/>
      <c r="AK150" s="433">
        <f>ROUND(J150+M150+T150+W150,0)</f>
        <v>0</v>
      </c>
      <c r="AL150" s="216"/>
      <c r="AM150" s="434">
        <f>J150+M150+T150+W150</f>
        <v>0</v>
      </c>
      <c r="AN150" s="435"/>
      <c r="AO150" s="434">
        <f>AM150-AK150</f>
        <v>0</v>
      </c>
      <c r="AP150" s="195"/>
      <c r="AQ150" s="195" t="str">
        <f>IF(AO150&lt;&gt;0,"Please remove pence. All figures shown in whole £s","")</f>
        <v/>
      </c>
      <c r="AR150" s="196"/>
    </row>
    <row r="151" spans="1:44" ht="15.75" x14ac:dyDescent="0.2">
      <c r="A151" s="149"/>
      <c r="B151" s="147"/>
      <c r="C151" s="1621"/>
      <c r="D151" s="1621"/>
      <c r="E151" s="1621"/>
      <c r="F151" s="1621"/>
      <c r="G151" s="1621"/>
      <c r="H151" s="6"/>
      <c r="I151" s="6"/>
      <c r="J151" s="107"/>
      <c r="K151" s="96"/>
      <c r="L151" s="96"/>
      <c r="M151" s="107"/>
      <c r="N151" s="96"/>
      <c r="O151" s="458"/>
      <c r="P151" s="460"/>
      <c r="Q151" s="228"/>
      <c r="R151" s="383"/>
      <c r="S151" s="96"/>
      <c r="T151" s="107"/>
      <c r="U151" s="96"/>
      <c r="V151" s="96"/>
      <c r="W151" s="107"/>
      <c r="X151" s="96"/>
      <c r="Y151" s="458"/>
      <c r="Z151" s="460"/>
      <c r="AA151" s="228"/>
      <c r="AB151" s="383"/>
      <c r="AC151" s="458"/>
      <c r="AD151" s="460"/>
      <c r="AE151" s="228"/>
      <c r="AF151" s="84"/>
      <c r="AI151" s="357"/>
      <c r="AK151" s="435"/>
      <c r="AL151" s="435"/>
      <c r="AM151" s="435"/>
      <c r="AN151" s="435"/>
      <c r="AO151" s="435"/>
      <c r="AP151" s="435"/>
      <c r="AQ151" s="435"/>
      <c r="AR151" s="196"/>
    </row>
    <row r="152" spans="1:44" x14ac:dyDescent="0.2">
      <c r="A152" s="149"/>
      <c r="B152" s="147"/>
      <c r="C152" s="105"/>
      <c r="D152" s="105"/>
      <c r="E152" s="105"/>
      <c r="F152" s="105"/>
      <c r="G152" s="105"/>
      <c r="H152" s="6"/>
      <c r="I152" s="6"/>
      <c r="J152" s="96"/>
      <c r="K152" s="96"/>
      <c r="L152" s="96"/>
      <c r="M152" s="96"/>
      <c r="N152" s="96"/>
      <c r="O152" s="458"/>
      <c r="P152" s="458"/>
      <c r="Q152" s="228"/>
      <c r="R152" s="383"/>
      <c r="S152" s="96"/>
      <c r="T152" s="96"/>
      <c r="U152" s="96"/>
      <c r="V152" s="96"/>
      <c r="W152" s="96"/>
      <c r="X152" s="96"/>
      <c r="Y152" s="458"/>
      <c r="Z152" s="458"/>
      <c r="AA152" s="228"/>
      <c r="AB152" s="383"/>
      <c r="AC152" s="458"/>
      <c r="AD152" s="458"/>
      <c r="AE152" s="228"/>
      <c r="AF152" s="84"/>
      <c r="AI152" s="357"/>
      <c r="AK152" s="435"/>
      <c r="AL152" s="435"/>
      <c r="AM152" s="435"/>
      <c r="AN152" s="435"/>
      <c r="AO152" s="435"/>
      <c r="AP152" s="435"/>
      <c r="AQ152" s="435"/>
      <c r="AR152" s="196"/>
    </row>
    <row r="153" spans="1:44" ht="16.5" thickBot="1" x14ac:dyDescent="0.25">
      <c r="A153" s="149"/>
      <c r="B153" s="147"/>
      <c r="C153" s="138" t="s">
        <v>38</v>
      </c>
      <c r="D153" s="105"/>
      <c r="E153" s="105"/>
      <c r="F153" s="105"/>
      <c r="G153" s="105"/>
      <c r="H153" s="6"/>
      <c r="I153" s="6"/>
      <c r="J153" s="96"/>
      <c r="K153" s="96"/>
      <c r="L153" s="96"/>
      <c r="M153" s="96"/>
      <c r="N153" s="96"/>
      <c r="O153" s="458"/>
      <c r="P153" s="458"/>
      <c r="Q153" s="228"/>
      <c r="R153" s="383"/>
      <c r="S153" s="96"/>
      <c r="T153" s="96"/>
      <c r="U153" s="96"/>
      <c r="V153" s="96"/>
      <c r="W153" s="96"/>
      <c r="X153" s="96"/>
      <c r="Y153" s="458"/>
      <c r="Z153" s="458"/>
      <c r="AA153" s="228"/>
      <c r="AB153" s="383"/>
      <c r="AC153" s="458"/>
      <c r="AD153" s="458"/>
      <c r="AE153" s="228"/>
      <c r="AF153" s="84"/>
      <c r="AI153" s="357"/>
      <c r="AK153" s="435"/>
      <c r="AL153" s="435"/>
      <c r="AM153" s="435"/>
      <c r="AN153" s="435"/>
      <c r="AO153" s="435"/>
      <c r="AP153" s="435"/>
      <c r="AQ153" s="435"/>
      <c r="AR153" s="196"/>
    </row>
    <row r="154" spans="1:44" ht="18.75" thickBot="1" x14ac:dyDescent="0.3">
      <c r="A154" s="149"/>
      <c r="B154" s="147"/>
      <c r="C154" s="105" t="s">
        <v>7084</v>
      </c>
      <c r="D154" s="105"/>
      <c r="E154" s="105"/>
      <c r="F154" s="105"/>
      <c r="G154" s="105"/>
      <c r="H154" s="6"/>
      <c r="I154" s="6"/>
      <c r="J154" s="1016">
        <v>0</v>
      </c>
      <c r="K154" s="96"/>
      <c r="L154" s="96"/>
      <c r="M154" s="1016">
        <v>0</v>
      </c>
      <c r="N154" s="96"/>
      <c r="O154" s="458"/>
      <c r="P154" s="970">
        <f>+J154+M154</f>
        <v>0</v>
      </c>
      <c r="Q154" s="1039"/>
      <c r="R154" s="383"/>
      <c r="S154" s="96"/>
      <c r="T154" s="1016">
        <v>0</v>
      </c>
      <c r="U154" s="96"/>
      <c r="V154" s="96"/>
      <c r="W154" s="1016">
        <v>0</v>
      </c>
      <c r="X154" s="96"/>
      <c r="Y154" s="458"/>
      <c r="Z154" s="970">
        <f>+T154+W154</f>
        <v>0</v>
      </c>
      <c r="AA154" s="1039"/>
      <c r="AB154" s="383"/>
      <c r="AC154" s="458"/>
      <c r="AD154" s="1314">
        <f>+P154+Z154</f>
        <v>0</v>
      </c>
      <c r="AE154" s="1039"/>
      <c r="AF154" s="84"/>
      <c r="AH154" s="356" t="str">
        <f>+IF(AI154=0,"","&lt;===")</f>
        <v/>
      </c>
      <c r="AI154" s="358">
        <f>+IF(J154+M154+T154+W154=AD154,0,1)</f>
        <v>0</v>
      </c>
      <c r="AJ154" s="237"/>
      <c r="AK154" s="433">
        <f>ROUND(J154+M154+T154+W154,0)</f>
        <v>0</v>
      </c>
      <c r="AL154" s="216"/>
      <c r="AM154" s="434">
        <f>J154+M154+T154+W154</f>
        <v>0</v>
      </c>
      <c r="AN154" s="435"/>
      <c r="AO154" s="434">
        <f>AM154-AK154</f>
        <v>0</v>
      </c>
      <c r="AP154" s="195"/>
      <c r="AQ154" s="195" t="str">
        <f>IF(AO154&lt;&gt;0,"Please remove pence. All figures shown in whole £s","")</f>
        <v/>
      </c>
      <c r="AR154" s="196"/>
    </row>
    <row r="155" spans="1:44" ht="15.75" thickBot="1" x14ac:dyDescent="0.25">
      <c r="A155" s="149"/>
      <c r="B155" s="147"/>
      <c r="C155" s="105"/>
      <c r="D155" s="105"/>
      <c r="E155" s="105"/>
      <c r="F155" s="105"/>
      <c r="G155" s="105"/>
      <c r="H155" s="6"/>
      <c r="I155" s="6"/>
      <c r="J155" s="6"/>
      <c r="K155" s="6"/>
      <c r="L155" s="6"/>
      <c r="M155" s="6"/>
      <c r="N155" s="6"/>
      <c r="O155" s="459"/>
      <c r="P155" s="459"/>
      <c r="Q155" s="459"/>
      <c r="R155" s="470"/>
      <c r="S155" s="6"/>
      <c r="T155" s="6"/>
      <c r="U155" s="6"/>
      <c r="V155" s="6"/>
      <c r="W155" s="6"/>
      <c r="X155" s="6"/>
      <c r="Y155" s="459"/>
      <c r="Z155" s="459"/>
      <c r="AA155" s="459"/>
      <c r="AB155" s="470"/>
      <c r="AC155" s="459"/>
      <c r="AD155" s="459"/>
      <c r="AE155" s="459"/>
      <c r="AF155" s="84"/>
      <c r="AI155" s="357"/>
      <c r="AK155" s="436"/>
      <c r="AL155" s="435"/>
      <c r="AM155" s="435"/>
      <c r="AN155" s="435"/>
      <c r="AO155" s="435"/>
      <c r="AP155" s="435"/>
      <c r="AQ155" s="435"/>
      <c r="AR155" s="196"/>
    </row>
    <row r="156" spans="1:44" ht="18.75" customHeight="1" thickBot="1" x14ac:dyDescent="0.3">
      <c r="A156" s="149"/>
      <c r="B156" s="147"/>
      <c r="C156" s="1633" t="s">
        <v>7085</v>
      </c>
      <c r="D156" s="1633"/>
      <c r="E156" s="1633"/>
      <c r="F156" s="1633"/>
      <c r="G156" s="1633"/>
      <c r="H156" s="6"/>
      <c r="I156" s="6"/>
      <c r="J156" s="1018">
        <v>0</v>
      </c>
      <c r="K156" s="96"/>
      <c r="L156" s="96"/>
      <c r="M156" s="947">
        <v>0</v>
      </c>
      <c r="N156" s="1011"/>
      <c r="O156" s="458"/>
      <c r="P156" s="1020">
        <f>+J156+M156</f>
        <v>0</v>
      </c>
      <c r="Q156" s="228"/>
      <c r="R156" s="383"/>
      <c r="S156" s="1305"/>
      <c r="T156" s="1018">
        <v>0</v>
      </c>
      <c r="U156" s="96"/>
      <c r="V156" s="96"/>
      <c r="W156" s="947">
        <v>0</v>
      </c>
      <c r="X156" s="1011"/>
      <c r="Y156" s="458"/>
      <c r="Z156" s="1020">
        <f>+T156+W156</f>
        <v>0</v>
      </c>
      <c r="AA156" s="228"/>
      <c r="AB156" s="383"/>
      <c r="AC156" s="458"/>
      <c r="AD156" s="1314">
        <f>+P156+Z156</f>
        <v>0</v>
      </c>
      <c r="AE156" s="228"/>
      <c r="AF156" s="84"/>
      <c r="AH156" s="356" t="str">
        <f>+IF(AI156=0,"","&lt;===")</f>
        <v/>
      </c>
      <c r="AI156" s="358">
        <f>+IF(J156+M156+T156+W156=AD156,0,1)</f>
        <v>0</v>
      </c>
      <c r="AJ156" s="237"/>
      <c r="AK156" s="433">
        <f>ROUND(J156+M156+T156+W156,0)</f>
        <v>0</v>
      </c>
      <c r="AL156" s="216"/>
      <c r="AM156" s="434">
        <f>J156+M156+T156+W156</f>
        <v>0</v>
      </c>
      <c r="AN156" s="435"/>
      <c r="AO156" s="434">
        <f>AM156-AK156</f>
        <v>0</v>
      </c>
      <c r="AP156" s="195"/>
      <c r="AQ156" s="195" t="str">
        <f>IF(AO156&lt;&gt;0,"Please remove pence. All figures shown in whole £s","")</f>
        <v/>
      </c>
      <c r="AR156" s="196"/>
    </row>
    <row r="157" spans="1:44" ht="15.75" x14ac:dyDescent="0.2">
      <c r="A157" s="149"/>
      <c r="B157" s="147"/>
      <c r="C157" s="1621"/>
      <c r="D157" s="1621"/>
      <c r="E157" s="1621"/>
      <c r="F157" s="1621"/>
      <c r="G157" s="1621"/>
      <c r="H157" s="6"/>
      <c r="I157" s="6"/>
      <c r="J157" s="107"/>
      <c r="K157" s="96"/>
      <c r="L157" s="96"/>
      <c r="M157" s="107"/>
      <c r="N157" s="96"/>
      <c r="O157" s="458"/>
      <c r="P157" s="460"/>
      <c r="Q157" s="228"/>
      <c r="R157" s="383"/>
      <c r="S157" s="96"/>
      <c r="T157" s="107"/>
      <c r="U157" s="96"/>
      <c r="V157" s="96"/>
      <c r="W157" s="107"/>
      <c r="X157" s="96"/>
      <c r="Y157" s="458"/>
      <c r="Z157" s="460"/>
      <c r="AA157" s="228"/>
      <c r="AB157" s="383"/>
      <c r="AC157" s="458"/>
      <c r="AD157" s="460"/>
      <c r="AE157" s="228"/>
      <c r="AF157" s="84"/>
      <c r="AI157" s="357"/>
      <c r="AK157" s="435"/>
      <c r="AL157" s="435"/>
      <c r="AM157" s="435"/>
      <c r="AN157" s="435"/>
      <c r="AO157" s="435"/>
      <c r="AP157" s="435"/>
      <c r="AQ157" s="435"/>
      <c r="AR157" s="196"/>
    </row>
    <row r="158" spans="1:44" ht="16.5" thickBot="1" x14ac:dyDescent="0.3">
      <c r="A158" s="149"/>
      <c r="B158" s="147"/>
      <c r="C158" s="916" t="s">
        <v>4079</v>
      </c>
      <c r="D158" s="914"/>
      <c r="E158" s="914"/>
      <c r="F158" s="914"/>
      <c r="G158" s="914"/>
      <c r="H158" s="915"/>
      <c r="I158" s="445"/>
      <c r="J158" s="864"/>
      <c r="K158" s="446"/>
      <c r="L158" s="446"/>
      <c r="M158" s="1553" t="str">
        <f>IF($M$159+$W$159 &lt;&gt; 'Part 2 DA Summary'!$R$6*-1, "The total of Line 41 should equal -1 times Part 2 DA Summary Column A. Please check your figures.","")</f>
        <v/>
      </c>
      <c r="N158" s="446"/>
      <c r="O158" s="458"/>
      <c r="P158" s="460"/>
      <c r="Q158" s="228"/>
      <c r="R158" s="383"/>
      <c r="S158" s="446"/>
      <c r="T158" s="864"/>
      <c r="U158" s="446"/>
      <c r="V158" s="446"/>
      <c r="W158" s="1554" t="str">
        <f>IF($M$159+$W$159 &lt;&gt; 'Part 2 DA Summary'!$R$6*-1, "The total of Line 41 should equal -1 times Part 2 DA Summary Column A. Please check your figures.","")</f>
        <v/>
      </c>
      <c r="X158" s="446"/>
      <c r="Y158" s="458"/>
      <c r="Z158" s="460"/>
      <c r="AA158" s="228"/>
      <c r="AB158" s="383"/>
      <c r="AC158" s="458"/>
      <c r="AD158" s="460"/>
      <c r="AE158" s="228"/>
      <c r="AF158" s="84"/>
      <c r="AI158" s="358"/>
      <c r="AJ158" s="549"/>
      <c r="AK158" s="436"/>
      <c r="AL158" s="435"/>
      <c r="AM158" s="435"/>
      <c r="AN158" s="435"/>
      <c r="AO158" s="435"/>
      <c r="AP158" s="435"/>
      <c r="AQ158" s="435"/>
      <c r="AR158" s="196"/>
    </row>
    <row r="159" spans="1:44" ht="16.5" thickBot="1" x14ac:dyDescent="0.25">
      <c r="A159" s="149"/>
      <c r="B159" s="147"/>
      <c r="C159" s="912" t="s">
        <v>7086</v>
      </c>
      <c r="D159" s="444"/>
      <c r="E159" s="444"/>
      <c r="F159" s="444"/>
      <c r="G159" s="444"/>
      <c r="H159" s="445"/>
      <c r="I159" s="445"/>
      <c r="J159" s="446"/>
      <c r="K159" s="446"/>
      <c r="L159" s="446"/>
      <c r="M159" s="1560">
        <v>0</v>
      </c>
      <c r="N159" s="446"/>
      <c r="O159" s="458"/>
      <c r="P159" s="458"/>
      <c r="Q159" s="228"/>
      <c r="R159" s="383"/>
      <c r="S159" s="446"/>
      <c r="T159" s="446"/>
      <c r="U159" s="446"/>
      <c r="V159" s="446"/>
      <c r="W159" s="1560">
        <v>0</v>
      </c>
      <c r="X159" s="446"/>
      <c r="Y159" s="458"/>
      <c r="Z159" s="458"/>
      <c r="AA159" s="228"/>
      <c r="AB159" s="383"/>
      <c r="AC159" s="458"/>
      <c r="AD159" s="458"/>
      <c r="AE159" s="228"/>
      <c r="AF159" s="84"/>
      <c r="AI159" s="358">
        <f>IF(ABS(M159+W159)&gt;ABS(M156+M154+W154+W156),1,0)</f>
        <v>0</v>
      </c>
      <c r="AJ159" s="549"/>
      <c r="AK159" s="433">
        <f>ROUND(J159+M159+T159+W159,0)</f>
        <v>0</v>
      </c>
      <c r="AL159" s="216"/>
      <c r="AM159" s="434">
        <f>J159+M159+T159+W159</f>
        <v>0</v>
      </c>
      <c r="AN159" s="435"/>
      <c r="AO159" s="434">
        <f>AM159-AK159</f>
        <v>0</v>
      </c>
      <c r="AP159" s="435"/>
      <c r="AQ159" s="435"/>
      <c r="AR159" s="196"/>
    </row>
    <row r="160" spans="1:44" ht="15.75" thickBot="1" x14ac:dyDescent="0.25">
      <c r="A160" s="149"/>
      <c r="B160" s="147"/>
      <c r="C160" s="444"/>
      <c r="D160" s="444"/>
      <c r="E160" s="444"/>
      <c r="F160" s="444"/>
      <c r="G160" s="444"/>
      <c r="H160" s="446"/>
      <c r="I160" s="446"/>
      <c r="J160" s="446"/>
      <c r="K160" s="446"/>
      <c r="L160" s="446"/>
      <c r="M160" s="863"/>
      <c r="N160" s="446"/>
      <c r="O160" s="458"/>
      <c r="P160" s="458"/>
      <c r="Q160" s="228"/>
      <c r="R160" s="383"/>
      <c r="S160" s="446"/>
      <c r="T160" s="446"/>
      <c r="U160" s="446"/>
      <c r="V160" s="446"/>
      <c r="W160" s="863"/>
      <c r="X160" s="446"/>
      <c r="Y160" s="458"/>
      <c r="Z160" s="458"/>
      <c r="AA160" s="228"/>
      <c r="AB160" s="383"/>
      <c r="AC160" s="458"/>
      <c r="AD160" s="458"/>
      <c r="AE160" s="228"/>
      <c r="AF160" s="84"/>
      <c r="AI160" s="358"/>
      <c r="AJ160" s="549"/>
      <c r="AK160" s="435"/>
      <c r="AL160" s="435"/>
      <c r="AM160" s="435"/>
      <c r="AN160" s="435"/>
      <c r="AO160" s="435"/>
      <c r="AP160" s="435"/>
      <c r="AQ160" s="435"/>
      <c r="AR160" s="196"/>
    </row>
    <row r="161" spans="1:44" ht="16.5" thickBot="1" x14ac:dyDescent="0.25">
      <c r="A161" s="149"/>
      <c r="B161" s="147"/>
      <c r="C161" s="912" t="s">
        <v>7087</v>
      </c>
      <c r="D161" s="444"/>
      <c r="E161" s="444"/>
      <c r="F161" s="444"/>
      <c r="G161" s="444"/>
      <c r="H161" s="445"/>
      <c r="I161" s="445"/>
      <c r="J161" s="1016">
        <v>0</v>
      </c>
      <c r="K161" s="446"/>
      <c r="L161" s="446"/>
      <c r="M161" s="1243" t="str">
        <f>IF(AI165=1,"                                                          Line 41+42+43+44 should be equal to or less than line 39+40, please check","")</f>
        <v/>
      </c>
      <c r="N161" s="446"/>
      <c r="O161" s="458"/>
      <c r="P161" s="458"/>
      <c r="Q161" s="228"/>
      <c r="R161" s="383"/>
      <c r="S161" s="446"/>
      <c r="T161" s="1016">
        <v>0</v>
      </c>
      <c r="U161" s="446"/>
      <c r="V161" s="446"/>
      <c r="W161" s="1243" t="str">
        <f>IF(AI165=1,"                                                          Line 41+42+43+44 should be equal to or less than line 39+40, please check","")</f>
        <v/>
      </c>
      <c r="X161" s="446"/>
      <c r="Y161" s="458"/>
      <c r="Z161" s="458"/>
      <c r="AA161" s="228"/>
      <c r="AB161" s="383"/>
      <c r="AC161" s="458"/>
      <c r="AD161" s="458"/>
      <c r="AE161" s="228"/>
      <c r="AF161" s="84"/>
      <c r="AI161" s="358"/>
      <c r="AJ161" s="1535">
        <f>IF(OR('Part 1'!K21="E2234",'Part 1'!K21="E4603",'Part 1'!K21="E2001",'Part 1'!KS1="E0601",'Part 1'!K21="E0704"),1,0)</f>
        <v>0</v>
      </c>
      <c r="AK161" s="435"/>
      <c r="AL161" s="435"/>
      <c r="AM161" s="435"/>
      <c r="AN161" s="435"/>
      <c r="AO161" s="435"/>
      <c r="AP161" s="435"/>
      <c r="AQ161" s="435"/>
      <c r="AR161" s="196"/>
    </row>
    <row r="162" spans="1:44" ht="15.75" thickBot="1" x14ac:dyDescent="0.25">
      <c r="A162" s="821"/>
      <c r="B162" s="147"/>
      <c r="C162" s="912"/>
      <c r="D162" s="444"/>
      <c r="E162" s="444"/>
      <c r="F162" s="444"/>
      <c r="G162" s="444"/>
      <c r="H162" s="445"/>
      <c r="I162" s="445"/>
      <c r="J162" s="859"/>
      <c r="K162" s="446"/>
      <c r="L162" s="446"/>
      <c r="M162" s="901"/>
      <c r="N162" s="446"/>
      <c r="O162" s="458"/>
      <c r="P162" s="458"/>
      <c r="Q162" s="228"/>
      <c r="R162" s="383"/>
      <c r="S162" s="446"/>
      <c r="T162" s="859"/>
      <c r="U162" s="446"/>
      <c r="V162" s="446"/>
      <c r="W162" s="901"/>
      <c r="X162" s="446"/>
      <c r="Y162" s="458"/>
      <c r="Z162" s="458"/>
      <c r="AA162" s="228"/>
      <c r="AB162" s="383"/>
      <c r="AC162" s="458"/>
      <c r="AD162" s="458"/>
      <c r="AE162" s="228"/>
      <c r="AF162" s="898"/>
      <c r="AI162" s="358"/>
      <c r="AJ162" s="1536"/>
      <c r="AK162" s="435"/>
      <c r="AL162" s="435"/>
      <c r="AM162" s="435"/>
      <c r="AN162" s="435"/>
      <c r="AO162" s="435"/>
      <c r="AP162" s="435"/>
      <c r="AQ162" s="435"/>
      <c r="AR162" s="196"/>
    </row>
    <row r="163" spans="1:44" ht="16.5" thickBot="1" x14ac:dyDescent="0.25">
      <c r="A163" s="821"/>
      <c r="B163" s="147"/>
      <c r="C163" s="445" t="s">
        <v>7088</v>
      </c>
      <c r="D163" s="445"/>
      <c r="E163" s="445"/>
      <c r="F163" s="445"/>
      <c r="G163" s="445"/>
      <c r="H163" s="445"/>
      <c r="I163" s="468"/>
      <c r="J163" s="445"/>
      <c r="K163" s="446"/>
      <c r="L163" s="446"/>
      <c r="M163" s="1200">
        <v>0</v>
      </c>
      <c r="N163" s="446"/>
      <c r="O163" s="458"/>
      <c r="P163" s="458"/>
      <c r="Q163" s="228"/>
      <c r="R163" s="383"/>
      <c r="S163" s="446"/>
      <c r="T163" s="445"/>
      <c r="U163" s="446"/>
      <c r="V163" s="446"/>
      <c r="W163" s="1200">
        <v>0</v>
      </c>
      <c r="X163" s="446"/>
      <c r="Y163" s="458"/>
      <c r="Z163" s="458"/>
      <c r="AA163" s="228"/>
      <c r="AB163" s="383"/>
      <c r="AC163" s="458"/>
      <c r="AD163" s="458"/>
      <c r="AE163" s="228"/>
      <c r="AF163" s="898"/>
      <c r="AI163" s="358"/>
      <c r="AJ163" s="1535">
        <f>IF(INDEX(Data!DJ:DJ,MATCH(Import_LA_Code,Ref_LA_Codes,0))="Yes",1,0)</f>
        <v>0</v>
      </c>
      <c r="AK163" s="196"/>
      <c r="AL163" s="435"/>
      <c r="AM163" s="435"/>
      <c r="AN163" s="435"/>
      <c r="AO163" s="435"/>
      <c r="AP163" s="435"/>
      <c r="AQ163" s="435"/>
      <c r="AR163" s="196"/>
    </row>
    <row r="164" spans="1:44" ht="15.75" thickBot="1" x14ac:dyDescent="0.25">
      <c r="A164" s="1528"/>
      <c r="B164" s="174"/>
      <c r="C164" s="445"/>
      <c r="D164" s="445"/>
      <c r="E164" s="445"/>
      <c r="F164" s="445"/>
      <c r="G164" s="445"/>
      <c r="H164" s="445"/>
      <c r="I164" s="446"/>
      <c r="J164" s="901"/>
      <c r="K164" s="446"/>
      <c r="L164" s="446"/>
      <c r="M164" s="1201"/>
      <c r="N164" s="446"/>
      <c r="O164" s="458"/>
      <c r="P164" s="458"/>
      <c r="Q164" s="228"/>
      <c r="R164" s="383"/>
      <c r="S164" s="446"/>
      <c r="T164" s="901"/>
      <c r="U164" s="446"/>
      <c r="V164" s="446"/>
      <c r="W164" s="1201"/>
      <c r="X164" s="446"/>
      <c r="Y164" s="458"/>
      <c r="Z164" s="458"/>
      <c r="AA164" s="228"/>
      <c r="AB164" s="383"/>
      <c r="AC164" s="458"/>
      <c r="AD164" s="458"/>
      <c r="AE164" s="228"/>
      <c r="AF164" s="898"/>
      <c r="AI164" s="358"/>
      <c r="AJ164" s="1536"/>
      <c r="AK164" s="435"/>
      <c r="AL164" s="435"/>
      <c r="AM164" s="435"/>
      <c r="AN164" s="435"/>
      <c r="AO164" s="435"/>
      <c r="AP164" s="435"/>
      <c r="AQ164" s="435"/>
      <c r="AR164" s="196"/>
    </row>
    <row r="165" spans="1:44" ht="16.5" thickBot="1" x14ac:dyDescent="0.25">
      <c r="A165" s="1528"/>
      <c r="B165" s="174"/>
      <c r="C165" s="445" t="s">
        <v>7089</v>
      </c>
      <c r="D165" s="445"/>
      <c r="E165" s="445"/>
      <c r="F165" s="445"/>
      <c r="G165" s="445"/>
      <c r="H165" s="445"/>
      <c r="I165" s="468"/>
      <c r="J165" s="963">
        <v>0</v>
      </c>
      <c r="K165" s="1010"/>
      <c r="L165" s="446"/>
      <c r="M165" s="1016">
        <v>0</v>
      </c>
      <c r="N165" s="446"/>
      <c r="O165" s="458"/>
      <c r="P165" s="458"/>
      <c r="Q165" s="228"/>
      <c r="R165" s="383"/>
      <c r="S165" s="446"/>
      <c r="T165" s="963">
        <v>0</v>
      </c>
      <c r="U165" s="1010"/>
      <c r="V165" s="446"/>
      <c r="W165" s="1016">
        <v>0</v>
      </c>
      <c r="X165" s="446"/>
      <c r="Y165" s="458"/>
      <c r="Z165" s="458"/>
      <c r="AA165" s="228"/>
      <c r="AB165" s="383"/>
      <c r="AC165" s="458"/>
      <c r="AD165" s="458"/>
      <c r="AE165" s="228"/>
      <c r="AF165" s="1297"/>
      <c r="AI165" s="358">
        <f>IF(ABS(M159+W159+J161+T161+M163+W163+J165+M165+T165+W165)&gt;ABS(J154+M154+T154+W154+J156+M156+T156+W156),1,0)</f>
        <v>0</v>
      </c>
      <c r="AJ165" s="1535">
        <f>IF(INDEX(Data!DK:DK,MATCH(Import_LA_Code,Ref_LA_Codes,0))="Yes",1,0)</f>
        <v>0</v>
      </c>
      <c r="AL165" s="435"/>
      <c r="AM165" s="435"/>
      <c r="AN165" s="435"/>
      <c r="AO165" s="435"/>
      <c r="AP165" s="435"/>
      <c r="AQ165" s="435"/>
      <c r="AR165" s="196"/>
    </row>
    <row r="166" spans="1:44" x14ac:dyDescent="0.2">
      <c r="A166" s="821"/>
      <c r="B166" s="147"/>
      <c r="C166" s="445"/>
      <c r="D166" s="445"/>
      <c r="E166" s="445"/>
      <c r="F166" s="445"/>
      <c r="G166" s="445"/>
      <c r="H166" s="445"/>
      <c r="I166" s="446"/>
      <c r="J166" s="901"/>
      <c r="K166" s="446"/>
      <c r="L166" s="446"/>
      <c r="M166" s="446"/>
      <c r="N166" s="446"/>
      <c r="O166" s="458"/>
      <c r="P166" s="458"/>
      <c r="Q166" s="228"/>
      <c r="R166" s="383"/>
      <c r="S166" s="446"/>
      <c r="T166" s="901"/>
      <c r="U166" s="446"/>
      <c r="V166" s="446"/>
      <c r="W166" s="446"/>
      <c r="X166" s="446"/>
      <c r="Y166" s="458"/>
      <c r="Z166" s="458"/>
      <c r="AA166" s="228"/>
      <c r="AB166" s="383"/>
      <c r="AC166" s="458"/>
      <c r="AD166" s="458"/>
      <c r="AE166" s="228"/>
      <c r="AF166" s="1297"/>
      <c r="AI166" s="358"/>
      <c r="AJ166" s="549"/>
      <c r="AK166" s="435"/>
      <c r="AL166" s="435"/>
      <c r="AM166" s="435"/>
      <c r="AN166" s="435"/>
      <c r="AO166" s="435"/>
      <c r="AP166" s="435"/>
      <c r="AQ166" s="435"/>
      <c r="AR166" s="196"/>
    </row>
    <row r="167" spans="1:44" ht="15.75" thickBot="1" x14ac:dyDescent="0.25">
      <c r="A167" s="149"/>
      <c r="B167" s="147"/>
      <c r="C167" s="105"/>
      <c r="D167" s="105"/>
      <c r="E167" s="105"/>
      <c r="F167" s="105"/>
      <c r="G167" s="105"/>
      <c r="H167" s="6"/>
      <c r="I167" s="105"/>
      <c r="J167" s="105"/>
      <c r="K167" s="105"/>
      <c r="L167" s="105"/>
      <c r="M167" s="105"/>
      <c r="N167" s="105"/>
      <c r="O167" s="458"/>
      <c r="P167" s="458"/>
      <c r="Q167" s="228"/>
      <c r="R167" s="581"/>
      <c r="S167" s="105"/>
      <c r="T167" s="105"/>
      <c r="U167" s="105"/>
      <c r="V167" s="105"/>
      <c r="W167" s="105"/>
      <c r="X167" s="105"/>
      <c r="Y167" s="458"/>
      <c r="Z167" s="458"/>
      <c r="AA167" s="228"/>
      <c r="AB167" s="581"/>
      <c r="AC167" s="458"/>
      <c r="AD167" s="458"/>
      <c r="AE167" s="228"/>
      <c r="AF167" s="84"/>
      <c r="AI167" s="357"/>
      <c r="AK167" s="435"/>
      <c r="AL167" s="435"/>
      <c r="AM167" s="435"/>
      <c r="AN167" s="435"/>
      <c r="AO167" s="435"/>
      <c r="AP167" s="435"/>
      <c r="AQ167" s="435"/>
      <c r="AR167" s="196"/>
    </row>
    <row r="168" spans="1:44" ht="15.75" thickBot="1" x14ac:dyDescent="0.25">
      <c r="A168" s="149"/>
      <c r="B168" s="165"/>
      <c r="C168" s="177"/>
      <c r="D168" s="177"/>
      <c r="E168" s="177"/>
      <c r="F168" s="177"/>
      <c r="G168" s="177"/>
      <c r="H168" s="462"/>
      <c r="I168" s="462"/>
      <c r="J168" s="166"/>
      <c r="K168" s="166"/>
      <c r="L168" s="166"/>
      <c r="M168" s="166"/>
      <c r="N168" s="166"/>
      <c r="O168" s="463"/>
      <c r="P168" s="463"/>
      <c r="Q168" s="231"/>
      <c r="R168" s="1318"/>
      <c r="S168" s="166"/>
      <c r="T168" s="166"/>
      <c r="U168" s="166"/>
      <c r="V168" s="166"/>
      <c r="W168" s="166"/>
      <c r="X168" s="166"/>
      <c r="Y168" s="463"/>
      <c r="Z168" s="463"/>
      <c r="AA168" s="231"/>
      <c r="AB168" s="1318"/>
      <c r="AC168" s="463"/>
      <c r="AD168" s="463"/>
      <c r="AE168" s="231"/>
      <c r="AF168" s="84"/>
      <c r="AI168" s="357"/>
      <c r="AK168" s="435"/>
      <c r="AL168" s="435"/>
      <c r="AM168" s="435"/>
      <c r="AN168" s="435"/>
      <c r="AO168" s="435"/>
      <c r="AP168" s="435"/>
      <c r="AQ168" s="435"/>
      <c r="AR168" s="196"/>
    </row>
    <row r="169" spans="1:44" ht="18.75" thickBot="1" x14ac:dyDescent="0.3">
      <c r="A169" s="149"/>
      <c r="B169" s="167"/>
      <c r="C169" s="1659" t="s">
        <v>6893</v>
      </c>
      <c r="D169" s="1659"/>
      <c r="E169" s="1659"/>
      <c r="F169" s="1659"/>
      <c r="G169" s="1659"/>
      <c r="H169" s="6"/>
      <c r="I169" s="6"/>
      <c r="J169" s="1003">
        <f>ROUND(+J126+J128+J132+J134+J138+J140+J144+J148+J150+J154+J156,0)</f>
        <v>0</v>
      </c>
      <c r="K169" s="96"/>
      <c r="L169" s="96"/>
      <c r="M169" s="1003">
        <f>ROUND(+M126+M128+M132+M134+M138+M140+M144+M148+M150+M154+M156,0)</f>
        <v>0</v>
      </c>
      <c r="N169" s="96"/>
      <c r="O169" s="458"/>
      <c r="P169" s="1020">
        <f>+J169+M169</f>
        <v>0</v>
      </c>
      <c r="Q169" s="232"/>
      <c r="R169" s="383"/>
      <c r="S169" s="96"/>
      <c r="T169" s="1003">
        <f>ROUND(+T126+T128+T132+T134+T138+T140+T144+T148+T150+T154+T156,0)</f>
        <v>0</v>
      </c>
      <c r="U169" s="96"/>
      <c r="V169" s="96"/>
      <c r="W169" s="1003">
        <f>ROUND(+W126+W128+W132+W134+W138+W140+W144+W148+W150+W154+W156,0)</f>
        <v>0</v>
      </c>
      <c r="X169" s="96"/>
      <c r="Y169" s="458"/>
      <c r="Z169" s="1020">
        <f>+T169+W169</f>
        <v>0</v>
      </c>
      <c r="AA169" s="232"/>
      <c r="AB169" s="383"/>
      <c r="AC169" s="458"/>
      <c r="AD169" s="1314">
        <f>+P169+Z169</f>
        <v>0</v>
      </c>
      <c r="AE169" s="232"/>
      <c r="AF169" s="84"/>
      <c r="AH169" s="356" t="str">
        <f>+IF(AI169=0,"","&lt;===")</f>
        <v/>
      </c>
      <c r="AI169" s="358">
        <f>+IF(J169+M169+T169+W169=AD169,0,1)</f>
        <v>0</v>
      </c>
      <c r="AJ169" s="237"/>
      <c r="AK169" s="433">
        <f>ROUND(J169+M169+T169+W169,0)</f>
        <v>0</v>
      </c>
      <c r="AL169" s="216"/>
      <c r="AM169" s="434">
        <f>J169+M169+T169+W169</f>
        <v>0</v>
      </c>
      <c r="AN169" s="435"/>
      <c r="AO169" s="434">
        <f>AM169-AK169</f>
        <v>0</v>
      </c>
      <c r="AP169" s="195"/>
      <c r="AQ169" s="195" t="str">
        <f>IF(AO169&lt;&gt;0,"Please remove pence. All figures shown in whole £s","")</f>
        <v/>
      </c>
      <c r="AR169" s="196"/>
    </row>
    <row r="170" spans="1:44" ht="15.75" thickBot="1" x14ac:dyDescent="0.25">
      <c r="A170" s="149"/>
      <c r="B170" s="168"/>
      <c r="C170" s="178"/>
      <c r="D170" s="178"/>
      <c r="E170" s="178"/>
      <c r="F170" s="178"/>
      <c r="G170" s="178"/>
      <c r="H170" s="464"/>
      <c r="I170" s="464"/>
      <c r="J170" s="173"/>
      <c r="K170" s="173"/>
      <c r="L170" s="173"/>
      <c r="M170" s="173"/>
      <c r="N170" s="173"/>
      <c r="O170" s="472"/>
      <c r="P170" s="472"/>
      <c r="Q170" s="233"/>
      <c r="R170" s="1320"/>
      <c r="S170" s="173"/>
      <c r="T170" s="173"/>
      <c r="U170" s="173"/>
      <c r="V170" s="173"/>
      <c r="W170" s="173"/>
      <c r="X170" s="173"/>
      <c r="Y170" s="472"/>
      <c r="Z170" s="472"/>
      <c r="AA170" s="233"/>
      <c r="AB170" s="1320"/>
      <c r="AC170" s="472"/>
      <c r="AD170" s="472"/>
      <c r="AE170" s="233"/>
      <c r="AF170" s="84"/>
      <c r="AI170" s="357"/>
      <c r="AK170" s="435"/>
      <c r="AL170" s="435"/>
      <c r="AM170" s="435"/>
      <c r="AN170" s="435"/>
      <c r="AO170" s="435"/>
      <c r="AP170" s="435"/>
      <c r="AQ170" s="435"/>
      <c r="AR170" s="196"/>
    </row>
    <row r="171" spans="1:44" ht="15.75" thickBot="1" x14ac:dyDescent="0.25">
      <c r="A171" s="150"/>
      <c r="B171" s="151"/>
      <c r="C171" s="180"/>
      <c r="D171" s="180"/>
      <c r="E171" s="180"/>
      <c r="F171" s="180"/>
      <c r="G171" s="180"/>
      <c r="H171" s="701"/>
      <c r="I171" s="701"/>
      <c r="J171" s="336"/>
      <c r="K171" s="336"/>
      <c r="L171" s="336"/>
      <c r="M171" s="336"/>
      <c r="N171" s="336"/>
      <c r="O171" s="474"/>
      <c r="P171" s="474"/>
      <c r="Q171" s="236"/>
      <c r="R171" s="1322"/>
      <c r="S171" s="336"/>
      <c r="T171" s="336"/>
      <c r="U171" s="336"/>
      <c r="V171" s="336"/>
      <c r="W171" s="336"/>
      <c r="X171" s="336"/>
      <c r="Y171" s="474"/>
      <c r="Z171" s="474"/>
      <c r="AA171" s="236"/>
      <c r="AB171" s="1322"/>
      <c r="AC171" s="474"/>
      <c r="AD171" s="474"/>
      <c r="AE171" s="236"/>
      <c r="AF171" s="85"/>
      <c r="AI171" s="357"/>
      <c r="AK171" s="435"/>
      <c r="AL171" s="435"/>
      <c r="AM171" s="435"/>
      <c r="AN171" s="435"/>
      <c r="AO171" s="435"/>
      <c r="AP171" s="435"/>
      <c r="AQ171" s="435"/>
      <c r="AR171" s="196"/>
    </row>
    <row r="172" spans="1:44" ht="15.75" x14ac:dyDescent="0.2">
      <c r="A172" s="149"/>
      <c r="B172" s="147"/>
      <c r="C172" s="138" t="s">
        <v>5429</v>
      </c>
      <c r="D172" s="105"/>
      <c r="E172" s="105"/>
      <c r="F172" s="105"/>
      <c r="G172" s="105"/>
      <c r="H172" s="6"/>
      <c r="I172" s="6"/>
      <c r="J172" s="829"/>
      <c r="K172" s="96"/>
      <c r="L172" s="96"/>
      <c r="M172" s="96"/>
      <c r="N172" s="96"/>
      <c r="O172" s="458"/>
      <c r="P172" s="458"/>
      <c r="Q172" s="228"/>
      <c r="R172" s="383"/>
      <c r="S172" s="96"/>
      <c r="T172" s="829"/>
      <c r="U172" s="96"/>
      <c r="V172" s="96"/>
      <c r="W172" s="96"/>
      <c r="X172" s="96"/>
      <c r="Y172" s="458"/>
      <c r="Z172" s="458"/>
      <c r="AA172" s="228"/>
      <c r="AB172" s="383"/>
      <c r="AC172" s="458"/>
      <c r="AD172" s="458"/>
      <c r="AE172" s="228"/>
      <c r="AF172" s="84"/>
      <c r="AI172" s="357"/>
      <c r="AK172" s="435"/>
      <c r="AL172" s="435"/>
      <c r="AM172" s="435"/>
      <c r="AN172" s="435"/>
      <c r="AO172" s="435"/>
      <c r="AP172" s="435"/>
      <c r="AQ172" s="435"/>
      <c r="AR172" s="196"/>
    </row>
    <row r="173" spans="1:44" ht="16.5" thickBot="1" x14ac:dyDescent="0.25">
      <c r="A173" s="149"/>
      <c r="B173" s="147"/>
      <c r="C173" s="138" t="s">
        <v>4</v>
      </c>
      <c r="D173" s="105"/>
      <c r="E173" s="105"/>
      <c r="F173" s="105"/>
      <c r="G173" s="105"/>
      <c r="H173" s="6"/>
      <c r="I173" s="6"/>
      <c r="J173" s="96"/>
      <c r="K173" s="96"/>
      <c r="L173" s="96"/>
      <c r="M173" s="96"/>
      <c r="N173" s="96"/>
      <c r="O173" s="458"/>
      <c r="P173" s="458"/>
      <c r="Q173" s="228"/>
      <c r="R173" s="383"/>
      <c r="S173" s="96"/>
      <c r="T173" s="96"/>
      <c r="U173" s="96"/>
      <c r="V173" s="96"/>
      <c r="W173" s="96"/>
      <c r="X173" s="96"/>
      <c r="Y173" s="458"/>
      <c r="Z173" s="458"/>
      <c r="AA173" s="228"/>
      <c r="AB173" s="383"/>
      <c r="AC173" s="458"/>
      <c r="AD173" s="458"/>
      <c r="AE173" s="228"/>
      <c r="AF173" s="84"/>
      <c r="AI173" s="357"/>
      <c r="AK173" s="435"/>
      <c r="AL173" s="435"/>
      <c r="AM173" s="435"/>
      <c r="AN173" s="435"/>
      <c r="AO173" s="435"/>
      <c r="AP173" s="435"/>
      <c r="AQ173" s="435"/>
      <c r="AR173" s="196"/>
    </row>
    <row r="174" spans="1:44" ht="18.75" thickBot="1" x14ac:dyDescent="0.3">
      <c r="A174" s="149"/>
      <c r="B174" s="147"/>
      <c r="C174" s="105" t="s">
        <v>6894</v>
      </c>
      <c r="D174" s="105"/>
      <c r="E174" s="105"/>
      <c r="F174" s="105"/>
      <c r="G174" s="105"/>
      <c r="H174" s="6"/>
      <c r="I174" s="6"/>
      <c r="J174" s="1018">
        <v>0</v>
      </c>
      <c r="K174" s="383"/>
      <c r="L174" s="383"/>
      <c r="M174" s="1018">
        <v>0</v>
      </c>
      <c r="N174" s="383"/>
      <c r="O174" s="458"/>
      <c r="P174" s="1020">
        <f>+J174+M174</f>
        <v>0</v>
      </c>
      <c r="Q174" s="228"/>
      <c r="R174" s="383"/>
      <c r="S174" s="383"/>
      <c r="T174" s="1018">
        <v>0</v>
      </c>
      <c r="U174" s="383"/>
      <c r="V174" s="383"/>
      <c r="W174" s="1018">
        <v>0</v>
      </c>
      <c r="X174" s="383"/>
      <c r="Y174" s="458"/>
      <c r="Z174" s="1020">
        <f>+T174+W174</f>
        <v>0</v>
      </c>
      <c r="AA174" s="228"/>
      <c r="AB174" s="383"/>
      <c r="AC174" s="458"/>
      <c r="AD174" s="1314">
        <f>+P174+Z174</f>
        <v>0</v>
      </c>
      <c r="AE174" s="228"/>
      <c r="AF174" s="84"/>
      <c r="AH174" s="356" t="str">
        <f>+IF(AI174=0,"","&lt;===")</f>
        <v/>
      </c>
      <c r="AI174" s="358">
        <f>+IF(J174+M174+T174+W174=AD174,0,1)</f>
        <v>0</v>
      </c>
      <c r="AJ174" s="237"/>
      <c r="AK174" s="433">
        <f>ROUND(J174+M174+T174+W174,0)</f>
        <v>0</v>
      </c>
      <c r="AL174" s="216"/>
      <c r="AM174" s="434">
        <f>J174+M174+T174+W174</f>
        <v>0</v>
      </c>
      <c r="AN174" s="435"/>
      <c r="AO174" s="434">
        <f>AM174-AK174</f>
        <v>0</v>
      </c>
      <c r="AP174" s="195"/>
      <c r="AQ174" s="195" t="str">
        <f>IF(AO174&lt;&gt;0,"Please remove pence. All figures shown in whole £s","")</f>
        <v/>
      </c>
      <c r="AR174" s="196"/>
    </row>
    <row r="175" spans="1:44" ht="15.75" x14ac:dyDescent="0.2">
      <c r="A175" s="149"/>
      <c r="B175" s="147"/>
      <c r="C175" s="105" t="s">
        <v>66</v>
      </c>
      <c r="D175" s="105"/>
      <c r="E175" s="105"/>
      <c r="F175" s="105"/>
      <c r="G175" s="105"/>
      <c r="H175" s="6"/>
      <c r="I175" s="6"/>
      <c r="J175" s="382"/>
      <c r="K175" s="383"/>
      <c r="L175" s="383"/>
      <c r="M175" s="382"/>
      <c r="N175" s="383"/>
      <c r="O175" s="458"/>
      <c r="P175" s="460"/>
      <c r="Q175" s="228"/>
      <c r="R175" s="383"/>
      <c r="S175" s="383"/>
      <c r="T175" s="382"/>
      <c r="U175" s="383"/>
      <c r="V175" s="383"/>
      <c r="W175" s="382"/>
      <c r="X175" s="383"/>
      <c r="Y175" s="458"/>
      <c r="Z175" s="460"/>
      <c r="AA175" s="228"/>
      <c r="AB175" s="383"/>
      <c r="AC175" s="458"/>
      <c r="AD175" s="460"/>
      <c r="AE175" s="228"/>
      <c r="AF175" s="84"/>
      <c r="AI175" s="357"/>
      <c r="AK175" s="435"/>
      <c r="AL175" s="435"/>
      <c r="AM175" s="435"/>
      <c r="AN175" s="435"/>
      <c r="AO175" s="435"/>
      <c r="AP175" s="435"/>
      <c r="AQ175" s="435"/>
      <c r="AR175" s="196"/>
    </row>
    <row r="176" spans="1:44" ht="15.75" x14ac:dyDescent="0.2">
      <c r="A176" s="149"/>
      <c r="B176" s="147"/>
      <c r="C176" s="105"/>
      <c r="D176" s="105"/>
      <c r="E176" s="105"/>
      <c r="F176" s="105"/>
      <c r="G176" s="105"/>
      <c r="H176" s="6"/>
      <c r="I176" s="6"/>
      <c r="J176" s="382"/>
      <c r="K176" s="383"/>
      <c r="L176" s="383"/>
      <c r="M176" s="382"/>
      <c r="N176" s="383"/>
      <c r="O176" s="458"/>
      <c r="P176" s="460"/>
      <c r="Q176" s="228"/>
      <c r="R176" s="383"/>
      <c r="S176" s="383"/>
      <c r="T176" s="382"/>
      <c r="U176" s="383"/>
      <c r="V176" s="383"/>
      <c r="W176" s="382"/>
      <c r="X176" s="383"/>
      <c r="Y176" s="458"/>
      <c r="Z176" s="460"/>
      <c r="AA176" s="228"/>
      <c r="AB176" s="383"/>
      <c r="AC176" s="458"/>
      <c r="AD176" s="460"/>
      <c r="AE176" s="228"/>
      <c r="AF176" s="84"/>
      <c r="AI176" s="357"/>
      <c r="AK176" s="435"/>
      <c r="AL176" s="435"/>
      <c r="AM176" s="435"/>
      <c r="AN176" s="435"/>
      <c r="AO176" s="435"/>
      <c r="AP176" s="435"/>
      <c r="AQ176" s="435"/>
      <c r="AR176" s="196"/>
    </row>
    <row r="177" spans="1:44" ht="16.5" thickBot="1" x14ac:dyDescent="0.25">
      <c r="A177" s="149"/>
      <c r="B177" s="147"/>
      <c r="C177" s="138" t="s">
        <v>67</v>
      </c>
      <c r="D177" s="105"/>
      <c r="E177" s="105"/>
      <c r="F177" s="105"/>
      <c r="G177" s="105"/>
      <c r="H177" s="6"/>
      <c r="I177" s="6"/>
      <c r="J177" s="382"/>
      <c r="K177" s="383"/>
      <c r="L177" s="383"/>
      <c r="M177" s="382"/>
      <c r="N177" s="383"/>
      <c r="O177" s="458"/>
      <c r="P177" s="460"/>
      <c r="Q177" s="228"/>
      <c r="R177" s="383"/>
      <c r="S177" s="383"/>
      <c r="T177" s="382"/>
      <c r="U177" s="383"/>
      <c r="V177" s="383"/>
      <c r="W177" s="382"/>
      <c r="X177" s="383"/>
      <c r="Y177" s="458"/>
      <c r="Z177" s="460"/>
      <c r="AA177" s="228"/>
      <c r="AB177" s="383"/>
      <c r="AC177" s="458"/>
      <c r="AD177" s="460"/>
      <c r="AE177" s="228"/>
      <c r="AF177" s="84"/>
      <c r="AI177" s="357"/>
      <c r="AK177" s="435"/>
      <c r="AL177" s="435"/>
      <c r="AM177" s="435"/>
      <c r="AN177" s="435"/>
      <c r="AO177" s="435"/>
      <c r="AP177" s="435"/>
      <c r="AQ177" s="435"/>
      <c r="AR177" s="196"/>
    </row>
    <row r="178" spans="1:44" ht="18.75" thickBot="1" x14ac:dyDescent="0.3">
      <c r="A178" s="149"/>
      <c r="B178" s="147"/>
      <c r="C178" s="105" t="s">
        <v>3896</v>
      </c>
      <c r="D178" s="105"/>
      <c r="E178" s="105"/>
      <c r="F178" s="105"/>
      <c r="G178" s="105"/>
      <c r="H178" s="6"/>
      <c r="I178" s="6"/>
      <c r="J178" s="1016">
        <v>0</v>
      </c>
      <c r="K178" s="96"/>
      <c r="L178" s="96"/>
      <c r="M178" s="963">
        <v>0</v>
      </c>
      <c r="N178" s="1011"/>
      <c r="O178" s="458"/>
      <c r="P178" s="970">
        <f>+J178+M178</f>
        <v>0</v>
      </c>
      <c r="Q178" s="1039"/>
      <c r="R178" s="383"/>
      <c r="S178" s="96"/>
      <c r="T178" s="1016">
        <v>0</v>
      </c>
      <c r="U178" s="96"/>
      <c r="V178" s="96"/>
      <c r="W178" s="963">
        <v>0</v>
      </c>
      <c r="X178" s="1011"/>
      <c r="Y178" s="458"/>
      <c r="Z178" s="970">
        <f>+T178+W178</f>
        <v>0</v>
      </c>
      <c r="AA178" s="1039"/>
      <c r="AB178" s="383"/>
      <c r="AC178" s="458"/>
      <c r="AD178" s="1314">
        <f>+P178+Z178</f>
        <v>0</v>
      </c>
      <c r="AE178" s="1039"/>
      <c r="AF178" s="84"/>
      <c r="AH178" s="356" t="str">
        <f>+IF(AI178=0,"","&lt;===")</f>
        <v/>
      </c>
      <c r="AI178" s="358">
        <f>+IF(J178+M178+T178+W178=AD178,0,1)</f>
        <v>0</v>
      </c>
      <c r="AJ178" s="237"/>
      <c r="AK178" s="433">
        <f>ROUND(J178+M178+T178+W178,0)</f>
        <v>0</v>
      </c>
      <c r="AL178" s="216"/>
      <c r="AM178" s="434">
        <f>J178+M178+T178+W178</f>
        <v>0</v>
      </c>
      <c r="AN178" s="435"/>
      <c r="AO178" s="434">
        <f>AM178-AK178</f>
        <v>0</v>
      </c>
      <c r="AP178" s="195"/>
      <c r="AQ178" s="195" t="str">
        <f>IF(AO178&lt;&gt;0,"Please remove pence. All figures shown in whole £s","")</f>
        <v/>
      </c>
      <c r="AR178" s="196"/>
    </row>
    <row r="179" spans="1:44" ht="15.75" x14ac:dyDescent="0.2">
      <c r="A179" s="149"/>
      <c r="B179" s="147"/>
      <c r="C179" s="105" t="s">
        <v>66</v>
      </c>
      <c r="D179" s="105"/>
      <c r="E179" s="105"/>
      <c r="F179" s="105"/>
      <c r="G179" s="105"/>
      <c r="H179" s="6"/>
      <c r="I179" s="6"/>
      <c r="J179" s="382"/>
      <c r="K179" s="383"/>
      <c r="L179" s="383"/>
      <c r="M179" s="382"/>
      <c r="N179" s="383"/>
      <c r="O179" s="458"/>
      <c r="P179" s="460"/>
      <c r="Q179" s="228"/>
      <c r="R179" s="383"/>
      <c r="S179" s="383"/>
      <c r="T179" s="382"/>
      <c r="U179" s="383"/>
      <c r="V179" s="383"/>
      <c r="W179" s="382"/>
      <c r="X179" s="383"/>
      <c r="Y179" s="458"/>
      <c r="Z179" s="460"/>
      <c r="AA179" s="228"/>
      <c r="AB179" s="383"/>
      <c r="AC179" s="458"/>
      <c r="AD179" s="460"/>
      <c r="AE179" s="228"/>
      <c r="AF179" s="84"/>
      <c r="AI179" s="357"/>
      <c r="AK179" s="435"/>
      <c r="AL179" s="435"/>
      <c r="AM179" s="435"/>
      <c r="AN179" s="435"/>
      <c r="AO179" s="435"/>
      <c r="AP179" s="435"/>
      <c r="AQ179" s="435"/>
      <c r="AR179" s="196"/>
    </row>
    <row r="180" spans="1:44" ht="15.75" x14ac:dyDescent="0.2">
      <c r="A180" s="149"/>
      <c r="B180" s="147"/>
      <c r="C180" s="105"/>
      <c r="D180" s="105"/>
      <c r="E180" s="105"/>
      <c r="F180" s="105"/>
      <c r="G180" s="105"/>
      <c r="H180" s="6"/>
      <c r="I180" s="6"/>
      <c r="J180" s="382"/>
      <c r="K180" s="383"/>
      <c r="L180" s="383"/>
      <c r="M180" s="382"/>
      <c r="N180" s="383"/>
      <c r="O180" s="458"/>
      <c r="P180" s="460"/>
      <c r="Q180" s="228"/>
      <c r="R180" s="383"/>
      <c r="S180" s="383"/>
      <c r="T180" s="382"/>
      <c r="U180" s="383"/>
      <c r="V180" s="383"/>
      <c r="W180" s="382"/>
      <c r="X180" s="383"/>
      <c r="Y180" s="458"/>
      <c r="Z180" s="460"/>
      <c r="AA180" s="228"/>
      <c r="AB180" s="383"/>
      <c r="AC180" s="458"/>
      <c r="AD180" s="460"/>
      <c r="AE180" s="228"/>
      <c r="AF180" s="84"/>
      <c r="AI180" s="357"/>
      <c r="AK180" s="435"/>
      <c r="AL180" s="435"/>
      <c r="AM180" s="435"/>
      <c r="AN180" s="435"/>
      <c r="AO180" s="435"/>
      <c r="AP180" s="435"/>
      <c r="AQ180" s="435"/>
      <c r="AR180" s="196"/>
    </row>
    <row r="181" spans="1:44" ht="16.5" thickBot="1" x14ac:dyDescent="0.25">
      <c r="A181" s="149"/>
      <c r="B181" s="147"/>
      <c r="C181" s="138" t="s">
        <v>68</v>
      </c>
      <c r="D181" s="105"/>
      <c r="E181" s="105"/>
      <c r="F181" s="105"/>
      <c r="G181" s="105"/>
      <c r="H181" s="6"/>
      <c r="I181" s="6"/>
      <c r="J181" s="6"/>
      <c r="K181" s="6"/>
      <c r="L181" s="6"/>
      <c r="M181" s="6"/>
      <c r="N181" s="6"/>
      <c r="O181" s="459"/>
      <c r="P181" s="459"/>
      <c r="Q181" s="228"/>
      <c r="R181" s="470"/>
      <c r="S181" s="6"/>
      <c r="T181" s="6"/>
      <c r="U181" s="6"/>
      <c r="V181" s="6"/>
      <c r="W181" s="6"/>
      <c r="X181" s="6"/>
      <c r="Y181" s="459"/>
      <c r="Z181" s="459"/>
      <c r="AA181" s="228"/>
      <c r="AB181" s="470"/>
      <c r="AC181" s="459"/>
      <c r="AD181" s="459"/>
      <c r="AE181" s="228"/>
      <c r="AF181" s="84"/>
      <c r="AI181" s="357"/>
      <c r="AK181" s="435"/>
      <c r="AL181" s="435"/>
      <c r="AM181" s="435"/>
      <c r="AN181" s="435"/>
      <c r="AO181" s="435"/>
      <c r="AP181" s="435"/>
      <c r="AQ181" s="435"/>
      <c r="AR181" s="196"/>
    </row>
    <row r="182" spans="1:44" ht="18.75" thickBot="1" x14ac:dyDescent="0.3">
      <c r="A182" s="149"/>
      <c r="B182" s="147"/>
      <c r="C182" s="105" t="s">
        <v>6786</v>
      </c>
      <c r="D182" s="105"/>
      <c r="E182" s="105"/>
      <c r="F182" s="105"/>
      <c r="G182" s="105"/>
      <c r="H182" s="6"/>
      <c r="I182" s="6"/>
      <c r="J182" s="1016">
        <v>0</v>
      </c>
      <c r="K182" s="96"/>
      <c r="L182" s="96"/>
      <c r="M182" s="1016">
        <v>0</v>
      </c>
      <c r="N182" s="96"/>
      <c r="O182" s="458"/>
      <c r="P182" s="1020">
        <f>+J182+M182</f>
        <v>0</v>
      </c>
      <c r="Q182" s="228"/>
      <c r="R182" s="383"/>
      <c r="S182" s="96"/>
      <c r="T182" s="1016">
        <v>0</v>
      </c>
      <c r="U182" s="96"/>
      <c r="V182" s="96"/>
      <c r="W182" s="1016">
        <v>0</v>
      </c>
      <c r="X182" s="96"/>
      <c r="Y182" s="458"/>
      <c r="Z182" s="1020">
        <f>+T182+W182</f>
        <v>0</v>
      </c>
      <c r="AA182" s="228"/>
      <c r="AB182" s="383"/>
      <c r="AC182" s="458"/>
      <c r="AD182" s="1314">
        <f>+P182+Z182</f>
        <v>0</v>
      </c>
      <c r="AE182" s="228"/>
      <c r="AF182" s="84"/>
      <c r="AH182" s="356" t="str">
        <f>+IF(AI182=0,"","&lt;===")</f>
        <v/>
      </c>
      <c r="AI182" s="358">
        <f>+IF(J182+M182+T182+W182=AD182,0,1)</f>
        <v>0</v>
      </c>
      <c r="AJ182" s="237"/>
      <c r="AK182" s="433">
        <f>ROUND(J182+M182+T182+W182,0)</f>
        <v>0</v>
      </c>
      <c r="AL182" s="216"/>
      <c r="AM182" s="434">
        <f>J182+M182+T182+W182</f>
        <v>0</v>
      </c>
      <c r="AN182" s="435"/>
      <c r="AO182" s="434">
        <f>AM182-AK182</f>
        <v>0</v>
      </c>
      <c r="AP182" s="195"/>
      <c r="AQ182" s="195" t="str">
        <f>IF(AO182&lt;&gt;0,"Please remove pence. All figures shown in whole £s","")</f>
        <v/>
      </c>
      <c r="AR182" s="196"/>
    </row>
    <row r="183" spans="1:44" ht="18" x14ac:dyDescent="0.25">
      <c r="A183" s="149"/>
      <c r="B183" s="147"/>
      <c r="C183" s="105" t="s">
        <v>66</v>
      </c>
      <c r="D183" s="105"/>
      <c r="E183" s="105"/>
      <c r="F183" s="105"/>
      <c r="G183" s="105"/>
      <c r="H183" s="6"/>
      <c r="I183" s="6"/>
      <c r="J183" s="6"/>
      <c r="K183" s="6"/>
      <c r="L183" s="6"/>
      <c r="M183" s="6"/>
      <c r="N183" s="6"/>
      <c r="O183" s="459"/>
      <c r="P183" s="459"/>
      <c r="Q183" s="228"/>
      <c r="R183" s="470"/>
      <c r="S183" s="6"/>
      <c r="T183" s="6"/>
      <c r="U183" s="6"/>
      <c r="V183" s="6"/>
      <c r="W183" s="6"/>
      <c r="X183" s="6"/>
      <c r="Y183" s="459"/>
      <c r="Z183" s="459"/>
      <c r="AA183" s="228"/>
      <c r="AB183" s="470"/>
      <c r="AC183" s="459"/>
      <c r="AD183" s="459"/>
      <c r="AE183" s="228"/>
      <c r="AF183" s="84"/>
      <c r="AH183" s="356"/>
      <c r="AI183" s="358"/>
      <c r="AJ183" s="237"/>
      <c r="AK183" s="435"/>
      <c r="AL183" s="435"/>
      <c r="AM183" s="435"/>
      <c r="AN183" s="435"/>
      <c r="AO183" s="435"/>
      <c r="AP183" s="435"/>
      <c r="AQ183" s="435"/>
      <c r="AR183" s="196"/>
    </row>
    <row r="184" spans="1:44" ht="18" x14ac:dyDescent="0.25">
      <c r="A184" s="149"/>
      <c r="B184" s="147"/>
      <c r="C184" s="105"/>
      <c r="D184" s="105"/>
      <c r="E184" s="105"/>
      <c r="F184" s="105"/>
      <c r="G184" s="105"/>
      <c r="H184" s="6"/>
      <c r="I184" s="6"/>
      <c r="J184" s="6"/>
      <c r="K184" s="6"/>
      <c r="L184" s="6"/>
      <c r="M184" s="6"/>
      <c r="N184" s="6"/>
      <c r="O184" s="459"/>
      <c r="P184" s="459"/>
      <c r="Q184" s="228"/>
      <c r="R184" s="470"/>
      <c r="S184" s="6"/>
      <c r="T184" s="6"/>
      <c r="U184" s="6"/>
      <c r="V184" s="6"/>
      <c r="W184" s="6"/>
      <c r="X184" s="6"/>
      <c r="Y184" s="459"/>
      <c r="Z184" s="459"/>
      <c r="AA184" s="228"/>
      <c r="AB184" s="470"/>
      <c r="AC184" s="459"/>
      <c r="AD184" s="459"/>
      <c r="AE184" s="228"/>
      <c r="AF184" s="84"/>
      <c r="AH184" s="356"/>
      <c r="AI184" s="358"/>
      <c r="AJ184" s="237"/>
      <c r="AK184" s="435"/>
      <c r="AL184" s="435"/>
      <c r="AM184" s="435"/>
      <c r="AN184" s="435"/>
      <c r="AO184" s="435"/>
      <c r="AP184" s="435"/>
      <c r="AQ184" s="435"/>
      <c r="AR184" s="196"/>
    </row>
    <row r="185" spans="1:44" ht="16.5" thickBot="1" x14ac:dyDescent="0.25">
      <c r="A185" s="675"/>
      <c r="B185" s="585"/>
      <c r="C185" s="580" t="s">
        <v>5430</v>
      </c>
      <c r="D185" s="581"/>
      <c r="E185" s="581"/>
      <c r="F185" s="581"/>
      <c r="G185" s="581"/>
      <c r="H185" s="6"/>
      <c r="I185" s="6"/>
      <c r="J185" s="96"/>
      <c r="K185" s="96"/>
      <c r="L185" s="96"/>
      <c r="M185" s="96"/>
      <c r="N185" s="96"/>
      <c r="O185" s="458"/>
      <c r="P185" s="458"/>
      <c r="Q185" s="228"/>
      <c r="R185" s="383"/>
      <c r="S185" s="96"/>
      <c r="T185" s="96"/>
      <c r="U185" s="96"/>
      <c r="V185" s="96"/>
      <c r="W185" s="96"/>
      <c r="X185" s="96"/>
      <c r="Y185" s="458"/>
      <c r="Z185" s="458"/>
      <c r="AA185" s="228"/>
      <c r="AB185" s="383"/>
      <c r="AC185" s="458"/>
      <c r="AD185" s="458"/>
      <c r="AE185" s="228"/>
      <c r="AF185" s="84"/>
      <c r="AI185" s="357"/>
      <c r="AJ185" s="886" t="s">
        <v>5504</v>
      </c>
      <c r="AK185" s="435"/>
      <c r="AL185" s="435"/>
      <c r="AM185" s="435"/>
      <c r="AN185" s="435"/>
      <c r="AO185" s="435"/>
      <c r="AP185" s="435"/>
      <c r="AQ185" s="435"/>
      <c r="AR185" s="196"/>
    </row>
    <row r="186" spans="1:44" ht="18.75" customHeight="1" thickBot="1" x14ac:dyDescent="0.3">
      <c r="A186" s="1343"/>
      <c r="B186" s="174"/>
      <c r="C186" s="581" t="s">
        <v>6895</v>
      </c>
      <c r="D186" s="1326"/>
      <c r="E186" s="1326"/>
      <c r="F186" s="1326"/>
      <c r="G186" s="1326"/>
      <c r="H186" s="6"/>
      <c r="I186" s="6"/>
      <c r="J186" s="1016">
        <v>0</v>
      </c>
      <c r="K186" s="96"/>
      <c r="L186" s="96"/>
      <c r="M186" s="963">
        <v>0</v>
      </c>
      <c r="N186" s="1011"/>
      <c r="O186" s="458"/>
      <c r="P186" s="1042">
        <f>+J186+M186</f>
        <v>0</v>
      </c>
      <c r="Q186" s="228"/>
      <c r="R186" s="383"/>
      <c r="S186" s="1305"/>
      <c r="T186" s="1016">
        <v>0</v>
      </c>
      <c r="U186" s="96"/>
      <c r="V186" s="96"/>
      <c r="W186" s="963">
        <v>0</v>
      </c>
      <c r="X186" s="1011"/>
      <c r="Y186" s="458"/>
      <c r="Z186" s="1042">
        <f>+T186+W186</f>
        <v>0</v>
      </c>
      <c r="AA186" s="228"/>
      <c r="AB186" s="383"/>
      <c r="AC186" s="458"/>
      <c r="AD186" s="1042">
        <f>+P186+Z186</f>
        <v>0</v>
      </c>
      <c r="AE186" s="228"/>
      <c r="AF186" s="84"/>
      <c r="AH186" s="356" t="str">
        <f>+IF(AI186=0,"","&lt;===")</f>
        <v/>
      </c>
      <c r="AI186" s="358">
        <f>+IF(J186+M186+T186+W186=AD186,0,1)</f>
        <v>0</v>
      </c>
      <c r="AJ186" s="237">
        <f>INDEX(Data!DM:DM,MATCH(Import_LA_Code,Ref_LA_Codes,0))</f>
        <v>0</v>
      </c>
      <c r="AK186" s="433">
        <f>ROUND(J186+M186+T186+W186,0)</f>
        <v>0</v>
      </c>
      <c r="AL186" s="216"/>
      <c r="AM186" s="434">
        <f>J186+M186+T186+W186</f>
        <v>0</v>
      </c>
      <c r="AN186" s="435"/>
      <c r="AO186" s="434">
        <f>AM186-AK186</f>
        <v>0</v>
      </c>
      <c r="AP186" s="195"/>
      <c r="AQ186" s="195" t="str">
        <f>IF(AO186&lt;&gt;0,"Please remove pence. All figures shown in whole £s","")</f>
        <v/>
      </c>
      <c r="AR186" s="196"/>
    </row>
    <row r="187" spans="1:44" ht="18.75" thickBot="1" x14ac:dyDescent="0.3">
      <c r="A187" s="1528"/>
      <c r="B187" s="174"/>
      <c r="C187" s="581"/>
      <c r="D187" s="1326"/>
      <c r="E187" s="1326"/>
      <c r="F187" s="1326"/>
      <c r="G187" s="1326"/>
      <c r="H187" s="6"/>
      <c r="I187" s="6"/>
      <c r="J187" s="382"/>
      <c r="K187" s="383"/>
      <c r="L187" s="383"/>
      <c r="M187" s="382"/>
      <c r="N187" s="96"/>
      <c r="O187" s="458"/>
      <c r="P187" s="925"/>
      <c r="Q187" s="228"/>
      <c r="R187" s="383"/>
      <c r="S187" s="96"/>
      <c r="T187" s="382"/>
      <c r="U187" s="383"/>
      <c r="V187" s="383"/>
      <c r="W187" s="382"/>
      <c r="X187" s="96"/>
      <c r="Y187" s="458"/>
      <c r="Z187" s="925"/>
      <c r="AA187" s="228"/>
      <c r="AB187" s="383"/>
      <c r="AC187" s="458"/>
      <c r="AD187" s="925"/>
      <c r="AE187" s="228"/>
      <c r="AF187" s="922"/>
      <c r="AH187" s="356"/>
      <c r="AI187" s="358"/>
      <c r="AJ187" s="886" t="s">
        <v>5505</v>
      </c>
      <c r="AK187" s="433"/>
      <c r="AL187" s="216"/>
      <c r="AM187" s="434"/>
      <c r="AN187" s="195"/>
      <c r="AO187" s="434"/>
      <c r="AP187" s="195"/>
      <c r="AQ187" s="195"/>
      <c r="AR187" s="196"/>
    </row>
    <row r="188" spans="1:44" ht="18.75" customHeight="1" thickBot="1" x14ac:dyDescent="0.3">
      <c r="A188" s="1343"/>
      <c r="B188" s="174"/>
      <c r="C188" s="581" t="s">
        <v>6896</v>
      </c>
      <c r="D188" s="581"/>
      <c r="E188" s="581"/>
      <c r="F188" s="581"/>
      <c r="G188" s="581"/>
      <c r="H188" s="6"/>
      <c r="I188" s="6"/>
      <c r="J188" s="947">
        <v>0</v>
      </c>
      <c r="K188" s="1051"/>
      <c r="L188" s="470"/>
      <c r="M188" s="1018">
        <v>0</v>
      </c>
      <c r="N188" s="470"/>
      <c r="O188" s="459"/>
      <c r="P188" s="970">
        <f>+J188+M188</f>
        <v>0</v>
      </c>
      <c r="Q188" s="1039"/>
      <c r="R188" s="470"/>
      <c r="S188" s="470"/>
      <c r="T188" s="947">
        <v>0</v>
      </c>
      <c r="U188" s="1051"/>
      <c r="V188" s="470"/>
      <c r="W188" s="1018">
        <v>0</v>
      </c>
      <c r="X188" s="470"/>
      <c r="Y188" s="459"/>
      <c r="Z188" s="970">
        <f>+T188+W188</f>
        <v>0</v>
      </c>
      <c r="AA188" s="1039"/>
      <c r="AB188" s="470"/>
      <c r="AC188" s="459"/>
      <c r="AD188" s="970">
        <f>+P188+Z188</f>
        <v>0</v>
      </c>
      <c r="AE188" s="1039"/>
      <c r="AF188" s="84"/>
      <c r="AH188" s="356" t="str">
        <f>+IF(AI188=0,"","&lt;===")</f>
        <v/>
      </c>
      <c r="AI188" s="358">
        <f>+IF(J188+M188+T188+W188=AD188,0,1)</f>
        <v>0</v>
      </c>
      <c r="AJ188" s="237">
        <f>INDEX(Data!DL:DL,MATCH(Import_LA_Code,Ref_LA_Codes,0))</f>
        <v>0</v>
      </c>
      <c r="AK188" s="433">
        <f>ROUND(J188+M188+T188+W188,0)</f>
        <v>0</v>
      </c>
      <c r="AL188" s="216"/>
      <c r="AM188" s="434">
        <f>J188+M188+T188+W188</f>
        <v>0</v>
      </c>
      <c r="AN188" s="435"/>
      <c r="AO188" s="434">
        <f>AM188-AK188</f>
        <v>0</v>
      </c>
      <c r="AP188" s="195"/>
      <c r="AQ188" s="195" t="str">
        <f>IF(AO188&lt;&gt;0,"Please remove pence. All figures shown in whole £s","")</f>
        <v/>
      </c>
      <c r="AR188" s="196"/>
    </row>
    <row r="189" spans="1:44" x14ac:dyDescent="0.2">
      <c r="A189" s="1343"/>
      <c r="B189" s="174"/>
      <c r="C189" s="581" t="s">
        <v>7614</v>
      </c>
      <c r="D189" s="581"/>
      <c r="E189" s="581"/>
      <c r="F189" s="581"/>
      <c r="G189" s="581"/>
      <c r="H189" s="6"/>
      <c r="I189" s="6"/>
      <c r="J189" s="6"/>
      <c r="K189" s="6"/>
      <c r="L189" s="6"/>
      <c r="M189" s="6"/>
      <c r="N189" s="6"/>
      <c r="O189" s="459"/>
      <c r="P189" s="459"/>
      <c r="Q189" s="228"/>
      <c r="R189" s="470"/>
      <c r="S189" s="6"/>
      <c r="T189" s="6"/>
      <c r="U189" s="6"/>
      <c r="V189" s="6"/>
      <c r="W189" s="6"/>
      <c r="X189" s="6"/>
      <c r="Y189" s="459"/>
      <c r="Z189" s="459"/>
      <c r="AA189" s="228"/>
      <c r="AB189" s="470"/>
      <c r="AC189" s="459"/>
      <c r="AD189" s="459"/>
      <c r="AE189" s="228"/>
      <c r="AF189" s="84"/>
      <c r="AI189" s="357"/>
      <c r="AK189" s="435"/>
      <c r="AL189" s="435"/>
      <c r="AM189" s="435"/>
      <c r="AN189" s="435"/>
      <c r="AO189" s="435"/>
      <c r="AP189" s="435"/>
      <c r="AQ189" s="435"/>
      <c r="AR189" s="196"/>
    </row>
    <row r="190" spans="1:44" x14ac:dyDescent="0.2">
      <c r="A190" s="149"/>
      <c r="B190" s="147"/>
      <c r="C190" s="105"/>
      <c r="D190" s="105"/>
      <c r="E190" s="105"/>
      <c r="F190" s="105"/>
      <c r="G190" s="105"/>
      <c r="H190" s="6"/>
      <c r="I190" s="6"/>
      <c r="J190" s="6"/>
      <c r="K190" s="6"/>
      <c r="L190" s="6"/>
      <c r="M190" s="6"/>
      <c r="N190" s="6"/>
      <c r="O190" s="459"/>
      <c r="P190" s="459"/>
      <c r="Q190" s="228"/>
      <c r="R190" s="470"/>
      <c r="S190" s="6"/>
      <c r="T190" s="6"/>
      <c r="U190" s="6"/>
      <c r="V190" s="6"/>
      <c r="W190" s="6"/>
      <c r="X190" s="6"/>
      <c r="Y190" s="459"/>
      <c r="Z190" s="459"/>
      <c r="AA190" s="228"/>
      <c r="AB190" s="470"/>
      <c r="AC190" s="459"/>
      <c r="AD190" s="459"/>
      <c r="AE190" s="228"/>
      <c r="AF190" s="84"/>
      <c r="AI190" s="357"/>
      <c r="AK190" s="435"/>
      <c r="AL190" s="435"/>
      <c r="AM190" s="435"/>
      <c r="AN190" s="435"/>
      <c r="AO190" s="435"/>
      <c r="AP190" s="435"/>
      <c r="AQ190" s="435"/>
      <c r="AR190" s="196"/>
    </row>
    <row r="191" spans="1:44" ht="16.5" thickBot="1" x14ac:dyDescent="0.25">
      <c r="A191" s="149"/>
      <c r="B191" s="147"/>
      <c r="C191" s="580" t="s">
        <v>5431</v>
      </c>
      <c r="D191" s="581"/>
      <c r="E191" s="581"/>
      <c r="F191" s="581"/>
      <c r="G191" s="581"/>
      <c r="H191" s="470"/>
      <c r="I191" s="470"/>
      <c r="J191" s="470"/>
      <c r="K191" s="470"/>
      <c r="L191" s="470"/>
      <c r="M191" s="470"/>
      <c r="N191" s="470"/>
      <c r="O191" s="459"/>
      <c r="P191" s="459"/>
      <c r="Q191" s="228"/>
      <c r="R191" s="470"/>
      <c r="S191" s="470"/>
      <c r="T191" s="470"/>
      <c r="U191" s="470"/>
      <c r="V191" s="470"/>
      <c r="W191" s="470"/>
      <c r="X191" s="470"/>
      <c r="Y191" s="459"/>
      <c r="Z191" s="459"/>
      <c r="AA191" s="228"/>
      <c r="AB191" s="470"/>
      <c r="AC191" s="459"/>
      <c r="AD191" s="459"/>
      <c r="AE191" s="228"/>
      <c r="AF191" s="84"/>
      <c r="AI191" s="357"/>
      <c r="AK191" s="435"/>
      <c r="AL191" s="435"/>
      <c r="AM191" s="435"/>
      <c r="AN191" s="435"/>
      <c r="AO191" s="435"/>
      <c r="AP191" s="435"/>
      <c r="AQ191" s="435"/>
      <c r="AR191" s="196"/>
    </row>
    <row r="192" spans="1:44" ht="18.75" customHeight="1" thickBot="1" x14ac:dyDescent="0.3">
      <c r="A192" s="149"/>
      <c r="B192" s="174"/>
      <c r="C192" s="581" t="s">
        <v>6897</v>
      </c>
      <c r="D192" s="581"/>
      <c r="E192" s="581"/>
      <c r="F192" s="581"/>
      <c r="G192" s="581"/>
      <c r="H192" s="470"/>
      <c r="I192" s="470"/>
      <c r="J192" s="1016">
        <v>0</v>
      </c>
      <c r="K192" s="470"/>
      <c r="L192" s="470"/>
      <c r="M192" s="1016">
        <v>0</v>
      </c>
      <c r="N192" s="470"/>
      <c r="O192" s="459"/>
      <c r="P192" s="1020">
        <f>+J192+M192</f>
        <v>0</v>
      </c>
      <c r="Q192" s="228"/>
      <c r="R192" s="470"/>
      <c r="S192" s="470"/>
      <c r="T192" s="1016">
        <v>0</v>
      </c>
      <c r="U192" s="470"/>
      <c r="V192" s="470"/>
      <c r="W192" s="1016">
        <v>0</v>
      </c>
      <c r="X192" s="470"/>
      <c r="Y192" s="459"/>
      <c r="Z192" s="1020">
        <f>+T192+W192</f>
        <v>0</v>
      </c>
      <c r="AA192" s="228"/>
      <c r="AB192" s="470"/>
      <c r="AC192" s="459"/>
      <c r="AD192" s="1314">
        <f>+P192+Z192</f>
        <v>0</v>
      </c>
      <c r="AE192" s="228"/>
      <c r="AF192" s="84"/>
      <c r="AH192" s="356" t="str">
        <f>+IF(AI192=0,"","&lt;===")</f>
        <v/>
      </c>
      <c r="AI192" s="358">
        <f>+IF(J192+M192+T192+W192=AD192,0,1)</f>
        <v>0</v>
      </c>
      <c r="AJ192" s="237"/>
      <c r="AK192" s="433">
        <f>ROUND(J192+M192+T192+W192,0)</f>
        <v>0</v>
      </c>
      <c r="AL192" s="216"/>
      <c r="AM192" s="434">
        <f>J192+M192+T192+W192</f>
        <v>0</v>
      </c>
      <c r="AN192" s="435"/>
      <c r="AO192" s="434">
        <f>AM192-AK192</f>
        <v>0</v>
      </c>
      <c r="AP192" s="195"/>
      <c r="AQ192" s="195" t="str">
        <f>IF(AO192&lt;&gt;0,"Please remove pence. All figures shown in whole £s","")</f>
        <v/>
      </c>
      <c r="AR192" s="196"/>
    </row>
    <row r="193" spans="1:44" ht="18.75" customHeight="1" x14ac:dyDescent="0.25">
      <c r="A193" s="149"/>
      <c r="B193" s="174"/>
      <c r="C193" s="581" t="s">
        <v>5502</v>
      </c>
      <c r="D193" s="581"/>
      <c r="E193" s="581"/>
      <c r="F193" s="581"/>
      <c r="G193" s="581"/>
      <c r="H193" s="470"/>
      <c r="I193" s="470"/>
      <c r="J193" s="470"/>
      <c r="K193" s="470"/>
      <c r="L193" s="470"/>
      <c r="M193" s="470"/>
      <c r="N193" s="470"/>
      <c r="O193" s="459"/>
      <c r="P193" s="459"/>
      <c r="Q193" s="228"/>
      <c r="R193" s="470"/>
      <c r="S193" s="470"/>
      <c r="T193" s="470"/>
      <c r="U193" s="470"/>
      <c r="V193" s="470"/>
      <c r="W193" s="470"/>
      <c r="X193" s="470"/>
      <c r="Y193" s="459"/>
      <c r="Z193" s="459"/>
      <c r="AA193" s="228"/>
      <c r="AB193" s="470"/>
      <c r="AC193" s="459"/>
      <c r="AD193" s="459"/>
      <c r="AE193" s="228"/>
      <c r="AF193" s="84"/>
      <c r="AH193" s="356"/>
      <c r="AI193" s="358"/>
      <c r="AJ193" s="237"/>
      <c r="AK193" s="433"/>
      <c r="AL193" s="216"/>
      <c r="AM193" s="434"/>
      <c r="AN193" s="195"/>
      <c r="AO193" s="434"/>
      <c r="AP193" s="195"/>
      <c r="AQ193" s="195"/>
      <c r="AR193" s="196"/>
    </row>
    <row r="194" spans="1:44" x14ac:dyDescent="0.2">
      <c r="A194" s="149"/>
      <c r="B194" s="147"/>
      <c r="C194" s="105"/>
      <c r="D194" s="105"/>
      <c r="E194" s="105"/>
      <c r="F194" s="105"/>
      <c r="G194" s="105"/>
      <c r="H194" s="6"/>
      <c r="I194" s="6"/>
      <c r="J194" s="6"/>
      <c r="K194" s="6"/>
      <c r="L194" s="6"/>
      <c r="M194" s="6"/>
      <c r="N194" s="6"/>
      <c r="O194" s="459"/>
      <c r="P194" s="459"/>
      <c r="Q194" s="228"/>
      <c r="R194" s="470"/>
      <c r="S194" s="6"/>
      <c r="T194" s="6"/>
      <c r="U194" s="6"/>
      <c r="V194" s="6"/>
      <c r="W194" s="6"/>
      <c r="X194" s="6"/>
      <c r="Y194" s="459"/>
      <c r="Z194" s="459"/>
      <c r="AA194" s="228"/>
      <c r="AB194" s="470"/>
      <c r="AC194" s="459"/>
      <c r="AD194" s="459"/>
      <c r="AE194" s="228"/>
      <c r="AF194" s="84"/>
      <c r="AI194" s="357"/>
      <c r="AK194" s="435"/>
      <c r="AL194" s="435"/>
      <c r="AM194" s="435"/>
      <c r="AN194" s="435"/>
      <c r="AO194" s="435"/>
      <c r="AP194" s="435"/>
      <c r="AQ194" s="435"/>
      <c r="AR194" s="196"/>
    </row>
    <row r="195" spans="1:44" ht="16.5" thickBot="1" x14ac:dyDescent="0.25">
      <c r="A195" s="149"/>
      <c r="B195" s="147"/>
      <c r="C195" s="138" t="s">
        <v>37</v>
      </c>
      <c r="D195" s="105"/>
      <c r="E195" s="105"/>
      <c r="F195" s="105"/>
      <c r="G195" s="105"/>
      <c r="H195" s="6"/>
      <c r="I195" s="6"/>
      <c r="J195" s="6"/>
      <c r="K195" s="6"/>
      <c r="L195" s="6"/>
      <c r="M195" s="6"/>
      <c r="N195" s="6"/>
      <c r="O195" s="459"/>
      <c r="P195" s="459"/>
      <c r="Q195" s="228"/>
      <c r="R195" s="470"/>
      <c r="S195" s="6"/>
      <c r="T195" s="6"/>
      <c r="U195" s="6"/>
      <c r="V195" s="6"/>
      <c r="W195" s="6"/>
      <c r="X195" s="6"/>
      <c r="Y195" s="459"/>
      <c r="Z195" s="459"/>
      <c r="AA195" s="228"/>
      <c r="AB195" s="470"/>
      <c r="AC195" s="459"/>
      <c r="AD195" s="459"/>
      <c r="AE195" s="228"/>
      <c r="AF195" s="84"/>
      <c r="AI195" s="357"/>
      <c r="AK195" s="435"/>
      <c r="AL195" s="435"/>
      <c r="AM195" s="435"/>
      <c r="AN195" s="435"/>
      <c r="AO195" s="435"/>
      <c r="AP195" s="435"/>
      <c r="AQ195" s="435"/>
      <c r="AR195" s="196"/>
    </row>
    <row r="196" spans="1:44" ht="16.5" thickBot="1" x14ac:dyDescent="0.25">
      <c r="A196" s="149"/>
      <c r="B196" s="147"/>
      <c r="C196" s="581" t="s">
        <v>6898</v>
      </c>
      <c r="D196" s="581"/>
      <c r="E196" s="581"/>
      <c r="F196" s="581"/>
      <c r="G196" s="581"/>
      <c r="H196" s="470"/>
      <c r="I196" s="470"/>
      <c r="J196" s="1016">
        <v>0</v>
      </c>
      <c r="K196" s="470"/>
      <c r="L196" s="470"/>
      <c r="M196" s="1016">
        <v>0</v>
      </c>
      <c r="N196" s="470"/>
      <c r="O196" s="459"/>
      <c r="P196" s="1020">
        <f>+J196+M196</f>
        <v>0</v>
      </c>
      <c r="Q196" s="228"/>
      <c r="R196" s="470"/>
      <c r="S196" s="470"/>
      <c r="T196" s="1566">
        <v>0</v>
      </c>
      <c r="U196" s="470"/>
      <c r="V196" s="470"/>
      <c r="W196" s="1566">
        <v>0</v>
      </c>
      <c r="X196" s="470"/>
      <c r="Y196" s="459"/>
      <c r="Z196" s="1020">
        <f>+T196+W196</f>
        <v>0</v>
      </c>
      <c r="AA196" s="228"/>
      <c r="AB196" s="470"/>
      <c r="AC196" s="459"/>
      <c r="AD196" s="1314">
        <f>+P196+Z196</f>
        <v>0</v>
      </c>
      <c r="AE196" s="228"/>
      <c r="AF196" s="84"/>
      <c r="AI196" s="358">
        <f>+IF(J196+M196+T196+W196=AD196,0,1)</f>
        <v>0</v>
      </c>
      <c r="AK196" s="433">
        <f>ROUND(J196+M196+T196+W196,0)</f>
        <v>0</v>
      </c>
      <c r="AL196" s="216"/>
      <c r="AM196" s="434">
        <f>J196+M196+T196+W196</f>
        <v>0</v>
      </c>
      <c r="AN196" s="435"/>
      <c r="AO196" s="434">
        <f>AM196-AK196</f>
        <v>0</v>
      </c>
      <c r="AP196" s="435"/>
      <c r="AQ196" s="435"/>
      <c r="AR196" s="196"/>
    </row>
    <row r="197" spans="1:44" x14ac:dyDescent="0.2">
      <c r="A197" s="149"/>
      <c r="B197" s="147"/>
      <c r="C197" s="581" t="s">
        <v>66</v>
      </c>
      <c r="D197" s="581"/>
      <c r="E197" s="581"/>
      <c r="F197" s="581"/>
      <c r="G197" s="581"/>
      <c r="H197" s="470"/>
      <c r="I197" s="470"/>
      <c r="J197" s="470"/>
      <c r="K197" s="470"/>
      <c r="L197" s="470"/>
      <c r="M197" s="470"/>
      <c r="N197" s="470"/>
      <c r="O197" s="459"/>
      <c r="P197" s="459"/>
      <c r="Q197" s="228"/>
      <c r="R197" s="470"/>
      <c r="S197" s="470"/>
      <c r="T197" s="470"/>
      <c r="U197" s="470"/>
      <c r="V197" s="470"/>
      <c r="W197" s="470"/>
      <c r="X197" s="470"/>
      <c r="Y197" s="459"/>
      <c r="Z197" s="459"/>
      <c r="AA197" s="228"/>
      <c r="AB197" s="470"/>
      <c r="AC197" s="459"/>
      <c r="AD197" s="459"/>
      <c r="AE197" s="228"/>
      <c r="AF197" s="84"/>
      <c r="AI197" s="358"/>
      <c r="AK197" s="433"/>
      <c r="AL197" s="435"/>
      <c r="AM197" s="434"/>
      <c r="AN197" s="195"/>
      <c r="AO197" s="434"/>
      <c r="AP197" s="435"/>
      <c r="AQ197" s="435"/>
      <c r="AR197" s="196"/>
    </row>
    <row r="198" spans="1:44" ht="15.75" x14ac:dyDescent="0.2">
      <c r="A198" s="149"/>
      <c r="B198" s="147"/>
      <c r="C198" s="105"/>
      <c r="D198" s="105"/>
      <c r="E198" s="105"/>
      <c r="F198" s="105"/>
      <c r="G198" s="105"/>
      <c r="H198" s="6"/>
      <c r="I198" s="6"/>
      <c r="J198" s="6"/>
      <c r="K198" s="6"/>
      <c r="L198" s="6"/>
      <c r="M198" s="6"/>
      <c r="N198" s="96"/>
      <c r="O198" s="458"/>
      <c r="P198" s="460"/>
      <c r="Q198" s="228"/>
      <c r="R198" s="383"/>
      <c r="S198" s="96"/>
      <c r="T198" s="6"/>
      <c r="U198" s="6"/>
      <c r="V198" s="6"/>
      <c r="W198" s="6"/>
      <c r="X198" s="96"/>
      <c r="Y198" s="458"/>
      <c r="Z198" s="460"/>
      <c r="AA198" s="228"/>
      <c r="AB198" s="383"/>
      <c r="AC198" s="458"/>
      <c r="AD198" s="460"/>
      <c r="AE198" s="228"/>
      <c r="AF198" s="84"/>
      <c r="AI198" s="357"/>
      <c r="AK198" s="435"/>
      <c r="AL198" s="435"/>
      <c r="AM198" s="435"/>
      <c r="AN198" s="435"/>
      <c r="AO198" s="435"/>
      <c r="AP198" s="435"/>
      <c r="AQ198" s="435"/>
      <c r="AR198" s="196"/>
    </row>
    <row r="199" spans="1:44" ht="16.5" thickBot="1" x14ac:dyDescent="0.25">
      <c r="A199" s="149"/>
      <c r="B199" s="147"/>
      <c r="C199" s="138" t="s">
        <v>1328</v>
      </c>
      <c r="D199" s="105"/>
      <c r="E199" s="105"/>
      <c r="F199" s="105"/>
      <c r="G199" s="105"/>
      <c r="H199" s="6"/>
      <c r="I199" s="6"/>
      <c r="J199" s="6"/>
      <c r="K199" s="6"/>
      <c r="L199" s="6"/>
      <c r="M199" s="6"/>
      <c r="N199" s="96"/>
      <c r="O199" s="458"/>
      <c r="P199" s="460"/>
      <c r="Q199" s="228"/>
      <c r="R199" s="383"/>
      <c r="S199" s="96"/>
      <c r="T199" s="6"/>
      <c r="U199" s="6"/>
      <c r="V199" s="6"/>
      <c r="W199" s="6"/>
      <c r="X199" s="96"/>
      <c r="Y199" s="458"/>
      <c r="Z199" s="460"/>
      <c r="AA199" s="228"/>
      <c r="AB199" s="383"/>
      <c r="AC199" s="458"/>
      <c r="AD199" s="460"/>
      <c r="AE199" s="228"/>
      <c r="AF199" s="84"/>
      <c r="AI199" s="357"/>
      <c r="AK199" s="435"/>
      <c r="AL199" s="435"/>
      <c r="AM199" s="435"/>
      <c r="AN199" s="435"/>
      <c r="AO199" s="435"/>
      <c r="AP199" s="435"/>
      <c r="AQ199" s="435"/>
      <c r="AR199" s="196"/>
    </row>
    <row r="200" spans="1:44" ht="16.5" thickBot="1" x14ac:dyDescent="0.25">
      <c r="A200" s="149"/>
      <c r="B200" s="147"/>
      <c r="C200" s="105" t="s">
        <v>6899</v>
      </c>
      <c r="D200" s="105"/>
      <c r="E200" s="105"/>
      <c r="F200" s="105"/>
      <c r="G200" s="105"/>
      <c r="H200" s="6"/>
      <c r="I200" s="6"/>
      <c r="J200" s="963">
        <v>0</v>
      </c>
      <c r="K200" s="1011"/>
      <c r="L200" s="96"/>
      <c r="M200" s="1016">
        <v>0</v>
      </c>
      <c r="N200" s="96"/>
      <c r="O200" s="458"/>
      <c r="P200" s="1020">
        <f>+J200+M200</f>
        <v>0</v>
      </c>
      <c r="Q200" s="228"/>
      <c r="R200" s="383"/>
      <c r="S200" s="96"/>
      <c r="T200" s="963">
        <v>0</v>
      </c>
      <c r="U200" s="1011"/>
      <c r="V200" s="96"/>
      <c r="W200" s="1016">
        <v>0</v>
      </c>
      <c r="X200" s="96"/>
      <c r="Y200" s="458"/>
      <c r="Z200" s="1020">
        <f>+T200+W200</f>
        <v>0</v>
      </c>
      <c r="AA200" s="228"/>
      <c r="AB200" s="383"/>
      <c r="AC200" s="458"/>
      <c r="AD200" s="1314">
        <f>+P200+Z200</f>
        <v>0</v>
      </c>
      <c r="AE200" s="228"/>
      <c r="AF200" s="84"/>
      <c r="AI200" s="358">
        <f>+IF(J200+M200+T200+W200=AD200,0,1)</f>
        <v>0</v>
      </c>
      <c r="AK200" s="433">
        <f>ROUND(J200+M200+T200+W200,0)</f>
        <v>0</v>
      </c>
      <c r="AL200" s="216"/>
      <c r="AM200" s="434">
        <f>J200+M200+T200+W200</f>
        <v>0</v>
      </c>
      <c r="AN200" s="435"/>
      <c r="AO200" s="434">
        <f>AM200-AK200</f>
        <v>0</v>
      </c>
      <c r="AP200" s="435"/>
      <c r="AQ200" s="435"/>
      <c r="AR200" s="196"/>
    </row>
    <row r="201" spans="1:44" ht="16.5" thickBot="1" x14ac:dyDescent="0.25">
      <c r="A201" s="149"/>
      <c r="B201" s="147"/>
      <c r="C201" s="105"/>
      <c r="D201" s="105"/>
      <c r="E201" s="105"/>
      <c r="F201" s="105"/>
      <c r="G201" s="105"/>
      <c r="H201" s="6"/>
      <c r="I201" s="6"/>
      <c r="J201" s="470"/>
      <c r="K201" s="96"/>
      <c r="L201" s="96"/>
      <c r="M201" s="6"/>
      <c r="N201" s="96"/>
      <c r="O201" s="458"/>
      <c r="P201" s="460"/>
      <c r="Q201" s="228"/>
      <c r="R201" s="383"/>
      <c r="S201" s="96"/>
      <c r="T201" s="470"/>
      <c r="U201" s="96"/>
      <c r="V201" s="96"/>
      <c r="W201" s="6"/>
      <c r="X201" s="96"/>
      <c r="Y201" s="458"/>
      <c r="Z201" s="460"/>
      <c r="AA201" s="228"/>
      <c r="AB201" s="383"/>
      <c r="AC201" s="458"/>
      <c r="AD201" s="460"/>
      <c r="AE201" s="228"/>
      <c r="AF201" s="84"/>
      <c r="AI201" s="358"/>
      <c r="AK201" s="433"/>
      <c r="AL201" s="435"/>
      <c r="AM201" s="434"/>
      <c r="AN201" s="195"/>
      <c r="AO201" s="434"/>
      <c r="AP201" s="435"/>
      <c r="AQ201" s="435"/>
      <c r="AR201" s="196"/>
    </row>
    <row r="202" spans="1:44" ht="16.5" thickBot="1" x14ac:dyDescent="0.25">
      <c r="A202" s="149"/>
      <c r="B202" s="147"/>
      <c r="C202" s="581" t="s">
        <v>6900</v>
      </c>
      <c r="D202" s="581"/>
      <c r="E202" s="581"/>
      <c r="F202" s="581"/>
      <c r="G202" s="581"/>
      <c r="H202" s="470"/>
      <c r="I202" s="470"/>
      <c r="J202" s="1016">
        <v>0</v>
      </c>
      <c r="K202" s="470"/>
      <c r="L202" s="470"/>
      <c r="M202" s="963">
        <v>0</v>
      </c>
      <c r="N202" s="1051"/>
      <c r="O202" s="459"/>
      <c r="P202" s="1043">
        <f>+J202+M202</f>
        <v>0</v>
      </c>
      <c r="Q202" s="1039"/>
      <c r="R202" s="470"/>
      <c r="S202" s="1307"/>
      <c r="T202" s="1016">
        <v>0</v>
      </c>
      <c r="U202" s="470"/>
      <c r="V202" s="470"/>
      <c r="W202" s="963">
        <v>0</v>
      </c>
      <c r="X202" s="1051"/>
      <c r="Y202" s="459"/>
      <c r="Z202" s="1043">
        <f>+T202+W202</f>
        <v>0</v>
      </c>
      <c r="AA202" s="1039"/>
      <c r="AB202" s="470"/>
      <c r="AC202" s="459"/>
      <c r="AD202" s="1314">
        <f>+P202+Z202</f>
        <v>0</v>
      </c>
      <c r="AE202" s="1039"/>
      <c r="AF202" s="84"/>
      <c r="AI202" s="358">
        <f>+IF(J202+M202+T202+W202=AD202,0,1)</f>
        <v>0</v>
      </c>
      <c r="AK202" s="433">
        <f>ROUND(J202+M202+T202+W202,0)</f>
        <v>0</v>
      </c>
      <c r="AL202" s="216"/>
      <c r="AM202" s="434">
        <f>J202+M202+T202+W202</f>
        <v>0</v>
      </c>
      <c r="AN202" s="435"/>
      <c r="AO202" s="434">
        <f>AM202-AK202</f>
        <v>0</v>
      </c>
      <c r="AP202" s="435"/>
      <c r="AQ202" s="435"/>
      <c r="AR202" s="196"/>
    </row>
    <row r="203" spans="1:44" x14ac:dyDescent="0.2">
      <c r="A203" s="149"/>
      <c r="B203" s="147"/>
      <c r="C203" s="581" t="s">
        <v>66</v>
      </c>
      <c r="D203" s="581"/>
      <c r="E203" s="581"/>
      <c r="F203" s="581"/>
      <c r="G203" s="581"/>
      <c r="H203" s="470"/>
      <c r="I203" s="470"/>
      <c r="J203" s="470"/>
      <c r="K203" s="470"/>
      <c r="L203" s="470"/>
      <c r="M203" s="470"/>
      <c r="N203" s="470"/>
      <c r="O203" s="459"/>
      <c r="P203" s="459"/>
      <c r="Q203" s="228"/>
      <c r="R203" s="470"/>
      <c r="S203" s="470"/>
      <c r="T203" s="470"/>
      <c r="U203" s="470"/>
      <c r="V203" s="470"/>
      <c r="W203" s="470"/>
      <c r="X203" s="470"/>
      <c r="Y203" s="459"/>
      <c r="Z203" s="459"/>
      <c r="AA203" s="228"/>
      <c r="AB203" s="470"/>
      <c r="AC203" s="459"/>
      <c r="AD203" s="459"/>
      <c r="AE203" s="228"/>
      <c r="AF203" s="84"/>
      <c r="AI203" s="358"/>
      <c r="AK203" s="433"/>
      <c r="AL203" s="435"/>
      <c r="AM203" s="434"/>
      <c r="AN203" s="195"/>
      <c r="AO203" s="434"/>
      <c r="AP203" s="435"/>
      <c r="AQ203" s="435"/>
      <c r="AR203" s="196"/>
    </row>
    <row r="204" spans="1:44" ht="15.75" x14ac:dyDescent="0.2">
      <c r="A204" s="149"/>
      <c r="B204" s="147"/>
      <c r="C204" s="581"/>
      <c r="D204" s="581"/>
      <c r="E204" s="581"/>
      <c r="F204" s="581"/>
      <c r="G204" s="581"/>
      <c r="H204" s="6"/>
      <c r="I204" s="6"/>
      <c r="J204" s="6"/>
      <c r="K204" s="6"/>
      <c r="L204" s="6"/>
      <c r="M204" s="6"/>
      <c r="N204" s="96"/>
      <c r="O204" s="458"/>
      <c r="P204" s="460"/>
      <c r="Q204" s="228"/>
      <c r="R204" s="383"/>
      <c r="S204" s="96"/>
      <c r="T204" s="6"/>
      <c r="U204" s="6"/>
      <c r="V204" s="6"/>
      <c r="W204" s="6"/>
      <c r="X204" s="96"/>
      <c r="Y204" s="458"/>
      <c r="Z204" s="460"/>
      <c r="AA204" s="228"/>
      <c r="AB204" s="383"/>
      <c r="AC204" s="458"/>
      <c r="AD204" s="460"/>
      <c r="AE204" s="228"/>
      <c r="AF204" s="84"/>
      <c r="AI204" s="357"/>
      <c r="AK204" s="435"/>
      <c r="AL204" s="435"/>
      <c r="AM204" s="435"/>
      <c r="AN204" s="435"/>
      <c r="AO204" s="435"/>
      <c r="AP204" s="435"/>
      <c r="AQ204" s="435"/>
      <c r="AR204" s="196"/>
    </row>
    <row r="205" spans="1:44" ht="16.5" thickBot="1" x14ac:dyDescent="0.25">
      <c r="A205" s="149"/>
      <c r="B205" s="174"/>
      <c r="C205" s="580" t="s">
        <v>5551</v>
      </c>
      <c r="D205" s="581"/>
      <c r="E205" s="581"/>
      <c r="F205" s="581"/>
      <c r="G205" s="581"/>
      <c r="H205" s="6"/>
      <c r="I205" s="6"/>
      <c r="J205" s="6"/>
      <c r="K205" s="6"/>
      <c r="L205" s="6"/>
      <c r="M205" s="6"/>
      <c r="N205" s="96"/>
      <c r="O205" s="458"/>
      <c r="P205" s="460"/>
      <c r="Q205" s="228"/>
      <c r="R205" s="383"/>
      <c r="S205" s="96"/>
      <c r="T205" s="6"/>
      <c r="U205" s="6"/>
      <c r="V205" s="6"/>
      <c r="W205" s="6"/>
      <c r="X205" s="96"/>
      <c r="Y205" s="458"/>
      <c r="Z205" s="460"/>
      <c r="AA205" s="228"/>
      <c r="AB205" s="383"/>
      <c r="AC205" s="458"/>
      <c r="AD205" s="460"/>
      <c r="AE205" s="228"/>
      <c r="AF205" s="84"/>
      <c r="AI205" s="357"/>
      <c r="AK205" s="435"/>
      <c r="AL205" s="435"/>
      <c r="AM205" s="435"/>
      <c r="AN205" s="435"/>
      <c r="AO205" s="435"/>
      <c r="AP205" s="435"/>
      <c r="AQ205" s="435"/>
      <c r="AR205" s="196"/>
    </row>
    <row r="206" spans="1:44" ht="16.5" thickBot="1" x14ac:dyDescent="0.25">
      <c r="A206" s="149"/>
      <c r="B206" s="174"/>
      <c r="C206" s="581" t="s">
        <v>6901</v>
      </c>
      <c r="D206" s="581"/>
      <c r="E206" s="581"/>
      <c r="F206" s="581"/>
      <c r="G206" s="581"/>
      <c r="H206" s="6"/>
      <c r="I206" s="6"/>
      <c r="J206" s="963">
        <v>0</v>
      </c>
      <c r="K206" s="1011"/>
      <c r="L206" s="96"/>
      <c r="M206" s="1016">
        <v>0</v>
      </c>
      <c r="N206" s="96"/>
      <c r="O206" s="458"/>
      <c r="P206" s="970">
        <f>+J206+M206</f>
        <v>0</v>
      </c>
      <c r="Q206" s="1039"/>
      <c r="R206" s="383"/>
      <c r="S206" s="96"/>
      <c r="T206" s="1565">
        <v>0</v>
      </c>
      <c r="U206" s="1011"/>
      <c r="V206" s="96"/>
      <c r="W206" s="1566">
        <v>0</v>
      </c>
      <c r="X206" s="96"/>
      <c r="Y206" s="458"/>
      <c r="Z206" s="970">
        <f>+T206+W206</f>
        <v>0</v>
      </c>
      <c r="AA206" s="1039"/>
      <c r="AB206" s="383"/>
      <c r="AC206" s="458"/>
      <c r="AD206" s="1314">
        <f>+P206+Z206</f>
        <v>0</v>
      </c>
      <c r="AE206" s="1039"/>
      <c r="AF206" s="84"/>
      <c r="AI206" s="358">
        <f>+IF(J206+M206+T206+W206=AD206,0,1)</f>
        <v>0</v>
      </c>
      <c r="AK206" s="433">
        <f>ROUND(J206+M206+T206+W206,0)</f>
        <v>0</v>
      </c>
      <c r="AL206" s="216"/>
      <c r="AM206" s="434">
        <f>J206+M206+T206+W206</f>
        <v>0</v>
      </c>
      <c r="AN206" s="435"/>
      <c r="AO206" s="434">
        <f>AM206-AK206</f>
        <v>0</v>
      </c>
      <c r="AP206" s="435"/>
      <c r="AQ206" s="435"/>
      <c r="AR206" s="196"/>
    </row>
    <row r="207" spans="1:44" ht="15.75" x14ac:dyDescent="0.2">
      <c r="A207" s="149"/>
      <c r="B207" s="174"/>
      <c r="C207" s="581"/>
      <c r="D207" s="581"/>
      <c r="E207" s="581"/>
      <c r="F207" s="581"/>
      <c r="G207" s="581"/>
      <c r="H207" s="6"/>
      <c r="I207" s="6"/>
      <c r="J207" s="6"/>
      <c r="K207" s="6"/>
      <c r="L207" s="6"/>
      <c r="M207" s="6"/>
      <c r="N207" s="6"/>
      <c r="O207" s="458"/>
      <c r="P207" s="460"/>
      <c r="Q207" s="228"/>
      <c r="R207" s="470"/>
      <c r="S207" s="6"/>
      <c r="T207" s="6"/>
      <c r="U207" s="6"/>
      <c r="V207" s="6"/>
      <c r="W207" s="6"/>
      <c r="X207" s="6"/>
      <c r="Y207" s="458"/>
      <c r="Z207" s="460"/>
      <c r="AA207" s="228"/>
      <c r="AB207" s="470"/>
      <c r="AC207" s="458"/>
      <c r="AD207" s="460"/>
      <c r="AE207" s="228"/>
      <c r="AF207" s="1261"/>
      <c r="AI207" s="358"/>
      <c r="AK207" s="433"/>
      <c r="AL207" s="435"/>
      <c r="AM207" s="434"/>
      <c r="AN207" s="195"/>
      <c r="AO207" s="434"/>
      <c r="AP207" s="435"/>
      <c r="AQ207" s="435"/>
      <c r="AR207" s="196"/>
    </row>
    <row r="208" spans="1:44" ht="15.75" x14ac:dyDescent="0.2">
      <c r="A208" s="1343"/>
      <c r="B208" s="174"/>
      <c r="C208" s="580" t="s">
        <v>5437</v>
      </c>
      <c r="D208" s="581"/>
      <c r="E208" s="581"/>
      <c r="F208" s="581"/>
      <c r="G208" s="581"/>
      <c r="H208" s="6"/>
      <c r="I208" s="6"/>
      <c r="J208" s="470"/>
      <c r="K208" s="96"/>
      <c r="L208" s="96"/>
      <c r="M208" s="6"/>
      <c r="N208" s="96"/>
      <c r="O208" s="458"/>
      <c r="P208" s="460"/>
      <c r="Q208" s="228"/>
      <c r="R208" s="383"/>
      <c r="S208" s="96"/>
      <c r="T208" s="470"/>
      <c r="U208" s="96"/>
      <c r="V208" s="96"/>
      <c r="W208" s="6"/>
      <c r="X208" s="96"/>
      <c r="Y208" s="458"/>
      <c r="Z208" s="460"/>
      <c r="AA208" s="228"/>
      <c r="AB208" s="383"/>
      <c r="AC208" s="458"/>
      <c r="AD208" s="460"/>
      <c r="AE208" s="228"/>
      <c r="AF208" s="84"/>
      <c r="AI208" s="358"/>
      <c r="AK208" s="433"/>
      <c r="AL208" s="435"/>
      <c r="AM208" s="434"/>
      <c r="AN208" s="195"/>
      <c r="AO208" s="434"/>
      <c r="AP208" s="435"/>
      <c r="AQ208" s="435"/>
      <c r="AR208" s="196"/>
    </row>
    <row r="209" spans="1:44" ht="16.5" thickBot="1" x14ac:dyDescent="0.25">
      <c r="A209" s="1528"/>
      <c r="B209" s="174"/>
      <c r="C209" s="580" t="s">
        <v>7125</v>
      </c>
      <c r="D209" s="581"/>
      <c r="E209" s="581"/>
      <c r="F209" s="581"/>
      <c r="G209" s="581"/>
      <c r="H209" s="6"/>
      <c r="I209" s="6"/>
      <c r="J209" s="470"/>
      <c r="K209" s="96"/>
      <c r="L209" s="96"/>
      <c r="M209" s="6"/>
      <c r="N209" s="96"/>
      <c r="O209" s="458"/>
      <c r="P209" s="460"/>
      <c r="Q209" s="228"/>
      <c r="R209" s="383"/>
      <c r="S209" s="96"/>
      <c r="T209" s="470"/>
      <c r="U209" s="96"/>
      <c r="V209" s="96"/>
      <c r="W209" s="6"/>
      <c r="X209" s="96"/>
      <c r="Y209" s="458"/>
      <c r="Z209" s="460"/>
      <c r="AA209" s="228"/>
      <c r="AB209" s="383"/>
      <c r="AC209" s="458"/>
      <c r="AD209" s="460"/>
      <c r="AE209" s="228"/>
      <c r="AF209" s="1261"/>
      <c r="AI209" s="358"/>
      <c r="AK209" s="433"/>
      <c r="AL209" s="435"/>
      <c r="AM209" s="434"/>
      <c r="AN209" s="195"/>
      <c r="AO209" s="434"/>
      <c r="AP209" s="435"/>
      <c r="AQ209" s="435"/>
      <c r="AR209" s="196"/>
    </row>
    <row r="210" spans="1:44" ht="16.5" thickBot="1" x14ac:dyDescent="0.25">
      <c r="A210" s="1343"/>
      <c r="B210" s="174"/>
      <c r="C210" s="581" t="s">
        <v>6902</v>
      </c>
      <c r="D210" s="581"/>
      <c r="E210" s="581"/>
      <c r="F210" s="581"/>
      <c r="G210" s="581"/>
      <c r="H210" s="470"/>
      <c r="I210" s="470"/>
      <c r="J210" s="1016">
        <v>0</v>
      </c>
      <c r="K210" s="470"/>
      <c r="L210" s="470"/>
      <c r="M210" s="1016">
        <v>0</v>
      </c>
      <c r="N210" s="470"/>
      <c r="O210" s="459"/>
      <c r="P210" s="1020">
        <f>+J210+M210</f>
        <v>0</v>
      </c>
      <c r="Q210" s="228"/>
      <c r="R210" s="470"/>
      <c r="S210" s="470"/>
      <c r="T210" s="1566">
        <v>0</v>
      </c>
      <c r="U210" s="470"/>
      <c r="V210" s="470"/>
      <c r="W210" s="1566">
        <v>0</v>
      </c>
      <c r="X210" s="470"/>
      <c r="Y210" s="459"/>
      <c r="Z210" s="1020">
        <f>+T210+W210</f>
        <v>0</v>
      </c>
      <c r="AA210" s="228"/>
      <c r="AB210" s="470"/>
      <c r="AC210" s="459"/>
      <c r="AD210" s="1314">
        <f>+P210+Z210</f>
        <v>0</v>
      </c>
      <c r="AE210" s="228"/>
      <c r="AF210" s="84"/>
      <c r="AI210" s="358">
        <f>+IF(J210+M210+T210+W210=AD210,0,1)</f>
        <v>0</v>
      </c>
      <c r="AK210" s="433">
        <f>ROUND(J210+M210+T210+W210,0)</f>
        <v>0</v>
      </c>
      <c r="AL210" s="216"/>
      <c r="AM210" s="434">
        <f>J210+M210+T210+W210</f>
        <v>0</v>
      </c>
      <c r="AN210" s="435"/>
      <c r="AO210" s="434">
        <f>AM210-AK210</f>
        <v>0</v>
      </c>
      <c r="AP210" s="435"/>
      <c r="AQ210" s="435"/>
      <c r="AR210" s="196"/>
    </row>
    <row r="211" spans="1:44" x14ac:dyDescent="0.2">
      <c r="A211" s="1343"/>
      <c r="B211" s="174"/>
      <c r="C211" s="581" t="s">
        <v>4074</v>
      </c>
      <c r="D211" s="581"/>
      <c r="E211" s="581"/>
      <c r="F211" s="581"/>
      <c r="G211" s="581"/>
      <c r="H211" s="470"/>
      <c r="I211" s="470"/>
      <c r="J211" s="470"/>
      <c r="K211" s="470"/>
      <c r="L211" s="470"/>
      <c r="M211" s="470"/>
      <c r="N211" s="470"/>
      <c r="O211" s="459"/>
      <c r="P211" s="459"/>
      <c r="Q211" s="228"/>
      <c r="R211" s="470"/>
      <c r="S211" s="470"/>
      <c r="T211" s="470"/>
      <c r="U211" s="470"/>
      <c r="V211" s="470"/>
      <c r="W211" s="470"/>
      <c r="X211" s="470"/>
      <c r="Y211" s="459"/>
      <c r="Z211" s="459"/>
      <c r="AA211" s="228"/>
      <c r="AB211" s="470"/>
      <c r="AC211" s="459"/>
      <c r="AD211" s="459"/>
      <c r="AE211" s="228"/>
      <c r="AF211" s="84"/>
      <c r="AI211" s="358"/>
      <c r="AK211" s="433"/>
      <c r="AL211" s="435"/>
      <c r="AM211" s="434"/>
      <c r="AN211" s="195"/>
      <c r="AO211" s="434"/>
      <c r="AP211" s="435"/>
      <c r="AQ211" s="435"/>
      <c r="AR211" s="196"/>
    </row>
    <row r="212" spans="1:44" x14ac:dyDescent="0.2">
      <c r="A212" s="581"/>
      <c r="B212" s="581"/>
      <c r="C212" s="590" t="s">
        <v>39</v>
      </c>
      <c r="D212" s="581"/>
      <c r="E212" s="581"/>
      <c r="F212" s="581"/>
      <c r="G212" s="581"/>
      <c r="H212" s="470"/>
      <c r="I212" s="470"/>
      <c r="J212" s="470"/>
      <c r="K212" s="470"/>
      <c r="L212" s="470"/>
      <c r="M212" s="470"/>
      <c r="N212" s="470"/>
      <c r="O212" s="459"/>
      <c r="P212" s="1415"/>
      <c r="Q212" s="228"/>
      <c r="R212" s="470"/>
      <c r="S212" s="470"/>
      <c r="T212" s="470"/>
      <c r="U212" s="470"/>
      <c r="V212" s="470"/>
      <c r="W212" s="470"/>
      <c r="X212" s="470"/>
      <c r="Y212" s="459"/>
      <c r="Z212" s="459"/>
      <c r="AA212" s="228"/>
      <c r="AB212" s="470"/>
      <c r="AC212" s="459"/>
      <c r="AD212" s="459"/>
      <c r="AE212" s="228"/>
      <c r="AF212" s="1297"/>
      <c r="AI212" s="358"/>
      <c r="AK212" s="433"/>
      <c r="AL212" s="435"/>
      <c r="AM212" s="434"/>
      <c r="AN212" s="195"/>
      <c r="AO212" s="434"/>
      <c r="AP212" s="435"/>
      <c r="AQ212" s="435"/>
      <c r="AR212" s="196"/>
    </row>
    <row r="213" spans="1:44" ht="15.75" thickBot="1" x14ac:dyDescent="0.25">
      <c r="A213" s="581"/>
      <c r="B213" s="581"/>
      <c r="C213" s="581"/>
      <c r="D213" s="581"/>
      <c r="E213" s="581"/>
      <c r="F213" s="581"/>
      <c r="G213" s="581"/>
      <c r="H213" s="470"/>
      <c r="I213" s="470"/>
      <c r="J213" s="670" t="str">
        <f>IF(OR(AND(J214+J217=J210, M214+M217=M210, T214+T217=T210, W214+W217=W210), AND(J214=0, M214=0, J217=0, M217=0, T214=0, W214=0, T217=0, W217=0)),"","If Line 56 has been completed, authorities should include the breakdown in Lines 56a and 56b, if available.")</f>
        <v/>
      </c>
      <c r="K213" s="470"/>
      <c r="L213" s="470"/>
      <c r="M213" s="470"/>
      <c r="N213" s="470"/>
      <c r="O213" s="459"/>
      <c r="P213" s="459"/>
      <c r="Q213" s="228"/>
      <c r="R213" s="470"/>
      <c r="S213" s="470"/>
      <c r="T213" s="470"/>
      <c r="U213" s="470"/>
      <c r="V213" s="470"/>
      <c r="W213" s="470"/>
      <c r="X213" s="470"/>
      <c r="Y213" s="459"/>
      <c r="Z213" s="459"/>
      <c r="AA213" s="228"/>
      <c r="AB213" s="470"/>
      <c r="AC213" s="459"/>
      <c r="AD213" s="459"/>
      <c r="AE213" s="228"/>
      <c r="AF213" s="1297"/>
      <c r="AI213" s="358"/>
      <c r="AK213" s="433"/>
      <c r="AL213" s="435"/>
      <c r="AM213" s="434"/>
      <c r="AN213" s="195"/>
      <c r="AO213" s="434"/>
      <c r="AP213" s="435"/>
      <c r="AQ213" s="435"/>
      <c r="AR213" s="196"/>
    </row>
    <row r="214" spans="1:44" ht="16.5" thickBot="1" x14ac:dyDescent="0.25">
      <c r="A214" s="581"/>
      <c r="B214" s="581"/>
      <c r="C214" s="581"/>
      <c r="D214" s="444" t="s">
        <v>6931</v>
      </c>
      <c r="E214" s="444"/>
      <c r="F214" s="444"/>
      <c r="G214" s="444"/>
      <c r="H214" s="445"/>
      <c r="I214" s="445"/>
      <c r="J214" s="1016">
        <v>0</v>
      </c>
      <c r="K214" s="445"/>
      <c r="L214" s="445"/>
      <c r="M214" s="1016">
        <v>0</v>
      </c>
      <c r="N214" s="445"/>
      <c r="O214" s="1415"/>
      <c r="P214" s="1020">
        <f>J214+M214</f>
        <v>0</v>
      </c>
      <c r="Q214" s="1416"/>
      <c r="R214" s="445"/>
      <c r="S214" s="445"/>
      <c r="T214" s="1016">
        <v>0</v>
      </c>
      <c r="U214" s="445"/>
      <c r="V214" s="445"/>
      <c r="W214" s="1016">
        <v>0</v>
      </c>
      <c r="X214" s="445"/>
      <c r="Y214" s="459"/>
      <c r="Z214" s="1020">
        <f>T214+W214</f>
        <v>0</v>
      </c>
      <c r="AA214" s="228"/>
      <c r="AB214" s="470"/>
      <c r="AC214" s="459"/>
      <c r="AD214" s="1314">
        <f>+P214+Z214</f>
        <v>0</v>
      </c>
      <c r="AE214" s="228"/>
      <c r="AF214" s="1297"/>
      <c r="AI214" s="358">
        <f>+IF(J214+M214+T214+W214=AD214,0,1)</f>
        <v>0</v>
      </c>
      <c r="AK214" s="433">
        <f>ROUND(J214+M214+T214+W214,0)</f>
        <v>0</v>
      </c>
      <c r="AL214" s="216"/>
      <c r="AM214" s="434">
        <f>J214+M214+T214+W214</f>
        <v>0</v>
      </c>
      <c r="AN214" s="435"/>
      <c r="AO214" s="434">
        <f>AM214-AK214</f>
        <v>0</v>
      </c>
      <c r="AP214" s="435"/>
      <c r="AQ214" s="435"/>
      <c r="AR214" s="196"/>
    </row>
    <row r="215" spans="1:44" ht="15.75" x14ac:dyDescent="0.2">
      <c r="A215" s="581"/>
      <c r="B215" s="581"/>
      <c r="C215" s="581"/>
      <c r="D215" s="444" t="s">
        <v>7126</v>
      </c>
      <c r="E215" s="444"/>
      <c r="F215" s="444"/>
      <c r="G215" s="444"/>
      <c r="H215" s="445"/>
      <c r="I215" s="445"/>
      <c r="J215" s="1500"/>
      <c r="K215" s="445"/>
      <c r="L215" s="445"/>
      <c r="M215" s="1500"/>
      <c r="N215" s="445"/>
      <c r="O215" s="1415"/>
      <c r="P215" s="460"/>
      <c r="Q215" s="1416"/>
      <c r="R215" s="445"/>
      <c r="S215" s="445"/>
      <c r="T215" s="1500"/>
      <c r="U215" s="445"/>
      <c r="V215" s="445"/>
      <c r="W215" s="1500"/>
      <c r="X215" s="445"/>
      <c r="Y215" s="459"/>
      <c r="Z215" s="460"/>
      <c r="AA215" s="228"/>
      <c r="AB215" s="470"/>
      <c r="AC215" s="459"/>
      <c r="AD215" s="460"/>
      <c r="AE215" s="228"/>
      <c r="AF215" s="1297"/>
      <c r="AI215" s="358"/>
      <c r="AK215" s="433"/>
      <c r="AL215" s="435"/>
      <c r="AM215" s="434"/>
      <c r="AN215" s="195"/>
      <c r="AO215" s="434"/>
      <c r="AP215" s="435"/>
      <c r="AQ215" s="435"/>
      <c r="AR215" s="196"/>
    </row>
    <row r="216" spans="1:44" ht="15.75" thickBot="1" x14ac:dyDescent="0.25">
      <c r="A216" s="581"/>
      <c r="B216" s="581"/>
      <c r="C216" s="581"/>
      <c r="D216" s="444"/>
      <c r="E216" s="444"/>
      <c r="F216" s="444"/>
      <c r="G216" s="444"/>
      <c r="H216" s="445"/>
      <c r="I216" s="445"/>
      <c r="J216" s="445"/>
      <c r="K216" s="445"/>
      <c r="L216" s="445"/>
      <c r="M216" s="445"/>
      <c r="N216" s="445"/>
      <c r="O216" s="1415"/>
      <c r="P216" s="1415"/>
      <c r="Q216" s="1416"/>
      <c r="R216" s="445"/>
      <c r="S216" s="445"/>
      <c r="T216" s="445"/>
      <c r="U216" s="445"/>
      <c r="V216" s="445"/>
      <c r="W216" s="445"/>
      <c r="X216" s="445"/>
      <c r="Y216" s="459"/>
      <c r="Z216" s="459"/>
      <c r="AA216" s="228"/>
      <c r="AB216" s="470"/>
      <c r="AC216" s="459"/>
      <c r="AD216" s="459"/>
      <c r="AE216" s="228"/>
      <c r="AF216" s="1297"/>
      <c r="AI216" s="358"/>
      <c r="AK216" s="433"/>
      <c r="AL216" s="435"/>
      <c r="AM216" s="434"/>
      <c r="AN216" s="195"/>
      <c r="AO216" s="434"/>
      <c r="AP216" s="435"/>
      <c r="AQ216" s="435"/>
      <c r="AR216" s="196"/>
    </row>
    <row r="217" spans="1:44" ht="16.5" thickBot="1" x14ac:dyDescent="0.25">
      <c r="A217" s="149"/>
      <c r="B217" s="174"/>
      <c r="C217" s="105"/>
      <c r="D217" s="444" t="s">
        <v>6932</v>
      </c>
      <c r="E217" s="444"/>
      <c r="F217" s="444"/>
      <c r="G217" s="444"/>
      <c r="H217" s="445"/>
      <c r="I217" s="445"/>
      <c r="J217" s="1016">
        <v>0</v>
      </c>
      <c r="K217" s="445"/>
      <c r="L217" s="445"/>
      <c r="M217" s="1016">
        <v>0</v>
      </c>
      <c r="N217" s="446"/>
      <c r="O217" s="1417"/>
      <c r="P217" s="1020">
        <f>J217+M217</f>
        <v>0</v>
      </c>
      <c r="Q217" s="1416"/>
      <c r="R217" s="446"/>
      <c r="S217" s="446"/>
      <c r="T217" s="1566">
        <v>0</v>
      </c>
      <c r="U217" s="445"/>
      <c r="V217" s="445"/>
      <c r="W217" s="1566">
        <v>0</v>
      </c>
      <c r="X217" s="446"/>
      <c r="Y217" s="458"/>
      <c r="Z217" s="1020">
        <f>T217+W217</f>
        <v>0</v>
      </c>
      <c r="AA217" s="228"/>
      <c r="AB217" s="383"/>
      <c r="AC217" s="458"/>
      <c r="AD217" s="1314">
        <f>+P217+Z217</f>
        <v>0</v>
      </c>
      <c r="AE217" s="228"/>
      <c r="AF217" s="84"/>
      <c r="AI217" s="358">
        <f>+IF(J217+M217+T217+W217=AD217,0,1)</f>
        <v>0</v>
      </c>
      <c r="AK217" s="433">
        <f>ROUND(J217+M217+T217+W217,0)</f>
        <v>0</v>
      </c>
      <c r="AL217" s="216"/>
      <c r="AM217" s="434">
        <f>J217+M217+T217+W217</f>
        <v>0</v>
      </c>
      <c r="AN217" s="435"/>
      <c r="AO217" s="434">
        <f>AM217-AK217</f>
        <v>0</v>
      </c>
      <c r="AP217" s="435"/>
      <c r="AQ217" s="435"/>
      <c r="AR217" s="196"/>
    </row>
    <row r="218" spans="1:44" ht="15.75" x14ac:dyDescent="0.2">
      <c r="A218" s="821"/>
      <c r="B218" s="174"/>
      <c r="C218" s="105"/>
      <c r="D218" s="444" t="s">
        <v>7677</v>
      </c>
      <c r="E218" s="444"/>
      <c r="F218" s="444"/>
      <c r="G218" s="444"/>
      <c r="H218" s="445"/>
      <c r="I218" s="445"/>
      <c r="J218" s="1500"/>
      <c r="K218" s="445"/>
      <c r="L218" s="445"/>
      <c r="M218" s="1500"/>
      <c r="N218" s="446"/>
      <c r="O218" s="1417"/>
      <c r="P218" s="460"/>
      <c r="Q218" s="1416"/>
      <c r="R218" s="446"/>
      <c r="S218" s="446"/>
      <c r="T218" s="1500"/>
      <c r="U218" s="445"/>
      <c r="V218" s="445"/>
      <c r="W218" s="1500"/>
      <c r="X218" s="446"/>
      <c r="Y218" s="458"/>
      <c r="Z218" s="460"/>
      <c r="AA218" s="228"/>
      <c r="AB218" s="383"/>
      <c r="AC218" s="458"/>
      <c r="AD218" s="460"/>
      <c r="AE218" s="228"/>
      <c r="AF218" s="1297"/>
      <c r="AI218" s="357"/>
      <c r="AK218" s="435"/>
      <c r="AL218" s="435"/>
      <c r="AM218" s="435"/>
      <c r="AN218" s="435"/>
      <c r="AO218" s="435"/>
      <c r="AP218" s="435"/>
      <c r="AQ218" s="435"/>
      <c r="AR218" s="196"/>
    </row>
    <row r="219" spans="1:44" ht="15.75" x14ac:dyDescent="0.2">
      <c r="A219" s="821"/>
      <c r="B219" s="174"/>
      <c r="C219" s="105"/>
      <c r="D219" s="444"/>
      <c r="E219" s="444"/>
      <c r="F219" s="444"/>
      <c r="G219" s="444"/>
      <c r="H219" s="445"/>
      <c r="I219" s="445"/>
      <c r="J219" s="445"/>
      <c r="K219" s="445"/>
      <c r="L219" s="445"/>
      <c r="M219" s="445"/>
      <c r="N219" s="446"/>
      <c r="O219" s="1417"/>
      <c r="P219" s="925"/>
      <c r="Q219" s="1416"/>
      <c r="R219" s="446"/>
      <c r="S219" s="446"/>
      <c r="T219" s="445"/>
      <c r="U219" s="445"/>
      <c r="V219" s="445"/>
      <c r="W219" s="445"/>
      <c r="X219" s="446"/>
      <c r="Y219" s="458"/>
      <c r="Z219" s="460"/>
      <c r="AA219" s="228"/>
      <c r="AB219" s="383"/>
      <c r="AC219" s="458"/>
      <c r="AD219" s="460"/>
      <c r="AE219" s="228"/>
      <c r="AF219" s="1297"/>
      <c r="AI219" s="357"/>
      <c r="AK219" s="435"/>
      <c r="AL219" s="435"/>
      <c r="AM219" s="435"/>
      <c r="AN219" s="435"/>
      <c r="AO219" s="435"/>
      <c r="AP219" s="435"/>
      <c r="AQ219" s="435"/>
      <c r="AR219" s="196"/>
    </row>
    <row r="220" spans="1:44" ht="15.75" x14ac:dyDescent="0.2">
      <c r="A220" s="821"/>
      <c r="B220" s="174"/>
      <c r="C220" s="105"/>
      <c r="D220" s="105"/>
      <c r="E220" s="105"/>
      <c r="F220" s="105"/>
      <c r="G220" s="105"/>
      <c r="H220" s="6"/>
      <c r="I220" s="6"/>
      <c r="J220" s="6"/>
      <c r="K220" s="6"/>
      <c r="L220" s="6"/>
      <c r="M220" s="6"/>
      <c r="N220" s="96"/>
      <c r="O220" s="458"/>
      <c r="P220" s="460"/>
      <c r="Q220" s="228"/>
      <c r="R220" s="383"/>
      <c r="S220" s="96"/>
      <c r="T220" s="6"/>
      <c r="U220" s="6"/>
      <c r="V220" s="6"/>
      <c r="W220" s="6"/>
      <c r="X220" s="96"/>
      <c r="Y220" s="458"/>
      <c r="Z220" s="460"/>
      <c r="AA220" s="228"/>
      <c r="AB220" s="383"/>
      <c r="AC220" s="458"/>
      <c r="AD220" s="460"/>
      <c r="AE220" s="228"/>
      <c r="AF220" s="1297"/>
      <c r="AI220" s="357"/>
      <c r="AK220" s="435"/>
      <c r="AL220" s="435"/>
      <c r="AM220" s="435"/>
      <c r="AN220" s="435"/>
      <c r="AO220" s="435"/>
      <c r="AP220" s="435"/>
      <c r="AQ220" s="435"/>
      <c r="AR220" s="196"/>
    </row>
    <row r="221" spans="1:44" ht="16.5" thickBot="1" x14ac:dyDescent="0.25">
      <c r="A221" s="821"/>
      <c r="B221" s="147"/>
      <c r="C221" s="138" t="s">
        <v>992</v>
      </c>
      <c r="D221" s="105"/>
      <c r="E221" s="105"/>
      <c r="F221" s="105"/>
      <c r="G221" s="105"/>
      <c r="H221" s="6"/>
      <c r="I221" s="6"/>
      <c r="J221" s="6"/>
      <c r="K221" s="6"/>
      <c r="L221" s="6"/>
      <c r="M221" s="6"/>
      <c r="N221" s="96"/>
      <c r="O221" s="458"/>
      <c r="P221" s="460"/>
      <c r="Q221" s="228"/>
      <c r="R221" s="383"/>
      <c r="S221" s="96"/>
      <c r="T221" s="6"/>
      <c r="U221" s="6"/>
      <c r="V221" s="6"/>
      <c r="W221" s="6"/>
      <c r="X221" s="96"/>
      <c r="Y221" s="458"/>
      <c r="Z221" s="460"/>
      <c r="AA221" s="228"/>
      <c r="AB221" s="383"/>
      <c r="AC221" s="458"/>
      <c r="AD221" s="460"/>
      <c r="AE221" s="228"/>
      <c r="AF221" s="898"/>
      <c r="AI221" s="357"/>
      <c r="AK221" s="435"/>
      <c r="AL221" s="435"/>
      <c r="AM221" s="435"/>
      <c r="AN221" s="435"/>
      <c r="AO221" s="435"/>
      <c r="AP221" s="435"/>
      <c r="AQ221" s="435"/>
      <c r="AR221" s="196"/>
    </row>
    <row r="222" spans="1:44" ht="16.5" thickBot="1" x14ac:dyDescent="0.25">
      <c r="A222" s="821"/>
      <c r="B222" s="147"/>
      <c r="C222" s="581" t="s">
        <v>6903</v>
      </c>
      <c r="D222" s="105"/>
      <c r="E222" s="105"/>
      <c r="F222" s="105"/>
      <c r="G222" s="105"/>
      <c r="H222" s="6"/>
      <c r="I222" s="6"/>
      <c r="J222" s="963">
        <v>0</v>
      </c>
      <c r="K222" s="1051"/>
      <c r="L222" s="470"/>
      <c r="M222" s="1016">
        <v>0</v>
      </c>
      <c r="N222" s="470"/>
      <c r="O222" s="459"/>
      <c r="P222" s="1020">
        <f>+J222+M222</f>
        <v>0</v>
      </c>
      <c r="Q222" s="228"/>
      <c r="R222" s="470"/>
      <c r="S222" s="470"/>
      <c r="T222" s="963">
        <v>0</v>
      </c>
      <c r="U222" s="1051"/>
      <c r="V222" s="470"/>
      <c r="W222" s="1016">
        <v>0</v>
      </c>
      <c r="X222" s="470"/>
      <c r="Y222" s="459"/>
      <c r="Z222" s="1020">
        <f>+T222+W222</f>
        <v>0</v>
      </c>
      <c r="AA222" s="228"/>
      <c r="AB222" s="470"/>
      <c r="AC222" s="459"/>
      <c r="AD222" s="1314">
        <f>+P222+Z222</f>
        <v>0</v>
      </c>
      <c r="AE222" s="228"/>
      <c r="AF222" s="898"/>
      <c r="AI222" s="358">
        <f>+IF(J222+M222+T222+W222=AD222,0,1)</f>
        <v>0</v>
      </c>
      <c r="AK222" s="433">
        <f>ROUND(J222+M222+T222+W222,0)</f>
        <v>0</v>
      </c>
      <c r="AL222" s="216"/>
      <c r="AM222" s="434">
        <f>J222+M222+T222+W222</f>
        <v>0</v>
      </c>
      <c r="AN222" s="435"/>
      <c r="AO222" s="434">
        <f>AM222-AK222</f>
        <v>0</v>
      </c>
      <c r="AP222" s="435"/>
      <c r="AQ222" s="435"/>
      <c r="AR222" s="196"/>
    </row>
    <row r="223" spans="1:44" ht="15.75" x14ac:dyDescent="0.2">
      <c r="A223" s="821"/>
      <c r="B223" s="147"/>
      <c r="C223" s="581" t="s">
        <v>66</v>
      </c>
      <c r="D223" s="105"/>
      <c r="E223" s="105"/>
      <c r="F223" s="105"/>
      <c r="G223" s="105"/>
      <c r="H223" s="6"/>
      <c r="I223" s="6"/>
      <c r="J223" s="6"/>
      <c r="K223" s="6"/>
      <c r="L223" s="6"/>
      <c r="M223" s="6"/>
      <c r="N223" s="96"/>
      <c r="O223" s="458"/>
      <c r="P223" s="460"/>
      <c r="Q223" s="228"/>
      <c r="R223" s="383"/>
      <c r="S223" s="96"/>
      <c r="T223" s="6"/>
      <c r="U223" s="6"/>
      <c r="V223" s="6"/>
      <c r="W223" s="6"/>
      <c r="X223" s="96"/>
      <c r="Y223" s="458"/>
      <c r="Z223" s="460"/>
      <c r="AA223" s="228"/>
      <c r="AB223" s="383"/>
      <c r="AC223" s="458"/>
      <c r="AD223" s="460"/>
      <c r="AE223" s="228"/>
      <c r="AF223" s="898"/>
      <c r="AI223" s="357"/>
      <c r="AK223" s="435"/>
      <c r="AL223" s="435"/>
      <c r="AM223" s="435"/>
      <c r="AN223" s="435"/>
      <c r="AO223" s="435"/>
      <c r="AP223" s="435"/>
      <c r="AQ223" s="435"/>
      <c r="AR223" s="196"/>
    </row>
    <row r="224" spans="1:44" ht="15.75" x14ac:dyDescent="0.2">
      <c r="A224" s="821"/>
      <c r="B224" s="147"/>
      <c r="C224" s="105"/>
      <c r="D224" s="105"/>
      <c r="E224" s="105"/>
      <c r="F224" s="105"/>
      <c r="G224" s="105"/>
      <c r="H224" s="6"/>
      <c r="I224" s="6"/>
      <c r="J224" s="6"/>
      <c r="K224" s="6"/>
      <c r="L224" s="6"/>
      <c r="M224" s="6"/>
      <c r="N224" s="96"/>
      <c r="O224" s="458"/>
      <c r="P224" s="460"/>
      <c r="Q224" s="228"/>
      <c r="R224" s="383"/>
      <c r="S224" s="96"/>
      <c r="T224" s="6"/>
      <c r="U224" s="6"/>
      <c r="V224" s="6"/>
      <c r="W224" s="6"/>
      <c r="X224" s="96"/>
      <c r="Y224" s="458"/>
      <c r="Z224" s="460"/>
      <c r="AA224" s="228"/>
      <c r="AB224" s="383"/>
      <c r="AC224" s="458"/>
      <c r="AD224" s="460"/>
      <c r="AE224" s="228"/>
      <c r="AF224" s="898"/>
      <c r="AI224" s="357"/>
      <c r="AK224" s="435"/>
      <c r="AL224" s="435"/>
      <c r="AM224" s="435"/>
      <c r="AN224" s="435"/>
      <c r="AO224" s="435"/>
      <c r="AP224" s="435"/>
      <c r="AQ224" s="435"/>
      <c r="AR224" s="196"/>
    </row>
    <row r="225" spans="1:44" ht="16.5" thickBot="1" x14ac:dyDescent="0.25">
      <c r="A225" s="149"/>
      <c r="B225" s="147"/>
      <c r="C225" s="138" t="s">
        <v>991</v>
      </c>
      <c r="D225" s="105"/>
      <c r="E225" s="105"/>
      <c r="F225" s="105"/>
      <c r="G225" s="105"/>
      <c r="H225" s="6"/>
      <c r="I225" s="6"/>
      <c r="J225" s="6"/>
      <c r="K225" s="6"/>
      <c r="L225" s="6"/>
      <c r="M225" s="6"/>
      <c r="N225" s="96"/>
      <c r="O225" s="458"/>
      <c r="P225" s="460"/>
      <c r="Q225" s="228"/>
      <c r="R225" s="383"/>
      <c r="S225" s="96"/>
      <c r="T225" s="6"/>
      <c r="U225" s="6"/>
      <c r="V225" s="6"/>
      <c r="W225" s="6"/>
      <c r="X225" s="96"/>
      <c r="Y225" s="458"/>
      <c r="Z225" s="460"/>
      <c r="AA225" s="228"/>
      <c r="AB225" s="383"/>
      <c r="AC225" s="458"/>
      <c r="AD225" s="460"/>
      <c r="AE225" s="228"/>
      <c r="AF225" s="84"/>
      <c r="AI225" s="357"/>
      <c r="AK225" s="435"/>
      <c r="AL225" s="435"/>
      <c r="AM225" s="435"/>
      <c r="AN225" s="435"/>
      <c r="AO225" s="435"/>
      <c r="AP225" s="435"/>
      <c r="AQ225" s="435"/>
      <c r="AR225" s="196"/>
    </row>
    <row r="226" spans="1:44" ht="16.5" thickBot="1" x14ac:dyDescent="0.25">
      <c r="A226" s="149"/>
      <c r="B226" s="147"/>
      <c r="C226" s="581" t="s">
        <v>1262</v>
      </c>
      <c r="D226" s="581"/>
      <c r="E226" s="581"/>
      <c r="F226" s="581"/>
      <c r="G226" s="581"/>
      <c r="H226" s="470"/>
      <c r="I226" s="470"/>
      <c r="J226" s="1016">
        <v>0</v>
      </c>
      <c r="K226" s="470"/>
      <c r="L226" s="470"/>
      <c r="M226" s="1016">
        <v>0</v>
      </c>
      <c r="N226" s="470"/>
      <c r="O226" s="459"/>
      <c r="P226" s="1020">
        <f>+J226+M226</f>
        <v>0</v>
      </c>
      <c r="Q226" s="228"/>
      <c r="R226" s="470"/>
      <c r="S226" s="470"/>
      <c r="T226" s="1016">
        <v>0</v>
      </c>
      <c r="U226" s="470"/>
      <c r="V226" s="470"/>
      <c r="W226" s="1016">
        <v>0</v>
      </c>
      <c r="X226" s="470"/>
      <c r="Y226" s="459"/>
      <c r="Z226" s="1020">
        <f>+T226+W226</f>
        <v>0</v>
      </c>
      <c r="AA226" s="228"/>
      <c r="AB226" s="470"/>
      <c r="AC226" s="459"/>
      <c r="AD226" s="1314">
        <f>+P226+Z226</f>
        <v>0</v>
      </c>
      <c r="AE226" s="228"/>
      <c r="AF226" s="84"/>
      <c r="AI226" s="358">
        <f>+IF(J226+M226+T226+W226=AD226,0,1)</f>
        <v>0</v>
      </c>
      <c r="AK226" s="433">
        <f>ROUND(J226+M226+T226+W226,0)</f>
        <v>0</v>
      </c>
      <c r="AL226" s="216"/>
      <c r="AM226" s="434">
        <f>J226+M226+T226+W226</f>
        <v>0</v>
      </c>
      <c r="AN226" s="435"/>
      <c r="AO226" s="434">
        <f>AM226-AK226</f>
        <v>0</v>
      </c>
      <c r="AP226" s="435"/>
      <c r="AQ226" s="435"/>
      <c r="AR226" s="196"/>
    </row>
    <row r="227" spans="1:44" x14ac:dyDescent="0.2">
      <c r="A227" s="149"/>
      <c r="B227" s="147"/>
      <c r="C227" s="581" t="s">
        <v>66</v>
      </c>
      <c r="D227" s="581"/>
      <c r="E227" s="581"/>
      <c r="F227" s="581"/>
      <c r="G227" s="581"/>
      <c r="H227" s="470"/>
      <c r="I227" s="470"/>
      <c r="J227" s="470"/>
      <c r="K227" s="470"/>
      <c r="L227" s="470"/>
      <c r="M227" s="470"/>
      <c r="N227" s="470"/>
      <c r="O227" s="459"/>
      <c r="P227" s="459"/>
      <c r="Q227" s="228"/>
      <c r="R227" s="470"/>
      <c r="S227" s="470"/>
      <c r="T227" s="470"/>
      <c r="U227" s="470"/>
      <c r="V227" s="470"/>
      <c r="W227" s="470"/>
      <c r="X227" s="470"/>
      <c r="Y227" s="459"/>
      <c r="Z227" s="459"/>
      <c r="AA227" s="228"/>
      <c r="AB227" s="470"/>
      <c r="AC227" s="459"/>
      <c r="AD227" s="459"/>
      <c r="AE227" s="228"/>
      <c r="AF227" s="84"/>
      <c r="AI227" s="358"/>
      <c r="AK227" s="433"/>
      <c r="AL227" s="435"/>
      <c r="AM227" s="434"/>
      <c r="AN227" s="195"/>
      <c r="AO227" s="434"/>
      <c r="AP227" s="435"/>
      <c r="AQ227" s="435"/>
      <c r="AR227" s="196"/>
    </row>
    <row r="228" spans="1:44" x14ac:dyDescent="0.2">
      <c r="A228" s="821"/>
      <c r="B228" s="147"/>
      <c r="C228" s="581"/>
      <c r="D228" s="581"/>
      <c r="E228" s="581"/>
      <c r="F228" s="581"/>
      <c r="G228" s="581"/>
      <c r="H228" s="470"/>
      <c r="I228" s="470"/>
      <c r="J228" s="470"/>
      <c r="K228" s="470"/>
      <c r="L228" s="470"/>
      <c r="M228" s="470"/>
      <c r="N228" s="470"/>
      <c r="O228" s="459"/>
      <c r="P228" s="459"/>
      <c r="Q228" s="228"/>
      <c r="R228" s="470"/>
      <c r="S228" s="470"/>
      <c r="T228" s="470"/>
      <c r="U228" s="470"/>
      <c r="V228" s="470"/>
      <c r="W228" s="470"/>
      <c r="X228" s="470"/>
      <c r="Y228" s="459"/>
      <c r="Z228" s="459"/>
      <c r="AA228" s="228"/>
      <c r="AB228" s="470"/>
      <c r="AC228" s="459"/>
      <c r="AD228" s="459"/>
      <c r="AE228" s="228"/>
      <c r="AF228" s="922"/>
      <c r="AI228" s="358"/>
      <c r="AK228" s="433"/>
      <c r="AL228" s="435"/>
      <c r="AM228" s="434"/>
      <c r="AN228" s="195"/>
      <c r="AO228" s="434"/>
      <c r="AP228" s="435"/>
      <c r="AQ228" s="435"/>
      <c r="AR228" s="196"/>
    </row>
    <row r="229" spans="1:44" ht="16.5" thickBot="1" x14ac:dyDescent="0.25">
      <c r="A229" s="821"/>
      <c r="B229" s="147"/>
      <c r="C229" s="138" t="s">
        <v>4015</v>
      </c>
      <c r="D229" s="581"/>
      <c r="E229" s="581"/>
      <c r="F229" s="581"/>
      <c r="G229" s="581"/>
      <c r="H229" s="470"/>
      <c r="I229" s="470"/>
      <c r="J229" s="470"/>
      <c r="K229" s="470"/>
      <c r="L229" s="470"/>
      <c r="M229" s="470"/>
      <c r="N229" s="470"/>
      <c r="O229" s="459"/>
      <c r="P229" s="459"/>
      <c r="Q229" s="228"/>
      <c r="R229" s="470"/>
      <c r="S229" s="470"/>
      <c r="T229" s="470"/>
      <c r="U229" s="470"/>
      <c r="V229" s="470"/>
      <c r="W229" s="470"/>
      <c r="X229" s="470"/>
      <c r="Y229" s="459"/>
      <c r="Z229" s="459"/>
      <c r="AA229" s="228"/>
      <c r="AB229" s="470"/>
      <c r="AC229" s="459"/>
      <c r="AD229" s="459"/>
      <c r="AE229" s="228"/>
      <c r="AF229" s="922"/>
      <c r="AI229" s="358"/>
      <c r="AK229" s="433"/>
      <c r="AL229" s="435"/>
      <c r="AM229" s="434"/>
      <c r="AN229" s="195"/>
      <c r="AO229" s="434"/>
      <c r="AP229" s="435"/>
      <c r="AQ229" s="435"/>
      <c r="AR229" s="196"/>
    </row>
    <row r="230" spans="1:44" ht="16.5" thickBot="1" x14ac:dyDescent="0.25">
      <c r="A230" s="821"/>
      <c r="B230" s="147"/>
      <c r="C230" s="105" t="s">
        <v>6904</v>
      </c>
      <c r="D230" s="581"/>
      <c r="E230" s="581"/>
      <c r="F230" s="581"/>
      <c r="G230" s="581"/>
      <c r="H230" s="470"/>
      <c r="I230" s="470"/>
      <c r="J230" s="1016">
        <v>0</v>
      </c>
      <c r="K230" s="470"/>
      <c r="L230" s="470"/>
      <c r="M230" s="1016">
        <v>0</v>
      </c>
      <c r="N230" s="470"/>
      <c r="O230" s="459"/>
      <c r="P230" s="1020">
        <f>+J230+M230</f>
        <v>0</v>
      </c>
      <c r="Q230" s="228"/>
      <c r="R230" s="470"/>
      <c r="S230" s="470"/>
      <c r="T230" s="1016">
        <v>0</v>
      </c>
      <c r="U230" s="470"/>
      <c r="V230" s="470"/>
      <c r="W230" s="1016">
        <v>0</v>
      </c>
      <c r="X230" s="470"/>
      <c r="Y230" s="459"/>
      <c r="Z230" s="1020">
        <f>+T230+W230</f>
        <v>0</v>
      </c>
      <c r="AA230" s="228"/>
      <c r="AB230" s="470"/>
      <c r="AC230" s="459"/>
      <c r="AD230" s="1314">
        <f>+P230+Z230</f>
        <v>0</v>
      </c>
      <c r="AE230" s="228"/>
      <c r="AF230" s="922"/>
      <c r="AI230" s="358">
        <f>+IF(J230+M230+T230+W230=AD230,0,1)</f>
        <v>0</v>
      </c>
      <c r="AK230" s="433">
        <f>ROUND(J230+M230+T230+W230,0)</f>
        <v>0</v>
      </c>
      <c r="AL230" s="216"/>
      <c r="AM230" s="434">
        <f>J230+M230+T230+W230</f>
        <v>0</v>
      </c>
      <c r="AN230" s="435"/>
      <c r="AO230" s="434">
        <f>AM230-AK230</f>
        <v>0</v>
      </c>
      <c r="AP230" s="5"/>
      <c r="AQ230" s="435"/>
      <c r="AR230" s="196"/>
    </row>
    <row r="231" spans="1:44" ht="15.75" thickBot="1" x14ac:dyDescent="0.25">
      <c r="A231" s="149"/>
      <c r="B231" s="147"/>
      <c r="C231" s="581"/>
      <c r="D231" s="581"/>
      <c r="E231" s="581"/>
      <c r="F231" s="581"/>
      <c r="G231" s="581"/>
      <c r="H231" s="470"/>
      <c r="I231" s="470"/>
      <c r="J231" s="470"/>
      <c r="K231" s="470"/>
      <c r="L231" s="470"/>
      <c r="M231" s="470"/>
      <c r="N231" s="470"/>
      <c r="O231" s="459"/>
      <c r="P231" s="459"/>
      <c r="Q231" s="228"/>
      <c r="R231" s="470"/>
      <c r="S231" s="470"/>
      <c r="T231" s="470"/>
      <c r="U231" s="470"/>
      <c r="V231" s="470"/>
      <c r="W231" s="470"/>
      <c r="X231" s="470"/>
      <c r="Y231" s="459"/>
      <c r="Z231" s="459"/>
      <c r="AA231" s="228"/>
      <c r="AB231" s="470"/>
      <c r="AC231" s="459"/>
      <c r="AD231" s="459"/>
      <c r="AE231" s="228"/>
      <c r="AF231" s="84"/>
      <c r="AI231" s="358"/>
      <c r="AK231" s="433"/>
      <c r="AL231" s="435"/>
      <c r="AM231" s="434"/>
      <c r="AN231" s="195"/>
      <c r="AO231" s="434"/>
      <c r="AP231" s="435"/>
      <c r="AQ231" s="435"/>
      <c r="AR231" s="196"/>
    </row>
    <row r="232" spans="1:44" s="194" customFormat="1" ht="16.5" thickBot="1" x14ac:dyDescent="0.25">
      <c r="A232" s="832"/>
      <c r="B232" s="749"/>
      <c r="C232" s="581" t="s">
        <v>6905</v>
      </c>
      <c r="D232" s="581"/>
      <c r="E232" s="581"/>
      <c r="F232" s="581"/>
      <c r="G232" s="581"/>
      <c r="H232" s="6"/>
      <c r="I232" s="6"/>
      <c r="J232" s="1016">
        <v>0</v>
      </c>
      <c r="K232" s="96"/>
      <c r="L232" s="96"/>
      <c r="M232" s="1016">
        <v>0</v>
      </c>
      <c r="N232" s="96"/>
      <c r="O232" s="458"/>
      <c r="P232" s="970">
        <f>+J232+M232</f>
        <v>0</v>
      </c>
      <c r="Q232" s="1040"/>
      <c r="R232" s="383"/>
      <c r="S232" s="96"/>
      <c r="T232" s="1016">
        <v>0</v>
      </c>
      <c r="U232" s="96"/>
      <c r="V232" s="96"/>
      <c r="W232" s="1016">
        <v>0</v>
      </c>
      <c r="X232" s="96"/>
      <c r="Y232" s="458"/>
      <c r="Z232" s="970">
        <f>+T232+W232</f>
        <v>0</v>
      </c>
      <c r="AA232" s="1040"/>
      <c r="AB232" s="383"/>
      <c r="AC232" s="458"/>
      <c r="AD232" s="1314">
        <f>+P232+Z232</f>
        <v>0</v>
      </c>
      <c r="AE232" s="1040"/>
      <c r="AF232" s="833"/>
      <c r="AG232" s="197"/>
      <c r="AH232" s="752"/>
      <c r="AI232" s="358">
        <f>+IF(J232+M232+T232+W232=AD232,0,1)</f>
        <v>0</v>
      </c>
      <c r="AJ232" s="237"/>
      <c r="AK232" s="433">
        <f>ROUND(J232+M232+T232+W232,0)</f>
        <v>0</v>
      </c>
      <c r="AL232" s="216"/>
      <c r="AM232" s="434">
        <f>J232+M232+T232+W232</f>
        <v>0</v>
      </c>
      <c r="AN232" s="435"/>
      <c r="AO232" s="434">
        <f>AM232-AK232</f>
        <v>0</v>
      </c>
      <c r="AP232" s="5"/>
      <c r="AQ232" s="197"/>
      <c r="AR232" s="197"/>
    </row>
    <row r="233" spans="1:44" s="194" customFormat="1" ht="15.75" x14ac:dyDescent="0.2">
      <c r="A233" s="832"/>
      <c r="B233" s="749"/>
      <c r="C233" s="581" t="s">
        <v>4061</v>
      </c>
      <c r="D233" s="581"/>
      <c r="E233" s="581"/>
      <c r="F233" s="581"/>
      <c r="G233" s="581"/>
      <c r="H233" s="6"/>
      <c r="I233" s="6"/>
      <c r="J233" s="470"/>
      <c r="K233" s="96"/>
      <c r="L233" s="96"/>
      <c r="M233" s="6"/>
      <c r="N233" s="96"/>
      <c r="O233" s="458"/>
      <c r="P233" s="460"/>
      <c r="Q233" s="750"/>
      <c r="R233" s="383"/>
      <c r="S233" s="96"/>
      <c r="T233" s="470"/>
      <c r="U233" s="96"/>
      <c r="V233" s="96"/>
      <c r="W233" s="6"/>
      <c r="X233" s="96"/>
      <c r="Y233" s="458"/>
      <c r="Z233" s="460"/>
      <c r="AA233" s="750"/>
      <c r="AB233" s="383"/>
      <c r="AC233" s="458"/>
      <c r="AD233" s="460"/>
      <c r="AE233" s="750"/>
      <c r="AF233" s="833"/>
      <c r="AG233" s="197"/>
      <c r="AH233" s="752"/>
      <c r="AI233" s="357"/>
      <c r="AJ233" s="237"/>
      <c r="AK233" s="218"/>
      <c r="AL233" s="197"/>
      <c r="AM233" s="368"/>
      <c r="AN233" s="5"/>
      <c r="AO233" s="368"/>
      <c r="AP233" s="197"/>
      <c r="AQ233" s="197"/>
      <c r="AR233" s="197"/>
    </row>
    <row r="234" spans="1:44" s="194" customFormat="1" ht="15.75" x14ac:dyDescent="0.2">
      <c r="A234" s="832"/>
      <c r="B234" s="749"/>
      <c r="C234" s="581"/>
      <c r="D234" s="581"/>
      <c r="E234" s="581"/>
      <c r="F234" s="581"/>
      <c r="G234" s="581"/>
      <c r="H234" s="6"/>
      <c r="I234" s="6"/>
      <c r="J234" s="470"/>
      <c r="K234" s="96"/>
      <c r="L234" s="96"/>
      <c r="M234" s="6"/>
      <c r="N234" s="96"/>
      <c r="O234" s="458"/>
      <c r="P234" s="460"/>
      <c r="Q234" s="750"/>
      <c r="R234" s="383"/>
      <c r="S234" s="96"/>
      <c r="T234" s="470"/>
      <c r="U234" s="96"/>
      <c r="V234" s="96"/>
      <c r="W234" s="6"/>
      <c r="X234" s="96"/>
      <c r="Y234" s="458"/>
      <c r="Z234" s="460"/>
      <c r="AA234" s="750"/>
      <c r="AB234" s="383"/>
      <c r="AC234" s="458"/>
      <c r="AD234" s="460"/>
      <c r="AE234" s="750"/>
      <c r="AF234" s="833"/>
      <c r="AG234" s="197"/>
      <c r="AH234" s="752"/>
      <c r="AI234" s="357"/>
      <c r="AJ234" s="237"/>
      <c r="AK234" s="218"/>
      <c r="AL234" s="197"/>
      <c r="AM234" s="368"/>
      <c r="AN234" s="5"/>
      <c r="AO234" s="368"/>
      <c r="AP234" s="197"/>
      <c r="AQ234" s="197"/>
      <c r="AR234" s="197"/>
    </row>
    <row r="235" spans="1:44" s="194" customFormat="1" ht="16.5" thickBot="1" x14ac:dyDescent="0.25">
      <c r="A235" s="832"/>
      <c r="B235" s="749"/>
      <c r="C235" s="580" t="s">
        <v>1329</v>
      </c>
      <c r="D235" s="581"/>
      <c r="E235" s="581"/>
      <c r="F235" s="581"/>
      <c r="G235" s="581"/>
      <c r="H235" s="6"/>
      <c r="I235" s="6"/>
      <c r="J235" s="470"/>
      <c r="K235" s="96"/>
      <c r="L235" s="96"/>
      <c r="M235" s="6"/>
      <c r="N235" s="96"/>
      <c r="O235" s="458"/>
      <c r="P235" s="460"/>
      <c r="Q235" s="750"/>
      <c r="R235" s="383"/>
      <c r="S235" s="96"/>
      <c r="T235" s="470"/>
      <c r="U235" s="96"/>
      <c r="V235" s="96"/>
      <c r="W235" s="6"/>
      <c r="X235" s="96"/>
      <c r="Y235" s="458"/>
      <c r="Z235" s="460"/>
      <c r="AA235" s="750"/>
      <c r="AB235" s="383"/>
      <c r="AC235" s="458"/>
      <c r="AD235" s="460"/>
      <c r="AE235" s="750"/>
      <c r="AF235" s="833"/>
      <c r="AG235" s="197"/>
      <c r="AH235" s="752"/>
      <c r="AI235" s="357"/>
      <c r="AJ235" s="237"/>
      <c r="AK235" s="218"/>
      <c r="AL235" s="197"/>
      <c r="AM235" s="368"/>
      <c r="AN235" s="5"/>
      <c r="AO235" s="368"/>
      <c r="AP235" s="197"/>
      <c r="AQ235" s="197"/>
      <c r="AR235" s="197"/>
    </row>
    <row r="236" spans="1:44" s="194" customFormat="1" ht="16.5" thickBot="1" x14ac:dyDescent="0.25">
      <c r="A236" s="748"/>
      <c r="B236" s="749"/>
      <c r="C236" s="581" t="s">
        <v>4075</v>
      </c>
      <c r="D236" s="581"/>
      <c r="E236" s="581"/>
      <c r="F236" s="581"/>
      <c r="G236" s="581"/>
      <c r="H236" s="6"/>
      <c r="I236" s="6"/>
      <c r="J236" s="1016">
        <v>0</v>
      </c>
      <c r="K236" s="96"/>
      <c r="L236" s="96"/>
      <c r="M236" s="1016">
        <v>0</v>
      </c>
      <c r="N236" s="96"/>
      <c r="O236" s="458"/>
      <c r="P236" s="1020">
        <f>+J236+M236</f>
        <v>0</v>
      </c>
      <c r="Q236" s="750"/>
      <c r="R236" s="383"/>
      <c r="S236" s="96"/>
      <c r="T236" s="1016">
        <v>0</v>
      </c>
      <c r="U236" s="96"/>
      <c r="V236" s="96"/>
      <c r="W236" s="1016">
        <v>0</v>
      </c>
      <c r="X236" s="96"/>
      <c r="Y236" s="458"/>
      <c r="Z236" s="1020">
        <f>+T236+W236</f>
        <v>0</v>
      </c>
      <c r="AA236" s="750"/>
      <c r="AB236" s="383"/>
      <c r="AC236" s="458"/>
      <c r="AD236" s="1314">
        <f>+P236+Z236</f>
        <v>0</v>
      </c>
      <c r="AE236" s="750"/>
      <c r="AF236" s="896"/>
      <c r="AG236" s="197"/>
      <c r="AH236" s="752"/>
      <c r="AI236" s="358">
        <f>+IF(J236+M236+T236+W236=AD236,0,1)</f>
        <v>0</v>
      </c>
      <c r="AJ236" s="237"/>
      <c r="AK236" s="433">
        <f>ROUND(J236+M236+T236+W236,0)</f>
        <v>0</v>
      </c>
      <c r="AL236" s="216"/>
      <c r="AM236" s="434">
        <f>J236+M236+T236+W236</f>
        <v>0</v>
      </c>
      <c r="AN236" s="435"/>
      <c r="AO236" s="434">
        <f>AM236-AK236</f>
        <v>0</v>
      </c>
      <c r="AP236" s="5"/>
      <c r="AQ236" s="197"/>
      <c r="AR236" s="197"/>
    </row>
    <row r="237" spans="1:44" s="194" customFormat="1" ht="15.75" x14ac:dyDescent="0.2">
      <c r="A237" s="748"/>
      <c r="B237" s="749"/>
      <c r="C237" s="581" t="s">
        <v>66</v>
      </c>
      <c r="D237" s="581"/>
      <c r="E237" s="581"/>
      <c r="F237" s="581"/>
      <c r="G237" s="581"/>
      <c r="H237" s="6"/>
      <c r="I237" s="6"/>
      <c r="J237" s="470"/>
      <c r="K237" s="96"/>
      <c r="L237" s="96"/>
      <c r="M237" s="6"/>
      <c r="N237" s="96"/>
      <c r="O237" s="458"/>
      <c r="P237" s="460"/>
      <c r="Q237" s="750"/>
      <c r="R237" s="383"/>
      <c r="S237" s="96"/>
      <c r="T237" s="470"/>
      <c r="U237" s="96"/>
      <c r="V237" s="96"/>
      <c r="W237" s="6"/>
      <c r="X237" s="96"/>
      <c r="Y237" s="458"/>
      <c r="Z237" s="460"/>
      <c r="AA237" s="750"/>
      <c r="AB237" s="383"/>
      <c r="AC237" s="458"/>
      <c r="AD237" s="460"/>
      <c r="AE237" s="750"/>
      <c r="AF237" s="896"/>
      <c r="AG237" s="197"/>
      <c r="AH237" s="752"/>
      <c r="AI237" s="357"/>
      <c r="AJ237" s="237"/>
      <c r="AK237" s="218"/>
      <c r="AL237" s="197"/>
      <c r="AM237" s="368"/>
      <c r="AN237" s="5"/>
      <c r="AO237" s="368"/>
      <c r="AP237" s="197"/>
      <c r="AQ237" s="197"/>
      <c r="AR237" s="197"/>
    </row>
    <row r="238" spans="1:44" s="194" customFormat="1" ht="15.75" x14ac:dyDescent="0.2">
      <c r="A238" s="1341"/>
      <c r="B238" s="749"/>
      <c r="C238" s="105"/>
      <c r="D238" s="105"/>
      <c r="E238" s="105"/>
      <c r="F238" s="105"/>
      <c r="G238" s="105"/>
      <c r="H238" s="6"/>
      <c r="I238" s="6"/>
      <c r="J238" s="470"/>
      <c r="K238" s="96"/>
      <c r="L238" s="96"/>
      <c r="M238" s="6"/>
      <c r="N238" s="96"/>
      <c r="O238" s="458"/>
      <c r="P238" s="460"/>
      <c r="Q238" s="750"/>
      <c r="R238" s="383"/>
      <c r="S238" s="96"/>
      <c r="T238" s="470"/>
      <c r="U238" s="96"/>
      <c r="V238" s="96"/>
      <c r="W238" s="6"/>
      <c r="X238" s="96"/>
      <c r="Y238" s="458"/>
      <c r="Z238" s="460"/>
      <c r="AA238" s="750"/>
      <c r="AB238" s="383"/>
      <c r="AC238" s="458"/>
      <c r="AD238" s="460"/>
      <c r="AE238" s="750"/>
      <c r="AF238" s="896"/>
      <c r="AG238" s="197"/>
      <c r="AH238" s="752"/>
      <c r="AI238" s="1479"/>
      <c r="AJ238" s="1205"/>
      <c r="AK238" s="222"/>
      <c r="AL238" s="197"/>
      <c r="AM238" s="368"/>
      <c r="AN238" s="5"/>
      <c r="AO238" s="368"/>
      <c r="AP238" s="197"/>
      <c r="AQ238" s="197"/>
      <c r="AR238" s="197"/>
    </row>
    <row r="239" spans="1:44" s="194" customFormat="1" ht="16.5" thickBot="1" x14ac:dyDescent="0.3">
      <c r="A239" s="832"/>
      <c r="B239" s="749"/>
      <c r="C239" s="133" t="s">
        <v>3902</v>
      </c>
      <c r="D239" s="903"/>
      <c r="E239" s="903"/>
      <c r="F239" s="903"/>
      <c r="G239" s="903"/>
      <c r="H239" s="902"/>
      <c r="I239" s="470"/>
      <c r="J239" s="904"/>
      <c r="K239" s="913"/>
      <c r="L239" s="774"/>
      <c r="M239" s="904"/>
      <c r="N239" s="470"/>
      <c r="O239" s="905"/>
      <c r="P239" s="906"/>
      <c r="Q239" s="907"/>
      <c r="R239" s="470"/>
      <c r="S239" s="470"/>
      <c r="T239" s="904"/>
      <c r="U239" s="913"/>
      <c r="V239" s="774"/>
      <c r="W239" s="904"/>
      <c r="X239" s="470"/>
      <c r="Y239" s="905"/>
      <c r="Z239" s="906"/>
      <c r="AA239" s="907"/>
      <c r="AB239" s="470"/>
      <c r="AC239" s="905"/>
      <c r="AD239" s="906"/>
      <c r="AE239" s="907"/>
      <c r="AF239" s="908"/>
      <c r="AG239" s="196"/>
      <c r="AH239" s="1199"/>
      <c r="AI239" s="1480"/>
      <c r="AJ239" s="1205"/>
      <c r="AK239" s="222"/>
      <c r="AL239" s="197"/>
      <c r="AM239" s="368"/>
      <c r="AN239" s="5"/>
      <c r="AO239" s="368"/>
      <c r="AP239" s="197"/>
      <c r="AQ239" s="197"/>
      <c r="AR239" s="197"/>
    </row>
    <row r="240" spans="1:44" s="194" customFormat="1" ht="16.5" thickBot="1" x14ac:dyDescent="0.25">
      <c r="A240" s="832"/>
      <c r="B240" s="749"/>
      <c r="C240" s="1683" t="s">
        <v>6906</v>
      </c>
      <c r="D240" s="1709"/>
      <c r="E240" s="1709"/>
      <c r="F240" s="1709"/>
      <c r="G240" s="1709"/>
      <c r="H240" s="902"/>
      <c r="I240" s="470"/>
      <c r="J240" s="1016">
        <v>0</v>
      </c>
      <c r="K240" s="383"/>
      <c r="L240" s="470"/>
      <c r="M240" s="1052">
        <v>0</v>
      </c>
      <c r="N240" s="470"/>
      <c r="O240" s="905"/>
      <c r="P240" s="973">
        <f>+J240+M240</f>
        <v>0</v>
      </c>
      <c r="Q240" s="1044"/>
      <c r="R240" s="470"/>
      <c r="S240" s="470"/>
      <c r="T240" s="1016">
        <v>0</v>
      </c>
      <c r="U240" s="383"/>
      <c r="V240" s="470"/>
      <c r="W240" s="1052">
        <v>0</v>
      </c>
      <c r="X240" s="470"/>
      <c r="Y240" s="905"/>
      <c r="Z240" s="973">
        <f>+T240+W240</f>
        <v>0</v>
      </c>
      <c r="AA240" s="1044"/>
      <c r="AB240" s="470"/>
      <c r="AC240" s="905"/>
      <c r="AD240" s="1314">
        <f>+P240+Z240</f>
        <v>0</v>
      </c>
      <c r="AE240" s="1044"/>
      <c r="AF240" s="908"/>
      <c r="AG240" s="196"/>
      <c r="AI240" s="358">
        <f>+IF(J240+M240+T240+W240=AD240,0,1)</f>
        <v>0</v>
      </c>
      <c r="AJ240" s="1477"/>
      <c r="AK240" s="433">
        <f>ROUND(J240+M240+T240+W240,0)</f>
        <v>0</v>
      </c>
      <c r="AL240" s="216"/>
      <c r="AM240" s="434">
        <f>J240+M240+T240+W240</f>
        <v>0</v>
      </c>
      <c r="AN240" s="435"/>
      <c r="AO240" s="434">
        <f>AM240-AK240</f>
        <v>0</v>
      </c>
      <c r="AP240" s="5"/>
      <c r="AQ240" s="197"/>
      <c r="AR240" s="197"/>
    </row>
    <row r="241" spans="1:44" s="194" customFormat="1" ht="15.75" x14ac:dyDescent="0.2">
      <c r="A241" s="832"/>
      <c r="B241" s="749"/>
      <c r="C241" s="902" t="s">
        <v>4020</v>
      </c>
      <c r="D241" s="903"/>
      <c r="E241" s="903"/>
      <c r="F241" s="903"/>
      <c r="G241" s="903"/>
      <c r="H241" s="902"/>
      <c r="I241" s="470"/>
      <c r="J241" s="470"/>
      <c r="K241" s="96"/>
      <c r="L241" s="96"/>
      <c r="M241" s="6"/>
      <c r="N241" s="96"/>
      <c r="O241" s="458"/>
      <c r="P241" s="460"/>
      <c r="Q241" s="907"/>
      <c r="R241" s="383"/>
      <c r="S241" s="96"/>
      <c r="T241" s="470"/>
      <c r="U241" s="96"/>
      <c r="V241" s="96"/>
      <c r="W241" s="6"/>
      <c r="X241" s="96"/>
      <c r="Y241" s="458"/>
      <c r="Z241" s="460"/>
      <c r="AA241" s="907"/>
      <c r="AB241" s="383"/>
      <c r="AC241" s="458"/>
      <c r="AD241" s="1196"/>
      <c r="AE241" s="907"/>
      <c r="AF241" s="926"/>
      <c r="AG241" s="200"/>
      <c r="AI241" s="1480"/>
      <c r="AJ241" s="1478"/>
      <c r="AK241" s="1478"/>
      <c r="AL241" s="1476"/>
      <c r="AM241" s="368"/>
      <c r="AN241" s="5"/>
      <c r="AO241" s="368"/>
      <c r="AP241" s="197"/>
      <c r="AQ241" s="197"/>
      <c r="AR241" s="197"/>
    </row>
    <row r="242" spans="1:44" s="194" customFormat="1" ht="15.75" x14ac:dyDescent="0.2">
      <c r="A242" s="748"/>
      <c r="B242" s="749"/>
      <c r="C242" s="105"/>
      <c r="D242" s="105"/>
      <c r="E242" s="105"/>
      <c r="F242" s="105"/>
      <c r="G242" s="105"/>
      <c r="H242" s="6"/>
      <c r="I242" s="6"/>
      <c r="J242" s="470"/>
      <c r="K242" s="96"/>
      <c r="L242" s="96"/>
      <c r="M242" s="6"/>
      <c r="N242" s="96"/>
      <c r="O242" s="458"/>
      <c r="P242" s="1196"/>
      <c r="Q242" s="750"/>
      <c r="R242" s="383"/>
      <c r="S242" s="96"/>
      <c r="T242" s="470"/>
      <c r="U242" s="96"/>
      <c r="V242" s="96"/>
      <c r="W242" s="6"/>
      <c r="X242" s="96"/>
      <c r="Y242" s="458"/>
      <c r="Z242" s="1196"/>
      <c r="AA242" s="750"/>
      <c r="AB242" s="383"/>
      <c r="AC242" s="458"/>
      <c r="AD242" s="460"/>
      <c r="AE242" s="750"/>
      <c r="AF242" s="896"/>
      <c r="AG242" s="197"/>
      <c r="AH242" s="752"/>
      <c r="AI242" s="357"/>
      <c r="AJ242" s="237"/>
      <c r="AK242" s="237"/>
      <c r="AL242" s="197"/>
      <c r="AM242" s="368"/>
      <c r="AN242" s="5"/>
      <c r="AO242" s="368"/>
      <c r="AP242" s="197"/>
      <c r="AQ242" s="197"/>
      <c r="AR242" s="197"/>
    </row>
    <row r="243" spans="1:44" s="194" customFormat="1" ht="16.5" thickBot="1" x14ac:dyDescent="0.25">
      <c r="A243" s="1341"/>
      <c r="B243" s="760"/>
      <c r="C243" s="138" t="s">
        <v>5591</v>
      </c>
      <c r="D243" s="105"/>
      <c r="E243" s="105"/>
      <c r="F243" s="105"/>
      <c r="G243" s="105"/>
      <c r="H243" s="6"/>
      <c r="I243" s="6"/>
      <c r="J243" s="470"/>
      <c r="K243" s="96"/>
      <c r="L243" s="96"/>
      <c r="M243" s="6"/>
      <c r="N243" s="96"/>
      <c r="O243" s="458"/>
      <c r="P243" s="460"/>
      <c r="Q243" s="750"/>
      <c r="R243" s="383"/>
      <c r="S243" s="96"/>
      <c r="T243" s="470"/>
      <c r="U243" s="96"/>
      <c r="V243" s="96"/>
      <c r="W243" s="6"/>
      <c r="X243" s="96"/>
      <c r="Y243" s="458"/>
      <c r="Z243" s="460"/>
      <c r="AA243" s="750"/>
      <c r="AB243" s="383"/>
      <c r="AC243" s="458"/>
      <c r="AD243" s="460"/>
      <c r="AE243" s="750"/>
      <c r="AF243" s="1533"/>
      <c r="AG243" s="197"/>
      <c r="AH243" s="752"/>
      <c r="AI243" s="357"/>
      <c r="AJ243" s="237"/>
      <c r="AK243" s="218"/>
      <c r="AL243" s="197"/>
      <c r="AM243" s="368"/>
      <c r="AN243" s="5"/>
      <c r="AO243" s="368"/>
      <c r="AP243" s="197"/>
      <c r="AQ243" s="197"/>
      <c r="AR243" s="197"/>
    </row>
    <row r="244" spans="1:44" s="194" customFormat="1" ht="16.5" thickBot="1" x14ac:dyDescent="0.25">
      <c r="A244" s="1341"/>
      <c r="B244" s="760"/>
      <c r="C244" s="105" t="s">
        <v>6907</v>
      </c>
      <c r="D244" s="581"/>
      <c r="E244" s="581"/>
      <c r="F244" s="581"/>
      <c r="G244" s="581"/>
      <c r="H244" s="470"/>
      <c r="I244" s="470"/>
      <c r="J244" s="1016">
        <v>0</v>
      </c>
      <c r="K244" s="470"/>
      <c r="L244" s="470"/>
      <c r="M244" s="1016">
        <v>0</v>
      </c>
      <c r="N244" s="470"/>
      <c r="O244" s="459"/>
      <c r="P244" s="970">
        <f>+J244+M244</f>
        <v>0</v>
      </c>
      <c r="Q244" s="1040"/>
      <c r="R244" s="470"/>
      <c r="S244" s="470"/>
      <c r="T244" s="1016">
        <v>0</v>
      </c>
      <c r="U244" s="470"/>
      <c r="V244" s="470"/>
      <c r="W244" s="1016">
        <v>0</v>
      </c>
      <c r="X244" s="470"/>
      <c r="Y244" s="459"/>
      <c r="Z244" s="970">
        <f>+T244+W244</f>
        <v>0</v>
      </c>
      <c r="AA244" s="1040"/>
      <c r="AB244" s="470"/>
      <c r="AC244" s="459"/>
      <c r="AD244" s="1314">
        <f>+P244+Z244</f>
        <v>0</v>
      </c>
      <c r="AE244" s="1040"/>
      <c r="AF244" s="1533"/>
      <c r="AG244" s="197"/>
      <c r="AH244" s="752"/>
      <c r="AI244" s="358">
        <f>+IF(J244+M244+T244+W244=AD244,0,1)</f>
        <v>0</v>
      </c>
      <c r="AJ244" s="237"/>
      <c r="AK244" s="433">
        <f>ROUND(J244+M244+T244+W244,0)</f>
        <v>0</v>
      </c>
      <c r="AL244" s="216"/>
      <c r="AM244" s="434">
        <f>J244+M244+T244+W244</f>
        <v>0</v>
      </c>
      <c r="AN244" s="435"/>
      <c r="AO244" s="434">
        <f>AM244-AK244</f>
        <v>0</v>
      </c>
      <c r="AP244" s="5"/>
      <c r="AQ244" s="197"/>
      <c r="AR244" s="197"/>
    </row>
    <row r="245" spans="1:44" s="194" customFormat="1" ht="20.25" customHeight="1" thickBot="1" x14ac:dyDescent="0.25">
      <c r="A245" s="832"/>
      <c r="B245" s="760"/>
      <c r="C245" s="581"/>
      <c r="D245" s="581"/>
      <c r="E245" s="581"/>
      <c r="F245" s="581"/>
      <c r="G245" s="581"/>
      <c r="H245" s="6"/>
      <c r="I245" s="6"/>
      <c r="J245" s="470"/>
      <c r="K245" s="96"/>
      <c r="L245" s="96"/>
      <c r="M245" s="6"/>
      <c r="N245" s="96"/>
      <c r="O245" s="458"/>
      <c r="P245" s="460"/>
      <c r="Q245" s="750"/>
      <c r="R245" s="383"/>
      <c r="S245" s="96"/>
      <c r="T245" s="470"/>
      <c r="U245" s="96"/>
      <c r="V245" s="96"/>
      <c r="W245" s="6"/>
      <c r="X245" s="96"/>
      <c r="Y245" s="458"/>
      <c r="Z245" s="460"/>
      <c r="AA245" s="750"/>
      <c r="AB245" s="383"/>
      <c r="AC245" s="458"/>
      <c r="AD245" s="460"/>
      <c r="AE245" s="750"/>
      <c r="AF245" s="1286"/>
      <c r="AG245" s="197"/>
      <c r="AH245" s="752"/>
      <c r="AI245" s="357"/>
      <c r="AJ245" s="237"/>
      <c r="AK245" s="433"/>
      <c r="AL245" s="216"/>
      <c r="AM245" s="434"/>
      <c r="AN245" s="195"/>
      <c r="AO245" s="434"/>
      <c r="AP245" s="5"/>
      <c r="AQ245" s="197"/>
      <c r="AR245" s="197"/>
    </row>
    <row r="246" spans="1:44" s="194" customFormat="1" ht="15.75" thickBot="1" x14ac:dyDescent="0.25">
      <c r="A246" s="748"/>
      <c r="B246" s="753"/>
      <c r="C246" s="177"/>
      <c r="D246" s="177"/>
      <c r="E246" s="177"/>
      <c r="F246" s="177"/>
      <c r="G246" s="177"/>
      <c r="H246" s="462"/>
      <c r="I246" s="462"/>
      <c r="J246" s="462"/>
      <c r="K246" s="462"/>
      <c r="L246" s="462"/>
      <c r="M246" s="462"/>
      <c r="N246" s="462"/>
      <c r="O246" s="475"/>
      <c r="P246" s="475"/>
      <c r="Q246" s="754"/>
      <c r="R246" s="764"/>
      <c r="S246" s="462"/>
      <c r="T246" s="462"/>
      <c r="U246" s="462"/>
      <c r="V246" s="462"/>
      <c r="W246" s="462"/>
      <c r="X246" s="462"/>
      <c r="Y246" s="475"/>
      <c r="Z246" s="475"/>
      <c r="AA246" s="754"/>
      <c r="AB246" s="764"/>
      <c r="AC246" s="475"/>
      <c r="AD246" s="475"/>
      <c r="AE246" s="754"/>
      <c r="AF246" s="751"/>
      <c r="AG246" s="197"/>
      <c r="AH246" s="752"/>
      <c r="AI246" s="357"/>
      <c r="AJ246" s="237"/>
      <c r="AK246" s="197"/>
      <c r="AL246" s="197"/>
      <c r="AM246" s="197"/>
      <c r="AN246" s="197"/>
      <c r="AO246" s="197"/>
      <c r="AP246" s="197"/>
      <c r="AQ246" s="197"/>
      <c r="AR246" s="197"/>
    </row>
    <row r="247" spans="1:44" s="194" customFormat="1" ht="18.75" thickBot="1" x14ac:dyDescent="0.3">
      <c r="A247" s="748"/>
      <c r="B247" s="755"/>
      <c r="C247" s="1659" t="s">
        <v>7090</v>
      </c>
      <c r="D247" s="1659"/>
      <c r="E247" s="1659"/>
      <c r="F247" s="1659"/>
      <c r="G247" s="1659"/>
      <c r="H247" s="6"/>
      <c r="I247" s="6"/>
      <c r="J247" s="972">
        <f>ROUND(+J174+J178+J182+J186+J188+J192+J196+J200+J202+J206+J210+J222+J226+J230+J232+J236+J240+J244,0)</f>
        <v>0</v>
      </c>
      <c r="K247" s="1045"/>
      <c r="L247" s="6"/>
      <c r="M247" s="1003">
        <f>ROUND(+M174+M178+M182+M186+M188+M192+M196+M200+M202+M206+M210+M222+M226+M230+M232+M236+M240+M244,0)</f>
        <v>0</v>
      </c>
      <c r="N247" s="6"/>
      <c r="O247" s="459"/>
      <c r="P247" s="1042">
        <f>ROUND(+P174+P178+P182+P186+P188+P192+P196+P200+P202+P206+P210+P222+P226+P230+P232+P236+P240+P244,0)</f>
        <v>0</v>
      </c>
      <c r="Q247" s="756"/>
      <c r="R247" s="470"/>
      <c r="S247" s="6"/>
      <c r="T247" s="972">
        <f>ROUND(+T174+T178+T182+T186+T188+T192+T196+T200+T202+T206+T210+T222+T226+T230+T232+T236+T240+T244,0)</f>
        <v>0</v>
      </c>
      <c r="U247" s="1045"/>
      <c r="V247" s="6"/>
      <c r="W247" s="1003">
        <f>ROUND(+W174+W178+W182+W186+W188+W192+W196+W200+W202+W206+W210+W222+W226+W230+W232+W236+W240+W244,0)</f>
        <v>0</v>
      </c>
      <c r="X247" s="6"/>
      <c r="Y247" s="459"/>
      <c r="Z247" s="1042">
        <f>ROUND(+Z174+Z178+Z182+Z186+Z188+Z192+Z196+Z200+Z202+Z206+Z210+Z222+Z226+Z230+Z232+Z236+Z240+Z244,0)</f>
        <v>0</v>
      </c>
      <c r="AA247" s="756"/>
      <c r="AB247" s="470"/>
      <c r="AC247" s="459"/>
      <c r="AD247" s="1314">
        <f>+P247+Z247</f>
        <v>0</v>
      </c>
      <c r="AE247" s="756"/>
      <c r="AF247" s="751"/>
      <c r="AG247" s="197"/>
      <c r="AH247" s="757" t="str">
        <f>+IF(AI247=0,"","&lt;===")</f>
        <v/>
      </c>
      <c r="AI247" s="358">
        <f>+IF(J247+M247+T247+W247=AD247,0,1)</f>
        <v>0</v>
      </c>
      <c r="AJ247" s="237"/>
      <c r="AK247" s="433">
        <f>ROUND(J247+M247+T247+W247,0)</f>
        <v>0</v>
      </c>
      <c r="AL247" s="216"/>
      <c r="AM247" s="434">
        <f>J247+M247+T247+W247</f>
        <v>0</v>
      </c>
      <c r="AN247" s="435"/>
      <c r="AO247" s="434">
        <f>AM247-AK247</f>
        <v>0</v>
      </c>
      <c r="AP247" s="5"/>
      <c r="AQ247" s="5" t="str">
        <f>IF(AO247&lt;&gt;0,"Please remove pence. All figures shown in whole £s","")</f>
        <v/>
      </c>
      <c r="AR247" s="197"/>
    </row>
    <row r="248" spans="1:44" s="194" customFormat="1" ht="15.75" thickBot="1" x14ac:dyDescent="0.25">
      <c r="A248" s="748"/>
      <c r="B248" s="758"/>
      <c r="C248" s="178"/>
      <c r="D248" s="178"/>
      <c r="E248" s="178"/>
      <c r="F248" s="178"/>
      <c r="G248" s="178"/>
      <c r="H248" s="464"/>
      <c r="I248" s="464"/>
      <c r="J248" s="464"/>
      <c r="K248" s="464"/>
      <c r="L248" s="464"/>
      <c r="M248" s="464"/>
      <c r="N248" s="464"/>
      <c r="O248" s="465"/>
      <c r="P248" s="465"/>
      <c r="Q248" s="759"/>
      <c r="R248" s="768"/>
      <c r="S248" s="464"/>
      <c r="T248" s="464"/>
      <c r="U248" s="464"/>
      <c r="V248" s="464"/>
      <c r="W248" s="464"/>
      <c r="X248" s="464"/>
      <c r="Y248" s="465"/>
      <c r="Z248" s="465"/>
      <c r="AA248" s="759"/>
      <c r="AB248" s="768"/>
      <c r="AC248" s="465"/>
      <c r="AD248" s="465"/>
      <c r="AE248" s="759"/>
      <c r="AF248" s="751"/>
      <c r="AG248" s="197"/>
      <c r="AH248" s="752"/>
      <c r="AI248" s="357"/>
      <c r="AJ248" s="237"/>
      <c r="AK248" s="197"/>
      <c r="AL248" s="197"/>
      <c r="AM248" s="197"/>
      <c r="AN248" s="197"/>
      <c r="AO248" s="197"/>
      <c r="AP248" s="197"/>
      <c r="AQ248" s="197"/>
      <c r="AR248" s="197"/>
    </row>
    <row r="249" spans="1:44" ht="15.75" x14ac:dyDescent="0.2">
      <c r="A249" s="149"/>
      <c r="B249" s="147"/>
      <c r="C249" s="138"/>
      <c r="D249" s="105"/>
      <c r="E249" s="105"/>
      <c r="F249" s="105"/>
      <c r="G249" s="105"/>
      <c r="H249" s="6"/>
      <c r="I249" s="6"/>
      <c r="J249" s="96"/>
      <c r="K249" s="96"/>
      <c r="L249" s="96"/>
      <c r="M249" s="96"/>
      <c r="N249" s="96"/>
      <c r="O249" s="458"/>
      <c r="P249" s="458"/>
      <c r="Q249" s="228"/>
      <c r="R249" s="383"/>
      <c r="S249" s="96"/>
      <c r="T249" s="96"/>
      <c r="U249" s="96"/>
      <c r="V249" s="96"/>
      <c r="W249" s="96"/>
      <c r="X249" s="96"/>
      <c r="Y249" s="458"/>
      <c r="Z249" s="458"/>
      <c r="AA249" s="228"/>
      <c r="AB249" s="383"/>
      <c r="AC249" s="458"/>
      <c r="AD249" s="458"/>
      <c r="AE249" s="228"/>
      <c r="AF249" s="84"/>
      <c r="AI249" s="357"/>
      <c r="AK249" s="435"/>
      <c r="AL249" s="435"/>
      <c r="AM249" s="435"/>
      <c r="AN249" s="435"/>
      <c r="AO249" s="435"/>
      <c r="AP249" s="435"/>
      <c r="AQ249" s="435"/>
      <c r="AR249" s="196"/>
    </row>
    <row r="250" spans="1:44" ht="16.5" thickBot="1" x14ac:dyDescent="0.25">
      <c r="A250" s="149"/>
      <c r="B250" s="147"/>
      <c r="C250" s="138" t="s">
        <v>50</v>
      </c>
      <c r="D250" s="105"/>
      <c r="E250" s="105"/>
      <c r="F250" s="105"/>
      <c r="G250" s="105"/>
      <c r="H250" s="6"/>
      <c r="I250" s="6"/>
      <c r="J250" s="96"/>
      <c r="K250" s="96"/>
      <c r="L250" s="96"/>
      <c r="M250" s="96"/>
      <c r="N250" s="96"/>
      <c r="O250" s="458"/>
      <c r="P250" s="458"/>
      <c r="Q250" s="228"/>
      <c r="R250" s="383"/>
      <c r="S250" s="96"/>
      <c r="T250" s="96"/>
      <c r="U250" s="96"/>
      <c r="V250" s="96"/>
      <c r="W250" s="96"/>
      <c r="X250" s="96"/>
      <c r="Y250" s="458"/>
      <c r="Z250" s="458"/>
      <c r="AA250" s="228"/>
      <c r="AB250" s="383"/>
      <c r="AC250" s="458"/>
      <c r="AD250" s="458"/>
      <c r="AE250" s="228"/>
      <c r="AF250" s="84"/>
      <c r="AI250" s="357"/>
      <c r="AK250" s="435"/>
      <c r="AL250" s="435"/>
      <c r="AM250" s="435"/>
      <c r="AN250" s="435"/>
      <c r="AO250" s="435"/>
      <c r="AP250" s="435"/>
      <c r="AQ250" s="435"/>
      <c r="AR250" s="196"/>
    </row>
    <row r="251" spans="1:44" ht="18.75" customHeight="1" thickBot="1" x14ac:dyDescent="0.3">
      <c r="A251" s="149"/>
      <c r="B251" s="147"/>
      <c r="C251" s="1630" t="s">
        <v>7091</v>
      </c>
      <c r="D251" s="1630"/>
      <c r="E251" s="1630"/>
      <c r="F251" s="1630"/>
      <c r="G251" s="1630"/>
      <c r="H251" s="6"/>
      <c r="I251" s="6"/>
      <c r="J251" s="963">
        <v>0</v>
      </c>
      <c r="K251" s="1011"/>
      <c r="L251" s="96"/>
      <c r="M251" s="1016">
        <v>0</v>
      </c>
      <c r="N251" s="96"/>
      <c r="O251" s="458"/>
      <c r="P251" s="1020">
        <f>+J251+M251</f>
        <v>0</v>
      </c>
      <c r="Q251" s="228"/>
      <c r="R251" s="383"/>
      <c r="S251" s="96"/>
      <c r="T251" s="963">
        <v>0</v>
      </c>
      <c r="U251" s="1011"/>
      <c r="V251" s="96"/>
      <c r="W251" s="1016">
        <v>0</v>
      </c>
      <c r="X251" s="96"/>
      <c r="Y251" s="458"/>
      <c r="Z251" s="1020">
        <f>+T251+W251</f>
        <v>0</v>
      </c>
      <c r="AA251" s="228"/>
      <c r="AB251" s="383"/>
      <c r="AC251" s="458"/>
      <c r="AD251" s="1314">
        <f>+P251+Z251</f>
        <v>0</v>
      </c>
      <c r="AE251" s="228"/>
      <c r="AF251" s="84"/>
      <c r="AH251" s="356" t="str">
        <f>+IF(AI251=0,"","&lt;===")</f>
        <v/>
      </c>
      <c r="AI251" s="358">
        <f>+IF(J251+M251+T251+W251=AD251,0,1)</f>
        <v>0</v>
      </c>
      <c r="AJ251" s="237"/>
      <c r="AK251" s="433">
        <f>ROUND(J251+M251+T251+W251,0)</f>
        <v>0</v>
      </c>
      <c r="AL251" s="216"/>
      <c r="AM251" s="434">
        <f>J251+M251+T251+W251</f>
        <v>0</v>
      </c>
      <c r="AN251" s="435"/>
      <c r="AO251" s="434">
        <f>AM251-AK251</f>
        <v>0</v>
      </c>
      <c r="AP251" s="195"/>
      <c r="AQ251" s="195" t="str">
        <f>IF(AO251&lt;&gt;0,"Please remove pence. All figures shown in whole £s","")</f>
        <v/>
      </c>
      <c r="AR251" s="196"/>
    </row>
    <row r="252" spans="1:44" ht="16.5" thickBot="1" x14ac:dyDescent="0.25">
      <c r="A252" s="149"/>
      <c r="B252" s="147"/>
      <c r="C252" s="105"/>
      <c r="D252" s="105"/>
      <c r="E252" s="105"/>
      <c r="F252" s="105"/>
      <c r="G252" s="105"/>
      <c r="H252" s="6"/>
      <c r="I252" s="6"/>
      <c r="J252" s="382"/>
      <c r="K252" s="6"/>
      <c r="L252" s="6"/>
      <c r="M252" s="382"/>
      <c r="N252" s="6"/>
      <c r="O252" s="459"/>
      <c r="P252" s="459"/>
      <c r="Q252" s="459"/>
      <c r="R252" s="470"/>
      <c r="S252" s="6"/>
      <c r="T252" s="382"/>
      <c r="U252" s="6"/>
      <c r="V252" s="6"/>
      <c r="W252" s="382"/>
      <c r="X252" s="6"/>
      <c r="Y252" s="459"/>
      <c r="Z252" s="459"/>
      <c r="AA252" s="459"/>
      <c r="AB252" s="470"/>
      <c r="AC252" s="459"/>
      <c r="AD252" s="459"/>
      <c r="AE252" s="459"/>
      <c r="AF252" s="84"/>
      <c r="AI252" s="357"/>
      <c r="AK252" s="435"/>
      <c r="AL252" s="435"/>
      <c r="AM252" s="435"/>
      <c r="AN252" s="435"/>
      <c r="AO252" s="435"/>
      <c r="AP252" s="435"/>
      <c r="AQ252" s="435"/>
      <c r="AR252" s="196"/>
    </row>
    <row r="253" spans="1:44" ht="18.75" thickBot="1" x14ac:dyDescent="0.3">
      <c r="A253" s="149"/>
      <c r="B253" s="147"/>
      <c r="C253" s="1633" t="s">
        <v>7092</v>
      </c>
      <c r="D253" s="1633"/>
      <c r="E253" s="1633"/>
      <c r="F253" s="1633"/>
      <c r="G253" s="1633"/>
      <c r="H253" s="6"/>
      <c r="I253" s="6"/>
      <c r="J253" s="1016">
        <v>0</v>
      </c>
      <c r="K253" s="96"/>
      <c r="L253" s="96"/>
      <c r="M253" s="1016">
        <v>0</v>
      </c>
      <c r="N253" s="96"/>
      <c r="O253" s="458"/>
      <c r="P253" s="1020">
        <f>+J253+M253</f>
        <v>0</v>
      </c>
      <c r="Q253" s="228"/>
      <c r="R253" s="383"/>
      <c r="S253" s="96"/>
      <c r="T253" s="1016">
        <v>0</v>
      </c>
      <c r="U253" s="96"/>
      <c r="V253" s="96"/>
      <c r="W253" s="1016">
        <v>0</v>
      </c>
      <c r="X253" s="96"/>
      <c r="Y253" s="458"/>
      <c r="Z253" s="1020">
        <f>+T253+W253</f>
        <v>0</v>
      </c>
      <c r="AA253" s="228"/>
      <c r="AB253" s="383"/>
      <c r="AC253" s="458"/>
      <c r="AD253" s="1314">
        <f>+P253+Z253</f>
        <v>0</v>
      </c>
      <c r="AE253" s="228"/>
      <c r="AF253" s="84"/>
      <c r="AH253" s="356" t="str">
        <f>+IF(AI253=0,"","&lt;===")</f>
        <v/>
      </c>
      <c r="AI253" s="358">
        <f>+IF(J253+M253+T253+W253=AD253,0,1)</f>
        <v>0</v>
      </c>
      <c r="AJ253" s="237"/>
      <c r="AK253" s="433">
        <f>ROUND(J253+M253+T253+W253,0)</f>
        <v>0</v>
      </c>
      <c r="AL253" s="216"/>
      <c r="AM253" s="434">
        <f>J253+M253+T253+W253</f>
        <v>0</v>
      </c>
      <c r="AN253" s="435"/>
      <c r="AO253" s="434">
        <f>AM253-AK253</f>
        <v>0</v>
      </c>
      <c r="AP253" s="195"/>
      <c r="AQ253" s="195" t="str">
        <f>IF(AO253&lt;&gt;0,"Please remove pence. All figures shown in whole £s","")</f>
        <v/>
      </c>
      <c r="AR253" s="196"/>
    </row>
    <row r="254" spans="1:44" ht="15.75" x14ac:dyDescent="0.2">
      <c r="A254" s="149"/>
      <c r="B254" s="147"/>
      <c r="C254" s="1621"/>
      <c r="D254" s="1621"/>
      <c r="E254" s="1621"/>
      <c r="F254" s="1621"/>
      <c r="G254" s="1621"/>
      <c r="H254" s="6"/>
      <c r="I254" s="6"/>
      <c r="J254" s="107"/>
      <c r="K254" s="96"/>
      <c r="L254" s="96"/>
      <c r="M254" s="107"/>
      <c r="N254" s="96"/>
      <c r="O254" s="458"/>
      <c r="P254" s="460"/>
      <c r="Q254" s="228"/>
      <c r="R254" s="383"/>
      <c r="S254" s="96"/>
      <c r="T254" s="107"/>
      <c r="U254" s="96"/>
      <c r="V254" s="96"/>
      <c r="W254" s="107"/>
      <c r="X254" s="96"/>
      <c r="Y254" s="458"/>
      <c r="Z254" s="460"/>
      <c r="AA254" s="228"/>
      <c r="AB254" s="383"/>
      <c r="AC254" s="458"/>
      <c r="AD254" s="460"/>
      <c r="AE254" s="228"/>
      <c r="AF254" s="84"/>
      <c r="AI254" s="357"/>
      <c r="AK254" s="435"/>
      <c r="AL254" s="435"/>
      <c r="AM254" s="435"/>
      <c r="AN254" s="435"/>
      <c r="AO254" s="435"/>
      <c r="AP254" s="435"/>
      <c r="AQ254" s="435"/>
      <c r="AR254" s="196"/>
    </row>
    <row r="255" spans="1:44" ht="18.75" customHeight="1" thickBot="1" x14ac:dyDescent="0.25">
      <c r="A255" s="149"/>
      <c r="B255" s="147"/>
      <c r="C255" s="152"/>
      <c r="D255" s="152"/>
      <c r="E255" s="152"/>
      <c r="F255" s="152"/>
      <c r="G255" s="152"/>
      <c r="H255" s="6"/>
      <c r="I255" s="6"/>
      <c r="J255" s="107"/>
      <c r="K255" s="96"/>
      <c r="L255" s="96"/>
      <c r="M255" s="107"/>
      <c r="N255" s="96"/>
      <c r="O255" s="458"/>
      <c r="P255" s="460"/>
      <c r="Q255" s="228"/>
      <c r="R255" s="383"/>
      <c r="S255" s="96"/>
      <c r="T255" s="107"/>
      <c r="U255" s="96"/>
      <c r="V255" s="96"/>
      <c r="W255" s="107"/>
      <c r="X255" s="96"/>
      <c r="Y255" s="458"/>
      <c r="Z255" s="460"/>
      <c r="AA255" s="228"/>
      <c r="AB255" s="383"/>
      <c r="AC255" s="458"/>
      <c r="AD255" s="460"/>
      <c r="AE255" s="228"/>
      <c r="AF255" s="84"/>
      <c r="AI255" s="357"/>
      <c r="AK255" s="435"/>
      <c r="AL255" s="435"/>
      <c r="AM255" s="435"/>
      <c r="AN255" s="435"/>
      <c r="AO255" s="435"/>
      <c r="AP255" s="435"/>
      <c r="AQ255" s="435"/>
      <c r="AR255" s="196"/>
    </row>
    <row r="256" spans="1:44" ht="16.5" thickBot="1" x14ac:dyDescent="0.25">
      <c r="A256" s="149"/>
      <c r="B256" s="165"/>
      <c r="C256" s="175"/>
      <c r="D256" s="175"/>
      <c r="E256" s="175"/>
      <c r="F256" s="175"/>
      <c r="G256" s="175"/>
      <c r="H256" s="462"/>
      <c r="I256" s="462"/>
      <c r="J256" s="171"/>
      <c r="K256" s="166"/>
      <c r="L256" s="166"/>
      <c r="M256" s="171"/>
      <c r="N256" s="166"/>
      <c r="O256" s="463"/>
      <c r="P256" s="471"/>
      <c r="Q256" s="231"/>
      <c r="R256" s="1318"/>
      <c r="S256" s="166"/>
      <c r="T256" s="171"/>
      <c r="U256" s="166"/>
      <c r="V256" s="166"/>
      <c r="W256" s="171"/>
      <c r="X256" s="166"/>
      <c r="Y256" s="463"/>
      <c r="Z256" s="471"/>
      <c r="AA256" s="231"/>
      <c r="AB256" s="1318"/>
      <c r="AC256" s="463"/>
      <c r="AD256" s="471"/>
      <c r="AE256" s="231"/>
      <c r="AF256" s="84"/>
      <c r="AI256" s="357"/>
      <c r="AJ256" s="237"/>
      <c r="AK256" s="435"/>
      <c r="AL256" s="435"/>
      <c r="AM256" s="435"/>
      <c r="AN256" s="435"/>
      <c r="AO256" s="435"/>
      <c r="AP256" s="435"/>
      <c r="AQ256" s="435"/>
      <c r="AR256" s="196"/>
    </row>
    <row r="257" spans="1:46" ht="18.75" thickBot="1" x14ac:dyDescent="0.3">
      <c r="A257" s="149"/>
      <c r="B257" s="167"/>
      <c r="C257" s="1682" t="s">
        <v>7093</v>
      </c>
      <c r="D257" s="1682"/>
      <c r="E257" s="1682"/>
      <c r="F257" s="1682"/>
      <c r="G257" s="1682"/>
      <c r="H257" s="6"/>
      <c r="I257" s="6"/>
      <c r="J257" s="972">
        <f>ROUND(+J251+J253,0)</f>
        <v>0</v>
      </c>
      <c r="K257" s="1005"/>
      <c r="L257" s="96"/>
      <c r="M257" s="1003">
        <f>ROUND(+M251+M253,0)</f>
        <v>0</v>
      </c>
      <c r="N257" s="96"/>
      <c r="O257" s="458"/>
      <c r="P257" s="1020">
        <f>+J257+M257</f>
        <v>0</v>
      </c>
      <c r="Q257" s="232"/>
      <c r="R257" s="383"/>
      <c r="S257" s="96"/>
      <c r="T257" s="972">
        <f>ROUND(+T251+T253,0)</f>
        <v>0</v>
      </c>
      <c r="U257" s="1005"/>
      <c r="V257" s="96"/>
      <c r="W257" s="1003">
        <f>ROUND(+W251+W253,0)</f>
        <v>0</v>
      </c>
      <c r="X257" s="96"/>
      <c r="Y257" s="458"/>
      <c r="Z257" s="1020">
        <f>+T257+W257</f>
        <v>0</v>
      </c>
      <c r="AA257" s="232"/>
      <c r="AB257" s="383"/>
      <c r="AC257" s="458"/>
      <c r="AD257" s="1314">
        <f>+P257+Z257</f>
        <v>0</v>
      </c>
      <c r="AE257" s="232"/>
      <c r="AF257" s="84"/>
      <c r="AH257" s="356" t="str">
        <f>+IF(AI257=0,"","&lt;===")</f>
        <v/>
      </c>
      <c r="AI257" s="358">
        <f>+IF(J257+M257+T257+W257=AD257,0,1)</f>
        <v>0</v>
      </c>
      <c r="AJ257" s="237"/>
      <c r="AK257" s="433">
        <f>ROUND(J257+M257+T257+W257,0)</f>
        <v>0</v>
      </c>
      <c r="AL257" s="216"/>
      <c r="AM257" s="434">
        <f>J257+M257+T257+W257</f>
        <v>0</v>
      </c>
      <c r="AN257" s="435"/>
      <c r="AO257" s="434">
        <f>AM257-AK257</f>
        <v>0</v>
      </c>
      <c r="AP257" s="195"/>
      <c r="AQ257" s="195" t="str">
        <f>IF(AO257&lt;&gt;0,"Please remove pence. All figures shown in whole £s","")</f>
        <v/>
      </c>
      <c r="AR257" s="196"/>
    </row>
    <row r="258" spans="1:46" ht="15.75" thickBot="1" x14ac:dyDescent="0.25">
      <c r="A258" s="14"/>
      <c r="B258" s="179"/>
      <c r="C258" s="170"/>
      <c r="D258" s="170"/>
      <c r="E258" s="170"/>
      <c r="F258" s="170"/>
      <c r="G258" s="170"/>
      <c r="H258" s="170"/>
      <c r="I258" s="170"/>
      <c r="J258" s="170"/>
      <c r="K258" s="170"/>
      <c r="L258" s="170"/>
      <c r="M258" s="170"/>
      <c r="N258" s="170"/>
      <c r="O258" s="423"/>
      <c r="P258" s="423"/>
      <c r="Q258" s="233"/>
      <c r="R258" s="1323"/>
      <c r="S258" s="170"/>
      <c r="T258" s="170"/>
      <c r="U258" s="170"/>
      <c r="V258" s="170"/>
      <c r="W258" s="170"/>
      <c r="X258" s="170"/>
      <c r="Y258" s="423"/>
      <c r="Z258" s="423"/>
      <c r="AA258" s="233"/>
      <c r="AB258" s="1323"/>
      <c r="AC258" s="423"/>
      <c r="AD258" s="423"/>
      <c r="AE258" s="233"/>
      <c r="AF258" s="84"/>
      <c r="AI258" s="357"/>
      <c r="AK258" s="435"/>
      <c r="AL258" s="435"/>
      <c r="AM258" s="435"/>
      <c r="AN258" s="435"/>
      <c r="AO258" s="435"/>
      <c r="AP258" s="435"/>
      <c r="AQ258" s="435"/>
      <c r="AR258" s="196"/>
    </row>
    <row r="259" spans="1:46" ht="15.75" thickBot="1" x14ac:dyDescent="0.25">
      <c r="A259" s="14"/>
      <c r="B259" s="2"/>
      <c r="C259" s="2"/>
      <c r="D259" s="2"/>
      <c r="E259" s="2"/>
      <c r="F259" s="2"/>
      <c r="G259" s="2"/>
      <c r="H259" s="2"/>
      <c r="I259" s="2"/>
      <c r="J259" s="2"/>
      <c r="K259" s="2"/>
      <c r="L259" s="2"/>
      <c r="M259" s="2"/>
      <c r="N259" s="2"/>
      <c r="O259" s="2"/>
      <c r="P259" s="2"/>
      <c r="Q259" s="2"/>
      <c r="R259" s="1310"/>
      <c r="S259" s="1310"/>
      <c r="T259" s="1310"/>
      <c r="U259" s="1310"/>
      <c r="V259" s="1310"/>
      <c r="W259" s="1310"/>
      <c r="X259" s="1310"/>
      <c r="Y259" s="1310"/>
      <c r="Z259" s="1310"/>
      <c r="AA259" s="1310"/>
      <c r="AB259" s="1310"/>
      <c r="AC259" s="1310"/>
      <c r="AD259" s="1310"/>
      <c r="AE259" s="1310"/>
      <c r="AF259" s="84"/>
      <c r="AI259" s="357"/>
      <c r="AK259" s="309"/>
      <c r="AL259" s="309"/>
      <c r="AM259" s="309"/>
      <c r="AN259" s="309"/>
      <c r="AO259" s="309"/>
      <c r="AP259" s="309"/>
      <c r="AQ259" s="309"/>
    </row>
    <row r="260" spans="1:46" x14ac:dyDescent="0.2">
      <c r="A260" s="14"/>
      <c r="B260" s="476"/>
      <c r="C260" s="477"/>
      <c r="D260" s="477"/>
      <c r="E260" s="477"/>
      <c r="F260" s="477"/>
      <c r="G260" s="477"/>
      <c r="H260" s="477"/>
      <c r="I260" s="477"/>
      <c r="J260" s="477"/>
      <c r="K260" s="477"/>
      <c r="L260" s="477"/>
      <c r="M260" s="477"/>
      <c r="N260" s="477"/>
      <c r="O260" s="477"/>
      <c r="P260" s="477"/>
      <c r="Q260" s="477"/>
      <c r="R260" s="182"/>
      <c r="S260" s="182"/>
      <c r="T260" s="182"/>
      <c r="U260" s="182"/>
      <c r="V260" s="182"/>
      <c r="W260" s="182"/>
      <c r="X260" s="182"/>
      <c r="Y260" s="182"/>
      <c r="Z260" s="182"/>
      <c r="AA260" s="182"/>
      <c r="AB260" s="182"/>
      <c r="AC260" s="182"/>
      <c r="AD260" s="182"/>
      <c r="AE260" s="1311"/>
      <c r="AF260" s="84"/>
      <c r="AI260" s="357"/>
      <c r="AK260" s="309"/>
      <c r="AL260" s="309"/>
      <c r="AM260" s="309"/>
      <c r="AN260" s="309"/>
      <c r="AO260" s="309"/>
      <c r="AP260" s="309"/>
      <c r="AQ260" s="309"/>
    </row>
    <row r="261" spans="1:46" ht="16.5" customHeight="1" x14ac:dyDescent="0.25">
      <c r="A261" s="14"/>
      <c r="B261" s="333"/>
      <c r="C261" s="183" t="s">
        <v>56</v>
      </c>
      <c r="D261" s="182"/>
      <c r="E261" s="182"/>
      <c r="F261" s="182"/>
      <c r="G261" s="182"/>
      <c r="H261" s="182"/>
      <c r="I261" s="182"/>
      <c r="J261" s="182"/>
      <c r="K261" s="182"/>
      <c r="L261" s="182"/>
      <c r="M261" s="182"/>
      <c r="N261" s="182"/>
      <c r="O261" s="182"/>
      <c r="P261" s="182"/>
      <c r="Q261" s="182"/>
      <c r="R261" s="182"/>
      <c r="S261" s="182"/>
      <c r="T261" s="182"/>
      <c r="U261" s="182"/>
      <c r="V261" s="182"/>
      <c r="W261" s="182"/>
      <c r="X261" s="182"/>
      <c r="Y261" s="182"/>
      <c r="Z261" s="182"/>
      <c r="AA261" s="182"/>
      <c r="AB261" s="182"/>
      <c r="AC261" s="182"/>
      <c r="AD261" s="182"/>
      <c r="AE261" s="1312"/>
      <c r="AF261" s="84"/>
      <c r="AI261" s="357"/>
      <c r="AK261" s="309"/>
      <c r="AL261" s="309"/>
      <c r="AM261" s="309"/>
      <c r="AN261" s="309"/>
      <c r="AO261" s="309"/>
      <c r="AP261" s="309"/>
      <c r="AQ261" s="309"/>
    </row>
    <row r="262" spans="1:46" ht="16.5" customHeight="1" thickBot="1" x14ac:dyDescent="0.25">
      <c r="A262" s="14"/>
      <c r="B262" s="333"/>
      <c r="C262" s="182"/>
      <c r="D262" s="182"/>
      <c r="E262" s="182"/>
      <c r="F262" s="182"/>
      <c r="G262" s="182"/>
      <c r="H262" s="182"/>
      <c r="I262" s="182"/>
      <c r="J262" s="182"/>
      <c r="K262" s="182"/>
      <c r="L262" s="182"/>
      <c r="M262" s="182"/>
      <c r="N262" s="182"/>
      <c r="O262" s="182"/>
      <c r="P262" s="182"/>
      <c r="Q262" s="182"/>
      <c r="R262" s="182"/>
      <c r="S262" s="182"/>
      <c r="T262" s="182"/>
      <c r="U262" s="182"/>
      <c r="V262" s="182"/>
      <c r="W262" s="182"/>
      <c r="X262" s="182"/>
      <c r="Y262" s="182"/>
      <c r="Z262" s="182"/>
      <c r="AA262" s="182"/>
      <c r="AB262" s="182"/>
      <c r="AC262" s="182"/>
      <c r="AD262" s="182"/>
      <c r="AE262" s="1312"/>
      <c r="AF262" s="84"/>
      <c r="AI262" s="357"/>
      <c r="AK262" s="309"/>
      <c r="AL262" s="309"/>
      <c r="AM262" s="309"/>
      <c r="AN262" s="309"/>
      <c r="AO262" s="309"/>
      <c r="AP262" s="309"/>
      <c r="AQ262" s="309"/>
    </row>
    <row r="263" spans="1:46" ht="16.5" customHeight="1" thickBot="1" x14ac:dyDescent="0.3">
      <c r="A263" s="14"/>
      <c r="B263" s="582"/>
      <c r="C263" s="583"/>
      <c r="D263" s="584" t="s">
        <v>61</v>
      </c>
      <c r="E263" s="584"/>
      <c r="F263" s="584"/>
      <c r="G263" s="584"/>
      <c r="H263" s="584"/>
      <c r="I263" s="584"/>
      <c r="J263" s="1046">
        <f>J21+J23</f>
        <v>0</v>
      </c>
      <c r="K263" s="182"/>
      <c r="L263" s="182"/>
      <c r="M263" s="1046">
        <f>M21+M23</f>
        <v>0</v>
      </c>
      <c r="N263" s="424"/>
      <c r="O263" s="424"/>
      <c r="P263" s="1046">
        <f>+J263+M263</f>
        <v>0</v>
      </c>
      <c r="Q263" s="1309"/>
      <c r="R263" s="182"/>
      <c r="S263" s="182"/>
      <c r="T263" s="1046">
        <f>T21+T23</f>
        <v>0</v>
      </c>
      <c r="U263" s="182"/>
      <c r="V263" s="182"/>
      <c r="W263" s="1046">
        <f>W21+W23</f>
        <v>0</v>
      </c>
      <c r="X263" s="182"/>
      <c r="Y263" s="182"/>
      <c r="Z263" s="1046">
        <f>+T263+W263</f>
        <v>0</v>
      </c>
      <c r="AA263" s="182"/>
      <c r="AB263" s="182"/>
      <c r="AC263" s="182"/>
      <c r="AD263" s="1046">
        <f>+P263+Z263</f>
        <v>0</v>
      </c>
      <c r="AE263" s="1312"/>
      <c r="AF263" s="84"/>
      <c r="AH263" s="356" t="str">
        <f>+IF(AI263=0,"","&lt;===")</f>
        <v/>
      </c>
      <c r="AI263" s="358">
        <f>+IF(J263+M263+T263+W263=AD263,0,1)</f>
        <v>0</v>
      </c>
      <c r="AJ263" s="238"/>
      <c r="AK263" s="433">
        <f>ROUND(J263+M263+T263+W263,0)</f>
        <v>0</v>
      </c>
      <c r="AL263" s="216"/>
      <c r="AM263" s="434">
        <f>J263+M263+T263+W263</f>
        <v>0</v>
      </c>
      <c r="AN263" s="435"/>
      <c r="AO263" s="434">
        <f>AM263-AK263</f>
        <v>0</v>
      </c>
      <c r="AP263" s="195"/>
      <c r="AQ263" s="195" t="str">
        <f>IF(AO263&lt;&gt;0,"Please remove pence. All figures shown in whole £s","")</f>
        <v/>
      </c>
      <c r="AR263" s="196"/>
      <c r="AS263" s="196"/>
      <c r="AT263" s="196"/>
    </row>
    <row r="264" spans="1:46" ht="16.5" customHeight="1" thickBot="1" x14ac:dyDescent="0.25">
      <c r="A264" s="14"/>
      <c r="B264" s="333"/>
      <c r="C264" s="478" t="s">
        <v>57</v>
      </c>
      <c r="D264" s="182"/>
      <c r="E264" s="182"/>
      <c r="F264" s="182"/>
      <c r="G264" s="182"/>
      <c r="H264" s="182"/>
      <c r="I264" s="182"/>
      <c r="J264" s="342"/>
      <c r="K264" s="342"/>
      <c r="L264" s="342"/>
      <c r="M264" s="342"/>
      <c r="N264" s="342"/>
      <c r="O264" s="342"/>
      <c r="P264" s="342"/>
      <c r="Q264" s="182"/>
      <c r="R264" s="182"/>
      <c r="S264" s="182"/>
      <c r="T264" s="342"/>
      <c r="U264" s="342"/>
      <c r="V264" s="342"/>
      <c r="W264" s="342"/>
      <c r="X264" s="182"/>
      <c r="Y264" s="182"/>
      <c r="Z264" s="342"/>
      <c r="AA264" s="182"/>
      <c r="AB264" s="182"/>
      <c r="AC264" s="182"/>
      <c r="AD264" s="342"/>
      <c r="AE264" s="1312"/>
      <c r="AF264" s="84"/>
      <c r="AI264" s="357"/>
      <c r="AK264" s="435"/>
      <c r="AL264" s="435"/>
      <c r="AM264" s="435"/>
      <c r="AN264" s="435"/>
      <c r="AO264" s="435"/>
      <c r="AP264" s="435"/>
      <c r="AQ264" s="435"/>
      <c r="AR264" s="196"/>
      <c r="AS264" s="196"/>
      <c r="AT264" s="196"/>
    </row>
    <row r="265" spans="1:46" ht="16.5" customHeight="1" thickBot="1" x14ac:dyDescent="0.3">
      <c r="A265" s="14"/>
      <c r="B265" s="333"/>
      <c r="C265" s="182"/>
      <c r="D265" s="478" t="s">
        <v>58</v>
      </c>
      <c r="E265" s="182"/>
      <c r="F265" s="182"/>
      <c r="G265" s="182"/>
      <c r="H265" s="182"/>
      <c r="I265" s="182"/>
      <c r="J265" s="1046">
        <f>+J35</f>
        <v>0</v>
      </c>
      <c r="K265" s="342"/>
      <c r="L265" s="342"/>
      <c r="M265" s="1046">
        <f>+M35</f>
        <v>0</v>
      </c>
      <c r="N265" s="342"/>
      <c r="O265" s="342"/>
      <c r="P265" s="1046">
        <f>+J265+M265</f>
        <v>0</v>
      </c>
      <c r="Q265" s="1309"/>
      <c r="R265" s="182"/>
      <c r="S265" s="182"/>
      <c r="T265" s="1046">
        <f>+T35</f>
        <v>0</v>
      </c>
      <c r="U265" s="342"/>
      <c r="V265" s="342"/>
      <c r="W265" s="1046">
        <f>+W35</f>
        <v>0</v>
      </c>
      <c r="X265" s="182"/>
      <c r="Y265" s="182"/>
      <c r="Z265" s="1046">
        <f>+T265+W265</f>
        <v>0</v>
      </c>
      <c r="AA265" s="182"/>
      <c r="AB265" s="182"/>
      <c r="AC265" s="182"/>
      <c r="AD265" s="1046">
        <f>+P265+Z265</f>
        <v>0</v>
      </c>
      <c r="AE265" s="1312"/>
      <c r="AF265" s="84"/>
      <c r="AH265" s="356" t="str">
        <f>+IF(AI265=0,"","&lt;===")</f>
        <v/>
      </c>
      <c r="AI265" s="358">
        <f>+IF(J265+M265+T265+W265=AD265,0,1)</f>
        <v>0</v>
      </c>
      <c r="AJ265" s="238"/>
      <c r="AK265" s="433">
        <f>ROUND(J265+M265+T265+W265,0)</f>
        <v>0</v>
      </c>
      <c r="AL265" s="216"/>
      <c r="AM265" s="434">
        <f>J265+M265+T265+W265</f>
        <v>0</v>
      </c>
      <c r="AN265" s="435"/>
      <c r="AO265" s="434">
        <f>AM265-AK265</f>
        <v>0</v>
      </c>
      <c r="AP265" s="195"/>
      <c r="AQ265" s="195" t="str">
        <f>IF(AO265&lt;&gt;0,"Please remove pence. All figures shown in whole £s","")</f>
        <v/>
      </c>
      <c r="AR265" s="196"/>
      <c r="AS265" s="196"/>
      <c r="AT265" s="196"/>
    </row>
    <row r="266" spans="1:46" ht="16.5" customHeight="1" thickBot="1" x14ac:dyDescent="0.25">
      <c r="A266" s="14"/>
      <c r="B266" s="333"/>
      <c r="C266" s="182"/>
      <c r="D266" s="478"/>
      <c r="E266" s="182"/>
      <c r="F266" s="182"/>
      <c r="G266" s="182"/>
      <c r="H266" s="182"/>
      <c r="I266" s="182"/>
      <c r="J266" s="342"/>
      <c r="K266" s="342"/>
      <c r="L266" s="342"/>
      <c r="M266" s="342"/>
      <c r="N266" s="342"/>
      <c r="O266" s="342"/>
      <c r="P266" s="342"/>
      <c r="Q266" s="182"/>
      <c r="R266" s="182"/>
      <c r="S266" s="182"/>
      <c r="T266" s="342"/>
      <c r="U266" s="342"/>
      <c r="V266" s="342"/>
      <c r="W266" s="342"/>
      <c r="X266" s="182"/>
      <c r="Y266" s="182"/>
      <c r="Z266" s="342"/>
      <c r="AA266" s="182"/>
      <c r="AB266" s="182"/>
      <c r="AC266" s="182"/>
      <c r="AD266" s="342"/>
      <c r="AE266" s="1312"/>
      <c r="AF266" s="84"/>
      <c r="AI266" s="357"/>
      <c r="AK266" s="435"/>
      <c r="AL266" s="435"/>
      <c r="AM266" s="435"/>
      <c r="AN266" s="435"/>
      <c r="AO266" s="435"/>
      <c r="AP266" s="435"/>
      <c r="AQ266" s="435"/>
      <c r="AR266" s="196"/>
      <c r="AS266" s="196"/>
      <c r="AT266" s="196"/>
    </row>
    <row r="267" spans="1:46" ht="16.5" customHeight="1" thickBot="1" x14ac:dyDescent="0.3">
      <c r="A267" s="14"/>
      <c r="B267" s="333"/>
      <c r="C267" s="182"/>
      <c r="D267" s="478" t="s">
        <v>59</v>
      </c>
      <c r="E267" s="182"/>
      <c r="F267" s="182"/>
      <c r="G267" s="182"/>
      <c r="H267" s="182"/>
      <c r="I267" s="182"/>
      <c r="J267" s="1046">
        <f>+J104</f>
        <v>0</v>
      </c>
      <c r="K267" s="342"/>
      <c r="L267" s="342"/>
      <c r="M267" s="1047">
        <f>+M104</f>
        <v>0</v>
      </c>
      <c r="N267" s="342"/>
      <c r="O267" s="342"/>
      <c r="P267" s="1046">
        <f>+J267+M267</f>
        <v>0</v>
      </c>
      <c r="Q267" s="1309"/>
      <c r="R267" s="182"/>
      <c r="S267" s="182"/>
      <c r="T267" s="1046">
        <f>+T104</f>
        <v>0</v>
      </c>
      <c r="U267" s="342"/>
      <c r="V267" s="342"/>
      <c r="W267" s="1047">
        <f>+W104</f>
        <v>0</v>
      </c>
      <c r="X267" s="182"/>
      <c r="Y267" s="182"/>
      <c r="Z267" s="1046">
        <f>+T267+W267</f>
        <v>0</v>
      </c>
      <c r="AA267" s="182"/>
      <c r="AB267" s="182"/>
      <c r="AC267" s="182"/>
      <c r="AD267" s="1046">
        <f>+P267+Z267</f>
        <v>0</v>
      </c>
      <c r="AE267" s="1312"/>
      <c r="AF267" s="84"/>
      <c r="AH267" s="356" t="str">
        <f>+IF(AI267=0,"","&lt;===")</f>
        <v/>
      </c>
      <c r="AI267" s="358">
        <f>+IF(J267+M267+T267+W267=AD267,0,1)</f>
        <v>0</v>
      </c>
      <c r="AJ267" s="238"/>
      <c r="AK267" s="433">
        <f>ROUND(J267+M267+T267+W267,0)</f>
        <v>0</v>
      </c>
      <c r="AL267" s="216"/>
      <c r="AM267" s="434">
        <f>J267+M267+T267+W267</f>
        <v>0</v>
      </c>
      <c r="AN267" s="435"/>
      <c r="AO267" s="434">
        <f>AM267-AK267</f>
        <v>0</v>
      </c>
      <c r="AP267" s="195"/>
      <c r="AQ267" s="195" t="str">
        <f>IF(AO267&lt;&gt;0,"Please remove pence. All figures shown in whole £s","")</f>
        <v/>
      </c>
      <c r="AR267" s="196"/>
      <c r="AS267" s="196"/>
      <c r="AT267" s="196"/>
    </row>
    <row r="268" spans="1:46" ht="16.5" customHeight="1" thickBot="1" x14ac:dyDescent="0.25">
      <c r="A268" s="14"/>
      <c r="B268" s="333"/>
      <c r="C268" s="182"/>
      <c r="D268" s="478"/>
      <c r="E268" s="182"/>
      <c r="F268" s="182"/>
      <c r="G268" s="182"/>
      <c r="H268" s="182"/>
      <c r="I268" s="182"/>
      <c r="J268" s="342"/>
      <c r="K268" s="342"/>
      <c r="L268" s="342"/>
      <c r="M268" s="342"/>
      <c r="N268" s="342"/>
      <c r="O268" s="342"/>
      <c r="P268" s="342"/>
      <c r="Q268" s="182"/>
      <c r="R268" s="182"/>
      <c r="S268" s="182"/>
      <c r="T268" s="342"/>
      <c r="U268" s="342"/>
      <c r="V268" s="342"/>
      <c r="W268" s="342"/>
      <c r="X268" s="182"/>
      <c r="Y268" s="182"/>
      <c r="Z268" s="342"/>
      <c r="AA268" s="182"/>
      <c r="AB268" s="182"/>
      <c r="AC268" s="182"/>
      <c r="AD268" s="342"/>
      <c r="AE268" s="1312"/>
      <c r="AF268" s="84"/>
      <c r="AI268" s="357"/>
      <c r="AK268" s="435"/>
      <c r="AL268" s="435"/>
      <c r="AM268" s="435"/>
      <c r="AN268" s="435"/>
      <c r="AO268" s="435"/>
      <c r="AP268" s="435"/>
      <c r="AQ268" s="435"/>
      <c r="AR268" s="196"/>
      <c r="AS268" s="196"/>
      <c r="AT268" s="196"/>
    </row>
    <row r="269" spans="1:46" ht="16.5" customHeight="1" thickBot="1" x14ac:dyDescent="0.3">
      <c r="A269" s="14"/>
      <c r="B269" s="333"/>
      <c r="C269" s="182"/>
      <c r="D269" s="478" t="s">
        <v>81</v>
      </c>
      <c r="E269" s="182"/>
      <c r="F269" s="182"/>
      <c r="G269" s="182"/>
      <c r="H269" s="182"/>
      <c r="I269" s="182"/>
      <c r="J269" s="1046">
        <f>+J121</f>
        <v>0</v>
      </c>
      <c r="K269" s="342"/>
      <c r="L269" s="342"/>
      <c r="M269" s="1046">
        <f>+M121</f>
        <v>0</v>
      </c>
      <c r="N269" s="342"/>
      <c r="O269" s="342"/>
      <c r="P269" s="1046">
        <f>+J269+M269</f>
        <v>0</v>
      </c>
      <c r="Q269" s="182"/>
      <c r="R269" s="182"/>
      <c r="S269" s="182"/>
      <c r="T269" s="1046">
        <f>+T121</f>
        <v>0</v>
      </c>
      <c r="U269" s="342"/>
      <c r="V269" s="342"/>
      <c r="W269" s="1046">
        <f>+W121</f>
        <v>0</v>
      </c>
      <c r="X269" s="182"/>
      <c r="Y269" s="182"/>
      <c r="Z269" s="1046">
        <f>+T269+W269</f>
        <v>0</v>
      </c>
      <c r="AA269" s="182"/>
      <c r="AB269" s="182"/>
      <c r="AC269" s="182"/>
      <c r="AD269" s="1046">
        <f>+P269+Z269</f>
        <v>0</v>
      </c>
      <c r="AE269" s="1312"/>
      <c r="AF269" s="84"/>
      <c r="AH269" s="356" t="str">
        <f>+IF(AI269=0,"","&lt;===")</f>
        <v/>
      </c>
      <c r="AI269" s="358">
        <f>+IF(J269+M269+T269+W269=AD269,0,1)</f>
        <v>0</v>
      </c>
      <c r="AJ269" s="238"/>
      <c r="AK269" s="433">
        <f>ROUND(J269+M269+T269+W269,0)</f>
        <v>0</v>
      </c>
      <c r="AL269" s="216"/>
      <c r="AM269" s="434">
        <f>J269+M269+T269+W269</f>
        <v>0</v>
      </c>
      <c r="AN269" s="435"/>
      <c r="AO269" s="434">
        <f>AM269-AK269</f>
        <v>0</v>
      </c>
      <c r="AP269" s="195"/>
      <c r="AQ269" s="195" t="str">
        <f>IF(AO269&lt;&gt;0,"Please remove pence. All figures shown in whole £s","")</f>
        <v/>
      </c>
      <c r="AR269" s="196"/>
      <c r="AS269" s="196"/>
      <c r="AT269" s="196"/>
    </row>
    <row r="270" spans="1:46" ht="16.5" customHeight="1" thickBot="1" x14ac:dyDescent="0.25">
      <c r="A270" s="14"/>
      <c r="B270" s="333"/>
      <c r="C270" s="182"/>
      <c r="D270" s="478"/>
      <c r="E270" s="182"/>
      <c r="F270" s="182"/>
      <c r="G270" s="182"/>
      <c r="H270" s="182"/>
      <c r="I270" s="182"/>
      <c r="J270" s="342"/>
      <c r="K270" s="342"/>
      <c r="L270" s="342"/>
      <c r="M270" s="342"/>
      <c r="N270" s="342"/>
      <c r="O270" s="342"/>
      <c r="P270" s="342"/>
      <c r="Q270" s="182"/>
      <c r="R270" s="182"/>
      <c r="S270" s="182"/>
      <c r="T270" s="342"/>
      <c r="U270" s="342"/>
      <c r="V270" s="342"/>
      <c r="W270" s="342"/>
      <c r="X270" s="182"/>
      <c r="Y270" s="182"/>
      <c r="Z270" s="342"/>
      <c r="AA270" s="182"/>
      <c r="AB270" s="182"/>
      <c r="AC270" s="182"/>
      <c r="AD270" s="342"/>
      <c r="AE270" s="1312"/>
      <c r="AF270" s="84"/>
      <c r="AI270" s="357"/>
      <c r="AK270" s="435"/>
      <c r="AL270" s="435"/>
      <c r="AM270" s="435"/>
      <c r="AN270" s="435"/>
      <c r="AO270" s="435"/>
      <c r="AP270" s="435"/>
      <c r="AQ270" s="435"/>
      <c r="AR270" s="196"/>
      <c r="AS270" s="196"/>
      <c r="AT270" s="196"/>
    </row>
    <row r="271" spans="1:46" ht="16.5" customHeight="1" thickBot="1" x14ac:dyDescent="0.3">
      <c r="A271" s="14"/>
      <c r="B271" s="333"/>
      <c r="C271" s="182"/>
      <c r="D271" s="478" t="s">
        <v>69</v>
      </c>
      <c r="E271" s="182"/>
      <c r="F271" s="182"/>
      <c r="G271" s="182"/>
      <c r="H271" s="182"/>
      <c r="I271" s="182"/>
      <c r="J271" s="1046">
        <f>+J169</f>
        <v>0</v>
      </c>
      <c r="K271" s="342"/>
      <c r="L271" s="342"/>
      <c r="M271" s="1046">
        <f>+M169</f>
        <v>0</v>
      </c>
      <c r="N271" s="342"/>
      <c r="O271" s="342"/>
      <c r="P271" s="1046">
        <f>+J271+M271</f>
        <v>0</v>
      </c>
      <c r="Q271" s="1309"/>
      <c r="R271" s="182"/>
      <c r="S271" s="182"/>
      <c r="T271" s="1046">
        <f>+T169</f>
        <v>0</v>
      </c>
      <c r="U271" s="342"/>
      <c r="V271" s="342"/>
      <c r="W271" s="1046">
        <f>+W169</f>
        <v>0</v>
      </c>
      <c r="X271" s="182"/>
      <c r="Y271" s="182"/>
      <c r="Z271" s="1046">
        <f>+T271+W271</f>
        <v>0</v>
      </c>
      <c r="AA271" s="182"/>
      <c r="AB271" s="182"/>
      <c r="AC271" s="182"/>
      <c r="AD271" s="1046">
        <f>+P271+Z271</f>
        <v>0</v>
      </c>
      <c r="AE271" s="1312"/>
      <c r="AF271" s="84"/>
      <c r="AH271" s="356" t="str">
        <f>+IF(AI271=0,"","&lt;===")</f>
        <v/>
      </c>
      <c r="AI271" s="358">
        <f>+IF(J271+M271+T271+W271=AD271,0,1)</f>
        <v>0</v>
      </c>
      <c r="AJ271" s="238"/>
      <c r="AK271" s="433">
        <f>ROUND(J271+M271+T271+W271,0)</f>
        <v>0</v>
      </c>
      <c r="AL271" s="216"/>
      <c r="AM271" s="434">
        <f>J271+M271+T271+W271</f>
        <v>0</v>
      </c>
      <c r="AN271" s="435"/>
      <c r="AO271" s="434">
        <f>AM271-AK271</f>
        <v>0</v>
      </c>
      <c r="AP271" s="195"/>
      <c r="AQ271" s="195" t="str">
        <f>IF(AO271&lt;&gt;0,"Please remove pence. All figures shown in whole £s","")</f>
        <v/>
      </c>
      <c r="AR271" s="196"/>
      <c r="AS271" s="196"/>
      <c r="AT271" s="196"/>
    </row>
    <row r="272" spans="1:46" ht="16.5" customHeight="1" thickBot="1" x14ac:dyDescent="0.25">
      <c r="A272" s="14"/>
      <c r="B272" s="333"/>
      <c r="C272" s="182"/>
      <c r="D272" s="478"/>
      <c r="E272" s="182"/>
      <c r="F272" s="182"/>
      <c r="G272" s="182"/>
      <c r="H272" s="182"/>
      <c r="I272" s="182"/>
      <c r="J272" s="342"/>
      <c r="K272" s="342"/>
      <c r="L272" s="342"/>
      <c r="M272" s="342"/>
      <c r="N272" s="342"/>
      <c r="O272" s="342"/>
      <c r="P272" s="342"/>
      <c r="Q272" s="182"/>
      <c r="R272" s="182"/>
      <c r="S272" s="182"/>
      <c r="T272" s="342"/>
      <c r="U272" s="342"/>
      <c r="V272" s="342"/>
      <c r="W272" s="342"/>
      <c r="X272" s="182"/>
      <c r="Y272" s="182"/>
      <c r="Z272" s="342"/>
      <c r="AA272" s="182"/>
      <c r="AB272" s="182"/>
      <c r="AC272" s="182"/>
      <c r="AD272" s="342"/>
      <c r="AE272" s="1312"/>
      <c r="AF272" s="84"/>
      <c r="AI272" s="357"/>
      <c r="AK272" s="435"/>
      <c r="AL272" s="435"/>
      <c r="AM272" s="435"/>
      <c r="AN272" s="435"/>
      <c r="AO272" s="435"/>
      <c r="AP272" s="435"/>
      <c r="AQ272" s="435"/>
      <c r="AR272" s="196"/>
      <c r="AS272" s="196"/>
      <c r="AT272" s="196"/>
    </row>
    <row r="273" spans="1:46" ht="16.5" customHeight="1" thickBot="1" x14ac:dyDescent="0.3">
      <c r="A273" s="14"/>
      <c r="B273" s="333"/>
      <c r="C273" s="182"/>
      <c r="D273" s="478" t="s">
        <v>70</v>
      </c>
      <c r="E273" s="182"/>
      <c r="F273" s="182"/>
      <c r="G273" s="182"/>
      <c r="H273" s="182"/>
      <c r="I273" s="182"/>
      <c r="J273" s="1046">
        <f>+J247</f>
        <v>0</v>
      </c>
      <c r="K273" s="342"/>
      <c r="L273" s="342"/>
      <c r="M273" s="971">
        <f>+M247</f>
        <v>0</v>
      </c>
      <c r="N273" s="1048"/>
      <c r="O273" s="342"/>
      <c r="P273" s="1046">
        <f>+J273+M273</f>
        <v>0</v>
      </c>
      <c r="Q273" s="182"/>
      <c r="R273" s="182"/>
      <c r="S273" s="182"/>
      <c r="T273" s="1046">
        <f>+T247</f>
        <v>0</v>
      </c>
      <c r="U273" s="342"/>
      <c r="V273" s="342"/>
      <c r="W273" s="1315">
        <f>+W247</f>
        <v>0</v>
      </c>
      <c r="X273" s="182"/>
      <c r="Y273" s="182"/>
      <c r="Z273" s="1046">
        <f>+T273+W273</f>
        <v>0</v>
      </c>
      <c r="AA273" s="182"/>
      <c r="AB273" s="182"/>
      <c r="AC273" s="182"/>
      <c r="AD273" s="1046">
        <f>+P273+Z273</f>
        <v>0</v>
      </c>
      <c r="AE273" s="1312"/>
      <c r="AF273" s="84"/>
      <c r="AH273" s="356" t="str">
        <f>+IF(AI273=0,"","&lt;===")</f>
        <v/>
      </c>
      <c r="AI273" s="358">
        <f>+IF(J273+M273+T273+W273=AD273,0,1)</f>
        <v>0</v>
      </c>
      <c r="AJ273" s="238"/>
      <c r="AK273" s="433">
        <f>ROUND(J273+M273+T273+W273,0)</f>
        <v>0</v>
      </c>
      <c r="AL273" s="216"/>
      <c r="AM273" s="434">
        <f>J273+M273+T273+W273</f>
        <v>0</v>
      </c>
      <c r="AN273" s="435"/>
      <c r="AO273" s="434">
        <f>AM273-AK273</f>
        <v>0</v>
      </c>
      <c r="AP273" s="195"/>
      <c r="AQ273" s="195" t="str">
        <f>IF(AO273&lt;&gt;0,"Please remove pence. All figures shown in whole £s","")</f>
        <v/>
      </c>
      <c r="AR273" s="196"/>
      <c r="AS273" s="196"/>
      <c r="AT273" s="196"/>
    </row>
    <row r="274" spans="1:46" ht="16.5" customHeight="1" thickBot="1" x14ac:dyDescent="0.25">
      <c r="A274" s="14"/>
      <c r="B274" s="333"/>
      <c r="C274" s="182"/>
      <c r="D274" s="478"/>
      <c r="E274" s="182"/>
      <c r="F274" s="182"/>
      <c r="G274" s="182"/>
      <c r="H274" s="182"/>
      <c r="I274" s="182"/>
      <c r="J274" s="342"/>
      <c r="K274" s="342"/>
      <c r="L274" s="342"/>
      <c r="M274" s="342"/>
      <c r="N274" s="342"/>
      <c r="O274" s="342"/>
      <c r="P274" s="342"/>
      <c r="Q274" s="182"/>
      <c r="R274" s="182"/>
      <c r="S274" s="182"/>
      <c r="T274" s="342"/>
      <c r="U274" s="342"/>
      <c r="V274" s="342"/>
      <c r="W274" s="342"/>
      <c r="X274" s="182"/>
      <c r="Y274" s="182"/>
      <c r="Z274" s="342"/>
      <c r="AA274" s="182"/>
      <c r="AB274" s="182"/>
      <c r="AC274" s="182"/>
      <c r="AD274" s="342"/>
      <c r="AE274" s="1312"/>
      <c r="AF274" s="84"/>
      <c r="AI274" s="357"/>
      <c r="AK274" s="435"/>
      <c r="AL274" s="435"/>
      <c r="AM274" s="435"/>
      <c r="AN274" s="435"/>
      <c r="AO274" s="435"/>
      <c r="AP274" s="435"/>
      <c r="AQ274" s="435"/>
      <c r="AR274" s="196"/>
      <c r="AS274" s="196"/>
      <c r="AT274" s="196"/>
    </row>
    <row r="275" spans="1:46" ht="16.5" customHeight="1" thickBot="1" x14ac:dyDescent="0.3">
      <c r="A275" s="14"/>
      <c r="B275" s="333"/>
      <c r="C275" s="182"/>
      <c r="D275" s="478" t="s">
        <v>60</v>
      </c>
      <c r="E275" s="182"/>
      <c r="F275" s="182"/>
      <c r="G275" s="182"/>
      <c r="H275" s="182"/>
      <c r="I275" s="182"/>
      <c r="J275" s="1046">
        <f>+J257</f>
        <v>0</v>
      </c>
      <c r="K275" s="342"/>
      <c r="L275" s="342"/>
      <c r="M275" s="971">
        <f>+M257</f>
        <v>0</v>
      </c>
      <c r="N275" s="1048"/>
      <c r="O275" s="342"/>
      <c r="P275" s="1046">
        <f>+J275+M275</f>
        <v>0</v>
      </c>
      <c r="Q275" s="1309"/>
      <c r="R275" s="182"/>
      <c r="S275" s="182"/>
      <c r="T275" s="1046">
        <f>+T257</f>
        <v>0</v>
      </c>
      <c r="U275" s="342"/>
      <c r="V275" s="342"/>
      <c r="W275" s="1315">
        <f>+W257</f>
        <v>0</v>
      </c>
      <c r="X275" s="182"/>
      <c r="Y275" s="182"/>
      <c r="Z275" s="1046">
        <f>+T275+W275</f>
        <v>0</v>
      </c>
      <c r="AA275" s="182"/>
      <c r="AB275" s="182"/>
      <c r="AC275" s="182"/>
      <c r="AD275" s="1046">
        <f>+P275+Z275</f>
        <v>0</v>
      </c>
      <c r="AE275" s="1312"/>
      <c r="AF275" s="84"/>
      <c r="AH275" s="356" t="str">
        <f>+IF(AI275=0,"","&lt;===")</f>
        <v/>
      </c>
      <c r="AI275" s="358">
        <f>+IF(J275+M275+T275+W275=AD275,0,1)</f>
        <v>0</v>
      </c>
      <c r="AJ275" s="238"/>
      <c r="AK275" s="433">
        <f>ROUND(J275+M275+T275+W275,0)</f>
        <v>0</v>
      </c>
      <c r="AL275" s="216"/>
      <c r="AM275" s="434">
        <f>J275+M275+T275+W275</f>
        <v>0</v>
      </c>
      <c r="AN275" s="435"/>
      <c r="AO275" s="434">
        <f>AM275-AK275</f>
        <v>0</v>
      </c>
      <c r="AP275" s="195"/>
      <c r="AQ275" s="195" t="str">
        <f>IF(AO275&lt;&gt;0,"Please remove pence. All figures shown in whole £s","")</f>
        <v/>
      </c>
      <c r="AR275" s="196"/>
      <c r="AS275" s="196"/>
      <c r="AT275" s="196"/>
    </row>
    <row r="276" spans="1:46" ht="15.75" thickBot="1" x14ac:dyDescent="0.25">
      <c r="A276" s="14"/>
      <c r="B276" s="333"/>
      <c r="C276" s="182"/>
      <c r="D276" s="184"/>
      <c r="E276" s="182"/>
      <c r="F276" s="182"/>
      <c r="G276" s="182"/>
      <c r="H276" s="182"/>
      <c r="I276" s="182"/>
      <c r="J276" s="342"/>
      <c r="K276" s="342"/>
      <c r="L276" s="342"/>
      <c r="M276" s="342"/>
      <c r="N276" s="342"/>
      <c r="O276" s="342"/>
      <c r="P276" s="342"/>
      <c r="Q276" s="182"/>
      <c r="R276" s="182"/>
      <c r="S276" s="182"/>
      <c r="T276" s="342"/>
      <c r="U276" s="342"/>
      <c r="V276" s="342"/>
      <c r="W276" s="342"/>
      <c r="X276" s="182"/>
      <c r="Y276" s="182"/>
      <c r="Z276" s="342"/>
      <c r="AA276" s="182"/>
      <c r="AB276" s="182"/>
      <c r="AC276" s="182"/>
      <c r="AD276" s="342"/>
      <c r="AE276" s="1312"/>
      <c r="AF276" s="84"/>
      <c r="AI276" s="357"/>
      <c r="AK276" s="435"/>
      <c r="AL276" s="435"/>
      <c r="AM276" s="435"/>
      <c r="AN276" s="435"/>
      <c r="AO276" s="435"/>
      <c r="AP276" s="435"/>
      <c r="AQ276" s="435"/>
      <c r="AR276" s="196"/>
      <c r="AS276" s="196"/>
      <c r="AT276" s="196"/>
    </row>
    <row r="277" spans="1:46" ht="18.75" thickBot="1" x14ac:dyDescent="0.3">
      <c r="A277" s="14"/>
      <c r="B277" s="333"/>
      <c r="C277" s="182"/>
      <c r="D277" s="311" t="s">
        <v>872</v>
      </c>
      <c r="E277" s="182"/>
      <c r="F277" s="182"/>
      <c r="G277" s="182"/>
      <c r="H277" s="182"/>
      <c r="I277" s="182"/>
      <c r="J277" s="1046">
        <f>+J265+J267+J269+J271+J273+J275</f>
        <v>0</v>
      </c>
      <c r="K277" s="342"/>
      <c r="L277" s="342"/>
      <c r="M277" s="971">
        <f>+M265+M267+M269+M271+M273+M275</f>
        <v>0</v>
      </c>
      <c r="N277" s="1048"/>
      <c r="O277" s="342"/>
      <c r="P277" s="1046">
        <f>+P265+P267+P269+P271+P273+P275</f>
        <v>0</v>
      </c>
      <c r="Q277" s="182"/>
      <c r="R277" s="182"/>
      <c r="S277" s="182"/>
      <c r="T277" s="1046">
        <f>+T265+T267+T269+T271+T273+T275</f>
        <v>0</v>
      </c>
      <c r="U277" s="342"/>
      <c r="V277" s="342"/>
      <c r="W277" s="1315">
        <f>+W265+W267+W269+W271+W273+W275</f>
        <v>0</v>
      </c>
      <c r="X277" s="182"/>
      <c r="Y277" s="182"/>
      <c r="Z277" s="1046">
        <f>+Z265+Z267+Z269+Z271+Z273+Z275</f>
        <v>0</v>
      </c>
      <c r="AA277" s="182"/>
      <c r="AB277" s="182"/>
      <c r="AC277" s="182"/>
      <c r="AD277" s="1046">
        <f>+P277+Z277</f>
        <v>0</v>
      </c>
      <c r="AE277" s="1312"/>
      <c r="AF277" s="84"/>
      <c r="AH277" s="356" t="str">
        <f>+IF(AI277=0,"","&lt;===")</f>
        <v/>
      </c>
      <c r="AI277" s="358">
        <f>+IF(J277+M277+T277+W277=AD277,0,1)</f>
        <v>0</v>
      </c>
      <c r="AK277" s="433">
        <f>ROUND(J277+M277+T277+W277,0)</f>
        <v>0</v>
      </c>
      <c r="AL277" s="216"/>
      <c r="AM277" s="434">
        <f>J277+M277+T277+W277</f>
        <v>0</v>
      </c>
      <c r="AN277" s="435"/>
      <c r="AO277" s="434">
        <f>AM277-AK277</f>
        <v>0</v>
      </c>
      <c r="AP277" s="435"/>
      <c r="AQ277" s="435"/>
      <c r="AR277" s="196"/>
      <c r="AS277" s="196"/>
      <c r="AT277" s="196"/>
    </row>
    <row r="278" spans="1:46" ht="15.75" thickBot="1" x14ac:dyDescent="0.25">
      <c r="A278" s="14"/>
      <c r="B278" s="333"/>
      <c r="C278" s="182"/>
      <c r="D278" s="184"/>
      <c r="E278" s="182"/>
      <c r="F278" s="182"/>
      <c r="G278" s="182"/>
      <c r="H278" s="182"/>
      <c r="I278" s="182"/>
      <c r="J278" s="342"/>
      <c r="K278" s="342"/>
      <c r="L278" s="342"/>
      <c r="M278" s="342"/>
      <c r="N278" s="342"/>
      <c r="O278" s="342"/>
      <c r="P278" s="342"/>
      <c r="Q278" s="182"/>
      <c r="R278" s="182"/>
      <c r="S278" s="182"/>
      <c r="T278" s="342"/>
      <c r="U278" s="342"/>
      <c r="V278" s="342"/>
      <c r="W278" s="342"/>
      <c r="X278" s="182"/>
      <c r="Y278" s="182"/>
      <c r="Z278" s="342"/>
      <c r="AA278" s="182"/>
      <c r="AB278" s="182"/>
      <c r="AC278" s="182"/>
      <c r="AD278" s="342"/>
      <c r="AE278" s="1312"/>
      <c r="AF278" s="84"/>
      <c r="AI278" s="357"/>
      <c r="AK278" s="435"/>
      <c r="AL278" s="435"/>
      <c r="AM278" s="435"/>
      <c r="AN278" s="435"/>
      <c r="AO278" s="435"/>
      <c r="AP278" s="435"/>
      <c r="AQ278" s="435"/>
      <c r="AR278" s="196"/>
      <c r="AS278" s="196"/>
      <c r="AT278" s="196"/>
    </row>
    <row r="279" spans="1:46" ht="18.75" thickBot="1" x14ac:dyDescent="0.3">
      <c r="A279" s="14"/>
      <c r="B279" s="333"/>
      <c r="C279" s="182"/>
      <c r="D279" s="183" t="s">
        <v>62</v>
      </c>
      <c r="E279" s="182"/>
      <c r="F279" s="182"/>
      <c r="G279" s="182"/>
      <c r="H279" s="182"/>
      <c r="I279" s="182"/>
      <c r="J279" s="1046">
        <f>+J263+J277</f>
        <v>0</v>
      </c>
      <c r="K279" s="342"/>
      <c r="L279" s="342"/>
      <c r="M279" s="1046">
        <f>+M263+M277</f>
        <v>0</v>
      </c>
      <c r="N279" s="342"/>
      <c r="O279" s="342"/>
      <c r="P279" s="1046">
        <f>+J279+M279</f>
        <v>0</v>
      </c>
      <c r="Q279" s="1309"/>
      <c r="R279" s="182"/>
      <c r="S279" s="182"/>
      <c r="T279" s="1046">
        <f>+T263+T277</f>
        <v>0</v>
      </c>
      <c r="U279" s="342"/>
      <c r="V279" s="342"/>
      <c r="W279" s="1046">
        <f>+W263+W277</f>
        <v>0</v>
      </c>
      <c r="X279" s="182"/>
      <c r="Y279" s="182"/>
      <c r="Z279" s="1046">
        <f>+T279+W279</f>
        <v>0</v>
      </c>
      <c r="AA279" s="182"/>
      <c r="AB279" s="182"/>
      <c r="AC279" s="182"/>
      <c r="AD279" s="1046">
        <f>+P279+Z279</f>
        <v>0</v>
      </c>
      <c r="AE279" s="1312"/>
      <c r="AF279" s="84"/>
      <c r="AH279" s="356" t="str">
        <f>+IF(AI279=0,"","&lt;===")</f>
        <v/>
      </c>
      <c r="AI279" s="358">
        <f>+IF(J279+M279+T279+W279=AD279,0,1)</f>
        <v>0</v>
      </c>
      <c r="AJ279" s="238"/>
      <c r="AK279" s="433">
        <f>ROUND(J279+M279+T279+W279,0)</f>
        <v>0</v>
      </c>
      <c r="AL279" s="216"/>
      <c r="AM279" s="434">
        <f>J279+M279+T279+W279</f>
        <v>0</v>
      </c>
      <c r="AN279" s="435"/>
      <c r="AO279" s="434">
        <f>AM279-AK279</f>
        <v>0</v>
      </c>
      <c r="AP279" s="195"/>
      <c r="AQ279" s="195" t="str">
        <f>IF(AO279&lt;&gt;0,"Please remove pence. All figures shown in whole £s","")</f>
        <v/>
      </c>
      <c r="AR279" s="196"/>
      <c r="AS279" s="196"/>
      <c r="AT279" s="196"/>
    </row>
    <row r="280" spans="1:46" ht="15.75" thickBot="1" x14ac:dyDescent="0.25">
      <c r="A280" s="14"/>
      <c r="B280" s="334"/>
      <c r="C280" s="332"/>
      <c r="D280" s="332"/>
      <c r="E280" s="332"/>
      <c r="F280" s="332"/>
      <c r="G280" s="332"/>
      <c r="H280" s="332"/>
      <c r="I280" s="332"/>
      <c r="J280" s="332"/>
      <c r="K280" s="332"/>
      <c r="L280" s="332"/>
      <c r="M280" s="332"/>
      <c r="N280" s="332"/>
      <c r="O280" s="332"/>
      <c r="P280" s="332"/>
      <c r="Q280" s="1308"/>
      <c r="R280" s="1308"/>
      <c r="S280" s="1308"/>
      <c r="T280" s="1308"/>
      <c r="U280" s="1308"/>
      <c r="V280" s="1308"/>
      <c r="W280" s="1308"/>
      <c r="X280" s="1308"/>
      <c r="Y280" s="1308"/>
      <c r="Z280" s="1308"/>
      <c r="AA280" s="1308"/>
      <c r="AB280" s="1308"/>
      <c r="AC280" s="1308"/>
      <c r="AD280" s="1308"/>
      <c r="AE280" s="1313"/>
      <c r="AF280" s="84"/>
      <c r="AI280" s="359"/>
    </row>
    <row r="281" spans="1:46" x14ac:dyDescent="0.2">
      <c r="A281" s="14"/>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84"/>
    </row>
    <row r="282" spans="1:46" ht="15.75" x14ac:dyDescent="0.25">
      <c r="A282" s="1703" t="str">
        <f>IF('Part 1'!P94="",IF(M279=0,"","There are figures in the Designated Area column. Please check"),"")</f>
        <v/>
      </c>
      <c r="B282" s="1704"/>
      <c r="C282" s="1704"/>
      <c r="D282" s="1704"/>
      <c r="E282" s="1704"/>
      <c r="F282" s="1704"/>
      <c r="G282" s="1704"/>
      <c r="H282" s="1704"/>
      <c r="I282" s="1704"/>
      <c r="J282" s="1704"/>
      <c r="K282" s="1704"/>
      <c r="L282" s="1704"/>
      <c r="M282" s="1704"/>
      <c r="N282" s="1704"/>
      <c r="O282" s="1704"/>
      <c r="P282" s="1704"/>
      <c r="Q282" s="1704"/>
      <c r="R282" s="1704"/>
      <c r="S282" s="1704"/>
      <c r="T282" s="1704"/>
      <c r="U282" s="1704"/>
      <c r="V282" s="1704"/>
      <c r="W282" s="1704"/>
      <c r="X282" s="1704"/>
      <c r="Y282" s="1704"/>
      <c r="Z282" s="1704"/>
      <c r="AA282" s="1704"/>
      <c r="AB282" s="1704"/>
      <c r="AC282" s="1704"/>
      <c r="AD282" s="1704"/>
      <c r="AE282" s="1704"/>
      <c r="AF282" s="1705"/>
      <c r="AI282" s="361">
        <f>SUM(AI21:AI279)</f>
        <v>0</v>
      </c>
    </row>
    <row r="283" spans="1:46" ht="15.75" x14ac:dyDescent="0.25">
      <c r="A283" s="1712" t="str">
        <f>+IF(AI282=0,"","There is an error in one of the calculations, please check your figures.")</f>
        <v/>
      </c>
      <c r="B283" s="1677"/>
      <c r="C283" s="1677"/>
      <c r="D283" s="1677"/>
      <c r="E283" s="1677"/>
      <c r="F283" s="1677"/>
      <c r="G283" s="1677"/>
      <c r="H283" s="1677"/>
      <c r="I283" s="1677"/>
      <c r="J283" s="1677"/>
      <c r="K283" s="1677"/>
      <c r="L283" s="1677"/>
      <c r="M283" s="1677"/>
      <c r="N283" s="1677"/>
      <c r="O283" s="1677"/>
      <c r="P283" s="1677"/>
      <c r="Q283" s="1677"/>
      <c r="R283" s="1677"/>
      <c r="S283" s="1677"/>
      <c r="T283" s="1677"/>
      <c r="U283" s="1677"/>
      <c r="V283" s="1677"/>
      <c r="W283" s="1677"/>
      <c r="X283" s="1677"/>
      <c r="Y283" s="1677"/>
      <c r="Z283" s="1677"/>
      <c r="AA283" s="1677"/>
      <c r="AB283" s="1677"/>
      <c r="AC283" s="1677"/>
      <c r="AD283" s="1677"/>
      <c r="AE283" s="1677"/>
      <c r="AF283" s="1713"/>
    </row>
    <row r="284" spans="1:46" ht="15.75" customHeight="1" thickBot="1" x14ac:dyDescent="0.25">
      <c r="A284" s="15"/>
      <c r="B284" s="16"/>
      <c r="C284" s="16"/>
      <c r="D284" s="16"/>
      <c r="E284" s="16"/>
      <c r="F284" s="16"/>
      <c r="G284" s="16"/>
      <c r="H284" s="16"/>
      <c r="I284" s="16"/>
      <c r="J284" s="16"/>
      <c r="K284" s="16"/>
      <c r="L284" s="16"/>
      <c r="M284" s="16"/>
      <c r="N284" s="16"/>
      <c r="O284" s="16"/>
      <c r="P284" s="16"/>
      <c r="Q284" s="16"/>
      <c r="R284" s="852"/>
      <c r="S284" s="852"/>
      <c r="T284" s="852"/>
      <c r="U284" s="852"/>
      <c r="V284" s="852"/>
      <c r="W284" s="852"/>
      <c r="X284" s="852"/>
      <c r="Y284" s="852"/>
      <c r="Z284" s="852"/>
      <c r="AA284" s="852"/>
      <c r="AB284" s="852"/>
      <c r="AC284" s="852"/>
      <c r="AD284" s="852"/>
      <c r="AE284" s="852"/>
      <c r="AF284" s="85"/>
      <c r="AI284"/>
      <c r="AJ284"/>
    </row>
    <row r="285" spans="1:46" ht="12.75" x14ac:dyDescent="0.2">
      <c r="AI285"/>
      <c r="AJ285"/>
    </row>
    <row r="286" spans="1:46" ht="15.75" customHeight="1" x14ac:dyDescent="0.25">
      <c r="C286" s="416"/>
      <c r="D286" s="416"/>
      <c r="E286" s="416"/>
      <c r="F286" s="416"/>
      <c r="G286" s="416"/>
      <c r="H286" s="416"/>
      <c r="I286" s="416"/>
      <c r="J286" s="416"/>
      <c r="K286" s="416"/>
      <c r="L286" s="416"/>
      <c r="M286" s="416"/>
      <c r="N286" s="416"/>
      <c r="O286" s="416"/>
      <c r="P286" s="416"/>
      <c r="Q286" s="416"/>
      <c r="R286" s="416"/>
      <c r="S286" s="416"/>
      <c r="T286" s="416"/>
      <c r="U286" s="416"/>
      <c r="V286" s="416"/>
      <c r="W286" s="416"/>
      <c r="X286" s="416"/>
      <c r="Y286" s="416"/>
      <c r="Z286" s="416"/>
      <c r="AA286" s="416"/>
      <c r="AB286" s="416"/>
      <c r="AC286" s="416"/>
      <c r="AD286" s="416"/>
      <c r="AE286" s="416"/>
      <c r="AF286" s="416"/>
      <c r="AG286" s="416"/>
      <c r="AI286"/>
      <c r="AJ286"/>
    </row>
    <row r="287" spans="1:46" ht="15.75" customHeight="1" x14ac:dyDescent="0.25">
      <c r="C287" s="416"/>
      <c r="D287" s="416"/>
      <c r="E287" s="416"/>
      <c r="F287" s="416"/>
      <c r="G287" s="417"/>
      <c r="H287" s="417"/>
      <c r="I287" s="41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8"/>
      <c r="AI287" s="309"/>
      <c r="AJ287" s="309"/>
      <c r="AK287" s="309"/>
      <c r="AL287" s="309"/>
      <c r="AM287" s="309"/>
      <c r="AN287" s="309"/>
      <c r="AO287" s="309"/>
      <c r="AP287" s="309"/>
      <c r="AQ287" s="309"/>
      <c r="AR287" s="309"/>
      <c r="AS287" s="309"/>
      <c r="AT287" s="309"/>
    </row>
    <row r="288" spans="1:46" ht="15.75" customHeight="1" x14ac:dyDescent="0.25">
      <c r="B288" s="419"/>
      <c r="C288" s="420"/>
      <c r="D288" s="420"/>
      <c r="E288" s="420"/>
      <c r="F288" s="420"/>
      <c r="G288" s="420"/>
      <c r="H288" s="421" t="s">
        <v>870</v>
      </c>
      <c r="I288" s="420"/>
      <c r="J288" s="579"/>
      <c r="K288" s="577"/>
      <c r="L288" s="577"/>
      <c r="M288" s="579"/>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8"/>
      <c r="AI288" s="309"/>
      <c r="AJ288" s="309"/>
      <c r="AK288" s="309"/>
      <c r="AL288" s="309"/>
      <c r="AM288" s="309"/>
      <c r="AN288" s="309"/>
      <c r="AO288" s="309"/>
      <c r="AP288" s="309"/>
      <c r="AQ288" s="309"/>
      <c r="AR288" s="309"/>
      <c r="AS288" s="309"/>
      <c r="AT288" s="309"/>
    </row>
    <row r="289" spans="3:36" ht="15.75" customHeight="1" x14ac:dyDescent="0.25">
      <c r="C289" s="416"/>
      <c r="D289" s="416"/>
      <c r="E289" s="416"/>
      <c r="F289" s="416"/>
      <c r="G289" s="416"/>
      <c r="H289" s="416"/>
      <c r="I289" s="416"/>
      <c r="J289" s="416"/>
      <c r="K289" s="416"/>
      <c r="L289" s="416"/>
      <c r="M289" s="416"/>
      <c r="N289" s="416"/>
      <c r="O289" s="416"/>
      <c r="P289" s="416"/>
      <c r="Q289" s="416"/>
      <c r="R289" s="416"/>
      <c r="S289" s="416"/>
      <c r="T289" s="416"/>
      <c r="U289" s="416"/>
      <c r="V289" s="416"/>
      <c r="W289" s="416"/>
      <c r="X289" s="416"/>
      <c r="Y289" s="416"/>
      <c r="Z289" s="416"/>
      <c r="AA289" s="416"/>
      <c r="AB289" s="416"/>
      <c r="AC289" s="416"/>
      <c r="AD289" s="416"/>
      <c r="AE289" s="416"/>
      <c r="AF289" s="416"/>
      <c r="AG289" s="416"/>
      <c r="AH289" s="384"/>
      <c r="AI289"/>
      <c r="AJ289"/>
    </row>
    <row r="290" spans="3:36" ht="15" customHeight="1" x14ac:dyDescent="0.25">
      <c r="C290" s="416"/>
      <c r="D290" s="416"/>
      <c r="E290" s="416"/>
      <c r="F290" s="416"/>
      <c r="G290" s="416"/>
      <c r="H290" s="416"/>
      <c r="I290" s="416"/>
      <c r="J290" s="416"/>
      <c r="K290" s="416"/>
      <c r="L290" s="416"/>
      <c r="M290" s="416"/>
      <c r="N290" s="416"/>
      <c r="O290" s="416"/>
      <c r="P290" s="416"/>
      <c r="Q290" s="416"/>
      <c r="R290" s="416"/>
      <c r="S290" s="416"/>
      <c r="T290" s="416"/>
      <c r="U290" s="416"/>
      <c r="V290" s="416"/>
      <c r="W290" s="416"/>
      <c r="X290" s="416"/>
      <c r="Y290" s="416"/>
      <c r="Z290" s="416"/>
      <c r="AA290" s="416"/>
      <c r="AB290" s="416"/>
      <c r="AC290" s="416"/>
      <c r="AD290" s="416"/>
      <c r="AE290" s="416"/>
      <c r="AF290" s="416"/>
      <c r="AG290" s="416"/>
      <c r="AH290" s="384"/>
      <c r="AI290"/>
      <c r="AJ290"/>
    </row>
    <row r="291" spans="3:36" ht="15" customHeight="1" x14ac:dyDescent="0.25">
      <c r="C291" s="416"/>
      <c r="D291" s="416"/>
      <c r="E291" s="416"/>
      <c r="F291" s="416"/>
      <c r="G291" s="416"/>
      <c r="H291" s="416"/>
      <c r="I291" s="416"/>
      <c r="J291" s="418"/>
      <c r="K291" s="416"/>
      <c r="L291" s="416"/>
      <c r="M291" s="416"/>
      <c r="N291" s="416"/>
      <c r="O291" s="416"/>
      <c r="P291" s="416"/>
      <c r="Q291" s="416"/>
      <c r="R291" s="416"/>
      <c r="S291" s="416"/>
      <c r="T291" s="416"/>
      <c r="U291" s="416"/>
      <c r="V291" s="416"/>
      <c r="W291" s="416"/>
      <c r="X291" s="416"/>
      <c r="Y291" s="416"/>
      <c r="Z291" s="416"/>
      <c r="AA291" s="416"/>
      <c r="AB291" s="416"/>
      <c r="AC291" s="416"/>
      <c r="AD291" s="416"/>
      <c r="AE291" s="416"/>
      <c r="AF291" s="416"/>
      <c r="AG291" s="416"/>
      <c r="AI291"/>
      <c r="AJ291"/>
    </row>
    <row r="292" spans="3:36" ht="15" customHeight="1" x14ac:dyDescent="0.2">
      <c r="J292" s="310"/>
      <c r="AI292"/>
      <c r="AJ292"/>
    </row>
    <row r="293" spans="3:36" ht="15.75" customHeight="1" x14ac:dyDescent="0.2">
      <c r="J293" s="310"/>
      <c r="AI293"/>
      <c r="AJ293"/>
    </row>
    <row r="294" spans="3:36" ht="15" customHeight="1" x14ac:dyDescent="0.2">
      <c r="J294" s="309"/>
      <c r="AI294"/>
      <c r="AJ294"/>
    </row>
    <row r="295" spans="3:36" ht="15" customHeight="1" x14ac:dyDescent="0.2">
      <c r="J295" s="310"/>
      <c r="AI295"/>
      <c r="AJ295"/>
    </row>
  </sheetData>
  <sheetProtection sheet="1" objects="1" scenarios="1"/>
  <dataConsolidate/>
  <mergeCells count="48">
    <mergeCell ref="C75:G76"/>
    <mergeCell ref="C121:G121"/>
    <mergeCell ref="C111:G112"/>
    <mergeCell ref="C104:F104"/>
    <mergeCell ref="C81:G82"/>
    <mergeCell ref="C117:G118"/>
    <mergeCell ref="A7:AF7"/>
    <mergeCell ref="C12:P12"/>
    <mergeCell ref="C9:H9"/>
    <mergeCell ref="C11:H11"/>
    <mergeCell ref="C14:H14"/>
    <mergeCell ref="A2:AF2"/>
    <mergeCell ref="A3:AF3"/>
    <mergeCell ref="A4:AF4"/>
    <mergeCell ref="A5:AF5"/>
    <mergeCell ref="A6:AF6"/>
    <mergeCell ref="A283:AF283"/>
    <mergeCell ref="C23:G24"/>
    <mergeCell ref="C253:G254"/>
    <mergeCell ref="C257:G257"/>
    <mergeCell ref="C169:G169"/>
    <mergeCell ref="C156:G157"/>
    <mergeCell ref="C150:G151"/>
    <mergeCell ref="C144:G145"/>
    <mergeCell ref="C140:G141"/>
    <mergeCell ref="C134:G135"/>
    <mergeCell ref="C31:G32"/>
    <mergeCell ref="C128:G129"/>
    <mergeCell ref="J46:J47"/>
    <mergeCell ref="D51:G52"/>
    <mergeCell ref="T46:T47"/>
    <mergeCell ref="W46:W47"/>
    <mergeCell ref="C35:G35"/>
    <mergeCell ref="Z17:Z18"/>
    <mergeCell ref="AD17:AD18"/>
    <mergeCell ref="A282:AF282"/>
    <mergeCell ref="J17:J18"/>
    <mergeCell ref="M17:M18"/>
    <mergeCell ref="P17:P18"/>
    <mergeCell ref="T17:T18"/>
    <mergeCell ref="W17:W18"/>
    <mergeCell ref="M46:M47"/>
    <mergeCell ref="C251:G251"/>
    <mergeCell ref="C247:G247"/>
    <mergeCell ref="C240:G240"/>
    <mergeCell ref="C69:G70"/>
    <mergeCell ref="D57:G58"/>
    <mergeCell ref="D63:G64"/>
  </mergeCells>
  <phoneticPr fontId="9" type="noConversion"/>
  <conditionalFormatting sqref="C185:AE185">
    <cfRule type="expression" dxfId="50" priority="57">
      <formula>AND($AJ$186="",$AJ$188="")</formula>
    </cfRule>
  </conditionalFormatting>
  <conditionalFormatting sqref="C186:AE187">
    <cfRule type="expression" dxfId="49" priority="80">
      <formula>$AJ$186=""</formula>
    </cfRule>
  </conditionalFormatting>
  <conditionalFormatting sqref="C188:AE189">
    <cfRule type="expression" dxfId="48" priority="94">
      <formula>AND($AJ$186&lt;&gt;"Yes",$AJ$188&lt;&gt;"Yes")</formula>
    </cfRule>
  </conditionalFormatting>
  <conditionalFormatting sqref="J161 T161">
    <cfRule type="expression" dxfId="47" priority="32">
      <formula>$AJ$161=0</formula>
    </cfRule>
  </conditionalFormatting>
  <conditionalFormatting sqref="M163 W163">
    <cfRule type="expression" dxfId="44" priority="384">
      <formula>$AJ$163=0</formula>
    </cfRule>
  </conditionalFormatting>
  <conditionalFormatting sqref="M165 W165 J165 T165">
    <cfRule type="expression" dxfId="43" priority="7">
      <formula>$AJ$165=0</formula>
    </cfRule>
  </conditionalFormatting>
  <dataValidations count="95">
    <dataValidation type="whole" operator="lessThanOrEqual" allowBlank="1" showInputMessage="1" showErrorMessage="1" error="The value of relief should be negative" sqref="J42 M42 T42 W42" xr:uid="{52B15AD3-F531-4A02-A01D-CDEEF5DAD4E9}">
      <formula1>0</formula1>
    </dataValidation>
    <dataValidation operator="lessThanOrEqual" allowBlank="1" showInputMessage="1" showErrorMessage="1" error="Must be a negative number" sqref="J178 M178 M182 J253 M253 J85 J232 M232 J236 M236 J91 M91 T178 W178 W182 T253 W253 T85 T232 W232 T236 W236 T91 W91" xr:uid="{1CC2B13C-C9DA-4F47-8731-46F5658F7B03}"/>
    <dataValidation operator="notBetween" allowBlank="1" showInputMessage="1" showErrorMessage="1" error="Must be a negative number" sqref="J182 T182" xr:uid="{821026DA-570C-4012-9F57-7CA7224E549E}"/>
    <dataValidation operator="greaterThanOrEqual" allowBlank="1" showInputMessage="1" showErrorMessage="1" prompt="Please make sure you have Case B Hereditaments before entering data in this cell" sqref="J161 T161" xr:uid="{EE2BA516-C6BF-474F-8CFE-41081D3631AE}"/>
    <dataValidation operator="greaterThanOrEqual" allowBlank="1" showInputMessage="1" showErrorMessage="1" error="Must be equal to or less than line 6" sqref="M63 M60:M61 M54:M57 M48:M51 W63 W60:W61 W54:W57 W48:W51" xr:uid="{33471CFF-6F08-46C9-ABF8-36356907E7AE}"/>
    <dataValidation type="whole" operator="lessThanOrEqual" allowBlank="1" showInputMessage="1" showErrorMessage="1" error="Must be a negative number" sqref="M223:M225 T218:T221 J40 J223:J225 M40 J90 J86:J88 M208:M209 M198:M199 J218:J221 J198:J199 J204:J205 M201 M204:M205 M233:M235 M27 J27 M245 W223:W225 W218:W221 T40 T223:T225 W40 T90 T86:T88 W208:W209 W198:W199 M241:M243 T198:T199 T204:T205 W201 W204:W205 W233:W235 W27 T27 W245 W94 M94 W98:W102 W241:W243 M98:M102 M218:M221" xr:uid="{F8D10DE1-4355-4292-8DE7-1E13307F160E}">
      <formula1>0</formula1>
    </dataValidation>
    <dataValidation type="whole" operator="greaterThanOrEqual" allowBlank="1" showInputMessage="1" showErrorMessage="1" error="Must be a positive number" sqref="M21 J21 W21 T21" xr:uid="{085FE4E1-D253-4DCF-B7FE-D32E0EC1F89B}">
      <formula1>0</formula1>
    </dataValidation>
    <dataValidation operator="lessThanOrEqual" allowBlank="1" showInputMessage="1" showErrorMessage="1" sqref="M85 W85" xr:uid="{8173E049-511B-4E14-ACB9-8306C4C210F9}"/>
    <dataValidation type="custom" allowBlank="1" showInputMessage="1" showErrorMessage="1" errorTitle="DO NOT AMEND" error="DO NOT AMEND THESE CELLS" sqref="AJ167:AJ184 AI283:AI1048576 AG242:AH1048576 AJ189:AJ239 AK280:AO1048576 AI1:AI20 AJ1:AJ160 AJ243:AJ1048576 AG1:AH238 AK1:AO20 AL94:AO94 AL96:AO96 AL98:AO100 AL102:AO102" xr:uid="{81F2212B-8CAB-4346-81A9-BE0CB70E5284}">
      <formula1>"if(na1=""n/a"")"</formula1>
    </dataValidation>
    <dataValidation allowBlank="1" showInputMessage="1" showErrorMessage="1" errorTitle="DO NOT AMEND" error="DO NOT AMEND THESE CELLS" sqref="AJ161:AJ166 AJ187 AJ185" xr:uid="{73428AFA-B4E7-49F9-8917-EDFD7BC6DCBA}"/>
    <dataValidation type="custom" allowBlank="1" showInputMessage="1" showErrorMessage="1" error="Data entry is not allowed in this cell" sqref="P200 P196 M257 P140 P126 J121 P79 P81 M121 J257 P257 P63 P67 P69 P73 P75 P85 P109 P111 P115 P117 P192 P226 P222 P232 P236 P240 P35 M279 P251 P253 P60 P91 T267 W265 W267 P172 AD217:AD218 P156 P154 P150 P148 P144 P138 P134 P132 P128 P121 P54 P51 P48 P45 P42 P210 P206:P207 AD279 P230 P202 P57 T273 T271 P89 P279 P21 P23 P277 P29 P31 P27 J279 P40 P174 P178 P182 P186:P188 P263 M263 J263 J265 M265 P265 P267 M267 J267 J269 M269 P269 P271 M271 J271 J273 M273 P273 P275 M275 J275 J277 M277 J35 M35 P95:P97 T263 P244 Z200 Z196 W257 Z140 Z126 T121 Z79 Z81 W121 T257 Z257 Z63 Z67 Z69 Z73 Z75 Z85 Z109 Z111 Z115 Z117 Z192 Z226 Z222 Z232 Z236 Z240 Z35 Z251 Z253 Z60 Z91 W271 T269 W269 Z172 AD210 Z156 Z154 Z150 Z148 Z144 Z138 Z134 Z132 Z128 Z121 Z54 Z51 Z48 Z45 Z42 Z210 Z206:Z207 W273 Z230 Z202 Z57 T275 W275 Z89 Z21 Z23 Z29 Z31 Z27 Z40 Z174 Z178 Z182 Z186:Z188 T35 W35 Z95:Z97 Z101 Z244 AD196 AD138 AD121 AD75 AD79 AD253 AD60 AD63 AD67 AD69 AD73 AD81 AD263 AD109 AD111 AD115 AD186:AD188 AD222 AD230 AD232 AD236 AD29 P101 AD247 AD251 AD57 AD89 AD156 AD172 AD154 AD150 AD148 AD144 AD140 AD134 AD132 AD128 AD126 AD117 AD51 AD48 AD45 AD35 AD40 AD192 AD206:AD207 AD202 AD226 AD200 AD54 AD91 AD85 AD273 AD271 AD23 AD27 AD42 AD31 T265 AD174 AD178 AD182 AD240 AD95:AD97 AD101 Z277 Z263 AD244 Z265 Z267 Z269 Z271 Z273 Z275 AD277 AD275 AD257 W277 T277 AD265 AD267 AD269 AD21 Z279 W279 T279 W263 Z104 W104 T104 P104 M104 J104 Z214:Z215 Z217:Z218 P214:P215 P217:P218 AD214:AD215" xr:uid="{ED181AB2-94C0-4569-B3B6-64761AC406C0}">
      <formula1>"$V$1=""na"""</formula1>
    </dataValidation>
    <dataValidation allowBlank="1" showInputMessage="1" showErrorMessage="1" prompt="This was line 68 in NNDR3 23-24" sqref="C257:G257" xr:uid="{A99962C0-7E70-4441-BCDF-EED9B07162C0}"/>
    <dataValidation allowBlank="1" showInputMessage="1" showErrorMessage="1" error="Data entry is not allowed in this cell" sqref="N104:O104 K104:L104 X104:Y104 U104:V104 S104 AC104" xr:uid="{D1AF89BD-6409-4E1B-BA27-B0A08972DBB3}"/>
    <dataValidation type="whole" operator="lessThanOrEqual" allowBlank="1" showInputMessage="1" showErrorMessage="1" errorTitle="Negative number required here" error="This number MUST be negative" sqref="J163 M163 T163 W163 J165 M165 T165 W165" xr:uid="{760F8D46-CA7C-4C23-95CE-28F2CA8B6E38}">
      <formula1>0</formula1>
    </dataValidation>
    <dataValidation allowBlank="1" showInputMessage="1" showErrorMessage="1" prompt="This was line 23 in NNDR3 23-24" sqref="C104:F104" xr:uid="{4EC466BD-8792-4225-AC43-637A0638E5A7}"/>
    <dataValidation allowBlank="1" showInputMessage="1" showErrorMessage="1" prompt="This was line 24 in NNDR3 23-24" sqref="C109" xr:uid="{8F21C28F-35C8-4228-8EA5-255D91596905}"/>
    <dataValidation allowBlank="1" showInputMessage="1" showErrorMessage="1" prompt="This was line 25 in NNDR3 23-24" sqref="C111:G112" xr:uid="{0440709D-7FD5-4DC4-B8DF-8E2A5BCEA663}"/>
    <dataValidation allowBlank="1" showInputMessage="1" showErrorMessage="1" prompt="This was line 26 in NNDR3 23-24" sqref="C115" xr:uid="{A9E71BAC-874C-407A-A25F-B3105978A460}"/>
    <dataValidation allowBlank="1" showInputMessage="1" showErrorMessage="1" prompt="This was line 27 in NNDR3 23-24" sqref="C117:G118" xr:uid="{50B237BB-C6E2-4B3D-B3CD-E0E8932170D5}"/>
    <dataValidation allowBlank="1" showInputMessage="1" showErrorMessage="1" prompt="This was line 28 in NNDR3 23-24" sqref="C121:G121" xr:uid="{B6B2D6CD-D482-4D32-9139-0994DE97F23E}"/>
    <dataValidation allowBlank="1" showInputMessage="1" showErrorMessage="1" prompt="This was line 29 in NNDR3 23-24" sqref="C126" xr:uid="{BC515F39-0E28-4582-86F1-E794448A5D59}"/>
    <dataValidation allowBlank="1" showInputMessage="1" showErrorMessage="1" prompt="This was line 30 in NNDR3 23-24" sqref="C128:G129" xr:uid="{ED7029E7-D58A-42D6-919A-36DC6824142C}"/>
    <dataValidation allowBlank="1" showInputMessage="1" showErrorMessage="1" prompt="This was line 32 in NNDR3 23-24" sqref="C132 C134:G135" xr:uid="{5C866AE1-4A43-4B95-BC15-B36DEE9BAEDE}"/>
    <dataValidation allowBlank="1" showInputMessage="1" showErrorMessage="1" prompt="This was line 33 in NNDR3 23-24" sqref="C138" xr:uid="{7F2AC257-90D5-4E3B-88E7-8688AD114F4C}"/>
    <dataValidation allowBlank="1" showInputMessage="1" showErrorMessage="1" prompt="This was line 34 in NNDR3 23-24" sqref="C140:G141" xr:uid="{37595643-6957-4505-A9F0-995875011A60}"/>
    <dataValidation allowBlank="1" showInputMessage="1" showErrorMessage="1" prompt="This was line 36 in NNDR3 23-24" sqref="C144:G145" xr:uid="{39236074-3C9B-4821-8E2E-70DFEFD8F832}"/>
    <dataValidation allowBlank="1" showInputMessage="1" showErrorMessage="1" prompt="This was line 37 in NNDR3 23-24" sqref="C148" xr:uid="{8C3AAC66-D43B-4389-AC8A-9E0F2C9D8476}"/>
    <dataValidation allowBlank="1" showInputMessage="1" showErrorMessage="1" prompt="This was line 38 in NNDR3 23-24" sqref="C150:G151" xr:uid="{609C2EE7-E30F-46DC-BB0D-FEF3CFE994AD}"/>
    <dataValidation allowBlank="1" showInputMessage="1" showErrorMessage="1" prompt="This was line 39 in NNDR3 23-24" sqref="C154" xr:uid="{A855C8D3-C60A-4293-BBDF-B8A4C75CD9FD}"/>
    <dataValidation allowBlank="1" showInputMessage="1" showErrorMessage="1" prompt="This was line 40 in NNDR3 23-24" sqref="C156:G157" xr:uid="{C2D7B7E5-B18D-4EB9-AFAB-2EE9E0E87C10}"/>
    <dataValidation allowBlank="1" showInputMessage="1" showErrorMessage="1" prompt="This was line 41 in NNDR3 23-24" sqref="C159" xr:uid="{E856C833-AA3B-4FE4-95D9-2EA1429E17A5}"/>
    <dataValidation allowBlank="1" showInputMessage="1" showErrorMessage="1" prompt="This was line 42 in NNDR3 23-24" sqref="C161" xr:uid="{9C1C4250-DB16-4601-8F2D-C307FC6A5408}"/>
    <dataValidation allowBlank="1" showInputMessage="1" showErrorMessage="1" prompt="This was line 44 in NNDR3 23-24" sqref="C169:G169" xr:uid="{FAC860F0-39C8-4677-B1DB-A011BB5F31ED}"/>
    <dataValidation allowBlank="1" showInputMessage="1" showErrorMessage="1" prompt="This was line 45 in NNDR3 23-24" sqref="C174" xr:uid="{C74171C3-E748-41FA-9F85-8B275DAF42A0}"/>
    <dataValidation allowBlank="1" showInputMessage="1" showErrorMessage="1" prompt="This was line 46 in NNDR3 23-24" sqref="C178" xr:uid="{F4B49B00-8DA1-44A7-8BF3-C01728243C7B}"/>
    <dataValidation allowBlank="1" showInputMessage="1" showErrorMessage="1" prompt="This was line 47 in NNDR3 23-24" sqref="C182" xr:uid="{DF096F10-AFCB-44B5-BAC0-1B8A6C90C568}"/>
    <dataValidation allowBlank="1" showInputMessage="1" showErrorMessage="1" prompt="This was line 49 in NNDR3 23-24" sqref="C188" xr:uid="{A528ECC2-EBFF-4945-932E-A4EF96D97EBE}"/>
    <dataValidation allowBlank="1" showInputMessage="1" showErrorMessage="1" prompt="This was line 50 in NNDR3 23-24" sqref="C192" xr:uid="{3EC08886-C20A-4446-A9EE-D89B8400605B}"/>
    <dataValidation allowBlank="1" showInputMessage="1" showErrorMessage="1" prompt="This was line 51 in NNDR3 23-24" sqref="C196" xr:uid="{AE318F92-8BA1-4C8B-B230-CE3FA533E04B}"/>
    <dataValidation allowBlank="1" showInputMessage="1" showErrorMessage="1" prompt="This was line 54 in NNDR3 23-24" sqref="C202" xr:uid="{452E61D7-9A42-453F-9A0D-451938B0A8C6}"/>
    <dataValidation allowBlank="1" showInputMessage="1" showErrorMessage="1" prompt="This was line 59 in NNDR3 23-24" sqref="C230" xr:uid="{B3F8A820-DC80-4414-B68E-FEAD568BEEA5}"/>
    <dataValidation allowBlank="1" showInputMessage="1" showErrorMessage="1" prompt="This was line 56 in NNDR3 23-24" sqref="C210" xr:uid="{D7C5D952-52B7-41BD-BA9F-F310851EE7AD}"/>
    <dataValidation allowBlank="1" showInputMessage="1" showErrorMessage="1" prompt="This was line 57 in NNDR3 23-24" sqref="C222" xr:uid="{4B5904DD-FE20-43B7-82D9-D51646FB23A6}"/>
    <dataValidation allowBlank="1" showInputMessage="1" showErrorMessage="1" prompt="This was line 58 in NNDR3 23-24" sqref="C226" xr:uid="{6D80F8EE-EF6C-4B6B-8550-04EE3406573F}"/>
    <dataValidation allowBlank="1" showInputMessage="1" showErrorMessage="1" prompt="This was line 64 in NNDR3 23/24" sqref="C97" xr:uid="{3BB7CDAF-F89B-4F90-B15C-4B08A0CF1781}"/>
    <dataValidation allowBlank="1" showInputMessage="1" showErrorMessage="1" prompt="This was line 66 in NNDR3 23-24" sqref="C251:G251" xr:uid="{C41EC732-9DFE-4114-BFB9-532343F70A71}"/>
    <dataValidation allowBlank="1" showInputMessage="1" showErrorMessage="1" prompt="This was line 65 in NNDR3 23-24" sqref="C247:G247" xr:uid="{66383F41-EF6B-4490-841F-41B7B1C07AB7}"/>
    <dataValidation allowBlank="1" showInputMessage="1" showErrorMessage="1" prompt="This was line 67 in NNDR3 23-24" sqref="C253:G254" xr:uid="{8C945E6E-D98C-4AAC-B499-7966DCC7276B}"/>
    <dataValidation type="whole" operator="lessThanOrEqual" allowBlank="1" showInputMessage="1" showErrorMessage="1" error="Must be a negative integer" sqref="M251 J251 M67 J67 J206:J207 M206:M207 M200 J200 M73 J73 J154 M154 J148 M148 J138 M138 J132 M132 M126 J126 M115 J115 J109 M109 J89 M89 J79 M79 J186 M186 W251 T251 W67 T67 T206:T207 W206:W207 W200 T200 W73 T73 T154 W154 T148 W148 T138 W138 T132 W132 W126 T126 W115 T115 T109 W109 T89 W89 T79 W79 T186 W186" xr:uid="{6A15E076-1709-41AF-B5CE-DB7DEFB34810}">
      <formula1>0</formula1>
    </dataValidation>
    <dataValidation operator="lessThanOrEqual" allowBlank="1" showInputMessage="1" showErrorMessage="1" error="Must be a negative integer" sqref="J240 M240 T240 W240" xr:uid="{6B9BCD67-98D1-4ED7-B6EF-187D3BC5DE1A}"/>
    <dataValidation allowBlank="1" showInputMessage="1" showErrorMessage="1" prompt="This is a new line added to NNDR3 24/25" sqref="C165 C244" xr:uid="{182E1CDA-BD70-4F20-9AAB-F625B27880E8}"/>
    <dataValidation allowBlank="1" showInputMessage="1" showErrorMessage="1" prompt="This was line 55 in NNDR3 23-24" sqref="C206" xr:uid="{7B61C7AB-F433-405F-8065-358473C9C62F}"/>
    <dataValidation allowBlank="1" showInputMessage="1" showErrorMessage="1" prompt="This was line 61 in NNDR3 23-24" sqref="C236" xr:uid="{A9B19621-A3EB-4701-ACF3-00E13E384167}"/>
    <dataValidation type="custom" errorStyle="warning" allowBlank="1" showInputMessage="1" showErrorMessage="1" sqref="J187 W187 T187 M187" xr:uid="{3BB8E866-C565-4D46-835A-5C6406854FB3}">
      <formula1>$AJ$186&lt;&gt;0</formula1>
    </dataValidation>
    <dataValidation type="whole" operator="lessThanOrEqual" allowBlank="1" showInputMessage="1" showErrorMessage="1" error="Should be a negative integer" sqref="J230 M230 M95 J95 M101 J101 M244 J244 T230 W230 W95 T95 W101 T101 W244 T244" xr:uid="{EB2EF6CE-39CB-44DD-A251-0087EA043E6E}">
      <formula1>0</formula1>
    </dataValidation>
    <dataValidation type="custom" allowBlank="1" showInputMessage="1" showErrorMessage="1" sqref="AJ186 AJ242" xr:uid="{57EF4ACB-401C-4C62-A661-7CAD44531E6D}">
      <formula1>"$AA$2=""n/a"""</formula1>
    </dataValidation>
    <dataValidation type="whole" operator="equal" allowBlank="1" showInputMessage="1" showErrorMessage="1" errorTitle="Don't overwrite this cell" error="Does not equal col1 + col2" sqref="P49 P90 P59 P233:P235 P55 P203:P205 P208:P209 P53 P84 P61 P193:P195 P197:P199 P201 P223:P225 P86:P88 P231 P237:P238 P227:P229 P94 P243 P241 P245 Z49 Z90 Z59 Z233:Z235 Z55 Z203:Z205 Z208:Z209 Z53 Z84 Z61 Z193:Z195 Z197:Z199 Z201 Z223:Z225 Z86:Z88 Z231 Z237:Z238 Z227:Z229 Z94 Z216 Z241 Z245 P98:P100 Z98:Z100 Z102 Z243 P102 Z219:Z221 Z211:Z213 P219:P221 P211:P213 P216" xr:uid="{53B92552-B5BC-485C-9D06-17ED51E96917}">
      <formula1>J49+M49</formula1>
    </dataValidation>
    <dataValidation allowBlank="1" showInputMessage="1" showErrorMessage="1" prompt="This was line 1 in NNDR3 23-24" sqref="C21" xr:uid="{9C930771-6ADA-4D72-9339-13ED9BE50FC6}"/>
    <dataValidation allowBlank="1" showInputMessage="1" showErrorMessage="1" prompt="This was line 2 in NNDR3 23-24" sqref="C23:G24" xr:uid="{40A3D484-09BF-4605-95A2-00DE9CB9440F}"/>
    <dataValidation allowBlank="1" showInputMessage="1" showErrorMessage="1" prompt="This was line 3 in NNDR3 23-24" sqref="C27" xr:uid="{78E23279-739B-425E-94C2-88E129F18DCD}"/>
    <dataValidation allowBlank="1" showInputMessage="1" showErrorMessage="1" prompt="This was line 4 in NNDR3 23-24" sqref="C29" xr:uid="{885BA52C-C13A-44F1-9F26-9C71E6781707}"/>
    <dataValidation allowBlank="1" showInputMessage="1" showErrorMessage="1" prompt="This was line 5 in NNDR3 23-24" sqref="C31:G32" xr:uid="{DDCC9E32-CED4-4A72-9077-73A2B3C6F7AB}"/>
    <dataValidation allowBlank="1" showInputMessage="1" showErrorMessage="1" prompt="This was line 6 in NNDR3 23-24" sqref="C35:G35" xr:uid="{2985A830-A73C-4F1C-94C7-2BA1C7493165}"/>
    <dataValidation allowBlank="1" showInputMessage="1" showErrorMessage="1" prompt="This was line 7 in NNDR3 23-24" sqref="C40" xr:uid="{1D90C327-057B-4DDB-933A-5B719C97214D}"/>
    <dataValidation allowBlank="1" showInputMessage="1" showErrorMessage="1" prompt="This was line 7a in NNDR3 23-24" sqref="D42" xr:uid="{4CD61FA3-1AD9-41BE-8DD6-F976B93C442F}"/>
    <dataValidation allowBlank="1" showInputMessage="1" showErrorMessage="1" prompt="This was line 8 in NNDR3 23-24" sqref="C45" xr:uid="{E2A06B67-DC80-4102-8AFD-9EE5034C29E5}"/>
    <dataValidation allowBlank="1" showInputMessage="1" showErrorMessage="1" prompt="This was line 10 in NNDR3 22-23" sqref="D215 D218" xr:uid="{9130AFE2-BD08-4BB8-96F0-96E472E2D864}"/>
    <dataValidation allowBlank="1" showInputMessage="1" showErrorMessage="1" prompt="This was line 9a in NNDR3 23-24" sqref="D51:G52" xr:uid="{EF8F48E0-8AF5-47E0-98C1-C2F555660A75}"/>
    <dataValidation allowBlank="1" showInputMessage="1" showErrorMessage="1" prompt="This was line 10 in NNDR3 23-24" sqref="D54" xr:uid="{72C66FA9-633C-4B35-9A73-7D0C4D5D593A}"/>
    <dataValidation allowBlank="1" showInputMessage="1" showErrorMessage="1" prompt="This was line 10a in NNDR3 23-24" sqref="D57:G58" xr:uid="{EFD33E58-10C5-40FE-B583-FD2F0E8EB59E}"/>
    <dataValidation allowBlank="1" showInputMessage="1" showErrorMessage="1" prompt="This was line 11 in NNDR3 23-24" sqref="D60" xr:uid="{E297217E-3ED1-481D-99F3-F099CA7D99B8}"/>
    <dataValidation allowBlank="1" showInputMessage="1" showErrorMessage="1" prompt="This was line 11a in NNDR3 23-24" sqref="D63:G64" xr:uid="{1F68D563-E4A2-4751-927E-C235E9ADC2F7}"/>
    <dataValidation allowBlank="1" showInputMessage="1" showErrorMessage="1" prompt="This was line 14 in NNDR3 23-24" sqref="C67" xr:uid="{5BBEDFDD-CFB0-4E23-B62F-BBB7C8E9A66E}"/>
    <dataValidation allowBlank="1" showInputMessage="1" showErrorMessage="1" prompt="This was line 15 in NNDR3 23-24" sqref="C69:G70" xr:uid="{35586EDA-09A6-459C-ACFF-47BB7D83917D}"/>
    <dataValidation allowBlank="1" showInputMessage="1" showErrorMessage="1" prompt="This was line 16 in NNDR3 23-24" sqref="C73" xr:uid="{41643F35-C091-45C8-909E-5BAF5DA4C0FD}"/>
    <dataValidation allowBlank="1" showInputMessage="1" showErrorMessage="1" prompt="This was line 17 in NNDR3 23-24" sqref="C75:G76" xr:uid="{FBA4B5BD-F925-474F-AA78-83FD7DFE0C95}"/>
    <dataValidation allowBlank="1" showInputMessage="1" showErrorMessage="1" prompt="This was line 18 in NNDR3 23-24" sqref="C79" xr:uid="{A3BCB0CC-356E-4299-9844-248EAA88405E}"/>
    <dataValidation allowBlank="1" showInputMessage="1" showErrorMessage="1" prompt="This was line 19 in NNDR3 23-24" sqref="C81:G82" xr:uid="{0302061F-8612-4BD7-ACB9-EAA7E5BC029E}"/>
    <dataValidation allowBlank="1" showInputMessage="1" showErrorMessage="1" prompt="This was line 20 in NNDR3 23-24" sqref="C85" xr:uid="{5CA6EBA2-8495-4C4B-B85A-0438CBBFF229}"/>
    <dataValidation allowBlank="1" showInputMessage="1" showErrorMessage="1" prompt="This was line 21 in NNDR3 23-24" sqref="C89" xr:uid="{39C5C9A6-AF86-403D-8746-0C013E8B8966}"/>
    <dataValidation allowBlank="1" showInputMessage="1" showErrorMessage="1" prompt="This was line 22 in NNDR3 23-24" sqref="C91" xr:uid="{89FE5A56-F420-46B7-8309-4D12C7780552}"/>
    <dataValidation allowBlank="1" showInputMessage="1" showErrorMessage="1" prompt="This was line 48 in NNDR3 23-24" sqref="C186" xr:uid="{A9C0CE09-2E97-4E67-9675-3553862C7E72}"/>
    <dataValidation allowBlank="1" showInputMessage="1" showErrorMessage="1" prompt="This was line 60 in NNDR3 23-24" sqref="C232" xr:uid="{F9CB7F66-3151-493F-A52D-F86D1CC4F732}"/>
    <dataValidation allowBlank="1" showInputMessage="1" showErrorMessage="1" prompt="This was line 62 in NNDR3 23-24" sqref="C240:G240" xr:uid="{8B17B24D-8738-4BEC-B77D-C0921864AB39}"/>
    <dataValidation type="whole" operator="equal" allowBlank="1" showInputMessage="1" showErrorMessage="1" errorTitle="Don't overwrite this cell" error="Does not equal col1 + col2" sqref="AD90 AD49 AD245 AD94 AD243 AD227:AD229 AD237:AD238 AD231 AD86:AD88 AD223:AD225 AD201 AD197:AD199 AD193:AD195 AD61 AD84 AD53 AD208:AD209 AD203:AD205 AD55 AD233:AD235 AD59 AD98:AD100 AD102 AD211:AD213 AD216 AD219:AD221" xr:uid="{16833CDD-17B3-4B37-BC74-7935C8927A91}">
      <formula1>W49+Z49</formula1>
    </dataValidation>
    <dataValidation type="custom" allowBlank="1" showInputMessage="1" showErrorMessage="1" error="Data entry is not allowed in this cell" sqref="AD104" xr:uid="{918140D1-30C8-4899-8B0F-4A08A3BEA4CD}">
      <formula1>"$V$1 = ""na"""</formula1>
    </dataValidation>
    <dataValidation type="custom" allowBlank="1" showInputMessage="1" showErrorMessage="1" sqref="AJ241" xr:uid="{5FFB2803-BBDA-446B-8AB3-457E155CAF1B}">
      <formula1>"if(na1=""n/a"")"</formula1>
    </dataValidation>
    <dataValidation type="custom" allowBlank="1" showInputMessage="1" showErrorMessage="1" sqref="AD169 Z169 W169 T169 P169 M169 J169" xr:uid="{257431A9-DC99-47E0-B8BD-0E0669963DF8}">
      <formula1>"$V$1 = ""na"""</formula1>
    </dataValidation>
    <dataValidation allowBlank="1" showInputMessage="1" showErrorMessage="1" prompt="This was line 9 in NNDR3 23-24" sqref="D48" xr:uid="{0C00BE94-6489-42F3-8822-6468D52AC5F9}"/>
    <dataValidation allowBlank="1" showInputMessage="1" showErrorMessage="1" prompt="This was line 63 in NNDR3 23-24" sqref="C95" xr:uid="{844D682E-8E1E-46F9-B56F-AF8DC04BC456}"/>
    <dataValidation allowBlank="1" showInputMessage="1" showErrorMessage="1" prompt="This is a new line added in NNDR3 24/25" sqref="C101" xr:uid="{28D6032E-BC8E-497B-ADE7-E1CCBB3B6147}"/>
    <dataValidation allowBlank="1" showInputMessage="1" showErrorMessage="1" prompt="This was line 43 in NNDR3 23-24" sqref="C163" xr:uid="{DAACBCEA-D688-4078-977C-88BAB5C77E3B}"/>
    <dataValidation allowBlank="1" showInputMessage="1" showErrorMessage="1" prompt="This was line 53 in NNDR3 23-24" sqref="C200" xr:uid="{00063A53-1C2B-41B5-866C-2614E34B86DA}"/>
    <dataValidation allowBlank="1" showInputMessage="1" showErrorMessage="1" prompt="This was line 56a in NNDR3 23-24" sqref="D214" xr:uid="{937753EB-7C90-429E-8CF6-FE3F914C2A40}"/>
    <dataValidation allowBlank="1" showInputMessage="1" showErrorMessage="1" prompt="This was line 56b in NNDR3 23-24" sqref="D217" xr:uid="{A8FA9B1C-F339-44AD-BCCD-E7A05A741914}"/>
  </dataValidations>
  <printOptions horizontalCentered="1"/>
  <pageMargins left="0.39370078740157483" right="0.39370078740157483" top="0.39370078740157483" bottom="0.59055118110236227" header="0.51181102362204722" footer="0.51181102362204722"/>
  <pageSetup paperSize="9" scale="63" fitToHeight="0" orientation="portrait" r:id="rId1"/>
  <headerFooter alignWithMargins="0">
    <oddHeader>&amp;C&amp;"Calibri"&amp;10&amp;K000000 OFFICIAL&amp;1#_x000D_</oddHeader>
    <oddFooter>&amp;C_x000D_&amp;1#&amp;"Calibri"&amp;10&amp;K000000 OFFICIAL</oddFooter>
  </headerFooter>
  <rowBreaks count="3" manualBreakCount="3">
    <brk id="142" max="20" man="1"/>
    <brk id="204" max="20" man="1"/>
    <brk id="259" max="16383" man="1"/>
  </rowBreaks>
  <extLst>
    <ext xmlns:x14="http://schemas.microsoft.com/office/spreadsheetml/2009/9/main" uri="{78C0D931-6437-407d-A8EE-F0AAD7539E65}">
      <x14:conditionalFormattings>
        <x14:conditionalFormatting xmlns:xm="http://schemas.microsoft.com/office/excel/2006/main">
          <x14:cfRule type="expression" priority="6" id="{3AA50D5F-835C-4479-8FDC-3555815F0CDF}">
            <xm:f>'Part 1'!$P$94=""</xm:f>
            <x14:dxf>
              <font>
                <color theme="0" tint="-0.24994659260841701"/>
              </font>
              <fill>
                <patternFill>
                  <bgColor theme="0" tint="-0.24994659260841701"/>
                </patternFill>
              </fill>
              <border>
                <left/>
                <right/>
                <top/>
                <bottom/>
              </border>
            </x14:dxf>
          </x14:cfRule>
          <xm:sqref>L19:N280 V19:X280</xm:sqref>
        </x14:conditionalFormatting>
        <x14:conditionalFormatting xmlns:xm="http://schemas.microsoft.com/office/excel/2006/main">
          <x14:cfRule type="expression" priority="1" id="{8D51485E-6F12-4328-B5E8-DC95B95B89B4}">
            <xm:f>'Part 1'!$P$94=""</xm:f>
            <x14:dxf>
              <font>
                <color theme="0" tint="-0.24994659260841701"/>
              </font>
              <fill>
                <patternFill>
                  <bgColor theme="0" tint="-0.24994659260841701"/>
                </patternFill>
              </fill>
              <border>
                <left/>
                <right/>
                <top/>
                <bottom/>
                <vertical/>
                <horizontal/>
              </border>
            </x14:dxf>
          </x14:cfRule>
          <xm:sqref>M21 W21 M23 W23 M26:M27 W26:W27 M29 W29 M31 W31 M35 W35 M40 W40 M42 W42 M45 W45 M48 W48 M51 W51 M54 W54 M57 W57 M60 W60 M63 W63 M67 W67 M69 W69 M73 W73 M75 W75 M79 W79 M81 W81 M85 W85 M89 W89 M91 W91 M95 W95 M97 W97 M101 W101 M104 W104 M109 W109 M111 W111 M115 W115 M117 W117 M121 W121 M126 W126 M128 W128 M132 W132 M134 W134 M138 W138 M140 W140 M144 W144 M148 W148 M150 W150 M154 W154 M156 W156 M159 W159 M163 W163 M165 W165 M169 W169 M174 W174 M178 W178 M182 W182 M186 M188 M192 W192 M196 W196 M200 W200 M202 W202 M206 W206 M210 W210 M222 W222 M226 W226 M230 W230 M232 W232 M236 W236 M240 W240 M244 W244 M247 W247 M251 W251 M253 W253 M257 W257 M263 W263 M265 W265 M267 W267 M269 W269 M271 W271 M273 W273 M275 W275 M277 W277 M279 W279</xm:sqref>
        </x14:conditionalFormatting>
        <x14:conditionalFormatting xmlns:xm="http://schemas.microsoft.com/office/excel/2006/main">
          <x14:cfRule type="expression" priority="5" id="{C4545387-CFA2-48B1-AA86-EC9AECA2F8B8}">
            <xm:f>'Part 1'!$P$94=""</xm:f>
            <x14:dxf>
              <font>
                <color theme="0" tint="-0.24994659260841701"/>
              </font>
              <fill>
                <patternFill>
                  <bgColor theme="0" tint="-0.24994659260841701"/>
                </patternFill>
              </fill>
              <border>
                <left/>
                <right/>
                <top/>
                <bottom/>
                <vertical/>
                <horizontal/>
              </border>
            </x14:dxf>
          </x14:cfRule>
          <xm:sqref>M214:M215</xm:sqref>
        </x14:conditionalFormatting>
        <x14:conditionalFormatting xmlns:xm="http://schemas.microsoft.com/office/excel/2006/main">
          <x14:cfRule type="expression" priority="4" id="{F8C17368-1F24-430E-AE53-1E1976B03490}">
            <xm:f>'Part 1'!$P$94=""</xm:f>
            <x14:dxf>
              <font>
                <color theme="0" tint="-0.24994659260841701"/>
              </font>
              <fill>
                <patternFill>
                  <bgColor theme="0" tint="-0.24994659260841701"/>
                </patternFill>
              </fill>
              <border>
                <left/>
                <right/>
                <top/>
                <bottom/>
                <vertical/>
                <horizontal/>
              </border>
            </x14:dxf>
          </x14:cfRule>
          <xm:sqref>M217:M218</xm:sqref>
        </x14:conditionalFormatting>
        <x14:conditionalFormatting xmlns:xm="http://schemas.microsoft.com/office/excel/2006/main">
          <x14:cfRule type="expression" priority="10" id="{DACBF0D8-0496-4C86-81D7-912B2892DB46}">
            <xm:f>'Part 1'!$P$94=""</xm:f>
            <x14:dxf>
              <font>
                <color theme="0" tint="-0.24994659260841701"/>
              </font>
              <fill>
                <patternFill>
                  <bgColor theme="0" tint="-0.24994659260841701"/>
                </patternFill>
              </fill>
            </x14:dxf>
          </x14:cfRule>
          <xm:sqref>M239 W239</xm:sqref>
        </x14:conditionalFormatting>
        <x14:conditionalFormatting xmlns:xm="http://schemas.microsoft.com/office/excel/2006/main">
          <x14:cfRule type="expression" priority="3" id="{92AB3ED5-5B6A-4E10-8824-AEE3121D1658}">
            <xm:f>'Part 1'!$P$94=""</xm:f>
            <x14:dxf>
              <font>
                <color theme="0" tint="-0.24994659260841701"/>
              </font>
              <fill>
                <patternFill>
                  <bgColor theme="0" tint="-0.24994659260841701"/>
                </patternFill>
              </fill>
              <border>
                <left/>
                <right/>
                <top/>
                <bottom/>
                <vertical/>
                <horizontal/>
              </border>
            </x14:dxf>
          </x14:cfRule>
          <xm:sqref>W214:W215</xm:sqref>
        </x14:conditionalFormatting>
        <x14:conditionalFormatting xmlns:xm="http://schemas.microsoft.com/office/excel/2006/main">
          <x14:cfRule type="expression" priority="2" id="{3907AE1B-0999-4972-B669-1BB29EBC27CE}">
            <xm:f>'Part 1'!$P$94=""</xm:f>
            <x14:dxf>
              <font>
                <color theme="0" tint="-0.24994659260841701"/>
              </font>
              <fill>
                <patternFill>
                  <bgColor theme="0" tint="-0.24994659260841701"/>
                </patternFill>
              </fill>
              <border>
                <left/>
                <right/>
                <top/>
                <bottom/>
                <vertical/>
                <horizontal/>
              </border>
            </x14:dxf>
          </x14:cfRule>
          <xm:sqref>W217:W218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FH236"/>
  <sheetViews>
    <sheetView showGridLines="0" zoomScaleNormal="100" workbookViewId="0"/>
  </sheetViews>
  <sheetFormatPr defaultRowHeight="12.75" x14ac:dyDescent="0.2"/>
  <cols>
    <col min="1" max="2" width="1.85546875" customWidth="1"/>
    <col min="5" max="5" width="43" customWidth="1"/>
    <col min="6" max="6" width="5.42578125" customWidth="1"/>
    <col min="7" max="7" width="21.42578125" customWidth="1"/>
    <col min="8" max="9" width="2.85546875" customWidth="1"/>
    <col min="10" max="10" width="21.42578125" customWidth="1"/>
    <col min="11" max="12" width="2.85546875" customWidth="1"/>
    <col min="13" max="13" width="21.42578125" customWidth="1"/>
    <col min="14" max="15" width="2.85546875" customWidth="1"/>
    <col min="16" max="16" width="21.42578125" customWidth="1"/>
    <col min="17" max="17" width="4" customWidth="1"/>
    <col min="18" max="18" width="1.85546875" customWidth="1"/>
    <col min="19" max="19" width="9.140625" style="196" hidden="1" customWidth="1"/>
    <col min="20" max="20" width="9.140625" hidden="1" customWidth="1"/>
    <col min="21" max="21" width="13.42578125" hidden="1" customWidth="1"/>
    <col min="22" max="22" width="16.42578125" hidden="1" customWidth="1"/>
    <col min="23" max="23" width="11" hidden="1" customWidth="1"/>
    <col min="24" max="24" width="11.85546875" hidden="1" customWidth="1"/>
    <col min="25" max="53" width="9.140625" hidden="1" customWidth="1"/>
    <col min="54" max="65" width="9.140625" customWidth="1"/>
  </cols>
  <sheetData>
    <row r="1" spans="1:49" ht="15" x14ac:dyDescent="0.2">
      <c r="A1" s="11"/>
      <c r="B1" s="12"/>
      <c r="C1" s="12"/>
      <c r="D1" s="12"/>
      <c r="E1" s="12"/>
      <c r="F1" s="12"/>
      <c r="G1" s="102">
        <f>+'Part 1'!F1</f>
        <v>297</v>
      </c>
      <c r="H1" s="12"/>
      <c r="I1" s="12"/>
      <c r="J1" s="12"/>
      <c r="K1" s="12"/>
      <c r="L1" s="12"/>
      <c r="M1" s="12"/>
      <c r="N1" s="12"/>
      <c r="O1" s="12"/>
      <c r="P1" s="12"/>
      <c r="Q1" s="12"/>
      <c r="R1" s="13"/>
      <c r="AW1" s="776" t="s">
        <v>1285</v>
      </c>
    </row>
    <row r="2" spans="1:49" ht="15.75" x14ac:dyDescent="0.25">
      <c r="A2" s="1637" t="s">
        <v>42</v>
      </c>
      <c r="B2" s="1662"/>
      <c r="C2" s="1662"/>
      <c r="D2" s="1662"/>
      <c r="E2" s="1662"/>
      <c r="F2" s="1662"/>
      <c r="G2" s="1662"/>
      <c r="H2" s="1662"/>
      <c r="I2" s="1662"/>
      <c r="J2" s="1662"/>
      <c r="K2" s="1662"/>
      <c r="L2" s="1662"/>
      <c r="M2" s="1662"/>
      <c r="N2" s="1662"/>
      <c r="O2" s="1662"/>
      <c r="P2" s="1662"/>
      <c r="Q2" s="1662"/>
      <c r="R2" s="1663"/>
    </row>
    <row r="3" spans="1:49" ht="15.75" x14ac:dyDescent="0.25">
      <c r="A3" s="1637" t="str">
        <f>'Part 1'!A3</f>
        <v>2024-25</v>
      </c>
      <c r="B3" s="1662"/>
      <c r="C3" s="1662"/>
      <c r="D3" s="1662"/>
      <c r="E3" s="1662"/>
      <c r="F3" s="1662"/>
      <c r="G3" s="1662"/>
      <c r="H3" s="1662"/>
      <c r="I3" s="1662"/>
      <c r="J3" s="1662"/>
      <c r="K3" s="1662"/>
      <c r="L3" s="1662"/>
      <c r="M3" s="1662"/>
      <c r="N3" s="1662"/>
      <c r="O3" s="1662"/>
      <c r="P3" s="1662"/>
      <c r="Q3" s="1662"/>
      <c r="R3" s="1663"/>
      <c r="AB3" s="213"/>
    </row>
    <row r="4" spans="1:49" ht="15" x14ac:dyDescent="0.2">
      <c r="A4" s="1640"/>
      <c r="B4" s="1641"/>
      <c r="C4" s="1641"/>
      <c r="D4" s="1641"/>
      <c r="E4" s="1641"/>
      <c r="F4" s="1641"/>
      <c r="G4" s="1641"/>
      <c r="H4" s="1641"/>
      <c r="I4" s="1641"/>
      <c r="J4" s="1641"/>
      <c r="K4" s="1641"/>
      <c r="L4" s="1641"/>
      <c r="M4" s="1641"/>
      <c r="N4" s="1641"/>
      <c r="O4" s="1641"/>
      <c r="P4" s="1641"/>
      <c r="Q4" s="1641"/>
      <c r="R4" s="1642"/>
    </row>
    <row r="5" spans="1:49" ht="15" x14ac:dyDescent="0.2">
      <c r="A5" s="1668" t="s">
        <v>46</v>
      </c>
      <c r="B5" s="1669"/>
      <c r="C5" s="1669"/>
      <c r="D5" s="1669"/>
      <c r="E5" s="1669"/>
      <c r="F5" s="1669"/>
      <c r="G5" s="1669"/>
      <c r="H5" s="1669"/>
      <c r="I5" s="1669"/>
      <c r="J5" s="1669"/>
      <c r="K5" s="1669"/>
      <c r="L5" s="1669"/>
      <c r="M5" s="1669"/>
      <c r="N5" s="1669"/>
      <c r="O5" s="1669"/>
      <c r="P5" s="1669"/>
      <c r="Q5" s="1669"/>
      <c r="R5" s="1670"/>
    </row>
    <row r="6" spans="1:49" ht="15" x14ac:dyDescent="0.2">
      <c r="A6" s="1640"/>
      <c r="B6" s="1641"/>
      <c r="C6" s="1641"/>
      <c r="D6" s="1641"/>
      <c r="E6" s="1641"/>
      <c r="F6" s="1641"/>
      <c r="G6" s="1641"/>
      <c r="H6" s="1641"/>
      <c r="I6" s="1641"/>
      <c r="J6" s="1641"/>
      <c r="K6" s="1641"/>
      <c r="L6" s="1641"/>
      <c r="M6" s="1641"/>
      <c r="N6" s="1641"/>
      <c r="O6" s="1641"/>
      <c r="P6" s="1641"/>
      <c r="Q6" s="1641"/>
      <c r="R6" s="1642"/>
    </row>
    <row r="7" spans="1:49" ht="15.75" x14ac:dyDescent="0.25">
      <c r="A7" s="1640" t="s">
        <v>45</v>
      </c>
      <c r="B7" s="1641"/>
      <c r="C7" s="1641"/>
      <c r="D7" s="1641"/>
      <c r="E7" s="1641"/>
      <c r="F7" s="1641"/>
      <c r="G7" s="1641"/>
      <c r="H7" s="1641"/>
      <c r="I7" s="1641"/>
      <c r="J7" s="1641"/>
      <c r="K7" s="1641"/>
      <c r="L7" s="1641"/>
      <c r="M7" s="1641"/>
      <c r="N7" s="1641"/>
      <c r="O7" s="1641"/>
      <c r="P7" s="1641"/>
      <c r="Q7" s="1641"/>
      <c r="R7" s="1642"/>
      <c r="T7" s="213"/>
      <c r="U7" s="213"/>
    </row>
    <row r="8" spans="1:49" ht="15.75" thickBot="1" x14ac:dyDescent="0.25">
      <c r="A8" s="29"/>
      <c r="B8" s="30"/>
      <c r="C8" s="30"/>
      <c r="D8" s="30"/>
      <c r="E8" s="30"/>
      <c r="F8" s="30"/>
      <c r="G8" s="30"/>
      <c r="H8" s="30"/>
      <c r="I8" s="30"/>
      <c r="J8" s="30"/>
      <c r="K8" s="30"/>
      <c r="L8" s="30"/>
      <c r="M8" s="30"/>
      <c r="N8" s="30"/>
      <c r="O8" s="30"/>
      <c r="P8" s="449" t="str">
        <f>'Part 1'!V29</f>
        <v xml:space="preserve">      Ver</v>
      </c>
      <c r="Q8" s="449">
        <f>'Part 1'!W29</f>
        <v>1.1000000000000001</v>
      </c>
      <c r="R8" s="31"/>
    </row>
    <row r="9" spans="1:49" x14ac:dyDescent="0.2">
      <c r="A9" s="81"/>
      <c r="B9" s="82"/>
      <c r="C9" s="1725"/>
      <c r="D9" s="1725"/>
      <c r="E9" s="1725"/>
      <c r="F9" s="1725"/>
      <c r="G9" s="1725"/>
      <c r="H9" s="1725"/>
      <c r="I9" s="82"/>
      <c r="J9" s="82"/>
      <c r="K9" s="82"/>
      <c r="L9" s="82"/>
      <c r="M9" s="82"/>
      <c r="N9" s="82"/>
      <c r="O9" s="82"/>
      <c r="P9" s="82"/>
      <c r="Q9" s="82"/>
      <c r="R9" s="83"/>
    </row>
    <row r="10" spans="1:49" s="20" customFormat="1" ht="18" customHeight="1" x14ac:dyDescent="0.25">
      <c r="A10" s="25"/>
      <c r="B10" s="17"/>
      <c r="C10" s="127" t="str">
        <f>+CONCATENATE("Local Authority : ",+'Part 1'!K20)</f>
        <v>Local Authority : ZZZZ</v>
      </c>
      <c r="D10" s="94"/>
      <c r="E10" s="94"/>
      <c r="F10" s="94"/>
      <c r="G10" s="308"/>
      <c r="H10" s="308"/>
      <c r="I10" s="17"/>
      <c r="J10" s="17"/>
      <c r="K10" s="17"/>
      <c r="L10" s="17"/>
      <c r="M10" s="17"/>
      <c r="N10" s="17"/>
      <c r="O10" s="17"/>
      <c r="P10" s="17"/>
      <c r="Q10" s="17"/>
      <c r="R10" s="18"/>
      <c r="S10" s="329"/>
    </row>
    <row r="11" spans="1:49" s="20" customFormat="1" ht="18" customHeight="1" x14ac:dyDescent="0.25">
      <c r="A11" s="872"/>
      <c r="B11" s="17"/>
      <c r="C11" s="133" t="s">
        <v>873</v>
      </c>
      <c r="D11" s="94"/>
      <c r="E11" s="94"/>
      <c r="F11" s="94"/>
      <c r="G11" s="308"/>
      <c r="H11" s="308"/>
      <c r="I11" s="17"/>
      <c r="J11" s="17"/>
      <c r="K11" s="17"/>
      <c r="L11" s="17"/>
      <c r="M11" s="17"/>
      <c r="N11" s="17"/>
      <c r="O11" s="17"/>
      <c r="P11" s="17"/>
      <c r="Q11" s="17"/>
      <c r="R11" s="870"/>
      <c r="S11" s="329"/>
    </row>
    <row r="12" spans="1:49" s="20" customFormat="1" ht="18" customHeight="1" x14ac:dyDescent="0.2">
      <c r="A12" s="872"/>
      <c r="B12" s="17"/>
      <c r="C12" s="1672" t="s">
        <v>5552</v>
      </c>
      <c r="D12" s="1672"/>
      <c r="E12" s="1672"/>
      <c r="F12" s="1672"/>
      <c r="G12" s="1672"/>
      <c r="H12" s="1672"/>
      <c r="I12" s="1672"/>
      <c r="J12" s="1672"/>
      <c r="K12" s="1672"/>
      <c r="L12" s="1672"/>
      <c r="M12" s="1672"/>
      <c r="N12" s="1672"/>
      <c r="O12" s="1672"/>
      <c r="P12" s="1672"/>
      <c r="Q12" s="17"/>
      <c r="R12" s="870"/>
      <c r="S12" s="329"/>
    </row>
    <row r="13" spans="1:49" ht="15.75" x14ac:dyDescent="0.25">
      <c r="A13" s="14"/>
      <c r="B13" s="2"/>
      <c r="C13" s="308"/>
      <c r="D13" s="308"/>
      <c r="E13" s="308"/>
      <c r="F13" s="308"/>
      <c r="G13" s="308"/>
      <c r="H13" s="308"/>
      <c r="I13" s="17"/>
      <c r="J13" s="89" t="s">
        <v>25</v>
      </c>
      <c r="K13" s="89"/>
      <c r="L13" s="89"/>
      <c r="M13" s="89" t="s">
        <v>26</v>
      </c>
      <c r="N13" s="89"/>
      <c r="O13" s="89"/>
      <c r="P13" s="699" t="s">
        <v>27</v>
      </c>
      <c r="Q13" s="1"/>
      <c r="R13" s="84"/>
    </row>
    <row r="14" spans="1:49" ht="15.75" x14ac:dyDescent="0.25">
      <c r="A14" s="14"/>
      <c r="B14" s="2"/>
      <c r="C14" s="133"/>
      <c r="D14" s="17"/>
      <c r="E14" s="17"/>
      <c r="F14" s="17"/>
      <c r="G14" s="17"/>
      <c r="H14" s="17"/>
      <c r="I14" s="1667" t="s">
        <v>55</v>
      </c>
      <c r="J14" s="1667"/>
      <c r="K14" s="1667"/>
      <c r="L14" s="1719" t="s">
        <v>53</v>
      </c>
      <c r="M14" s="1719"/>
      <c r="N14" s="1719"/>
      <c r="O14" s="1202"/>
      <c r="P14" s="1667" t="s">
        <v>842</v>
      </c>
      <c r="Q14" s="1203"/>
      <c r="R14" s="84"/>
    </row>
    <row r="15" spans="1:49" ht="15" x14ac:dyDescent="0.2">
      <c r="A15" s="14"/>
      <c r="B15" s="2"/>
      <c r="C15" s="17"/>
      <c r="D15" s="17"/>
      <c r="E15" s="17"/>
      <c r="F15" s="17"/>
      <c r="G15" s="17"/>
      <c r="H15" s="17"/>
      <c r="I15" s="1667"/>
      <c r="J15" s="1667"/>
      <c r="K15" s="1667"/>
      <c r="L15" s="1719"/>
      <c r="M15" s="1719"/>
      <c r="N15" s="1719"/>
      <c r="O15" s="324"/>
      <c r="P15" s="1726"/>
      <c r="Q15" s="317"/>
      <c r="R15" s="84"/>
    </row>
    <row r="16" spans="1:49" ht="30.75" customHeight="1" x14ac:dyDescent="0.25">
      <c r="A16" s="14"/>
      <c r="B16" s="2"/>
      <c r="C16" s="133"/>
      <c r="D16" s="17"/>
      <c r="E16" s="17"/>
      <c r="F16" s="17"/>
      <c r="G16" s="17"/>
      <c r="H16" s="17"/>
      <c r="I16" s="306"/>
      <c r="J16" s="451" t="s">
        <v>876</v>
      </c>
      <c r="K16" s="17"/>
      <c r="L16" s="1718" t="str">
        <f>+IF('Part 1'!$P$94="Yes", "This column should have data","This column should not have data")</f>
        <v>This column should not have data</v>
      </c>
      <c r="M16" s="1718"/>
      <c r="N16" s="1718"/>
      <c r="O16" s="247"/>
      <c r="P16" s="700" t="s">
        <v>844</v>
      </c>
      <c r="Q16" s="247"/>
      <c r="R16" s="84"/>
      <c r="T16" s="578" t="s">
        <v>1286</v>
      </c>
      <c r="U16" s="360" t="s">
        <v>871</v>
      </c>
      <c r="V16" s="437" t="s">
        <v>946</v>
      </c>
      <c r="W16" s="438"/>
      <c r="X16" s="438"/>
      <c r="Y16" s="438"/>
      <c r="Z16" s="439"/>
    </row>
    <row r="17" spans="1:28" ht="18" customHeight="1" thickBot="1" x14ac:dyDescent="0.25">
      <c r="A17" s="14"/>
      <c r="B17" s="2"/>
      <c r="C17" s="86"/>
      <c r="D17" s="86"/>
      <c r="E17" s="86"/>
      <c r="F17" s="86"/>
      <c r="G17" s="86"/>
      <c r="H17" s="86"/>
      <c r="I17" s="17"/>
      <c r="J17" s="985" t="s">
        <v>19</v>
      </c>
      <c r="K17" s="90"/>
      <c r="L17" s="90"/>
      <c r="M17" s="985" t="s">
        <v>19</v>
      </c>
      <c r="N17" s="90"/>
      <c r="O17" s="227"/>
      <c r="P17" s="987" t="s">
        <v>19</v>
      </c>
      <c r="Q17" s="228"/>
      <c r="R17" s="84"/>
      <c r="T17" s="355"/>
      <c r="U17" s="293"/>
      <c r="V17" s="196"/>
      <c r="W17" s="196"/>
      <c r="X17" s="196"/>
      <c r="Y17" s="196"/>
      <c r="Z17" s="196"/>
    </row>
    <row r="18" spans="1:28" ht="18" customHeight="1" thickBot="1" x14ac:dyDescent="0.3">
      <c r="A18" s="593"/>
      <c r="B18" s="585"/>
      <c r="C18" s="1683" t="s">
        <v>5553</v>
      </c>
      <c r="D18" s="1683"/>
      <c r="E18" s="1683"/>
      <c r="F18" s="1683"/>
      <c r="G18" s="1683"/>
      <c r="H18" s="152"/>
      <c r="I18" s="17"/>
      <c r="J18" s="952">
        <f>(+'Part 3'!J35+'Part 3'!T35)*-1</f>
        <v>0</v>
      </c>
      <c r="K18" s="128"/>
      <c r="L18" s="129"/>
      <c r="M18" s="952">
        <f>(+'Part 3'!M35+'Part 3'!W35)*-1</f>
        <v>0</v>
      </c>
      <c r="N18" s="128"/>
      <c r="O18" s="245"/>
      <c r="P18" s="1025">
        <f>+J18+M18</f>
        <v>0</v>
      </c>
      <c r="Q18" s="228"/>
      <c r="R18" s="84"/>
      <c r="T18" s="356" t="str">
        <f>+IF(U18=0,"","&lt;===")</f>
        <v/>
      </c>
      <c r="U18" s="440">
        <f>+IF(J18+M18=P18,0,1)</f>
        <v>0</v>
      </c>
      <c r="V18" s="433">
        <f>ROUND(J18+M18,0)</f>
        <v>0</v>
      </c>
      <c r="W18" s="216"/>
      <c r="X18" s="434">
        <f>J18+M18</f>
        <v>0</v>
      </c>
      <c r="Y18" s="195"/>
      <c r="Z18" s="434">
        <f>X18-V18</f>
        <v>0</v>
      </c>
      <c r="AA18" s="309"/>
      <c r="AB18" s="195" t="str">
        <f>IF(Z18&lt;&gt;0,"Please remove pence. All figures shown in whole £s","")</f>
        <v/>
      </c>
    </row>
    <row r="19" spans="1:28" ht="18" customHeight="1" thickBot="1" x14ac:dyDescent="0.25">
      <c r="A19" s="14"/>
      <c r="B19" s="2"/>
      <c r="C19" s="147"/>
      <c r="D19" s="147"/>
      <c r="E19" s="147"/>
      <c r="F19" s="147"/>
      <c r="G19" s="147"/>
      <c r="H19" s="147"/>
      <c r="I19" s="2"/>
      <c r="J19" s="2"/>
      <c r="K19" s="2"/>
      <c r="L19" s="2"/>
      <c r="M19" s="2"/>
      <c r="N19" s="2"/>
      <c r="O19" s="228"/>
      <c r="P19" s="228"/>
      <c r="Q19" s="228"/>
      <c r="R19" s="84"/>
      <c r="T19" s="355"/>
      <c r="U19" s="293"/>
    </row>
    <row r="20" spans="1:28" ht="18" customHeight="1" thickBot="1" x14ac:dyDescent="0.3">
      <c r="A20" s="14"/>
      <c r="B20" s="2"/>
      <c r="C20" s="1633" t="s">
        <v>5554</v>
      </c>
      <c r="D20" s="1633"/>
      <c r="E20" s="1720"/>
      <c r="F20" s="1720"/>
      <c r="G20" s="1720"/>
      <c r="H20" s="86"/>
      <c r="I20" s="17"/>
      <c r="J20" s="1065">
        <f>INDEX(Data!E:E,MATCH(Import_LA_Code,Ref_LA_Codes,0))</f>
        <v>0</v>
      </c>
      <c r="K20" s="90"/>
      <c r="L20" s="90"/>
      <c r="M20" s="1065">
        <f>INDEX(Data!F:F,MATCH(Import_LA_Code,Ref_LA_Codes,0))</f>
        <v>0</v>
      </c>
      <c r="N20" s="90"/>
      <c r="O20" s="227"/>
      <c r="P20" s="1025">
        <f>+J20+M20</f>
        <v>0</v>
      </c>
      <c r="Q20" s="228"/>
      <c r="R20" s="84"/>
      <c r="T20" s="356" t="str">
        <f>+IF(U20=0,"","&lt;===")</f>
        <v/>
      </c>
      <c r="U20" s="440">
        <f>+IF(J20+M20=P20,0,1)</f>
        <v>0</v>
      </c>
      <c r="V20" s="433">
        <f>ROUND(J20+M20,0)</f>
        <v>0</v>
      </c>
      <c r="W20" s="216"/>
      <c r="X20" s="434">
        <f>J20+M20</f>
        <v>0</v>
      </c>
      <c r="Y20" s="195"/>
      <c r="Z20" s="434">
        <f>X20-V20</f>
        <v>0</v>
      </c>
      <c r="AA20" s="309"/>
      <c r="AB20" s="195" t="str">
        <f>IF(Z20&lt;&gt;0,"Please remove pence. All figures shown in whole £s","")</f>
        <v/>
      </c>
    </row>
    <row r="21" spans="1:28" ht="18" customHeight="1" x14ac:dyDescent="0.2">
      <c r="A21" s="14"/>
      <c r="B21" s="2"/>
      <c r="C21" s="1621"/>
      <c r="D21" s="1621"/>
      <c r="E21" s="1621"/>
      <c r="F21" s="1621"/>
      <c r="G21" s="1621"/>
      <c r="H21" s="86"/>
      <c r="I21" s="17"/>
      <c r="J21" s="91"/>
      <c r="K21" s="90"/>
      <c r="L21" s="90"/>
      <c r="M21" s="91"/>
      <c r="N21" s="90"/>
      <c r="O21" s="227"/>
      <c r="P21" s="230"/>
      <c r="Q21" s="228"/>
      <c r="R21" s="84"/>
      <c r="T21" s="355"/>
      <c r="U21" s="440"/>
    </row>
    <row r="22" spans="1:28" ht="18" customHeight="1" thickBot="1" x14ac:dyDescent="0.3">
      <c r="A22" s="14"/>
      <c r="B22" s="2"/>
      <c r="C22" s="307"/>
      <c r="D22" s="307"/>
      <c r="E22" s="307"/>
      <c r="F22" s="307"/>
      <c r="G22" s="307"/>
      <c r="H22" s="86"/>
      <c r="I22" s="17"/>
      <c r="J22" s="91"/>
      <c r="K22" s="90"/>
      <c r="L22" s="90"/>
      <c r="M22" s="91"/>
      <c r="N22" s="90"/>
      <c r="O22" s="227"/>
      <c r="P22" s="230"/>
      <c r="Q22" s="228"/>
      <c r="R22" s="84"/>
      <c r="T22" s="356" t="str">
        <f>+IF(U23=0,"","&lt;===")</f>
        <v/>
      </c>
      <c r="U22" s="293"/>
    </row>
    <row r="23" spans="1:28" ht="18" customHeight="1" thickBot="1" x14ac:dyDescent="0.25">
      <c r="A23" s="14"/>
      <c r="B23" s="2"/>
      <c r="C23" s="105" t="s">
        <v>875</v>
      </c>
      <c r="D23" s="105"/>
      <c r="E23" s="86"/>
      <c r="F23" s="86"/>
      <c r="G23" s="86"/>
      <c r="H23" s="86"/>
      <c r="I23" s="17"/>
      <c r="J23" s="1028">
        <f>+J18-J20</f>
        <v>0</v>
      </c>
      <c r="K23" s="90"/>
      <c r="L23" s="90"/>
      <c r="M23" s="952">
        <f>+M18-M20</f>
        <v>0</v>
      </c>
      <c r="N23" s="1029"/>
      <c r="O23" s="227"/>
      <c r="P23" s="1025">
        <f>+J23+M23</f>
        <v>0</v>
      </c>
      <c r="Q23" s="228"/>
      <c r="R23" s="84"/>
      <c r="T23" s="355" t="str">
        <f>+IF(U23=0,"","&lt;===")</f>
        <v/>
      </c>
      <c r="U23" s="440">
        <f>+IF(J23+M23=P23,0,1)</f>
        <v>0</v>
      </c>
      <c r="V23" s="433">
        <f>ROUND(J23+M23,0)</f>
        <v>0</v>
      </c>
      <c r="W23" s="216"/>
      <c r="X23" s="434">
        <f>J23+M23</f>
        <v>0</v>
      </c>
      <c r="Y23" s="195"/>
      <c r="Z23" s="434">
        <f>X23-V23</f>
        <v>0</v>
      </c>
      <c r="AA23" s="309"/>
      <c r="AB23" s="195" t="str">
        <f>IF(Z23&lt;&gt;0,"Please remove pence. All figures shown in whole £s","")</f>
        <v/>
      </c>
    </row>
    <row r="24" spans="1:28" ht="18" customHeight="1" thickBot="1" x14ac:dyDescent="0.25">
      <c r="A24" s="15"/>
      <c r="B24" s="16"/>
      <c r="C24" s="180"/>
      <c r="D24" s="180"/>
      <c r="E24" s="148"/>
      <c r="F24" s="148"/>
      <c r="G24" s="148"/>
      <c r="H24" s="148"/>
      <c r="I24" s="100"/>
      <c r="J24" s="142"/>
      <c r="K24" s="143"/>
      <c r="L24" s="143"/>
      <c r="M24" s="142"/>
      <c r="N24" s="143"/>
      <c r="O24" s="234"/>
      <c r="P24" s="235"/>
      <c r="Q24" s="236"/>
      <c r="R24" s="85"/>
      <c r="T24" s="355"/>
      <c r="U24" s="293"/>
    </row>
    <row r="25" spans="1:28" ht="16.5" customHeight="1" x14ac:dyDescent="0.2">
      <c r="A25" s="14"/>
      <c r="B25" s="2"/>
      <c r="C25" s="105"/>
      <c r="D25" s="105"/>
      <c r="E25" s="86"/>
      <c r="F25" s="86"/>
      <c r="G25" s="86"/>
      <c r="H25" s="86"/>
      <c r="I25" s="17"/>
      <c r="J25" s="187"/>
      <c r="K25" s="144"/>
      <c r="L25" s="144"/>
      <c r="M25" s="187"/>
      <c r="N25" s="144"/>
      <c r="O25" s="144"/>
      <c r="P25" s="187"/>
      <c r="Q25" s="2"/>
      <c r="R25" s="84"/>
      <c r="U25" s="440"/>
    </row>
    <row r="26" spans="1:28" ht="16.5" customHeight="1" x14ac:dyDescent="0.25">
      <c r="A26" s="801"/>
      <c r="B26" s="2"/>
      <c r="C26" s="133" t="s">
        <v>5432</v>
      </c>
      <c r="D26" s="105"/>
      <c r="E26" s="86"/>
      <c r="F26" s="86"/>
      <c r="G26" s="86"/>
      <c r="H26" s="86"/>
      <c r="I26" s="17"/>
      <c r="J26" s="187"/>
      <c r="K26" s="144"/>
      <c r="L26" s="144"/>
      <c r="M26" s="187"/>
      <c r="N26" s="144"/>
      <c r="O26" s="144"/>
      <c r="P26" s="187"/>
      <c r="Q26" s="2"/>
      <c r="R26" s="822"/>
      <c r="U26" s="440"/>
    </row>
    <row r="27" spans="1:28" ht="40.5" customHeight="1" x14ac:dyDescent="0.2">
      <c r="A27" s="801"/>
      <c r="B27" s="2"/>
      <c r="C27" s="1715" t="s">
        <v>5555</v>
      </c>
      <c r="D27" s="1715"/>
      <c r="E27" s="1715"/>
      <c r="F27" s="1715"/>
      <c r="G27" s="1715"/>
      <c r="H27" s="1715"/>
      <c r="I27" s="1715"/>
      <c r="J27" s="1715"/>
      <c r="K27" s="1715"/>
      <c r="L27" s="1715"/>
      <c r="M27" s="1715"/>
      <c r="N27" s="1715"/>
      <c r="O27" s="1715"/>
      <c r="P27" s="1715"/>
      <c r="Q27" s="1715"/>
      <c r="R27" s="822"/>
      <c r="U27" s="440"/>
    </row>
    <row r="28" spans="1:28" ht="18" customHeight="1" x14ac:dyDescent="0.2">
      <c r="A28" s="801"/>
      <c r="B28" s="2"/>
      <c r="C28" s="585"/>
      <c r="D28" s="105"/>
      <c r="E28" s="86"/>
      <c r="F28" s="86"/>
      <c r="G28" s="131" t="s">
        <v>25</v>
      </c>
      <c r="H28" s="96"/>
      <c r="I28" s="17"/>
      <c r="J28" s="131" t="s">
        <v>26</v>
      </c>
      <c r="K28" s="144"/>
      <c r="L28" s="144"/>
      <c r="M28" s="131" t="s">
        <v>27</v>
      </c>
      <c r="N28" s="144"/>
      <c r="O28" s="144"/>
      <c r="P28" s="131" t="s">
        <v>28</v>
      </c>
      <c r="Q28" s="2"/>
      <c r="R28" s="84"/>
    </row>
    <row r="29" spans="1:28" ht="13.5" customHeight="1" x14ac:dyDescent="0.2">
      <c r="A29" s="14"/>
      <c r="B29" s="2"/>
      <c r="C29" s="105"/>
      <c r="D29" s="105"/>
      <c r="E29" s="86"/>
      <c r="F29" s="1721" t="s">
        <v>6</v>
      </c>
      <c r="G29" s="1721"/>
      <c r="H29" s="1721"/>
      <c r="I29" s="1721" t="str">
        <f>+'Part 5'!O16</f>
        <v>Testing</v>
      </c>
      <c r="J29" s="1721"/>
      <c r="K29" s="1721"/>
      <c r="L29" s="1721" t="str">
        <f>+'Part 5'!R16</f>
        <v/>
      </c>
      <c r="M29" s="1721"/>
      <c r="N29" s="1721"/>
      <c r="O29" s="1721" t="str">
        <f>+'Part 5'!U16</f>
        <v/>
      </c>
      <c r="P29" s="1721"/>
      <c r="Q29" s="1721"/>
      <c r="R29" s="84"/>
    </row>
    <row r="30" spans="1:28" ht="19.5" customHeight="1" x14ac:dyDescent="0.2">
      <c r="A30" s="14"/>
      <c r="B30" s="2"/>
      <c r="C30" s="105"/>
      <c r="D30" s="105"/>
      <c r="E30" s="86"/>
      <c r="F30" s="1721"/>
      <c r="G30" s="1721"/>
      <c r="H30" s="1721"/>
      <c r="I30" s="1721"/>
      <c r="J30" s="1721"/>
      <c r="K30" s="1721"/>
      <c r="L30" s="1721"/>
      <c r="M30" s="1721"/>
      <c r="N30" s="1721"/>
      <c r="O30" s="1721"/>
      <c r="P30" s="1721"/>
      <c r="Q30" s="1721"/>
      <c r="R30" s="84"/>
    </row>
    <row r="31" spans="1:28" ht="33" customHeight="1" x14ac:dyDescent="0.2">
      <c r="A31" s="14"/>
      <c r="B31" s="2"/>
      <c r="C31" s="105"/>
      <c r="D31" s="105"/>
      <c r="E31" s="86"/>
      <c r="F31" s="1718" t="str">
        <f>IF(G33=0,"This column should not have data","This column should have data")</f>
        <v>This column should have data</v>
      </c>
      <c r="G31" s="1718"/>
      <c r="H31" s="1718"/>
      <c r="I31" s="1718" t="str">
        <f>+IF(I29="", "This column should not have data","This column
should have data")</f>
        <v>This column
should have data</v>
      </c>
      <c r="J31" s="1718"/>
      <c r="K31" s="1718"/>
      <c r="L31" s="1718" t="str">
        <f>+IF(L29="", "This column should not have data","This column
should have data")</f>
        <v>This column should not have data</v>
      </c>
      <c r="M31" s="1718"/>
      <c r="N31" s="1718"/>
      <c r="O31" s="1718" t="str">
        <f>+IF(O29="", "This column should not have data","This column
should have data")</f>
        <v>This column should not have data</v>
      </c>
      <c r="P31" s="1718"/>
      <c r="Q31" s="1718"/>
      <c r="R31" s="84"/>
    </row>
    <row r="32" spans="1:28" ht="16.5" thickBot="1" x14ac:dyDescent="0.25">
      <c r="A32" s="14"/>
      <c r="B32" s="2"/>
      <c r="C32" s="138"/>
      <c r="D32" s="146"/>
      <c r="E32" s="147"/>
      <c r="F32" s="147"/>
      <c r="G32" s="985" t="s">
        <v>19</v>
      </c>
      <c r="H32" s="86"/>
      <c r="I32" s="147"/>
      <c r="J32" s="985" t="s">
        <v>19</v>
      </c>
      <c r="K32" s="90"/>
      <c r="L32" s="2"/>
      <c r="M32" s="986" t="s">
        <v>19</v>
      </c>
      <c r="N32" s="90"/>
      <c r="O32" s="90"/>
      <c r="P32" s="985" t="s">
        <v>19</v>
      </c>
      <c r="Q32" s="2"/>
      <c r="R32" s="84"/>
    </row>
    <row r="33" spans="1:21" ht="16.5" thickBot="1" x14ac:dyDescent="0.25">
      <c r="A33" s="1722" t="s">
        <v>840</v>
      </c>
      <c r="B33" s="1621"/>
      <c r="C33" s="1621"/>
      <c r="D33" s="1621"/>
      <c r="E33" s="1621"/>
      <c r="F33" s="1723"/>
      <c r="G33" s="1053">
        <f>1-(J33+M33+P33)</f>
        <v>1</v>
      </c>
      <c r="H33" s="215"/>
      <c r="I33" s="147"/>
      <c r="J33" s="1053">
        <f>VLOOKUP(+'Part 1'!$K$21,TierSplit!$A$6:$CH$302,3,FALSE)</f>
        <v>0</v>
      </c>
      <c r="K33" s="90"/>
      <c r="L33" s="90"/>
      <c r="M33" s="1053">
        <f>VLOOKUP(+'Part 1'!$K$21,TierSplit!$A$6:$CH$302,6,FALSE)</f>
        <v>0</v>
      </c>
      <c r="N33" s="96"/>
      <c r="O33" s="96"/>
      <c r="P33" s="1053">
        <f>VLOOKUP(+'Part 1'!$K$21,TierSplit!$A$6:$CH$302,9,FALSE)</f>
        <v>0</v>
      </c>
      <c r="Q33" s="585"/>
      <c r="R33" s="84"/>
    </row>
    <row r="34" spans="1:21" ht="18" customHeight="1" x14ac:dyDescent="0.2">
      <c r="A34" s="6"/>
      <c r="B34" s="6"/>
      <c r="C34" s="6"/>
      <c r="D34" s="6"/>
      <c r="E34" s="6"/>
      <c r="F34" s="6"/>
      <c r="G34" s="6"/>
      <c r="H34" s="198"/>
      <c r="I34" s="147"/>
      <c r="J34" s="198"/>
      <c r="K34" s="90"/>
      <c r="L34" s="90"/>
      <c r="M34" s="198"/>
      <c r="N34" s="198"/>
      <c r="O34" s="198"/>
      <c r="P34" s="132"/>
      <c r="Q34" s="198"/>
      <c r="R34" s="84"/>
    </row>
    <row r="35" spans="1:21" ht="18" customHeight="1" x14ac:dyDescent="0.2">
      <c r="A35" s="14"/>
      <c r="B35" s="2"/>
      <c r="C35" s="138"/>
      <c r="D35" s="146"/>
      <c r="E35" s="147"/>
      <c r="F35" s="147"/>
      <c r="G35" s="105" t="str">
        <f>CONCATENATE("Small adjustment Factor: ",1+ROUND(Adj_factor,4))</f>
        <v>Small adjustment Factor: 1.2485</v>
      </c>
      <c r="H35" s="147"/>
      <c r="I35" s="147"/>
      <c r="J35" s="147"/>
      <c r="K35" s="90"/>
      <c r="L35" s="90"/>
      <c r="M35" s="2"/>
      <c r="N35" s="147"/>
      <c r="O35" s="147"/>
      <c r="P35" s="147"/>
      <c r="Q35" s="2"/>
      <c r="R35" s="84"/>
    </row>
    <row r="36" spans="1:21" ht="18" customHeight="1" x14ac:dyDescent="0.2">
      <c r="A36" s="801"/>
      <c r="B36" s="2"/>
      <c r="C36" s="138"/>
      <c r="D36" s="146"/>
      <c r="E36" s="147"/>
      <c r="F36" s="147"/>
      <c r="G36" s="105" t="str">
        <f>CONCATENATE("Standard adjustment Factor: ",1+ROUND(Adj_factor_supp,4))</f>
        <v>Standard adjustment Factor: 1.1667</v>
      </c>
      <c r="H36" s="147"/>
      <c r="I36" s="147"/>
      <c r="J36" s="147"/>
      <c r="K36" s="90"/>
      <c r="L36" s="90"/>
      <c r="M36" s="2"/>
      <c r="N36" s="147"/>
      <c r="O36" s="147"/>
      <c r="P36" s="147"/>
      <c r="Q36" s="2"/>
      <c r="R36" s="1336"/>
    </row>
    <row r="37" spans="1:21" ht="18" customHeight="1" thickBot="1" x14ac:dyDescent="0.25">
      <c r="A37" s="14"/>
      <c r="B37" s="2"/>
      <c r="C37" s="146" t="s">
        <v>14</v>
      </c>
      <c r="D37" s="146"/>
      <c r="E37" s="86"/>
      <c r="F37" s="86"/>
      <c r="G37" s="985"/>
      <c r="H37" s="86"/>
      <c r="I37" s="17"/>
      <c r="J37" s="985"/>
      <c r="K37" s="90"/>
      <c r="L37" s="90"/>
      <c r="M37" s="985"/>
      <c r="N37" s="90"/>
      <c r="O37" s="90"/>
      <c r="P37" s="985"/>
      <c r="Q37" s="2"/>
      <c r="R37" s="84"/>
    </row>
    <row r="38" spans="1:21" ht="18" customHeight="1" thickBot="1" x14ac:dyDescent="0.25">
      <c r="A38" s="14"/>
      <c r="B38" s="2"/>
      <c r="C38" s="581" t="s">
        <v>5556</v>
      </c>
      <c r="D38" s="581"/>
      <c r="E38" s="153"/>
      <c r="F38" s="86"/>
      <c r="G38" s="86"/>
      <c r="H38" s="86"/>
      <c r="I38" s="17"/>
      <c r="J38" s="952">
        <f>+'Part 1'!K49</f>
        <v>0</v>
      </c>
      <c r="K38" s="1054"/>
      <c r="L38" s="2"/>
      <c r="M38" s="2"/>
      <c r="N38" s="2"/>
      <c r="O38" s="2"/>
      <c r="P38" s="90"/>
      <c r="Q38" s="2"/>
      <c r="R38" s="84"/>
    </row>
    <row r="39" spans="1:21" ht="18" customHeight="1" thickBot="1" x14ac:dyDescent="0.25">
      <c r="A39" s="14"/>
      <c r="B39" s="2"/>
      <c r="C39" s="153"/>
      <c r="D39" s="153"/>
      <c r="E39" s="153"/>
      <c r="F39" s="86"/>
      <c r="G39" s="86"/>
      <c r="H39" s="86"/>
      <c r="I39" s="17"/>
      <c r="J39" s="17"/>
      <c r="K39" s="2"/>
      <c r="L39" s="2"/>
      <c r="M39" s="2"/>
      <c r="N39" s="2"/>
      <c r="O39" s="2"/>
      <c r="P39" s="90"/>
      <c r="Q39" s="2"/>
      <c r="R39" s="84"/>
      <c r="U39" s="194"/>
    </row>
    <row r="40" spans="1:21" ht="18" customHeight="1" thickBot="1" x14ac:dyDescent="0.25">
      <c r="A40" s="14"/>
      <c r="B40" s="2"/>
      <c r="C40" s="581" t="s">
        <v>5438</v>
      </c>
      <c r="D40" s="581"/>
      <c r="E40" s="153"/>
      <c r="F40" s="86"/>
      <c r="G40" s="86"/>
      <c r="H40" s="86"/>
      <c r="I40" s="17"/>
      <c r="J40" s="1066">
        <f>INDEX(Data!G:G,MATCH(Import_LA_Code,Ref_LA_Codes,0))</f>
        <v>0</v>
      </c>
      <c r="K40" s="2"/>
      <c r="L40" s="2"/>
      <c r="M40" s="2"/>
      <c r="N40" s="2"/>
      <c r="O40" s="2"/>
      <c r="P40" s="90"/>
      <c r="Q40" s="2"/>
      <c r="R40" s="84"/>
      <c r="U40" s="194"/>
    </row>
    <row r="41" spans="1:21" ht="18" customHeight="1" thickBot="1" x14ac:dyDescent="0.25">
      <c r="A41" s="14"/>
      <c r="B41" s="2"/>
      <c r="C41" s="673"/>
      <c r="D41" s="153"/>
      <c r="E41" s="153"/>
      <c r="F41" s="86"/>
      <c r="G41" s="86"/>
      <c r="H41" s="86"/>
      <c r="I41" s="17"/>
      <c r="J41" s="91"/>
      <c r="K41" s="2"/>
      <c r="L41" s="2"/>
      <c r="M41" s="2"/>
      <c r="N41" s="2"/>
      <c r="O41" s="2"/>
      <c r="P41" s="90"/>
      <c r="Q41" s="2"/>
      <c r="R41" s="84"/>
      <c r="U41" s="194"/>
    </row>
    <row r="42" spans="1:21" ht="18" customHeight="1" thickBot="1" x14ac:dyDescent="0.25">
      <c r="A42" s="14"/>
      <c r="B42" s="2"/>
      <c r="C42" s="581" t="s">
        <v>879</v>
      </c>
      <c r="D42" s="581"/>
      <c r="E42" s="153"/>
      <c r="F42" s="86"/>
      <c r="G42" s="86"/>
      <c r="H42" s="86"/>
      <c r="I42" s="17"/>
      <c r="J42" s="1028">
        <f>+J38-J40</f>
        <v>0</v>
      </c>
      <c r="K42" s="2"/>
      <c r="L42" s="2"/>
      <c r="M42" s="2"/>
      <c r="N42" s="2"/>
      <c r="O42" s="2"/>
      <c r="P42" s="90"/>
      <c r="Q42" s="2"/>
      <c r="R42" s="84"/>
    </row>
    <row r="43" spans="1:21" ht="18" customHeight="1" x14ac:dyDescent="0.2">
      <c r="A43" s="14"/>
      <c r="B43" s="2"/>
      <c r="C43" s="86"/>
      <c r="D43" s="86"/>
      <c r="E43" s="86"/>
      <c r="F43" s="86"/>
      <c r="G43" s="86"/>
      <c r="H43" s="86"/>
      <c r="I43" s="17"/>
      <c r="J43" s="2"/>
      <c r="K43" s="2"/>
      <c r="L43" s="2"/>
      <c r="M43" s="2"/>
      <c r="N43" s="2"/>
      <c r="O43" s="2"/>
      <c r="P43" s="90"/>
      <c r="Q43" s="2"/>
      <c r="R43" s="84"/>
    </row>
    <row r="44" spans="1:21" ht="18" customHeight="1" thickBot="1" x14ac:dyDescent="0.25">
      <c r="A44" s="14"/>
      <c r="B44" s="2"/>
      <c r="C44" s="138" t="s">
        <v>53</v>
      </c>
      <c r="D44" s="138"/>
      <c r="E44" s="86"/>
      <c r="F44" s="86"/>
      <c r="G44" s="86"/>
      <c r="H44" s="86"/>
      <c r="I44" s="17"/>
      <c r="J44" s="2"/>
      <c r="K44" s="2"/>
      <c r="L44" s="2"/>
      <c r="M44" s="2"/>
      <c r="N44" s="2"/>
      <c r="O44" s="2"/>
      <c r="P44" s="90"/>
      <c r="Q44" s="2"/>
      <c r="R44" s="84"/>
    </row>
    <row r="45" spans="1:21" ht="18" customHeight="1" thickBot="1" x14ac:dyDescent="0.3">
      <c r="A45" s="14"/>
      <c r="B45" s="2"/>
      <c r="C45" s="105" t="s">
        <v>5557</v>
      </c>
      <c r="D45" s="105"/>
      <c r="E45" s="86"/>
      <c r="F45" s="86"/>
      <c r="G45" s="86"/>
      <c r="H45" s="86"/>
      <c r="I45" s="17"/>
      <c r="J45" s="952">
        <f>+IF(+'Part 1'!C94="E0703",'Part 1'!K55-'Part 4'!M45,'Part 1'!K55)</f>
        <v>0</v>
      </c>
      <c r="K45" s="1054"/>
      <c r="L45" s="2"/>
      <c r="M45" s="990">
        <f>+IF(+'Part 1'!C94="E0703",'Part 2 DA Summary'!P14*0.5,0)</f>
        <v>0</v>
      </c>
      <c r="N45" s="1054"/>
      <c r="O45" s="2"/>
      <c r="P45" s="90"/>
      <c r="Q45" s="2"/>
      <c r="R45" s="84"/>
    </row>
    <row r="46" spans="1:21" ht="18" customHeight="1" thickBot="1" x14ac:dyDescent="0.25">
      <c r="A46" s="14"/>
      <c r="B46" s="2"/>
      <c r="C46" s="86"/>
      <c r="D46" s="86"/>
      <c r="E46" s="86"/>
      <c r="F46" s="86"/>
      <c r="G46" s="86"/>
      <c r="H46" s="86"/>
      <c r="I46" s="17"/>
      <c r="J46" s="17"/>
      <c r="K46" s="2"/>
      <c r="L46" s="2"/>
      <c r="M46" s="2"/>
      <c r="N46" s="2"/>
      <c r="O46" s="2"/>
      <c r="P46" s="90"/>
      <c r="Q46" s="2"/>
      <c r="R46" s="84"/>
    </row>
    <row r="47" spans="1:21" ht="18" customHeight="1" thickBot="1" x14ac:dyDescent="0.3">
      <c r="A47" s="14"/>
      <c r="B47" s="2"/>
      <c r="C47" s="105" t="s">
        <v>71</v>
      </c>
      <c r="D47" s="105"/>
      <c r="E47" s="86"/>
      <c r="F47" s="86"/>
      <c r="G47" s="86"/>
      <c r="H47" s="86"/>
      <c r="I47" s="17"/>
      <c r="J47" s="1066">
        <f>+IF(+'Part 1'!C94="E0703",INDEX(Data!H:H,MATCH(Import_LA_Code,Ref_LA_Codes,0))-$M$47,INDEX(Data!H:H,MATCH(Import_LA_Code,Ref_LA_Codes,0)))</f>
        <v>0</v>
      </c>
      <c r="K47" s="2"/>
      <c r="L47" s="2"/>
      <c r="M47" s="1067">
        <f>+IF(+'Part 1'!C94="E0703","69,565",0)</f>
        <v>0</v>
      </c>
      <c r="N47" s="2"/>
      <c r="O47" s="2"/>
      <c r="P47" s="90"/>
      <c r="Q47" s="2"/>
      <c r="R47" s="84"/>
    </row>
    <row r="48" spans="1:21" ht="18" customHeight="1" thickBot="1" x14ac:dyDescent="0.25">
      <c r="A48" s="14"/>
      <c r="B48" s="2"/>
      <c r="C48" s="86"/>
      <c r="D48" s="86"/>
      <c r="E48" s="86"/>
      <c r="F48" s="86"/>
      <c r="G48" s="86"/>
      <c r="H48" s="86"/>
      <c r="I48" s="17"/>
      <c r="J48" s="91"/>
      <c r="K48" s="2"/>
      <c r="L48" s="2"/>
      <c r="M48" s="2"/>
      <c r="N48" s="2"/>
      <c r="O48" s="2"/>
      <c r="P48" s="90"/>
      <c r="Q48" s="2"/>
      <c r="R48" s="84"/>
      <c r="U48" s="194"/>
    </row>
    <row r="49" spans="1:21" ht="18" customHeight="1" thickBot="1" x14ac:dyDescent="0.25">
      <c r="A49" s="14"/>
      <c r="B49" s="2"/>
      <c r="C49" s="105" t="s">
        <v>878</v>
      </c>
      <c r="D49" s="105"/>
      <c r="E49" s="86"/>
      <c r="F49" s="86"/>
      <c r="G49" s="86"/>
      <c r="H49" s="86"/>
      <c r="I49" s="17"/>
      <c r="J49" s="1028">
        <f>+J45-J47</f>
        <v>0</v>
      </c>
      <c r="K49" s="2"/>
      <c r="L49" s="2"/>
      <c r="M49" s="1055">
        <f>+M45-M47</f>
        <v>0</v>
      </c>
      <c r="N49" s="2"/>
      <c r="O49" s="2"/>
      <c r="P49" s="90"/>
      <c r="Q49" s="2"/>
      <c r="R49" s="84"/>
    </row>
    <row r="50" spans="1:21" ht="18" customHeight="1" x14ac:dyDescent="0.2">
      <c r="A50" s="14"/>
      <c r="B50" s="2"/>
      <c r="C50" s="86"/>
      <c r="D50" s="86"/>
      <c r="E50" s="86"/>
      <c r="F50" s="86"/>
      <c r="G50" s="86"/>
      <c r="H50" s="86"/>
      <c r="I50" s="17"/>
      <c r="J50" s="2"/>
      <c r="K50" s="2"/>
      <c r="L50" s="2"/>
      <c r="M50" s="2"/>
      <c r="N50" s="2"/>
      <c r="O50" s="2"/>
      <c r="P50" s="90"/>
      <c r="Q50" s="2"/>
      <c r="R50" s="84"/>
    </row>
    <row r="51" spans="1:21" ht="18" customHeight="1" thickBot="1" x14ac:dyDescent="0.25">
      <c r="A51" s="14"/>
      <c r="B51" s="2"/>
      <c r="C51" s="146" t="s">
        <v>15</v>
      </c>
      <c r="D51" s="146"/>
      <c r="E51" s="86"/>
      <c r="F51" s="86"/>
      <c r="G51" s="86"/>
      <c r="H51" s="86"/>
      <c r="I51" s="17"/>
      <c r="J51" s="2"/>
      <c r="K51" s="2"/>
      <c r="L51" s="2"/>
      <c r="M51" s="2"/>
      <c r="N51" s="2"/>
      <c r="O51" s="2"/>
      <c r="P51" s="90"/>
      <c r="Q51" s="17"/>
      <c r="R51" s="84"/>
    </row>
    <row r="52" spans="1:21" ht="18" customHeight="1" thickBot="1" x14ac:dyDescent="0.25">
      <c r="A52" s="14"/>
      <c r="B52" s="2"/>
      <c r="C52" s="105" t="s">
        <v>5558</v>
      </c>
      <c r="D52" s="105"/>
      <c r="E52" s="86"/>
      <c r="F52" s="86"/>
      <c r="G52" s="86"/>
      <c r="H52" s="86"/>
      <c r="I52" s="17"/>
      <c r="J52" s="1028">
        <f>+'Part 1'!K61</f>
        <v>0</v>
      </c>
      <c r="K52" s="2"/>
      <c r="L52" s="2"/>
      <c r="M52" s="1028">
        <f>+'Part 1'!K63</f>
        <v>0</v>
      </c>
      <c r="N52" s="2"/>
      <c r="O52" s="2"/>
      <c r="P52" s="90"/>
      <c r="Q52" s="17"/>
      <c r="R52" s="84"/>
    </row>
    <row r="53" spans="1:21" ht="18" customHeight="1" thickBot="1" x14ac:dyDescent="0.25">
      <c r="A53" s="14"/>
      <c r="B53" s="2"/>
      <c r="C53" s="86"/>
      <c r="D53" s="86"/>
      <c r="E53" s="86"/>
      <c r="F53" s="86"/>
      <c r="G53" s="86"/>
      <c r="H53" s="86"/>
      <c r="I53" s="17"/>
      <c r="J53" s="17"/>
      <c r="K53" s="2"/>
      <c r="L53" s="2"/>
      <c r="M53" s="338"/>
      <c r="N53" s="2"/>
      <c r="O53" s="2"/>
      <c r="P53" s="90"/>
      <c r="Q53" s="17"/>
      <c r="R53" s="84"/>
    </row>
    <row r="54" spans="1:21" ht="18" customHeight="1" thickBot="1" x14ac:dyDescent="0.25">
      <c r="A54" s="14"/>
      <c r="B54" s="2"/>
      <c r="C54" s="105" t="s">
        <v>72</v>
      </c>
      <c r="D54" s="105"/>
      <c r="E54" s="86"/>
      <c r="F54" s="86"/>
      <c r="G54" s="86"/>
      <c r="H54" s="86"/>
      <c r="I54" s="17"/>
      <c r="J54" s="1066">
        <f>INDEX(Data!I:I,MATCH(Import_LA_Code,Ref_LA_Codes,0))</f>
        <v>0</v>
      </c>
      <c r="K54" s="2"/>
      <c r="L54" s="2"/>
      <c r="M54" s="989">
        <f>INDEX(Data!J:J,MATCH(Import_LA_Code,Ref_LA_Codes,0))</f>
        <v>0</v>
      </c>
      <c r="N54" s="1068"/>
      <c r="O54" s="2"/>
      <c r="P54" s="90"/>
      <c r="Q54" s="17"/>
      <c r="R54" s="84"/>
    </row>
    <row r="55" spans="1:21" ht="18" customHeight="1" thickBot="1" x14ac:dyDescent="0.25">
      <c r="A55" s="14"/>
      <c r="B55" s="2"/>
      <c r="C55" s="86"/>
      <c r="D55" s="86"/>
      <c r="E55" s="86"/>
      <c r="F55" s="86"/>
      <c r="G55" s="86"/>
      <c r="H55" s="86"/>
      <c r="I55" s="17"/>
      <c r="J55" s="91"/>
      <c r="K55" s="2"/>
      <c r="L55" s="2"/>
      <c r="M55" s="91"/>
      <c r="N55" s="2"/>
      <c r="O55" s="2"/>
      <c r="P55" s="90"/>
      <c r="Q55" s="17"/>
      <c r="R55" s="84"/>
      <c r="U55" s="194"/>
    </row>
    <row r="56" spans="1:21" ht="18" customHeight="1" thickBot="1" x14ac:dyDescent="0.25">
      <c r="A56" s="14"/>
      <c r="B56" s="2"/>
      <c r="C56" s="105" t="s">
        <v>880</v>
      </c>
      <c r="D56" s="105"/>
      <c r="E56" s="86"/>
      <c r="F56" s="86"/>
      <c r="G56" s="86"/>
      <c r="H56" s="86"/>
      <c r="I56" s="17"/>
      <c r="J56" s="1028">
        <f>+J52-J54</f>
        <v>0</v>
      </c>
      <c r="K56" s="17"/>
      <c r="L56" s="17"/>
      <c r="M56" s="1028">
        <f>+M52-M54</f>
        <v>0</v>
      </c>
      <c r="N56" s="2"/>
      <c r="O56" s="2"/>
      <c r="P56" s="90"/>
      <c r="Q56" s="17"/>
      <c r="R56" s="84"/>
    </row>
    <row r="57" spans="1:21" ht="18" customHeight="1" x14ac:dyDescent="0.2">
      <c r="A57" s="14"/>
      <c r="B57" s="2"/>
      <c r="C57" s="105"/>
      <c r="D57" s="105"/>
      <c r="E57" s="86"/>
      <c r="F57" s="86"/>
      <c r="G57" s="86"/>
      <c r="H57" s="86"/>
      <c r="I57" s="17"/>
      <c r="J57" s="91"/>
      <c r="K57" s="17"/>
      <c r="L57" s="17"/>
      <c r="M57" s="2"/>
      <c r="N57" s="2"/>
      <c r="O57" s="2"/>
      <c r="P57" s="90"/>
      <c r="Q57" s="17"/>
      <c r="R57" s="84"/>
    </row>
    <row r="58" spans="1:21" s="309" customFormat="1" ht="18" customHeight="1" thickBot="1" x14ac:dyDescent="0.25">
      <c r="A58" s="645"/>
      <c r="B58" s="646"/>
      <c r="C58" s="693" t="s">
        <v>5501</v>
      </c>
      <c r="D58" s="647"/>
      <c r="E58" s="647"/>
      <c r="F58" s="647"/>
      <c r="G58" s="647"/>
      <c r="H58" s="647"/>
      <c r="I58" s="648"/>
      <c r="J58" s="91"/>
      <c r="K58" s="648"/>
      <c r="L58" s="648"/>
      <c r="M58" s="2"/>
      <c r="N58" s="646"/>
      <c r="O58" s="646"/>
      <c r="P58" s="657"/>
      <c r="Q58" s="648"/>
      <c r="R58" s="649"/>
      <c r="S58" s="435"/>
    </row>
    <row r="59" spans="1:21" ht="18" customHeight="1" thickBot="1" x14ac:dyDescent="0.25">
      <c r="A59" s="14"/>
      <c r="B59" s="2"/>
      <c r="C59" s="105" t="s">
        <v>5559</v>
      </c>
      <c r="D59" s="105"/>
      <c r="E59" s="86"/>
      <c r="F59" s="86"/>
      <c r="G59" s="86"/>
      <c r="H59" s="86"/>
      <c r="I59" s="17"/>
      <c r="J59" s="1028">
        <f>+'Part 1'!K66-(M59+P59)</f>
        <v>0</v>
      </c>
      <c r="K59" s="2"/>
      <c r="L59" s="2"/>
      <c r="M59" s="952">
        <f>+'Part 1'!K66*INDEX(TierSplit!CE:CE,MATCH(Import_LA_Code,Ref_LA_Codes_2,0))</f>
        <v>0</v>
      </c>
      <c r="N59" s="1054"/>
      <c r="O59" s="2"/>
      <c r="P59" s="1028">
        <f>+'Part 1'!K66*INDEX(TierSplit!CH:CH,MATCH(Import_LA_Code,Ref_LA_Codes_2,0))</f>
        <v>0</v>
      </c>
      <c r="Q59" s="17"/>
      <c r="R59" s="84"/>
    </row>
    <row r="60" spans="1:21" ht="18" customHeight="1" thickBot="1" x14ac:dyDescent="0.25">
      <c r="A60" s="14"/>
      <c r="B60" s="2"/>
      <c r="C60" s="105"/>
      <c r="D60" s="105"/>
      <c r="E60" s="86"/>
      <c r="F60" s="86"/>
      <c r="G60" s="86"/>
      <c r="H60" s="86"/>
      <c r="I60" s="17"/>
      <c r="J60" s="91"/>
      <c r="K60" s="648"/>
      <c r="L60" s="648"/>
      <c r="M60" s="2"/>
      <c r="N60" s="646"/>
      <c r="O60" s="646"/>
      <c r="P60" s="657"/>
      <c r="Q60" s="17"/>
      <c r="R60" s="84"/>
    </row>
    <row r="61" spans="1:21" ht="18" customHeight="1" thickBot="1" x14ac:dyDescent="0.25">
      <c r="A61" s="14"/>
      <c r="B61" s="2"/>
      <c r="C61" s="581" t="s">
        <v>1238</v>
      </c>
      <c r="D61" s="581"/>
      <c r="E61" s="153"/>
      <c r="F61" s="153"/>
      <c r="G61" s="153"/>
      <c r="H61" s="153"/>
      <c r="I61" s="164"/>
      <c r="J61" s="948">
        <f>INDEX(Data!K:K,MATCH(Import_LA_Code,Ref_LA_Codes,0))</f>
        <v>0</v>
      </c>
      <c r="K61" s="1069"/>
      <c r="L61" s="585"/>
      <c r="M61" s="1066">
        <f>INDEX(Data!L:L,MATCH(Import_LA_Code,Ref_LA_Codes,0))</f>
        <v>0</v>
      </c>
      <c r="N61" s="585"/>
      <c r="O61" s="585"/>
      <c r="P61" s="1066">
        <f>INDEX(Data!M:M,MATCH(Import_LA_Code,Ref_LA_Codes,0))</f>
        <v>0</v>
      </c>
      <c r="Q61" s="17"/>
      <c r="R61" s="84"/>
    </row>
    <row r="62" spans="1:21" ht="18" customHeight="1" thickBot="1" x14ac:dyDescent="0.25">
      <c r="A62" s="14"/>
      <c r="B62" s="2"/>
      <c r="C62" s="105"/>
      <c r="D62" s="105"/>
      <c r="E62" s="86"/>
      <c r="F62" s="86"/>
      <c r="G62" s="86"/>
      <c r="H62" s="86"/>
      <c r="I62" s="17"/>
      <c r="J62" s="91"/>
      <c r="K62" s="648"/>
      <c r="L62" s="648"/>
      <c r="M62" s="2"/>
      <c r="N62" s="646"/>
      <c r="O62" s="646"/>
      <c r="P62" s="657"/>
      <c r="Q62" s="17"/>
      <c r="R62" s="84"/>
    </row>
    <row r="63" spans="1:21" ht="18" customHeight="1" thickBot="1" x14ac:dyDescent="0.25">
      <c r="A63" s="14"/>
      <c r="B63" s="2"/>
      <c r="C63" s="105" t="s">
        <v>841</v>
      </c>
      <c r="D63" s="105"/>
      <c r="E63" s="86"/>
      <c r="F63" s="86"/>
      <c r="G63" s="86"/>
      <c r="H63" s="86"/>
      <c r="I63" s="17"/>
      <c r="J63" s="1028">
        <f>ROUND(+J59-J61,0)</f>
        <v>0</v>
      </c>
      <c r="K63" s="2"/>
      <c r="L63" s="2"/>
      <c r="M63" s="952">
        <f>ROUND(+M59-M61,0)</f>
        <v>0</v>
      </c>
      <c r="N63" s="1054"/>
      <c r="O63" s="2"/>
      <c r="P63" s="952">
        <f>ROUND(+P59-P61,0)</f>
        <v>0</v>
      </c>
      <c r="Q63" s="1024"/>
      <c r="R63" s="84"/>
    </row>
    <row r="64" spans="1:21" ht="18" customHeight="1" x14ac:dyDescent="0.2">
      <c r="A64" s="14"/>
      <c r="B64" s="2"/>
      <c r="C64" s="86"/>
      <c r="D64" s="86"/>
      <c r="E64" s="86"/>
      <c r="F64" s="86"/>
      <c r="G64" s="86"/>
      <c r="H64" s="86"/>
      <c r="I64" s="17"/>
      <c r="J64" s="17"/>
      <c r="K64" s="2"/>
      <c r="L64" s="2"/>
      <c r="M64" s="339"/>
      <c r="N64" s="2"/>
      <c r="O64" s="2"/>
      <c r="P64" s="90"/>
      <c r="Q64" s="17"/>
      <c r="R64" s="84"/>
    </row>
    <row r="65" spans="1:21" ht="35.25" customHeight="1" thickBot="1" x14ac:dyDescent="0.25">
      <c r="A65" s="14"/>
      <c r="B65" s="2"/>
      <c r="C65" s="1724" t="s">
        <v>5433</v>
      </c>
      <c r="D65" s="1724"/>
      <c r="E65" s="1724"/>
      <c r="F65" s="86"/>
      <c r="G65" s="986" t="s">
        <v>7</v>
      </c>
      <c r="H65" s="86"/>
      <c r="I65" s="17"/>
      <c r="J65" s="17"/>
      <c r="K65" s="2"/>
      <c r="L65" s="2"/>
      <c r="M65" s="339"/>
      <c r="N65" s="2"/>
      <c r="O65" s="2"/>
      <c r="P65" s="90"/>
      <c r="Q65" s="17"/>
      <c r="R65" s="84"/>
      <c r="T65" s="195">
        <f>IF('Part 1'!$F$1=318,1,IF(Local_Share_Total=1,0,1))</f>
        <v>1</v>
      </c>
    </row>
    <row r="66" spans="1:21" ht="16.5" customHeight="1" thickBot="1" x14ac:dyDescent="0.3">
      <c r="A66" s="593"/>
      <c r="B66" s="585"/>
      <c r="C66" s="1656" t="str">
        <f>IF(T65=1,"16. Amount deducted from central share and retained by authorities","16. Amount deducted from central share and retained by authorities: Not applicable")</f>
        <v>16. Amount deducted from central share and retained by authorities</v>
      </c>
      <c r="D66" s="1656"/>
      <c r="E66" s="1656"/>
      <c r="F66" s="86"/>
      <c r="G66" s="1056">
        <f>'Part 2'!O88</f>
        <v>0</v>
      </c>
      <c r="H66" s="105"/>
      <c r="I66" s="6"/>
      <c r="J66" s="1056">
        <f>IF(Local_Share_Total&lt;1,((('Part 3'!M159+'Part 3'!W159)*-1)+((('Part 3'!J161+'Part 3'!T161)*-1)*'Part 4'!J33)),0)</f>
        <v>0</v>
      </c>
      <c r="K66" s="2"/>
      <c r="L66" s="2"/>
      <c r="M66" s="1003">
        <f>IF(Local_Share_Total&lt;1,((('Part 3'!J161+'Part 3'!T161)*-1)*'Part 4'!M33),0)</f>
        <v>0</v>
      </c>
      <c r="N66" s="2"/>
      <c r="O66" s="2"/>
      <c r="P66" s="1056">
        <f>IF(Local_Share_Total&lt;1,((('Part 3'!J161+'Part 3'!T161)*-1)*'Part 4'!P33),0)</f>
        <v>0</v>
      </c>
      <c r="Q66" s="17"/>
      <c r="R66" s="84"/>
      <c r="T66" s="721" t="b">
        <f>G66=ROUND(SUM(J66+M66+P66),0)</f>
        <v>1</v>
      </c>
    </row>
    <row r="67" spans="1:21" ht="15" x14ac:dyDescent="0.2">
      <c r="A67" s="593"/>
      <c r="B67" s="585"/>
      <c r="C67" s="1656"/>
      <c r="D67" s="1656"/>
      <c r="E67" s="1656"/>
      <c r="F67" s="86"/>
      <c r="G67" s="86"/>
      <c r="H67" s="86"/>
      <c r="I67" s="86"/>
      <c r="J67" s="86"/>
      <c r="K67" s="86"/>
      <c r="L67" s="86"/>
      <c r="M67" s="340"/>
      <c r="N67" s="86"/>
      <c r="O67" s="86"/>
      <c r="P67" s="86"/>
      <c r="Q67" s="17"/>
      <c r="R67" s="84"/>
    </row>
    <row r="68" spans="1:21" ht="15.75" thickBot="1" x14ac:dyDescent="0.25">
      <c r="A68" s="14"/>
      <c r="B68" s="2"/>
      <c r="C68" s="86"/>
      <c r="D68" s="86"/>
      <c r="E68" s="86"/>
      <c r="F68" s="86"/>
      <c r="G68" s="17"/>
      <c r="H68" s="86"/>
      <c r="I68" s="17"/>
      <c r="J68" s="17"/>
      <c r="K68" s="2"/>
      <c r="L68" s="2"/>
      <c r="M68" s="338"/>
      <c r="N68" s="2"/>
      <c r="O68" s="2"/>
      <c r="P68" s="17"/>
      <c r="Q68" s="17"/>
      <c r="R68" s="84"/>
    </row>
    <row r="69" spans="1:21" ht="18" customHeight="1" thickBot="1" x14ac:dyDescent="0.3">
      <c r="A69" s="14"/>
      <c r="B69" s="2"/>
      <c r="C69" s="105" t="s">
        <v>1215</v>
      </c>
      <c r="D69" s="105"/>
      <c r="E69" s="86"/>
      <c r="F69" s="86"/>
      <c r="G69" s="1066">
        <f>J69+M69+P69</f>
        <v>0</v>
      </c>
      <c r="H69" s="86"/>
      <c r="I69" s="17"/>
      <c r="J69" s="1070">
        <f>INDEX(Data!N:N,MATCH(Import_LA_Code,Ref_LA_Codes,0))</f>
        <v>0</v>
      </c>
      <c r="K69" s="2"/>
      <c r="L69" s="2"/>
      <c r="M69" s="1065">
        <f>INDEX(Data!O:O,MATCH(Import_LA_Code,Ref_LA_Codes,0))</f>
        <v>0</v>
      </c>
      <c r="N69" s="2"/>
      <c r="O69" s="2"/>
      <c r="P69" s="1070">
        <f>INDEX(Data!P:P,MATCH(Import_LA_Code,Ref_LA_Codes,0))</f>
        <v>0</v>
      </c>
      <c r="Q69" s="17"/>
      <c r="R69" s="84"/>
      <c r="T69" s="224"/>
    </row>
    <row r="70" spans="1:21" ht="18" customHeight="1" thickBot="1" x14ac:dyDescent="0.25">
      <c r="A70" s="14"/>
      <c r="B70" s="2"/>
      <c r="C70" s="86"/>
      <c r="D70" s="86"/>
      <c r="E70" s="86"/>
      <c r="F70" s="86"/>
      <c r="G70" s="91"/>
      <c r="H70" s="86"/>
      <c r="I70" s="17"/>
      <c r="J70" s="91"/>
      <c r="K70" s="2"/>
      <c r="L70" s="2"/>
      <c r="M70" s="91"/>
      <c r="N70" s="2"/>
      <c r="O70" s="2"/>
      <c r="P70" s="91"/>
      <c r="Q70" s="17"/>
      <c r="R70" s="84"/>
      <c r="U70" s="194"/>
    </row>
    <row r="71" spans="1:21" ht="18" customHeight="1" thickBot="1" x14ac:dyDescent="0.3">
      <c r="A71" s="14"/>
      <c r="B71" s="2"/>
      <c r="C71" s="105" t="s">
        <v>881</v>
      </c>
      <c r="D71" s="105"/>
      <c r="E71" s="86"/>
      <c r="F71" s="86"/>
      <c r="G71" s="952">
        <f>ROUND(+G66-G69,0)</f>
        <v>0</v>
      </c>
      <c r="H71" s="1079"/>
      <c r="I71" s="17"/>
      <c r="J71" s="952">
        <f>ROUND(+J66-J69,0)</f>
        <v>0</v>
      </c>
      <c r="K71" s="1054"/>
      <c r="L71" s="2"/>
      <c r="M71" s="1028">
        <f>ROUND(+M66-M69,0)</f>
        <v>0</v>
      </c>
      <c r="N71" s="2"/>
      <c r="O71" s="2"/>
      <c r="P71" s="1028">
        <f>ROUND(+P66-P69,0)</f>
        <v>0</v>
      </c>
      <c r="Q71" s="17"/>
      <c r="R71" s="84"/>
      <c r="T71" s="224"/>
    </row>
    <row r="72" spans="1:21" ht="18" customHeight="1" x14ac:dyDescent="0.25">
      <c r="A72" s="14"/>
      <c r="B72" s="2"/>
      <c r="C72" s="105"/>
      <c r="D72" s="105"/>
      <c r="E72" s="86"/>
      <c r="F72" s="86"/>
      <c r="G72" s="86"/>
      <c r="H72" s="86"/>
      <c r="I72" s="17"/>
      <c r="J72" s="187"/>
      <c r="K72" s="585"/>
      <c r="L72" s="585"/>
      <c r="M72" s="187"/>
      <c r="N72" s="585"/>
      <c r="O72" s="585"/>
      <c r="P72" s="187"/>
      <c r="Q72" s="17"/>
      <c r="R72" s="84"/>
      <c r="T72" s="224"/>
    </row>
    <row r="73" spans="1:21" ht="18" customHeight="1" thickBot="1" x14ac:dyDescent="0.25">
      <c r="A73" s="14"/>
      <c r="B73" s="2"/>
      <c r="C73" s="138" t="str">
        <f>IF(T73=1,"Port of Bristol","Port of Bristol: Not applicable")</f>
        <v>Port of Bristol: Not applicable</v>
      </c>
      <c r="D73" s="105"/>
      <c r="E73" s="86"/>
      <c r="F73" s="86"/>
      <c r="G73" s="983" t="s">
        <v>7</v>
      </c>
      <c r="H73" s="692"/>
      <c r="I73" s="692"/>
      <c r="J73" s="692"/>
      <c r="K73" s="86"/>
      <c r="L73" s="2"/>
      <c r="M73" s="2"/>
      <c r="N73" s="2"/>
      <c r="O73" s="2"/>
      <c r="P73" s="2"/>
      <c r="Q73" s="2"/>
      <c r="R73" s="84"/>
      <c r="T73" s="195">
        <f>IF('Part 1'!$K$21="E0104",1,0)</f>
        <v>0</v>
      </c>
    </row>
    <row r="74" spans="1:21" ht="18" customHeight="1" thickBot="1" x14ac:dyDescent="0.3">
      <c r="A74" s="14"/>
      <c r="B74" s="2"/>
      <c r="C74" s="1656" t="str">
        <f>IF(T73=1,"19. Amount deducted from central share and retained by North Somerset","19. Amount deducted from central share and retained by North Somerset: Not applicable")</f>
        <v>19. Amount deducted from central share and retained by North Somerset: Not applicable</v>
      </c>
      <c r="D74" s="1656"/>
      <c r="E74" s="1656"/>
      <c r="F74" s="86"/>
      <c r="G74" s="984">
        <f>'Part 2'!O92</f>
        <v>0</v>
      </c>
      <c r="H74" s="1079"/>
      <c r="I74" s="17"/>
      <c r="J74" s="1003">
        <f>'Part 2'!O92</f>
        <v>0</v>
      </c>
      <c r="K74" s="2"/>
      <c r="L74" s="2"/>
      <c r="M74" s="2"/>
      <c r="N74" s="2"/>
      <c r="O74" s="2"/>
      <c r="P74" s="2"/>
      <c r="Q74" s="2"/>
      <c r="R74" s="84"/>
      <c r="T74" s="224"/>
    </row>
    <row r="75" spans="1:21" ht="18" customHeight="1" x14ac:dyDescent="0.25">
      <c r="A75" s="14"/>
      <c r="B75" s="2"/>
      <c r="C75" s="1656"/>
      <c r="D75" s="1656"/>
      <c r="E75" s="1656"/>
      <c r="F75" s="86"/>
      <c r="G75" s="86"/>
      <c r="H75" s="86"/>
      <c r="I75" s="86"/>
      <c r="J75" s="86"/>
      <c r="K75" s="2"/>
      <c r="L75" s="2"/>
      <c r="M75" s="2"/>
      <c r="N75" s="2"/>
      <c r="O75" s="2"/>
      <c r="P75" s="2"/>
      <c r="Q75" s="2"/>
      <c r="R75" s="84"/>
      <c r="T75" s="224"/>
    </row>
    <row r="76" spans="1:21" ht="18" customHeight="1" thickBot="1" x14ac:dyDescent="0.3">
      <c r="A76" s="14"/>
      <c r="B76" s="2"/>
      <c r="C76" s="597"/>
      <c r="D76" s="597"/>
      <c r="E76" s="597"/>
      <c r="F76" s="86"/>
      <c r="G76" s="86"/>
      <c r="H76" s="86"/>
      <c r="I76" s="86"/>
      <c r="J76" s="86"/>
      <c r="K76" s="2"/>
      <c r="L76" s="2"/>
      <c r="M76" s="2"/>
      <c r="N76" s="2"/>
      <c r="O76" s="2"/>
      <c r="P76" s="2"/>
      <c r="Q76" s="2"/>
      <c r="R76" s="84"/>
      <c r="T76" s="224"/>
    </row>
    <row r="77" spans="1:21" ht="18" customHeight="1" thickBot="1" x14ac:dyDescent="0.3">
      <c r="A77" s="14"/>
      <c r="B77" s="2"/>
      <c r="C77" s="105" t="str">
        <f>IF(T73=1,"20. Amount deducted/retained (based on NNDR1)","20. Amount deducted/retained (based on NNDR1): Not applicable")</f>
        <v>20. Amount deducted/retained (based on NNDR1): Not applicable</v>
      </c>
      <c r="D77" s="597"/>
      <c r="E77" s="597"/>
      <c r="F77" s="86"/>
      <c r="G77" s="1066">
        <f>IF('Part 1'!$K$21="E0104",INDEX(Data!Q:Q,MATCH(Import_LA_Code,Ref_LA_Codes,0)),0)</f>
        <v>0</v>
      </c>
      <c r="H77" s="86"/>
      <c r="I77" s="17"/>
      <c r="J77" s="1071">
        <f>IF('Part 1'!$K$21="E0104",INDEX(Data!Q:Q,MATCH(Import_LA_Code,Ref_LA_Codes,0)),0)</f>
        <v>0</v>
      </c>
      <c r="K77" s="2"/>
      <c r="L77" s="2"/>
      <c r="M77" s="2"/>
      <c r="N77" s="2"/>
      <c r="O77" s="2"/>
      <c r="P77" s="2"/>
      <c r="Q77" s="2"/>
      <c r="R77" s="84"/>
      <c r="T77" s="224"/>
    </row>
    <row r="78" spans="1:21" ht="18" customHeight="1" thickBot="1" x14ac:dyDescent="0.3">
      <c r="A78" s="14"/>
      <c r="B78" s="2"/>
      <c r="C78" s="105"/>
      <c r="D78" s="597"/>
      <c r="E78" s="597"/>
      <c r="F78" s="86"/>
      <c r="G78" s="91"/>
      <c r="H78" s="86"/>
      <c r="I78" s="17"/>
      <c r="J78" s="17"/>
      <c r="K78" s="17"/>
      <c r="L78" s="2"/>
      <c r="M78" s="2"/>
      <c r="N78" s="2"/>
      <c r="O78" s="2"/>
      <c r="P78" s="2"/>
      <c r="Q78" s="2"/>
      <c r="R78" s="84"/>
      <c r="T78" s="224"/>
    </row>
    <row r="79" spans="1:21" ht="18" customHeight="1" thickBot="1" x14ac:dyDescent="0.3">
      <c r="A79" s="14"/>
      <c r="B79" s="2"/>
      <c r="C79" s="105" t="s">
        <v>882</v>
      </c>
      <c r="D79" s="105"/>
      <c r="E79" s="105"/>
      <c r="F79" s="86"/>
      <c r="G79" s="952">
        <f>ROUND(+G74-G77,0)</f>
        <v>0</v>
      </c>
      <c r="H79" s="1079"/>
      <c r="I79" s="17"/>
      <c r="J79" s="1028">
        <f>ROUND(+J74-J77,0)</f>
        <v>0</v>
      </c>
      <c r="K79" s="2"/>
      <c r="L79" s="2"/>
      <c r="M79" s="2"/>
      <c r="N79" s="2"/>
      <c r="O79" s="2"/>
      <c r="P79" s="2"/>
      <c r="Q79" s="2"/>
      <c r="R79" s="84"/>
      <c r="T79" s="224"/>
    </row>
    <row r="80" spans="1:21" ht="18" customHeight="1" x14ac:dyDescent="0.2">
      <c r="A80" s="14"/>
      <c r="B80" s="2"/>
      <c r="C80" s="596"/>
      <c r="D80" s="105"/>
      <c r="E80" s="86"/>
      <c r="F80" s="86"/>
      <c r="G80" s="86"/>
      <c r="H80" s="86"/>
      <c r="I80" s="17"/>
      <c r="J80" s="2"/>
      <c r="K80" s="2"/>
      <c r="L80" s="2"/>
      <c r="M80" s="339"/>
      <c r="N80" s="2"/>
      <c r="O80" s="2"/>
      <c r="P80" s="91"/>
      <c r="Q80" s="17"/>
      <c r="R80" s="84"/>
    </row>
    <row r="81" spans="1:21" ht="18" customHeight="1" x14ac:dyDescent="0.2">
      <c r="A81" s="14"/>
      <c r="B81" s="2"/>
      <c r="C81" s="138" t="s">
        <v>5434</v>
      </c>
      <c r="D81" s="146"/>
      <c r="E81" s="147"/>
      <c r="F81" s="147"/>
      <c r="G81" s="147"/>
      <c r="H81" s="147"/>
      <c r="I81" s="2"/>
      <c r="J81" s="2"/>
      <c r="K81" s="2"/>
      <c r="L81" s="2"/>
      <c r="M81" s="339"/>
      <c r="N81" s="2"/>
      <c r="O81" s="2"/>
      <c r="P81" s="90"/>
      <c r="Q81" s="17"/>
      <c r="R81" s="84"/>
    </row>
    <row r="82" spans="1:21" ht="18" customHeight="1" thickBot="1" x14ac:dyDescent="0.25">
      <c r="A82" s="14"/>
      <c r="B82" s="2"/>
      <c r="C82" s="146" t="s">
        <v>16</v>
      </c>
      <c r="D82" s="146"/>
      <c r="E82" s="86"/>
      <c r="F82" s="581" t="str">
        <f>CONCATENATE("SBRR Threshold Factor: ",INDEX(TierSplit!CA:CA,MATCH(Import_LA_Code,Ref_LA_Codes_2,0)))</f>
        <v xml:space="preserve">SBRR Threshold Factor: </v>
      </c>
      <c r="G82" s="581"/>
      <c r="H82" s="581"/>
      <c r="I82" s="1481"/>
      <c r="J82" s="775"/>
      <c r="K82" s="2"/>
      <c r="L82" s="2"/>
      <c r="M82" s="339"/>
      <c r="N82" s="2"/>
      <c r="O82" s="2"/>
      <c r="P82" s="90"/>
      <c r="Q82" s="17"/>
      <c r="R82" s="84"/>
    </row>
    <row r="83" spans="1:21" ht="18" customHeight="1" thickBot="1" x14ac:dyDescent="0.25">
      <c r="A83" s="593"/>
      <c r="B83" s="585"/>
      <c r="C83" s="105" t="s">
        <v>7153</v>
      </c>
      <c r="D83" s="105"/>
      <c r="E83" s="86"/>
      <c r="F83" s="86"/>
      <c r="G83" s="86"/>
      <c r="H83" s="86"/>
      <c r="I83" s="17"/>
      <c r="J83" s="982">
        <f>((((((('Part 3'!J40+'Part 3'!T40)-('Part 3'!J42+'Part 3'!T42))*J$33)+(('Part 3'!M40+'Part 3'!W40)-('Part 3'!M42+'Part 3'!W42))*IF('Part 2 DA Summary'!P6&gt;0,1,Local_Share_Total))*INDEX(TierSplit!CA:CA,MATCH(Import_LA_Code,Ref_LA_Codes_2,0))))+(((((('Part 3'!J54+'Part 3'!T54)-('Part 3'!J57+'Part 3'!T57))*J$33)+(('Part 3'!M54+'Part 3'!W54)-('Part 3'!M57+'Part 3'!W57))*IF('Part 2 DA Summary'!P6&gt;0,1,Local_Share_Total))*0.5))+(((((('Part 3'!J60+'Part 3'!T60)-('Part 3'!J63+'Part 3'!T63))*J$33)+(('Part 3'!M60+'Part 3'!W60)-('Part 3'!M63+'Part 3'!W63))*IF('Part 2 DA Summary'!P6&gt;0,1,Local_Share_Total))*INDEX(TierSplit!CA:CA,MATCH(Import_LA_Code,Ref_LA_Codes_2,0)))))*-1</f>
        <v>0</v>
      </c>
      <c r="K83" s="1057"/>
      <c r="L83" s="388"/>
      <c r="M83" s="1058">
        <f>(((((('Part 3'!J40+'Part 3'!T40)-('Part 3'!J42+'Part 3'!T42))*M$33)*INDEX(TierSplit!CA:CA,MATCH(Import_LA_Code,Ref_LA_Codes_2,0))))+((((('Part 3'!J54+'Part 3'!T54)-('Part 3'!J57+'Part 3'!T57))*M$33)*0.5))+((((('Part 3'!J60+'Part 3'!T60)-('Part 3'!J63+'Part 3'!T63))*M$33)*INDEX(TierSplit!CA:CA,MATCH(Import_LA_Code,Ref_LA_Codes_2,0)))))*-1</f>
        <v>0</v>
      </c>
      <c r="N83" s="388"/>
      <c r="O83" s="388"/>
      <c r="P83" s="1059">
        <f>(((((('Part 3'!J40+'Part 3'!T40)-('Part 3'!J42+'Part 3'!T42))*P$33)*INDEX(TierSplit!CA:CA,MATCH(Import_LA_Code,Ref_LA_Codes_2,0))))+((((('Part 3'!J54+'Part 3'!T54)-('Part 3'!J57+'Part 3'!T57))*P$33)*0.5))+((((('Part 3'!J60+'Part 3'!T60)-('Part 3'!J63+'Part 3'!T63))*P$33)*INDEX(TierSplit!CA:CA,MATCH(Import_LA_Code,Ref_LA_Codes_2,0)))))*-1</f>
        <v>0</v>
      </c>
      <c r="Q83" s="17"/>
      <c r="R83" s="84"/>
      <c r="T83" s="194"/>
    </row>
    <row r="84" spans="1:21" ht="18" customHeight="1" thickBot="1" x14ac:dyDescent="0.25">
      <c r="A84" s="14"/>
      <c r="B84" s="2"/>
      <c r="C84" s="105"/>
      <c r="D84" s="105"/>
      <c r="E84" s="86"/>
      <c r="F84" s="86"/>
      <c r="G84" s="86"/>
      <c r="H84" s="86"/>
      <c r="I84" s="17"/>
      <c r="J84" s="2"/>
      <c r="K84" s="2"/>
      <c r="L84" s="2"/>
      <c r="M84" s="339"/>
      <c r="N84" s="2"/>
      <c r="O84" s="2"/>
      <c r="P84" s="90"/>
      <c r="Q84" s="17"/>
      <c r="R84" s="84"/>
    </row>
    <row r="85" spans="1:21" s="309" customFormat="1" ht="18" customHeight="1" thickBot="1" x14ac:dyDescent="0.25">
      <c r="A85" s="1550"/>
      <c r="B85" s="1551"/>
      <c r="C85" s="6" t="s">
        <v>5560</v>
      </c>
      <c r="D85" s="105"/>
      <c r="E85" s="6"/>
      <c r="F85" s="6"/>
      <c r="G85" s="6"/>
      <c r="H85" s="6"/>
      <c r="I85" s="6"/>
      <c r="J85" s="1021">
        <f>ROUND(((INDEX(Data!R:R,MATCH(Import_LA_Code,Ref_LA_Codes,0))*SBRR_supp_hist*J$33)+(INDEX(Data!S:S,MATCH(Import_LA_Code,Ref_LA_Codes,0))*SBRR_supp_hist)),0)</f>
        <v>0</v>
      </c>
      <c r="K85" s="775"/>
      <c r="L85" s="775"/>
      <c r="M85" s="1056">
        <f>ROUND(INDEX(Data!R:R,MATCH(Import_LA_Code,Ref_LA_Codes,0))*SBRR_supp_hist*M$33,0)</f>
        <v>0</v>
      </c>
      <c r="N85" s="775"/>
      <c r="O85" s="775"/>
      <c r="P85" s="956">
        <f>ROUND(INDEX(Data!R:R,MATCH(Import_LA_Code,Ref_LA_Codes,0))*SBRR_supp_hist*P$33,0)</f>
        <v>0</v>
      </c>
      <c r="Q85" s="1060"/>
      <c r="R85" s="649"/>
      <c r="S85" s="435"/>
    </row>
    <row r="86" spans="1:21" ht="18" customHeight="1" thickBot="1" x14ac:dyDescent="0.25">
      <c r="A86" s="14"/>
      <c r="B86" s="2"/>
      <c r="C86" s="105"/>
      <c r="D86" s="105"/>
      <c r="E86" s="86"/>
      <c r="F86" s="86"/>
      <c r="G86" s="86"/>
      <c r="H86" s="86"/>
      <c r="I86" s="17"/>
      <c r="J86" s="389"/>
      <c r="K86" s="388"/>
      <c r="L86" s="388"/>
      <c r="M86" s="388"/>
      <c r="N86" s="388"/>
      <c r="O86" s="388"/>
      <c r="P86" s="389"/>
      <c r="Q86" s="17"/>
      <c r="R86" s="84"/>
    </row>
    <row r="87" spans="1:21" ht="18" customHeight="1" thickBot="1" x14ac:dyDescent="0.25">
      <c r="A87" s="14"/>
      <c r="B87" s="2"/>
      <c r="C87" s="105" t="s">
        <v>5561</v>
      </c>
      <c r="D87" s="105"/>
      <c r="E87" s="86"/>
      <c r="F87" s="86"/>
      <c r="G87" s="86"/>
      <c r="H87" s="86"/>
      <c r="I87" s="17"/>
      <c r="J87" s="1071">
        <f>INDEX(Data!T:T,MATCH(Import_LA_Code,Ref_LA_Codes,0))+INDEX(Data!W:W,MATCH(Import_LA_Code,Ref_LA_Codes,0))</f>
        <v>0</v>
      </c>
      <c r="K87" s="388"/>
      <c r="L87" s="388"/>
      <c r="M87" s="1072">
        <f>INDEX(Data!U:U,MATCH(Import_LA_Code,Ref_LA_Codes,0))+INDEX(Data!X:X,MATCH(Import_LA_Code,Ref_LA_Codes,0))</f>
        <v>0</v>
      </c>
      <c r="N87" s="388"/>
      <c r="O87" s="388"/>
      <c r="P87" s="1073">
        <f>INDEX(Data!V:V,MATCH(Import_LA_Code,Ref_LA_Codes,0))+INDEX(Data!Y:Y,MATCH(Import_LA_Code,Ref_LA_Codes,0))</f>
        <v>0</v>
      </c>
      <c r="Q87" s="17"/>
      <c r="R87" s="84"/>
      <c r="U87" s="366"/>
    </row>
    <row r="88" spans="1:21" ht="18" customHeight="1" x14ac:dyDescent="0.2">
      <c r="A88" s="14"/>
      <c r="B88" s="2"/>
      <c r="C88" s="105" t="s">
        <v>1008</v>
      </c>
      <c r="D88" s="105"/>
      <c r="E88" s="86"/>
      <c r="F88" s="86"/>
      <c r="G88" s="86"/>
      <c r="H88" s="86"/>
      <c r="I88" s="17"/>
      <c r="J88" s="382"/>
      <c r="K88" s="592"/>
      <c r="L88" s="592"/>
      <c r="M88" s="187"/>
      <c r="N88" s="592"/>
      <c r="O88" s="592"/>
      <c r="P88" s="382"/>
      <c r="Q88" s="17"/>
      <c r="R88" s="84"/>
      <c r="U88" s="366"/>
    </row>
    <row r="89" spans="1:21" ht="18" customHeight="1" thickBot="1" x14ac:dyDescent="0.25">
      <c r="A89" s="14"/>
      <c r="B89" s="2"/>
      <c r="C89" s="105"/>
      <c r="D89" s="105"/>
      <c r="E89" s="86"/>
      <c r="F89" s="86"/>
      <c r="G89" s="86"/>
      <c r="H89" s="86"/>
      <c r="I89" s="17"/>
      <c r="J89" s="382"/>
      <c r="K89" s="388"/>
      <c r="L89" s="388"/>
      <c r="M89" s="187"/>
      <c r="N89" s="388"/>
      <c r="O89" s="388"/>
      <c r="P89" s="382"/>
      <c r="Q89" s="17"/>
      <c r="R89" s="84"/>
      <c r="U89" s="366"/>
    </row>
    <row r="90" spans="1:21" ht="18" customHeight="1" thickBot="1" x14ac:dyDescent="0.25">
      <c r="A90" s="14"/>
      <c r="B90" s="2"/>
      <c r="C90" s="105" t="s">
        <v>3894</v>
      </c>
      <c r="D90" s="105"/>
      <c r="E90" s="86"/>
      <c r="F90" s="86"/>
      <c r="G90" s="86"/>
      <c r="H90" s="86"/>
      <c r="I90" s="17"/>
      <c r="J90" s="960">
        <f>ROUND(+J83+J85-J87,0)</f>
        <v>0</v>
      </c>
      <c r="K90" s="1057"/>
      <c r="L90" s="388"/>
      <c r="M90" s="1059">
        <f>ROUND(+M83+M85-M87,0)</f>
        <v>0</v>
      </c>
      <c r="N90" s="388"/>
      <c r="O90" s="388"/>
      <c r="P90" s="1004">
        <f>ROUND(+P83+P85-P87,0)</f>
        <v>0</v>
      </c>
      <c r="Q90" s="17"/>
      <c r="R90" s="84"/>
      <c r="U90" s="366"/>
    </row>
    <row r="91" spans="1:21" ht="18" customHeight="1" x14ac:dyDescent="0.2">
      <c r="A91" s="801"/>
      <c r="B91" s="2"/>
      <c r="C91" s="6"/>
      <c r="D91" s="6"/>
      <c r="E91" s="17"/>
      <c r="F91" s="17"/>
      <c r="G91" s="17"/>
      <c r="H91" s="17"/>
      <c r="I91" s="17"/>
      <c r="J91" s="17"/>
      <c r="K91" s="17"/>
      <c r="L91" s="17"/>
      <c r="M91" s="338"/>
      <c r="N91" s="17"/>
      <c r="O91" s="17"/>
      <c r="P91" s="17"/>
      <c r="Q91" s="17"/>
      <c r="R91" s="898"/>
      <c r="U91" s="366"/>
    </row>
    <row r="92" spans="1:21" ht="18" customHeight="1" thickBot="1" x14ac:dyDescent="0.3">
      <c r="A92" s="14"/>
      <c r="B92" s="2"/>
      <c r="C92" s="133" t="s">
        <v>74</v>
      </c>
      <c r="D92" s="133"/>
      <c r="E92" s="17"/>
      <c r="F92" s="17"/>
      <c r="G92" s="17"/>
      <c r="H92" s="17"/>
      <c r="I92" s="17"/>
      <c r="J92" s="17"/>
      <c r="K92" s="17"/>
      <c r="L92" s="17"/>
      <c r="M92" s="338"/>
      <c r="N92" s="17"/>
      <c r="O92" s="17"/>
      <c r="P92" s="17"/>
      <c r="Q92" s="17"/>
      <c r="R92" s="84"/>
    </row>
    <row r="93" spans="1:21" ht="18" customHeight="1" thickBot="1" x14ac:dyDescent="0.25">
      <c r="A93" s="593"/>
      <c r="B93" s="585"/>
      <c r="C93" s="145" t="s">
        <v>5562</v>
      </c>
      <c r="D93" s="597"/>
      <c r="E93" s="597"/>
      <c r="F93" s="597"/>
      <c r="G93" s="597"/>
      <c r="H93" s="17"/>
      <c r="I93" s="17"/>
      <c r="J93" s="988">
        <f>(+((('Part 3'!J42+'Part 3'!T42))*J$33)+(('Part 3'!M42+'Part 3'!W42)*IF('Part 2 DA Summary'!P6&gt;0,1,Local_Share_Total))+(((('Part 3'!J57+'Part 3'!T57)+('Part 3'!J63+'Part 3'!T63)))*J$33)+((('Part 3'!M57+'Part 3'!W57)+('Part 3'!M63+'Part 3'!W63))*IF('Part 2 DA Summary'!P6&gt;0,1,Local_Share_Total)))*-1</f>
        <v>0</v>
      </c>
      <c r="K93" s="1024"/>
      <c r="L93" s="17"/>
      <c r="M93" s="1028">
        <f>+(((('Part 3'!J42+'Part 3'!T42))*M$33)+(((('Part 3'!J57+'Part 3'!T57)+('Part 3'!J63+'Part 3'!T63)))*M$33))*-1</f>
        <v>0</v>
      </c>
      <c r="N93" s="17"/>
      <c r="O93" s="17"/>
      <c r="P93" s="1028">
        <f>+(((('Part 3'!$J42+'Part 3'!T42))*P$33)+((('Part 3'!$J57+'Part 3'!T57)+('Part 3'!J63+'Part 3'!T63)))*P$33)*-1</f>
        <v>0</v>
      </c>
      <c r="Q93" s="17"/>
      <c r="R93" s="84"/>
      <c r="S93" s="691"/>
      <c r="T93" s="689"/>
    </row>
    <row r="94" spans="1:21" ht="18" customHeight="1" thickBot="1" x14ac:dyDescent="0.25">
      <c r="A94" s="593"/>
      <c r="B94" s="585"/>
      <c r="C94" s="597"/>
      <c r="D94" s="597"/>
      <c r="E94" s="597"/>
      <c r="F94" s="597"/>
      <c r="G94" s="597"/>
      <c r="H94" s="17"/>
      <c r="I94" s="17"/>
      <c r="J94" s="17"/>
      <c r="K94" s="17"/>
      <c r="L94" s="17"/>
      <c r="M94" s="338"/>
      <c r="N94" s="17"/>
      <c r="O94" s="17"/>
      <c r="P94" s="17"/>
      <c r="Q94" s="17"/>
      <c r="R94" s="84"/>
    </row>
    <row r="95" spans="1:21" ht="18" customHeight="1" thickBot="1" x14ac:dyDescent="0.25">
      <c r="A95" s="593"/>
      <c r="B95" s="585"/>
      <c r="C95" s="105" t="s">
        <v>5563</v>
      </c>
      <c r="D95" s="105"/>
      <c r="E95" s="17"/>
      <c r="F95" s="17"/>
      <c r="G95" s="17"/>
      <c r="H95" s="17"/>
      <c r="I95" s="17"/>
      <c r="J95" s="1070">
        <f>INDEX(Data!Z:Z,MATCH(Import_LA_Code,Ref_LA_Codes,0))</f>
        <v>0</v>
      </c>
      <c r="K95" s="2"/>
      <c r="L95" s="2"/>
      <c r="M95" s="1065">
        <f>INDEX(Data!AA:AA,MATCH(Import_LA_Code,Ref_LA_Codes,0))</f>
        <v>0</v>
      </c>
      <c r="N95" s="2"/>
      <c r="O95" s="2"/>
      <c r="P95" s="1070">
        <f>INDEX(Data!AB:AB,MATCH(Import_LA_Code,Ref_LA_Codes,0))</f>
        <v>0</v>
      </c>
      <c r="Q95" s="17"/>
      <c r="R95" s="84"/>
    </row>
    <row r="96" spans="1:21" ht="18" customHeight="1" thickBot="1" x14ac:dyDescent="0.25">
      <c r="A96" s="593"/>
      <c r="B96" s="585"/>
      <c r="C96" s="105"/>
      <c r="D96" s="105"/>
      <c r="E96" s="17"/>
      <c r="F96" s="17"/>
      <c r="G96" s="17"/>
      <c r="H96" s="17"/>
      <c r="I96" s="17"/>
      <c r="J96" s="17"/>
      <c r="K96" s="17"/>
      <c r="L96" s="17"/>
      <c r="M96" s="338"/>
      <c r="N96" s="17"/>
      <c r="O96" s="17"/>
      <c r="P96" s="17"/>
      <c r="Q96" s="17"/>
      <c r="R96" s="84"/>
    </row>
    <row r="97" spans="1:23" ht="18" customHeight="1" thickBot="1" x14ac:dyDescent="0.25">
      <c r="A97" s="593"/>
      <c r="B97" s="585"/>
      <c r="C97" s="105" t="s">
        <v>3895</v>
      </c>
      <c r="D97" s="105"/>
      <c r="E97" s="17"/>
      <c r="F97" s="17"/>
      <c r="G97" s="17"/>
      <c r="H97" s="17"/>
      <c r="I97" s="17"/>
      <c r="J97" s="952">
        <f>ROUND(+J93-J95,0)</f>
        <v>0</v>
      </c>
      <c r="K97" s="1054"/>
      <c r="L97" s="2"/>
      <c r="M97" s="1028">
        <f>ROUND(+M93-M95,0)</f>
        <v>0</v>
      </c>
      <c r="N97" s="2"/>
      <c r="O97" s="2"/>
      <c r="P97" s="952">
        <f>ROUND(+P93-P95,0)</f>
        <v>0</v>
      </c>
      <c r="Q97" s="1024"/>
      <c r="R97" s="84"/>
    </row>
    <row r="98" spans="1:23" ht="18" customHeight="1" x14ac:dyDescent="0.2">
      <c r="A98" s="593"/>
      <c r="B98" s="585"/>
      <c r="C98" s="17"/>
      <c r="D98" s="17"/>
      <c r="E98" s="17"/>
      <c r="F98" s="17"/>
      <c r="G98" s="17"/>
      <c r="H98" s="17"/>
      <c r="I98" s="17"/>
      <c r="J98" s="17"/>
      <c r="K98" s="17"/>
      <c r="L98" s="17"/>
      <c r="M98" s="338"/>
      <c r="N98" s="17"/>
      <c r="O98" s="17"/>
      <c r="P98" s="17"/>
      <c r="Q98" s="17"/>
      <c r="R98" s="84"/>
    </row>
    <row r="99" spans="1:23" ht="18" customHeight="1" thickBot="1" x14ac:dyDescent="0.3">
      <c r="A99" s="1338"/>
      <c r="B99" s="585"/>
      <c r="C99" s="133" t="s">
        <v>3864</v>
      </c>
      <c r="D99" s="17"/>
      <c r="E99" s="17"/>
      <c r="F99" s="17"/>
      <c r="G99" s="17"/>
      <c r="H99" s="17"/>
      <c r="I99" s="17"/>
      <c r="J99" s="17"/>
      <c r="K99" s="17"/>
      <c r="L99" s="17"/>
      <c r="M99" s="338"/>
      <c r="N99" s="17"/>
      <c r="O99" s="17"/>
      <c r="P99" s="17"/>
      <c r="Q99" s="17"/>
      <c r="R99" s="898"/>
    </row>
    <row r="100" spans="1:23" ht="18" customHeight="1" thickBot="1" x14ac:dyDescent="0.25">
      <c r="A100" s="1338"/>
      <c r="B100" s="585"/>
      <c r="C100" s="470" t="s">
        <v>5564</v>
      </c>
      <c r="D100" s="164"/>
      <c r="E100" s="164"/>
      <c r="F100" s="164"/>
      <c r="G100" s="164"/>
      <c r="H100" s="17"/>
      <c r="I100" s="17"/>
      <c r="J100" s="1059">
        <f>((((+'Part 3'!J89+'Part 3'!T89))*J$33)+(('Part 3'!M89+'Part 3'!W89)*IF('Part 2 DA Summary'!$P$6&gt;0,1,Local_Share_Total))+(((+'Part 3'!J91+'Part 3'!T91))*J$33)+(('Part 3'!M91+'Part 3'!W91)*IF('Part 2 DA Summary'!$P$6&gt;0,1,Local_Share_Total)))*-1</f>
        <v>0</v>
      </c>
      <c r="K100" s="17"/>
      <c r="L100" s="17"/>
      <c r="M100" s="981">
        <f>(((('Part 3'!J89+'Part 3'!T89))*M$33)+((('Part 3'!J91+'Part 3'!T91))*M$33))*-1</f>
        <v>0</v>
      </c>
      <c r="N100" s="1024"/>
      <c r="O100" s="17"/>
      <c r="P100" s="960">
        <f>(((('Part 3'!J89+'Part 3'!T89))*P$33)+((('Part 3'!J91+'Part 3'!T91))*P$33))*-1</f>
        <v>0</v>
      </c>
      <c r="Q100" s="1024"/>
      <c r="R100" s="898"/>
    </row>
    <row r="101" spans="1:23" ht="18" customHeight="1" thickBot="1" x14ac:dyDescent="0.25">
      <c r="A101" s="1338"/>
      <c r="B101" s="585"/>
      <c r="C101" s="164"/>
      <c r="D101" s="164"/>
      <c r="E101" s="164"/>
      <c r="F101" s="164"/>
      <c r="G101" s="164"/>
      <c r="H101" s="17"/>
      <c r="I101" s="17"/>
      <c r="J101" s="17"/>
      <c r="K101" s="17"/>
      <c r="L101" s="17"/>
      <c r="M101" s="338"/>
      <c r="N101" s="17"/>
      <c r="O101" s="17"/>
      <c r="P101" s="17"/>
      <c r="Q101" s="17"/>
      <c r="R101" s="898"/>
    </row>
    <row r="102" spans="1:23" ht="18" customHeight="1" thickBot="1" x14ac:dyDescent="0.25">
      <c r="A102" s="1338"/>
      <c r="B102" s="585"/>
      <c r="C102" s="581" t="s">
        <v>5565</v>
      </c>
      <c r="D102" s="581"/>
      <c r="E102" s="164"/>
      <c r="F102" s="164"/>
      <c r="G102" s="164"/>
      <c r="H102" s="17"/>
      <c r="I102" s="17"/>
      <c r="J102" s="980">
        <f>INDEX(Data!AC:AC,MATCH(Import_LA_Code,Ref_LA_Codes,0))</f>
        <v>0</v>
      </c>
      <c r="K102" s="1068"/>
      <c r="L102" s="2"/>
      <c r="M102" s="1072">
        <f>INDEX(Data!AD:AD,MATCH(Import_LA_Code,Ref_LA_Codes,0))</f>
        <v>0</v>
      </c>
      <c r="N102" s="2"/>
      <c r="O102" s="2"/>
      <c r="P102" s="980">
        <f>INDEX(Data!AE:AE,MATCH(Import_LA_Code,Ref_LA_Codes,0))</f>
        <v>0</v>
      </c>
      <c r="Q102" s="1074"/>
      <c r="R102" s="922"/>
    </row>
    <row r="103" spans="1:23" ht="18" customHeight="1" thickBot="1" x14ac:dyDescent="0.25">
      <c r="A103" s="1338"/>
      <c r="B103" s="585"/>
      <c r="C103" s="581"/>
      <c r="D103" s="153"/>
      <c r="E103" s="164"/>
      <c r="F103" s="164"/>
      <c r="G103" s="164"/>
      <c r="H103" s="17"/>
      <c r="I103" s="17"/>
      <c r="J103" s="91"/>
      <c r="K103" s="17"/>
      <c r="L103" s="17"/>
      <c r="M103" s="91"/>
      <c r="N103" s="17"/>
      <c r="O103" s="17"/>
      <c r="P103" s="91"/>
      <c r="Q103" s="17"/>
      <c r="R103" s="922"/>
    </row>
    <row r="104" spans="1:23" ht="18" customHeight="1" thickBot="1" x14ac:dyDescent="0.25">
      <c r="A104" s="1338"/>
      <c r="B104" s="585"/>
      <c r="C104" s="581" t="s">
        <v>1225</v>
      </c>
      <c r="D104" s="581"/>
      <c r="E104" s="164"/>
      <c r="F104" s="164"/>
      <c r="G104" s="164"/>
      <c r="H104" s="17"/>
      <c r="I104" s="17"/>
      <c r="J104" s="952">
        <f>ROUND(+J100-J102,0)</f>
        <v>0</v>
      </c>
      <c r="K104" s="1054"/>
      <c r="L104" s="2"/>
      <c r="M104" s="1028">
        <f>ROUND(+M100-M102,0)</f>
        <v>0</v>
      </c>
      <c r="N104" s="2"/>
      <c r="O104" s="2"/>
      <c r="P104" s="1028">
        <f>ROUND(+P100-P102,0)</f>
        <v>0</v>
      </c>
      <c r="Q104" s="17"/>
      <c r="R104" s="922"/>
    </row>
    <row r="105" spans="1:23" ht="18" customHeight="1" x14ac:dyDescent="0.2">
      <c r="A105" s="1338"/>
      <c r="B105" s="585"/>
      <c r="C105" s="164"/>
      <c r="D105" s="164"/>
      <c r="E105" s="164"/>
      <c r="F105" s="164"/>
      <c r="G105" s="164"/>
      <c r="H105" s="17"/>
      <c r="I105" s="17"/>
      <c r="J105" s="17"/>
      <c r="K105" s="17"/>
      <c r="L105" s="17"/>
      <c r="M105" s="338"/>
      <c r="N105" s="17"/>
      <c r="O105" s="17"/>
      <c r="P105" s="17"/>
      <c r="Q105" s="17"/>
      <c r="R105" s="922"/>
    </row>
    <row r="106" spans="1:23" ht="18" customHeight="1" thickBot="1" x14ac:dyDescent="0.3">
      <c r="A106" s="593"/>
      <c r="B106" s="585"/>
      <c r="C106" s="133" t="s">
        <v>4</v>
      </c>
      <c r="D106" s="133"/>
      <c r="E106" s="17"/>
      <c r="F106" s="17"/>
      <c r="G106" s="17"/>
      <c r="H106" s="17"/>
      <c r="I106" s="17"/>
      <c r="J106" s="17"/>
      <c r="K106" s="17"/>
      <c r="L106" s="17"/>
      <c r="M106" s="338"/>
      <c r="N106" s="17"/>
      <c r="O106" s="17"/>
      <c r="P106" s="17"/>
      <c r="Q106" s="17"/>
      <c r="R106" s="84"/>
    </row>
    <row r="107" spans="1:23" ht="18" customHeight="1" thickBot="1" x14ac:dyDescent="0.25">
      <c r="A107" s="593"/>
      <c r="B107" s="585"/>
      <c r="C107" s="145" t="s">
        <v>5566</v>
      </c>
      <c r="D107" s="597"/>
      <c r="E107" s="597"/>
      <c r="F107" s="597"/>
      <c r="G107" s="597"/>
      <c r="H107" s="17"/>
      <c r="I107" s="17"/>
      <c r="J107" s="1028">
        <f>(+((('Part 3'!J174+'Part 3'!T174))*J$33)+(('Part 3'!M174+'Part 3'!W174)*IF('Part 2 DA Summary'!$P$6&gt;0,1,Local_Share_Total)))*-1</f>
        <v>0</v>
      </c>
      <c r="K107" s="17"/>
      <c r="L107" s="17"/>
      <c r="M107" s="952">
        <f>(+((('Part 3'!J174+'Part 3'!T174))*M$33))*-1</f>
        <v>0</v>
      </c>
      <c r="N107" s="1024"/>
      <c r="O107" s="17"/>
      <c r="P107" s="952">
        <f>(+((('Part 3'!J174+'Part 3'!T174))*P$33))*-1</f>
        <v>0</v>
      </c>
      <c r="Q107" s="1024"/>
      <c r="R107" s="84"/>
    </row>
    <row r="108" spans="1:23" ht="18" customHeight="1" x14ac:dyDescent="0.2">
      <c r="A108" s="593"/>
      <c r="B108" s="585"/>
      <c r="C108" s="597"/>
      <c r="D108" s="597"/>
      <c r="E108" s="597"/>
      <c r="F108" s="597"/>
      <c r="G108" s="597"/>
      <c r="H108" s="17"/>
      <c r="I108" s="17"/>
      <c r="J108" s="17"/>
      <c r="K108" s="17"/>
      <c r="L108" s="17"/>
      <c r="M108" s="338"/>
      <c r="N108" s="17"/>
      <c r="O108" s="17"/>
      <c r="P108" s="17"/>
      <c r="Q108" s="17"/>
      <c r="R108" s="84"/>
    </row>
    <row r="109" spans="1:23" ht="18" customHeight="1" thickBot="1" x14ac:dyDescent="0.3">
      <c r="A109" s="593"/>
      <c r="B109" s="585"/>
      <c r="C109" s="133" t="s">
        <v>75</v>
      </c>
      <c r="D109" s="133"/>
      <c r="E109" s="17"/>
      <c r="F109" s="17"/>
      <c r="G109" s="17"/>
      <c r="H109" s="17"/>
      <c r="I109" s="17"/>
      <c r="J109" s="17"/>
      <c r="K109" s="17"/>
      <c r="L109" s="17"/>
      <c r="M109" s="338"/>
      <c r="N109" s="17"/>
      <c r="O109" s="17"/>
      <c r="P109" s="17"/>
      <c r="Q109" s="17"/>
      <c r="R109" s="84"/>
    </row>
    <row r="110" spans="1:23" ht="18" customHeight="1" thickBot="1" x14ac:dyDescent="0.25">
      <c r="A110" s="593"/>
      <c r="B110" s="585"/>
      <c r="C110" s="145" t="s">
        <v>5567</v>
      </c>
      <c r="D110" s="597"/>
      <c r="E110" s="597"/>
      <c r="F110" s="597"/>
      <c r="G110" s="597"/>
      <c r="H110" s="17"/>
      <c r="I110" s="17"/>
      <c r="J110" s="1028">
        <f>(((+((('Part 3'!J178+'Part 3'!T178))*J$33)+(('Part 3'!M178+'Part 3'!W178)*IF('Part 2 DA Summary'!$P$6&gt;0,1,Local_Share_Total)))*-1))</f>
        <v>0</v>
      </c>
      <c r="K110" s="17"/>
      <c r="L110" s="17"/>
      <c r="M110" s="1028">
        <f>((+((('Part 3'!J178+'Part 3'!T178))*M$33))*-1)</f>
        <v>0</v>
      </c>
      <c r="N110" s="17"/>
      <c r="O110" s="17"/>
      <c r="P110" s="952">
        <f>+((('Part 3'!J178+'Part 3'!T178))*P$33)*-1</f>
        <v>0</v>
      </c>
      <c r="Q110" s="1024"/>
      <c r="R110" s="84"/>
      <c r="W110" s="341"/>
    </row>
    <row r="111" spans="1:23" ht="18" customHeight="1" x14ac:dyDescent="0.2">
      <c r="A111" s="593"/>
      <c r="B111" s="585"/>
      <c r="C111" s="597"/>
      <c r="D111" s="597"/>
      <c r="E111" s="597"/>
      <c r="F111" s="597"/>
      <c r="G111" s="597"/>
      <c r="H111" s="17"/>
      <c r="I111" s="17"/>
      <c r="J111" s="17"/>
      <c r="K111" s="17"/>
      <c r="L111" s="17"/>
      <c r="M111" s="338"/>
      <c r="N111" s="17"/>
      <c r="O111" s="17"/>
      <c r="P111" s="17"/>
      <c r="Q111" s="17"/>
      <c r="R111" s="84"/>
    </row>
    <row r="112" spans="1:23" ht="18" customHeight="1" thickBot="1" x14ac:dyDescent="0.3">
      <c r="A112" s="593"/>
      <c r="B112" s="585"/>
      <c r="C112" s="133" t="s">
        <v>68</v>
      </c>
      <c r="D112" s="86"/>
      <c r="E112" s="17"/>
      <c r="F112" s="17"/>
      <c r="G112" s="17"/>
      <c r="H112" s="17"/>
      <c r="I112" s="17"/>
      <c r="J112" s="17"/>
      <c r="K112" s="17"/>
      <c r="L112" s="17"/>
      <c r="M112" s="338"/>
      <c r="N112" s="17"/>
      <c r="O112" s="17"/>
      <c r="P112" s="17"/>
      <c r="Q112" s="17"/>
      <c r="R112" s="84"/>
    </row>
    <row r="113" spans="1:164" ht="18" customHeight="1" thickBot="1" x14ac:dyDescent="0.3">
      <c r="A113" s="593"/>
      <c r="B113" s="585"/>
      <c r="C113" s="145" t="s">
        <v>5568</v>
      </c>
      <c r="D113" s="597"/>
      <c r="E113" s="597"/>
      <c r="F113" s="597"/>
      <c r="G113" s="597"/>
      <c r="H113" s="17"/>
      <c r="I113" s="17"/>
      <c r="J113" s="1059">
        <f>((((+'Part 3'!J182+'Part 3'!T182))*J$33)+(('Part 3'!M182+'Part 3'!W182)*IF('Part 2 DA Summary'!$P$6&gt;0,1,Local_Share_Total)))*-1</f>
        <v>0</v>
      </c>
      <c r="K113" s="17"/>
      <c r="L113" s="17"/>
      <c r="M113" s="1058">
        <f>(((('Part 3'!J182+'Part 3'!T182))*M$33))*-1</f>
        <v>0</v>
      </c>
      <c r="N113" s="17"/>
      <c r="O113" s="17"/>
      <c r="P113" s="1059">
        <f>(((('Part 3'!J182+'Part 3'!T182))*P$33))*-1</f>
        <v>0</v>
      </c>
      <c r="Q113" s="17"/>
      <c r="R113" s="84"/>
      <c r="T113" s="194"/>
      <c r="V113" s="194"/>
      <c r="AB113" s="213"/>
    </row>
    <row r="114" spans="1:164" ht="18" customHeight="1" x14ac:dyDescent="0.2">
      <c r="A114" s="593"/>
      <c r="B114" s="585"/>
      <c r="C114" s="597"/>
      <c r="D114" s="597"/>
      <c r="E114" s="597"/>
      <c r="F114" s="597"/>
      <c r="G114" s="597"/>
      <c r="H114" s="17"/>
      <c r="I114" s="17"/>
      <c r="J114" s="17"/>
      <c r="K114" s="17"/>
      <c r="L114" s="17"/>
      <c r="M114" s="338"/>
      <c r="N114" s="17"/>
      <c r="O114" s="17"/>
      <c r="P114" s="17"/>
      <c r="Q114" s="17"/>
      <c r="R114" s="84"/>
      <c r="U114" s="194"/>
    </row>
    <row r="115" spans="1:164" ht="16.5" thickBot="1" x14ac:dyDescent="0.3">
      <c r="A115" s="593"/>
      <c r="B115" s="585"/>
      <c r="C115" s="133" t="s">
        <v>76</v>
      </c>
      <c r="D115" s="86"/>
      <c r="E115" s="17"/>
      <c r="F115" s="17"/>
      <c r="G115" s="17"/>
      <c r="H115" s="17"/>
      <c r="I115" s="17"/>
      <c r="J115" s="17"/>
      <c r="K115" s="17"/>
      <c r="L115" s="17"/>
      <c r="M115" s="338"/>
      <c r="N115" s="17"/>
      <c r="O115" s="17"/>
      <c r="P115" s="17"/>
      <c r="Q115" s="2"/>
      <c r="R115" s="84"/>
    </row>
    <row r="116" spans="1:164" ht="16.5" customHeight="1" thickBot="1" x14ac:dyDescent="0.25">
      <c r="A116" s="593"/>
      <c r="B116" s="585"/>
      <c r="C116" s="145" t="s">
        <v>5569</v>
      </c>
      <c r="D116" s="597"/>
      <c r="E116" s="597"/>
      <c r="F116" s="597"/>
      <c r="G116" s="597"/>
      <c r="H116" s="17"/>
      <c r="I116" s="17"/>
      <c r="J116" s="1059">
        <f>((((+'Part 3'!J186+'Part 3'!T186))*J$33)+(('Part 3'!M186+'Part 3'!W186)*IF('Part 2 DA Summary'!$P$6&gt;0,1,Local_Share_Total))+((('Part 3'!J188+'Part 3'!T188))*J$33)+(('Part 3'!M188+'Part 3'!W188)*IF('Part 2 DA Summary'!$P$6&gt;0,1,Local_Share_Total)))*-1</f>
        <v>0</v>
      </c>
      <c r="K116" s="6"/>
      <c r="L116" s="6"/>
      <c r="M116" s="1028">
        <f>(((('Part 3'!J186+'Part 3'!T186))*M$33)+((('Part 3'!J188+'Part 3'!T188))*M$33))*-1</f>
        <v>0</v>
      </c>
      <c r="N116" s="6"/>
      <c r="O116" s="6"/>
      <c r="P116" s="952">
        <f>(((('Part 3'!J186+'Part 3'!T186))*P$33)+((('Part 3'!J188+'Part 3'!T188))*P$33))*-1</f>
        <v>0</v>
      </c>
      <c r="Q116" s="1054"/>
      <c r="R116" s="84"/>
    </row>
    <row r="117" spans="1:164" ht="16.5" thickBot="1" x14ac:dyDescent="0.25">
      <c r="A117" s="593"/>
      <c r="B117" s="585"/>
      <c r="C117" s="597"/>
      <c r="D117" s="597"/>
      <c r="E117" s="597"/>
      <c r="F117" s="597"/>
      <c r="G117" s="597"/>
      <c r="H117" s="17"/>
      <c r="I117" s="17"/>
      <c r="J117" s="17"/>
      <c r="K117" s="17"/>
      <c r="L117" s="17"/>
      <c r="M117" s="338"/>
      <c r="N117" s="17"/>
      <c r="O117" s="17"/>
      <c r="P117" s="390"/>
      <c r="Q117" s="2"/>
      <c r="R117" s="84"/>
      <c r="U117" s="194"/>
    </row>
    <row r="118" spans="1:164" s="585" customFormat="1" ht="16.5" thickBot="1" x14ac:dyDescent="0.25">
      <c r="A118" s="593"/>
      <c r="C118" s="797" t="s">
        <v>1289</v>
      </c>
      <c r="D118" s="798"/>
      <c r="E118" s="799"/>
      <c r="F118" s="799"/>
      <c r="G118" s="799"/>
      <c r="H118" s="799"/>
      <c r="I118" s="799"/>
      <c r="J118" s="978">
        <v>0</v>
      </c>
      <c r="K118" s="1075"/>
      <c r="L118" s="800"/>
      <c r="M118" s="1076">
        <v>0</v>
      </c>
      <c r="N118" s="800"/>
      <c r="O118" s="800"/>
      <c r="P118" s="1077">
        <v>0</v>
      </c>
      <c r="R118" s="594"/>
      <c r="S118" s="196"/>
      <c r="T118" s="196"/>
      <c r="U118" s="196"/>
      <c r="V118" s="196"/>
      <c r="W118" s="196"/>
      <c r="X118" s="196"/>
      <c r="Y118" s="196"/>
      <c r="Z118" s="196"/>
      <c r="AA118" s="196"/>
      <c r="AB118" s="196"/>
      <c r="AC118" s="196"/>
      <c r="AD118" s="196"/>
      <c r="AE118" s="196"/>
      <c r="AF118" s="196"/>
      <c r="AG118" s="196"/>
      <c r="AH118" s="196"/>
      <c r="AI118" s="196"/>
      <c r="AJ118" s="196"/>
      <c r="AK118" s="196"/>
      <c r="AL118" s="196"/>
      <c r="AM118" s="196"/>
      <c r="AN118" s="196"/>
      <c r="AO118" s="196"/>
      <c r="AP118" s="196"/>
      <c r="AQ118" s="196"/>
      <c r="AR118" s="196"/>
      <c r="AS118" s="196"/>
      <c r="AT118" s="196"/>
      <c r="AU118" s="196"/>
      <c r="AV118" s="196"/>
      <c r="AW118" s="196"/>
      <c r="AX118" s="196"/>
      <c r="AY118" s="196"/>
      <c r="AZ118" s="196"/>
      <c r="BA118" s="196"/>
      <c r="BB118" s="196"/>
      <c r="BC118" s="196"/>
      <c r="BD118" s="196"/>
      <c r="BE118" s="196"/>
      <c r="BF118" s="196"/>
      <c r="BG118" s="196"/>
      <c r="BH118" s="196"/>
      <c r="BI118" s="196"/>
      <c r="BJ118" s="196"/>
      <c r="BK118" s="196"/>
      <c r="BL118" s="196"/>
      <c r="BM118" s="196"/>
      <c r="BN118" s="196"/>
      <c r="BO118" s="196"/>
      <c r="BP118" s="196"/>
      <c r="BQ118" s="196"/>
      <c r="BR118" s="196"/>
      <c r="BS118" s="196"/>
      <c r="BT118" s="196"/>
      <c r="BU118" s="196"/>
      <c r="BV118" s="196"/>
      <c r="BW118" s="196"/>
      <c r="BX118" s="196"/>
      <c r="BY118" s="196"/>
      <c r="BZ118" s="196"/>
      <c r="CA118" s="196"/>
      <c r="CB118" s="196"/>
      <c r="CC118" s="196"/>
      <c r="CD118" s="196"/>
      <c r="CE118" s="196"/>
      <c r="CF118" s="196"/>
      <c r="CG118" s="196"/>
      <c r="CH118" s="196"/>
      <c r="CI118" s="196"/>
      <c r="CJ118" s="196"/>
      <c r="CK118" s="196"/>
      <c r="CL118" s="196"/>
      <c r="CM118" s="196"/>
      <c r="CN118" s="196"/>
      <c r="CO118" s="196"/>
      <c r="CP118" s="196"/>
      <c r="CQ118" s="196"/>
      <c r="CR118" s="196"/>
      <c r="CS118" s="196"/>
      <c r="CT118" s="196"/>
      <c r="CU118" s="196"/>
      <c r="CV118" s="196"/>
      <c r="CW118" s="196"/>
      <c r="CX118" s="196"/>
      <c r="CY118" s="196"/>
      <c r="CZ118" s="196"/>
      <c r="DA118" s="196"/>
      <c r="DB118" s="196"/>
      <c r="DC118" s="196"/>
      <c r="DD118" s="196"/>
      <c r="DE118" s="196"/>
      <c r="DF118" s="196"/>
      <c r="DG118" s="196"/>
      <c r="DH118" s="196"/>
      <c r="DI118" s="196"/>
      <c r="DJ118" s="196"/>
      <c r="DK118" s="196"/>
      <c r="DL118" s="196"/>
      <c r="DM118" s="196"/>
      <c r="DN118" s="196"/>
      <c r="DO118" s="196"/>
      <c r="DP118" s="196"/>
      <c r="DQ118" s="196"/>
      <c r="DR118" s="196"/>
      <c r="DS118" s="196"/>
      <c r="DT118" s="196"/>
      <c r="DU118" s="196"/>
      <c r="DV118" s="196"/>
      <c r="DW118" s="196"/>
      <c r="DX118" s="196"/>
      <c r="DY118" s="196"/>
      <c r="DZ118" s="196"/>
      <c r="EA118" s="196"/>
      <c r="EB118" s="196"/>
      <c r="EC118" s="196"/>
      <c r="ED118" s="196"/>
      <c r="EE118" s="196"/>
      <c r="EF118" s="196"/>
      <c r="EG118" s="196"/>
      <c r="EH118" s="196"/>
      <c r="EI118" s="196"/>
      <c r="EJ118" s="196"/>
      <c r="EK118" s="196"/>
      <c r="EL118" s="196"/>
      <c r="EM118" s="196"/>
      <c r="EN118" s="196"/>
      <c r="EO118" s="196"/>
      <c r="EP118" s="196"/>
      <c r="EQ118" s="196"/>
      <c r="ER118" s="196"/>
      <c r="ES118" s="196"/>
      <c r="ET118" s="196"/>
      <c r="EU118" s="196"/>
      <c r="EV118" s="196"/>
      <c r="EW118" s="196"/>
      <c r="EX118" s="196"/>
      <c r="EY118" s="196"/>
      <c r="EZ118" s="196"/>
      <c r="FA118" s="196"/>
      <c r="FB118" s="196"/>
      <c r="FC118" s="196"/>
      <c r="FD118" s="196"/>
      <c r="FE118" s="196"/>
      <c r="FF118" s="196"/>
      <c r="FG118" s="196"/>
      <c r="FH118" s="196"/>
    </row>
    <row r="119" spans="1:164" s="585" customFormat="1" ht="16.5" thickBot="1" x14ac:dyDescent="0.25">
      <c r="A119" s="593"/>
      <c r="C119" s="153"/>
      <c r="D119" s="153"/>
      <c r="E119" s="164"/>
      <c r="F119" s="164"/>
      <c r="G119" s="164"/>
      <c r="H119" s="164"/>
      <c r="I119" s="164"/>
      <c r="J119" s="187"/>
      <c r="K119" s="164"/>
      <c r="L119" s="164"/>
      <c r="M119" s="187"/>
      <c r="N119" s="164"/>
      <c r="O119" s="164"/>
      <c r="P119" s="187"/>
      <c r="R119" s="594"/>
      <c r="S119" s="196"/>
      <c r="T119" s="196"/>
      <c r="U119" s="197"/>
      <c r="V119" s="196"/>
      <c r="W119" s="196"/>
      <c r="X119" s="196"/>
      <c r="Y119" s="196"/>
      <c r="Z119" s="196"/>
      <c r="AA119" s="196"/>
      <c r="AB119" s="196"/>
      <c r="AC119" s="196"/>
      <c r="AD119" s="196"/>
      <c r="AE119" s="196"/>
      <c r="AF119" s="196"/>
      <c r="AG119" s="196"/>
      <c r="AH119" s="196"/>
      <c r="AI119" s="196"/>
      <c r="AJ119" s="196"/>
      <c r="AK119" s="196"/>
      <c r="AL119" s="196"/>
      <c r="AM119" s="196"/>
      <c r="AN119" s="196"/>
      <c r="AO119" s="196"/>
      <c r="AP119" s="196"/>
      <c r="AQ119" s="196"/>
      <c r="AR119" s="196"/>
      <c r="AS119" s="196"/>
      <c r="AT119" s="196"/>
      <c r="AU119" s="196"/>
      <c r="AV119" s="196"/>
      <c r="AW119" s="196"/>
      <c r="AX119" s="196"/>
      <c r="AY119" s="196"/>
      <c r="AZ119" s="196"/>
      <c r="BA119" s="196"/>
      <c r="BB119" s="196"/>
      <c r="BC119" s="196"/>
      <c r="BD119" s="196"/>
      <c r="BE119" s="196"/>
      <c r="BF119" s="196"/>
      <c r="BG119" s="196"/>
      <c r="BH119" s="196"/>
      <c r="BI119" s="196"/>
      <c r="BJ119" s="196"/>
      <c r="BK119" s="196"/>
      <c r="BL119" s="196"/>
      <c r="BM119" s="196"/>
      <c r="BN119" s="196"/>
      <c r="BO119" s="196"/>
      <c r="BP119" s="196"/>
      <c r="BQ119" s="196"/>
      <c r="BR119" s="196"/>
      <c r="BS119" s="196"/>
      <c r="BT119" s="196"/>
      <c r="BU119" s="196"/>
      <c r="BV119" s="196"/>
      <c r="BW119" s="196"/>
      <c r="BX119" s="196"/>
      <c r="BY119" s="196"/>
      <c r="BZ119" s="196"/>
      <c r="CA119" s="196"/>
      <c r="CB119" s="196"/>
      <c r="CC119" s="196"/>
      <c r="CD119" s="196"/>
      <c r="CE119" s="196"/>
      <c r="CF119" s="196"/>
      <c r="CG119" s="196"/>
      <c r="CH119" s="196"/>
      <c r="CI119" s="196"/>
      <c r="CJ119" s="196"/>
      <c r="CK119" s="196"/>
      <c r="CL119" s="196"/>
      <c r="CM119" s="196"/>
      <c r="CN119" s="196"/>
      <c r="CO119" s="196"/>
      <c r="CP119" s="196"/>
      <c r="CQ119" s="196"/>
      <c r="CR119" s="196"/>
      <c r="CS119" s="196"/>
      <c r="CT119" s="196"/>
      <c r="CU119" s="196"/>
      <c r="CV119" s="196"/>
      <c r="CW119" s="196"/>
      <c r="CX119" s="196"/>
      <c r="CY119" s="196"/>
      <c r="CZ119" s="196"/>
      <c r="DA119" s="196"/>
      <c r="DB119" s="196"/>
      <c r="DC119" s="196"/>
      <c r="DD119" s="196"/>
      <c r="DE119" s="196"/>
      <c r="DF119" s="196"/>
      <c r="DG119" s="196"/>
      <c r="DH119" s="196"/>
      <c r="DI119" s="196"/>
      <c r="DJ119" s="196"/>
      <c r="DK119" s="196"/>
      <c r="DL119" s="196"/>
      <c r="DM119" s="196"/>
      <c r="DN119" s="196"/>
      <c r="DO119" s="196"/>
      <c r="DP119" s="196"/>
      <c r="DQ119" s="196"/>
      <c r="DR119" s="196"/>
      <c r="DS119" s="196"/>
      <c r="DT119" s="196"/>
      <c r="DU119" s="196"/>
      <c r="DV119" s="196"/>
      <c r="DW119" s="196"/>
      <c r="DX119" s="196"/>
      <c r="DY119" s="196"/>
      <c r="DZ119" s="196"/>
      <c r="EA119" s="196"/>
      <c r="EB119" s="196"/>
      <c r="EC119" s="196"/>
      <c r="ED119" s="196"/>
      <c r="EE119" s="196"/>
      <c r="EF119" s="196"/>
      <c r="EG119" s="196"/>
      <c r="EH119" s="196"/>
      <c r="EI119" s="196"/>
      <c r="EJ119" s="196"/>
      <c r="EK119" s="196"/>
      <c r="EL119" s="196"/>
      <c r="EM119" s="196"/>
      <c r="EN119" s="196"/>
      <c r="EO119" s="196"/>
      <c r="EP119" s="196"/>
      <c r="EQ119" s="196"/>
      <c r="ER119" s="196"/>
      <c r="ES119" s="196"/>
      <c r="ET119" s="196"/>
      <c r="EU119" s="196"/>
      <c r="EV119" s="196"/>
      <c r="EW119" s="196"/>
      <c r="EX119" s="196"/>
      <c r="EY119" s="196"/>
      <c r="EZ119" s="196"/>
      <c r="FA119" s="196"/>
      <c r="FB119" s="196"/>
      <c r="FC119" s="196"/>
      <c r="FD119" s="196"/>
      <c r="FE119" s="196"/>
      <c r="FF119" s="196"/>
      <c r="FG119" s="196"/>
      <c r="FH119" s="196"/>
    </row>
    <row r="120" spans="1:164" s="585" customFormat="1" ht="16.5" thickBot="1" x14ac:dyDescent="0.25">
      <c r="A120" s="593"/>
      <c r="C120" s="581" t="s">
        <v>1216</v>
      </c>
      <c r="D120" s="581"/>
      <c r="E120" s="581"/>
      <c r="F120" s="581"/>
      <c r="G120" s="581"/>
      <c r="H120" s="164"/>
      <c r="I120" s="164"/>
      <c r="J120" s="960">
        <f>ROUND(+J116-J118,0)</f>
        <v>0</v>
      </c>
      <c r="K120" s="1061"/>
      <c r="L120" s="164"/>
      <c r="M120" s="960">
        <f>ROUND(+M116-M118,0)</f>
        <v>0</v>
      </c>
      <c r="N120" s="1061"/>
      <c r="O120" s="164"/>
      <c r="P120" s="1059">
        <f>ROUND(+P116-P118,0)</f>
        <v>0</v>
      </c>
      <c r="R120" s="594"/>
      <c r="S120" s="196"/>
      <c r="T120" s="196"/>
      <c r="U120" s="196"/>
      <c r="V120" s="196"/>
      <c r="W120" s="196"/>
      <c r="X120" s="196"/>
      <c r="Y120" s="196"/>
      <c r="Z120" s="196"/>
      <c r="AA120" s="196"/>
      <c r="AB120" s="196"/>
      <c r="AC120" s="196"/>
      <c r="AD120" s="196"/>
      <c r="AE120" s="196"/>
      <c r="AF120" s="196"/>
      <c r="AG120" s="196"/>
      <c r="AH120" s="196"/>
      <c r="AI120" s="196"/>
      <c r="AJ120" s="196"/>
      <c r="AK120" s="196"/>
      <c r="AL120" s="196"/>
      <c r="AM120" s="196"/>
      <c r="AN120" s="196"/>
      <c r="AO120" s="196"/>
      <c r="AP120" s="196"/>
      <c r="AQ120" s="196"/>
      <c r="AR120" s="196"/>
      <c r="AS120" s="196"/>
      <c r="AT120" s="196"/>
      <c r="AU120" s="196"/>
      <c r="AV120" s="196"/>
      <c r="AW120" s="196"/>
      <c r="AX120" s="196"/>
      <c r="AY120" s="196"/>
      <c r="AZ120" s="196"/>
      <c r="BA120" s="196"/>
      <c r="BB120" s="196"/>
      <c r="BC120" s="196"/>
      <c r="BD120" s="196"/>
      <c r="BE120" s="196"/>
      <c r="BF120" s="196"/>
      <c r="BG120" s="196"/>
      <c r="BH120" s="196"/>
      <c r="BI120" s="196"/>
      <c r="BJ120" s="196"/>
      <c r="BK120" s="196"/>
      <c r="BL120" s="196"/>
      <c r="BM120" s="196"/>
      <c r="BN120" s="196"/>
      <c r="BO120" s="196"/>
      <c r="BP120" s="196"/>
      <c r="BQ120" s="196"/>
      <c r="BR120" s="196"/>
      <c r="BS120" s="196"/>
      <c r="BT120" s="196"/>
      <c r="BU120" s="196"/>
      <c r="BV120" s="196"/>
      <c r="BW120" s="196"/>
      <c r="BX120" s="196"/>
      <c r="BY120" s="196"/>
      <c r="BZ120" s="196"/>
      <c r="CA120" s="196"/>
      <c r="CB120" s="196"/>
      <c r="CC120" s="196"/>
      <c r="CD120" s="196"/>
      <c r="CE120" s="196"/>
      <c r="CF120" s="196"/>
      <c r="CG120" s="196"/>
      <c r="CH120" s="196"/>
      <c r="CI120" s="196"/>
      <c r="CJ120" s="196"/>
      <c r="CK120" s="196"/>
      <c r="CL120" s="196"/>
      <c r="CM120" s="196"/>
      <c r="CN120" s="196"/>
      <c r="CO120" s="196"/>
      <c r="CP120" s="196"/>
      <c r="CQ120" s="196"/>
      <c r="CR120" s="196"/>
      <c r="CS120" s="196"/>
      <c r="CT120" s="196"/>
      <c r="CU120" s="196"/>
      <c r="CV120" s="196"/>
      <c r="CW120" s="196"/>
      <c r="CX120" s="196"/>
      <c r="CY120" s="196"/>
      <c r="CZ120" s="196"/>
      <c r="DA120" s="196"/>
      <c r="DB120" s="196"/>
      <c r="DC120" s="196"/>
      <c r="DD120" s="196"/>
      <c r="DE120" s="196"/>
      <c r="DF120" s="196"/>
      <c r="DG120" s="196"/>
      <c r="DH120" s="196"/>
      <c r="DI120" s="196"/>
      <c r="DJ120" s="196"/>
      <c r="DK120" s="196"/>
      <c r="DL120" s="196"/>
      <c r="DM120" s="196"/>
      <c r="DN120" s="196"/>
      <c r="DO120" s="196"/>
      <c r="DP120" s="196"/>
      <c r="DQ120" s="196"/>
      <c r="DR120" s="196"/>
      <c r="DS120" s="196"/>
      <c r="DT120" s="196"/>
      <c r="DU120" s="196"/>
      <c r="DV120" s="196"/>
      <c r="DW120" s="196"/>
      <c r="DX120" s="196"/>
      <c r="DY120" s="196"/>
      <c r="DZ120" s="196"/>
      <c r="EA120" s="196"/>
      <c r="EB120" s="196"/>
      <c r="EC120" s="196"/>
      <c r="ED120" s="196"/>
      <c r="EE120" s="196"/>
      <c r="EF120" s="196"/>
      <c r="EG120" s="196"/>
      <c r="EH120" s="196"/>
      <c r="EI120" s="196"/>
      <c r="EJ120" s="196"/>
      <c r="EK120" s="196"/>
      <c r="EL120" s="196"/>
      <c r="EM120" s="196"/>
      <c r="EN120" s="196"/>
      <c r="EO120" s="196"/>
      <c r="EP120" s="196"/>
      <c r="EQ120" s="196"/>
      <c r="ER120" s="196"/>
      <c r="ES120" s="196"/>
      <c r="ET120" s="196"/>
      <c r="EU120" s="196"/>
      <c r="EV120" s="196"/>
      <c r="EW120" s="196"/>
      <c r="EX120" s="196"/>
      <c r="EY120" s="196"/>
      <c r="EZ120" s="196"/>
      <c r="FA120" s="196"/>
      <c r="FB120" s="196"/>
      <c r="FC120" s="196"/>
      <c r="FD120" s="196"/>
      <c r="FE120" s="196"/>
      <c r="FF120" s="196"/>
      <c r="FG120" s="196"/>
      <c r="FH120" s="196"/>
    </row>
    <row r="121" spans="1:164" ht="18" customHeight="1" x14ac:dyDescent="0.2">
      <c r="A121" s="593"/>
      <c r="B121" s="585"/>
      <c r="C121" s="105"/>
      <c r="D121" s="86"/>
      <c r="E121" s="17"/>
      <c r="F121" s="17"/>
      <c r="G121" s="17"/>
      <c r="H121" s="17"/>
      <c r="I121" s="17"/>
      <c r="J121" s="17"/>
      <c r="K121" s="17"/>
      <c r="L121" s="17"/>
      <c r="M121" s="338"/>
      <c r="N121" s="17"/>
      <c r="O121" s="17"/>
      <c r="P121" s="17"/>
      <c r="Q121" s="2"/>
      <c r="R121" s="84"/>
    </row>
    <row r="122" spans="1:164" ht="18" customHeight="1" thickBot="1" x14ac:dyDescent="0.3">
      <c r="A122" s="593"/>
      <c r="B122" s="585"/>
      <c r="C122" s="133" t="s">
        <v>904</v>
      </c>
      <c r="D122" s="86"/>
      <c r="E122" s="17"/>
      <c r="F122" s="17"/>
      <c r="G122" s="17"/>
      <c r="H122" s="17"/>
      <c r="I122" s="17"/>
      <c r="J122" s="17"/>
      <c r="K122" s="17"/>
      <c r="L122" s="17"/>
      <c r="M122" s="338"/>
      <c r="N122" s="17"/>
      <c r="O122" s="17"/>
      <c r="P122" s="17"/>
      <c r="Q122" s="2"/>
      <c r="R122" s="84"/>
    </row>
    <row r="123" spans="1:164" ht="18" customHeight="1" thickBot="1" x14ac:dyDescent="0.3">
      <c r="A123" s="593"/>
      <c r="B123" s="585"/>
      <c r="C123" s="105" t="s">
        <v>5570</v>
      </c>
      <c r="D123" s="637"/>
      <c r="E123" s="637"/>
      <c r="F123" s="637"/>
      <c r="G123" s="637"/>
      <c r="H123" s="17"/>
      <c r="I123" s="17"/>
      <c r="J123" s="1004">
        <f>(((('Part 3'!J192+'Part 3'!T192))*J$33)+(('Part 3'!M192+'Part 3'!W192)*IF('Part 2 DA Summary'!$P$6&gt;0,1,Local_Share_Total)))*-1</f>
        <v>0</v>
      </c>
      <c r="K123" s="2"/>
      <c r="L123" s="2"/>
      <c r="M123" s="1056">
        <f>(((('Part 3'!J192+'Part 3'!T192))*M$33))*-1</f>
        <v>0</v>
      </c>
      <c r="N123" s="2"/>
      <c r="O123" s="2"/>
      <c r="P123" s="1004">
        <f>(((('Part 3'!J192+'Part 3'!T192))*P$33))*-1</f>
        <v>0</v>
      </c>
      <c r="Q123" s="2"/>
      <c r="R123" s="84"/>
      <c r="T123" s="213"/>
      <c r="V123" s="213"/>
    </row>
    <row r="124" spans="1:164" ht="18" customHeight="1" x14ac:dyDescent="0.25">
      <c r="A124" s="593"/>
      <c r="B124" s="585"/>
      <c r="C124" s="17"/>
      <c r="D124" s="17"/>
      <c r="E124" s="17"/>
      <c r="F124" s="17"/>
      <c r="G124" s="17"/>
      <c r="H124" s="17"/>
      <c r="I124" s="17"/>
      <c r="J124" s="17"/>
      <c r="K124" s="17"/>
      <c r="L124" s="17"/>
      <c r="M124" s="338"/>
      <c r="N124" s="17"/>
      <c r="O124" s="17"/>
      <c r="P124" s="17"/>
      <c r="Q124" s="2"/>
      <c r="R124" s="84"/>
      <c r="U124" s="213"/>
    </row>
    <row r="125" spans="1:164" ht="18" customHeight="1" thickBot="1" x14ac:dyDescent="0.25">
      <c r="A125" s="593"/>
      <c r="B125" s="585"/>
      <c r="C125" s="138" t="s">
        <v>37</v>
      </c>
      <c r="D125" s="86"/>
      <c r="E125" s="17"/>
      <c r="F125" s="17"/>
      <c r="G125" s="17"/>
      <c r="H125" s="17"/>
      <c r="I125" s="17"/>
      <c r="J125" s="17"/>
      <c r="K125" s="17"/>
      <c r="L125" s="17"/>
      <c r="M125" s="17"/>
      <c r="N125" s="17"/>
      <c r="O125" s="17"/>
      <c r="P125" s="17"/>
      <c r="Q125" s="2"/>
      <c r="R125" s="84"/>
    </row>
    <row r="126" spans="1:164" ht="18" customHeight="1" thickBot="1" x14ac:dyDescent="0.25">
      <c r="A126" s="593"/>
      <c r="B126" s="585"/>
      <c r="C126" s="145" t="s">
        <v>5571</v>
      </c>
      <c r="D126" s="597"/>
      <c r="E126" s="597"/>
      <c r="F126" s="597"/>
      <c r="G126" s="597"/>
      <c r="H126" s="17"/>
      <c r="I126" s="17"/>
      <c r="J126" s="960">
        <f>((((+'Part 3'!J79+'Part 3'!T79)*(0.5))*J$33)+(('Part 3'!M79+'Part 3'!W79)*(0.5)*IF('Part 2 DA Summary'!$P$6&gt;0,1,Local_Share_Total))+(((+'Part 3'!J196+'Part 3'!T196))*J$33)+(('Part 3'!M196+'Part 3'!W196)*IF('Part 2 DA Summary'!$P$6&gt;0,1,Local_Share_Total)))*-1</f>
        <v>0</v>
      </c>
      <c r="K126" s="1024"/>
      <c r="L126" s="17"/>
      <c r="M126" s="1058">
        <f>(((('Part 3'!J79+'Part 3'!T79)*(0.5))*M$33)+((('Part 3'!J196+'Part 3'!T196))*M$33))*-1</f>
        <v>0</v>
      </c>
      <c r="N126" s="17"/>
      <c r="O126" s="17"/>
      <c r="P126" s="960">
        <f>(((('Part 3'!J79+'Part 3'!T79)*(0.5))*P$33)+((('Part 3'!J196+'Part 3'!T196))*P$33))*-1</f>
        <v>0</v>
      </c>
      <c r="Q126" s="1054"/>
      <c r="R126" s="84"/>
    </row>
    <row r="127" spans="1:164" ht="18" customHeight="1" thickBot="1" x14ac:dyDescent="0.25">
      <c r="A127" s="593"/>
      <c r="B127" s="585"/>
      <c r="C127" s="597"/>
      <c r="D127" s="597"/>
      <c r="E127" s="597"/>
      <c r="F127" s="597"/>
      <c r="G127" s="597"/>
      <c r="H127" s="17"/>
      <c r="I127" s="17"/>
      <c r="J127" s="17"/>
      <c r="K127" s="17"/>
      <c r="L127" s="17"/>
      <c r="M127" s="338"/>
      <c r="N127" s="17"/>
      <c r="O127" s="17"/>
      <c r="P127" s="17"/>
      <c r="Q127" s="2"/>
      <c r="R127" s="84"/>
    </row>
    <row r="128" spans="1:164" ht="18" customHeight="1" thickBot="1" x14ac:dyDescent="0.25">
      <c r="A128" s="593"/>
      <c r="B128" s="585"/>
      <c r="C128" s="105" t="s">
        <v>5572</v>
      </c>
      <c r="D128" s="105"/>
      <c r="E128" s="17"/>
      <c r="F128" s="17"/>
      <c r="G128" s="17"/>
      <c r="H128" s="17"/>
      <c r="I128" s="17"/>
      <c r="J128" s="980">
        <f>INDEX(Data!AF:AF,MATCH(Import_LA_Code,Ref_LA_Codes,0))</f>
        <v>0</v>
      </c>
      <c r="K128" s="1068"/>
      <c r="L128" s="2"/>
      <c r="M128" s="1072">
        <f>INDEX(Data!AG:AG,MATCH(Import_LA_Code,Ref_LA_Codes,0))</f>
        <v>0</v>
      </c>
      <c r="N128" s="2"/>
      <c r="O128" s="2"/>
      <c r="P128" s="980">
        <f>INDEX(Data!AH:AH,MATCH(Import_LA_Code,Ref_LA_Codes,0))</f>
        <v>0</v>
      </c>
      <c r="Q128" s="1068"/>
      <c r="R128" s="84"/>
    </row>
    <row r="129" spans="1:18" ht="18" customHeight="1" thickBot="1" x14ac:dyDescent="0.25">
      <c r="A129" s="593"/>
      <c r="B129" s="585"/>
      <c r="C129" s="105"/>
      <c r="D129" s="86"/>
      <c r="E129" s="17"/>
      <c r="F129" s="17"/>
      <c r="G129" s="17"/>
      <c r="H129" s="17"/>
      <c r="I129" s="17"/>
      <c r="J129" s="91"/>
      <c r="K129" s="17"/>
      <c r="L129" s="17"/>
      <c r="M129" s="91"/>
      <c r="N129" s="17"/>
      <c r="O129" s="17"/>
      <c r="P129" s="91"/>
      <c r="Q129" s="2"/>
      <c r="R129" s="84"/>
    </row>
    <row r="130" spans="1:18" ht="18" customHeight="1" thickBot="1" x14ac:dyDescent="0.25">
      <c r="A130" s="593"/>
      <c r="B130" s="585"/>
      <c r="C130" s="105" t="s">
        <v>1217</v>
      </c>
      <c r="D130" s="105"/>
      <c r="E130" s="17"/>
      <c r="F130" s="17"/>
      <c r="G130" s="17"/>
      <c r="H130" s="17"/>
      <c r="I130" s="17"/>
      <c r="J130" s="1028">
        <f>ROUND(+J126-J128,0)</f>
        <v>0</v>
      </c>
      <c r="K130" s="2"/>
      <c r="L130" s="2"/>
      <c r="M130" s="952">
        <f>ROUND(+M126-M128,0)</f>
        <v>0</v>
      </c>
      <c r="N130" s="1054"/>
      <c r="O130" s="2"/>
      <c r="P130" s="1028">
        <f>ROUND(+P126-P128,0)</f>
        <v>0</v>
      </c>
      <c r="Q130" s="2"/>
      <c r="R130" s="84"/>
    </row>
    <row r="131" spans="1:18" ht="18" customHeight="1" x14ac:dyDescent="0.2">
      <c r="A131" s="593"/>
      <c r="B131" s="585"/>
      <c r="C131" s="105"/>
      <c r="D131" s="86"/>
      <c r="E131" s="17"/>
      <c r="F131" s="17"/>
      <c r="G131" s="17"/>
      <c r="H131" s="17"/>
      <c r="I131" s="17"/>
      <c r="J131" s="17"/>
      <c r="K131" s="17"/>
      <c r="L131" s="17"/>
      <c r="M131" s="17"/>
      <c r="N131" s="17"/>
      <c r="O131" s="17"/>
      <c r="P131" s="17"/>
      <c r="Q131" s="2"/>
      <c r="R131" s="84"/>
    </row>
    <row r="132" spans="1:18" ht="18" customHeight="1" thickBot="1" x14ac:dyDescent="0.25">
      <c r="A132" s="593"/>
      <c r="B132" s="585"/>
      <c r="C132" s="138" t="s">
        <v>3691</v>
      </c>
      <c r="D132" s="86"/>
      <c r="E132" s="17"/>
      <c r="F132" s="17"/>
      <c r="G132" s="17"/>
      <c r="H132" s="17"/>
      <c r="I132" s="17"/>
      <c r="J132" s="17"/>
      <c r="K132" s="17"/>
      <c r="L132" s="17"/>
      <c r="M132" s="17"/>
      <c r="N132" s="17"/>
      <c r="O132" s="17"/>
      <c r="P132" s="17"/>
      <c r="Q132" s="2"/>
      <c r="R132" s="84"/>
    </row>
    <row r="133" spans="1:18" ht="18" customHeight="1" thickBot="1" x14ac:dyDescent="0.25">
      <c r="A133" s="593"/>
      <c r="B133" s="585"/>
      <c r="C133" s="145" t="s">
        <v>5573</v>
      </c>
      <c r="D133" s="597"/>
      <c r="E133" s="597"/>
      <c r="F133" s="597"/>
      <c r="G133" s="597"/>
      <c r="H133" s="17"/>
      <c r="I133" s="17"/>
      <c r="J133" s="960">
        <f>((((+'Part 3'!J200+'Part 3'!T200))*J$33)+(('Part 3'!M200+'Part 3'!W200)*IF('Part 2 DA Summary'!$P$6&gt;0,1,Local_Share_Total))+(((+'Part 3'!J202+'Part 3'!T202))*J$33)+(('Part 3'!M202+'Part 3'!W202)*IF('Part 2 DA Summary'!$P$6&gt;0,1,Local_Share_Total)))*-1</f>
        <v>0</v>
      </c>
      <c r="K133" s="1024"/>
      <c r="L133" s="17"/>
      <c r="M133" s="1058">
        <f>(((('Part 3'!J200+'Part 3'!T200))*M$33)+((('Part 3'!J202+'Part 3'!T202))*M$33))*-1</f>
        <v>0</v>
      </c>
      <c r="N133" s="17"/>
      <c r="O133" s="17"/>
      <c r="P133" s="1059">
        <f>(((('Part 3'!J200+'Part 3'!T200))*P$33)+((('Part 3'!J202+'Part 3'!T202))*P$33))*-1</f>
        <v>0</v>
      </c>
      <c r="Q133" s="2"/>
      <c r="R133" s="84"/>
    </row>
    <row r="134" spans="1:18" ht="18" customHeight="1" thickBot="1" x14ac:dyDescent="0.25">
      <c r="A134" s="593"/>
      <c r="B134" s="585"/>
      <c r="C134" s="597"/>
      <c r="D134" s="597"/>
      <c r="E134" s="597"/>
      <c r="F134" s="597"/>
      <c r="G134" s="597"/>
      <c r="H134" s="17"/>
      <c r="I134" s="17"/>
      <c r="J134" s="17"/>
      <c r="K134" s="17"/>
      <c r="L134" s="17"/>
      <c r="M134" s="338"/>
      <c r="N134" s="17"/>
      <c r="O134" s="17"/>
      <c r="P134" s="17"/>
      <c r="Q134" s="2"/>
      <c r="R134" s="84"/>
    </row>
    <row r="135" spans="1:18" ht="18" customHeight="1" thickBot="1" x14ac:dyDescent="0.25">
      <c r="A135" s="593"/>
      <c r="B135" s="585"/>
      <c r="C135" s="105" t="s">
        <v>5574</v>
      </c>
      <c r="D135" s="105"/>
      <c r="E135" s="17"/>
      <c r="F135" s="17"/>
      <c r="G135" s="17"/>
      <c r="H135" s="17"/>
      <c r="I135" s="17"/>
      <c r="J135" s="980">
        <f>INDEX(Data!AI:AI,MATCH(Import_LA_Code,Ref_LA_Codes,0))</f>
        <v>0</v>
      </c>
      <c r="K135" s="1068"/>
      <c r="L135" s="2"/>
      <c r="M135" s="979">
        <f>INDEX(Data!AJ:AJ,MATCH(Import_LA_Code,Ref_LA_Codes,0))</f>
        <v>0</v>
      </c>
      <c r="N135" s="1068"/>
      <c r="O135" s="2"/>
      <c r="P135" s="980">
        <f>INDEX(Data!AK:AK,MATCH(Import_LA_Code,Ref_LA_Codes,0))</f>
        <v>0</v>
      </c>
      <c r="Q135" s="1068"/>
      <c r="R135" s="84"/>
    </row>
    <row r="136" spans="1:18" ht="18" customHeight="1" thickBot="1" x14ac:dyDescent="0.25">
      <c r="A136" s="593"/>
      <c r="B136" s="585"/>
      <c r="C136" s="105"/>
      <c r="D136" s="105"/>
      <c r="E136" s="17"/>
      <c r="F136" s="17"/>
      <c r="G136" s="17"/>
      <c r="H136" s="17"/>
      <c r="I136" s="17"/>
      <c r="J136" s="91"/>
      <c r="K136" s="17"/>
      <c r="L136" s="17"/>
      <c r="M136" s="91"/>
      <c r="N136" s="17"/>
      <c r="O136" s="17"/>
      <c r="P136" s="91"/>
      <c r="Q136" s="2"/>
      <c r="R136" s="84"/>
    </row>
    <row r="137" spans="1:18" ht="18" customHeight="1" thickBot="1" x14ac:dyDescent="0.25">
      <c r="A137" s="593"/>
      <c r="B137" s="585"/>
      <c r="C137" s="105" t="s">
        <v>1218</v>
      </c>
      <c r="D137" s="105"/>
      <c r="E137" s="17"/>
      <c r="F137" s="17"/>
      <c r="G137" s="17"/>
      <c r="H137" s="17"/>
      <c r="I137" s="17"/>
      <c r="J137" s="952">
        <f>ROUND(+J133-J135,0)</f>
        <v>0</v>
      </c>
      <c r="K137" s="1054"/>
      <c r="L137" s="2"/>
      <c r="M137" s="1028">
        <f>ROUND(+M133-M135,0)</f>
        <v>0</v>
      </c>
      <c r="N137" s="2"/>
      <c r="O137" s="2"/>
      <c r="P137" s="1028">
        <f>ROUND(+P133-P135,0)</f>
        <v>0</v>
      </c>
      <c r="Q137" s="2"/>
      <c r="R137" s="84"/>
    </row>
    <row r="138" spans="1:18" ht="18" customHeight="1" x14ac:dyDescent="0.2">
      <c r="A138" s="593"/>
      <c r="B138" s="585"/>
      <c r="C138" s="105"/>
      <c r="D138" s="86"/>
      <c r="E138" s="17"/>
      <c r="F138" s="17"/>
      <c r="G138" s="17"/>
      <c r="H138" s="17"/>
      <c r="I138" s="17"/>
      <c r="J138" s="17"/>
      <c r="K138" s="17"/>
      <c r="L138" s="17"/>
      <c r="M138" s="17"/>
      <c r="N138" s="17"/>
      <c r="O138" s="17"/>
      <c r="P138" s="17"/>
      <c r="Q138" s="2"/>
      <c r="R138" s="84"/>
    </row>
    <row r="139" spans="1:18" ht="18" customHeight="1" thickBot="1" x14ac:dyDescent="0.25">
      <c r="A139" s="593"/>
      <c r="B139" s="585"/>
      <c r="C139" s="138" t="s">
        <v>7127</v>
      </c>
      <c r="D139" s="86"/>
      <c r="E139" s="17"/>
      <c r="F139" s="17"/>
      <c r="G139" s="17"/>
      <c r="H139" s="17"/>
      <c r="I139" s="17"/>
      <c r="J139" s="17"/>
      <c r="K139" s="17"/>
      <c r="L139" s="17"/>
      <c r="M139" s="17"/>
      <c r="N139" s="17"/>
      <c r="O139" s="17"/>
      <c r="P139" s="17"/>
      <c r="Q139" s="2"/>
      <c r="R139" s="84"/>
    </row>
    <row r="140" spans="1:18" ht="18" customHeight="1" thickBot="1" x14ac:dyDescent="0.25">
      <c r="A140" s="593"/>
      <c r="B140" s="585"/>
      <c r="C140" s="145" t="s">
        <v>5575</v>
      </c>
      <c r="D140" s="597"/>
      <c r="E140" s="597"/>
      <c r="F140" s="597"/>
      <c r="G140" s="597"/>
      <c r="H140" s="17"/>
      <c r="I140" s="17"/>
      <c r="J140" s="960">
        <f>((((+'Part 3'!J206+'Part 3'!T206))*J$33)+(('Part 3'!M206+'Part 3'!W206)*IF('Part 2 DA Summary'!$P$6&gt;0,1,Local_Share_Total))+(((+'Part 3'!J210+'Part 3'!T210))*J$33)+(('Part 3'!M210+'Part 3'!W210)*IF('Part 2 DA Summary'!$P$6&gt;0,1,Local_Share_Total)))*-1</f>
        <v>0</v>
      </c>
      <c r="K140" s="1024"/>
      <c r="L140" s="17"/>
      <c r="M140" s="1058">
        <f>(((('Part 3'!J206+'Part 3'!T206))*M$33)+((('Part 3'!J210+'Part 3'!T210))*M$33))*-1</f>
        <v>0</v>
      </c>
      <c r="N140" s="17"/>
      <c r="O140" s="17"/>
      <c r="P140" s="960">
        <f>(((('Part 3'!J206+'Part 3'!T206))*P$33)+((('Part 3'!J210+'Part 3'!T210))*P$33))*-1</f>
        <v>0</v>
      </c>
      <c r="Q140" s="1054"/>
      <c r="R140" s="84"/>
    </row>
    <row r="141" spans="1:18" ht="18" customHeight="1" thickBot="1" x14ac:dyDescent="0.25">
      <c r="A141" s="593"/>
      <c r="B141" s="585"/>
      <c r="C141" s="597"/>
      <c r="D141" s="597"/>
      <c r="E141" s="597"/>
      <c r="F141" s="597"/>
      <c r="G141" s="597"/>
      <c r="H141" s="17"/>
      <c r="I141" s="17"/>
      <c r="J141" s="17"/>
      <c r="K141" s="17"/>
      <c r="L141" s="17"/>
      <c r="M141" s="338"/>
      <c r="N141" s="17"/>
      <c r="O141" s="17"/>
      <c r="P141" s="17"/>
      <c r="Q141" s="2"/>
      <c r="R141" s="84"/>
    </row>
    <row r="142" spans="1:18" ht="18" customHeight="1" thickBot="1" x14ac:dyDescent="0.25">
      <c r="A142" s="593"/>
      <c r="B142" s="585"/>
      <c r="C142" s="105" t="s">
        <v>5576</v>
      </c>
      <c r="D142" s="86"/>
      <c r="E142" s="17"/>
      <c r="F142" s="17"/>
      <c r="G142" s="17"/>
      <c r="H142" s="17"/>
      <c r="I142" s="17"/>
      <c r="J142" s="1073">
        <f>INDEX(Data!AL:AL,MATCH(Import_LA_Code,Ref_LA_Codes,0))</f>
        <v>0</v>
      </c>
      <c r="K142" s="2"/>
      <c r="L142" s="2"/>
      <c r="M142" s="979">
        <f>INDEX(Data!AM:AM,MATCH(Import_LA_Code,Ref_LA_Codes,0))</f>
        <v>0</v>
      </c>
      <c r="N142" s="1068"/>
      <c r="O142" s="2"/>
      <c r="P142" s="980">
        <f>INDEX(Data!AN:AN,MATCH(Import_LA_Code,Ref_LA_Codes,0))</f>
        <v>0</v>
      </c>
      <c r="Q142" s="1068"/>
      <c r="R142" s="84"/>
    </row>
    <row r="143" spans="1:18" ht="18" customHeight="1" thickBot="1" x14ac:dyDescent="0.25">
      <c r="A143" s="593"/>
      <c r="B143" s="585"/>
      <c r="C143" s="105"/>
      <c r="D143" s="86"/>
      <c r="E143" s="17"/>
      <c r="F143" s="17"/>
      <c r="G143" s="17"/>
      <c r="H143" s="17"/>
      <c r="I143" s="17"/>
      <c r="J143" s="91"/>
      <c r="K143" s="17"/>
      <c r="L143" s="17"/>
      <c r="M143" s="91"/>
      <c r="N143" s="17"/>
      <c r="O143" s="17"/>
      <c r="P143" s="91"/>
      <c r="Q143" s="2"/>
      <c r="R143" s="84"/>
    </row>
    <row r="144" spans="1:18" ht="18" customHeight="1" thickBot="1" x14ac:dyDescent="0.25">
      <c r="A144" s="593"/>
      <c r="B144" s="585"/>
      <c r="C144" s="105" t="s">
        <v>1219</v>
      </c>
      <c r="D144" s="86"/>
      <c r="E144" s="17"/>
      <c r="F144" s="17"/>
      <c r="G144" s="17"/>
      <c r="H144" s="17"/>
      <c r="I144" s="17"/>
      <c r="J144" s="1028">
        <f>ROUND(+J140-J142,0)</f>
        <v>0</v>
      </c>
      <c r="K144" s="2"/>
      <c r="L144" s="2"/>
      <c r="M144" s="1028">
        <f>ROUND(+M140-M142,0)</f>
        <v>0</v>
      </c>
      <c r="N144" s="2"/>
      <c r="O144" s="2"/>
      <c r="P144" s="1028">
        <f>ROUND(+P140-P142,0)</f>
        <v>0</v>
      </c>
      <c r="Q144" s="2"/>
      <c r="R144" s="84"/>
    </row>
    <row r="145" spans="1:19" ht="18" customHeight="1" x14ac:dyDescent="0.2">
      <c r="A145" s="593"/>
      <c r="B145" s="585"/>
      <c r="C145" s="105"/>
      <c r="D145" s="86"/>
      <c r="E145" s="17"/>
      <c r="F145" s="17"/>
      <c r="G145" s="17"/>
      <c r="H145" s="17"/>
      <c r="I145" s="17"/>
      <c r="J145" s="17"/>
      <c r="K145" s="17"/>
      <c r="L145" s="17"/>
      <c r="M145" s="17"/>
      <c r="N145" s="17"/>
      <c r="O145" s="17"/>
      <c r="P145" s="17"/>
      <c r="Q145" s="2"/>
      <c r="R145" s="84"/>
    </row>
    <row r="146" spans="1:19" ht="18" customHeight="1" thickBot="1" x14ac:dyDescent="0.25">
      <c r="A146" s="1338"/>
      <c r="B146" s="585"/>
      <c r="C146" s="138" t="s">
        <v>993</v>
      </c>
      <c r="D146" s="86"/>
      <c r="E146" s="17"/>
      <c r="F146" s="17"/>
      <c r="G146" s="17"/>
      <c r="H146" s="17"/>
      <c r="I146" s="17"/>
      <c r="J146" s="17"/>
      <c r="K146" s="17"/>
      <c r="L146" s="17"/>
      <c r="M146" s="17"/>
      <c r="N146" s="17"/>
      <c r="O146" s="17"/>
      <c r="P146" s="17"/>
      <c r="Q146" s="2"/>
      <c r="R146" s="898"/>
    </row>
    <row r="147" spans="1:19" ht="18" customHeight="1" thickBot="1" x14ac:dyDescent="0.25">
      <c r="A147" s="1338"/>
      <c r="B147" s="585"/>
      <c r="C147" s="145" t="s">
        <v>5577</v>
      </c>
      <c r="D147" s="86"/>
      <c r="E147" s="17"/>
      <c r="F147" s="17"/>
      <c r="G147" s="17"/>
      <c r="H147" s="17"/>
      <c r="I147" s="17"/>
      <c r="J147" s="951">
        <f>((((+'Part 3'!J222+'Part 3'!T222))*J$33)+(('Part 3'!M222+'Part 3'!W222)*IF('Part 2 DA Summary'!$P$6&gt;0,1,Local_Share_Total)))*-1</f>
        <v>0</v>
      </c>
      <c r="K147" s="1045"/>
      <c r="L147" s="6"/>
      <c r="M147" s="1056">
        <f>(((('Part 3'!J222+'Part 3'!T222))*M$33))*-1</f>
        <v>0</v>
      </c>
      <c r="N147" s="6"/>
      <c r="O147" s="6"/>
      <c r="P147" s="1004">
        <f>((('Part 3'!J222+'Part 3'!T222))*P$33)*-1</f>
        <v>0</v>
      </c>
      <c r="Q147" s="2"/>
      <c r="R147" s="898"/>
    </row>
    <row r="148" spans="1:19" ht="18" customHeight="1" x14ac:dyDescent="0.2">
      <c r="A148" s="1338"/>
      <c r="B148" s="585"/>
      <c r="C148" s="105"/>
      <c r="D148" s="86"/>
      <c r="E148" s="17"/>
      <c r="F148" s="17"/>
      <c r="G148" s="17"/>
      <c r="H148" s="17"/>
      <c r="I148" s="17"/>
      <c r="J148" s="17"/>
      <c r="K148" s="17"/>
      <c r="L148" s="17"/>
      <c r="M148" s="17"/>
      <c r="N148" s="17"/>
      <c r="O148" s="17"/>
      <c r="P148" s="17"/>
      <c r="Q148" s="2"/>
      <c r="R148" s="898"/>
    </row>
    <row r="149" spans="1:19" ht="18" customHeight="1" thickBot="1" x14ac:dyDescent="0.25">
      <c r="A149" s="593"/>
      <c r="B149" s="585"/>
      <c r="C149" s="138" t="s">
        <v>991</v>
      </c>
      <c r="D149" s="86"/>
      <c r="E149" s="17"/>
      <c r="F149" s="17"/>
      <c r="G149" s="17"/>
      <c r="H149" s="17"/>
      <c r="I149" s="17"/>
      <c r="J149" s="17"/>
      <c r="K149" s="17"/>
      <c r="L149" s="17"/>
      <c r="M149" s="17"/>
      <c r="N149" s="17"/>
      <c r="O149" s="17"/>
      <c r="P149" s="17"/>
      <c r="Q149" s="2"/>
      <c r="R149" s="84"/>
    </row>
    <row r="150" spans="1:19" s="194" customFormat="1" ht="18" customHeight="1" thickBot="1" x14ac:dyDescent="0.25">
      <c r="A150" s="1530"/>
      <c r="B150" s="803"/>
      <c r="C150" s="145" t="s">
        <v>5578</v>
      </c>
      <c r="D150" s="597"/>
      <c r="E150" s="597"/>
      <c r="F150" s="597"/>
      <c r="G150" s="597"/>
      <c r="H150" s="6"/>
      <c r="I150" s="6"/>
      <c r="J150" s="1078">
        <f>((((+'Part 3'!J226+'Part 3'!T226))*J$33)+(('Part 3'!M226+'Part 3'!W226)*IF('Part 2 DA Summary'!$P$6&gt;0,1,Local_Share_Total)))*-1</f>
        <v>0</v>
      </c>
      <c r="K150" s="6"/>
      <c r="L150" s="6"/>
      <c r="M150" s="1056">
        <f>(((('Part 3'!J226+'Part 3'!T226))*M$33))*-1</f>
        <v>0</v>
      </c>
      <c r="N150" s="6"/>
      <c r="O150" s="6"/>
      <c r="P150" s="951">
        <f>((('Part 3'!J226+'Part 3'!T226))*P$33)*-1</f>
        <v>0</v>
      </c>
      <c r="Q150" s="1062"/>
      <c r="R150" s="751"/>
      <c r="S150" s="197"/>
    </row>
    <row r="151" spans="1:19" ht="18" customHeight="1" x14ac:dyDescent="0.2">
      <c r="A151" s="593"/>
      <c r="B151" s="585"/>
      <c r="C151" s="597"/>
      <c r="D151" s="597"/>
      <c r="E151" s="597"/>
      <c r="F151" s="597"/>
      <c r="G151" s="597"/>
      <c r="H151" s="17"/>
      <c r="I151" s="17"/>
      <c r="J151" s="17"/>
      <c r="K151" s="17"/>
      <c r="L151" s="17"/>
      <c r="M151" s="338"/>
      <c r="N151" s="17"/>
      <c r="O151" s="17"/>
      <c r="P151" s="17"/>
      <c r="Q151" s="2"/>
      <c r="R151" s="84"/>
    </row>
    <row r="152" spans="1:19" ht="18" customHeight="1" thickBot="1" x14ac:dyDescent="0.25">
      <c r="A152" s="593"/>
      <c r="B152" s="585"/>
      <c r="C152" s="580" t="s">
        <v>1208</v>
      </c>
      <c r="D152" s="153"/>
      <c r="E152" s="164"/>
      <c r="F152" s="164"/>
      <c r="G152" s="164"/>
      <c r="H152" s="17"/>
      <c r="I152" s="17"/>
      <c r="J152" s="91"/>
      <c r="K152" s="17"/>
      <c r="L152" s="17"/>
      <c r="M152" s="91"/>
      <c r="N152" s="17"/>
      <c r="O152" s="17"/>
      <c r="P152" s="91"/>
      <c r="Q152" s="2"/>
      <c r="R152" s="84"/>
    </row>
    <row r="153" spans="1:19" s="194" customFormat="1" ht="18" customHeight="1" thickBot="1" x14ac:dyDescent="0.25">
      <c r="A153" s="1530"/>
      <c r="B153" s="803"/>
      <c r="C153" s="581" t="s">
        <v>5579</v>
      </c>
      <c r="D153" s="581"/>
      <c r="E153" s="470"/>
      <c r="F153" s="470"/>
      <c r="G153" s="470"/>
      <c r="H153" s="6"/>
      <c r="I153" s="6"/>
      <c r="J153" s="1004">
        <f>((((+'Part 3'!J85+'Part 3'!T85))*J$33)+(('Part 3'!M85+'Part 3'!W85)*IF('Part 2 DA Summary'!$P$6&gt;0,1,Local_Share_Total)))*-1</f>
        <v>0</v>
      </c>
      <c r="K153" s="6"/>
      <c r="L153" s="6"/>
      <c r="M153" s="1056">
        <f>((('Part 3'!J85+'Part 3'!T85))*M$33)*-1</f>
        <v>0</v>
      </c>
      <c r="N153" s="6"/>
      <c r="O153" s="6"/>
      <c r="P153" s="951">
        <f>((('Part 3'!J85+'Part 3'!T85))*P$33)*-1</f>
        <v>0</v>
      </c>
      <c r="Q153" s="1062"/>
      <c r="R153" s="751"/>
      <c r="S153" s="197"/>
    </row>
    <row r="154" spans="1:19" ht="18" customHeight="1" x14ac:dyDescent="0.2">
      <c r="A154" s="593"/>
      <c r="B154" s="585"/>
      <c r="C154" s="105"/>
      <c r="D154" s="86"/>
      <c r="E154" s="17"/>
      <c r="F154" s="17"/>
      <c r="G154" s="17"/>
      <c r="H154" s="17"/>
      <c r="I154" s="17"/>
      <c r="J154" s="91"/>
      <c r="K154" s="17"/>
      <c r="L154" s="17"/>
      <c r="M154" s="91"/>
      <c r="N154" s="17"/>
      <c r="O154" s="17"/>
      <c r="P154" s="91"/>
      <c r="Q154" s="2"/>
      <c r="R154" s="84"/>
    </row>
    <row r="155" spans="1:19" ht="18" customHeight="1" thickBot="1" x14ac:dyDescent="0.25">
      <c r="A155" s="1338"/>
      <c r="B155" s="585"/>
      <c r="C155" s="138" t="s">
        <v>4015</v>
      </c>
      <c r="D155" s="86"/>
      <c r="E155" s="17"/>
      <c r="F155" s="17"/>
      <c r="G155" s="17"/>
      <c r="H155" s="17"/>
      <c r="I155" s="17"/>
      <c r="J155" s="91"/>
      <c r="K155" s="17"/>
      <c r="L155" s="17"/>
      <c r="M155" s="91"/>
      <c r="N155" s="17"/>
      <c r="O155" s="17"/>
      <c r="P155" s="91"/>
      <c r="Q155" s="2"/>
      <c r="R155" s="922"/>
    </row>
    <row r="156" spans="1:19" ht="18" customHeight="1" thickBot="1" x14ac:dyDescent="0.25">
      <c r="A156" s="1338"/>
      <c r="B156" s="585"/>
      <c r="C156" s="1630" t="s">
        <v>5580</v>
      </c>
      <c r="D156" s="1630"/>
      <c r="E156" s="1630"/>
      <c r="F156" s="17"/>
      <c r="G156" s="17"/>
      <c r="H156" s="17"/>
      <c r="I156" s="17"/>
      <c r="J156" s="960">
        <f>((((+'Part 3'!J230+'Part 3'!T230))*J$33)+(('Part 3'!M230+'Part 3'!W230)*IF('Part 2 DA Summary'!$P$6&gt;0,1,Local_Share_Total))+(((+'Part 3'!J232+'Part 3'!T232))*J$33)+(('Part 3'!M232+'Part 3'!W232)*IF('Part 2 DA Summary'!$P$6&gt;0,1,Local_Share_Total)))*-1</f>
        <v>0</v>
      </c>
      <c r="K156" s="1024"/>
      <c r="L156" s="17"/>
      <c r="M156" s="1058">
        <f>(((('Part 3'!J230+'Part 3'!T230))*M$33)+((('Part 3'!J232+'Part 3'!T232))*M$33))*-1</f>
        <v>0</v>
      </c>
      <c r="N156" s="17"/>
      <c r="O156" s="17"/>
      <c r="P156" s="960">
        <f>(((('Part 3'!J230+'Part 3'!T230))*P$33)+((('Part 3'!J232+'Part 3'!T232))*P$33))*-1</f>
        <v>0</v>
      </c>
      <c r="Q156" s="1054"/>
      <c r="R156" s="922"/>
    </row>
    <row r="157" spans="1:19" ht="18" customHeight="1" thickBot="1" x14ac:dyDescent="0.25">
      <c r="A157" s="1338"/>
      <c r="B157" s="585"/>
      <c r="C157" s="105"/>
      <c r="D157" s="86"/>
      <c r="E157" s="17"/>
      <c r="F157" s="17"/>
      <c r="G157" s="17"/>
      <c r="H157" s="17"/>
      <c r="I157" s="17"/>
      <c r="J157" s="17"/>
      <c r="K157" s="17"/>
      <c r="L157" s="17"/>
      <c r="M157" s="338"/>
      <c r="N157" s="17"/>
      <c r="O157" s="17"/>
      <c r="P157" s="17"/>
      <c r="Q157" s="2"/>
      <c r="R157" s="922"/>
    </row>
    <row r="158" spans="1:19" ht="18" customHeight="1" thickBot="1" x14ac:dyDescent="0.25">
      <c r="A158" s="1338"/>
      <c r="B158" s="585"/>
      <c r="C158" s="1630" t="s">
        <v>5581</v>
      </c>
      <c r="D158" s="1630"/>
      <c r="E158" s="1630"/>
      <c r="F158" s="1630"/>
      <c r="G158" s="1630"/>
      <c r="H158" s="17"/>
      <c r="I158" s="17"/>
      <c r="J158" s="980">
        <f>INDEX(Data!AO:AO,MATCH(Import_LA_Code,Ref_LA_Codes,0))</f>
        <v>0</v>
      </c>
      <c r="K158" s="1068"/>
      <c r="L158" s="2"/>
      <c r="M158" s="1072">
        <f>INDEX(Data!AP:AP,MATCH(Import_LA_Code,Ref_LA_Codes,0))</f>
        <v>0</v>
      </c>
      <c r="N158" s="2"/>
      <c r="O158" s="2"/>
      <c r="P158" s="980">
        <f>INDEX(Data!AQ:AQ,MATCH(Import_LA_Code,Ref_LA_Codes,0))</f>
        <v>0</v>
      </c>
      <c r="Q158" s="1068"/>
      <c r="R158" s="922"/>
    </row>
    <row r="159" spans="1:19" ht="18" customHeight="1" thickBot="1" x14ac:dyDescent="0.25">
      <c r="A159" s="1338"/>
      <c r="B159" s="585"/>
      <c r="C159" s="105"/>
      <c r="D159" s="86"/>
      <c r="E159" s="17"/>
      <c r="F159" s="17"/>
      <c r="G159" s="17"/>
      <c r="H159" s="17"/>
      <c r="I159" s="17"/>
      <c r="J159" s="91"/>
      <c r="K159" s="17"/>
      <c r="L159" s="17"/>
      <c r="M159" s="91"/>
      <c r="N159" s="17"/>
      <c r="O159" s="17"/>
      <c r="P159" s="91"/>
      <c r="Q159" s="2"/>
      <c r="R159" s="922"/>
    </row>
    <row r="160" spans="1:19" ht="18" customHeight="1" thickBot="1" x14ac:dyDescent="0.25">
      <c r="A160" s="1338"/>
      <c r="B160" s="585"/>
      <c r="C160" s="1630" t="s">
        <v>4076</v>
      </c>
      <c r="D160" s="1630"/>
      <c r="E160" s="1630"/>
      <c r="F160" s="1630"/>
      <c r="G160" s="1630"/>
      <c r="H160" s="17"/>
      <c r="I160" s="17"/>
      <c r="J160" s="1028">
        <f>ROUND(+J156-J158,0)</f>
        <v>0</v>
      </c>
      <c r="K160" s="2"/>
      <c r="L160" s="2"/>
      <c r="M160" s="952">
        <f>ROUND(+M156-M158,0)</f>
        <v>0</v>
      </c>
      <c r="N160" s="1054"/>
      <c r="O160" s="2"/>
      <c r="P160" s="952">
        <f>ROUND(+P156-P158,0)</f>
        <v>0</v>
      </c>
      <c r="Q160" s="1054"/>
      <c r="R160" s="922"/>
    </row>
    <row r="161" spans="1:22" ht="18" customHeight="1" x14ac:dyDescent="0.2">
      <c r="A161" s="1338"/>
      <c r="B161" s="585"/>
      <c r="C161" s="105"/>
      <c r="D161" s="86"/>
      <c r="E161" s="17"/>
      <c r="F161" s="17"/>
      <c r="G161" s="17"/>
      <c r="H161" s="17"/>
      <c r="I161" s="17"/>
      <c r="J161" s="91"/>
      <c r="K161" s="17"/>
      <c r="L161" s="17"/>
      <c r="M161" s="91"/>
      <c r="N161" s="17"/>
      <c r="O161" s="17"/>
      <c r="P161" s="91"/>
      <c r="Q161" s="2"/>
      <c r="R161" s="922"/>
    </row>
    <row r="162" spans="1:22" s="309" customFormat="1" ht="18" customHeight="1" thickBot="1" x14ac:dyDescent="0.3">
      <c r="A162" s="1531"/>
      <c r="B162" s="1532"/>
      <c r="C162" s="580" t="s">
        <v>4035</v>
      </c>
      <c r="D162" s="581"/>
      <c r="E162" s="470"/>
      <c r="F162" s="470"/>
      <c r="G162" s="470"/>
      <c r="H162" s="670"/>
      <c r="I162" s="670"/>
      <c r="J162" s="648"/>
      <c r="K162" s="648"/>
      <c r="L162" s="648"/>
      <c r="M162" s="708"/>
      <c r="N162" s="648"/>
      <c r="O162" s="648"/>
      <c r="P162" s="648"/>
      <c r="Q162" s="646"/>
      <c r="R162" s="927"/>
      <c r="S162" s="435"/>
      <c r="U162" s="213"/>
    </row>
    <row r="163" spans="1:22" ht="18" customHeight="1" thickBot="1" x14ac:dyDescent="0.25">
      <c r="A163" s="1338"/>
      <c r="B163" s="585"/>
      <c r="C163" s="581" t="s">
        <v>5582</v>
      </c>
      <c r="D163" s="153"/>
      <c r="E163" s="164"/>
      <c r="F163" s="164"/>
      <c r="G163" s="164"/>
      <c r="H163" s="164"/>
      <c r="I163" s="164"/>
      <c r="J163" s="960">
        <f>((((+'Part 3'!J236+'Part 3'!T236))*J$33)+(('Part 3'!M236+'Part 3'!W236)*IF('Part 2 DA Summary'!$P$6&gt;0,1,Local_Share_Total)))*-1</f>
        <v>0</v>
      </c>
      <c r="K163" s="1060"/>
      <c r="L163" s="648"/>
      <c r="M163" s="981">
        <f>((('Part 3'!J236+'Part 3'!T236))*M$33)*-1</f>
        <v>0</v>
      </c>
      <c r="N163" s="1060"/>
      <c r="O163" s="648"/>
      <c r="P163" s="1059">
        <f>((('Part 3'!J236+'Part 3'!T236))*P$33)*-1</f>
        <v>0</v>
      </c>
      <c r="Q163" s="2"/>
      <c r="R163" s="822"/>
    </row>
    <row r="164" spans="1:22" ht="18" customHeight="1" thickBot="1" x14ac:dyDescent="0.25">
      <c r="A164" s="1338"/>
      <c r="B164" s="585"/>
      <c r="C164" s="105"/>
      <c r="D164" s="86"/>
      <c r="E164" s="17"/>
      <c r="F164" s="17"/>
      <c r="G164" s="17"/>
      <c r="H164" s="17"/>
      <c r="I164" s="17"/>
      <c r="J164" s="187"/>
      <c r="K164" s="164"/>
      <c r="L164" s="164"/>
      <c r="M164" s="187"/>
      <c r="N164" s="17"/>
      <c r="O164" s="17"/>
      <c r="P164" s="91"/>
      <c r="Q164" s="2"/>
      <c r="R164" s="1336"/>
    </row>
    <row r="165" spans="1:22" ht="18" customHeight="1" x14ac:dyDescent="0.25">
      <c r="A165" s="593"/>
      <c r="B165" s="585"/>
      <c r="C165" s="1501" t="s">
        <v>5583</v>
      </c>
      <c r="D165" s="1502"/>
      <c r="E165" s="1503"/>
      <c r="F165" s="1503"/>
      <c r="G165" s="1504" t="s">
        <v>7</v>
      </c>
      <c r="H165" s="1503"/>
      <c r="I165" s="1503"/>
      <c r="J165" s="1503"/>
      <c r="K165" s="1503"/>
      <c r="L165" s="1503"/>
      <c r="M165" s="1505"/>
      <c r="N165" s="1503"/>
      <c r="O165" s="1503"/>
      <c r="P165" s="1503"/>
      <c r="Q165" s="1506"/>
      <c r="R165" s="1336"/>
    </row>
    <row r="166" spans="1:22" ht="18" customHeight="1" thickBot="1" x14ac:dyDescent="0.3">
      <c r="A166" s="1338"/>
      <c r="B166" s="585"/>
      <c r="C166" s="1523"/>
      <c r="D166" s="86"/>
      <c r="E166" s="17"/>
      <c r="F166" s="17"/>
      <c r="G166" s="9"/>
      <c r="H166" s="17"/>
      <c r="I166" s="17"/>
      <c r="J166" s="17"/>
      <c r="K166" s="17"/>
      <c r="L166" s="17"/>
      <c r="M166" s="338"/>
      <c r="N166" s="17"/>
      <c r="O166" s="17"/>
      <c r="P166" s="17"/>
      <c r="Q166" s="1336"/>
      <c r="R166" s="1336"/>
    </row>
    <row r="167" spans="1:22" ht="18" customHeight="1" thickBot="1" x14ac:dyDescent="0.3">
      <c r="A167" s="593"/>
      <c r="B167" s="585"/>
      <c r="C167" s="1507" t="s">
        <v>6787</v>
      </c>
      <c r="D167" s="105"/>
      <c r="E167" s="105"/>
      <c r="F167" s="17"/>
      <c r="G167" s="1508">
        <f>J167+M167+P167</f>
        <v>0</v>
      </c>
      <c r="H167" s="17"/>
      <c r="I167" s="17"/>
      <c r="J167" s="1508">
        <f>ROUND((('Part 3'!P279 + ('Part 2'!O23 + 'Part 2'!O29 + 'Part 2'!O32 + 'Part 2'!O35 + 'Part 2'!O38 + 'Part 2'!O41 + 'Part 2'!O44 + 'Part 2'!O46 + 'Part 2'!O48) * small_share_total -'Part 3'!P35 -'Part 1'!K49 * small_share_total -'Part 1'!K52 * small_share_total -'Part 1'!K55 * small_share_da - ('Part 2'!I67 * small_share_baa) - ('Part 2'!L67 * small_share_da) - ('Part 2'!I69 * small_share_baa) - ('Part 2'!L69 * small_share_da)) * J33
+ 'Part 1'!K55 * small_share_da + 'Part 1'!K61 * small_share_total + 'Part 4'!J59 * small_share_total - 'Part 4'!M45 * small_share_da - IF(Local_Share_Total=1, 0, ('Part 3'!M159 + 'Part 3'!J161 * 'Part 4'!J33)) + IF(Import_LA_Code="E0104", 'Part 4'!J74 * small_share_baa, 0)) * Adj_factor
+
(('Part 3'!Z279 + ('Part 2'!O23 + 'Part 2'!O29 + 'Part 2'!O32 + 'Part 2'!O35 + 'Part 2'!O38 + 'Part 2'!O41 + 'Part 2'!O44 + 'Part 2'!O46 + 'Part 2'!O48) * standard_share_total -'Part 3'!Z35 -'Part 1'!K49 * standard_share_total -'Part 1'!K52 * standard_share_total -'Part 1'!K55 * standard_share_da - ('Part 2'!I67 * standard_share_baa) - ('Part 2'!L67 * standard_share_da) - ('Part 2'!I69 * standard_share_baa) - ('Part 2'!L69 * standard_share_da)) * J33 +
'Part 1'!K55 * standard_share_da + 'Part 1'!K61 * standard_share_total + 'Part 4'!J59 * standard_share_total - 'Part 4'!M45 * standard_share_da - IF(Local_Share_Total=1, 0, ('Part 3'!W159 + 'Part 3'!T161 * 'Part 4'!J33)) + IF(Import_LA_Code="E0104", 'Part 4'!J74*standard_share_baa, 0)) * Adj_factor_supp, 0)</f>
        <v>0</v>
      </c>
      <c r="K167" s="17"/>
      <c r="L167" s="17"/>
      <c r="M167" s="1509">
        <f>ROUND((('Part 3'!P279 + ('Part 2'!O23 + 'Part 2'!O29 + 'Part 2'!O32 + 'Part 2'!O35 + 'Part 2'!O38 + 'Part 2'!O41 + 'Part 2'!O44 + 'Part 2'!O46 + 'Part 2'!O48) * small_share_total -'Part 3'!P35 -'Part 1'!K49 * small_share_total -'Part 1'!K52 * small_share_total -'Part 1'!K55 * small_share_da - ('Part 2'!I67 * small_share_baa) - ('Part 2'!L67 * small_share_da) - ('Part 2'!I69 * small_share_baa) - ('Part 2'!L69 * small_share_da)) * M33
+ 'Part 1'!K63 * small_share_total + M59 * small_share_total + M45 * small_share_da + IF(Local_Share_Total = 1, 0, 'Part 3'!J161* (-1 ) * M33)) * Adj_factor
+
(('Part 3'!Z279 + ('Part 2'!O23 + 'Part 2'!O29 + 'Part 2'!O32 + 'Part 2'!O35 + 'Part 2'!O38 + 'Part 2'!O41 + 'Part 2'!O44 + 'Part 2'!O46 + 'Part 2'!O48) * standard_share_total -'Part 3'!Z35 -'Part 1'!K49 * standard_share_total -'Part 1'!K52 * standard_share_total -'Part 1'!K55 * standard_share_da - ('Part 2'!I67 * standard_share_baa) - ('Part 2'!L67 * standard_share_da) - ('Part 2'!I69 * standard_share_baa) - ('Part 2'!L69 * standard_share_da)) * M33
+ 'Part 1'!K63 * standard_share_total + M59 * standard_share_total + M45 * standard_share_da + IF(Local_Share_Total = 1, 0, 'Part 3'!T161* (-1 ) * M33)) * Adj_factor_supp, 0)</f>
        <v>0</v>
      </c>
      <c r="N167" s="1024"/>
      <c r="O167" s="17"/>
      <c r="P167" s="1510">
        <f>ROUND((('Part 3'!P279 + ('Part 2'!O23 + 'Part 2'!O29 + 'Part 2'!O32 + 'Part 2'!O35 + 'Part 2'!O38 + 'Part 2'!O41 + 'Part 2'!O44 + 'Part 2'!O46 + 'Part 2'!O48) * small_share_total -'Part 3'!P35 -'Part 1'!K49 * small_share_total -'Part 1'!K52 * small_share_total -'Part 1'!K55 * small_share_da - ('Part 2'!I67 * small_share_baa) - ('Part 2'!L67 * small_share_da) - ('Part 2'!I69 * small_share_baa) - ('Part 2'!L69 * small_share_da)) * P33
+ P59 * small_share_total + IF(Local_Share_Total=1, 0, 'Part 3'!J161* (-1) * P33)) * Adj_factor
+
(('Part 3'!Z279 + ('Part 2'!O23 + 'Part 2'!O29 + 'Part 2'!O32 + 'Part 2'!O35 + 'Part 2'!O38 + 'Part 2'!O41 + 'Part 2'!O44 + 'Part 2'!O46 + 'Part 2'!O48) * standard_share_total -'Part 3'!Z35 -'Part 1'!K49 * standard_share_total -'Part 1'!K52 * standard_share_total -'Part 1'!K55 * standard_share_da - ('Part 2'!I67 * standard_share_baa) - ('Part 2'!L67 * standard_share_da) - ('Part 2'!I69 * standard_share_baa) - ('Part 2'!L69 * standard_share_da)) * P33
+ P59 * standard_share_total + IF(Local_Share_Total=1, 0, 'Part 3'!T161* (-1) * P33)) * Adj_factor_supp, 0)</f>
        <v>0</v>
      </c>
      <c r="Q167" s="1336"/>
      <c r="R167" s="1336"/>
      <c r="T167" s="213"/>
      <c r="V167" s="213"/>
    </row>
    <row r="168" spans="1:22" ht="18" customHeight="1" thickBot="1" x14ac:dyDescent="0.3">
      <c r="A168" s="1338"/>
      <c r="B168" s="585"/>
      <c r="C168" s="1511"/>
      <c r="D168" s="145"/>
      <c r="E168" s="145"/>
      <c r="F168" s="17"/>
      <c r="G168" s="17"/>
      <c r="H168" s="17"/>
      <c r="I168" s="17"/>
      <c r="J168" s="187"/>
      <c r="K168" s="164"/>
      <c r="L168" s="164"/>
      <c r="M168" s="187"/>
      <c r="N168" s="17"/>
      <c r="O168" s="17"/>
      <c r="P168" s="382"/>
      <c r="Q168" s="1336"/>
      <c r="R168" s="1336"/>
      <c r="T168" s="213"/>
      <c r="V168" s="213"/>
    </row>
    <row r="169" spans="1:22" ht="18" customHeight="1" thickBot="1" x14ac:dyDescent="0.3">
      <c r="A169" s="1338"/>
      <c r="B169" s="585"/>
      <c r="C169" s="1507" t="s">
        <v>6969</v>
      </c>
      <c r="D169" s="105"/>
      <c r="E169" s="105"/>
      <c r="F169" s="105"/>
      <c r="G169" s="1073">
        <f>INDEX(Data!AR:AR,MATCH(Import_LA_Code,Ref_LA_Codes,0))</f>
        <v>0</v>
      </c>
      <c r="H169" s="17"/>
      <c r="I169" s="17"/>
      <c r="J169" s="1073">
        <f>INDEX(Data!AS:AS,MATCH(Import_LA_Code,Ref_LA_Codes,0))</f>
        <v>0</v>
      </c>
      <c r="K169" s="2"/>
      <c r="L169" s="2"/>
      <c r="M169" s="1072">
        <f>INDEX(Data!AT:AT,MATCH(Import_LA_Code,Ref_LA_Codes,0))</f>
        <v>0</v>
      </c>
      <c r="N169" s="2"/>
      <c r="O169" s="2"/>
      <c r="P169" s="980">
        <f>INDEX(Data!AU:AU,MATCH(Import_LA_Code,Ref_LA_Codes,0))</f>
        <v>0</v>
      </c>
      <c r="Q169" s="1524"/>
      <c r="R169" s="1336"/>
      <c r="T169" s="213"/>
      <c r="V169" s="213"/>
    </row>
    <row r="170" spans="1:22" ht="18" customHeight="1" thickBot="1" x14ac:dyDescent="0.3">
      <c r="A170" s="1338"/>
      <c r="B170" s="585"/>
      <c r="C170" s="1511" t="s">
        <v>6970</v>
      </c>
      <c r="D170" s="145"/>
      <c r="E170" s="145"/>
      <c r="F170" s="145"/>
      <c r="G170" s="145"/>
      <c r="H170" s="17"/>
      <c r="I170" s="17"/>
      <c r="J170" s="382"/>
      <c r="K170" s="2"/>
      <c r="L170" s="2"/>
      <c r="M170" s="187"/>
      <c r="N170" s="2"/>
      <c r="O170" s="2"/>
      <c r="P170" s="382"/>
      <c r="Q170" s="1336"/>
      <c r="R170" s="1525"/>
      <c r="T170" s="213"/>
      <c r="V170" s="213"/>
    </row>
    <row r="171" spans="1:22" ht="18" customHeight="1" thickBot="1" x14ac:dyDescent="0.3">
      <c r="A171" s="593"/>
      <c r="B171" s="585"/>
      <c r="C171" s="1517"/>
      <c r="D171" s="1518"/>
      <c r="E171" s="1519"/>
      <c r="F171" s="1519"/>
      <c r="G171" s="1519"/>
      <c r="H171" s="1519"/>
      <c r="I171" s="1519"/>
      <c r="J171" s="1519"/>
      <c r="K171" s="1519"/>
      <c r="L171" s="1519"/>
      <c r="M171" s="1520"/>
      <c r="N171" s="1519"/>
      <c r="O171" s="1519"/>
      <c r="P171" s="1519"/>
      <c r="Q171" s="1521"/>
      <c r="R171" s="1336"/>
      <c r="U171" s="213"/>
    </row>
    <row r="172" spans="1:22" ht="18" customHeight="1" thickBot="1" x14ac:dyDescent="0.3">
      <c r="A172" s="1338"/>
      <c r="B172" s="585"/>
      <c r="C172" s="1507"/>
      <c r="D172" s="86"/>
      <c r="E172" s="17"/>
      <c r="F172" s="17"/>
      <c r="G172" s="17"/>
      <c r="H172" s="17"/>
      <c r="I172" s="17"/>
      <c r="J172" s="17"/>
      <c r="K172" s="17"/>
      <c r="L172" s="17"/>
      <c r="M172" s="338"/>
      <c r="N172" s="17"/>
      <c r="O172" s="17"/>
      <c r="P172" s="17"/>
      <c r="Q172" s="1336"/>
      <c r="R172" s="1525"/>
      <c r="U172" s="213"/>
    </row>
    <row r="173" spans="1:22" ht="18" customHeight="1" thickBot="1" x14ac:dyDescent="0.25">
      <c r="A173" s="593"/>
      <c r="B173" s="585"/>
      <c r="C173" s="1507" t="s">
        <v>6967</v>
      </c>
      <c r="D173" s="105"/>
      <c r="E173" s="105"/>
      <c r="F173" s="17"/>
      <c r="G173" s="1508" t="e">
        <f>(ROUND((((('Part 3'!J40+'Part 3'!J60)-('Part 3'!J42+'Part 3'!J63))*INDEX(TierSplit!$CA$6:$CA$301,MATCH(Import_LA_Code,TierSplit!$A$6:$A$301,0)) + (('Part 3'!J54-'Part 3'!J57)*0.5) + ('Part 3'!J42 + 'Part 3'!J57 + 'Part 3'!J63) + ('Part 3'!J79) * 0.5 + 'Part 3'!J85 + ('Part 3'!J89 + 'Part 3'!J91) + ('Part 3'!J95 + 'Part 3'!J97) + 'Part 3'!J101 + 'Part 3'!J165 + IF(Local_Share_Total=1,'Part 3'!J161,0) + 'Part 3'!J247) * Adj_factor
+
((('Part 3'!T40+'Part 3'!T60)-('Part 3'!T42+'Part 3'!T63))*INDEX(TierSplit!$CA$6:$CA$301,MATCH(Import_LA_Code,TierSplit!$A$6:$A$301,0)) + (('Part 3'!T54-'Part 3'!T57)*0.5) + ('Part 3'!T42 + 'Part 3'!T57 + 'Part 3'!T63) + ('Part 3'!T79) * 0.5 + 'Part 3'!T85 + ('Part 3'!T89 + 'Part 3'!T91) + ('Part 3'!T95 + 'Part 3'!T97) + 'Part 3'!T101 + 'Part 3'!T165 + IF(Local_Share_Total=1,'Part 3'!T161,0) + 'Part 3'!T247) * Adj_factor_supp)*Local_Share_Total,0)
+ ROUND((((('Part 3'!M40+'Part 3'!M60)-('Part 3'!M42+'Part 3'!M63))*INDEX(TierSplit!$CA$6:$CA$301,MATCH(Import_LA_Code,TierSplit!$A$6:$A$301,0)) + (('Part 3'!M54-'Part 3'!M57)*0.5) + ('Part 3'!M42 + 'Part 3'!M57 + 'Part 3'!M63) + ('Part 3'!M79) * 0.5 + 'Part 3'!M85 + ('Part 3'!M89 + 'Part 3'!M91) + ('Part 3'!M95 + 'Part 3'!M97) + 'Part 3'!M101 + IF(Local_Share_Total=1,'Part 3'!M159,0) + 'Part 3'!M163 + 'Part 3'!M165 + 'Part 3'!M247) * Adj_factor
+
((('Part 3'!W40+'Part 3'!W60)-('Part 3'!W42+'Part 3'!W63))*INDEX(TierSplit!$CA$6:$CA$301,MATCH(Import_LA_Code,TierSplit!$A$6:$A$301,0)) + (('Part 3'!W54-'Part 3'!W57)*0.5) + ('Part 3'!W42 + 'Part 3'!W57 + 'Part 3'!W63) + ('Part 3'!W79) * 0.5 + 'Part 3'!W85 + ('Part 3'!W89 + 'Part 3'!W91) + ('Part 3'!W95 + 'Part 3'!W97) + 'Part 3'!W101 + IF(Local_Share_Total=1,'Part 3'!W159,0) + 'Part 3'!W163 + 'Part 3'!W165 + 'Part 3'!W247) * Adj_factor_supp)*IF('Part 2 DA Summary'!$P$6&gt;0,1,Local_Share_Total),0)) * -1</f>
        <v>#N/A</v>
      </c>
      <c r="H173" s="17"/>
      <c r="I173" s="17"/>
      <c r="J173" s="1508" t="e">
        <f>G173-M173-P173</f>
        <v>#N/A</v>
      </c>
      <c r="K173" s="17"/>
      <c r="L173" s="17"/>
      <c r="M173" s="1508" t="e">
        <f>(((('Part 3'!J40+'Part 3'!J60)-('Part 3'!J42+'Part 3'!J63))*INDEX(TierSplit!$CA$6:$CA$301,MATCH(Import_LA_Code,TierSplit!$A$6:$A$301,0)) + (('Part 3'!J54-'Part 3'!J57)*0.5) + ('Part 3'!J42 + 'Part 3'!J57 + 'Part 3'!J63) + ('Part 3'!J79) * 0.5 + 'Part 3'!J85 + ('Part 3'!J89 + 'Part 3'!J91) + ('Part 3'!J95 + 'Part 3'!J97) + 'Part 3'!J101 + 'Part 3'!J165 + IF(Local_Share_Total=1,'Part 3'!J161,0) + 'Part 3'!J247) * Adj_factor
+
((('Part 3'!T40+'Part 3'!T60)-('Part 3'!T42+'Part 3'!T63))*INDEX(TierSplit!$CA$6:$CA$301,MATCH(Import_LA_Code,TierSplit!$A$6:$A$301,0)) + (('Part 3'!T54-'Part 3'!T57)*0.5) + ('Part 3'!T42 + 'Part 3'!T57 + 'Part 3'!T63) + ('Part 3'!T79) * 0.5 + 'Part 3'!T85 + ('Part 3'!T89 + 'Part 3'!T91) + ('Part 3'!T95 + 'Part 3'!T97) + 'Part 3'!T101 + 'Part 3'!T165 + IF(Local_Share_Total=1,'Part 3'!T161,0) + 'Part 3'!T247) * Adj_factor_supp)
* (-M33)</f>
        <v>#N/A</v>
      </c>
      <c r="N173" s="1024"/>
      <c r="O173" s="17"/>
      <c r="P173" s="1510" t="e">
        <f>(((('Part 3'!J40+'Part 3'!J60)-('Part 3'!J42+'Part 3'!J63))*INDEX(TierSplit!$CA$6:$CA$301,MATCH(Import_LA_Code,TierSplit!$A$6:$A$301,0)) + (('Part 3'!J54-'Part 3'!J57)*0.5) + ('Part 3'!J42 + 'Part 3'!J57 + 'Part 3'!J63) + ('Part 3'!J79) * 0.5 + 'Part 3'!J85 + ('Part 3'!J89 + 'Part 3'!J91) + ('Part 3'!J95 + 'Part 3'!J97) + 'Part 3'!J101 + 'Part 3'!J165 + IF(Local_Share_Total=1,'Part 3'!J161,0) + 'Part 3'!J247) * Adj_factor
+
((('Part 3'!T40+'Part 3'!T60)-('Part 3'!T42+'Part 3'!T63))*INDEX(TierSplit!$CA$6:$CA$301,MATCH(Import_LA_Code,TierSplit!$A$6:$A$301,0)) + (('Part 3'!T54-'Part 3'!T57)*0.5) + ('Part 3'!T42 + 'Part 3'!T57 + 'Part 3'!T63) + ('Part 3'!T79) * 0.5 + 'Part 3'!T85 + ('Part 3'!T89 + 'Part 3'!T91) + ('Part 3'!T95 + 'Part 3'!T97) + 'Part 3'!T101 + 'Part 3'!T165 + IF(Local_Share_Total=1,'Part 3'!T161,0) + 'Part 3'!T247) * Adj_factor_supp)
* (-P33)</f>
        <v>#N/A</v>
      </c>
      <c r="Q173" s="1336"/>
      <c r="R173" s="1336"/>
    </row>
    <row r="174" spans="1:22" ht="18" customHeight="1" x14ac:dyDescent="0.2">
      <c r="A174" s="585"/>
      <c r="B174" s="585"/>
      <c r="C174" s="1507" t="s">
        <v>6968</v>
      </c>
      <c r="D174" s="105"/>
      <c r="E174" s="105"/>
      <c r="F174" s="17"/>
      <c r="G174" s="17"/>
      <c r="H174" s="17"/>
      <c r="I174" s="17"/>
      <c r="J174" s="187"/>
      <c r="K174" s="164"/>
      <c r="L174" s="164"/>
      <c r="M174" s="187"/>
      <c r="N174" s="17"/>
      <c r="O174" s="17"/>
      <c r="P174" s="382"/>
      <c r="Q174" s="1336"/>
      <c r="R174" s="1336"/>
    </row>
    <row r="175" spans="1:22" ht="18" customHeight="1" thickBot="1" x14ac:dyDescent="0.3">
      <c r="A175" s="593"/>
      <c r="B175" s="585"/>
      <c r="C175" s="1507"/>
      <c r="D175" s="86"/>
      <c r="E175" s="17"/>
      <c r="F175" s="17"/>
      <c r="G175" s="17"/>
      <c r="H175" s="17"/>
      <c r="I175" s="17"/>
      <c r="J175" s="17"/>
      <c r="K175" s="17"/>
      <c r="L175" s="17"/>
      <c r="M175" s="338"/>
      <c r="N175" s="17"/>
      <c r="O175" s="17"/>
      <c r="P175" s="17"/>
      <c r="Q175" s="1336"/>
      <c r="R175" s="1336"/>
      <c r="U175" s="213"/>
    </row>
    <row r="176" spans="1:22" ht="18" customHeight="1" thickBot="1" x14ac:dyDescent="0.25">
      <c r="A176" s="593"/>
      <c r="B176" s="585"/>
      <c r="C176" s="1507" t="s">
        <v>6971</v>
      </c>
      <c r="D176" s="105"/>
      <c r="E176" s="105"/>
      <c r="F176" s="105"/>
      <c r="G176" s="1073">
        <f>INDEX(Data!AV:AV,MATCH(Import_LA_Code,Ref_LA_Codes,0))</f>
        <v>0</v>
      </c>
      <c r="H176" s="17"/>
      <c r="I176" s="17"/>
      <c r="J176" s="980">
        <f>INDEX(Data!AW:AW,MATCH(Import_LA_Code,Ref_LA_Codes,0))</f>
        <v>0</v>
      </c>
      <c r="K176" s="1068"/>
      <c r="L176" s="2"/>
      <c r="M176" s="1072">
        <f>INDEX(Data!AX:AX,MATCH(Import_LA_Code,Ref_LA_Codes,0))</f>
        <v>0</v>
      </c>
      <c r="N176" s="2"/>
      <c r="O176" s="2"/>
      <c r="P176" s="980">
        <f>INDEX(Data!AY:AY,MATCH(Import_LA_Code,Ref_LA_Codes,0))</f>
        <v>0</v>
      </c>
      <c r="Q176" s="1524"/>
      <c r="R176" s="1336"/>
    </row>
    <row r="177" spans="1:22" ht="18" customHeight="1" thickBot="1" x14ac:dyDescent="0.25">
      <c r="A177" s="593"/>
      <c r="B177" s="585"/>
      <c r="C177" s="1507" t="s">
        <v>6970</v>
      </c>
      <c r="D177" s="86"/>
      <c r="E177" s="17"/>
      <c r="F177" s="17"/>
      <c r="G177" s="17"/>
      <c r="H177" s="17"/>
      <c r="I177" s="17"/>
      <c r="J177" s="91"/>
      <c r="K177" s="17"/>
      <c r="L177" s="17"/>
      <c r="M177" s="91"/>
      <c r="N177" s="17"/>
      <c r="O177" s="17"/>
      <c r="P177" s="91"/>
      <c r="Q177" s="1336"/>
      <c r="R177" s="1525"/>
      <c r="U177" s="194"/>
    </row>
    <row r="178" spans="1:22" ht="18" customHeight="1" thickBot="1" x14ac:dyDescent="0.25">
      <c r="A178" s="1338"/>
      <c r="B178" s="585"/>
      <c r="C178" s="1517"/>
      <c r="D178" s="1518"/>
      <c r="E178" s="1519"/>
      <c r="F178" s="1519"/>
      <c r="G178" s="1519"/>
      <c r="H178" s="1519"/>
      <c r="I178" s="1519"/>
      <c r="J178" s="1522"/>
      <c r="K178" s="1519"/>
      <c r="L178" s="1519"/>
      <c r="M178" s="1522"/>
      <c r="N178" s="1519"/>
      <c r="O178" s="1519"/>
      <c r="P178" s="1522"/>
      <c r="Q178" s="1521"/>
      <c r="R178" s="1336"/>
      <c r="U178" s="194"/>
    </row>
    <row r="179" spans="1:22" ht="18" customHeight="1" thickBot="1" x14ac:dyDescent="0.25">
      <c r="A179" s="1338"/>
      <c r="B179" s="585"/>
      <c r="C179" s="1507"/>
      <c r="D179" s="86"/>
      <c r="E179" s="17"/>
      <c r="F179" s="17"/>
      <c r="G179" s="17"/>
      <c r="H179" s="17"/>
      <c r="I179" s="17"/>
      <c r="J179" s="91"/>
      <c r="K179" s="17"/>
      <c r="L179" s="17"/>
      <c r="M179" s="91"/>
      <c r="N179" s="17"/>
      <c r="O179" s="17"/>
      <c r="P179" s="91"/>
      <c r="Q179" s="1336"/>
      <c r="R179" s="1525"/>
      <c r="U179" s="194"/>
    </row>
    <row r="180" spans="1:22" ht="18" customHeight="1" thickBot="1" x14ac:dyDescent="0.25">
      <c r="A180" s="1338"/>
      <c r="B180" s="585"/>
      <c r="C180" s="1507" t="s">
        <v>6972</v>
      </c>
      <c r="D180" s="86"/>
      <c r="E180" s="17"/>
      <c r="F180" s="17"/>
      <c r="G180" s="1508" t="e">
        <f>G167+G173</f>
        <v>#N/A</v>
      </c>
      <c r="H180" s="17"/>
      <c r="I180" s="17"/>
      <c r="J180" s="1508" t="e">
        <f>J167+J173</f>
        <v>#N/A</v>
      </c>
      <c r="K180" s="17"/>
      <c r="L180" s="17"/>
      <c r="M180" s="1508" t="e">
        <f>M167+M173</f>
        <v>#N/A</v>
      </c>
      <c r="N180" s="17"/>
      <c r="O180" s="17"/>
      <c r="P180" s="1510" t="e">
        <f>P167+P173</f>
        <v>#N/A</v>
      </c>
      <c r="Q180" s="1336"/>
      <c r="R180" s="1336"/>
      <c r="U180" s="194"/>
    </row>
    <row r="181" spans="1:22" ht="18" customHeight="1" x14ac:dyDescent="0.2">
      <c r="A181" s="1338"/>
      <c r="B181" s="585"/>
      <c r="C181" s="1507" t="s">
        <v>6973</v>
      </c>
      <c r="D181" s="86"/>
      <c r="E181" s="17"/>
      <c r="F181" s="17"/>
      <c r="G181" s="17"/>
      <c r="H181" s="17"/>
      <c r="I181" s="17"/>
      <c r="J181" s="91"/>
      <c r="K181" s="17"/>
      <c r="L181" s="17"/>
      <c r="M181" s="91"/>
      <c r="N181" s="17"/>
      <c r="O181" s="17"/>
      <c r="P181" s="91"/>
      <c r="Q181" s="1336"/>
      <c r="R181" s="1336"/>
      <c r="U181" s="194"/>
    </row>
    <row r="182" spans="1:22" ht="18" customHeight="1" thickBot="1" x14ac:dyDescent="0.25">
      <c r="A182" s="1338"/>
      <c r="B182" s="585"/>
      <c r="C182" s="1507"/>
      <c r="D182" s="86"/>
      <c r="E182" s="17"/>
      <c r="F182" s="17"/>
      <c r="G182" s="17"/>
      <c r="H182" s="17"/>
      <c r="I182" s="17"/>
      <c r="J182" s="91"/>
      <c r="K182" s="17"/>
      <c r="L182" s="17"/>
      <c r="M182" s="91"/>
      <c r="N182" s="17"/>
      <c r="O182" s="17"/>
      <c r="P182" s="91"/>
      <c r="Q182" s="1336"/>
      <c r="R182" s="1336"/>
      <c r="U182" s="194"/>
    </row>
    <row r="183" spans="1:22" ht="18" customHeight="1" thickBot="1" x14ac:dyDescent="0.25">
      <c r="A183" s="1338"/>
      <c r="B183" s="585"/>
      <c r="C183" s="1507" t="s">
        <v>6974</v>
      </c>
      <c r="D183" s="86"/>
      <c r="E183" s="17"/>
      <c r="F183" s="17"/>
      <c r="G183" s="1073">
        <f>INDEX(Data!AZ:AZ,MATCH(Import_LA_Code,Ref_LA_Codes,0))</f>
        <v>0</v>
      </c>
      <c r="H183" s="17"/>
      <c r="I183" s="17"/>
      <c r="J183" s="1073">
        <f>INDEX(Data!BA:BA,MATCH(Import_LA_Code,Ref_LA_Codes,0))</f>
        <v>0</v>
      </c>
      <c r="K183" s="17"/>
      <c r="L183" s="17"/>
      <c r="M183" s="1073">
        <f>INDEX(Data!BB:BB,MATCH(Import_LA_Code,Ref_LA_Codes,0))</f>
        <v>0</v>
      </c>
      <c r="N183" s="17"/>
      <c r="O183" s="17"/>
      <c r="P183" s="1073">
        <f>INDEX(Data!BC:BC,MATCH(Import_LA_Code,Ref_LA_Codes,0))</f>
        <v>0</v>
      </c>
      <c r="Q183" s="1524"/>
      <c r="R183" s="1336"/>
      <c r="U183" s="194"/>
    </row>
    <row r="184" spans="1:22" ht="18" customHeight="1" x14ac:dyDescent="0.2">
      <c r="A184" s="1338"/>
      <c r="B184" s="585"/>
      <c r="C184" s="1507" t="s">
        <v>6970</v>
      </c>
      <c r="D184" s="86"/>
      <c r="E184" s="17"/>
      <c r="F184" s="17"/>
      <c r="G184" s="17"/>
      <c r="H184" s="17"/>
      <c r="I184" s="17"/>
      <c r="J184" s="91"/>
      <c r="K184" s="17"/>
      <c r="L184" s="17"/>
      <c r="M184" s="91"/>
      <c r="N184" s="17"/>
      <c r="O184" s="17"/>
      <c r="P184" s="91"/>
      <c r="Q184" s="1336"/>
      <c r="R184" s="1336"/>
      <c r="U184" s="194"/>
    </row>
    <row r="185" spans="1:22" ht="18" customHeight="1" thickBot="1" x14ac:dyDescent="0.25">
      <c r="A185" s="1338"/>
      <c r="B185" s="585"/>
      <c r="C185" s="1507"/>
      <c r="D185" s="86"/>
      <c r="E185" s="17"/>
      <c r="F185" s="17"/>
      <c r="G185" s="17"/>
      <c r="H185" s="17"/>
      <c r="I185" s="17"/>
      <c r="J185" s="91"/>
      <c r="K185" s="17"/>
      <c r="L185" s="17"/>
      <c r="M185" s="91"/>
      <c r="N185" s="17"/>
      <c r="O185" s="17"/>
      <c r="P185" s="91"/>
      <c r="Q185" s="1336"/>
      <c r="R185" s="1336"/>
      <c r="U185" s="194"/>
    </row>
    <row r="186" spans="1:22" ht="18" customHeight="1" thickBot="1" x14ac:dyDescent="0.25">
      <c r="A186" s="1338"/>
      <c r="B186" s="585"/>
      <c r="C186" s="1507" t="s">
        <v>7022</v>
      </c>
      <c r="D186" s="86"/>
      <c r="E186" s="17"/>
      <c r="F186" s="17"/>
      <c r="G186" s="1508" t="e">
        <f>G180-G183</f>
        <v>#N/A</v>
      </c>
      <c r="H186" s="17"/>
      <c r="I186" s="17"/>
      <c r="J186" s="1508" t="e">
        <f>J180-J183</f>
        <v>#N/A</v>
      </c>
      <c r="K186" s="17"/>
      <c r="L186" s="17"/>
      <c r="M186" s="1508" t="e">
        <f>M180-M183</f>
        <v>#N/A</v>
      </c>
      <c r="N186" s="17"/>
      <c r="O186" s="17"/>
      <c r="P186" s="1508" t="e">
        <f>P180-P183</f>
        <v>#N/A</v>
      </c>
      <c r="Q186" s="1336"/>
      <c r="R186" s="1336"/>
      <c r="U186" s="194"/>
    </row>
    <row r="187" spans="1:22" ht="18" customHeight="1" thickBot="1" x14ac:dyDescent="0.25">
      <c r="A187" s="1338"/>
      <c r="B187" s="585"/>
      <c r="C187" s="1512" t="s">
        <v>6975</v>
      </c>
      <c r="D187" s="1513"/>
      <c r="E187" s="1514"/>
      <c r="F187" s="1514"/>
      <c r="G187" s="1514"/>
      <c r="H187" s="1514"/>
      <c r="I187" s="1514"/>
      <c r="J187" s="1515"/>
      <c r="K187" s="1514"/>
      <c r="L187" s="1514"/>
      <c r="M187" s="1515"/>
      <c r="N187" s="1514"/>
      <c r="O187" s="1514"/>
      <c r="P187" s="1515"/>
      <c r="Q187" s="1516"/>
      <c r="R187" s="1336"/>
      <c r="U187" s="194"/>
    </row>
    <row r="188" spans="1:22" ht="18" customHeight="1" x14ac:dyDescent="0.2">
      <c r="A188" s="593"/>
      <c r="B188" s="585"/>
      <c r="C188" s="105"/>
      <c r="D188" s="86"/>
      <c r="E188" s="17"/>
      <c r="F188" s="17"/>
      <c r="G188" s="17"/>
      <c r="H188" s="17"/>
      <c r="I188" s="17"/>
      <c r="J188" s="187"/>
      <c r="K188" s="164"/>
      <c r="L188" s="164"/>
      <c r="M188" s="187"/>
      <c r="N188" s="164"/>
      <c r="O188" s="164"/>
      <c r="P188" s="187"/>
      <c r="Q188" s="2"/>
      <c r="R188" s="1336"/>
      <c r="T188" s="194" t="s">
        <v>3692</v>
      </c>
    </row>
    <row r="189" spans="1:22" ht="18" customHeight="1" thickBot="1" x14ac:dyDescent="0.3">
      <c r="A189" s="593"/>
      <c r="B189" s="585"/>
      <c r="C189" s="133" t="str">
        <f>IF(T189=0,"Designated areas relief granted in 100% business rates retention areas","Designated areas relief granted in 100% business rates retention areas: Not applicable")</f>
        <v>Designated areas relief granted in 100% business rates retention areas: Not applicable</v>
      </c>
      <c r="D189" s="86"/>
      <c r="E189" s="17"/>
      <c r="F189" s="17"/>
      <c r="G189" s="17"/>
      <c r="H189" s="17"/>
      <c r="I189" s="17"/>
      <c r="J189" s="17"/>
      <c r="K189" s="17"/>
      <c r="L189" s="17"/>
      <c r="M189" s="338"/>
      <c r="N189" s="17"/>
      <c r="O189" s="17"/>
      <c r="P189" s="17"/>
      <c r="Q189" s="2"/>
      <c r="R189" s="84"/>
      <c r="T189">
        <f>IF(Local_Share_Total=1,0,1)</f>
        <v>1</v>
      </c>
    </row>
    <row r="190" spans="1:22" ht="18" customHeight="1" thickBot="1" x14ac:dyDescent="0.3">
      <c r="A190" s="593"/>
      <c r="B190" s="585"/>
      <c r="C190" s="1630" t="str">
        <f>IF(T189=0,"61.  Amount due to authority in 2024-25","61.  Amount due to authority in 2024-25: Not applicable")</f>
        <v>61.  Amount due to authority in 2024-25: Not applicable</v>
      </c>
      <c r="D190" s="1630"/>
      <c r="E190" s="1630"/>
      <c r="F190" s="17"/>
      <c r="G190" s="17"/>
      <c r="H190" s="17"/>
      <c r="I190" s="17"/>
      <c r="J190" s="1058">
        <f>IF(Local_Share_Total=1,(((+'Part 3'!M159+'Part 3'!W159)*-1)+((('Part 3'!J161+'Part 3'!T161)*-1)*'Part 4'!J33)),0)</f>
        <v>0</v>
      </c>
      <c r="K190" s="17"/>
      <c r="L190" s="17"/>
      <c r="M190" s="981">
        <f>IF(Local_Share_Total=1,((('Part 3'!J161+'Part 3'!T161)*-1)*'Part 4'!M33),0)</f>
        <v>0</v>
      </c>
      <c r="N190" s="1024"/>
      <c r="O190" s="17"/>
      <c r="P190" s="1058">
        <f>IF(Local_Share_Total=1,((('Part 3'!J161+'Part 3'!T161)*-1)*'Part 4'!P33),0)</f>
        <v>0</v>
      </c>
      <c r="Q190" s="2"/>
      <c r="R190" s="84"/>
      <c r="T190" s="213">
        <f>IF(ROUND(SUM(J190,M190,P190),0)='Part 2'!O83,0,1)</f>
        <v>0</v>
      </c>
      <c r="V190" s="213"/>
    </row>
    <row r="191" spans="1:22" ht="18" customHeight="1" thickBot="1" x14ac:dyDescent="0.3">
      <c r="A191" s="593"/>
      <c r="B191" s="585"/>
      <c r="C191" s="105"/>
      <c r="D191" s="86"/>
      <c r="E191" s="17"/>
      <c r="F191" s="17"/>
      <c r="G191" s="17"/>
      <c r="H191" s="17"/>
      <c r="I191" s="17"/>
      <c r="J191" s="17"/>
      <c r="K191" s="17"/>
      <c r="L191" s="17"/>
      <c r="M191" s="338"/>
      <c r="N191" s="17"/>
      <c r="O191" s="17"/>
      <c r="P191" s="17"/>
      <c r="Q191" s="2"/>
      <c r="R191" s="84"/>
      <c r="U191" s="213"/>
    </row>
    <row r="192" spans="1:22" ht="18" customHeight="1" thickBot="1" x14ac:dyDescent="0.25">
      <c r="A192" s="593"/>
      <c r="B192" s="585"/>
      <c r="C192" s="1630" t="s">
        <v>7094</v>
      </c>
      <c r="D192" s="1630"/>
      <c r="E192" s="1630"/>
      <c r="F192" s="1630"/>
      <c r="G192" s="1630"/>
      <c r="H192" s="17"/>
      <c r="I192" s="17"/>
      <c r="J192" s="980">
        <f>INDEX(Data!BD:BD,MATCH(Import_LA_Code,Ref_LA_Codes,0))</f>
        <v>0</v>
      </c>
      <c r="K192" s="1068"/>
      <c r="L192" s="2"/>
      <c r="M192" s="1072">
        <f>INDEX(Data!BE:BE,MATCH(Import_LA_Code,Ref_LA_Codes,0))</f>
        <v>0</v>
      </c>
      <c r="N192" s="2"/>
      <c r="O192" s="2"/>
      <c r="P192" s="980">
        <f>INDEX(Data!BF:BF,MATCH(Import_LA_Code,Ref_LA_Codes,0))</f>
        <v>0</v>
      </c>
      <c r="Q192" s="1068"/>
      <c r="R192" s="84"/>
    </row>
    <row r="193" spans="1:21" ht="18" customHeight="1" thickBot="1" x14ac:dyDescent="0.25">
      <c r="A193" s="593"/>
      <c r="B193" s="585"/>
      <c r="C193" s="105"/>
      <c r="D193" s="86"/>
      <c r="E193" s="17"/>
      <c r="F193" s="17"/>
      <c r="G193" s="17"/>
      <c r="H193" s="17"/>
      <c r="I193" s="17"/>
      <c r="J193" s="91"/>
      <c r="K193" s="17"/>
      <c r="L193" s="17"/>
      <c r="M193" s="91"/>
      <c r="N193" s="17"/>
      <c r="O193" s="17"/>
      <c r="P193" s="91"/>
      <c r="Q193" s="2"/>
      <c r="R193" s="84"/>
      <c r="U193" s="194"/>
    </row>
    <row r="194" spans="1:21" ht="18" customHeight="1" thickBot="1" x14ac:dyDescent="0.25">
      <c r="A194" s="593"/>
      <c r="B194" s="585"/>
      <c r="C194" s="1630" t="s">
        <v>7618</v>
      </c>
      <c r="D194" s="1630"/>
      <c r="E194" s="1630"/>
      <c r="F194" s="1630"/>
      <c r="G194" s="17"/>
      <c r="H194" s="17"/>
      <c r="I194" s="17"/>
      <c r="J194" s="952">
        <f>ROUND(+J190-J192,0)</f>
        <v>0</v>
      </c>
      <c r="K194" s="1024"/>
      <c r="L194" s="17"/>
      <c r="M194" s="1028">
        <f>ROUND(+M190-M192,0)</f>
        <v>0</v>
      </c>
      <c r="N194" s="17"/>
      <c r="O194" s="17"/>
      <c r="P194" s="1028">
        <f>ROUND(+P190-P192,0)</f>
        <v>0</v>
      </c>
      <c r="Q194" s="2"/>
      <c r="R194" s="84"/>
    </row>
    <row r="195" spans="1:21" ht="18" customHeight="1" x14ac:dyDescent="0.2">
      <c r="A195" s="1338"/>
      <c r="B195" s="164"/>
      <c r="C195" s="17"/>
      <c r="D195" s="17"/>
      <c r="E195" s="17"/>
      <c r="F195" s="17"/>
      <c r="G195" s="17"/>
      <c r="H195" s="17"/>
      <c r="I195" s="17"/>
      <c r="J195" s="17"/>
      <c r="K195" s="17"/>
      <c r="L195" s="868"/>
      <c r="M195" s="921"/>
      <c r="N195" s="868"/>
      <c r="O195" s="17"/>
      <c r="P195" s="17"/>
      <c r="Q195" s="17"/>
      <c r="R195" s="898"/>
    </row>
    <row r="196" spans="1:21" ht="18" customHeight="1" thickBot="1" x14ac:dyDescent="0.3">
      <c r="A196" s="1338"/>
      <c r="B196" s="164"/>
      <c r="C196" s="943" t="s">
        <v>3902</v>
      </c>
      <c r="D196" s="164"/>
      <c r="E196" s="164"/>
      <c r="F196" s="164"/>
      <c r="G196" s="164"/>
      <c r="H196" s="17"/>
      <c r="I196" s="17"/>
      <c r="J196" s="17"/>
      <c r="K196" s="17"/>
      <c r="L196" s="868"/>
      <c r="M196" s="921"/>
      <c r="N196" s="868"/>
      <c r="O196" s="17"/>
      <c r="P196" s="17"/>
      <c r="Q196" s="17"/>
      <c r="R196" s="898"/>
    </row>
    <row r="197" spans="1:21" ht="18" customHeight="1" thickBot="1" x14ac:dyDescent="0.25">
      <c r="A197" s="1338"/>
      <c r="B197" s="164"/>
      <c r="C197" s="581" t="s">
        <v>7095</v>
      </c>
      <c r="D197" s="581"/>
      <c r="E197" s="581"/>
      <c r="F197" s="164"/>
      <c r="G197" s="164"/>
      <c r="H197" s="17"/>
      <c r="I197" s="17"/>
      <c r="J197" s="960">
        <f>ROUND((((+'Part 3'!J240+'Part 3'!T240))*J$33)+(('Part 3'!M240+'Part 3'!W240)*IF('Part 2 DA Summary'!$P$6&gt;0,1,Local_Share_Total)),0)*-1</f>
        <v>0</v>
      </c>
      <c r="K197" s="1060"/>
      <c r="L197" s="868"/>
      <c r="M197" s="1058">
        <f>ROUND(((('Part 3'!J240+'Part 3'!T240))*M$33),0)*-1</f>
        <v>0</v>
      </c>
      <c r="N197" s="868"/>
      <c r="O197" s="648"/>
      <c r="P197" s="960">
        <f>ROUND(((('Part 3'!J240+'Part 3'!T240))*P$33),0)*-1</f>
        <v>0</v>
      </c>
      <c r="Q197" s="1024"/>
      <c r="R197" s="898"/>
    </row>
    <row r="198" spans="1:21" ht="18" customHeight="1" x14ac:dyDescent="0.2">
      <c r="A198" s="1338"/>
      <c r="B198" s="164"/>
      <c r="C198" s="17"/>
      <c r="D198" s="17"/>
      <c r="E198" s="17"/>
      <c r="F198" s="17"/>
      <c r="G198" s="17"/>
      <c r="H198" s="17"/>
      <c r="I198" s="17"/>
      <c r="J198" s="17"/>
      <c r="K198" s="17"/>
      <c r="L198" s="868"/>
      <c r="M198" s="921"/>
      <c r="N198" s="868"/>
      <c r="O198" s="17"/>
      <c r="P198" s="17"/>
      <c r="Q198" s="17"/>
      <c r="R198" s="922"/>
    </row>
    <row r="199" spans="1:21" ht="18" customHeight="1" thickBot="1" x14ac:dyDescent="0.3">
      <c r="A199" s="1338"/>
      <c r="B199" s="164"/>
      <c r="C199" s="133" t="s">
        <v>4050</v>
      </c>
      <c r="D199" s="17"/>
      <c r="E199" s="17"/>
      <c r="F199" s="17"/>
      <c r="G199" s="17"/>
      <c r="H199" s="17"/>
      <c r="I199" s="17"/>
      <c r="J199" s="17"/>
      <c r="K199" s="17"/>
      <c r="L199" s="868"/>
      <c r="M199" s="921"/>
      <c r="N199" s="868"/>
      <c r="O199" s="17"/>
      <c r="P199" s="17"/>
      <c r="Q199" s="17"/>
      <c r="R199" s="922"/>
    </row>
    <row r="200" spans="1:21" ht="18" customHeight="1" thickBot="1" x14ac:dyDescent="0.25">
      <c r="A200" s="1338"/>
      <c r="B200" s="164"/>
      <c r="C200" s="6" t="s">
        <v>7096</v>
      </c>
      <c r="D200" s="17"/>
      <c r="E200" s="17"/>
      <c r="F200" s="17"/>
      <c r="G200" s="17"/>
      <c r="H200" s="17"/>
      <c r="I200" s="17"/>
      <c r="J200" s="1059">
        <f>ROUND(((((+'Part 3'!J95+'Part 3'!T95))*J$33)+(('Part 3'!M95+'Part 3'!W95)*IF('Part 2 DA Summary'!$P$6&gt;0,1,Local_Share_Total))+(((+'Part 3'!J97+'Part 3'!T97))*J$33)+(('Part 3'!M97+'Part 3'!W97)*IF('Part 2 DA Summary'!$P$6&gt;0,1,Local_Share_Total))),0)*-1</f>
        <v>0</v>
      </c>
      <c r="K200" s="648"/>
      <c r="L200" s="868"/>
      <c r="M200" s="981">
        <f>ROUND((((('Part 3'!J95+'Part 3'!T95))*M$33)+((('Part 3'!J97+'Part 3'!T97))*M$33)),0)*-1</f>
        <v>0</v>
      </c>
      <c r="N200" s="1063"/>
      <c r="O200" s="648"/>
      <c r="P200" s="960">
        <f>ROUND((((('Part 3'!J95+'Part 3'!T95))*P$33)+((('Part 3'!J97+'Part 3'!T97))*P$33)),0)*-1</f>
        <v>0</v>
      </c>
      <c r="Q200" s="1024"/>
      <c r="R200" s="922"/>
    </row>
    <row r="201" spans="1:21" ht="18" customHeight="1" thickBot="1" x14ac:dyDescent="0.25">
      <c r="A201" s="1338"/>
      <c r="B201" s="164"/>
      <c r="C201" s="164"/>
      <c r="D201" s="164"/>
      <c r="E201" s="164"/>
      <c r="F201" s="164"/>
      <c r="G201" s="164"/>
      <c r="H201" s="164"/>
      <c r="I201" s="164"/>
      <c r="J201" s="187"/>
      <c r="K201" s="670"/>
      <c r="L201" s="774"/>
      <c r="M201" s="187"/>
      <c r="N201" s="774"/>
      <c r="O201" s="670"/>
      <c r="P201" s="187"/>
      <c r="Q201" s="17"/>
      <c r="R201" s="1193"/>
    </row>
    <row r="202" spans="1:21" ht="18" customHeight="1" thickBot="1" x14ac:dyDescent="0.25">
      <c r="A202" s="1338"/>
      <c r="B202" s="164"/>
      <c r="C202" s="1630" t="s">
        <v>7097</v>
      </c>
      <c r="D202" s="1630"/>
      <c r="E202" s="1630"/>
      <c r="F202" s="1630"/>
      <c r="G202" s="1630"/>
      <c r="H202" s="17"/>
      <c r="I202" s="17"/>
      <c r="J202" s="980">
        <f>INDEX(Data!BG:BG,MATCH(Import_LA_Code,Ref_LA_Codes,0))</f>
        <v>0</v>
      </c>
      <c r="K202" s="1068"/>
      <c r="L202" s="2"/>
      <c r="M202" s="1072">
        <f>INDEX(Data!BH:BH,MATCH(Import_LA_Code,Ref_LA_Codes,0))</f>
        <v>0</v>
      </c>
      <c r="N202" s="2"/>
      <c r="O202" s="2"/>
      <c r="P202" s="1073">
        <f>INDEX(Data!BI:BI,MATCH(Import_LA_Code,Ref_LA_Codes,0))</f>
        <v>0</v>
      </c>
      <c r="Q202" s="17"/>
      <c r="R202" s="1193"/>
    </row>
    <row r="203" spans="1:21" ht="18" customHeight="1" thickBot="1" x14ac:dyDescent="0.25">
      <c r="A203" s="1338"/>
      <c r="B203" s="164"/>
      <c r="C203" s="105"/>
      <c r="D203" s="86"/>
      <c r="E203" s="17"/>
      <c r="F203" s="17"/>
      <c r="G203" s="17"/>
      <c r="H203" s="17"/>
      <c r="I203" s="17"/>
      <c r="J203" s="91"/>
      <c r="K203" s="17"/>
      <c r="L203" s="17"/>
      <c r="M203" s="91"/>
      <c r="N203" s="17"/>
      <c r="O203" s="17"/>
      <c r="P203" s="91"/>
      <c r="Q203" s="17"/>
      <c r="R203" s="1193"/>
    </row>
    <row r="204" spans="1:21" ht="18" customHeight="1" thickBot="1" x14ac:dyDescent="0.25">
      <c r="A204" s="1338"/>
      <c r="B204" s="164"/>
      <c r="C204" s="1630" t="s">
        <v>7617</v>
      </c>
      <c r="D204" s="1630"/>
      <c r="E204" s="1630"/>
      <c r="F204" s="1630"/>
      <c r="G204" s="1630"/>
      <c r="H204" s="17"/>
      <c r="I204" s="17"/>
      <c r="J204" s="1028">
        <f>ROUND(+J200-J202,0)</f>
        <v>0</v>
      </c>
      <c r="K204" s="2"/>
      <c r="L204" s="2"/>
      <c r="M204" s="952">
        <f>ROUND(+M200-M202,0)</f>
        <v>0</v>
      </c>
      <c r="N204" s="1054"/>
      <c r="O204" s="2"/>
      <c r="P204" s="1194">
        <f>ROUND(+P200-P202,0)</f>
        <v>0</v>
      </c>
      <c r="Q204" s="1024"/>
      <c r="R204" s="1193"/>
    </row>
    <row r="205" spans="1:21" ht="18" customHeight="1" x14ac:dyDescent="0.2">
      <c r="A205" s="1338"/>
      <c r="B205" s="164"/>
      <c r="C205" s="105"/>
      <c r="D205" s="86"/>
      <c r="E205" s="17"/>
      <c r="F205" s="17"/>
      <c r="G205" s="17"/>
      <c r="H205" s="17"/>
      <c r="I205" s="17"/>
      <c r="J205" s="91"/>
      <c r="K205" s="17"/>
      <c r="L205" s="17"/>
      <c r="M205" s="91"/>
      <c r="N205" s="17"/>
      <c r="O205" s="17"/>
      <c r="P205" s="91"/>
      <c r="Q205" s="17"/>
      <c r="R205" s="1193"/>
    </row>
    <row r="206" spans="1:21" ht="18" customHeight="1" thickBot="1" x14ac:dyDescent="0.3">
      <c r="A206" s="1338"/>
      <c r="B206" s="164"/>
      <c r="C206" s="133" t="s">
        <v>5590</v>
      </c>
      <c r="D206" s="17"/>
      <c r="E206" s="17"/>
      <c r="F206" s="17"/>
      <c r="G206" s="17"/>
      <c r="H206" s="17"/>
      <c r="I206" s="17"/>
      <c r="J206" s="17"/>
      <c r="K206" s="17"/>
      <c r="L206" s="868"/>
      <c r="M206" s="921"/>
      <c r="N206" s="868"/>
      <c r="O206" s="17"/>
      <c r="P206" s="17"/>
      <c r="Q206" s="17"/>
      <c r="R206" s="1297"/>
    </row>
    <row r="207" spans="1:21" ht="18" customHeight="1" thickBot="1" x14ac:dyDescent="0.25">
      <c r="A207" s="1338"/>
      <c r="B207" s="164"/>
      <c r="C207" s="6" t="s">
        <v>6800</v>
      </c>
      <c r="D207" s="17"/>
      <c r="E207" s="17"/>
      <c r="F207" s="17"/>
      <c r="G207" s="17"/>
      <c r="H207" s="17"/>
      <c r="I207" s="17"/>
      <c r="J207" s="1059">
        <f>ROUND((((+'Part 3'!J101+'Part 3'!T101))*J$33)+(('Part 3'!M101+'Part 3'!W101)*IF('Part 2 DA Summary'!$P$6&gt;0,1,Local_Share_Total)),0)*-1</f>
        <v>0</v>
      </c>
      <c r="K207" s="648"/>
      <c r="L207" s="868"/>
      <c r="M207" s="981">
        <f>ROUND(((('Part 3'!J101+'Part 3'!T101))*M$33),0)*-1</f>
        <v>0</v>
      </c>
      <c r="N207" s="1063"/>
      <c r="O207" s="648"/>
      <c r="P207" s="960">
        <f>ROUND(((('Part 3'!J101+'Part 3'!T101))*P$33),0)*-1</f>
        <v>0</v>
      </c>
      <c r="Q207" s="1061"/>
      <c r="R207" s="1297"/>
    </row>
    <row r="208" spans="1:21" ht="18" customHeight="1" x14ac:dyDescent="0.2">
      <c r="A208" s="1338"/>
      <c r="B208" s="164"/>
      <c r="C208" s="105"/>
      <c r="D208" s="86"/>
      <c r="E208" s="17"/>
      <c r="F208" s="17"/>
      <c r="G208" s="17"/>
      <c r="H208" s="17"/>
      <c r="I208" s="17"/>
      <c r="J208" s="91"/>
      <c r="K208" s="17"/>
      <c r="L208" s="17"/>
      <c r="M208" s="91"/>
      <c r="N208" s="17"/>
      <c r="O208" s="17"/>
      <c r="P208" s="91"/>
      <c r="Q208" s="164"/>
      <c r="R208" s="1193"/>
    </row>
    <row r="209" spans="1:18" ht="18" customHeight="1" thickBot="1" x14ac:dyDescent="0.3">
      <c r="A209" s="1338"/>
      <c r="B209" s="164"/>
      <c r="C209" s="133" t="s">
        <v>5591</v>
      </c>
      <c r="D209" s="17"/>
      <c r="E209" s="17"/>
      <c r="F209" s="17"/>
      <c r="G209" s="17"/>
      <c r="H209" s="17"/>
      <c r="I209" s="17"/>
      <c r="J209" s="17"/>
      <c r="K209" s="17"/>
      <c r="L209" s="868"/>
      <c r="M209" s="921"/>
      <c r="N209" s="868"/>
      <c r="O209" s="17"/>
      <c r="P209" s="17"/>
      <c r="Q209" s="164"/>
      <c r="R209" s="1297"/>
    </row>
    <row r="210" spans="1:18" ht="18" customHeight="1" thickBot="1" x14ac:dyDescent="0.25">
      <c r="A210" s="1338"/>
      <c r="B210" s="164"/>
      <c r="C210" s="6" t="s">
        <v>7098</v>
      </c>
      <c r="D210" s="17"/>
      <c r="E210" s="17"/>
      <c r="F210" s="17"/>
      <c r="G210" s="17"/>
      <c r="H210" s="17"/>
      <c r="I210" s="17"/>
      <c r="J210" s="1059">
        <f>ROUND((((+'Part 3'!J244+'Part 3'!T244))*J$33)+(('Part 3'!M244+'Part 3'!W244)*IF('Part 2 DA Summary'!$P$6&gt;0,1,Local_Share_Total)),0)*-1</f>
        <v>0</v>
      </c>
      <c r="K210" s="648"/>
      <c r="L210" s="868"/>
      <c r="M210" s="981">
        <f>ROUND(((('Part 3'!J244+'Part 3'!T244))*M$33),0)*-1</f>
        <v>0</v>
      </c>
      <c r="N210" s="1063"/>
      <c r="O210" s="648"/>
      <c r="P210" s="960">
        <f>ROUND(((('Part 3'!J244+'Part 3'!T244))*P$33),0)*-1</f>
        <v>0</v>
      </c>
      <c r="Q210" s="1061"/>
      <c r="R210" s="1297"/>
    </row>
    <row r="211" spans="1:18" ht="18" customHeight="1" x14ac:dyDescent="0.2">
      <c r="A211" s="1338"/>
      <c r="B211" s="164"/>
      <c r="C211" s="105"/>
      <c r="D211" s="86"/>
      <c r="E211" s="17"/>
      <c r="F211" s="17"/>
      <c r="G211" s="17"/>
      <c r="H211" s="17"/>
      <c r="I211" s="17"/>
      <c r="J211" s="91"/>
      <c r="K211" s="17"/>
      <c r="L211" s="17"/>
      <c r="M211" s="91"/>
      <c r="N211" s="17"/>
      <c r="O211" s="17"/>
      <c r="P211" s="91"/>
      <c r="Q211" s="17"/>
      <c r="R211" s="1193"/>
    </row>
    <row r="212" spans="1:18" ht="18" customHeight="1" thickBot="1" x14ac:dyDescent="0.3">
      <c r="A212" s="1338"/>
      <c r="B212" s="164"/>
      <c r="C212" s="133" t="s">
        <v>3897</v>
      </c>
      <c r="D212" s="17"/>
      <c r="E212" s="17"/>
      <c r="F212" s="17"/>
      <c r="G212" s="17"/>
      <c r="H212" s="17"/>
      <c r="I212" s="17"/>
      <c r="J212" s="17"/>
      <c r="K212" s="17"/>
      <c r="L212" s="868"/>
      <c r="M212" s="921"/>
      <c r="N212" s="868"/>
      <c r="O212" s="17"/>
      <c r="P212" s="17"/>
      <c r="Q212" s="17"/>
      <c r="R212" s="898"/>
    </row>
    <row r="213" spans="1:18" ht="18" customHeight="1" thickBot="1" x14ac:dyDescent="0.25">
      <c r="A213" s="1338"/>
      <c r="B213" s="164"/>
      <c r="C213" s="6" t="s">
        <v>6915</v>
      </c>
      <c r="D213" s="17"/>
      <c r="E213" s="17"/>
      <c r="F213" s="17"/>
      <c r="G213" s="17"/>
      <c r="H213" s="17"/>
      <c r="I213" s="17"/>
      <c r="J213" s="1424">
        <f>(('Part 3'!J163+'Part 3'!T163)+('Part 3'!M163+'Part 3'!W163))*-1</f>
        <v>0</v>
      </c>
      <c r="K213" s="6"/>
      <c r="L213" s="1426"/>
      <c r="M213" s="1427">
        <v>0</v>
      </c>
      <c r="N213" s="1063"/>
      <c r="O213" s="6"/>
      <c r="P213" s="1428">
        <v>0</v>
      </c>
      <c r="Q213" s="17"/>
      <c r="R213" s="898"/>
    </row>
    <row r="214" spans="1:18" ht="18" customHeight="1" thickBot="1" x14ac:dyDescent="0.25">
      <c r="A214" s="1338"/>
      <c r="B214" s="164"/>
      <c r="C214" s="648"/>
      <c r="D214" s="17"/>
      <c r="E214" s="17"/>
      <c r="F214" s="17"/>
      <c r="G214" s="17"/>
      <c r="H214" s="17"/>
      <c r="I214" s="17"/>
      <c r="J214" s="17"/>
      <c r="K214" s="17"/>
      <c r="L214" s="868"/>
      <c r="M214" s="1425"/>
      <c r="N214" s="868"/>
      <c r="O214" s="17"/>
      <c r="P214" s="17"/>
      <c r="Q214" s="17"/>
      <c r="R214" s="917"/>
    </row>
    <row r="215" spans="1:18" ht="18" customHeight="1" thickBot="1" x14ac:dyDescent="0.25">
      <c r="A215" s="1338"/>
      <c r="B215" s="164"/>
      <c r="C215" s="6" t="s">
        <v>7615</v>
      </c>
      <c r="D215" s="17"/>
      <c r="E215" s="17"/>
      <c r="F215" s="17"/>
      <c r="G215" s="17"/>
      <c r="H215" s="17"/>
      <c r="I215" s="17"/>
      <c r="J215" s="1073">
        <f>INDEX(Data!BJ:BJ,MATCH(Import_LA_Code,Ref_LA_Codes,0))</f>
        <v>0</v>
      </c>
      <c r="K215" s="17"/>
      <c r="L215" s="868"/>
      <c r="M215" s="1072">
        <f>INDEX(Data!BK:BK,MATCH(Import_LA_Code,Ref_LA_Codes,0))</f>
        <v>0</v>
      </c>
      <c r="N215" s="868"/>
      <c r="O215" s="17"/>
      <c r="P215" s="1073">
        <f>INDEX(Data!BL:BL,MATCH(Import_LA_Code,Ref_LA_Codes,0))</f>
        <v>0</v>
      </c>
      <c r="Q215" s="17"/>
      <c r="R215" s="1297"/>
    </row>
    <row r="216" spans="1:18" ht="18" customHeight="1" thickBot="1" x14ac:dyDescent="0.25">
      <c r="A216" s="1338"/>
      <c r="B216" s="164"/>
      <c r="C216" s="648"/>
      <c r="D216" s="17"/>
      <c r="E216" s="17"/>
      <c r="F216" s="17"/>
      <c r="G216" s="17"/>
      <c r="H216" s="17"/>
      <c r="I216" s="17"/>
      <c r="J216" s="17"/>
      <c r="K216" s="17"/>
      <c r="L216" s="868"/>
      <c r="M216" s="921"/>
      <c r="N216" s="868"/>
      <c r="O216" s="17"/>
      <c r="P216" s="17"/>
      <c r="Q216" s="17"/>
      <c r="R216" s="1297"/>
    </row>
    <row r="217" spans="1:18" ht="18" customHeight="1" thickBot="1" x14ac:dyDescent="0.25">
      <c r="A217" s="1338"/>
      <c r="B217" s="164"/>
      <c r="C217" s="1630" t="s">
        <v>7616</v>
      </c>
      <c r="D217" s="1630"/>
      <c r="E217" s="1630"/>
      <c r="F217" s="1630"/>
      <c r="G217" s="1630"/>
      <c r="H217" s="17"/>
      <c r="I217" s="17"/>
      <c r="J217" s="1028">
        <f>J213-J215</f>
        <v>0</v>
      </c>
      <c r="K217" s="17"/>
      <c r="L217" s="868"/>
      <c r="M217" s="1558">
        <f>M213-M215</f>
        <v>0</v>
      </c>
      <c r="N217" s="868"/>
      <c r="O217" s="17"/>
      <c r="P217" s="1194">
        <f>P213-P215</f>
        <v>0</v>
      </c>
      <c r="Q217" s="17"/>
      <c r="R217" s="1297"/>
    </row>
    <row r="218" spans="1:18" ht="18" customHeight="1" x14ac:dyDescent="0.2">
      <c r="A218" s="1338"/>
      <c r="B218" s="164"/>
      <c r="C218" s="648"/>
      <c r="D218" s="17"/>
      <c r="E218" s="17"/>
      <c r="F218" s="17"/>
      <c r="G218" s="17"/>
      <c r="H218" s="17"/>
      <c r="I218" s="17"/>
      <c r="J218" s="17"/>
      <c r="K218" s="17"/>
      <c r="L218" s="868"/>
      <c r="M218" s="921"/>
      <c r="N218" s="868"/>
      <c r="O218" s="17"/>
      <c r="P218" s="17"/>
      <c r="Q218" s="17"/>
      <c r="R218" s="1297"/>
    </row>
    <row r="219" spans="1:18" ht="18" customHeight="1" thickBot="1" x14ac:dyDescent="0.3">
      <c r="A219" s="1338"/>
      <c r="B219" s="164"/>
      <c r="C219" s="133" t="s">
        <v>6914</v>
      </c>
      <c r="D219" s="17"/>
      <c r="E219" s="17"/>
      <c r="F219" s="17"/>
      <c r="G219" s="17"/>
      <c r="H219" s="17"/>
      <c r="I219" s="17"/>
      <c r="J219" s="17"/>
      <c r="K219" s="17"/>
      <c r="L219" s="868"/>
      <c r="M219" s="921"/>
      <c r="N219" s="868"/>
      <c r="O219" s="17"/>
      <c r="P219" s="17"/>
      <c r="Q219" s="17"/>
      <c r="R219" s="898"/>
    </row>
    <row r="220" spans="1:18" ht="18" customHeight="1" thickBot="1" x14ac:dyDescent="0.25">
      <c r="A220" s="1338"/>
      <c r="B220" s="164"/>
      <c r="C220" s="6" t="s">
        <v>7619</v>
      </c>
      <c r="D220" s="17"/>
      <c r="E220" s="17"/>
      <c r="F220" s="17"/>
      <c r="G220" s="17"/>
      <c r="H220" s="17"/>
      <c r="I220" s="17"/>
      <c r="J220" s="1004">
        <f>(('Part 3'!J165+'Part 3'!T165)*J33+('Part 3'!M165+'Part 3'!W165))*-1</f>
        <v>0</v>
      </c>
      <c r="K220" s="6"/>
      <c r="L220" s="868"/>
      <c r="M220" s="1428">
        <f>('Part 3'!J165+'Part 3'!T165)*M33*-1</f>
        <v>0</v>
      </c>
      <c r="N220" s="868"/>
      <c r="O220" s="6"/>
      <c r="P220" s="981">
        <f>('Part 3'!J165+'Part 3'!T165)*P33*-1</f>
        <v>0</v>
      </c>
      <c r="Q220" s="1024"/>
      <c r="R220" s="898"/>
    </row>
    <row r="221" spans="1:18" ht="18" customHeight="1" thickBot="1" x14ac:dyDescent="0.25">
      <c r="A221" s="1338"/>
      <c r="B221" s="164"/>
      <c r="C221" s="6"/>
      <c r="D221" s="17"/>
      <c r="E221" s="17"/>
      <c r="F221" s="17"/>
      <c r="G221" s="17"/>
      <c r="H221" s="17"/>
      <c r="I221" s="17"/>
      <c r="J221" s="382"/>
      <c r="K221" s="470"/>
      <c r="L221" s="774"/>
      <c r="M221" s="187"/>
      <c r="N221" s="774"/>
      <c r="O221" s="470"/>
      <c r="P221" s="187"/>
      <c r="Q221" s="17"/>
      <c r="R221" s="1297"/>
    </row>
    <row r="222" spans="1:18" ht="18" customHeight="1" thickBot="1" x14ac:dyDescent="0.25">
      <c r="A222" s="1338"/>
      <c r="B222" s="164"/>
      <c r="C222" s="6" t="s">
        <v>7620</v>
      </c>
      <c r="D222" s="17"/>
      <c r="E222" s="17"/>
      <c r="F222" s="17"/>
      <c r="G222" s="17"/>
      <c r="H222" s="17"/>
      <c r="I222" s="17"/>
      <c r="J222" s="1073">
        <f>INDEX(Data!BM:BM,MATCH(Import_LA_Code,Ref_LA_Codes,0))</f>
        <v>0</v>
      </c>
      <c r="K222" s="470"/>
      <c r="L222" s="774"/>
      <c r="M222" s="1072">
        <f>INDEX(Data!BN:BN,MATCH(Import_LA_Code,Ref_LA_Codes,0))</f>
        <v>0</v>
      </c>
      <c r="N222" s="774"/>
      <c r="O222" s="470"/>
      <c r="P222" s="1073">
        <f>INDEX(Data!BO:BO,MATCH(Import_LA_Code,Ref_LA_Codes,0))</f>
        <v>0</v>
      </c>
      <c r="Q222" s="17"/>
      <c r="R222" s="1297"/>
    </row>
    <row r="223" spans="1:18" ht="18" customHeight="1" thickBot="1" x14ac:dyDescent="0.25">
      <c r="A223" s="1338"/>
      <c r="B223" s="164"/>
      <c r="C223" s="6"/>
      <c r="D223" s="17"/>
      <c r="E223" s="17"/>
      <c r="F223" s="17"/>
      <c r="G223" s="17"/>
      <c r="H223" s="17"/>
      <c r="I223" s="17"/>
      <c r="J223" s="382"/>
      <c r="K223" s="470"/>
      <c r="L223" s="774"/>
      <c r="M223" s="187"/>
      <c r="N223" s="774"/>
      <c r="O223" s="470"/>
      <c r="P223" s="187"/>
      <c r="Q223" s="17"/>
      <c r="R223" s="1297"/>
    </row>
    <row r="224" spans="1:18" ht="18" customHeight="1" thickBot="1" x14ac:dyDescent="0.25">
      <c r="A224" s="1338"/>
      <c r="B224" s="164"/>
      <c r="C224" s="1630" t="s">
        <v>7641</v>
      </c>
      <c r="D224" s="1630"/>
      <c r="E224" s="1630"/>
      <c r="F224" s="1630"/>
      <c r="G224" s="1630"/>
      <c r="H224" s="17"/>
      <c r="I224" s="17"/>
      <c r="J224" s="1028">
        <f>J220-J222</f>
        <v>0</v>
      </c>
      <c r="K224" s="470"/>
      <c r="L224" s="774"/>
      <c r="M224" s="1558">
        <f>M220-M222</f>
        <v>0</v>
      </c>
      <c r="N224" s="774"/>
      <c r="O224" s="470"/>
      <c r="P224" s="1194">
        <f>P220-P222</f>
        <v>0</v>
      </c>
      <c r="Q224" s="17"/>
      <c r="R224" s="1297"/>
    </row>
    <row r="225" spans="1:18" ht="18" customHeight="1" thickBot="1" x14ac:dyDescent="0.25">
      <c r="A225" s="1338"/>
      <c r="B225" s="164"/>
      <c r="C225" s="648"/>
      <c r="D225" s="17"/>
      <c r="E225" s="17"/>
      <c r="F225" s="17"/>
      <c r="G225" s="17"/>
      <c r="H225" s="17"/>
      <c r="I225" s="17"/>
      <c r="J225" s="17"/>
      <c r="K225" s="17"/>
      <c r="L225" s="868"/>
      <c r="M225" s="921"/>
      <c r="N225" s="868"/>
      <c r="O225" s="17"/>
      <c r="P225" s="17"/>
      <c r="Q225" s="17"/>
      <c r="R225" s="1297"/>
    </row>
    <row r="226" spans="1:18" ht="18" customHeight="1" x14ac:dyDescent="0.25">
      <c r="A226" s="14"/>
      <c r="B226" s="2"/>
      <c r="C226" s="620"/>
      <c r="D226" s="621"/>
      <c r="E226" s="622"/>
      <c r="F226" s="622"/>
      <c r="G226" s="622"/>
      <c r="H226" s="622"/>
      <c r="I226" s="622"/>
      <c r="J226" s="622"/>
      <c r="K226" s="623"/>
      <c r="L226" s="623"/>
      <c r="M226" s="624"/>
      <c r="N226" s="625"/>
      <c r="O226" s="625"/>
      <c r="P226" s="622"/>
      <c r="Q226" s="626"/>
      <c r="R226" s="84"/>
    </row>
    <row r="227" spans="1:18" ht="18" customHeight="1" thickBot="1" x14ac:dyDescent="0.3">
      <c r="A227" s="14"/>
      <c r="B227" s="2"/>
      <c r="C227" s="627" t="s">
        <v>1196</v>
      </c>
      <c r="D227" s="599"/>
      <c r="E227" s="329"/>
      <c r="F227" s="329"/>
      <c r="G227" s="329"/>
      <c r="H227" s="329"/>
      <c r="I227" s="329"/>
      <c r="J227" s="329"/>
      <c r="K227" s="617"/>
      <c r="L227" s="617"/>
      <c r="M227" s="618"/>
      <c r="N227" s="619"/>
      <c r="O227" s="619"/>
      <c r="P227" s="329"/>
      <c r="Q227" s="628"/>
      <c r="R227" s="84"/>
    </row>
    <row r="228" spans="1:18" ht="18" customHeight="1" thickBot="1" x14ac:dyDescent="0.3">
      <c r="A228" s="14"/>
      <c r="B228" s="2"/>
      <c r="C228" s="1729" t="s">
        <v>7621</v>
      </c>
      <c r="D228" s="1730"/>
      <c r="E228" s="1730"/>
      <c r="F228" s="329"/>
      <c r="G228" s="329"/>
      <c r="H228" s="329"/>
      <c r="I228" s="329"/>
      <c r="J228" s="1021" t="e">
        <f>ROUND(J83,0)+ROUND(J85,0)+ROUND(J93,0)+ROUND(J100,0)+ROUND(J107,0)+ROUND(J110,0)+ROUND(J113,0)+ROUND(J116,0)+ROUND(J123,0)+ROUND(J126,0)+ROUND(J133,0)+ROUND(J140,0)+ROUND(J147,0)+ROUND(J150,0)+ROUND(J153,0)+ROUND(J156,0)+ROUND(J163,0)+ROUND(J190,0)+ROUND(J197,0)+ROUND(J200,0)+ROUND(J213,0)+ROUND(J220,0)+ROUND(J210,0)+ROUND(J207,0)+ROUND(J180,0)</f>
        <v>#N/A</v>
      </c>
      <c r="K228" s="617"/>
      <c r="L228" s="617"/>
      <c r="M228" s="1021" t="e">
        <f>ROUND(M83,0)+ROUND(M85,0)+ROUND(M93,0)+ROUND(M100,0)+ROUND(M107,0)+ROUND(M110,0)+ROUND(M113,0)+ROUND(M116,0)+ROUND(M123,0)+ROUND(M126,0)+ROUND(M133,0)+ROUND(M140,0)+ROUND(M147,0)+ROUND(M150,0)+ROUND(M153,0)+ROUND(M156,0)+ROUND(M163,0)+ROUND(M190,0)+ROUND(M197,0)+ROUND(M200,0)+ROUND(M213,0)+ROUND(M220,0)+ROUND(M210,0)+ROUND(M207,0)+ROUND(M180,0)</f>
        <v>#N/A</v>
      </c>
      <c r="N228" s="619"/>
      <c r="O228" s="619"/>
      <c r="P228" s="1021" t="e">
        <f>ROUND(P83,0)+ROUND(P85,0)+ROUND(P93,0)+ROUND(P100,0)+ROUND(P107,0)+ROUND(P110,0)+ROUND(P113,0)+ROUND(P116,0)+ROUND(P123,0)+ROUND(P126,0)+ROUND(P133,0)+ROUND(P140,0)+ROUND(P147,0)+ROUND(P150,0)+ROUND(P153,0)+ROUND(P156,0)+ROUND(P163,0)+ROUND(P190,0)+ROUND(P197,0)+ROUND(P200,0)+ROUND(P213,0)+ROUND(P220,0)+ROUND(P210,0)+ROUND(P207,0)+ROUND(P180,0)</f>
        <v>#N/A</v>
      </c>
      <c r="Q228" s="628"/>
      <c r="R228" s="84"/>
    </row>
    <row r="229" spans="1:18" ht="18" customHeight="1" thickBot="1" x14ac:dyDescent="0.3">
      <c r="A229" s="14"/>
      <c r="B229" s="2"/>
      <c r="C229" s="629"/>
      <c r="D229" s="599"/>
      <c r="E229" s="329"/>
      <c r="F229" s="329"/>
      <c r="G229" s="329"/>
      <c r="H229" s="329"/>
      <c r="I229" s="329"/>
      <c r="J229" s="329"/>
      <c r="K229" s="617"/>
      <c r="L229" s="617"/>
      <c r="M229" s="618"/>
      <c r="N229" s="619"/>
      <c r="O229" s="619"/>
      <c r="P229" s="329"/>
      <c r="Q229" s="628"/>
      <c r="R229" s="84"/>
    </row>
    <row r="230" spans="1:18" ht="18" customHeight="1" thickBot="1" x14ac:dyDescent="0.3">
      <c r="A230" s="801"/>
      <c r="B230" s="2"/>
      <c r="C230" s="629" t="s">
        <v>7622</v>
      </c>
      <c r="D230" s="599"/>
      <c r="E230" s="329"/>
      <c r="F230" s="329"/>
      <c r="G230" s="329"/>
      <c r="H230" s="329"/>
      <c r="I230" s="329"/>
      <c r="J230" s="956" t="e">
        <f>ROUND(J90,0)+ROUND(J97,0)+ROUND(J104,0)+ROUND(J107,0)+ROUND(J110,0)+ROUND(J113,0)+ROUND(J123,0)+ROUND(J147,0)+ROUND(J150,0)+ROUND(J120,0)+ROUND(J130,0)+ROUND(J137,0)+ROUND(J144,0)+ROUND(J153,0)+ROUND(J160,0)+ROUND(J163,0)+ROUND(J194,0)+ROUND(J197,0)+ROUND(J204,0)+ROUND(J217,0)+ROUND(J224,0)+ROUND(J210,0)+ROUND(J207,0)+ROUND(J186,0)</f>
        <v>#N/A</v>
      </c>
      <c r="K230" s="1064"/>
      <c r="L230" s="617"/>
      <c r="M230" s="1021" t="e">
        <f>ROUND(M90,0)+ROUND(M97,0)+ROUND(M104,0)+ROUND(M107,0)+ROUND(M110,0)+ROUND(M113,0)+ROUND(M123,0)+ROUND(M147,0)+ROUND(M150,0)+ROUND(M120,0)+ROUND(M130,0)+ROUND(M137,0)+ROUND(M144,0)+ROUND(M153,0)+ROUND(M160,0)+ROUND(M163,0)+ROUND(M194,0)+ROUND(M197,0)+ROUND(M204,0)+ROUND(M217,0)+ROUND(M224,0)+ROUND(M210,0)+ROUND(M207,0)+ROUND(M186,0)</f>
        <v>#N/A</v>
      </c>
      <c r="N230" s="619"/>
      <c r="O230" s="619"/>
      <c r="P230" s="956" t="e">
        <f>ROUND(P90,0)+ROUND(P97,0)+ROUND(P104,0)+ROUND(P107,0)+ROUND(P110,0)+ROUND(P113,0)+ROUND(P123,0)+ROUND(P147,0)+ROUND(P150,0)+ROUND(P120,0)+ROUND(P130,0)+ROUND(P137,0)+ROUND(P144,0)+ROUND(P153,0)+ROUND(P160,0)+ROUND(P163,0)+ROUND(P194,0)+ROUND(P197,0)+ROUND(P204,0)+ROUND(P217,0)+ROUND(P224,0)+ROUND(P210,0)+ROUND(P207,0)+ROUND(P186,0)</f>
        <v>#N/A</v>
      </c>
      <c r="Q230" s="1429"/>
      <c r="R230" s="822"/>
    </row>
    <row r="231" spans="1:18" ht="18" customHeight="1" thickBot="1" x14ac:dyDescent="0.3">
      <c r="A231" s="801"/>
      <c r="B231" s="2"/>
      <c r="C231" s="630"/>
      <c r="D231" s="631"/>
      <c r="E231" s="632"/>
      <c r="F231" s="632"/>
      <c r="G231" s="632"/>
      <c r="H231" s="632"/>
      <c r="I231" s="632"/>
      <c r="J231" s="632"/>
      <c r="K231" s="633"/>
      <c r="L231" s="633"/>
      <c r="M231" s="634"/>
      <c r="N231" s="635"/>
      <c r="O231" s="635"/>
      <c r="P231" s="632"/>
      <c r="Q231" s="636"/>
      <c r="R231" s="822"/>
    </row>
    <row r="232" spans="1:18" ht="18" customHeight="1" x14ac:dyDescent="0.25">
      <c r="A232" s="14"/>
      <c r="B232" s="2"/>
      <c r="C232" s="86"/>
      <c r="D232" s="86"/>
      <c r="E232" s="17"/>
      <c r="F232" s="17"/>
      <c r="G232" s="17"/>
      <c r="H232" s="17"/>
      <c r="I232" s="17"/>
      <c r="J232" s="17"/>
      <c r="K232" s="93"/>
      <c r="L232" s="93"/>
      <c r="M232" s="103"/>
      <c r="N232" s="108"/>
      <c r="O232" s="108"/>
      <c r="P232" s="17"/>
      <c r="Q232" s="2"/>
      <c r="R232" s="84"/>
    </row>
    <row r="233" spans="1:18" ht="36.75" customHeight="1" x14ac:dyDescent="0.2">
      <c r="A233" s="14"/>
      <c r="B233" s="2"/>
      <c r="C233" s="1727" t="s">
        <v>7678</v>
      </c>
      <c r="D233" s="1728"/>
      <c r="E233" s="1728"/>
      <c r="F233" s="1728"/>
      <c r="G233" s="1728"/>
      <c r="H233" s="1728"/>
      <c r="I233" s="1728"/>
      <c r="J233" s="1728"/>
      <c r="K233" s="1728"/>
      <c r="L233" s="1728"/>
      <c r="M233" s="1728"/>
      <c r="N233" s="1728"/>
      <c r="O233" s="1728"/>
      <c r="P233" s="1728"/>
      <c r="Q233" s="1337"/>
      <c r="R233" s="1336"/>
    </row>
    <row r="234" spans="1:18" ht="13.5" customHeight="1" thickBot="1" x14ac:dyDescent="0.25">
      <c r="A234" s="15"/>
      <c r="B234" s="16"/>
      <c r="C234" s="148"/>
      <c r="D234" s="148"/>
      <c r="E234" s="16"/>
      <c r="F234" s="16"/>
      <c r="G234" s="148"/>
      <c r="H234" s="16"/>
      <c r="I234" s="16"/>
      <c r="J234" s="148"/>
      <c r="K234" s="16"/>
      <c r="L234" s="16"/>
      <c r="M234" s="148"/>
      <c r="N234" s="16"/>
      <c r="O234" s="16"/>
      <c r="P234" s="148"/>
      <c r="Q234" s="16"/>
      <c r="R234" s="85"/>
    </row>
    <row r="236" spans="1:18" x14ac:dyDescent="0.2">
      <c r="E236" t="s">
        <v>908</v>
      </c>
    </row>
  </sheetData>
  <sheetProtection sheet="1" objects="1" scenarios="1"/>
  <mergeCells count="39">
    <mergeCell ref="C233:P233"/>
    <mergeCell ref="C158:G158"/>
    <mergeCell ref="C160:G160"/>
    <mergeCell ref="C190:E190"/>
    <mergeCell ref="C192:G192"/>
    <mergeCell ref="C194:F194"/>
    <mergeCell ref="C228:E228"/>
    <mergeCell ref="C202:G202"/>
    <mergeCell ref="C204:G204"/>
    <mergeCell ref="C217:G217"/>
    <mergeCell ref="C224:G224"/>
    <mergeCell ref="A2:R2"/>
    <mergeCell ref="A3:R3"/>
    <mergeCell ref="C9:H9"/>
    <mergeCell ref="P14:P15"/>
    <mergeCell ref="A4:R4"/>
    <mergeCell ref="I31:K31"/>
    <mergeCell ref="F29:H30"/>
    <mergeCell ref="O29:Q30"/>
    <mergeCell ref="A33:F33"/>
    <mergeCell ref="C66:E67"/>
    <mergeCell ref="C65:E65"/>
    <mergeCell ref="F31:H31"/>
    <mergeCell ref="C74:E75"/>
    <mergeCell ref="O31:Q31"/>
    <mergeCell ref="C156:E156"/>
    <mergeCell ref="A5:R5"/>
    <mergeCell ref="A7:R7"/>
    <mergeCell ref="L14:N15"/>
    <mergeCell ref="I14:K15"/>
    <mergeCell ref="C18:G18"/>
    <mergeCell ref="C20:G21"/>
    <mergeCell ref="L16:N16"/>
    <mergeCell ref="L31:N31"/>
    <mergeCell ref="A6:R6"/>
    <mergeCell ref="C12:P12"/>
    <mergeCell ref="C27:Q27"/>
    <mergeCell ref="L29:N30"/>
    <mergeCell ref="I29:K30"/>
  </mergeCells>
  <phoneticPr fontId="9" type="noConversion"/>
  <conditionalFormatting sqref="C65:Q71">
    <cfRule type="expression" dxfId="37" priority="304">
      <formula>$T$65=0</formula>
    </cfRule>
  </conditionalFormatting>
  <conditionalFormatting sqref="C73:Q79">
    <cfRule type="expression" dxfId="36" priority="362">
      <formula>$T$73=0</formula>
    </cfRule>
  </conditionalFormatting>
  <conditionalFormatting sqref="C189:Q194">
    <cfRule type="expression" dxfId="35" priority="360">
      <formula>$T$189=1</formula>
    </cfRule>
  </conditionalFormatting>
  <conditionalFormatting sqref="L29:N225">
    <cfRule type="expression" dxfId="32" priority="162">
      <formula>AND($L$29="")=TRUE</formula>
    </cfRule>
  </conditionalFormatting>
  <conditionalFormatting sqref="M220:M224">
    <cfRule type="expression" dxfId="30" priority="1">
      <formula>AND($L$29="")=TRUE</formula>
    </cfRule>
  </conditionalFormatting>
  <conditionalFormatting sqref="O29:Q231">
    <cfRule type="expression" dxfId="29" priority="4">
      <formula>AND($O$29="")=TRUE</formula>
    </cfRule>
  </conditionalFormatting>
  <dataValidations xWindow="78" yWindow="746" count="80">
    <dataValidation type="custom" allowBlank="1" showInputMessage="1" showErrorMessage="1" errorTitle="DO NOT AMEND" error="DO NOT AMEND THESE CELLS" sqref="T1:T72 T74:T187 U1:Z1048576 S1:S1048576 T189:T1048576" xr:uid="{D618AAF3-E210-4D8D-A459-5C5F0E256725}">
      <formula1>"if(ba1=""n/a"")"</formula1>
    </dataValidation>
    <dataValidation type="custom" allowBlank="1" showInputMessage="1" showErrorMessage="1" error="Data entry is not allowed in this cell" sqref="M18 P142 J56 F82 M174:M175 P33 J71 M71 P71 P158 P160 J79 M61 G79 J74 M63 M56 M54 J52 M59 J59 M52 J61 P61 P59 J104 P69 M69 M45 P204 P63 J63 J54 J194 J49 J38 P23 M23 P168 J42 M49 M204 M20 J23 J20 M144 P144 J158 J142 M142 J66 M66 P66 J69 G69 G71 M137 M90 P90 P87 M87 J87 G66 J18 J47 J40 P20 P137 P174:P175 P95 M95 J95 J33 M97 P97 J120 M168 J102 M102 P102 P104 M104 J144 J130 P192 M158 M194 P194 J97 M201:M202 M47 J90 M192 J192 M33 J201:J202 J204 P201:P202 M120 P120 J137 P135 J160 G77 P18 P128 M128 J128 J174:J175 M130 P130 M160 J77 G74 J135 M135 G33 G35:G36 J168 P167 M167 J167" xr:uid="{11B3ECE9-1C0E-4A0D-ADC1-2A05D2DB6F80}">
      <formula1>"$O$1=""na"""</formula1>
    </dataValidation>
    <dataValidation allowBlank="1" showInputMessage="1" showErrorMessage="1" errorTitle="DO NOT AMEND" error="DO NOT AMEND THESE CELLS" sqref="T188" xr:uid="{6B627CFE-8229-4EF3-A2FD-6EA8AC34497B}"/>
    <dataValidation allowBlank="1" showInputMessage="1" showErrorMessage="1" prompt="This was line 60 in NNDR3 23-24" sqref="C197:E197" xr:uid="{389070D0-DA67-4AAA-A623-0EA4665C4C1E}"/>
    <dataValidation type="custom" allowBlank="1" showInputMessage="1" showErrorMessage="1" error="Data entry is not allowed in this cell" sqref="M96 N96:O99 P98:P99 P96 P88:P89 M88:M89 L212:N212 J88:J89 J91:J92 M91:M92 P91:P92 J98:J99 J96 K96:L99 M98:M99 M105:M106 J94:P94 J105:J106 J119 M119 J117:P117 P119 P121:P122 M121:M122 J121:J122 J129 M129 P129 J131:J132 M131:M132 P131:P132 J136 M136 J134:P134 P136 P138:P139 M138:M139 J138:J139 P143 M143 J141:P141 J143 J145:J146 M145:M146 P145:P146 N193:O194 K193:L194 P103 P193 L225:N225 P105:P106 J103 M103 J159 P159 M159 J191:P191 J127:P127 N159:O162 M161:M162 P161:P162 J161:J162 K159:L162 M193 J193 J151:P152 J171:P172 J187:J189 M187:M189 J86:P86 J226:P227 J101:P101 J154:P155 J164:P166 L195:N196 J203 P203 M203 L198:N199 J211:P211 M205 J205 P205 N203:O205 K203:L205 L206:N206 K88:L92 N88:O92 K103:L106 N103:O106 J108:P109 J111:P112 J114:P115 N119:O122 K119:L122 J124:P125 N129:O132 K129:L132 N136:O139 K136:L139 K143:L146 N143:O146 J148:P149 J177:J179 M177:M179 P177:P179 K177:L189 J184:J185 M184:M185 P187:P189 N177:O189 J181:J182 M181:M182 P181:P182 P184:P185 L214:L219 N214:N219 M218:M219 M214 M216" xr:uid="{15026186-A492-4DEA-AE07-C71887B2184D}">
      <formula1>"$AA$1=""na"""</formula1>
    </dataValidation>
    <dataValidation allowBlank="1" showInputMessage="1" showErrorMessage="1" error="Data entry is not allowed in this cell" sqref="N228:O230 K20:L20 P84 N59:O59 J229 K84:L85 N201:O201 N84:O85 J84 M84 K201:L201 M229 K228:L230 P229" xr:uid="{071B4EF1-4D44-4704-A725-1BAD510E3900}"/>
    <dataValidation allowBlank="1" showInputMessage="1" showErrorMessage="1" prompt="This was Line 31 in NNDR3 23-24" sqref="C107" xr:uid="{7D88BC59-4F10-4A48-8768-890E9381C706}"/>
    <dataValidation allowBlank="1" showInputMessage="1" showErrorMessage="1" prompt="This was line 32 in NNDR3 23-24" sqref="C110" xr:uid="{E33C8084-F177-4328-9539-B9F49E7D5506}"/>
    <dataValidation allowBlank="1" showInputMessage="1" showErrorMessage="1" prompt="This was line 33 in NNDR3 23-24" sqref="C113" xr:uid="{A1DF255E-58FD-452F-BCB3-A92096BB73BB}"/>
    <dataValidation allowBlank="1" showInputMessage="1" showErrorMessage="1" prompt="This was line 34 in NNDR3 23-24" sqref="C116" xr:uid="{031AB77F-AAEE-4D37-9608-F0BE6119C615}"/>
    <dataValidation allowBlank="1" showInputMessage="1" showErrorMessage="1" prompt="This was line 35 in NNDR3 23-24" sqref="C118" xr:uid="{A673BCC2-B3A0-4E51-9682-F9AA299E0DB8}"/>
    <dataValidation allowBlank="1" showInputMessage="1" showErrorMessage="1" prompt="This was line 36 in NNDR3 23-24" sqref="C120" xr:uid="{028D9C21-E233-4330-9454-86C633C3CD95}"/>
    <dataValidation allowBlank="1" showInputMessage="1" showErrorMessage="1" prompt="This was line 37 in NNDR3 23-24" sqref="C123" xr:uid="{8FCF42FD-FE38-4045-915F-DE2C54EE91A6}"/>
    <dataValidation allowBlank="1" showInputMessage="1" showErrorMessage="1" prompt="This was line 38 in NNDR3 23-24" sqref="C126" xr:uid="{271C57C3-C602-4749-B60A-ADC6342601EA}"/>
    <dataValidation allowBlank="1" showInputMessage="1" showErrorMessage="1" prompt="This was line 39 in NNDR3 23-24" sqref="C128" xr:uid="{1CD8A2A8-22FA-4330-B96C-58A425AF923D}"/>
    <dataValidation allowBlank="1" showInputMessage="1" showErrorMessage="1" prompt="This was line 40 in NNDR3 23-24" sqref="C130" xr:uid="{A52AE317-2FE5-4D0A-886B-09B215830B84}"/>
    <dataValidation allowBlank="1" showInputMessage="1" showErrorMessage="1" prompt="This was line 41 in NNDR3 23-24" sqref="C133" xr:uid="{CED4FA98-6ED9-4D17-9D43-CA1BAAE9918F}"/>
    <dataValidation allowBlank="1" showInputMessage="1" showErrorMessage="1" prompt="This was line 42 in NNDR3 23-24" sqref="C135" xr:uid="{23D3D061-0A92-4E79-B419-7304FA8B024D}"/>
    <dataValidation allowBlank="1" showInputMessage="1" showErrorMessage="1" prompt="This was line 43 in NNDR3 23-24" sqref="C137" xr:uid="{7D0A31E8-9FB4-48E3-9E61-68E3C7B3BB70}"/>
    <dataValidation allowBlank="1" showInputMessage="1" showErrorMessage="1" prompt="This was line 44 in NNDR3 23-24" sqref="C140" xr:uid="{DCD30BDB-6B4B-4858-845E-8D31BA4C4AAD}"/>
    <dataValidation allowBlank="1" showInputMessage="1" showErrorMessage="1" prompt="This was line 45 in NNDR3 23-24" sqref="C142" xr:uid="{76F23E65-EFB4-4BEB-AB8B-BBCDBD804509}"/>
    <dataValidation allowBlank="1" showInputMessage="1" showErrorMessage="1" prompt="This was line 46 in NNDR3 23-24" sqref="C144" xr:uid="{D7DB90F4-7754-464D-B448-8A506455EE67}"/>
    <dataValidation allowBlank="1" showInputMessage="1" showErrorMessage="1" prompt="This was line 48 in NNDR3 23-24" sqref="C150" xr:uid="{0197DEDD-A166-4F07-8010-BEA5A5B038B8}"/>
    <dataValidation allowBlank="1" showInputMessage="1" showErrorMessage="1" prompt="This was line 53 in NNDR3 23-24" sqref="C163" xr:uid="{F51F7B04-9BB5-406C-9BFC-27BB965BED1C}"/>
    <dataValidation allowBlank="1" showInputMessage="1" showErrorMessage="1" prompt="This was Line 66 in NNDR3 23-24" sqref="C228:E228" xr:uid="{48DCB8AB-80DA-406A-9A8A-F4F8CD305DE1}"/>
    <dataValidation allowBlank="1" showInputMessage="1" showErrorMessage="1" prompt="This was Line 67 in NNDR3 23-24" sqref="C230" xr:uid="{DFA12994-C6F2-4C92-8B0A-44E1D166C3D2}"/>
    <dataValidation allowBlank="1" showInputMessage="1" showErrorMessage="1" prompt="This was line 47 in NNDR3 23-24" sqref="C147" xr:uid="{5BCA90C7-8046-4252-9ACD-4A1BFC4D3A67}"/>
    <dataValidation allowBlank="1" showInputMessage="1" showErrorMessage="1" prompt="This is a new line added in NNDR3 24-25" sqref="C224:G224 C217:G217 C215 C220 C222" xr:uid="{13C24F29-6ECA-4856-A113-52B31EE86AA6}"/>
    <dataValidation allowBlank="1" showInputMessage="1" showErrorMessage="1" prompt="This was Line 64 in NNDR3 22-23" sqref="C223 C221" xr:uid="{41E01573-97EA-4A86-9A21-C5502269F915}"/>
    <dataValidation type="custom" allowBlank="1" showInputMessage="1" showErrorMessage="1" error="Data entry is not allowed in this cell_x000a_" sqref="J45" xr:uid="{D078AE57-33DE-461E-8C7E-73407698E6DA}">
      <formula1>"$O$1=""na"""</formula1>
    </dataValidation>
    <dataValidation allowBlank="1" showInputMessage="1" showErrorMessage="1" prompt="This was line 1 in NNDR3 23-24" sqref="C18:G18" xr:uid="{CA68A308-02E2-4D5E-B5DE-F57E49B40858}"/>
    <dataValidation allowBlank="1" showInputMessage="1" showErrorMessage="1" prompt="This was line 2 in NNDR3 23-24" sqref="C20:G21" xr:uid="{DD85C96E-CB7F-4491-83B3-2F66298BD3F7}"/>
    <dataValidation allowBlank="1" showInputMessage="1" showErrorMessage="1" prompt="This was line 3 in NNDR3 23-24" sqref="C23" xr:uid="{FBE21078-3BDC-4744-82ED-984D50E8F714}"/>
    <dataValidation allowBlank="1" showInputMessage="1" showErrorMessage="1" prompt="This was line 4 in NNDR3 23-24" sqref="C38" xr:uid="{E392E9AD-DA44-496F-81D3-BAA2F2C0AD49}"/>
    <dataValidation allowBlank="1" showInputMessage="1" showErrorMessage="1" prompt="This was line 5 in NNDR3 23-24" sqref="C40" xr:uid="{BAC1DAD2-B9F8-445B-BFC4-6321BC1DF621}"/>
    <dataValidation allowBlank="1" showInputMessage="1" showErrorMessage="1" prompt="This was line 6 in NNDR3 23-24" sqref="C42" xr:uid="{01F24EE3-D58E-4D48-8760-DA2F6E360D7C}"/>
    <dataValidation allowBlank="1" showInputMessage="1" showErrorMessage="1" prompt="This was line 7 in NNDR3 23-24" sqref="C45" xr:uid="{FB87E677-DF10-4389-A011-BC2ECEB830E9}"/>
    <dataValidation allowBlank="1" showInputMessage="1" showErrorMessage="1" prompt="This was line 8 in NNDR3 23-24" sqref="C47" xr:uid="{766A9EFA-A860-4E9D-9E27-1BBAD3FF7768}"/>
    <dataValidation allowBlank="1" showInputMessage="1" showErrorMessage="1" prompt="This was line 9 in NNDR3 23-24" sqref="C49" xr:uid="{B0194C4A-471D-47B0-89D7-6F58174CE1B7}"/>
    <dataValidation allowBlank="1" showInputMessage="1" showErrorMessage="1" prompt="This was line 10 in NNDR3 23-24" sqref="C52" xr:uid="{560C7EA6-851D-4206-A2E0-B7AE84E84E6C}"/>
    <dataValidation allowBlank="1" showInputMessage="1" showErrorMessage="1" prompt="This was line 11 in NNDR3 23-24" sqref="C54" xr:uid="{ABA6496B-9530-4A49-B017-DA523D49A87E}"/>
    <dataValidation allowBlank="1" showInputMessage="1" showErrorMessage="1" prompt="This was line 12 in NNDR3 23-24" sqref="C56" xr:uid="{03D0C05B-9755-4540-93A8-E48D2E85F0C1}"/>
    <dataValidation allowBlank="1" showInputMessage="1" showErrorMessage="1" prompt="This was line 13 in NNDR3 23-24" sqref="C59" xr:uid="{B7597CE4-38AC-43A8-BCFB-5232BE6AB922}"/>
    <dataValidation allowBlank="1" showInputMessage="1" showErrorMessage="1" prompt="This was line 14 in NNDR3 23-24" sqref="C61" xr:uid="{565204BC-97B3-49FA-9D4B-3D282DA321B4}"/>
    <dataValidation allowBlank="1" showInputMessage="1" showErrorMessage="1" prompt="This was line 15 in NNDR3 23-24" sqref="C63" xr:uid="{089CC20F-EB51-4ED2-9AE8-B5D06DC64A51}"/>
    <dataValidation allowBlank="1" showInputMessage="1" showErrorMessage="1" prompt="This was line 16 in NNDR3 23-24" sqref="C66:E67" xr:uid="{88659BA5-F3CD-4F34-81FE-9AE311EB74A3}"/>
    <dataValidation allowBlank="1" showInputMessage="1" showErrorMessage="1" prompt="This was line 17 in NNDR3 23-24" sqref="C69" xr:uid="{AB044758-BECE-4ADB-9D2A-5BCF52296F14}"/>
    <dataValidation allowBlank="1" showInputMessage="1" showErrorMessage="1" prompt="This was line 18 in NNDR3 23-24" sqref="C71" xr:uid="{BE70A46B-4010-4E8E-A954-366CA90BD7DD}"/>
    <dataValidation allowBlank="1" showInputMessage="1" showErrorMessage="1" prompt="This was line 19 in NNDR3 23-24" sqref="C74:E75" xr:uid="{1EF25CBF-54B8-410F-8D87-F976746097A0}"/>
    <dataValidation allowBlank="1" showInputMessage="1" showErrorMessage="1" prompt="This was line 20 in NNDR3 23-24" sqref="C77" xr:uid="{3F37E21C-3F49-4A44-AA76-E1D78AF1FE81}"/>
    <dataValidation allowBlank="1" showInputMessage="1" showErrorMessage="1" prompt="This was line 21 in NNDR3 23-24" sqref="C79" xr:uid="{6614917B-FC43-4932-8BC2-DE4C6DFE1A9C}"/>
    <dataValidation allowBlank="1" showInputMessage="1" showErrorMessage="1" prompt="This was line 22a in NNDR3 23-24" sqref="C83" xr:uid="{281B6280-D3E0-4F1D-96CD-C41E0001C32C}"/>
    <dataValidation allowBlank="1" showInputMessage="1" showErrorMessage="1" prompt="This was line 22b in NNDR3 23-24" sqref="C85" xr:uid="{F7045301-C628-4CA6-B2D2-7E831CCC4A67}"/>
    <dataValidation allowBlank="1" showInputMessage="1" showErrorMessage="1" prompt="This was line 23 in NNDR3 23-24" sqref="C87" xr:uid="{1EDAC1B4-6065-40CD-88C8-3E4326FB6372}"/>
    <dataValidation allowBlank="1" showInputMessage="1" showErrorMessage="1" prompt="This was line 24 in NNDR3 23-24" sqref="C90" xr:uid="{7059EAE1-505F-41B6-AEBA-E85AC8545C5A}"/>
    <dataValidation allowBlank="1" showInputMessage="1" showErrorMessage="1" prompt="This was line 25 in NNDR3 23-24" sqref="C93" xr:uid="{9BCBEA92-A00F-405A-9A54-747A307B2023}"/>
    <dataValidation allowBlank="1" showInputMessage="1" showErrorMessage="1" prompt="This was line 26 in NNDR3 23-24" sqref="C95" xr:uid="{E6711AE2-6A7C-42EC-B643-341A5C8F0C9E}"/>
    <dataValidation allowBlank="1" showInputMessage="1" showErrorMessage="1" prompt="This was line 27 in NNDR3 23-24" sqref="C97" xr:uid="{D06A9073-631B-4AEE-8587-164C33037086}"/>
    <dataValidation allowBlank="1" showInputMessage="1" showErrorMessage="1" prompt="This was line 28 in NNDR3 23-24" sqref="C100" xr:uid="{02F79636-348D-49A9-8179-EE45429AB469}"/>
    <dataValidation allowBlank="1" showInputMessage="1" showErrorMessage="1" prompt="This was line 29 in NNDR3 23-24" sqref="C102" xr:uid="{BD57C961-E497-405E-B6B4-DEF38762C189}"/>
    <dataValidation allowBlank="1" showInputMessage="1" showErrorMessage="1" prompt="This was line 30 in NNDR3 23-24" sqref="C104" xr:uid="{1D6CF444-2AAF-4467-A472-A4B44E69A45F}"/>
    <dataValidation allowBlank="1" showInputMessage="1" showErrorMessage="1" prompt="This was line 49 in NNDR3 23-24" sqref="C153" xr:uid="{AAA23582-4154-4838-AAF2-AF2E6E49E31A}"/>
    <dataValidation allowBlank="1" showInputMessage="1" showErrorMessage="1" prompt="This was line 50 in NNDR3 23-24" sqref="C156:E156" xr:uid="{127BA418-ACE6-463F-89A0-841EE4E57234}"/>
    <dataValidation allowBlank="1" showInputMessage="1" showErrorMessage="1" prompt="This was line 51 in NNDR3 23-24" sqref="C158:G158" xr:uid="{BD57991C-1FF4-465B-A6FA-88B6706DEEE8}"/>
    <dataValidation allowBlank="1" showInputMessage="1" showErrorMessage="1" prompt="This was line 52 in NNDR3 23-24" sqref="C160:G160" xr:uid="{E4308C21-EF69-4CCC-8941-55B51B199414}"/>
    <dataValidation allowBlank="1" showInputMessage="1" showErrorMessage="1" prompt="This was line 54 in NNDR3 22-23" sqref="D168 C168 E168" xr:uid="{9828993E-BDFD-4AF8-A3CD-8EA8CEFF06C2}"/>
    <dataValidation allowBlank="1" showInputMessage="1" showErrorMessage="1" prompt="This was line 55 in NNDR3 22-23" sqref="E175 G170 G175 C170 C175 D170 E169:F170 D175 F175:F176 C184" xr:uid="{456CEC5A-A6DD-45A6-B242-F1FB03151A47}"/>
    <dataValidation allowBlank="1" showInputMessage="1" showErrorMessage="1" prompt="This was line 57 in NNDR3 22-23" sqref="C190:E190" xr:uid="{02CD2F80-6921-4E15-A8C3-FB2C1D78F5EA}"/>
    <dataValidation allowBlank="1" showInputMessage="1" showErrorMessage="1" prompt="This was line 58 in NNDR3 22-23" sqref="C192:G192" xr:uid="{0FC2487D-A0E6-43AC-8920-7C0C2C8E3063}"/>
    <dataValidation allowBlank="1" showInputMessage="1" showErrorMessage="1" prompt="This was line 59 in NNDR3 22-23" sqref="C194:F194" xr:uid="{01952161-3BC6-4AAC-86BD-5400447A64E6}"/>
    <dataValidation allowBlank="1" showInputMessage="1" showErrorMessage="1" prompt="This was line 61 in NNDR3 23-24" sqref="C200" xr:uid="{ACF0461A-B733-4DD9-8234-665EE79A937C}"/>
    <dataValidation type="custom" allowBlank="1" showInputMessage="1" showErrorMessage="1" error="Data entry is not allowed in this cell" sqref="P118 M118 J118" xr:uid="{BEB2CA2C-5874-474C-9917-6E2D511AE548}">
      <formula1>"$O$1 = ""na"""</formula1>
    </dataValidation>
    <dataValidation type="custom" allowBlank="1" showInputMessage="1" showErrorMessage="1" error="Data entry is not allowed in this cell" sqref="M228 M230 J230 P228 J228 P230" xr:uid="{A1484AF1-CDAC-417D-A882-59EA2C618865}">
      <formula1>$O$1="na"</formula1>
    </dataValidation>
    <dataValidation allowBlank="1" showInputMessage="1" showErrorMessage="1" prompt="This was line 54 in NNDR3 23-24" sqref="C167 D167 E167" xr:uid="{CF9BC745-48C0-4271-A6A1-7EE25537C6C5}"/>
    <dataValidation allowBlank="1" showInputMessage="1" showErrorMessage="1" prompt="This was line 55 in NNDR3 23-24" sqref="C169:D169" xr:uid="{3724B2A3-BFC2-435F-9595-670ABB2847BA}"/>
    <dataValidation allowBlank="1" showInputMessage="1" showErrorMessage="1" prompt="This was line 62 in NNDR3 23-24" sqref="C202:G202" xr:uid="{4D4784F1-A196-473E-8888-12BD4F6B9760}"/>
    <dataValidation allowBlank="1" showInputMessage="1" showErrorMessage="1" prompt="This was line 63 in NNDR3 2023-24" sqref="C204:G204" xr:uid="{0B559B75-06C9-4C6A-88D4-F4518D0A34BF}"/>
    <dataValidation allowBlank="1" showInputMessage="1" showErrorMessage="1" prompt="This is a new line in NNDR3 24-25" sqref="C207 C173:E174 C176:E176 C180 C183 C186" xr:uid="{2BC36B7C-3E4C-4E37-99FE-939661038447}"/>
    <dataValidation allowBlank="1" showInputMessage="1" showErrorMessage="1" prompt="This is a new line in NNDR3 2024-25" sqref="C210" xr:uid="{3A45AC10-1082-477F-A585-79FC58516253}"/>
    <dataValidation allowBlank="1" showInputMessage="1" showErrorMessage="1" prompt="This was line 64 in NNDR3 23-24" sqref="C213" xr:uid="{BD6489A9-B021-4B19-89EC-045C2CD9329E}"/>
  </dataValidations>
  <printOptions horizontalCentered="1"/>
  <pageMargins left="0.59055118110236227" right="0.59055118110236227" top="0.59055118110236227" bottom="0.59055118110236227" header="0.51181102362204722" footer="0.51181102362204722"/>
  <pageSetup paperSize="9" scale="54" fitToHeight="0" orientation="portrait" r:id="rId1"/>
  <headerFooter alignWithMargins="0">
    <oddHeader>&amp;C&amp;"Calibri"&amp;10&amp;K000000 OFFICIAL&amp;1#_x000D_</oddHeader>
    <oddFooter>&amp;C_x000D_&amp;1#&amp;"Calibri"&amp;10&amp;K000000 OFFICIAL</oddFooter>
  </headerFooter>
  <rowBreaks count="1" manualBreakCount="1">
    <brk id="72" max="21" man="1"/>
  </rowBreaks>
  <extLst>
    <ext xmlns:x14="http://schemas.microsoft.com/office/spreadsheetml/2009/9/main" uri="{78C0D931-6437-407d-A8EE-F0AAD7539E65}">
      <x14:conditionalFormattings>
        <x14:conditionalFormatting xmlns:xm="http://schemas.microsoft.com/office/excel/2006/main">
          <x14:cfRule type="expression" priority="386" id="{28085329-757C-4968-A00B-AAD2695CC97E}">
            <xm:f>'Part 3'!$AJ$163=0</xm:f>
            <x14:dxf>
              <fill>
                <patternFill>
                  <bgColor theme="0" tint="-0.24994659260841701"/>
                </patternFill>
              </fill>
            </x14:dxf>
          </x14:cfRule>
          <xm:sqref>J213 M213 P213</xm:sqref>
        </x14:conditionalFormatting>
        <x14:conditionalFormatting xmlns:xm="http://schemas.microsoft.com/office/excel/2006/main">
          <x14:cfRule type="expression" priority="129" id="{C5280C7E-9C9D-4829-BD36-0A5616F8E8EB}">
            <xm:f>'Part 1'!$P$94=""</xm:f>
            <x14:dxf>
              <fill>
                <patternFill>
                  <bgColor theme="0" tint="-0.24994659260841701"/>
                </patternFill>
              </fill>
            </x14:dxf>
          </x14:cfRule>
          <xm:sqref>L16:N24</xm:sqref>
        </x14:conditionalFormatting>
        <x14:conditionalFormatting xmlns:xm="http://schemas.microsoft.com/office/excel/2006/main">
          <x14:cfRule type="expression" priority="271" id="{575B0107-DDFA-482F-83DA-3A1D6F6995D6}">
            <xm:f>'Part 3'!$AJ$165=0</xm:f>
            <x14:dxf>
              <fill>
                <patternFill>
                  <bgColor theme="0" tint="-0.14996795556505021"/>
                </patternFill>
              </fill>
            </x14:dxf>
          </x14:cfRule>
          <xm:sqref>M220 P220 J220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BA131"/>
  <sheetViews>
    <sheetView showGridLines="0" zoomScaleNormal="100" workbookViewId="0"/>
  </sheetViews>
  <sheetFormatPr defaultColWidth="9.140625" defaultRowHeight="15" x14ac:dyDescent="0.2"/>
  <cols>
    <col min="1" max="2" width="1.85546875" style="5" customWidth="1"/>
    <col min="3" max="3" width="5.5703125" style="5" customWidth="1"/>
    <col min="4" max="6" width="9.140625" style="5"/>
    <col min="7" max="7" width="10.85546875" style="5" bestFit="1" customWidth="1"/>
    <col min="8" max="8" width="9.140625" style="5"/>
    <col min="9" max="9" width="13" style="5" bestFit="1" customWidth="1"/>
    <col min="10" max="10" width="11.5703125" style="5" customWidth="1"/>
    <col min="11" max="11" width="2.85546875" style="5" customWidth="1"/>
    <col min="12" max="12" width="21.42578125" style="5" customWidth="1"/>
    <col min="13" max="14" width="2.85546875" style="5" customWidth="1"/>
    <col min="15" max="15" width="21.42578125" style="5" customWidth="1"/>
    <col min="16" max="17" width="2.85546875" style="5" customWidth="1"/>
    <col min="18" max="18" width="21.42578125" style="5" customWidth="1"/>
    <col min="19" max="20" width="2.85546875" style="5" customWidth="1"/>
    <col min="21" max="21" width="21.42578125" style="5" customWidth="1"/>
    <col min="22" max="23" width="2.85546875" style="5" customWidth="1"/>
    <col min="24" max="24" width="21.42578125" style="5" customWidth="1"/>
    <col min="25" max="25" width="4.5703125" style="5" customWidth="1"/>
    <col min="26" max="26" width="1.85546875" style="5" customWidth="1"/>
    <col min="27" max="27" width="1.85546875" style="5" hidden="1" customWidth="1"/>
    <col min="28" max="28" width="10.85546875" style="136" hidden="1" customWidth="1"/>
    <col min="29" max="29" width="18.85546875" style="777" hidden="1" customWidth="1"/>
    <col min="30" max="30" width="22.85546875" style="195" hidden="1" customWidth="1"/>
    <col min="31" max="31" width="14.42578125" style="5" hidden="1" customWidth="1"/>
    <col min="32" max="32" width="13.85546875" style="5" hidden="1" customWidth="1"/>
    <col min="33" max="33" width="10.42578125" style="5" hidden="1" customWidth="1"/>
    <col min="34" max="34" width="10.85546875" style="5" hidden="1" customWidth="1"/>
    <col min="35" max="35" width="9.140625" style="5" hidden="1" customWidth="1"/>
    <col min="36" max="36" width="16.140625" style="5" hidden="1" customWidth="1"/>
    <col min="37" max="53" width="9.140625" style="5" hidden="1" customWidth="1"/>
    <col min="54" max="62" width="9.140625" style="5" customWidth="1"/>
    <col min="63" max="16384" width="9.140625" style="5"/>
  </cols>
  <sheetData>
    <row r="1" spans="1:49" x14ac:dyDescent="0.2">
      <c r="A1" s="11"/>
      <c r="B1" s="12" t="s">
        <v>908</v>
      </c>
      <c r="C1" s="12"/>
      <c r="D1" s="12"/>
      <c r="E1" s="12"/>
      <c r="F1" s="102">
        <f>+'Part 1'!F1</f>
        <v>297</v>
      </c>
      <c r="G1" s="12"/>
      <c r="H1" s="12"/>
      <c r="I1" s="12"/>
      <c r="J1" s="12"/>
      <c r="K1" s="850"/>
      <c r="L1" s="12"/>
      <c r="M1" s="12"/>
      <c r="N1" s="12"/>
      <c r="O1" s="12"/>
      <c r="P1" s="12"/>
      <c r="Q1" s="12"/>
      <c r="R1" s="12"/>
      <c r="S1" s="1636"/>
      <c r="T1" s="1636"/>
      <c r="U1" s="12"/>
      <c r="V1" s="12"/>
      <c r="W1" s="12"/>
      <c r="X1" s="12"/>
      <c r="Y1" s="12"/>
      <c r="Z1" s="13"/>
      <c r="AA1" s="27"/>
      <c r="AC1" s="195"/>
      <c r="AW1" s="747" t="s">
        <v>1285</v>
      </c>
    </row>
    <row r="2" spans="1:49" ht="15.75" x14ac:dyDescent="0.25">
      <c r="A2" s="1661" t="s">
        <v>42</v>
      </c>
      <c r="B2" s="1638"/>
      <c r="C2" s="1638"/>
      <c r="D2" s="1638"/>
      <c r="E2" s="1638"/>
      <c r="F2" s="1638"/>
      <c r="G2" s="1638"/>
      <c r="H2" s="1638"/>
      <c r="I2" s="1638"/>
      <c r="J2" s="1638"/>
      <c r="K2" s="1638"/>
      <c r="L2" s="1638"/>
      <c r="M2" s="1638"/>
      <c r="N2" s="1638"/>
      <c r="O2" s="1638"/>
      <c r="P2" s="1638"/>
      <c r="Q2" s="1638"/>
      <c r="R2" s="1638"/>
      <c r="S2" s="1638"/>
      <c r="T2" s="1638"/>
      <c r="U2" s="1638"/>
      <c r="V2" s="1638"/>
      <c r="W2" s="1638"/>
      <c r="X2" s="1638"/>
      <c r="Y2" s="1638"/>
      <c r="Z2" s="1639"/>
      <c r="AA2" s="447"/>
      <c r="AC2" s="195"/>
    </row>
    <row r="3" spans="1:49" ht="15.75" x14ac:dyDescent="0.25">
      <c r="A3" s="1637" t="str">
        <f>'Part 1'!A3</f>
        <v>2024-25</v>
      </c>
      <c r="B3" s="1638"/>
      <c r="C3" s="1638"/>
      <c r="D3" s="1638"/>
      <c r="E3" s="1638"/>
      <c r="F3" s="1638"/>
      <c r="G3" s="1638"/>
      <c r="H3" s="1638"/>
      <c r="I3" s="1638"/>
      <c r="J3" s="1638"/>
      <c r="K3" s="1638"/>
      <c r="L3" s="1638"/>
      <c r="M3" s="1638"/>
      <c r="N3" s="1638"/>
      <c r="O3" s="1638"/>
      <c r="P3" s="1638"/>
      <c r="Q3" s="1638"/>
      <c r="R3" s="1638"/>
      <c r="S3" s="1638"/>
      <c r="T3" s="1638"/>
      <c r="U3" s="1638"/>
      <c r="V3" s="1638"/>
      <c r="W3" s="1638"/>
      <c r="X3" s="1638"/>
      <c r="Y3" s="1638"/>
      <c r="Z3" s="1639"/>
      <c r="AA3" s="447"/>
      <c r="AC3" s="195"/>
    </row>
    <row r="4" spans="1:49" x14ac:dyDescent="0.2">
      <c r="A4" s="47"/>
      <c r="B4" s="110"/>
      <c r="C4" s="110"/>
      <c r="D4" s="110"/>
      <c r="E4" s="110"/>
      <c r="F4" s="110"/>
      <c r="G4" s="110"/>
      <c r="H4" s="110"/>
      <c r="I4" s="110"/>
      <c r="J4" s="110"/>
      <c r="K4" s="110"/>
      <c r="L4" s="110"/>
      <c r="M4" s="110"/>
      <c r="N4" s="110"/>
      <c r="O4" s="110"/>
      <c r="P4" s="110"/>
      <c r="Q4" s="110"/>
      <c r="R4" s="110"/>
      <c r="S4" s="110"/>
      <c r="T4" s="110"/>
      <c r="U4" s="110"/>
      <c r="V4" s="110"/>
      <c r="W4" s="110"/>
      <c r="X4" s="110"/>
      <c r="Y4" s="110"/>
      <c r="Z4" s="111"/>
      <c r="AA4" s="110"/>
      <c r="AC4" s="195"/>
    </row>
    <row r="5" spans="1:49" x14ac:dyDescent="0.2">
      <c r="A5" s="1668" t="s">
        <v>46</v>
      </c>
      <c r="B5" s="1669"/>
      <c r="C5" s="1669"/>
      <c r="D5" s="1669"/>
      <c r="E5" s="1669"/>
      <c r="F5" s="1669"/>
      <c r="G5" s="1669"/>
      <c r="H5" s="1669"/>
      <c r="I5" s="1669"/>
      <c r="J5" s="1669"/>
      <c r="K5" s="1669"/>
      <c r="L5" s="1669"/>
      <c r="M5" s="1669"/>
      <c r="N5" s="1669"/>
      <c r="O5" s="1669"/>
      <c r="P5" s="1669"/>
      <c r="Q5" s="1669"/>
      <c r="R5" s="1669"/>
      <c r="S5" s="1669"/>
      <c r="T5" s="1669"/>
      <c r="U5" s="1669"/>
      <c r="V5" s="1669"/>
      <c r="W5" s="1669"/>
      <c r="X5" s="1669"/>
      <c r="Y5" s="1669"/>
      <c r="Z5" s="1670"/>
      <c r="AA5" s="110"/>
      <c r="AC5" s="195"/>
    </row>
    <row r="6" spans="1:49" x14ac:dyDescent="0.2">
      <c r="A6" s="109"/>
      <c r="B6" s="110"/>
      <c r="C6" s="110"/>
      <c r="D6" s="110"/>
      <c r="E6" s="110"/>
      <c r="F6" s="110"/>
      <c r="G6" s="110"/>
      <c r="H6" s="110"/>
      <c r="I6" s="110"/>
      <c r="J6" s="110"/>
      <c r="K6" s="110"/>
      <c r="L6" s="110"/>
      <c r="M6" s="110"/>
      <c r="N6" s="110"/>
      <c r="O6" s="110"/>
      <c r="P6" s="110"/>
      <c r="Q6" s="110"/>
      <c r="R6" s="110"/>
      <c r="S6" s="110"/>
      <c r="T6" s="110"/>
      <c r="U6" s="110"/>
      <c r="V6" s="110"/>
      <c r="W6" s="110"/>
      <c r="X6" s="110"/>
      <c r="Y6" s="110"/>
      <c r="Z6" s="111"/>
      <c r="AA6" s="110"/>
      <c r="AC6" s="195"/>
    </row>
    <row r="7" spans="1:49" x14ac:dyDescent="0.2">
      <c r="A7" s="1640" t="s">
        <v>45</v>
      </c>
      <c r="B7" s="1641"/>
      <c r="C7" s="1641"/>
      <c r="D7" s="1641"/>
      <c r="E7" s="1641"/>
      <c r="F7" s="1641"/>
      <c r="G7" s="1641"/>
      <c r="H7" s="1641"/>
      <c r="I7" s="1641"/>
      <c r="J7" s="1641"/>
      <c r="K7" s="1641"/>
      <c r="L7" s="1641"/>
      <c r="M7" s="1641"/>
      <c r="N7" s="1641"/>
      <c r="O7" s="1641"/>
      <c r="P7" s="1641"/>
      <c r="Q7" s="1641"/>
      <c r="R7" s="1641"/>
      <c r="S7" s="1641"/>
      <c r="T7" s="1641"/>
      <c r="U7" s="1641"/>
      <c r="V7" s="1641"/>
      <c r="W7" s="1641"/>
      <c r="X7" s="1641"/>
      <c r="Y7" s="1641"/>
      <c r="Z7" s="1642"/>
      <c r="AA7" s="110"/>
      <c r="AC7" s="195"/>
    </row>
    <row r="8" spans="1:49" ht="15.75" thickBot="1" x14ac:dyDescent="0.25">
      <c r="A8" s="29"/>
      <c r="B8" s="30"/>
      <c r="C8" s="30"/>
      <c r="D8" s="30"/>
      <c r="E8" s="30"/>
      <c r="F8" s="30"/>
      <c r="G8" s="30"/>
      <c r="H8" s="30"/>
      <c r="I8" s="30"/>
      <c r="J8" s="30"/>
      <c r="K8" s="851"/>
      <c r="L8" s="30"/>
      <c r="M8" s="30"/>
      <c r="N8" s="30"/>
      <c r="O8" s="30"/>
      <c r="P8" s="30"/>
      <c r="Q8" s="30"/>
      <c r="R8" s="30"/>
      <c r="S8" s="30"/>
      <c r="T8" s="30"/>
      <c r="U8" s="30"/>
      <c r="V8" s="30"/>
      <c r="W8" s="30"/>
      <c r="X8" s="449" t="str">
        <f>'Part 1'!V29</f>
        <v xml:space="preserve">      Ver</v>
      </c>
      <c r="Y8" s="449">
        <f>'Part 1'!W29</f>
        <v>1.1000000000000001</v>
      </c>
      <c r="Z8" s="31"/>
      <c r="AA8" s="27"/>
      <c r="AC8" s="195"/>
    </row>
    <row r="9" spans="1:49" x14ac:dyDescent="0.2">
      <c r="A9" s="7"/>
      <c r="B9" s="6"/>
      <c r="C9" s="6"/>
      <c r="D9" s="6"/>
      <c r="E9" s="6"/>
      <c r="F9" s="6"/>
      <c r="G9" s="6"/>
      <c r="H9" s="6"/>
      <c r="I9" s="6"/>
      <c r="J9" s="6"/>
      <c r="K9" s="6"/>
      <c r="L9" s="6"/>
      <c r="M9" s="6"/>
      <c r="N9" s="6"/>
      <c r="O9" s="6"/>
      <c r="P9" s="6"/>
      <c r="Q9" s="6"/>
      <c r="R9" s="6"/>
      <c r="S9" s="6"/>
      <c r="T9" s="6"/>
      <c r="U9" s="6"/>
      <c r="V9" s="6"/>
      <c r="W9" s="6"/>
      <c r="X9" s="6"/>
      <c r="Y9" s="6"/>
      <c r="Z9" s="8"/>
      <c r="AA9" s="6"/>
      <c r="AC9" s="195"/>
    </row>
    <row r="10" spans="1:49" ht="15.75" x14ac:dyDescent="0.25">
      <c r="A10" s="7"/>
      <c r="B10" s="6"/>
      <c r="C10" s="127" t="str">
        <f>+'Part 2'!C10</f>
        <v>Local Authority : ZZZZ</v>
      </c>
      <c r="D10" s="6"/>
      <c r="E10" s="6"/>
      <c r="F10" s="6"/>
      <c r="G10" s="6"/>
      <c r="H10" s="6"/>
      <c r="I10" s="6"/>
      <c r="J10" s="6"/>
      <c r="K10" s="6"/>
      <c r="L10" s="96"/>
      <c r="M10" s="96"/>
      <c r="N10" s="96"/>
      <c r="O10" s="96"/>
      <c r="P10" s="99"/>
      <c r="Q10" s="96"/>
      <c r="R10" s="96"/>
      <c r="S10" s="96"/>
      <c r="T10" s="106"/>
      <c r="U10" s="96"/>
      <c r="V10" s="96"/>
      <c r="W10" s="96"/>
      <c r="X10" s="96"/>
      <c r="Y10" s="6"/>
      <c r="Z10" s="8"/>
      <c r="AA10" s="6"/>
      <c r="AC10" s="195"/>
    </row>
    <row r="11" spans="1:49" ht="15.75" x14ac:dyDescent="0.25">
      <c r="A11" s="7"/>
      <c r="B11" s="6"/>
      <c r="C11" s="6"/>
      <c r="D11" s="6"/>
      <c r="E11" s="6"/>
      <c r="F11" s="6"/>
      <c r="G11" s="6"/>
      <c r="H11" s="6"/>
      <c r="I11" s="6"/>
      <c r="J11" s="6"/>
      <c r="K11" s="6"/>
      <c r="L11" s="96"/>
      <c r="M11" s="96"/>
      <c r="N11" s="96"/>
      <c r="O11" s="96"/>
      <c r="P11" s="96"/>
      <c r="Q11" s="96"/>
      <c r="R11" s="96"/>
      <c r="S11" s="96"/>
      <c r="T11" s="96"/>
      <c r="U11" s="96"/>
      <c r="V11" s="96"/>
      <c r="W11" s="96"/>
      <c r="X11" s="96"/>
      <c r="Y11" s="6"/>
      <c r="Z11" s="8"/>
      <c r="AA11" s="6"/>
      <c r="AC11" s="213"/>
    </row>
    <row r="12" spans="1:49" ht="15.75" x14ac:dyDescent="0.25">
      <c r="A12" s="7"/>
      <c r="B12" s="6"/>
      <c r="C12" s="1673" t="s">
        <v>51</v>
      </c>
      <c r="D12" s="1673"/>
      <c r="E12" s="1673"/>
      <c r="F12" s="1673"/>
      <c r="G12" s="1673"/>
      <c r="H12" s="1673"/>
      <c r="I12" s="6"/>
      <c r="J12" s="6"/>
      <c r="K12" s="6"/>
      <c r="L12" s="96"/>
      <c r="M12" s="96"/>
      <c r="N12" s="96"/>
      <c r="O12" s="96"/>
      <c r="P12" s="96"/>
      <c r="Q12" s="96"/>
      <c r="R12" s="96"/>
      <c r="S12" s="96"/>
      <c r="T12" s="96"/>
      <c r="U12" s="96"/>
      <c r="V12" s="96"/>
      <c r="W12" s="96"/>
      <c r="X12" s="96"/>
      <c r="Y12" s="6"/>
      <c r="Z12" s="8"/>
      <c r="AA12" s="6"/>
    </row>
    <row r="13" spans="1:49" ht="15.75" x14ac:dyDescent="0.25">
      <c r="A13" s="7"/>
      <c r="B13" s="6"/>
      <c r="C13" s="1633" t="s">
        <v>5584</v>
      </c>
      <c r="D13" s="1657"/>
      <c r="E13" s="1657"/>
      <c r="F13" s="1657"/>
      <c r="G13" s="1657"/>
      <c r="H13" s="1657"/>
      <c r="I13" s="1657"/>
      <c r="J13" s="1657"/>
      <c r="K13" s="1657"/>
      <c r="L13" s="1657"/>
      <c r="M13" s="1657"/>
      <c r="N13" s="1657"/>
      <c r="O13" s="1657"/>
      <c r="P13" s="1657"/>
      <c r="Q13" s="1657"/>
      <c r="R13" s="1657"/>
      <c r="S13" s="1657"/>
      <c r="T13" s="1657"/>
      <c r="U13" s="1657"/>
      <c r="V13" s="1657"/>
      <c r="W13" s="1657"/>
      <c r="X13" s="1657"/>
      <c r="Y13" s="6"/>
      <c r="Z13" s="8"/>
      <c r="AA13" s="6"/>
      <c r="AC13" s="246"/>
    </row>
    <row r="14" spans="1:49" ht="30.75" customHeight="1" x14ac:dyDescent="0.2">
      <c r="A14" s="7"/>
      <c r="B14" s="6"/>
      <c r="C14" s="1657"/>
      <c r="D14" s="1657"/>
      <c r="E14" s="1657"/>
      <c r="F14" s="1657"/>
      <c r="G14" s="1657"/>
      <c r="H14" s="1657"/>
      <c r="I14" s="1657"/>
      <c r="J14" s="1657"/>
      <c r="K14" s="1657"/>
      <c r="L14" s="1657"/>
      <c r="M14" s="1657"/>
      <c r="N14" s="1657"/>
      <c r="O14" s="1657"/>
      <c r="P14" s="1657"/>
      <c r="Q14" s="1657"/>
      <c r="R14" s="1657"/>
      <c r="S14" s="1657"/>
      <c r="T14" s="1657"/>
      <c r="U14" s="1657"/>
      <c r="V14" s="1657"/>
      <c r="W14" s="1657"/>
      <c r="X14" s="1657"/>
      <c r="Y14" s="6"/>
      <c r="Z14" s="8"/>
      <c r="AA14" s="6"/>
    </row>
    <row r="15" spans="1:49" ht="15.75" x14ac:dyDescent="0.25">
      <c r="A15" s="7"/>
      <c r="B15" s="6"/>
      <c r="C15" s="6"/>
      <c r="D15" s="6"/>
      <c r="E15" s="6"/>
      <c r="F15" s="6"/>
      <c r="G15" s="6"/>
      <c r="H15" s="6"/>
      <c r="I15" s="6"/>
      <c r="J15" s="6"/>
      <c r="K15" s="6"/>
      <c r="L15" s="131" t="s">
        <v>25</v>
      </c>
      <c r="M15" s="131"/>
      <c r="N15" s="96"/>
      <c r="O15" s="131" t="s">
        <v>26</v>
      </c>
      <c r="P15" s="131"/>
      <c r="Q15" s="131"/>
      <c r="R15" s="131" t="s">
        <v>27</v>
      </c>
      <c r="S15" s="131"/>
      <c r="T15" s="131"/>
      <c r="U15" s="131" t="s">
        <v>28</v>
      </c>
      <c r="V15" s="131"/>
      <c r="W15" s="131"/>
      <c r="X15" s="131" t="s">
        <v>5</v>
      </c>
      <c r="Y15" s="6"/>
      <c r="Z15" s="8"/>
      <c r="AA15" s="6"/>
      <c r="AC15" s="246"/>
    </row>
    <row r="16" spans="1:49" ht="15.75" customHeight="1" x14ac:dyDescent="0.25">
      <c r="A16" s="7"/>
      <c r="B16" s="6"/>
      <c r="C16" s="6"/>
      <c r="D16" s="6"/>
      <c r="E16" s="6"/>
      <c r="F16" s="6"/>
      <c r="G16" s="6"/>
      <c r="H16" s="6"/>
      <c r="I16" s="6"/>
      <c r="J16" s="6"/>
      <c r="K16" s="369"/>
      <c r="L16" s="1732" t="s">
        <v>6</v>
      </c>
      <c r="M16" s="369"/>
      <c r="N16" s="367"/>
      <c r="O16" s="1721" t="str">
        <f>VLOOKUP(+'Part 1'!$K$21,TierSplit!$A$6:$CH$302,2,FALSE)</f>
        <v>Testing</v>
      </c>
      <c r="P16" s="369"/>
      <c r="Q16" s="370"/>
      <c r="R16" s="1732" t="str">
        <f>IF('Part 1'!C94="E0703","Tees Valley Combined Authority",(IF(+'Part 1'!E94="UA","",IF('Part 1'!E94="MD","",IF('Part 1'!K21="EZZZZ","",IF('Part 1'!E94="Greater London Authority",CONCATENATE('Part 1'!E94,""),IF('Part 1'!C94="E5010",CONCATENATE('Part 1'!E94,""),CONCATENATE('Part 1'!E94," County Council"))))))))</f>
        <v/>
      </c>
      <c r="S16" s="369"/>
      <c r="T16" s="370"/>
      <c r="U16" s="1732" t="str">
        <f>+IF('Part 1'!K94="County","",IF('Part 1'!K94="NA","",'Part 1'!K94))</f>
        <v/>
      </c>
      <c r="V16" s="369"/>
      <c r="W16" s="367"/>
      <c r="X16" s="132" t="s">
        <v>7</v>
      </c>
      <c r="Y16" s="6"/>
      <c r="Z16" s="8"/>
      <c r="AA16" s="6"/>
      <c r="AD16" s="434"/>
    </row>
    <row r="17" spans="1:36" ht="15" customHeight="1" x14ac:dyDescent="0.25">
      <c r="A17" s="7"/>
      <c r="B17" s="6"/>
      <c r="C17" s="6"/>
      <c r="D17" s="6"/>
      <c r="E17" s="6"/>
      <c r="F17" s="6"/>
      <c r="G17" s="6"/>
      <c r="H17" s="6"/>
      <c r="I17" s="6"/>
      <c r="J17" s="6"/>
      <c r="K17" s="369"/>
      <c r="L17" s="1733"/>
      <c r="M17" s="369"/>
      <c r="N17" s="367"/>
      <c r="O17" s="1734"/>
      <c r="P17" s="369"/>
      <c r="Q17" s="370"/>
      <c r="R17" s="1733"/>
      <c r="S17" s="369"/>
      <c r="T17" s="370"/>
      <c r="U17" s="1733"/>
      <c r="V17" s="369"/>
      <c r="W17" s="370"/>
      <c r="X17" s="370"/>
      <c r="Y17" s="6"/>
      <c r="Z17" s="8"/>
      <c r="AA17" s="6"/>
    </row>
    <row r="18" spans="1:36" ht="15.75" x14ac:dyDescent="0.2">
      <c r="A18" s="7"/>
      <c r="B18" s="6"/>
      <c r="C18" s="6"/>
      <c r="D18" s="6"/>
      <c r="E18" s="6"/>
      <c r="F18" s="6"/>
      <c r="G18" s="6"/>
      <c r="H18" s="6"/>
      <c r="I18" s="6"/>
      <c r="J18" s="6"/>
      <c r="K18" s="131"/>
      <c r="L18" s="198" t="s">
        <v>19</v>
      </c>
      <c r="M18" s="131"/>
      <c r="N18" s="132"/>
      <c r="O18" s="198" t="s">
        <v>19</v>
      </c>
      <c r="P18" s="131"/>
      <c r="Q18" s="96"/>
      <c r="R18" s="198" t="s">
        <v>19</v>
      </c>
      <c r="S18" s="131"/>
      <c r="T18" s="96"/>
      <c r="U18" s="198" t="s">
        <v>19</v>
      </c>
      <c r="V18" s="131"/>
      <c r="W18" s="132"/>
      <c r="X18" s="198" t="s">
        <v>19</v>
      </c>
      <c r="Y18" s="6"/>
      <c r="Z18" s="8"/>
      <c r="AA18" s="6"/>
    </row>
    <row r="19" spans="1:36" ht="16.5" thickBot="1" x14ac:dyDescent="0.3">
      <c r="A19" s="7"/>
      <c r="B19" s="6"/>
      <c r="C19" s="133" t="s">
        <v>5585</v>
      </c>
      <c r="D19" s="133"/>
      <c r="E19" s="6"/>
      <c r="F19" s="6"/>
      <c r="G19" s="6"/>
      <c r="H19" s="6"/>
      <c r="I19" s="6"/>
      <c r="J19" s="6"/>
      <c r="K19" s="131"/>
      <c r="L19" s="198"/>
      <c r="M19" s="131"/>
      <c r="N19" s="132"/>
      <c r="O19" s="198"/>
      <c r="P19" s="131"/>
      <c r="Q19" s="96"/>
      <c r="R19" s="198"/>
      <c r="S19" s="131"/>
      <c r="T19" s="96"/>
      <c r="U19" s="198"/>
      <c r="V19" s="131"/>
      <c r="W19" s="132"/>
      <c r="X19" s="198"/>
      <c r="Y19" s="6"/>
      <c r="Z19" s="8"/>
      <c r="AA19" s="6"/>
      <c r="AC19" s="246"/>
    </row>
    <row r="20" spans="1:36" ht="16.5" thickBot="1" x14ac:dyDescent="0.25">
      <c r="A20" s="7"/>
      <c r="B20" s="6"/>
      <c r="C20" s="6"/>
      <c r="D20" s="1731" t="s">
        <v>840</v>
      </c>
      <c r="E20" s="1706"/>
      <c r="F20" s="1706"/>
      <c r="G20" s="1706"/>
      <c r="H20" s="1706"/>
      <c r="I20" s="1706"/>
      <c r="J20" s="6"/>
      <c r="K20" s="131"/>
      <c r="L20" s="998">
        <f>X20-U20-R20-O20</f>
        <v>1</v>
      </c>
      <c r="M20" s="1085"/>
      <c r="N20" s="215"/>
      <c r="O20" s="1086">
        <f>VLOOKUP(+'Part 1'!$K$21,TierSplit!$A$6:$CH$302,3,FALSE)</f>
        <v>0</v>
      </c>
      <c r="P20" s="131"/>
      <c r="Q20" s="215"/>
      <c r="R20" s="1086">
        <f>VLOOKUP(+'Part 1'!$K$21,TierSplit!$A$6:$CH$302,6,FALSE)</f>
        <v>0</v>
      </c>
      <c r="S20" s="131"/>
      <c r="T20" s="215"/>
      <c r="U20" s="1086">
        <f>VLOOKUP(+'Part 1'!$K$21,TierSplit!$A$6:$CH$302,9,FALSE)</f>
        <v>0</v>
      </c>
      <c r="V20" s="131"/>
      <c r="W20" s="96"/>
      <c r="X20" s="1086">
        <f>1</f>
        <v>1</v>
      </c>
      <c r="Y20" s="6"/>
      <c r="Z20" s="8"/>
      <c r="AA20" s="6"/>
    </row>
    <row r="21" spans="1:36" ht="15.75" x14ac:dyDescent="0.2">
      <c r="A21" s="7"/>
      <c r="B21" s="6"/>
      <c r="C21" s="6"/>
      <c r="D21" s="1706"/>
      <c r="E21" s="1706"/>
      <c r="F21" s="1706"/>
      <c r="G21" s="1706"/>
      <c r="H21" s="1706"/>
      <c r="I21" s="1706"/>
      <c r="J21" s="6"/>
      <c r="K21" s="131"/>
      <c r="L21" s="198"/>
      <c r="M21" s="131"/>
      <c r="N21" s="132"/>
      <c r="O21" s="198"/>
      <c r="P21" s="131"/>
      <c r="Q21" s="96"/>
      <c r="R21" s="198"/>
      <c r="S21" s="131"/>
      <c r="T21" s="96"/>
      <c r="U21" s="198"/>
      <c r="V21" s="131"/>
      <c r="W21" s="132"/>
      <c r="X21" s="198"/>
      <c r="Y21" s="6"/>
      <c r="Z21" s="8"/>
      <c r="AA21" s="6"/>
    </row>
    <row r="22" spans="1:36" ht="15.75" x14ac:dyDescent="0.2">
      <c r="A22" s="7"/>
      <c r="B22" s="6"/>
      <c r="C22" s="6"/>
      <c r="D22" s="6"/>
      <c r="E22" s="6"/>
      <c r="F22" s="6"/>
      <c r="G22" s="6"/>
      <c r="H22" s="6"/>
      <c r="I22" s="6"/>
      <c r="J22" s="6"/>
      <c r="K22" s="131"/>
      <c r="L22" s="6"/>
      <c r="M22" s="131"/>
      <c r="N22" s="132"/>
      <c r="O22" s="198"/>
      <c r="P22" s="131"/>
      <c r="Q22" s="96"/>
      <c r="R22" s="198"/>
      <c r="S22" s="131"/>
      <c r="T22" s="96"/>
      <c r="U22" s="198"/>
      <c r="V22" s="131"/>
      <c r="W22" s="132"/>
      <c r="X22" s="198"/>
      <c r="Y22" s="6"/>
      <c r="Z22" s="8"/>
      <c r="AA22" s="6"/>
    </row>
    <row r="23" spans="1:36" ht="16.5" thickBot="1" x14ac:dyDescent="0.3">
      <c r="A23" s="7"/>
      <c r="B23" s="6"/>
      <c r="C23" s="133" t="s">
        <v>5585</v>
      </c>
      <c r="D23" s="6"/>
      <c r="E23" s="6"/>
      <c r="F23" s="6"/>
      <c r="G23" s="6"/>
      <c r="H23" s="6"/>
      <c r="I23" s="6"/>
      <c r="J23" s="6"/>
      <c r="K23" s="131"/>
      <c r="L23" s="96"/>
      <c r="M23" s="131"/>
      <c r="N23" s="96"/>
      <c r="O23" s="96"/>
      <c r="P23" s="131"/>
      <c r="Q23" s="96"/>
      <c r="R23" s="96"/>
      <c r="S23" s="131"/>
      <c r="T23" s="96"/>
      <c r="U23" s="96"/>
      <c r="V23" s="131"/>
      <c r="W23" s="96"/>
      <c r="X23" s="96"/>
      <c r="Y23" s="6"/>
      <c r="Z23" s="8"/>
      <c r="AA23" s="6"/>
      <c r="AC23" s="216"/>
      <c r="AD23" s="216"/>
      <c r="AE23" s="136"/>
      <c r="AF23" s="136"/>
      <c r="AG23" s="136"/>
      <c r="AH23" s="136"/>
    </row>
    <row r="24" spans="1:36" s="316" customFormat="1" ht="16.5" customHeight="1" thickBot="1" x14ac:dyDescent="0.25">
      <c r="A24" s="312"/>
      <c r="B24" s="313"/>
      <c r="C24" s="313"/>
      <c r="D24" s="313" t="s">
        <v>8</v>
      </c>
      <c r="E24" s="313"/>
      <c r="F24" s="313"/>
      <c r="G24" s="313"/>
      <c r="H24" s="313"/>
      <c r="I24" s="313"/>
      <c r="J24" s="313"/>
      <c r="K24" s="96"/>
      <c r="L24" s="1003">
        <f>IF($L$20=0,0,+X24-O24-R24-U24)</f>
        <v>0</v>
      </c>
      <c r="M24" s="96"/>
      <c r="N24" s="96"/>
      <c r="O24" s="1003">
        <f>IF(L20=0,X24-R24-U24,ROUND((+$X24)*O$20,0))</f>
        <v>0</v>
      </c>
      <c r="P24" s="96"/>
      <c r="Q24" s="96"/>
      <c r="R24" s="1003">
        <f>ROUND((+$X24)*R$20,0)</f>
        <v>0</v>
      </c>
      <c r="S24" s="131"/>
      <c r="T24" s="96"/>
      <c r="U24" s="946">
        <f>ROUND((+$X24)*U$20,0)</f>
        <v>0</v>
      </c>
      <c r="V24" s="1005"/>
      <c r="W24" s="96"/>
      <c r="X24" s="1003">
        <f>+'Part 1'!K69</f>
        <v>0</v>
      </c>
      <c r="Y24" s="313"/>
      <c r="Z24" s="314"/>
      <c r="AA24" s="313"/>
      <c r="AB24" s="295"/>
      <c r="AC24" s="667"/>
      <c r="AD24" s="686"/>
      <c r="AE24" s="335"/>
      <c r="AF24" s="335"/>
      <c r="AG24" s="335"/>
      <c r="AH24" s="335"/>
      <c r="AI24" s="315"/>
      <c r="AJ24" s="315"/>
    </row>
    <row r="25" spans="1:36" s="316" customFormat="1" ht="15.75" thickBot="1" x14ac:dyDescent="0.25">
      <c r="A25" s="312"/>
      <c r="B25" s="313"/>
      <c r="C25" s="313"/>
      <c r="D25" s="313"/>
      <c r="E25" s="313"/>
      <c r="F25" s="313"/>
      <c r="G25" s="313"/>
      <c r="H25" s="313"/>
      <c r="I25" s="313"/>
      <c r="J25" s="313"/>
      <c r="K25" s="96"/>
      <c r="L25" s="96"/>
      <c r="M25" s="96"/>
      <c r="N25" s="96"/>
      <c r="O25" s="96"/>
      <c r="P25" s="96"/>
      <c r="Q25" s="96"/>
      <c r="R25" s="96"/>
      <c r="S25" s="131"/>
      <c r="T25" s="96"/>
      <c r="U25" s="96"/>
      <c r="V25" s="96"/>
      <c r="W25" s="96"/>
      <c r="X25" s="96"/>
      <c r="Y25" s="313"/>
      <c r="Z25" s="314"/>
      <c r="AA25" s="313"/>
      <c r="AB25" s="295"/>
      <c r="AC25" s="667"/>
      <c r="AD25" s="686"/>
      <c r="AE25" s="335"/>
      <c r="AF25" s="335"/>
      <c r="AG25" s="335"/>
      <c r="AH25" s="335"/>
      <c r="AI25" s="315"/>
      <c r="AJ25" s="315"/>
    </row>
    <row r="26" spans="1:36" s="316" customFormat="1" ht="16.5" thickBot="1" x14ac:dyDescent="0.25">
      <c r="A26" s="312"/>
      <c r="B26" s="313"/>
      <c r="C26" s="313"/>
      <c r="D26" s="313" t="s">
        <v>1007</v>
      </c>
      <c r="E26" s="313"/>
      <c r="F26" s="313"/>
      <c r="G26" s="313"/>
      <c r="H26" s="313"/>
      <c r="I26" s="313"/>
      <c r="J26" s="313"/>
      <c r="K26" s="96"/>
      <c r="L26" s="1003">
        <f>X26</f>
        <v>0</v>
      </c>
      <c r="M26" s="96"/>
      <c r="N26" s="96"/>
      <c r="O26" s="96"/>
      <c r="P26" s="96"/>
      <c r="Q26" s="96"/>
      <c r="R26" s="96"/>
      <c r="S26" s="131"/>
      <c r="T26" s="96"/>
      <c r="U26" s="96"/>
      <c r="V26" s="96"/>
      <c r="W26" s="96"/>
      <c r="X26" s="1056">
        <f>'Part 2'!O96</f>
        <v>0</v>
      </c>
      <c r="Y26" s="313"/>
      <c r="Z26" s="314"/>
      <c r="AA26" s="313"/>
      <c r="AB26" s="295"/>
      <c r="AC26" s="667"/>
      <c r="AD26" s="686"/>
      <c r="AE26" s="335"/>
      <c r="AF26" s="335"/>
      <c r="AG26" s="335"/>
      <c r="AH26" s="335"/>
      <c r="AI26" s="315"/>
      <c r="AJ26" s="315"/>
    </row>
    <row r="27" spans="1:36" s="316" customFormat="1" ht="15.75" thickBot="1" x14ac:dyDescent="0.25">
      <c r="A27" s="312"/>
      <c r="B27" s="313"/>
      <c r="C27" s="313"/>
      <c r="D27" s="313"/>
      <c r="E27" s="313"/>
      <c r="F27" s="313"/>
      <c r="G27" s="313"/>
      <c r="H27" s="313"/>
      <c r="I27" s="313"/>
      <c r="J27" s="313"/>
      <c r="K27" s="96"/>
      <c r="L27" s="96"/>
      <c r="M27" s="96"/>
      <c r="N27" s="96"/>
      <c r="O27" s="96"/>
      <c r="P27" s="96"/>
      <c r="Q27" s="96"/>
      <c r="R27" s="96"/>
      <c r="S27" s="131"/>
      <c r="T27" s="96"/>
      <c r="U27" s="96"/>
      <c r="V27" s="96"/>
      <c r="W27" s="96"/>
      <c r="X27" s="96"/>
      <c r="Y27" s="313"/>
      <c r="Z27" s="314"/>
      <c r="AA27" s="313"/>
      <c r="AB27" s="295"/>
      <c r="AC27" s="667"/>
      <c r="AD27" s="686"/>
      <c r="AE27" s="335"/>
      <c r="AF27" s="335"/>
      <c r="AG27" s="335"/>
      <c r="AH27" s="335"/>
      <c r="AI27" s="315"/>
      <c r="AJ27" s="315"/>
    </row>
    <row r="28" spans="1:36" s="316" customFormat="1" ht="16.5" thickBot="1" x14ac:dyDescent="0.25">
      <c r="A28" s="312"/>
      <c r="B28" s="313"/>
      <c r="C28" s="313"/>
      <c r="D28" s="318">
        <v>3</v>
      </c>
      <c r="E28" s="313"/>
      <c r="F28" s="313"/>
      <c r="G28" s="313"/>
      <c r="H28" s="313"/>
      <c r="I28" s="313"/>
      <c r="J28" s="319" t="s">
        <v>890</v>
      </c>
      <c r="K28" s="96"/>
      <c r="L28" s="946">
        <f>+L24-L26</f>
        <v>0</v>
      </c>
      <c r="M28" s="1005"/>
      <c r="N28" s="96"/>
      <c r="O28" s="96"/>
      <c r="P28" s="96"/>
      <c r="Q28" s="96"/>
      <c r="R28" s="96"/>
      <c r="S28" s="131"/>
      <c r="T28" s="96"/>
      <c r="U28" s="96"/>
      <c r="V28" s="96"/>
      <c r="W28" s="96"/>
      <c r="X28" s="96"/>
      <c r="Y28" s="313"/>
      <c r="Z28" s="314"/>
      <c r="AA28" s="313"/>
      <c r="AB28" s="295"/>
      <c r="AC28" s="667"/>
      <c r="AD28" s="686"/>
      <c r="AE28" s="335"/>
      <c r="AF28" s="335"/>
      <c r="AG28" s="335"/>
      <c r="AH28" s="335"/>
      <c r="AI28" s="315"/>
      <c r="AJ28" s="315"/>
    </row>
    <row r="29" spans="1:36" s="316" customFormat="1" x14ac:dyDescent="0.2">
      <c r="A29" s="312"/>
      <c r="B29" s="313"/>
      <c r="C29" s="313"/>
      <c r="D29" s="313"/>
      <c r="E29" s="313"/>
      <c r="F29" s="313"/>
      <c r="G29" s="313"/>
      <c r="H29" s="313"/>
      <c r="I29" s="313"/>
      <c r="J29" s="313"/>
      <c r="K29" s="96"/>
      <c r="L29" s="96"/>
      <c r="M29" s="96"/>
      <c r="N29" s="96"/>
      <c r="O29" s="96"/>
      <c r="P29" s="96"/>
      <c r="Q29" s="96"/>
      <c r="R29" s="96"/>
      <c r="S29" s="131"/>
      <c r="T29" s="96"/>
      <c r="U29" s="96"/>
      <c r="V29" s="96"/>
      <c r="W29" s="96"/>
      <c r="X29" s="96"/>
      <c r="Y29" s="313"/>
      <c r="Z29" s="314"/>
      <c r="AA29" s="313"/>
      <c r="AB29" s="295"/>
      <c r="AC29" s="667"/>
      <c r="AD29" s="686"/>
      <c r="AE29" s="335"/>
      <c r="AF29" s="335"/>
      <c r="AG29" s="335"/>
      <c r="AH29" s="335"/>
      <c r="AI29" s="315"/>
      <c r="AJ29" s="315"/>
    </row>
    <row r="30" spans="1:36" s="316" customFormat="1" ht="16.5" thickBot="1" x14ac:dyDescent="0.25">
      <c r="A30" s="312"/>
      <c r="B30" s="313"/>
      <c r="C30" s="320" t="s">
        <v>5586</v>
      </c>
      <c r="D30" s="313"/>
      <c r="E30" s="313"/>
      <c r="F30" s="313"/>
      <c r="G30" s="313"/>
      <c r="H30" s="313"/>
      <c r="I30" s="313"/>
      <c r="J30" s="313"/>
      <c r="K30" s="96"/>
      <c r="L30" s="96"/>
      <c r="M30" s="96"/>
      <c r="N30" s="96"/>
      <c r="O30" s="96"/>
      <c r="P30" s="96"/>
      <c r="Q30" s="96"/>
      <c r="R30" s="96"/>
      <c r="S30" s="131"/>
      <c r="T30" s="96"/>
      <c r="U30" s="96"/>
      <c r="V30" s="96"/>
      <c r="W30" s="96"/>
      <c r="X30" s="96"/>
      <c r="Y30" s="313"/>
      <c r="Z30" s="314"/>
      <c r="AA30" s="313"/>
      <c r="AB30" s="295"/>
      <c r="AC30" s="667"/>
      <c r="AD30" s="686"/>
      <c r="AE30" s="335"/>
      <c r="AF30" s="335"/>
      <c r="AG30" s="335"/>
      <c r="AH30" s="335"/>
      <c r="AI30" s="315"/>
      <c r="AJ30" s="315"/>
    </row>
    <row r="31" spans="1:36" s="316" customFormat="1" ht="16.5" thickBot="1" x14ac:dyDescent="0.25">
      <c r="A31" s="312"/>
      <c r="B31" s="313"/>
      <c r="C31" s="313"/>
      <c r="D31" s="313" t="s">
        <v>9</v>
      </c>
      <c r="E31" s="313"/>
      <c r="F31" s="313"/>
      <c r="G31" s="313"/>
      <c r="H31" s="313"/>
      <c r="I31" s="313"/>
      <c r="J31" s="313"/>
      <c r="K31" s="96"/>
      <c r="L31" s="96"/>
      <c r="M31" s="96"/>
      <c r="N31" s="96"/>
      <c r="O31" s="946">
        <f>+X31</f>
        <v>0</v>
      </c>
      <c r="P31" s="1005"/>
      <c r="Q31" s="96"/>
      <c r="R31" s="96"/>
      <c r="S31" s="131"/>
      <c r="T31" s="96"/>
      <c r="U31" s="96"/>
      <c r="V31" s="96"/>
      <c r="W31" s="96"/>
      <c r="X31" s="1003">
        <f>+'Part 1'!K49</f>
        <v>0</v>
      </c>
      <c r="Y31" s="313"/>
      <c r="Z31" s="314"/>
      <c r="AA31" s="313"/>
      <c r="AB31" s="321"/>
      <c r="AC31" s="331"/>
      <c r="AD31" s="686"/>
      <c r="AE31" s="335"/>
      <c r="AF31" s="335"/>
      <c r="AG31" s="335"/>
      <c r="AH31" s="335"/>
      <c r="AI31" s="315"/>
      <c r="AJ31" s="315"/>
    </row>
    <row r="32" spans="1:36" s="316" customFormat="1" ht="15.75" thickBot="1" x14ac:dyDescent="0.25">
      <c r="A32" s="312"/>
      <c r="B32" s="313"/>
      <c r="C32" s="313"/>
      <c r="D32" s="313"/>
      <c r="E32" s="313"/>
      <c r="F32" s="313"/>
      <c r="G32" s="313"/>
      <c r="H32" s="313"/>
      <c r="I32" s="313"/>
      <c r="J32" s="313"/>
      <c r="K32" s="96"/>
      <c r="L32" s="96"/>
      <c r="M32" s="96"/>
      <c r="N32" s="96"/>
      <c r="O32" s="96"/>
      <c r="P32" s="96"/>
      <c r="Q32" s="96"/>
      <c r="R32" s="96" t="s">
        <v>908</v>
      </c>
      <c r="S32" s="131"/>
      <c r="T32" s="96"/>
      <c r="U32" s="96"/>
      <c r="V32" s="96"/>
      <c r="W32" s="96"/>
      <c r="X32" s="96"/>
      <c r="Y32" s="313"/>
      <c r="Z32" s="314"/>
      <c r="AA32" s="313"/>
      <c r="AB32" s="295"/>
      <c r="AC32" s="667"/>
      <c r="AD32" s="686"/>
      <c r="AE32" s="335"/>
      <c r="AF32" s="335"/>
      <c r="AG32" s="335"/>
      <c r="AH32" s="335"/>
      <c r="AI32" s="315"/>
      <c r="AJ32" s="315"/>
    </row>
    <row r="33" spans="1:36" s="316" customFormat="1" ht="16.5" thickBot="1" x14ac:dyDescent="0.25">
      <c r="A33" s="312"/>
      <c r="B33" s="313"/>
      <c r="C33" s="313"/>
      <c r="D33" s="313" t="s">
        <v>77</v>
      </c>
      <c r="E33" s="313"/>
      <c r="F33" s="313"/>
      <c r="G33" s="313"/>
      <c r="H33" s="313"/>
      <c r="I33" s="313"/>
      <c r="J33" s="313"/>
      <c r="K33" s="96"/>
      <c r="L33" s="96"/>
      <c r="M33" s="96"/>
      <c r="N33" s="96"/>
      <c r="O33" s="946">
        <f>IF(Import_LA_Code="E0703",ROUND(X33-'Part 2 DA Summary'!P14*0.5,0),+X33)</f>
        <v>0</v>
      </c>
      <c r="P33" s="1005"/>
      <c r="Q33" s="96"/>
      <c r="R33" s="1002">
        <f>IF(Import_LA_Code="E0703",ROUND('Part 2 DA Summary'!P14*0.5,0),0)</f>
        <v>0</v>
      </c>
      <c r="S33" s="1085"/>
      <c r="T33" s="96"/>
      <c r="U33" s="96"/>
      <c r="V33" s="96"/>
      <c r="W33" s="96"/>
      <c r="X33" s="1003">
        <f>+'Part 1'!K55</f>
        <v>0</v>
      </c>
      <c r="Y33" s="313"/>
      <c r="Z33" s="314"/>
      <c r="AA33" s="313"/>
      <c r="AB33" s="321"/>
      <c r="AC33" s="331"/>
      <c r="AD33" s="686"/>
      <c r="AE33" s="335"/>
      <c r="AF33" s="335"/>
      <c r="AG33" s="335"/>
      <c r="AH33" s="335"/>
      <c r="AI33" s="315"/>
      <c r="AJ33" s="315"/>
    </row>
    <row r="34" spans="1:36" s="316" customFormat="1" ht="15.75" thickBot="1" x14ac:dyDescent="0.25">
      <c r="A34" s="312"/>
      <c r="B34" s="313"/>
      <c r="C34" s="313"/>
      <c r="D34" s="313"/>
      <c r="E34" s="313"/>
      <c r="F34" s="313"/>
      <c r="G34" s="313"/>
      <c r="H34" s="313"/>
      <c r="I34" s="313"/>
      <c r="J34" s="313"/>
      <c r="K34" s="96"/>
      <c r="L34" s="96"/>
      <c r="M34" s="96"/>
      <c r="N34" s="96"/>
      <c r="O34" s="96"/>
      <c r="P34" s="96"/>
      <c r="Q34" s="96"/>
      <c r="R34" s="96"/>
      <c r="S34" s="131"/>
      <c r="T34" s="96"/>
      <c r="U34" s="96"/>
      <c r="V34" s="96"/>
      <c r="W34" s="96"/>
      <c r="X34" s="96"/>
      <c r="Y34" s="313"/>
      <c r="Z34" s="314"/>
      <c r="AA34" s="313"/>
      <c r="AB34" s="295"/>
      <c r="AC34" s="667"/>
      <c r="AD34" s="686"/>
      <c r="AE34" s="335"/>
      <c r="AF34" s="335"/>
      <c r="AG34" s="335"/>
      <c r="AH34" s="335"/>
      <c r="AI34" s="315"/>
      <c r="AJ34" s="315"/>
    </row>
    <row r="35" spans="1:36" s="316" customFormat="1" ht="16.5" thickBot="1" x14ac:dyDescent="0.25">
      <c r="A35" s="312"/>
      <c r="B35" s="313"/>
      <c r="C35" s="313"/>
      <c r="D35" s="313" t="s">
        <v>874</v>
      </c>
      <c r="E35" s="313"/>
      <c r="F35" s="313"/>
      <c r="G35" s="313"/>
      <c r="H35" s="313"/>
      <c r="I35" s="313"/>
      <c r="J35" s="313"/>
      <c r="K35" s="96"/>
      <c r="L35" s="96"/>
      <c r="M35" s="96"/>
      <c r="N35" s="96"/>
      <c r="O35" s="946">
        <f>+'Part 1'!K61</f>
        <v>0</v>
      </c>
      <c r="P35" s="1005"/>
      <c r="Q35" s="96"/>
      <c r="R35" s="1003">
        <f>+'Part 1'!K63</f>
        <v>0</v>
      </c>
      <c r="S35" s="131"/>
      <c r="T35" s="96"/>
      <c r="U35" s="96"/>
      <c r="V35" s="96"/>
      <c r="W35" s="96"/>
      <c r="X35" s="1003">
        <f>+'Part 1'!K57</f>
        <v>0</v>
      </c>
      <c r="Y35" s="313"/>
      <c r="Z35" s="314"/>
      <c r="AA35" s="313"/>
      <c r="AB35" s="321"/>
      <c r="AC35" s="331"/>
      <c r="AD35" s="686"/>
      <c r="AE35" s="335"/>
      <c r="AF35" s="335"/>
      <c r="AG35" s="335"/>
      <c r="AH35" s="335"/>
      <c r="AI35" s="315"/>
      <c r="AJ35" s="315"/>
    </row>
    <row r="36" spans="1:36" s="316" customFormat="1" ht="16.5" thickBot="1" x14ac:dyDescent="0.25">
      <c r="A36" s="312"/>
      <c r="B36" s="313"/>
      <c r="C36" s="313"/>
      <c r="D36" s="313"/>
      <c r="E36" s="313"/>
      <c r="F36" s="313"/>
      <c r="G36" s="313"/>
      <c r="H36" s="313"/>
      <c r="I36" s="313"/>
      <c r="J36" s="313"/>
      <c r="K36" s="96"/>
      <c r="L36" s="96"/>
      <c r="M36" s="96"/>
      <c r="N36" s="96"/>
      <c r="O36" s="96"/>
      <c r="P36" s="96"/>
      <c r="Q36" s="96"/>
      <c r="R36" s="96"/>
      <c r="S36" s="131"/>
      <c r="T36" s="96"/>
      <c r="U36" s="96"/>
      <c r="V36" s="96"/>
      <c r="W36" s="96"/>
      <c r="X36" s="96"/>
      <c r="Y36" s="313"/>
      <c r="Z36" s="314"/>
      <c r="AA36" s="313"/>
      <c r="AB36" s="321"/>
      <c r="AC36" s="331"/>
      <c r="AD36" s="686"/>
      <c r="AE36" s="335"/>
      <c r="AF36" s="335"/>
      <c r="AG36" s="335"/>
      <c r="AH36" s="335"/>
      <c r="AI36" s="315"/>
      <c r="AJ36" s="315"/>
    </row>
    <row r="37" spans="1:36" s="668" customFormat="1" ht="16.5" thickBot="1" x14ac:dyDescent="0.25">
      <c r="A37" s="685"/>
      <c r="B37" s="663"/>
      <c r="C37" s="663"/>
      <c r="D37" s="695" t="s">
        <v>1239</v>
      </c>
      <c r="E37" s="663"/>
      <c r="F37" s="663"/>
      <c r="G37" s="663"/>
      <c r="H37" s="663"/>
      <c r="I37" s="663"/>
      <c r="J37" s="663"/>
      <c r="K37" s="657"/>
      <c r="L37" s="657"/>
      <c r="M37" s="657"/>
      <c r="N37" s="657"/>
      <c r="O37" s="946">
        <f>'Part 4'!J59</f>
        <v>0</v>
      </c>
      <c r="P37" s="1005"/>
      <c r="Q37" s="96"/>
      <c r="R37" s="1003">
        <f>'Part 4'!M59</f>
        <v>0</v>
      </c>
      <c r="S37" s="131"/>
      <c r="T37" s="96"/>
      <c r="U37" s="946">
        <f>'Part 4'!P59</f>
        <v>0</v>
      </c>
      <c r="V37" s="1005"/>
      <c r="W37" s="96"/>
      <c r="X37" s="1056">
        <f>O37+R37+U37</f>
        <v>0</v>
      </c>
      <c r="Y37" s="663"/>
      <c r="Z37" s="665"/>
      <c r="AA37" s="663"/>
      <c r="AB37" s="331"/>
      <c r="AC37" s="331">
        <f>IF(X37='Part 1'!K66,0,1)</f>
        <v>0</v>
      </c>
      <c r="AD37" s="686"/>
      <c r="AE37" s="686"/>
      <c r="AF37" s="686"/>
      <c r="AG37" s="686"/>
      <c r="AH37" s="686"/>
      <c r="AI37" s="687"/>
      <c r="AJ37" s="687"/>
    </row>
    <row r="38" spans="1:36" s="316" customFormat="1" ht="15.75" thickBot="1" x14ac:dyDescent="0.25">
      <c r="A38" s="312"/>
      <c r="B38" s="313"/>
      <c r="C38" s="313"/>
      <c r="D38" s="313"/>
      <c r="E38" s="313"/>
      <c r="F38" s="313"/>
      <c r="G38" s="313"/>
      <c r="H38" s="313"/>
      <c r="I38" s="313"/>
      <c r="J38" s="313"/>
      <c r="K38" s="96"/>
      <c r="L38" s="96"/>
      <c r="M38" s="96"/>
      <c r="N38" s="96"/>
      <c r="O38" s="96"/>
      <c r="P38" s="96"/>
      <c r="Q38" s="96"/>
      <c r="R38" s="96"/>
      <c r="S38" s="131"/>
      <c r="T38" s="96"/>
      <c r="U38" s="96"/>
      <c r="V38" s="96"/>
      <c r="W38" s="96"/>
      <c r="X38" s="96"/>
      <c r="Y38" s="313"/>
      <c r="Z38" s="314"/>
      <c r="AA38" s="313"/>
      <c r="AB38" s="295"/>
      <c r="AC38" s="667"/>
      <c r="AD38" s="686"/>
      <c r="AE38" s="335"/>
      <c r="AF38" s="335"/>
      <c r="AG38" s="335"/>
      <c r="AH38" s="335"/>
      <c r="AI38" s="315"/>
      <c r="AJ38" s="315"/>
    </row>
    <row r="39" spans="1:36" s="316" customFormat="1" ht="16.5" thickBot="1" x14ac:dyDescent="0.25">
      <c r="A39" s="312"/>
      <c r="B39" s="313"/>
      <c r="C39" s="313"/>
      <c r="D39" s="313" t="s">
        <v>2060</v>
      </c>
      <c r="E39" s="313"/>
      <c r="F39" s="313"/>
      <c r="G39" s="313"/>
      <c r="H39" s="313"/>
      <c r="I39" s="313"/>
      <c r="J39" s="313"/>
      <c r="K39" s="96"/>
      <c r="L39" s="96"/>
      <c r="M39" s="96"/>
      <c r="N39" s="96"/>
      <c r="O39" s="946">
        <f>+'Part 4'!J66</f>
        <v>0</v>
      </c>
      <c r="P39" s="1005"/>
      <c r="Q39" s="96"/>
      <c r="R39" s="1003">
        <f>+'Part 4'!M66</f>
        <v>0</v>
      </c>
      <c r="S39" s="131"/>
      <c r="T39" s="96"/>
      <c r="U39" s="946">
        <f>+'Part 4'!P66</f>
        <v>0</v>
      </c>
      <c r="V39" s="1005"/>
      <c r="W39" s="96"/>
      <c r="X39" s="1056">
        <f>O39+R39+U39</f>
        <v>0</v>
      </c>
      <c r="Y39" s="313"/>
      <c r="Z39" s="314"/>
      <c r="AA39" s="313"/>
      <c r="AB39" s="295"/>
      <c r="AC39" s="667"/>
      <c r="AD39" s="686"/>
      <c r="AE39" s="335"/>
      <c r="AF39" s="335"/>
      <c r="AG39" s="335"/>
      <c r="AH39" s="335"/>
      <c r="AI39" s="315"/>
      <c r="AJ39" s="315"/>
    </row>
    <row r="40" spans="1:36" s="316" customFormat="1" ht="15.75" thickBot="1" x14ac:dyDescent="0.25">
      <c r="A40" s="312"/>
      <c r="B40" s="313"/>
      <c r="C40" s="313"/>
      <c r="D40" s="313"/>
      <c r="E40" s="313"/>
      <c r="F40" s="313"/>
      <c r="G40" s="313"/>
      <c r="H40" s="313"/>
      <c r="I40" s="313"/>
      <c r="J40" s="313"/>
      <c r="K40" s="96"/>
      <c r="L40" s="96"/>
      <c r="M40" s="96"/>
      <c r="N40" s="96"/>
      <c r="O40" s="96"/>
      <c r="P40" s="96"/>
      <c r="Q40" s="96"/>
      <c r="R40" s="96"/>
      <c r="S40" s="96"/>
      <c r="T40" s="96"/>
      <c r="U40" s="96"/>
      <c r="V40" s="96"/>
      <c r="W40" s="96"/>
      <c r="X40" s="96"/>
      <c r="Y40" s="313"/>
      <c r="Z40" s="314"/>
      <c r="AA40" s="313"/>
      <c r="AB40" s="295"/>
      <c r="AC40" s="667"/>
      <c r="AD40" s="686"/>
      <c r="AE40" s="335"/>
      <c r="AF40" s="335"/>
      <c r="AG40" s="335"/>
      <c r="AH40" s="335"/>
      <c r="AI40" s="315"/>
      <c r="AJ40" s="315"/>
    </row>
    <row r="41" spans="1:36" s="316" customFormat="1" ht="16.5" thickBot="1" x14ac:dyDescent="0.25">
      <c r="A41" s="312"/>
      <c r="B41" s="313"/>
      <c r="C41" s="313"/>
      <c r="D41" s="313" t="str">
        <f>IF(AC41=1,"9. add: Port of Bristol","9. add: Port of Bristol: not applicable")</f>
        <v>9. add: Port of Bristol: not applicable</v>
      </c>
      <c r="E41" s="313"/>
      <c r="F41" s="313"/>
      <c r="G41" s="313"/>
      <c r="H41" s="313"/>
      <c r="I41" s="313"/>
      <c r="J41" s="313"/>
      <c r="K41" s="96"/>
      <c r="L41" s="96"/>
      <c r="M41" s="96"/>
      <c r="N41" s="96"/>
      <c r="O41" s="1006">
        <f>X41</f>
        <v>0</v>
      </c>
      <c r="P41" s="96"/>
      <c r="Q41" s="96"/>
      <c r="R41" s="131"/>
      <c r="S41" s="131"/>
      <c r="T41" s="96"/>
      <c r="U41" s="96"/>
      <c r="V41" s="96"/>
      <c r="W41" s="96"/>
      <c r="X41" s="950">
        <f>'Part 2'!$O$92</f>
        <v>0</v>
      </c>
      <c r="Y41" s="1088"/>
      <c r="Z41" s="314"/>
      <c r="AA41" s="313"/>
      <c r="AB41" s="295"/>
      <c r="AC41" s="667">
        <f>'Part 2'!T92</f>
        <v>0</v>
      </c>
      <c r="AD41" s="686"/>
      <c r="AE41" s="335"/>
      <c r="AF41" s="335"/>
      <c r="AG41" s="335"/>
      <c r="AH41" s="335"/>
      <c r="AI41" s="315"/>
      <c r="AJ41" s="315"/>
    </row>
    <row r="42" spans="1:36" s="316" customFormat="1" ht="15.75" thickBot="1" x14ac:dyDescent="0.25">
      <c r="A42" s="312"/>
      <c r="B42" s="313"/>
      <c r="C42" s="313"/>
      <c r="D42" s="313"/>
      <c r="E42" s="313"/>
      <c r="F42" s="313"/>
      <c r="G42" s="313"/>
      <c r="H42" s="313"/>
      <c r="I42" s="313"/>
      <c r="J42" s="313"/>
      <c r="K42" s="96"/>
      <c r="L42" s="96"/>
      <c r="M42" s="96"/>
      <c r="N42" s="96"/>
      <c r="O42" s="96"/>
      <c r="P42" s="96"/>
      <c r="Q42" s="96"/>
      <c r="R42" s="131"/>
      <c r="S42" s="131"/>
      <c r="T42" s="96"/>
      <c r="U42" s="96"/>
      <c r="V42" s="96"/>
      <c r="W42" s="96"/>
      <c r="X42" s="96"/>
      <c r="Y42" s="313"/>
      <c r="Z42" s="314"/>
      <c r="AA42" s="313"/>
      <c r="AB42" s="295"/>
      <c r="AC42" s="667"/>
      <c r="AD42" s="686"/>
      <c r="AE42" s="335"/>
      <c r="AF42" s="335"/>
      <c r="AG42" s="335"/>
      <c r="AH42" s="335"/>
      <c r="AI42" s="315"/>
      <c r="AJ42" s="315"/>
    </row>
    <row r="43" spans="1:36" s="316" customFormat="1" ht="16.5" thickBot="1" x14ac:dyDescent="0.25">
      <c r="A43" s="312"/>
      <c r="B43" s="313"/>
      <c r="C43" s="313"/>
      <c r="D43" s="313" t="s">
        <v>3923</v>
      </c>
      <c r="E43" s="313"/>
      <c r="F43" s="313"/>
      <c r="G43" s="313"/>
      <c r="H43" s="313"/>
      <c r="I43" s="313"/>
      <c r="J43" s="313"/>
      <c r="K43" s="96"/>
      <c r="L43" s="96"/>
      <c r="M43" s="96"/>
      <c r="N43" s="96"/>
      <c r="O43" s="1003" t="e">
        <f>'Part 4'!J228</f>
        <v>#N/A</v>
      </c>
      <c r="P43" s="96"/>
      <c r="Q43" s="96"/>
      <c r="R43" s="991" t="e">
        <f>'Part 4'!M228</f>
        <v>#N/A</v>
      </c>
      <c r="S43" s="1085"/>
      <c r="T43" s="96"/>
      <c r="U43" s="1003" t="e">
        <f>'Part 4'!P228</f>
        <v>#N/A</v>
      </c>
      <c r="V43" s="96"/>
      <c r="W43" s="96"/>
      <c r="X43" s="1087" t="e">
        <f>O43+R43+U43</f>
        <v>#N/A</v>
      </c>
      <c r="Y43" s="313"/>
      <c r="Z43" s="314"/>
      <c r="AA43" s="313"/>
      <c r="AB43" s="295"/>
      <c r="AC43" s="667"/>
      <c r="AD43" s="686"/>
      <c r="AE43" s="335"/>
      <c r="AF43" s="335"/>
      <c r="AG43" s="335"/>
      <c r="AH43" s="335"/>
      <c r="AI43" s="315"/>
      <c r="AJ43" s="315"/>
    </row>
    <row r="44" spans="1:36" s="316" customFormat="1" ht="15.75" x14ac:dyDescent="0.2">
      <c r="A44" s="685"/>
      <c r="B44" s="313"/>
      <c r="C44" s="313"/>
      <c r="D44" s="313"/>
      <c r="E44" s="313"/>
      <c r="F44" s="313"/>
      <c r="G44" s="313"/>
      <c r="H44" s="313"/>
      <c r="I44" s="313"/>
      <c r="J44" s="313"/>
      <c r="K44" s="96"/>
      <c r="L44" s="96"/>
      <c r="M44" s="96"/>
      <c r="N44" s="96"/>
      <c r="O44" s="107"/>
      <c r="P44" s="96"/>
      <c r="Q44" s="96"/>
      <c r="R44" s="107"/>
      <c r="S44" s="131"/>
      <c r="T44" s="96"/>
      <c r="U44" s="107"/>
      <c r="V44" s="96"/>
      <c r="W44" s="96"/>
      <c r="X44" s="107"/>
      <c r="Y44" s="313"/>
      <c r="Z44" s="314"/>
      <c r="AA44" s="313"/>
      <c r="AB44" s="295"/>
      <c r="AC44" s="667"/>
      <c r="AD44" s="686"/>
      <c r="AE44" s="335"/>
      <c r="AF44" s="335"/>
      <c r="AG44" s="335"/>
      <c r="AH44" s="335"/>
      <c r="AI44" s="315"/>
      <c r="AJ44" s="315"/>
    </row>
    <row r="45" spans="1:36" s="316" customFormat="1" ht="15.75" x14ac:dyDescent="0.25">
      <c r="A45" s="312"/>
      <c r="B45" s="313"/>
      <c r="C45" s="320" t="s">
        <v>10</v>
      </c>
      <c r="D45" s="313"/>
      <c r="E45" s="313"/>
      <c r="F45" s="313"/>
      <c r="G45" s="313"/>
      <c r="H45" s="313"/>
      <c r="I45" s="313"/>
      <c r="J45" s="313"/>
      <c r="K45" s="96"/>
      <c r="L45" s="96"/>
      <c r="M45" s="96"/>
      <c r="N45" s="96"/>
      <c r="O45" s="107"/>
      <c r="P45" s="96"/>
      <c r="Q45" s="96"/>
      <c r="R45" s="107"/>
      <c r="S45" s="131"/>
      <c r="T45" s="96"/>
      <c r="U45" s="107"/>
      <c r="V45" s="96"/>
      <c r="W45" s="96"/>
      <c r="X45" s="107"/>
      <c r="Y45" s="313"/>
      <c r="Z45" s="314"/>
      <c r="AA45" s="313"/>
      <c r="AB45" s="295"/>
      <c r="AC45" s="352" t="s">
        <v>897</v>
      </c>
      <c r="AD45" s="686"/>
      <c r="AE45" s="335"/>
      <c r="AF45" s="335"/>
      <c r="AG45" s="335"/>
      <c r="AH45" s="335"/>
      <c r="AI45" s="315"/>
      <c r="AJ45" s="315"/>
    </row>
    <row r="46" spans="1:36" s="316" customFormat="1" ht="16.5" thickBot="1" x14ac:dyDescent="0.25">
      <c r="A46" s="312"/>
      <c r="B46" s="313"/>
      <c r="C46" s="320" t="s">
        <v>11</v>
      </c>
      <c r="D46" s="313"/>
      <c r="E46" s="313"/>
      <c r="F46" s="313"/>
      <c r="G46" s="313"/>
      <c r="H46" s="313"/>
      <c r="I46" s="313"/>
      <c r="J46" s="313"/>
      <c r="K46" s="96"/>
      <c r="L46" s="107" t="s">
        <v>19</v>
      </c>
      <c r="M46" s="96"/>
      <c r="N46" s="385"/>
      <c r="O46" s="107" t="s">
        <v>19</v>
      </c>
      <c r="P46" s="96"/>
      <c r="Q46" s="96"/>
      <c r="R46" s="107" t="s">
        <v>19</v>
      </c>
      <c r="S46" s="131"/>
      <c r="T46" s="96"/>
      <c r="U46" s="107" t="s">
        <v>19</v>
      </c>
      <c r="V46" s="96"/>
      <c r="W46" s="385"/>
      <c r="X46" s="107" t="s">
        <v>19</v>
      </c>
      <c r="Y46" s="313"/>
      <c r="Z46" s="314"/>
      <c r="AA46" s="313"/>
      <c r="AB46" s="295"/>
      <c r="AC46" s="667"/>
      <c r="AD46" s="686"/>
      <c r="AE46" s="335"/>
      <c r="AF46" s="335"/>
      <c r="AG46" s="335"/>
      <c r="AH46" s="335"/>
      <c r="AI46" s="315"/>
      <c r="AJ46" s="315"/>
    </row>
    <row r="47" spans="1:36" s="316" customFormat="1" ht="16.5" thickBot="1" x14ac:dyDescent="0.25">
      <c r="A47" s="312"/>
      <c r="B47" s="313"/>
      <c r="C47" s="313"/>
      <c r="D47" s="313" t="s">
        <v>3924</v>
      </c>
      <c r="E47" s="313"/>
      <c r="F47" s="313"/>
      <c r="G47" s="313"/>
      <c r="H47" s="313"/>
      <c r="I47" s="313"/>
      <c r="J47" s="313"/>
      <c r="K47" s="96"/>
      <c r="L47" s="1003">
        <f>IF($L$20=0,0,+X47-U47-R47-O47)</f>
        <v>0</v>
      </c>
      <c r="M47" s="96"/>
      <c r="N47" s="96"/>
      <c r="O47" s="946">
        <f>IF(L20=0,X47-R47-U47,ROUND((+$X47)*O$20,0))</f>
        <v>0</v>
      </c>
      <c r="P47" s="1005"/>
      <c r="Q47" s="96"/>
      <c r="R47" s="1003">
        <f>ROUND((+$X47)*R$20,0)</f>
        <v>0</v>
      </c>
      <c r="S47" s="131"/>
      <c r="T47" s="96"/>
      <c r="U47" s="1003">
        <f>ROUND((+$X47)*U$20,0)</f>
        <v>0</v>
      </c>
      <c r="V47" s="96"/>
      <c r="W47" s="96"/>
      <c r="X47" s="1003">
        <f>+'Part 2'!O101</f>
        <v>0</v>
      </c>
      <c r="Y47" s="313"/>
      <c r="Z47" s="314"/>
      <c r="AA47" s="313"/>
      <c r="AB47" s="321"/>
      <c r="AC47" s="353">
        <f>+IF(L47+O47+R47+U47=X47,0,1)</f>
        <v>0</v>
      </c>
      <c r="AD47" s="686"/>
      <c r="AE47" s="335"/>
      <c r="AF47" s="335"/>
      <c r="AG47" s="335"/>
      <c r="AH47" s="335"/>
      <c r="AI47" s="315"/>
      <c r="AJ47" s="315"/>
    </row>
    <row r="48" spans="1:36" s="316" customFormat="1" ht="15.75" thickBot="1" x14ac:dyDescent="0.25">
      <c r="A48" s="312"/>
      <c r="B48" s="313"/>
      <c r="C48" s="313"/>
      <c r="D48" s="313"/>
      <c r="E48" s="313"/>
      <c r="F48" s="313"/>
      <c r="G48" s="313"/>
      <c r="H48" s="313"/>
      <c r="I48" s="313"/>
      <c r="J48" s="313"/>
      <c r="K48" s="96"/>
      <c r="L48" s="96"/>
      <c r="M48" s="96"/>
      <c r="N48" s="96"/>
      <c r="O48" s="96"/>
      <c r="P48" s="96"/>
      <c r="Q48" s="96"/>
      <c r="R48" s="96"/>
      <c r="S48" s="131"/>
      <c r="T48" s="96"/>
      <c r="U48" s="96"/>
      <c r="V48" s="96"/>
      <c r="W48" s="96"/>
      <c r="X48" s="96"/>
      <c r="Y48" s="313"/>
      <c r="Z48" s="314"/>
      <c r="AA48" s="313"/>
      <c r="AB48" s="295"/>
      <c r="AC48" s="667"/>
      <c r="AD48" s="686"/>
      <c r="AE48" s="335"/>
      <c r="AF48" s="335"/>
      <c r="AG48" s="335"/>
      <c r="AH48" s="335"/>
      <c r="AI48" s="315"/>
      <c r="AJ48" s="315"/>
    </row>
    <row r="49" spans="1:36" s="316" customFormat="1" ht="18" customHeight="1" thickBot="1" x14ac:dyDescent="0.25">
      <c r="A49" s="312"/>
      <c r="B49" s="313"/>
      <c r="C49" s="313"/>
      <c r="D49" s="313" t="s">
        <v>3925</v>
      </c>
      <c r="E49" s="313"/>
      <c r="F49" s="313"/>
      <c r="G49" s="313"/>
      <c r="H49" s="313"/>
      <c r="I49" s="313"/>
      <c r="J49" s="313"/>
      <c r="K49" s="96"/>
      <c r="L49" s="1003">
        <f>IF(L20=0,0,+X49-U49-R49-O49)</f>
        <v>0</v>
      </c>
      <c r="M49" s="96"/>
      <c r="N49" s="96"/>
      <c r="O49" s="946">
        <f>IF(L20=0,X49-R49-U49,ROUND((+$X49)*O$20,0))</f>
        <v>0</v>
      </c>
      <c r="P49" s="1005"/>
      <c r="Q49" s="96"/>
      <c r="R49" s="946">
        <f>ROUND((+$X49)*R$20,0)</f>
        <v>0</v>
      </c>
      <c r="S49" s="1085"/>
      <c r="T49" s="96"/>
      <c r="U49" s="1003">
        <f>ROUND((+$X49)*U$20,0)</f>
        <v>0</v>
      </c>
      <c r="V49" s="96"/>
      <c r="W49" s="96"/>
      <c r="X49" s="1003">
        <f>+'Part 2'!O103</f>
        <v>0</v>
      </c>
      <c r="Y49" s="313"/>
      <c r="Z49" s="314"/>
      <c r="AA49" s="313"/>
      <c r="AB49" s="321"/>
      <c r="AC49" s="353">
        <f>+IF(L49+O49+R49+U49=X49,0,1)</f>
        <v>0</v>
      </c>
      <c r="AD49" s="195"/>
      <c r="AE49" s="331"/>
      <c r="AF49" s="335"/>
      <c r="AG49" s="335"/>
      <c r="AH49" s="335"/>
      <c r="AI49" s="315"/>
      <c r="AJ49" s="315"/>
    </row>
    <row r="50" spans="1:36" s="316" customFormat="1" x14ac:dyDescent="0.2">
      <c r="A50" s="312"/>
      <c r="B50" s="313"/>
      <c r="C50" s="313"/>
      <c r="D50" s="313"/>
      <c r="E50" s="313"/>
      <c r="F50" s="313"/>
      <c r="G50" s="313"/>
      <c r="H50" s="313"/>
      <c r="I50" s="313"/>
      <c r="J50" s="313"/>
      <c r="K50" s="96"/>
      <c r="L50" s="96"/>
      <c r="M50" s="96"/>
      <c r="N50" s="96"/>
      <c r="O50" s="96"/>
      <c r="P50" s="96"/>
      <c r="Q50" s="96"/>
      <c r="R50" s="96"/>
      <c r="S50" s="131"/>
      <c r="T50" s="96"/>
      <c r="U50" s="96"/>
      <c r="V50" s="96"/>
      <c r="W50" s="96"/>
      <c r="X50" s="96"/>
      <c r="Y50" s="313"/>
      <c r="Z50" s="314"/>
      <c r="AA50" s="313"/>
      <c r="AB50" s="295"/>
      <c r="AC50" s="667"/>
      <c r="AD50" s="686"/>
      <c r="AE50" s="335"/>
      <c r="AF50" s="335"/>
      <c r="AG50" s="335"/>
      <c r="AH50" s="335"/>
      <c r="AI50" s="315"/>
      <c r="AJ50" s="315"/>
    </row>
    <row r="51" spans="1:36" s="316" customFormat="1" ht="16.5" thickBot="1" x14ac:dyDescent="0.25">
      <c r="A51" s="322"/>
      <c r="B51" s="317"/>
      <c r="C51" s="320" t="s">
        <v>78</v>
      </c>
      <c r="D51" s="313"/>
      <c r="E51" s="317"/>
      <c r="F51" s="317"/>
      <c r="G51" s="317"/>
      <c r="H51" s="317"/>
      <c r="I51" s="317"/>
      <c r="J51" s="317"/>
      <c r="K51" s="96"/>
      <c r="L51" s="386"/>
      <c r="M51" s="96"/>
      <c r="N51" s="386"/>
      <c r="O51" s="386"/>
      <c r="P51" s="96"/>
      <c r="Q51" s="386"/>
      <c r="R51" s="386"/>
      <c r="S51" s="131"/>
      <c r="T51" s="386"/>
      <c r="U51" s="386"/>
      <c r="V51" s="96"/>
      <c r="W51" s="386"/>
      <c r="X51" s="386"/>
      <c r="Y51" s="317"/>
      <c r="Z51" s="314"/>
      <c r="AA51" s="313"/>
      <c r="AB51" s="323"/>
      <c r="AC51" s="778"/>
      <c r="AD51" s="667"/>
      <c r="AE51" s="295"/>
      <c r="AF51" s="295"/>
      <c r="AG51" s="295"/>
      <c r="AH51" s="295"/>
    </row>
    <row r="52" spans="1:36" s="316" customFormat="1" ht="18.75" thickBot="1" x14ac:dyDescent="0.3">
      <c r="A52" s="322"/>
      <c r="B52" s="317"/>
      <c r="C52" s="324"/>
      <c r="D52" s="313" t="s">
        <v>5587</v>
      </c>
      <c r="E52" s="317"/>
      <c r="F52" s="317"/>
      <c r="G52" s="317"/>
      <c r="H52" s="317"/>
      <c r="I52" s="317"/>
      <c r="J52" s="317"/>
      <c r="K52" s="96"/>
      <c r="L52" s="1003">
        <f>IF(L20=0,0,+X52-U52-R52-O52)</f>
        <v>0</v>
      </c>
      <c r="M52" s="96"/>
      <c r="N52" s="96"/>
      <c r="O52" s="1003">
        <f>IF(L20=0,X52-R52-U52,ROUND((+$X52)*O$20,0))</f>
        <v>0</v>
      </c>
      <c r="P52" s="96"/>
      <c r="Q52" s="96"/>
      <c r="R52" s="1003">
        <f>ROUND((+$X52)*R$20,0)</f>
        <v>0</v>
      </c>
      <c r="S52" s="131"/>
      <c r="T52" s="96"/>
      <c r="U52" s="1003">
        <f>ROUND((+$X52)*U$20,0)</f>
        <v>0</v>
      </c>
      <c r="V52" s="96"/>
      <c r="W52" s="96"/>
      <c r="X52" s="1070">
        <f>INDEX(Data!CA:CA,MATCH(Import_LA_Code,Ref_LA_Codes,0))</f>
        <v>0</v>
      </c>
      <c r="Y52" s="317"/>
      <c r="Z52" s="314"/>
      <c r="AA52" s="313"/>
      <c r="AB52" s="354" t="str">
        <f>+IF(AC47=0,"","&lt;===")</f>
        <v/>
      </c>
      <c r="AC52" s="353">
        <f>+IF(L52+O52+R52+U52=X52,0,1)</f>
        <v>0</v>
      </c>
      <c r="AD52" s="667"/>
      <c r="AE52" s="433"/>
      <c r="AF52" s="216"/>
      <c r="AG52" s="434"/>
      <c r="AH52" s="195"/>
      <c r="AI52" s="434"/>
    </row>
    <row r="53" spans="1:36" s="316" customFormat="1" ht="18.75" thickBot="1" x14ac:dyDescent="0.3">
      <c r="A53" s="1482"/>
      <c r="B53" s="317"/>
      <c r="C53" s="324"/>
      <c r="D53" s="313"/>
      <c r="E53" s="317"/>
      <c r="F53" s="317"/>
      <c r="G53" s="317"/>
      <c r="H53" s="317"/>
      <c r="I53" s="317"/>
      <c r="J53" s="317"/>
      <c r="K53" s="96"/>
      <c r="L53" s="382"/>
      <c r="M53" s="383"/>
      <c r="N53" s="383"/>
      <c r="O53" s="382"/>
      <c r="P53" s="383"/>
      <c r="Q53" s="383"/>
      <c r="R53" s="382"/>
      <c r="S53" s="1484"/>
      <c r="T53" s="383"/>
      <c r="U53" s="382"/>
      <c r="V53" s="383"/>
      <c r="W53" s="383"/>
      <c r="X53" s="382"/>
      <c r="Y53" s="317"/>
      <c r="Z53" s="1483"/>
      <c r="AA53" s="313"/>
      <c r="AB53" s="354"/>
      <c r="AC53" s="221"/>
      <c r="AD53" s="667"/>
      <c r="AE53" s="433"/>
      <c r="AF53" s="216"/>
      <c r="AG53" s="434"/>
      <c r="AH53" s="195"/>
      <c r="AI53" s="434"/>
    </row>
    <row r="54" spans="1:36" s="316" customFormat="1" ht="18.75" thickBot="1" x14ac:dyDescent="0.3">
      <c r="A54" s="1482"/>
      <c r="B54" s="317"/>
      <c r="C54" s="324"/>
      <c r="D54" s="313" t="s">
        <v>7031</v>
      </c>
      <c r="E54" s="317"/>
      <c r="F54" s="317"/>
      <c r="G54" s="317"/>
      <c r="H54" s="317"/>
      <c r="I54" s="317"/>
      <c r="J54" s="317"/>
      <c r="K54" s="96"/>
      <c r="L54" s="1526">
        <v>0</v>
      </c>
      <c r="M54" s="383"/>
      <c r="N54" s="383"/>
      <c r="O54" s="1526">
        <v>0</v>
      </c>
      <c r="P54" s="383"/>
      <c r="Q54" s="383"/>
      <c r="R54" s="1526">
        <v>0</v>
      </c>
      <c r="S54" s="1484"/>
      <c r="T54" s="383"/>
      <c r="U54" s="1526">
        <v>0</v>
      </c>
      <c r="V54" s="383"/>
      <c r="W54" s="383"/>
      <c r="X54" s="1092">
        <f>+L54+O54+R54+U54</f>
        <v>0</v>
      </c>
      <c r="Y54" s="317"/>
      <c r="Z54" s="1483"/>
      <c r="AA54" s="313"/>
      <c r="AB54" s="354"/>
      <c r="AC54" s="353">
        <f>+IF(L54+O54+R54+U54=X54,0,1)</f>
        <v>0</v>
      </c>
      <c r="AD54" s="667"/>
      <c r="AE54" s="433"/>
      <c r="AF54" s="216"/>
      <c r="AG54" s="434"/>
      <c r="AH54" s="195"/>
      <c r="AI54" s="434"/>
    </row>
    <row r="55" spans="1:36" s="316" customFormat="1" ht="18" x14ac:dyDescent="0.25">
      <c r="A55" s="1482"/>
      <c r="B55" s="317"/>
      <c r="C55" s="324"/>
      <c r="D55" s="313" t="s">
        <v>7032</v>
      </c>
      <c r="E55" s="317"/>
      <c r="F55" s="317"/>
      <c r="G55" s="317"/>
      <c r="H55" s="317"/>
      <c r="I55" s="317"/>
      <c r="J55" s="317"/>
      <c r="K55" s="96"/>
      <c r="L55" s="382"/>
      <c r="M55" s="383"/>
      <c r="N55" s="383"/>
      <c r="O55" s="382"/>
      <c r="P55" s="383"/>
      <c r="Q55" s="383"/>
      <c r="R55" s="382"/>
      <c r="S55" s="1484"/>
      <c r="T55" s="383"/>
      <c r="U55" s="382"/>
      <c r="V55" s="383"/>
      <c r="W55" s="383"/>
      <c r="X55" s="382"/>
      <c r="Y55" s="317"/>
      <c r="Z55" s="1483"/>
      <c r="AA55" s="313"/>
      <c r="AB55" s="354"/>
      <c r="AC55" s="221"/>
      <c r="AD55" s="667"/>
      <c r="AE55" s="433"/>
      <c r="AF55" s="216"/>
      <c r="AG55" s="434"/>
      <c r="AH55" s="195"/>
      <c r="AI55" s="434"/>
    </row>
    <row r="56" spans="1:36" s="316" customFormat="1" ht="16.5" thickBot="1" x14ac:dyDescent="0.25">
      <c r="A56" s="322"/>
      <c r="B56" s="317"/>
      <c r="C56" s="324"/>
      <c r="D56" s="324"/>
      <c r="E56" s="317"/>
      <c r="F56" s="317"/>
      <c r="G56" s="317"/>
      <c r="H56" s="317"/>
      <c r="I56" s="317"/>
      <c r="J56" s="325"/>
      <c r="K56" s="96"/>
      <c r="L56" s="382"/>
      <c r="M56" s="96"/>
      <c r="N56" s="383"/>
      <c r="O56" s="382"/>
      <c r="P56" s="96"/>
      <c r="Q56" s="383"/>
      <c r="R56" s="382"/>
      <c r="S56" s="131"/>
      <c r="T56" s="383"/>
      <c r="U56" s="382"/>
      <c r="V56" s="96"/>
      <c r="W56" s="383"/>
      <c r="X56" s="382"/>
      <c r="Y56" s="325"/>
      <c r="Z56" s="326"/>
      <c r="AA56" s="450"/>
      <c r="AB56" s="323"/>
      <c r="AC56" s="778"/>
      <c r="AD56" s="667"/>
      <c r="AE56" s="295"/>
      <c r="AF56" s="295"/>
      <c r="AG56" s="295"/>
      <c r="AH56" s="295"/>
    </row>
    <row r="57" spans="1:36" s="316" customFormat="1" ht="16.5" thickBot="1" x14ac:dyDescent="0.25">
      <c r="A57" s="322"/>
      <c r="B57" s="317"/>
      <c r="C57" s="324"/>
      <c r="D57" s="313" t="s">
        <v>7099</v>
      </c>
      <c r="E57" s="317"/>
      <c r="F57" s="317"/>
      <c r="G57" s="317"/>
      <c r="H57" s="317"/>
      <c r="I57" s="317"/>
      <c r="J57" s="325"/>
      <c r="K57" s="96"/>
      <c r="L57" s="1003">
        <f>IF(L20=0,0,+X57-U57-R57-O57)</f>
        <v>0</v>
      </c>
      <c r="M57" s="96"/>
      <c r="N57" s="96"/>
      <c r="O57" s="1003">
        <f>IF(L20=0,X57-R57-U57,ROUND((+$X57)*O$20,0))</f>
        <v>0</v>
      </c>
      <c r="P57" s="96"/>
      <c r="Q57" s="96"/>
      <c r="R57" s="1003">
        <f>ROUND((+$X57)*R$20,0)</f>
        <v>0</v>
      </c>
      <c r="S57" s="131"/>
      <c r="T57" s="96"/>
      <c r="U57" s="1089">
        <f>ROUND((+$X57)*U$20,0)</f>
        <v>0</v>
      </c>
      <c r="V57" s="1005"/>
      <c r="W57" s="383"/>
      <c r="X57" s="1003">
        <f>+'Part 2'!O27*-1</f>
        <v>0</v>
      </c>
      <c r="Y57" s="325"/>
      <c r="Z57" s="326"/>
      <c r="AA57" s="450"/>
      <c r="AB57" s="327"/>
      <c r="AC57" s="353">
        <f>+IF(L57+O57+R57+U57=X57,0,1)</f>
        <v>0</v>
      </c>
      <c r="AD57" s="667"/>
      <c r="AE57" s="295"/>
      <c r="AF57" s="295"/>
      <c r="AG57" s="295"/>
      <c r="AH57" s="295"/>
    </row>
    <row r="58" spans="1:36" s="316" customFormat="1" ht="15.75" thickBot="1" x14ac:dyDescent="0.25">
      <c r="A58" s="322"/>
      <c r="B58" s="317"/>
      <c r="C58" s="324"/>
      <c r="D58" s="324"/>
      <c r="E58" s="317"/>
      <c r="F58" s="317"/>
      <c r="G58" s="317"/>
      <c r="H58" s="317"/>
      <c r="I58" s="317"/>
      <c r="J58" s="317"/>
      <c r="K58" s="96"/>
      <c r="L58" s="386"/>
      <c r="M58" s="96"/>
      <c r="N58" s="386"/>
      <c r="O58" s="386"/>
      <c r="P58" s="96"/>
      <c r="Q58" s="386"/>
      <c r="R58" s="386"/>
      <c r="S58" s="131"/>
      <c r="T58" s="386"/>
      <c r="U58" s="386"/>
      <c r="V58" s="96"/>
      <c r="W58" s="386"/>
      <c r="X58" s="386"/>
      <c r="Y58" s="317"/>
      <c r="Z58" s="314"/>
      <c r="AA58" s="313"/>
      <c r="AB58" s="295"/>
      <c r="AC58" s="667"/>
      <c r="AD58" s="667"/>
      <c r="AE58" s="295"/>
      <c r="AF58" s="295"/>
      <c r="AG58" s="295"/>
      <c r="AH58" s="295"/>
    </row>
    <row r="59" spans="1:36" s="316" customFormat="1" ht="16.5" thickBot="1" x14ac:dyDescent="0.25">
      <c r="A59" s="322"/>
      <c r="B59" s="317"/>
      <c r="C59" s="324"/>
      <c r="D59" s="313" t="s">
        <v>7100</v>
      </c>
      <c r="E59" s="317"/>
      <c r="F59" s="317"/>
      <c r="G59" s="317"/>
      <c r="H59" s="317"/>
      <c r="I59" s="317"/>
      <c r="J59" s="317"/>
      <c r="K59" s="96"/>
      <c r="L59" s="1003">
        <f>IF(L20=0,0,+X59-U59-R59-O59)</f>
        <v>0</v>
      </c>
      <c r="M59" s="96"/>
      <c r="N59" s="96"/>
      <c r="O59" s="1003">
        <f>IF(L20=0,X59-R59-U59,ROUND((+$X59)*O$20,0))</f>
        <v>0</v>
      </c>
      <c r="P59" s="96"/>
      <c r="Q59" s="96"/>
      <c r="R59" s="1003">
        <f>ROUND((+$X59)*R$20,0)</f>
        <v>0</v>
      </c>
      <c r="S59" s="131"/>
      <c r="T59" s="96"/>
      <c r="U59" s="1003">
        <f>ROUND((+$X59)*U$20,0)</f>
        <v>0</v>
      </c>
      <c r="V59" s="96"/>
      <c r="W59" s="96"/>
      <c r="X59" s="1090">
        <f>+'Part 2'!O32</f>
        <v>0</v>
      </c>
      <c r="Y59" s="1091"/>
      <c r="Z59" s="314"/>
      <c r="AA59" s="313"/>
      <c r="AB59" s="327"/>
      <c r="AC59" s="353">
        <f>+IF(L59+O59+R59+U59=X59,0,1)</f>
        <v>0</v>
      </c>
      <c r="AD59" s="666"/>
      <c r="AE59" s="295"/>
      <c r="AF59" s="295"/>
      <c r="AG59" s="295"/>
      <c r="AH59" s="295"/>
    </row>
    <row r="60" spans="1:36" s="316" customFormat="1" ht="15.75" thickBot="1" x14ac:dyDescent="0.25">
      <c r="A60" s="322"/>
      <c r="B60" s="317"/>
      <c r="C60" s="324"/>
      <c r="D60" s="324"/>
      <c r="E60" s="317"/>
      <c r="F60" s="317"/>
      <c r="G60" s="317"/>
      <c r="H60" s="317"/>
      <c r="I60" s="317"/>
      <c r="J60" s="317"/>
      <c r="K60" s="96"/>
      <c r="L60" s="386"/>
      <c r="M60" s="96"/>
      <c r="N60" s="386"/>
      <c r="O60" s="386"/>
      <c r="P60" s="96"/>
      <c r="Q60" s="386"/>
      <c r="R60" s="386"/>
      <c r="S60" s="131"/>
      <c r="T60" s="386"/>
      <c r="U60" s="386"/>
      <c r="V60" s="96"/>
      <c r="W60" s="386"/>
      <c r="X60" s="386"/>
      <c r="Y60" s="317"/>
      <c r="Z60" s="314"/>
      <c r="AA60" s="313"/>
      <c r="AB60" s="295"/>
      <c r="AC60" s="667"/>
      <c r="AD60" s="667"/>
      <c r="AE60" s="295"/>
      <c r="AF60" s="295"/>
      <c r="AG60" s="295"/>
      <c r="AH60" s="295"/>
    </row>
    <row r="61" spans="1:36" s="316" customFormat="1" ht="16.5" thickBot="1" x14ac:dyDescent="0.25">
      <c r="A61" s="322"/>
      <c r="B61" s="317"/>
      <c r="C61" s="324"/>
      <c r="D61" s="313" t="s">
        <v>7101</v>
      </c>
      <c r="E61" s="317"/>
      <c r="F61" s="317"/>
      <c r="G61" s="317"/>
      <c r="H61" s="317"/>
      <c r="I61" s="317"/>
      <c r="J61" s="317"/>
      <c r="K61" s="96"/>
      <c r="L61" s="1003">
        <f>IF(L20=0,0,+L52+L54+L57+L59)</f>
        <v>0</v>
      </c>
      <c r="M61" s="96"/>
      <c r="N61" s="96"/>
      <c r="O61" s="946">
        <f>IF(L20=0,X61-R61-U61,+O52+O54+O57+O59)</f>
        <v>0</v>
      </c>
      <c r="P61" s="1005"/>
      <c r="Q61" s="96"/>
      <c r="R61" s="1003">
        <f>+R52+R54+R57+R59</f>
        <v>0</v>
      </c>
      <c r="S61" s="131"/>
      <c r="T61" s="96"/>
      <c r="U61" s="1003">
        <f>+U52+U54+U57+U59</f>
        <v>0</v>
      </c>
      <c r="V61" s="96"/>
      <c r="W61" s="96"/>
      <c r="X61" s="1003">
        <f>+X52+X54+X57+X59</f>
        <v>0</v>
      </c>
      <c r="Y61" s="317"/>
      <c r="Z61" s="314"/>
      <c r="AA61" s="313"/>
      <c r="AB61" s="294"/>
      <c r="AC61" s="353">
        <f>+IF(L61+O61+R61+U61=X61,0,1)</f>
        <v>0</v>
      </c>
      <c r="AD61" s="667"/>
      <c r="AE61" s="295"/>
      <c r="AF61" s="295"/>
      <c r="AG61" s="295"/>
      <c r="AH61" s="295"/>
    </row>
    <row r="62" spans="1:36" s="316" customFormat="1" x14ac:dyDescent="0.2">
      <c r="A62" s="322"/>
      <c r="B62" s="317"/>
      <c r="C62" s="324"/>
      <c r="D62" s="324"/>
      <c r="E62" s="317"/>
      <c r="F62" s="317"/>
      <c r="G62" s="317"/>
      <c r="H62" s="317"/>
      <c r="I62" s="317"/>
      <c r="J62" s="317"/>
      <c r="K62" s="96"/>
      <c r="L62" s="386"/>
      <c r="M62" s="96"/>
      <c r="N62" s="386"/>
      <c r="O62" s="386"/>
      <c r="P62" s="96"/>
      <c r="Q62" s="386"/>
      <c r="R62" s="386"/>
      <c r="S62" s="131"/>
      <c r="T62" s="386"/>
      <c r="U62" s="386"/>
      <c r="V62" s="96"/>
      <c r="W62" s="386"/>
      <c r="X62" s="386"/>
      <c r="Y62" s="317"/>
      <c r="Z62" s="314"/>
      <c r="AA62" s="313"/>
      <c r="AB62" s="295"/>
      <c r="AC62" s="667"/>
      <c r="AD62" s="667"/>
      <c r="AE62" s="295"/>
      <c r="AF62" s="295"/>
      <c r="AG62" s="295"/>
      <c r="AH62" s="295"/>
    </row>
    <row r="63" spans="1:36" s="316" customFormat="1" ht="15.75" x14ac:dyDescent="0.2">
      <c r="A63" s="322"/>
      <c r="B63" s="317"/>
      <c r="C63" s="328" t="s">
        <v>12</v>
      </c>
      <c r="D63" s="324"/>
      <c r="E63" s="317"/>
      <c r="F63" s="317"/>
      <c r="G63" s="317"/>
      <c r="H63" s="317"/>
      <c r="I63" s="862"/>
      <c r="J63" s="317"/>
      <c r="K63" s="96"/>
      <c r="L63" s="386"/>
      <c r="M63" s="96"/>
      <c r="N63" s="386"/>
      <c r="O63" s="386"/>
      <c r="P63" s="96"/>
      <c r="Q63" s="386"/>
      <c r="R63" s="386"/>
      <c r="S63" s="131"/>
      <c r="T63" s="386"/>
      <c r="U63" s="386"/>
      <c r="V63" s="96"/>
      <c r="W63" s="386"/>
      <c r="X63" s="386"/>
      <c r="Y63" s="317"/>
      <c r="Z63" s="314"/>
      <c r="AA63" s="313"/>
      <c r="AB63" s="295"/>
      <c r="AC63" s="667"/>
      <c r="AD63" s="667"/>
      <c r="AE63" s="295"/>
      <c r="AF63" s="295"/>
      <c r="AG63" s="295"/>
      <c r="AH63" s="295"/>
    </row>
    <row r="64" spans="1:36" s="316" customFormat="1" ht="16.5" thickBot="1" x14ac:dyDescent="0.25">
      <c r="A64" s="322"/>
      <c r="B64" s="317"/>
      <c r="C64" s="328"/>
      <c r="D64" s="320" t="s">
        <v>1212</v>
      </c>
      <c r="E64" s="317"/>
      <c r="F64" s="317"/>
      <c r="G64" s="317"/>
      <c r="H64" s="317"/>
      <c r="I64" s="317"/>
      <c r="J64" s="317"/>
      <c r="K64" s="96"/>
      <c r="L64" s="386"/>
      <c r="M64" s="96"/>
      <c r="N64" s="386"/>
      <c r="O64" s="386"/>
      <c r="P64" s="96"/>
      <c r="Q64" s="386"/>
      <c r="R64" s="386"/>
      <c r="S64" s="131"/>
      <c r="T64" s="386"/>
      <c r="U64" s="386"/>
      <c r="V64" s="96"/>
      <c r="W64" s="386"/>
      <c r="X64" s="386"/>
      <c r="Y64" s="317"/>
      <c r="Z64" s="314"/>
      <c r="AA64" s="313"/>
      <c r="AB64" s="295"/>
      <c r="AC64" s="667"/>
      <c r="AD64" s="667"/>
      <c r="AE64" s="295"/>
      <c r="AF64" s="295"/>
      <c r="AG64" s="295"/>
      <c r="AH64" s="295"/>
    </row>
    <row r="65" spans="1:35" s="316" customFormat="1" ht="18.75" thickBot="1" x14ac:dyDescent="0.3">
      <c r="A65" s="322"/>
      <c r="B65" s="317"/>
      <c r="C65" s="324"/>
      <c r="D65" s="313" t="s">
        <v>7102</v>
      </c>
      <c r="E65" s="317"/>
      <c r="F65" s="317"/>
      <c r="G65" s="317"/>
      <c r="H65" s="317"/>
      <c r="I65" s="317"/>
      <c r="J65" s="317"/>
      <c r="K65" s="814"/>
      <c r="L65" s="997">
        <f>IF($L$20=0,0,+X65-U65-R65-O65)</f>
        <v>0</v>
      </c>
      <c r="M65" s="813"/>
      <c r="N65" s="814"/>
      <c r="O65" s="997">
        <f>IF($L$20=0,X65-R65-U65,ROUND((+$X65)*O$20,0))</f>
        <v>0</v>
      </c>
      <c r="P65" s="813"/>
      <c r="Q65" s="814"/>
      <c r="R65" s="997">
        <f>ROUND((+$X65)*R$20,0)</f>
        <v>0</v>
      </c>
      <c r="S65" s="815"/>
      <c r="T65" s="814"/>
      <c r="U65" s="1092">
        <f>ROUND((+$X65)*U$20,0)</f>
        <v>0</v>
      </c>
      <c r="V65" s="96"/>
      <c r="W65" s="96"/>
      <c r="X65" s="1070">
        <f>INDEX(Data!CE:CE,MATCH(Import_LA_Code,Ref_LA_Codes,0))</f>
        <v>0</v>
      </c>
      <c r="Y65" s="317"/>
      <c r="Z65" s="314"/>
      <c r="AA65" s="313"/>
      <c r="AB65" s="354" t="str">
        <f>+IF(AC65=0,"","&lt;===")</f>
        <v/>
      </c>
      <c r="AC65" s="353">
        <f>+IF(L65+O65+R65+U65=X65,0,1)</f>
        <v>0</v>
      </c>
      <c r="AD65" s="667"/>
      <c r="AE65" s="433"/>
      <c r="AF65" s="216"/>
      <c r="AG65" s="434"/>
      <c r="AH65" s="195"/>
      <c r="AI65" s="434"/>
    </row>
    <row r="66" spans="1:35" s="316" customFormat="1" ht="18.75" thickBot="1" x14ac:dyDescent="0.3">
      <c r="A66" s="322"/>
      <c r="B66" s="317"/>
      <c r="C66" s="324"/>
      <c r="D66" s="450"/>
      <c r="E66" s="317"/>
      <c r="F66" s="317"/>
      <c r="G66" s="317"/>
      <c r="H66" s="317"/>
      <c r="I66" s="317"/>
      <c r="J66" s="317"/>
      <c r="K66" s="96"/>
      <c r="L66" s="450"/>
      <c r="M66" s="383"/>
      <c r="N66" s="1485"/>
      <c r="O66" s="450"/>
      <c r="P66" s="383"/>
      <c r="Q66" s="1485"/>
      <c r="R66" s="450"/>
      <c r="S66" s="1484"/>
      <c r="T66" s="1485"/>
      <c r="U66" s="386"/>
      <c r="V66" s="96"/>
      <c r="W66" s="386"/>
      <c r="X66" s="1588" t="str">
        <f>IF(X67=0,"","Because you have entered adjustments, you must amend Column 5 figures for Line 20a, 20b and/or 20c")</f>
        <v/>
      </c>
      <c r="Y66" s="317"/>
      <c r="Z66" s="314"/>
      <c r="AA66" s="313"/>
      <c r="AB66" s="354"/>
      <c r="AC66" s="221"/>
      <c r="AD66" s="667"/>
      <c r="AE66" s="433"/>
      <c r="AF66" s="216"/>
      <c r="AG66" s="434"/>
      <c r="AH66" s="195"/>
      <c r="AI66" s="434"/>
    </row>
    <row r="67" spans="1:35" s="316" customFormat="1" ht="18.75" thickBot="1" x14ac:dyDescent="0.3">
      <c r="A67" s="1482"/>
      <c r="B67" s="317"/>
      <c r="C67" s="324"/>
      <c r="D67" s="450" t="s">
        <v>7103</v>
      </c>
      <c r="E67" s="317"/>
      <c r="F67" s="317"/>
      <c r="G67" s="317"/>
      <c r="H67" s="317"/>
      <c r="I67" s="317"/>
      <c r="J67" s="317"/>
      <c r="K67" s="96"/>
      <c r="L67" s="1526">
        <v>0</v>
      </c>
      <c r="M67" s="96"/>
      <c r="N67" s="386"/>
      <c r="O67" s="1526">
        <v>0</v>
      </c>
      <c r="P67" s="96"/>
      <c r="Q67" s="386"/>
      <c r="R67" s="1526">
        <v>0</v>
      </c>
      <c r="S67" s="131"/>
      <c r="T67" s="386"/>
      <c r="U67" s="1526">
        <v>0</v>
      </c>
      <c r="V67" s="96"/>
      <c r="W67" s="386"/>
      <c r="X67" s="1092">
        <f>+L67+O67+R67+U67</f>
        <v>0</v>
      </c>
      <c r="Y67" s="317"/>
      <c r="Z67" s="1483"/>
      <c r="AA67" s="313"/>
      <c r="AB67" s="354"/>
      <c r="AC67" s="353">
        <f>+IF(L67+O67+R67+U67=X67,0,1)</f>
        <v>0</v>
      </c>
      <c r="AD67" s="667"/>
      <c r="AE67" s="433"/>
      <c r="AF67" s="216"/>
      <c r="AG67" s="434"/>
      <c r="AH67" s="195"/>
      <c r="AI67" s="434"/>
    </row>
    <row r="68" spans="1:35" s="316" customFormat="1" ht="18" x14ac:dyDescent="0.25">
      <c r="A68" s="1482"/>
      <c r="B68" s="317"/>
      <c r="C68" s="324"/>
      <c r="D68" s="450" t="s">
        <v>7030</v>
      </c>
      <c r="E68" s="317"/>
      <c r="F68" s="317"/>
      <c r="G68" s="317"/>
      <c r="H68" s="317"/>
      <c r="I68" s="317"/>
      <c r="J68" s="317"/>
      <c r="K68" s="96"/>
      <c r="L68" s="999"/>
      <c r="M68" s="467"/>
      <c r="N68" s="1491"/>
      <c r="O68" s="999"/>
      <c r="P68" s="467"/>
      <c r="Q68" s="1491"/>
      <c r="R68" s="999"/>
      <c r="S68" s="1492"/>
      <c r="T68" s="1493"/>
      <c r="U68" s="1486"/>
      <c r="V68" s="1494"/>
      <c r="W68" s="1493"/>
      <c r="X68" s="1491"/>
      <c r="Y68" s="317"/>
      <c r="Z68" s="1483"/>
      <c r="AA68" s="313"/>
      <c r="AB68" s="354"/>
      <c r="AC68" s="221"/>
      <c r="AD68" s="667"/>
      <c r="AE68" s="433"/>
      <c r="AF68" s="216"/>
      <c r="AG68" s="434"/>
      <c r="AH68" s="195"/>
      <c r="AI68" s="434"/>
    </row>
    <row r="69" spans="1:35" s="316" customFormat="1" ht="27" customHeight="1" thickBot="1" x14ac:dyDescent="0.3">
      <c r="A69" s="1482"/>
      <c r="B69" s="317"/>
      <c r="C69" s="324"/>
      <c r="D69" s="450"/>
      <c r="E69" s="317"/>
      <c r="F69" s="317"/>
      <c r="G69" s="317"/>
      <c r="H69" s="317"/>
      <c r="I69" s="317"/>
      <c r="J69" s="317"/>
      <c r="K69" s="96"/>
      <c r="L69" s="1583" t="str">
        <f>IF(ROUND(ABS(L70-SUM(L72+L74+L76)),0)&lt;=2,"","Please check: Lines 20a + 20b + 20c do not equal line 20")</f>
        <v/>
      </c>
      <c r="M69" s="1584"/>
      <c r="N69" s="1585"/>
      <c r="O69" s="1583" t="str">
        <f>IF(ROUND(ABS(O70-SUM(O72+O74+O76)),0)&lt;=2,"","Please check: Lines 20a + 20b + 20c do not equal line 20")</f>
        <v/>
      </c>
      <c r="P69" s="1584"/>
      <c r="Q69" s="1585"/>
      <c r="R69" s="1583" t="str">
        <f>IF(ROUND(ABS(R70-SUM(R72+R74+R76)),0)&lt;2,"","Please check: Lines 20a + 20b + 20c do not equal line 20")</f>
        <v/>
      </c>
      <c r="S69" s="1586"/>
      <c r="T69" s="1587"/>
      <c r="U69" s="1583" t="str">
        <f>IF(ROUND(ABS(U70-SUM(U72+U74+U76)),0)&lt;2,"","Please check: Lines 20a + 20b + 20c do not equal line 20")</f>
        <v/>
      </c>
      <c r="V69" s="1586"/>
      <c r="W69" s="1587"/>
      <c r="X69" s="1583" t="str">
        <f>IF(ROUND(ABS(X70-SUM(X72+X74+X76)),0)&lt;2,"","Please check: Lines 20a + 20b + 20c do not equal line 20")</f>
        <v/>
      </c>
      <c r="Y69" s="317"/>
      <c r="Z69" s="1483"/>
      <c r="AA69" s="313"/>
      <c r="AB69" s="354"/>
      <c r="AC69" s="221"/>
      <c r="AD69" s="667"/>
      <c r="AE69" s="433"/>
      <c r="AF69" s="216"/>
      <c r="AG69" s="434"/>
      <c r="AH69" s="195"/>
      <c r="AI69" s="434"/>
    </row>
    <row r="70" spans="1:35" s="316" customFormat="1" ht="18.75" thickBot="1" x14ac:dyDescent="0.3">
      <c r="A70" s="1482"/>
      <c r="B70" s="317"/>
      <c r="C70" s="324"/>
      <c r="D70" s="450" t="s">
        <v>7104</v>
      </c>
      <c r="E70" s="317"/>
      <c r="F70" s="317"/>
      <c r="G70" s="317"/>
      <c r="H70" s="317"/>
      <c r="I70" s="317"/>
      <c r="J70" s="317"/>
      <c r="K70" s="96"/>
      <c r="L70" s="1092">
        <f>L65+L67</f>
        <v>0</v>
      </c>
      <c r="M70" s="96"/>
      <c r="N70" s="386"/>
      <c r="O70" s="1092">
        <f>O65+O67</f>
        <v>0</v>
      </c>
      <c r="P70" s="96"/>
      <c r="Q70" s="386"/>
      <c r="R70" s="1092">
        <f>R65+R67</f>
        <v>0</v>
      </c>
      <c r="S70" s="1484"/>
      <c r="T70" s="1485"/>
      <c r="U70" s="1092">
        <f>U65+U67</f>
        <v>0</v>
      </c>
      <c r="V70" s="383"/>
      <c r="W70" s="1485"/>
      <c r="X70" s="1092">
        <f>X65+X67</f>
        <v>0</v>
      </c>
      <c r="Y70" s="317"/>
      <c r="Z70" s="1483"/>
      <c r="AA70" s="313"/>
      <c r="AB70" s="354"/>
      <c r="AC70" s="353">
        <f>+IF(L70+O70+R70+U70=X70,0,1)</f>
        <v>0</v>
      </c>
      <c r="AD70" s="667"/>
      <c r="AE70" s="433"/>
      <c r="AF70" s="216"/>
      <c r="AG70" s="434"/>
      <c r="AH70" s="195"/>
      <c r="AI70" s="434"/>
    </row>
    <row r="71" spans="1:35" s="316" customFormat="1" ht="18.75" thickBot="1" x14ac:dyDescent="0.3">
      <c r="A71" s="1482"/>
      <c r="B71" s="317"/>
      <c r="C71" s="324"/>
      <c r="D71" s="939" t="s">
        <v>39</v>
      </c>
      <c r="E71" s="317"/>
      <c r="F71" s="317"/>
      <c r="G71" s="317"/>
      <c r="H71" s="317"/>
      <c r="I71" s="317"/>
      <c r="J71" s="317"/>
      <c r="K71" s="96"/>
      <c r="L71" s="999"/>
      <c r="M71" s="96"/>
      <c r="N71" s="386"/>
      <c r="O71" s="999"/>
      <c r="P71" s="96"/>
      <c r="Q71" s="386"/>
      <c r="R71" s="999"/>
      <c r="S71" s="131"/>
      <c r="T71" s="386"/>
      <c r="U71" s="999"/>
      <c r="V71" s="96"/>
      <c r="W71" s="386"/>
      <c r="X71" s="386"/>
      <c r="Y71" s="317"/>
      <c r="Z71" s="1483"/>
      <c r="AA71" s="313"/>
      <c r="AB71" s="354"/>
      <c r="AC71" s="221"/>
      <c r="AD71" s="667"/>
      <c r="AE71" s="433"/>
      <c r="AF71" s="216"/>
      <c r="AG71" s="434"/>
      <c r="AH71" s="195"/>
      <c r="AI71" s="434"/>
    </row>
    <row r="72" spans="1:35" s="316" customFormat="1" ht="18.75" thickBot="1" x14ac:dyDescent="0.3">
      <c r="A72" s="322"/>
      <c r="B72" s="317"/>
      <c r="C72" s="324"/>
      <c r="D72" s="853" t="s">
        <v>7105</v>
      </c>
      <c r="E72" s="854"/>
      <c r="F72" s="854"/>
      <c r="G72" s="854"/>
      <c r="H72" s="854"/>
      <c r="I72" s="854"/>
      <c r="J72" s="854"/>
      <c r="K72" s="446"/>
      <c r="L72" s="1092">
        <f>IF($L$20=0,0,+X72-U72-R72-O72)</f>
        <v>0</v>
      </c>
      <c r="M72" s="446"/>
      <c r="N72" s="446"/>
      <c r="O72" s="997">
        <f>IF($L$20=0,X72-R72-U72,ROUND((+$X72)*O$20,0))</f>
        <v>0</v>
      </c>
      <c r="P72" s="1093"/>
      <c r="Q72" s="446"/>
      <c r="R72" s="1092">
        <f>ROUND((+$X72)*R$20,0)</f>
        <v>0</v>
      </c>
      <c r="S72" s="856"/>
      <c r="T72" s="446"/>
      <c r="U72" s="997">
        <f>ROUND((+$X72)*U$20,0)</f>
        <v>0</v>
      </c>
      <c r="V72" s="1093"/>
      <c r="W72" s="446"/>
      <c r="X72" s="996">
        <f>INDEX(Data!CB:CB,MATCH(Import_LA_Code,Ref_LA_Codes,0))</f>
        <v>0</v>
      </c>
      <c r="Y72" s="1081"/>
      <c r="Z72" s="857"/>
      <c r="AA72" s="313"/>
      <c r="AB72" s="354"/>
      <c r="AC72" s="353">
        <f>+IF(L72+O72+R72+U72=X72,0,1)</f>
        <v>0</v>
      </c>
      <c r="AD72" s="667"/>
      <c r="AE72" s="433"/>
      <c r="AF72" s="216"/>
      <c r="AG72" s="434"/>
      <c r="AH72" s="195"/>
      <c r="AI72" s="434"/>
    </row>
    <row r="73" spans="1:35" s="316" customFormat="1" ht="18.75" thickBot="1" x14ac:dyDescent="0.3">
      <c r="A73" s="322"/>
      <c r="B73" s="317"/>
      <c r="C73" s="324"/>
      <c r="D73" s="853"/>
      <c r="E73" s="854"/>
      <c r="F73" s="854"/>
      <c r="G73" s="854"/>
      <c r="H73" s="854"/>
      <c r="I73" s="854"/>
      <c r="J73" s="854"/>
      <c r="K73" s="446"/>
      <c r="L73" s="855"/>
      <c r="M73" s="446"/>
      <c r="N73" s="855"/>
      <c r="O73" s="855"/>
      <c r="P73" s="446"/>
      <c r="Q73" s="855"/>
      <c r="R73" s="855"/>
      <c r="S73" s="856"/>
      <c r="T73" s="855"/>
      <c r="U73" s="855"/>
      <c r="V73" s="446"/>
      <c r="W73" s="855"/>
      <c r="X73" s="855"/>
      <c r="Y73" s="854"/>
      <c r="Z73" s="857"/>
      <c r="AA73" s="313"/>
      <c r="AB73" s="354"/>
      <c r="AC73" s="221"/>
      <c r="AD73" s="667"/>
      <c r="AE73" s="433"/>
      <c r="AF73" s="216"/>
      <c r="AG73" s="434"/>
      <c r="AH73" s="195"/>
      <c r="AI73" s="434"/>
    </row>
    <row r="74" spans="1:35" s="316" customFormat="1" ht="18.75" thickBot="1" x14ac:dyDescent="0.3">
      <c r="A74" s="322"/>
      <c r="B74" s="317"/>
      <c r="C74" s="324"/>
      <c r="D74" s="853" t="s">
        <v>7106</v>
      </c>
      <c r="E74" s="854"/>
      <c r="F74" s="854"/>
      <c r="G74" s="854"/>
      <c r="H74" s="854"/>
      <c r="I74" s="854"/>
      <c r="J74" s="854"/>
      <c r="K74" s="446"/>
      <c r="L74" s="994">
        <f>IF($L$20=0,0,+X74-U74-R74-O74)</f>
        <v>0</v>
      </c>
      <c r="M74" s="1093"/>
      <c r="N74" s="446"/>
      <c r="O74" s="1092">
        <f>IF($L$20=0,X74-R74-U74,ROUND((+$X74)*O$20,0))</f>
        <v>0</v>
      </c>
      <c r="P74" s="446"/>
      <c r="Q74" s="446"/>
      <c r="R74" s="994">
        <f>ROUND((+$X74)*R$20,0)</f>
        <v>0</v>
      </c>
      <c r="S74" s="1094"/>
      <c r="T74" s="446"/>
      <c r="U74" s="1092">
        <f>ROUND((+$X74)*U$20,0)</f>
        <v>0</v>
      </c>
      <c r="V74" s="446"/>
      <c r="W74" s="446"/>
      <c r="X74" s="1080">
        <f>INDEX(Data!CC:CC,MATCH(Import_LA_Code,Ref_LA_Codes,0))</f>
        <v>0</v>
      </c>
      <c r="Y74" s="854"/>
      <c r="Z74" s="857"/>
      <c r="AA74" s="313"/>
      <c r="AB74" s="354"/>
      <c r="AC74" s="353">
        <f>+IF(L74+O74+R74+U74=X74,0,1)</f>
        <v>0</v>
      </c>
      <c r="AD74" s="667"/>
      <c r="AE74" s="433"/>
      <c r="AF74" s="216"/>
      <c r="AG74" s="434"/>
      <c r="AH74" s="195"/>
      <c r="AI74" s="434"/>
    </row>
    <row r="75" spans="1:35" s="316" customFormat="1" ht="18.75" thickBot="1" x14ac:dyDescent="0.3">
      <c r="A75" s="322"/>
      <c r="B75" s="317"/>
      <c r="C75" s="324"/>
      <c r="D75" s="853"/>
      <c r="E75" s="854"/>
      <c r="F75" s="854"/>
      <c r="G75" s="854"/>
      <c r="H75" s="854"/>
      <c r="I75" s="854"/>
      <c r="J75" s="854"/>
      <c r="K75" s="446"/>
      <c r="L75" s="446"/>
      <c r="M75" s="446"/>
      <c r="N75" s="446"/>
      <c r="O75" s="446"/>
      <c r="P75" s="446"/>
      <c r="Q75" s="446"/>
      <c r="R75" s="446"/>
      <c r="S75" s="856"/>
      <c r="T75" s="446"/>
      <c r="U75" s="446"/>
      <c r="V75" s="446"/>
      <c r="W75" s="854"/>
      <c r="X75" s="854"/>
      <c r="Y75" s="854"/>
      <c r="Z75" s="1112"/>
      <c r="AA75" s="313"/>
      <c r="AB75" s="354"/>
      <c r="AC75" s="221"/>
      <c r="AD75" s="667"/>
      <c r="AE75" s="433"/>
      <c r="AF75" s="216"/>
      <c r="AG75" s="434"/>
      <c r="AH75" s="195"/>
      <c r="AI75" s="434"/>
    </row>
    <row r="76" spans="1:35" s="316" customFormat="1" ht="18.75" thickBot="1" x14ac:dyDescent="0.3">
      <c r="A76" s="322"/>
      <c r="B76" s="317"/>
      <c r="C76" s="1267"/>
      <c r="D76" s="853" t="s">
        <v>7107</v>
      </c>
      <c r="E76" s="854"/>
      <c r="F76" s="854"/>
      <c r="G76" s="854"/>
      <c r="H76" s="854"/>
      <c r="I76" s="854"/>
      <c r="J76" s="854"/>
      <c r="K76" s="446"/>
      <c r="L76" s="994">
        <f>IF($L$20=0,0,+X76-U76-R76-O76)</f>
        <v>0</v>
      </c>
      <c r="M76" s="1093"/>
      <c r="N76" s="446"/>
      <c r="O76" s="1092">
        <f>IF($L$20=0,X76-R76-U76,ROUND((+$X76)*O$20,0))</f>
        <v>0</v>
      </c>
      <c r="P76" s="446"/>
      <c r="Q76" s="446"/>
      <c r="R76" s="994">
        <f>ROUND((+$X76)*R$20,0)</f>
        <v>0</v>
      </c>
      <c r="S76" s="1094"/>
      <c r="T76" s="446"/>
      <c r="U76" s="1092">
        <f>ROUND((+$X76)*U$20,0)</f>
        <v>0</v>
      </c>
      <c r="V76" s="446"/>
      <c r="W76" s="446"/>
      <c r="X76" s="1080">
        <f>INDEX(Data!CD:CD,MATCH(Import_LA_Code,Ref_LA_Codes,0))</f>
        <v>0</v>
      </c>
      <c r="Y76" s="854"/>
      <c r="Z76" s="857"/>
      <c r="AA76" s="313"/>
      <c r="AB76" s="354"/>
      <c r="AC76" s="353">
        <f>+IF(L76+O76+R76+U76=X76,0,1)</f>
        <v>0</v>
      </c>
      <c r="AD76" s="667"/>
      <c r="AE76" s="433"/>
      <c r="AF76" s="216"/>
      <c r="AG76" s="434"/>
      <c r="AH76" s="195"/>
      <c r="AI76" s="434"/>
    </row>
    <row r="77" spans="1:35" s="316" customFormat="1" ht="15.75" thickBot="1" x14ac:dyDescent="0.25">
      <c r="A77" s="322"/>
      <c r="B77" s="317"/>
      <c r="C77" s="324"/>
      <c r="D77" s="324"/>
      <c r="E77" s="317"/>
      <c r="F77" s="317"/>
      <c r="G77" s="317"/>
      <c r="H77" s="317"/>
      <c r="I77" s="317"/>
      <c r="J77" s="317"/>
      <c r="K77" s="96"/>
      <c r="L77" s="386"/>
      <c r="M77" s="96"/>
      <c r="N77" s="386"/>
      <c r="O77" s="386"/>
      <c r="P77" s="96"/>
      <c r="Q77" s="386"/>
      <c r="R77" s="386"/>
      <c r="S77" s="131"/>
      <c r="T77" s="386"/>
      <c r="U77" s="386"/>
      <c r="V77" s="96"/>
      <c r="W77" s="386"/>
      <c r="X77" s="386"/>
      <c r="Y77" s="317"/>
      <c r="Z77" s="314"/>
      <c r="AA77" s="313"/>
      <c r="AB77" s="295"/>
      <c r="AC77" s="667"/>
      <c r="AD77" s="667"/>
      <c r="AE77" s="295"/>
      <c r="AF77" s="295"/>
      <c r="AG77" s="295"/>
      <c r="AH77" s="295"/>
    </row>
    <row r="78" spans="1:35" s="668" customFormat="1" ht="16.5" thickBot="1" x14ac:dyDescent="0.25">
      <c r="A78" s="661"/>
      <c r="B78" s="662"/>
      <c r="C78" s="663"/>
      <c r="D78" s="695" t="s">
        <v>7108</v>
      </c>
      <c r="E78" s="696"/>
      <c r="F78" s="696"/>
      <c r="G78" s="662"/>
      <c r="H78" s="662"/>
      <c r="I78" s="662"/>
      <c r="J78" s="662"/>
      <c r="K78" s="694"/>
      <c r="L78" s="1092">
        <f>IF($L$20=0,0,+X78-U78-R78-O78)</f>
        <v>0</v>
      </c>
      <c r="M78" s="694"/>
      <c r="N78" s="694"/>
      <c r="O78" s="1092">
        <f>IF($L$20=0,X78-R78-U78,ROUND((+$X78)*O$20,0))</f>
        <v>0</v>
      </c>
      <c r="P78" s="694"/>
      <c r="Q78" s="694"/>
      <c r="R78" s="1092">
        <f>ROUND((+$X78)*R$20,0)</f>
        <v>0</v>
      </c>
      <c r="S78" s="697"/>
      <c r="T78" s="694"/>
      <c r="U78" s="1092">
        <f>ROUND((+$X78)*U$20,0)</f>
        <v>0</v>
      </c>
      <c r="V78" s="694"/>
      <c r="W78" s="698"/>
      <c r="X78" s="1092">
        <f>+'Part 2'!O35</f>
        <v>0</v>
      </c>
      <c r="Y78" s="662"/>
      <c r="Z78" s="665"/>
      <c r="AA78" s="663"/>
      <c r="AB78" s="331"/>
      <c r="AC78" s="353">
        <f>+IF(L78+O78+R78+U78=X78,0,1)</f>
        <v>0</v>
      </c>
      <c r="AD78" s="667"/>
      <c r="AE78" s="667"/>
      <c r="AF78" s="667"/>
      <c r="AG78" s="667"/>
      <c r="AH78" s="667"/>
    </row>
    <row r="79" spans="1:35" s="668" customFormat="1" ht="16.5" thickBot="1" x14ac:dyDescent="0.25">
      <c r="A79" s="661"/>
      <c r="B79" s="662"/>
      <c r="C79" s="663"/>
      <c r="D79" s="695"/>
      <c r="E79" s="696"/>
      <c r="F79" s="696"/>
      <c r="G79" s="662"/>
      <c r="H79" s="662"/>
      <c r="I79" s="662"/>
      <c r="J79" s="662"/>
      <c r="K79" s="694"/>
      <c r="L79" s="698"/>
      <c r="M79" s="694"/>
      <c r="N79" s="698"/>
      <c r="O79" s="698"/>
      <c r="P79" s="694"/>
      <c r="Q79" s="698"/>
      <c r="R79" s="698"/>
      <c r="S79" s="697"/>
      <c r="T79" s="698"/>
      <c r="U79" s="698"/>
      <c r="V79" s="694"/>
      <c r="W79" s="698"/>
      <c r="X79" s="698"/>
      <c r="Y79" s="662"/>
      <c r="Z79" s="665"/>
      <c r="AA79" s="663"/>
      <c r="AB79" s="331"/>
      <c r="AC79" s="331"/>
      <c r="AD79" s="667"/>
      <c r="AE79" s="667"/>
      <c r="AF79" s="667"/>
      <c r="AG79" s="667"/>
      <c r="AH79" s="667"/>
    </row>
    <row r="80" spans="1:35" s="668" customFormat="1" ht="16.5" thickBot="1" x14ac:dyDescent="0.25">
      <c r="A80" s="661"/>
      <c r="B80" s="662"/>
      <c r="C80" s="663"/>
      <c r="D80" s="695" t="s">
        <v>7109</v>
      </c>
      <c r="E80" s="696"/>
      <c r="F80" s="696"/>
      <c r="G80" s="662"/>
      <c r="H80" s="662"/>
      <c r="I80" s="662"/>
      <c r="J80" s="662"/>
      <c r="K80" s="694"/>
      <c r="L80" s="1092">
        <f>IF($L$20=0,0,+X80-U80-R80-O80)</f>
        <v>0</v>
      </c>
      <c r="M80" s="694"/>
      <c r="N80" s="694"/>
      <c r="O80" s="994">
        <f>IF($L$20=0,X80-R80-U80,ROUND((+$X80)*O$20,0))</f>
        <v>0</v>
      </c>
      <c r="P80" s="1095"/>
      <c r="Q80" s="694"/>
      <c r="R80" s="994">
        <f>ROUND((+$X80)*R$20,0)</f>
        <v>0</v>
      </c>
      <c r="S80" s="1096"/>
      <c r="T80" s="694"/>
      <c r="U80" s="1092">
        <f>ROUND((+$X80)*U$20,0)</f>
        <v>0</v>
      </c>
      <c r="V80" s="694"/>
      <c r="W80" s="698"/>
      <c r="X80" s="1092">
        <f>+'Part 2'!O38</f>
        <v>0</v>
      </c>
      <c r="Y80" s="662"/>
      <c r="Z80" s="665"/>
      <c r="AA80" s="663"/>
      <c r="AB80" s="331"/>
      <c r="AC80" s="353">
        <f>+IF(L80+O80+R80+U80=X80,0,1)</f>
        <v>0</v>
      </c>
      <c r="AD80" s="667"/>
      <c r="AE80" s="667"/>
      <c r="AF80" s="667"/>
      <c r="AG80" s="667"/>
      <c r="AH80" s="667"/>
    </row>
    <row r="81" spans="1:35" s="668" customFormat="1" ht="16.5" thickBot="1" x14ac:dyDescent="0.25">
      <c r="A81" s="661"/>
      <c r="B81" s="662"/>
      <c r="C81" s="663"/>
      <c r="D81" s="695"/>
      <c r="E81" s="696"/>
      <c r="F81" s="696"/>
      <c r="G81" s="662"/>
      <c r="H81" s="662"/>
      <c r="I81" s="662"/>
      <c r="J81" s="662"/>
      <c r="K81" s="694"/>
      <c r="L81" s="694"/>
      <c r="M81" s="694"/>
      <c r="N81" s="694"/>
      <c r="O81" s="694"/>
      <c r="P81" s="694"/>
      <c r="Q81" s="694"/>
      <c r="R81" s="694"/>
      <c r="S81" s="697"/>
      <c r="T81" s="694"/>
      <c r="U81" s="694"/>
      <c r="V81" s="694"/>
      <c r="W81" s="662"/>
      <c r="X81" s="662"/>
      <c r="Y81" s="662"/>
      <c r="Z81" s="1113"/>
      <c r="AA81" s="663"/>
      <c r="AB81" s="331"/>
      <c r="AC81" s="331"/>
      <c r="AD81" s="667"/>
      <c r="AE81" s="667"/>
      <c r="AF81" s="667"/>
      <c r="AG81" s="667"/>
      <c r="AH81" s="667"/>
    </row>
    <row r="82" spans="1:35" s="668" customFormat="1" ht="16.5" thickBot="1" x14ac:dyDescent="0.25">
      <c r="A82" s="661"/>
      <c r="B82" s="662"/>
      <c r="C82" s="663"/>
      <c r="D82" s="695" t="s">
        <v>7110</v>
      </c>
      <c r="E82" s="696"/>
      <c r="F82" s="696"/>
      <c r="G82" s="662"/>
      <c r="H82" s="662"/>
      <c r="I82" s="662"/>
      <c r="J82" s="662"/>
      <c r="K82" s="694"/>
      <c r="L82" s="1092">
        <f>IF($L$20=0,0,+X82-U82-R82-O82)</f>
        <v>0</v>
      </c>
      <c r="M82" s="694"/>
      <c r="N82" s="694"/>
      <c r="O82" s="994">
        <f>IF($L$20=0,X82-R82-U82,ROUND((+$X82)*O$20,0))</f>
        <v>0</v>
      </c>
      <c r="P82" s="1095"/>
      <c r="Q82" s="694"/>
      <c r="R82" s="994">
        <f>ROUND((+$X82)*R$20,0)</f>
        <v>0</v>
      </c>
      <c r="S82" s="1096"/>
      <c r="T82" s="694"/>
      <c r="U82" s="1092">
        <f>ROUND((+$X82)*U$20,0)</f>
        <v>0</v>
      </c>
      <c r="V82" s="694"/>
      <c r="W82" s="698"/>
      <c r="X82" s="1092">
        <f>+'Part 2'!O41</f>
        <v>0</v>
      </c>
      <c r="Y82" s="662"/>
      <c r="Z82" s="665"/>
      <c r="AA82" s="663"/>
      <c r="AB82" s="331"/>
      <c r="AC82" s="353">
        <f>+IF(L82+O82+R82+U82=X82,0,1)</f>
        <v>0</v>
      </c>
      <c r="AD82" s="667"/>
      <c r="AE82" s="667"/>
      <c r="AF82" s="667"/>
      <c r="AG82" s="667"/>
      <c r="AH82" s="667"/>
    </row>
    <row r="83" spans="1:35" s="668" customFormat="1" ht="16.5" thickBot="1" x14ac:dyDescent="0.25">
      <c r="A83" s="661"/>
      <c r="B83" s="662"/>
      <c r="C83" s="1268"/>
      <c r="D83" s="695"/>
      <c r="E83" s="696"/>
      <c r="F83" s="696"/>
      <c r="G83" s="662"/>
      <c r="H83" s="662"/>
      <c r="I83" s="662"/>
      <c r="J83" s="662"/>
      <c r="K83" s="694"/>
      <c r="L83" s="698"/>
      <c r="M83" s="694"/>
      <c r="N83" s="698"/>
      <c r="O83" s="698"/>
      <c r="P83" s="694"/>
      <c r="Q83" s="698"/>
      <c r="R83" s="698"/>
      <c r="S83" s="697"/>
      <c r="T83" s="698"/>
      <c r="U83" s="698"/>
      <c r="V83" s="694"/>
      <c r="W83" s="698"/>
      <c r="X83" s="698"/>
      <c r="Y83" s="662"/>
      <c r="Z83" s="665"/>
      <c r="AA83" s="663"/>
      <c r="AB83" s="331"/>
      <c r="AC83" s="331"/>
      <c r="AD83" s="667"/>
      <c r="AE83" s="667"/>
      <c r="AF83" s="667"/>
      <c r="AG83" s="667"/>
      <c r="AH83" s="667"/>
    </row>
    <row r="84" spans="1:35" s="668" customFormat="1" ht="16.5" thickBot="1" x14ac:dyDescent="0.25">
      <c r="A84" s="661"/>
      <c r="B84" s="662"/>
      <c r="C84" s="1268"/>
      <c r="D84" s="695" t="s">
        <v>7111</v>
      </c>
      <c r="E84" s="696"/>
      <c r="F84" s="696"/>
      <c r="G84" s="662"/>
      <c r="H84" s="662"/>
      <c r="I84" s="662"/>
      <c r="J84" s="662"/>
      <c r="K84" s="694"/>
      <c r="L84" s="994">
        <f>IF($L$20=0,0,+X84-U84-R84-O84)</f>
        <v>0</v>
      </c>
      <c r="M84" s="1095"/>
      <c r="N84" s="694"/>
      <c r="O84" s="1092">
        <f>IF($L$20=0,X84-R84-U84,ROUND((+$X84)*O$20,0))</f>
        <v>0</v>
      </c>
      <c r="P84" s="694"/>
      <c r="Q84" s="694"/>
      <c r="R84" s="1092">
        <f>ROUND((+$X84)*R$20,0)</f>
        <v>0</v>
      </c>
      <c r="S84" s="697"/>
      <c r="T84" s="694"/>
      <c r="U84" s="1092">
        <f>ROUND((+$X84)*U$20,0)</f>
        <v>0</v>
      </c>
      <c r="V84" s="694"/>
      <c r="W84" s="694"/>
      <c r="X84" s="1100">
        <f>+'Part 2'!O44</f>
        <v>0</v>
      </c>
      <c r="Y84" s="662"/>
      <c r="Z84" s="665"/>
      <c r="AA84" s="663"/>
      <c r="AB84" s="331"/>
      <c r="AC84" s="353">
        <f>+IF(L84+O84+R84+U84=X84,0,1)</f>
        <v>0</v>
      </c>
      <c r="AD84" s="667"/>
      <c r="AE84" s="667"/>
      <c r="AF84" s="667"/>
      <c r="AG84" s="667"/>
      <c r="AH84" s="667"/>
    </row>
    <row r="85" spans="1:35" s="668" customFormat="1" ht="16.5" thickBot="1" x14ac:dyDescent="0.25">
      <c r="A85" s="661"/>
      <c r="B85" s="662"/>
      <c r="C85" s="1268"/>
      <c r="D85" s="695"/>
      <c r="E85" s="696"/>
      <c r="F85" s="696"/>
      <c r="G85" s="662"/>
      <c r="H85" s="662"/>
      <c r="I85" s="662"/>
      <c r="J85" s="662"/>
      <c r="K85" s="694"/>
      <c r="L85" s="698"/>
      <c r="M85" s="694"/>
      <c r="N85" s="698"/>
      <c r="O85" s="698"/>
      <c r="P85" s="694"/>
      <c r="Q85" s="698"/>
      <c r="R85" s="698"/>
      <c r="S85" s="697"/>
      <c r="T85" s="698"/>
      <c r="U85" s="698"/>
      <c r="V85" s="694"/>
      <c r="W85" s="698"/>
      <c r="X85" s="1099"/>
      <c r="Y85" s="662"/>
      <c r="Z85" s="665"/>
      <c r="AA85" s="663"/>
      <c r="AB85" s="331"/>
      <c r="AC85" s="331"/>
      <c r="AD85" s="667"/>
      <c r="AE85" s="667"/>
      <c r="AF85" s="667"/>
      <c r="AG85" s="667"/>
      <c r="AH85" s="667"/>
    </row>
    <row r="86" spans="1:35" s="668" customFormat="1" ht="16.5" thickBot="1" x14ac:dyDescent="0.25">
      <c r="A86" s="661"/>
      <c r="B86" s="662"/>
      <c r="C86" s="1268"/>
      <c r="D86" s="695" t="s">
        <v>7112</v>
      </c>
      <c r="E86" s="696"/>
      <c r="F86" s="696"/>
      <c r="G86" s="662"/>
      <c r="H86" s="662"/>
      <c r="I86" s="662"/>
      <c r="J86" s="662"/>
      <c r="K86" s="694"/>
      <c r="L86" s="1092">
        <f>IF($L$20=0,0,+X86-U86-R86-O86)</f>
        <v>0</v>
      </c>
      <c r="M86" s="694"/>
      <c r="N86" s="694"/>
      <c r="O86" s="994">
        <f>IF($L$20=0,X86-R86-U86,ROUND((+$X86)*O$20,0))</f>
        <v>0</v>
      </c>
      <c r="P86" s="1095"/>
      <c r="Q86" s="694"/>
      <c r="R86" s="1092">
        <f>ROUND((+$X86)*R$20,0)</f>
        <v>0</v>
      </c>
      <c r="S86" s="697"/>
      <c r="T86" s="694"/>
      <c r="U86" s="1097">
        <f>ROUND((+$X86)*U$20,0)</f>
        <v>0</v>
      </c>
      <c r="V86" s="1095"/>
      <c r="W86" s="694"/>
      <c r="X86" s="994">
        <f>+'Part 2'!O46</f>
        <v>0</v>
      </c>
      <c r="Y86" s="1098"/>
      <c r="Z86" s="665"/>
      <c r="AA86" s="663"/>
      <c r="AB86" s="666"/>
      <c r="AC86" s="353">
        <f>+IF(L86+O86+R86+U86=X86,0,1)</f>
        <v>0</v>
      </c>
      <c r="AD86" s="667"/>
      <c r="AE86" s="667"/>
      <c r="AF86" s="667"/>
      <c r="AG86" s="667"/>
      <c r="AH86" s="667"/>
    </row>
    <row r="87" spans="1:35" s="668" customFormat="1" ht="15.75" thickBot="1" x14ac:dyDescent="0.25">
      <c r="A87" s="661"/>
      <c r="B87" s="662"/>
      <c r="C87" s="1268"/>
      <c r="D87" s="695"/>
      <c r="E87" s="696"/>
      <c r="F87" s="696"/>
      <c r="G87" s="662"/>
      <c r="H87" s="662"/>
      <c r="I87" s="662"/>
      <c r="J87" s="662"/>
      <c r="K87" s="662"/>
      <c r="L87" s="662"/>
      <c r="M87" s="662"/>
      <c r="N87" s="662"/>
      <c r="O87" s="662"/>
      <c r="P87" s="694"/>
      <c r="Q87" s="694"/>
      <c r="R87" s="694"/>
      <c r="S87" s="697"/>
      <c r="T87" s="694"/>
      <c r="U87" s="694"/>
      <c r="V87" s="694"/>
      <c r="W87" s="662"/>
      <c r="X87" s="662"/>
      <c r="Y87" s="662"/>
      <c r="Z87" s="1113"/>
      <c r="AA87" s="663"/>
      <c r="AB87" s="666"/>
      <c r="AC87" s="666"/>
      <c r="AD87" s="667"/>
      <c r="AE87" s="667"/>
      <c r="AF87" s="667"/>
      <c r="AG87" s="667"/>
      <c r="AH87" s="667"/>
    </row>
    <row r="88" spans="1:35" s="668" customFormat="1" ht="16.5" thickBot="1" x14ac:dyDescent="0.25">
      <c r="A88" s="661"/>
      <c r="B88" s="662"/>
      <c r="C88" s="1268"/>
      <c r="D88" s="695" t="s">
        <v>7113</v>
      </c>
      <c r="E88" s="696"/>
      <c r="F88" s="696"/>
      <c r="G88" s="662"/>
      <c r="H88" s="662"/>
      <c r="I88" s="662"/>
      <c r="J88" s="662"/>
      <c r="K88" s="694"/>
      <c r="L88" s="1092">
        <f>IF($L$20=0,0,+X88-U88-R88-O88)</f>
        <v>0</v>
      </c>
      <c r="M88" s="694"/>
      <c r="N88" s="694"/>
      <c r="O88" s="994">
        <f>IF($L$20=0,X88-R88-U88,ROUND((+$X88)*O$20,0))</f>
        <v>0</v>
      </c>
      <c r="P88" s="1095"/>
      <c r="Q88" s="694"/>
      <c r="R88" s="1092">
        <f>ROUND((+$X88)*R$20,0)</f>
        <v>0</v>
      </c>
      <c r="S88" s="697"/>
      <c r="T88" s="694"/>
      <c r="U88" s="1097">
        <f>ROUND((+$X88)*U$20,0)</f>
        <v>0</v>
      </c>
      <c r="V88" s="1095"/>
      <c r="W88" s="694"/>
      <c r="X88" s="994">
        <f>+'Part 2'!O48</f>
        <v>0</v>
      </c>
      <c r="Y88" s="1098"/>
      <c r="Z88" s="665"/>
      <c r="AA88" s="663"/>
      <c r="AB88" s="666"/>
      <c r="AC88" s="353">
        <f>+IF(L88+O88+R88+U88=X88,0,1)</f>
        <v>0</v>
      </c>
      <c r="AD88" s="667"/>
      <c r="AE88" s="667"/>
      <c r="AF88" s="667"/>
      <c r="AG88" s="667"/>
      <c r="AH88" s="667"/>
    </row>
    <row r="89" spans="1:35" s="668" customFormat="1" ht="15.75" thickBot="1" x14ac:dyDescent="0.25">
      <c r="A89" s="661"/>
      <c r="B89" s="662"/>
      <c r="C89" s="663"/>
      <c r="D89" s="663"/>
      <c r="E89" s="662"/>
      <c r="F89" s="662"/>
      <c r="G89" s="662"/>
      <c r="H89" s="662"/>
      <c r="I89" s="662"/>
      <c r="J89" s="662"/>
      <c r="K89" s="657"/>
      <c r="L89" s="669"/>
      <c r="M89" s="657"/>
      <c r="N89" s="669"/>
      <c r="O89" s="669"/>
      <c r="P89" s="657"/>
      <c r="Q89" s="669"/>
      <c r="R89" s="669"/>
      <c r="S89" s="664"/>
      <c r="T89" s="669"/>
      <c r="U89" s="669"/>
      <c r="V89" s="657"/>
      <c r="W89" s="669"/>
      <c r="X89" s="669"/>
      <c r="Y89" s="662"/>
      <c r="Z89" s="665"/>
      <c r="AA89" s="663"/>
      <c r="AB89" s="666"/>
      <c r="AC89" s="666"/>
      <c r="AD89" s="667"/>
      <c r="AE89" s="667"/>
      <c r="AF89" s="667"/>
      <c r="AG89" s="667"/>
      <c r="AH89" s="667"/>
    </row>
    <row r="90" spans="1:35" s="316" customFormat="1" ht="16.5" thickBot="1" x14ac:dyDescent="0.25">
      <c r="A90" s="322"/>
      <c r="B90" s="317"/>
      <c r="C90" s="324"/>
      <c r="D90" s="313" t="s">
        <v>7114</v>
      </c>
      <c r="E90" s="317"/>
      <c r="F90" s="317"/>
      <c r="G90" s="317"/>
      <c r="H90" s="317"/>
      <c r="I90" s="317"/>
      <c r="J90" s="317"/>
      <c r="K90" s="96"/>
      <c r="L90" s="1003">
        <f>+L70+L78+L84+L80+L86+L82+L88</f>
        <v>0</v>
      </c>
      <c r="M90" s="96"/>
      <c r="N90" s="96"/>
      <c r="O90" s="1003">
        <f>+O70+O78+O84+O80+O86+O82+O88</f>
        <v>0</v>
      </c>
      <c r="P90" s="96"/>
      <c r="Q90" s="96"/>
      <c r="R90" s="1092">
        <f>+R70+R78+R84+R80+R86+R82+R88</f>
        <v>0</v>
      </c>
      <c r="S90" s="131"/>
      <c r="T90" s="96"/>
      <c r="U90" s="1003">
        <f>+U70+U78+U84+U80+U86+U82+U88</f>
        <v>0</v>
      </c>
      <c r="V90" s="96"/>
      <c r="W90" s="96"/>
      <c r="X90" s="1003">
        <f>+X70+X78+X84+X80+X86+X82+X88</f>
        <v>0</v>
      </c>
      <c r="Y90" s="317"/>
      <c r="Z90" s="314"/>
      <c r="AA90" s="313"/>
      <c r="AB90" s="294"/>
      <c r="AC90" s="353">
        <f>+IF(L90+O90+R90+U90=X90,0,1)</f>
        <v>0</v>
      </c>
      <c r="AD90" s="667"/>
      <c r="AE90" s="295"/>
      <c r="AF90" s="295"/>
      <c r="AG90" s="295"/>
      <c r="AH90" s="295"/>
    </row>
    <row r="91" spans="1:35" s="316" customFormat="1" ht="15.75" thickBot="1" x14ac:dyDescent="0.25">
      <c r="A91" s="322"/>
      <c r="B91" s="317"/>
      <c r="C91" s="324"/>
      <c r="D91" s="690" t="s">
        <v>39</v>
      </c>
      <c r="E91" s="317"/>
      <c r="F91" s="317"/>
      <c r="G91" s="317"/>
      <c r="H91" s="317"/>
      <c r="I91" s="317"/>
      <c r="J91" s="317"/>
      <c r="K91" s="657"/>
      <c r="L91" s="669"/>
      <c r="M91" s="657"/>
      <c r="N91" s="669"/>
      <c r="O91" s="669"/>
      <c r="P91" s="657"/>
      <c r="Q91" s="669"/>
      <c r="R91" s="669"/>
      <c r="S91" s="664"/>
      <c r="T91" s="669"/>
      <c r="U91" s="669"/>
      <c r="V91" s="657"/>
      <c r="W91" s="669"/>
      <c r="X91" s="669"/>
      <c r="Y91" s="317"/>
      <c r="Z91" s="314"/>
      <c r="AA91" s="313"/>
      <c r="AB91" s="294"/>
      <c r="AC91" s="666"/>
      <c r="AD91" s="667"/>
      <c r="AE91" s="295"/>
      <c r="AF91" s="295"/>
      <c r="AG91" s="295"/>
      <c r="AH91" s="295"/>
    </row>
    <row r="92" spans="1:35" s="316" customFormat="1" ht="16.5" thickBot="1" x14ac:dyDescent="0.25">
      <c r="A92" s="322"/>
      <c r="B92" s="317"/>
      <c r="C92" s="324"/>
      <c r="D92" s="853" t="s">
        <v>7115</v>
      </c>
      <c r="E92" s="854"/>
      <c r="F92" s="854"/>
      <c r="G92" s="854"/>
      <c r="H92" s="854"/>
      <c r="I92" s="854"/>
      <c r="J92" s="854"/>
      <c r="K92" s="446"/>
      <c r="L92" s="946">
        <f>+L72+L78+L84</f>
        <v>0</v>
      </c>
      <c r="M92" s="1093"/>
      <c r="N92" s="446"/>
      <c r="O92" s="1003">
        <f>+O72+O78+O84</f>
        <v>0</v>
      </c>
      <c r="P92" s="446"/>
      <c r="Q92" s="446"/>
      <c r="R92" s="1092">
        <f>+R72+R78+R84</f>
        <v>0</v>
      </c>
      <c r="S92" s="856"/>
      <c r="T92" s="446"/>
      <c r="U92" s="946">
        <f>+U72+U78+U84</f>
        <v>0</v>
      </c>
      <c r="V92" s="1093"/>
      <c r="W92" s="446"/>
      <c r="X92" s="1003">
        <f>+X72+X78+X84</f>
        <v>0</v>
      </c>
      <c r="Y92" s="854"/>
      <c r="Z92" s="857"/>
      <c r="AA92" s="313"/>
      <c r="AB92" s="294"/>
      <c r="AC92" s="353">
        <f>+IF(L92+O92+R92+U92=X92,0,1)</f>
        <v>0</v>
      </c>
      <c r="AD92" s="667"/>
      <c r="AE92" s="295"/>
      <c r="AF92" s="295"/>
      <c r="AG92" s="295"/>
      <c r="AH92" s="295"/>
    </row>
    <row r="93" spans="1:35" s="316" customFormat="1" ht="15.75" thickBot="1" x14ac:dyDescent="0.25">
      <c r="A93" s="322"/>
      <c r="B93" s="317"/>
      <c r="C93" s="324"/>
      <c r="D93" s="853"/>
      <c r="E93" s="854"/>
      <c r="F93" s="854"/>
      <c r="G93" s="854"/>
      <c r="H93" s="854"/>
      <c r="I93" s="854"/>
      <c r="J93" s="854"/>
      <c r="K93" s="858"/>
      <c r="L93" s="859"/>
      <c r="M93" s="858"/>
      <c r="N93" s="859"/>
      <c r="O93" s="859"/>
      <c r="P93" s="858"/>
      <c r="Q93" s="859"/>
      <c r="R93" s="859"/>
      <c r="S93" s="860"/>
      <c r="T93" s="859"/>
      <c r="U93" s="859"/>
      <c r="V93" s="858"/>
      <c r="W93" s="859"/>
      <c r="X93" s="859"/>
      <c r="Y93" s="854"/>
      <c r="Z93" s="857"/>
      <c r="AA93" s="313"/>
      <c r="AB93" s="294"/>
      <c r="AC93" s="666"/>
      <c r="AD93" s="667"/>
      <c r="AE93" s="295"/>
      <c r="AF93" s="295"/>
      <c r="AG93" s="295"/>
      <c r="AH93" s="295"/>
    </row>
    <row r="94" spans="1:35" s="316" customFormat="1" ht="16.5" thickBot="1" x14ac:dyDescent="0.25">
      <c r="A94" s="322"/>
      <c r="B94" s="317"/>
      <c r="C94" s="324"/>
      <c r="D94" s="853" t="s">
        <v>7116</v>
      </c>
      <c r="E94" s="854"/>
      <c r="F94" s="854"/>
      <c r="G94" s="854"/>
      <c r="H94" s="854"/>
      <c r="I94" s="854"/>
      <c r="J94" s="854"/>
      <c r="K94" s="446"/>
      <c r="L94" s="946">
        <f>+L74+L80+L86</f>
        <v>0</v>
      </c>
      <c r="M94" s="1093"/>
      <c r="N94" s="446"/>
      <c r="O94" s="946">
        <f>+O74+O80+O86</f>
        <v>0</v>
      </c>
      <c r="P94" s="1093"/>
      <c r="Q94" s="446"/>
      <c r="R94" s="994">
        <f>+R74+R80+R86</f>
        <v>0</v>
      </c>
      <c r="S94" s="1094"/>
      <c r="T94" s="446"/>
      <c r="U94" s="1003">
        <f>+U74+U80+U86</f>
        <v>0</v>
      </c>
      <c r="V94" s="446"/>
      <c r="W94" s="446"/>
      <c r="X94" s="946">
        <f>+X74+X80+X86</f>
        <v>0</v>
      </c>
      <c r="Y94" s="1101"/>
      <c r="Z94" s="857"/>
      <c r="AA94" s="313"/>
      <c r="AB94" s="294"/>
      <c r="AC94" s="353">
        <f>+IF(L94+O94+R94+U94=X94,0,1)</f>
        <v>0</v>
      </c>
      <c r="AD94" s="667"/>
      <c r="AE94" s="295"/>
      <c r="AF94" s="295"/>
      <c r="AG94" s="295"/>
      <c r="AH94" s="295"/>
    </row>
    <row r="95" spans="1:35" s="316" customFormat="1" ht="15.75" thickBot="1" x14ac:dyDescent="0.25">
      <c r="A95" s="322"/>
      <c r="B95" s="317"/>
      <c r="C95" s="324"/>
      <c r="D95" s="853"/>
      <c r="E95" s="854"/>
      <c r="F95" s="854"/>
      <c r="G95" s="854"/>
      <c r="H95" s="854"/>
      <c r="I95" s="854"/>
      <c r="J95" s="854"/>
      <c r="K95" s="854"/>
      <c r="L95" s="854"/>
      <c r="M95" s="854"/>
      <c r="N95" s="854"/>
      <c r="O95" s="854"/>
      <c r="P95" s="854"/>
      <c r="Q95" s="446"/>
      <c r="R95" s="446"/>
      <c r="S95" s="856"/>
      <c r="T95" s="446"/>
      <c r="U95" s="446"/>
      <c r="V95" s="446"/>
      <c r="W95" s="854"/>
      <c r="X95" s="854"/>
      <c r="Y95" s="854"/>
      <c r="Z95" s="1112"/>
      <c r="AA95" s="313"/>
      <c r="AB95" s="294"/>
      <c r="AC95" s="666"/>
      <c r="AD95" s="667"/>
      <c r="AE95" s="295"/>
      <c r="AF95" s="295"/>
      <c r="AG95" s="295"/>
      <c r="AH95" s="295"/>
    </row>
    <row r="96" spans="1:35" s="316" customFormat="1" ht="18.75" thickBot="1" x14ac:dyDescent="0.3">
      <c r="A96" s="322"/>
      <c r="B96" s="317"/>
      <c r="C96" s="1267"/>
      <c r="D96" s="853" t="s">
        <v>7117</v>
      </c>
      <c r="E96" s="854"/>
      <c r="F96" s="854"/>
      <c r="G96" s="854"/>
      <c r="H96" s="854"/>
      <c r="I96" s="854"/>
      <c r="J96" s="854"/>
      <c r="K96" s="446"/>
      <c r="L96" s="946">
        <f>+L76+L82+L88</f>
        <v>0</v>
      </c>
      <c r="M96" s="1093"/>
      <c r="N96" s="446"/>
      <c r="O96" s="1115">
        <f>+O76+O82+O88</f>
        <v>0</v>
      </c>
      <c r="P96" s="446"/>
      <c r="Q96" s="446"/>
      <c r="R96" s="994">
        <f>+R76+R82+R88</f>
        <v>0</v>
      </c>
      <c r="S96" s="1094"/>
      <c r="T96" s="446"/>
      <c r="U96" s="1003">
        <f>+U76+U82+U88</f>
        <v>0</v>
      </c>
      <c r="V96" s="446"/>
      <c r="W96" s="446"/>
      <c r="X96" s="946">
        <f>+X76+X82+X88</f>
        <v>0</v>
      </c>
      <c r="Y96" s="1101"/>
      <c r="Z96" s="857"/>
      <c r="AA96" s="313"/>
      <c r="AB96" s="354"/>
      <c r="AC96" s="353">
        <f>+IF(L96+O96+R96+U96=X96,0,1)</f>
        <v>0</v>
      </c>
      <c r="AD96" s="667"/>
      <c r="AE96" s="433"/>
      <c r="AF96" s="216"/>
      <c r="AG96" s="434"/>
      <c r="AH96" s="195"/>
      <c r="AI96" s="434"/>
    </row>
    <row r="97" spans="1:37" s="316" customFormat="1" x14ac:dyDescent="0.2">
      <c r="A97" s="322"/>
      <c r="B97" s="317"/>
      <c r="C97" s="324"/>
      <c r="D97" s="313"/>
      <c r="E97" s="317"/>
      <c r="F97" s="317"/>
      <c r="G97" s="317"/>
      <c r="H97" s="317"/>
      <c r="I97" s="317"/>
      <c r="J97" s="317"/>
      <c r="K97" s="657"/>
      <c r="L97" s="669"/>
      <c r="M97" s="657"/>
      <c r="N97" s="669"/>
      <c r="O97" s="669"/>
      <c r="P97" s="657"/>
      <c r="Q97" s="669"/>
      <c r="R97" s="669"/>
      <c r="S97" s="664"/>
      <c r="T97" s="669"/>
      <c r="U97" s="669"/>
      <c r="V97" s="657"/>
      <c r="W97" s="669"/>
      <c r="X97" s="669"/>
      <c r="Y97" s="317"/>
      <c r="Z97" s="314"/>
      <c r="AA97" s="313"/>
      <c r="AB97" s="294"/>
      <c r="AC97" s="666"/>
      <c r="AD97" s="667"/>
      <c r="AE97" s="295"/>
      <c r="AF97" s="295"/>
      <c r="AG97" s="295"/>
      <c r="AH97" s="295"/>
    </row>
    <row r="98" spans="1:37" ht="15.75" thickBot="1" x14ac:dyDescent="0.25">
      <c r="A98" s="14"/>
      <c r="B98" s="2"/>
      <c r="C98" s="17"/>
      <c r="D98" s="86"/>
      <c r="E98" s="147"/>
      <c r="F98" s="147"/>
      <c r="G98" s="147"/>
      <c r="H98" s="147"/>
      <c r="I98" s="147"/>
      <c r="J98" s="2"/>
      <c r="K98" s="131"/>
      <c r="L98" s="2"/>
      <c r="M98" s="131"/>
      <c r="N98" s="2"/>
      <c r="O98" s="2"/>
      <c r="P98" s="2"/>
      <c r="Q98" s="2"/>
      <c r="R98" s="2"/>
      <c r="S98" s="131"/>
      <c r="T98" s="2"/>
      <c r="U98" s="2"/>
      <c r="V98" s="131"/>
      <c r="W98" s="2"/>
      <c r="X98" s="2"/>
      <c r="Y98" s="2"/>
      <c r="Z98" s="8"/>
      <c r="AA98" s="6"/>
      <c r="AB98" s="218"/>
      <c r="AC98" s="433"/>
      <c r="AD98" s="216"/>
      <c r="AE98" s="136"/>
      <c r="AF98" s="136"/>
      <c r="AG98" s="136"/>
      <c r="AH98" s="136"/>
    </row>
    <row r="99" spans="1:37" ht="15.75" thickBot="1" x14ac:dyDescent="0.25">
      <c r="A99" s="391"/>
      <c r="B99" s="392"/>
      <c r="C99" s="362"/>
      <c r="D99" s="362"/>
      <c r="E99" s="392"/>
      <c r="F99" s="392"/>
      <c r="G99" s="392"/>
      <c r="H99" s="392"/>
      <c r="I99" s="392"/>
      <c r="J99" s="392"/>
      <c r="K99" s="393"/>
      <c r="L99" s="392"/>
      <c r="M99" s="393"/>
      <c r="N99" s="392"/>
      <c r="O99" s="392"/>
      <c r="P99" s="392"/>
      <c r="Q99" s="392"/>
      <c r="R99" s="392"/>
      <c r="S99" s="392"/>
      <c r="T99" s="392"/>
      <c r="U99" s="392"/>
      <c r="V99" s="392"/>
      <c r="W99" s="392"/>
      <c r="X99" s="392"/>
      <c r="Y99" s="392"/>
      <c r="Z99" s="394"/>
      <c r="AA99" s="6"/>
      <c r="AB99" s="218"/>
      <c r="AC99" s="433"/>
      <c r="AD99" s="216"/>
      <c r="AE99" s="136"/>
      <c r="AF99" s="136"/>
      <c r="AG99" s="136"/>
      <c r="AH99" s="136"/>
    </row>
    <row r="100" spans="1:37" x14ac:dyDescent="0.2">
      <c r="A100" s="14"/>
      <c r="B100" s="2"/>
      <c r="C100" s="395"/>
      <c r="D100" s="396"/>
      <c r="E100" s="397"/>
      <c r="F100" s="397"/>
      <c r="G100" s="397"/>
      <c r="H100" s="397"/>
      <c r="I100" s="397"/>
      <c r="J100" s="397"/>
      <c r="K100" s="398"/>
      <c r="L100" s="397"/>
      <c r="M100" s="398"/>
      <c r="N100" s="397"/>
      <c r="O100" s="397"/>
      <c r="P100" s="397"/>
      <c r="Q100" s="397"/>
      <c r="R100" s="397"/>
      <c r="S100" s="397"/>
      <c r="T100" s="397"/>
      <c r="U100" s="397"/>
      <c r="V100" s="397"/>
      <c r="W100" s="397"/>
      <c r="X100" s="397"/>
      <c r="Y100" s="399"/>
      <c r="Z100" s="8"/>
      <c r="AA100" s="6"/>
      <c r="AB100" s="218"/>
      <c r="AC100" s="433"/>
      <c r="AD100" s="216"/>
      <c r="AE100" s="136"/>
      <c r="AF100" s="136"/>
      <c r="AG100" s="136"/>
      <c r="AH100" s="136"/>
    </row>
    <row r="101" spans="1:37" ht="15.75" x14ac:dyDescent="0.25">
      <c r="A101" s="14"/>
      <c r="B101" s="2"/>
      <c r="C101" s="400" t="s">
        <v>906</v>
      </c>
      <c r="D101" s="401"/>
      <c r="E101" s="402"/>
      <c r="F101" s="402"/>
      <c r="G101" s="402"/>
      <c r="H101" s="402"/>
      <c r="I101" s="402"/>
      <c r="J101" s="402"/>
      <c r="K101" s="403"/>
      <c r="L101" s="402"/>
      <c r="M101" s="403"/>
      <c r="N101" s="402"/>
      <c r="O101" s="402"/>
      <c r="P101" s="402"/>
      <c r="Q101" s="402"/>
      <c r="R101" s="402"/>
      <c r="S101" s="402"/>
      <c r="T101" s="402"/>
      <c r="U101" s="402"/>
      <c r="V101" s="402"/>
      <c r="W101" s="402"/>
      <c r="X101" s="402"/>
      <c r="Y101" s="404"/>
      <c r="Z101" s="8"/>
      <c r="AA101" s="6"/>
      <c r="AB101" s="218"/>
      <c r="AC101" s="433"/>
      <c r="AD101" s="216"/>
      <c r="AE101" s="136"/>
      <c r="AF101" s="136"/>
      <c r="AG101" s="136"/>
      <c r="AH101" s="136"/>
    </row>
    <row r="102" spans="1:37" ht="15.75" x14ac:dyDescent="0.25">
      <c r="A102" s="14"/>
      <c r="B102" s="2"/>
      <c r="C102" s="400"/>
      <c r="D102" s="401"/>
      <c r="E102" s="402"/>
      <c r="F102" s="402"/>
      <c r="G102" s="402"/>
      <c r="H102" s="402"/>
      <c r="I102" s="402"/>
      <c r="J102" s="402"/>
      <c r="K102" s="403"/>
      <c r="L102" s="402"/>
      <c r="M102" s="403"/>
      <c r="N102" s="402"/>
      <c r="O102" s="402"/>
      <c r="P102" s="402"/>
      <c r="Q102" s="402"/>
      <c r="R102" s="402"/>
      <c r="S102" s="402"/>
      <c r="T102" s="402"/>
      <c r="U102" s="402"/>
      <c r="V102" s="402"/>
      <c r="W102" s="402"/>
      <c r="X102" s="402"/>
      <c r="Y102" s="404"/>
      <c r="Z102" s="8"/>
      <c r="AA102" s="6"/>
      <c r="AB102" s="218"/>
      <c r="AC102" s="433"/>
      <c r="AD102" s="216"/>
      <c r="AE102" s="136"/>
      <c r="AF102" s="136"/>
      <c r="AG102" s="136"/>
      <c r="AH102" s="136"/>
    </row>
    <row r="103" spans="1:37" ht="27.75" customHeight="1" x14ac:dyDescent="0.25">
      <c r="A103" s="14"/>
      <c r="B103" s="2"/>
      <c r="C103" s="400"/>
      <c r="D103" s="401"/>
      <c r="E103" s="402"/>
      <c r="F103" s="402"/>
      <c r="G103" s="402"/>
      <c r="H103" s="402"/>
      <c r="I103" s="402"/>
      <c r="J103" s="402"/>
      <c r="K103" s="441"/>
      <c r="L103" s="1736" t="s">
        <v>6</v>
      </c>
      <c r="M103" s="403"/>
      <c r="N103" s="1257"/>
      <c r="O103" s="1736" t="str">
        <f>VLOOKUP(+'Part 1'!$K$21,TierSplit!$A$6:$CH$302,2,FALSE)</f>
        <v>Testing</v>
      </c>
      <c r="P103" s="403"/>
      <c r="Q103" s="403"/>
      <c r="R103" s="1736" t="str">
        <f>+IF(+'Part 1'!E94="UA","",IF('Part 1'!E94="MD","",IF('Part 1'!E94="Greater London Authority",CONCATENATE('Part 1'!E94,""),IF('Part 1'!C94="E5010",CONCATENATE('Part 1'!E94,""),CONCATENATE('Part 1'!E94," County Council")))))</f>
        <v>NA County Council</v>
      </c>
      <c r="S103" s="403"/>
      <c r="T103" s="403"/>
      <c r="U103" s="1736" t="str">
        <f>+IF('Part 1'!K94="County","",IF('Part 1'!K94="NA","",'Part 1'!K94))</f>
        <v/>
      </c>
      <c r="V103" s="441"/>
      <c r="W103" s="442"/>
      <c r="X103" s="442" t="s">
        <v>7</v>
      </c>
      <c r="Y103" s="404"/>
      <c r="Z103" s="8"/>
      <c r="AA103" s="6"/>
      <c r="AB103" s="218"/>
      <c r="AC103" s="433"/>
      <c r="AD103" s="216"/>
      <c r="AE103" s="136"/>
      <c r="AF103" s="136"/>
      <c r="AG103" s="136"/>
      <c r="AH103" s="136"/>
    </row>
    <row r="104" spans="1:37" ht="27.75" customHeight="1" x14ac:dyDescent="0.2">
      <c r="A104" s="14"/>
      <c r="B104" s="2"/>
      <c r="C104" s="405"/>
      <c r="D104" s="401"/>
      <c r="E104" s="402"/>
      <c r="F104" s="402"/>
      <c r="G104" s="402"/>
      <c r="H104" s="402"/>
      <c r="I104" s="402"/>
      <c r="J104" s="402"/>
      <c r="K104" s="441"/>
      <c r="L104" s="1737"/>
      <c r="M104" s="403"/>
      <c r="N104" s="1257"/>
      <c r="O104" s="1737"/>
      <c r="P104" s="403"/>
      <c r="Q104" s="403"/>
      <c r="R104" s="1737"/>
      <c r="S104" s="403"/>
      <c r="T104" s="403"/>
      <c r="U104" s="1737"/>
      <c r="V104" s="441"/>
      <c r="W104" s="443"/>
      <c r="X104" s="443"/>
      <c r="Y104" s="404"/>
      <c r="Z104" s="8"/>
      <c r="AA104" s="6"/>
      <c r="AB104" s="218"/>
      <c r="AC104" s="726"/>
      <c r="AD104" s="216"/>
      <c r="AE104" s="1538"/>
      <c r="AF104" s="1538"/>
      <c r="AG104" s="1538"/>
      <c r="AH104" s="136"/>
      <c r="AI104" s="136"/>
      <c r="AJ104" s="136"/>
      <c r="AK104" s="136"/>
    </row>
    <row r="105" spans="1:37" ht="16.5" thickBot="1" x14ac:dyDescent="0.3">
      <c r="A105" s="14"/>
      <c r="B105" s="2"/>
      <c r="C105" s="405"/>
      <c r="D105" s="406" t="s">
        <v>907</v>
      </c>
      <c r="E105" s="402"/>
      <c r="F105" s="402"/>
      <c r="G105" s="402"/>
      <c r="H105" s="402"/>
      <c r="I105" s="402"/>
      <c r="J105" s="402"/>
      <c r="K105" s="403"/>
      <c r="L105" s="993" t="s">
        <v>19</v>
      </c>
      <c r="M105" s="403"/>
      <c r="N105" s="402"/>
      <c r="O105" s="993" t="s">
        <v>19</v>
      </c>
      <c r="P105" s="402"/>
      <c r="Q105" s="402"/>
      <c r="R105" s="993" t="s">
        <v>19</v>
      </c>
      <c r="S105" s="402"/>
      <c r="T105" s="402"/>
      <c r="U105" s="993" t="s">
        <v>19</v>
      </c>
      <c r="V105" s="402"/>
      <c r="W105" s="402"/>
      <c r="X105" s="1001" t="s">
        <v>19</v>
      </c>
      <c r="Y105" s="404"/>
      <c r="Z105" s="8"/>
      <c r="AA105" s="6"/>
      <c r="AB105" s="218"/>
      <c r="AC105" s="726"/>
      <c r="AD105" s="216"/>
      <c r="AE105" s="136"/>
      <c r="AF105" s="136"/>
      <c r="AG105" s="136"/>
      <c r="AH105" s="136"/>
      <c r="AI105" s="136"/>
      <c r="AJ105" s="136"/>
      <c r="AK105" s="136"/>
    </row>
    <row r="106" spans="1:37" ht="16.5" thickBot="1" x14ac:dyDescent="0.25">
      <c r="A106" s="14"/>
      <c r="B106" s="2"/>
      <c r="C106" s="405"/>
      <c r="D106" s="407" t="s">
        <v>7118</v>
      </c>
      <c r="E106" s="408"/>
      <c r="F106" s="408"/>
      <c r="G106" s="408"/>
      <c r="H106" s="408"/>
      <c r="I106" s="408"/>
      <c r="J106" s="408"/>
      <c r="K106" s="403"/>
      <c r="L106" s="1084">
        <f>INDEX(Data!CG:CG,MATCH(Import_LA_Code,Ref_LA_Codes,0))</f>
        <v>0</v>
      </c>
      <c r="M106" s="403"/>
      <c r="N106" s="402"/>
      <c r="O106" s="1084">
        <f>INDEX(Data!CH:CH,MATCH(Import_LA_Code,Ref_LA_Codes,0))</f>
        <v>0</v>
      </c>
      <c r="P106" s="402"/>
      <c r="Q106" s="402"/>
      <c r="R106" s="995">
        <f>INDEX(Data!CI:CI,MATCH(Import_LA_Code,Ref_LA_Codes,0))</f>
        <v>0</v>
      </c>
      <c r="S106" s="1082"/>
      <c r="T106" s="402"/>
      <c r="U106" s="1084">
        <f>INDEX(Data!CJ:CJ,MATCH(Import_LA_Code,Ref_LA_Codes,0))</f>
        <v>0</v>
      </c>
      <c r="V106" s="402"/>
      <c r="W106" s="402"/>
      <c r="X106" s="995">
        <f>INDEX(Data!CF:CF,MATCH(Import_LA_Code,Ref_LA_Codes,0))</f>
        <v>0</v>
      </c>
      <c r="Y106" s="1083"/>
      <c r="Z106" s="8"/>
      <c r="AA106" s="6"/>
      <c r="AB106" s="218"/>
      <c r="AC106" s="353">
        <f>+IF(L106+O106+R106+U106=X106,0,1)</f>
        <v>0</v>
      </c>
      <c r="AD106" s="433">
        <f>(L106+O106+R106+U106)-X106</f>
        <v>0</v>
      </c>
      <c r="AE106" s="197"/>
      <c r="AF106" s="197"/>
      <c r="AG106" s="595"/>
      <c r="AH106" s="136"/>
      <c r="AI106" s="136"/>
      <c r="AJ106" s="136"/>
      <c r="AK106" s="136"/>
    </row>
    <row r="107" spans="1:37" ht="32.25" customHeight="1" thickBot="1" x14ac:dyDescent="0.3">
      <c r="A107" s="14"/>
      <c r="B107" s="2"/>
      <c r="C107" s="405"/>
      <c r="D107" s="401"/>
      <c r="E107" s="402"/>
      <c r="F107" s="402"/>
      <c r="G107" s="402"/>
      <c r="H107" s="402"/>
      <c r="I107" s="402"/>
      <c r="J107" s="402"/>
      <c r="K107" s="403"/>
      <c r="L107" s="402"/>
      <c r="M107" s="403"/>
      <c r="N107" s="402"/>
      <c r="O107" s="402"/>
      <c r="P107" s="402"/>
      <c r="Q107" s="402"/>
      <c r="R107" s="402"/>
      <c r="S107" s="402"/>
      <c r="T107" s="402"/>
      <c r="U107" s="867"/>
      <c r="V107" s="867"/>
      <c r="W107" s="867"/>
      <c r="X107" s="1246" t="str">
        <f>IF(AND(AF106&lt;&gt;0,AG106&lt;&gt;0),"Because you amended your collection fund balance in NNDR1 2025-26, you can edit these cells","")</f>
        <v/>
      </c>
      <c r="Y107" s="1245"/>
      <c r="Z107" s="8"/>
      <c r="AA107" s="6"/>
      <c r="AB107" s="218"/>
      <c r="AC107" s="726"/>
      <c r="AD107" s="216"/>
      <c r="AE107" s="1539"/>
      <c r="AF107" s="1540"/>
      <c r="AG107" s="1541"/>
      <c r="AH107" s="1542" t="s">
        <v>5498</v>
      </c>
      <c r="AI107" s="1543"/>
      <c r="AJ107" s="1543"/>
      <c r="AK107" s="1544"/>
    </row>
    <row r="108" spans="1:37" ht="16.5" customHeight="1" thickBot="1" x14ac:dyDescent="0.3">
      <c r="A108" s="801"/>
      <c r="B108" s="2"/>
      <c r="C108" s="934"/>
      <c r="D108" s="1740" t="s">
        <v>7119</v>
      </c>
      <c r="E108" s="1740"/>
      <c r="F108" s="1740"/>
      <c r="G108" s="1740"/>
      <c r="H108" s="1740"/>
      <c r="I108" s="1740"/>
      <c r="J108" s="402"/>
      <c r="K108" s="403"/>
      <c r="L108" s="992">
        <v>0</v>
      </c>
      <c r="M108" s="1108"/>
      <c r="N108" s="402"/>
      <c r="O108" s="1109">
        <v>0</v>
      </c>
      <c r="P108" s="402"/>
      <c r="Q108" s="402"/>
      <c r="R108" s="1109">
        <v>0</v>
      </c>
      <c r="S108" s="402"/>
      <c r="T108" s="402"/>
      <c r="U108" s="992">
        <v>0</v>
      </c>
      <c r="V108" s="1110"/>
      <c r="W108" s="1278"/>
      <c r="X108" s="1277">
        <f>+L108+O108+R108+U108</f>
        <v>0</v>
      </c>
      <c r="Y108" s="1274"/>
      <c r="Z108" s="936"/>
      <c r="AA108" s="6"/>
      <c r="AB108" s="218"/>
      <c r="AC108" s="353">
        <f>+IF(L108+O108+R108+U108=X108,0,1)</f>
        <v>0</v>
      </c>
      <c r="AD108" s="216"/>
      <c r="AE108" s="260" t="s">
        <v>7124</v>
      </c>
      <c r="AF108" s="136"/>
      <c r="AG108" s="136"/>
      <c r="AH108" s="217"/>
      <c r="AI108" s="1545" t="str">
        <f>IF((AE109="P"),"Yes","No")</f>
        <v>No</v>
      </c>
      <c r="AJ108" s="1222"/>
      <c r="AK108" s="1408"/>
    </row>
    <row r="109" spans="1:37" ht="16.5" customHeight="1" thickBot="1" x14ac:dyDescent="0.25">
      <c r="A109" s="801"/>
      <c r="B109" s="2"/>
      <c r="C109" s="934"/>
      <c r="D109" s="1740"/>
      <c r="E109" s="1740"/>
      <c r="F109" s="1740"/>
      <c r="G109" s="1740"/>
      <c r="H109" s="1740"/>
      <c r="I109" s="1740"/>
      <c r="J109" s="402"/>
      <c r="K109" s="403"/>
      <c r="L109" s="402"/>
      <c r="M109" s="403"/>
      <c r="N109" s="402"/>
      <c r="O109" s="402"/>
      <c r="P109" s="402"/>
      <c r="Q109" s="402"/>
      <c r="R109" s="402"/>
      <c r="S109" s="402"/>
      <c r="T109" s="402"/>
      <c r="U109" s="867"/>
      <c r="V109" s="867"/>
      <c r="W109" s="867"/>
      <c r="X109" s="1275"/>
      <c r="Y109" s="935"/>
      <c r="Z109" s="936"/>
      <c r="AA109" s="6"/>
      <c r="AB109" s="218"/>
      <c r="AC109" s="726"/>
      <c r="AD109" s="216"/>
      <c r="AE109" s="1546">
        <f>INDEX(Data!DN:DN,MATCH(Import_LA_Code,Ref_LA_Codes,0))</f>
        <v>0</v>
      </c>
      <c r="AF109" s="1547"/>
      <c r="AG109" s="1547"/>
      <c r="AH109" s="1547"/>
      <c r="AI109" s="1411"/>
      <c r="AJ109" s="1411"/>
      <c r="AK109" s="1548"/>
    </row>
    <row r="110" spans="1:37" ht="16.5" customHeight="1" thickBot="1" x14ac:dyDescent="0.25">
      <c r="A110" s="801"/>
      <c r="B110" s="2"/>
      <c r="C110" s="934"/>
      <c r="D110" s="401"/>
      <c r="E110" s="402"/>
      <c r="F110" s="402"/>
      <c r="G110" s="402"/>
      <c r="H110" s="402"/>
      <c r="I110" s="402"/>
      <c r="J110" s="402"/>
      <c r="K110" s="403"/>
      <c r="L110" s="402"/>
      <c r="M110" s="403"/>
      <c r="N110" s="402"/>
      <c r="O110" s="402"/>
      <c r="P110" s="402"/>
      <c r="Q110" s="402"/>
      <c r="R110" s="402"/>
      <c r="S110" s="402"/>
      <c r="T110" s="402"/>
      <c r="U110" s="867"/>
      <c r="V110" s="867"/>
      <c r="W110" s="867"/>
      <c r="X110" s="932"/>
      <c r="Y110" s="935"/>
      <c r="Z110" s="936"/>
      <c r="AA110" s="6"/>
      <c r="AB110" s="218"/>
      <c r="AC110" s="726"/>
      <c r="AD110" s="216"/>
    </row>
    <row r="111" spans="1:37" ht="16.5" thickBot="1" x14ac:dyDescent="0.25">
      <c r="A111" s="14"/>
      <c r="B111" s="2"/>
      <c r="C111" s="405"/>
      <c r="D111" s="407" t="s">
        <v>7120</v>
      </c>
      <c r="E111" s="408"/>
      <c r="F111" s="408"/>
      <c r="G111" s="408"/>
      <c r="H111" s="408"/>
      <c r="I111" s="408"/>
      <c r="J111" s="408"/>
      <c r="K111" s="403"/>
      <c r="L111" s="1084">
        <f>INDEX(Data!BP:BP,MATCH(Import_LA_Code,Ref_LA_Codes,0))</f>
        <v>0</v>
      </c>
      <c r="M111" s="403"/>
      <c r="N111" s="402"/>
      <c r="O111" s="1084">
        <f>INDEX(Data!BQ:BQ,MATCH(Import_LA_Code,Ref_LA_Codes,0))</f>
        <v>0</v>
      </c>
      <c r="P111" s="402"/>
      <c r="Q111" s="402"/>
      <c r="R111" s="995">
        <f>INDEX(Data!BR:BR,MATCH(Import_LA_Code,Ref_LA_Codes,0))</f>
        <v>0</v>
      </c>
      <c r="S111" s="1082"/>
      <c r="T111" s="402"/>
      <c r="U111" s="1084">
        <f>INDEX(Data!BS:BS,MATCH(Import_LA_Code,Ref_LA_Codes,0))</f>
        <v>0</v>
      </c>
      <c r="V111" s="402"/>
      <c r="W111" s="402"/>
      <c r="X111" s="1084">
        <f>INDEX(Data!BT:BT,MATCH(Import_LA_Code,Ref_LA_Codes,0))</f>
        <v>0</v>
      </c>
      <c r="Y111" s="404"/>
      <c r="Z111" s="8"/>
      <c r="AA111" s="6"/>
      <c r="AB111" s="218"/>
      <c r="AC111" s="353">
        <f>+IF(L111+O111+R111+U111=X111,0,1)</f>
        <v>0</v>
      </c>
      <c r="AD111" s="433">
        <f>(L111+O111+R111+U111)-X111</f>
        <v>0</v>
      </c>
      <c r="AE111" s="136"/>
      <c r="AF111" s="136"/>
      <c r="AG111" s="136"/>
      <c r="AH111" s="136"/>
    </row>
    <row r="112" spans="1:37" ht="16.5" customHeight="1" thickBot="1" x14ac:dyDescent="0.25">
      <c r="A112" s="14"/>
      <c r="B112" s="2"/>
      <c r="C112" s="405"/>
      <c r="D112" s="401"/>
      <c r="E112" s="402"/>
      <c r="F112" s="402"/>
      <c r="G112" s="402"/>
      <c r="H112" s="402"/>
      <c r="I112" s="402"/>
      <c r="J112" s="402"/>
      <c r="K112" s="403"/>
      <c r="L112" s="402"/>
      <c r="M112" s="403"/>
      <c r="N112" s="402"/>
      <c r="O112" s="402"/>
      <c r="P112" s="402"/>
      <c r="Q112" s="402"/>
      <c r="R112" s="402"/>
      <c r="S112" s="402"/>
      <c r="T112" s="402"/>
      <c r="U112" s="402"/>
      <c r="V112" s="402"/>
      <c r="W112" s="402"/>
      <c r="X112" s="402"/>
      <c r="Y112" s="404"/>
      <c r="Z112" s="8"/>
      <c r="AA112" s="6"/>
      <c r="AB112" s="218"/>
      <c r="AC112" s="726"/>
      <c r="AD112" s="216"/>
      <c r="AE112" s="136"/>
      <c r="AF112" s="218"/>
      <c r="AG112" s="136"/>
      <c r="AH112" s="136"/>
    </row>
    <row r="113" spans="1:34" ht="16.5" customHeight="1" thickBot="1" x14ac:dyDescent="0.25">
      <c r="A113" s="14"/>
      <c r="B113" s="2"/>
      <c r="C113" s="405"/>
      <c r="D113" s="1739" t="s">
        <v>7702</v>
      </c>
      <c r="E113" s="1739"/>
      <c r="F113" s="1739"/>
      <c r="G113" s="1739"/>
      <c r="H113" s="1739"/>
      <c r="I113" s="1739"/>
      <c r="J113" s="408"/>
      <c r="K113" s="403"/>
      <c r="L113" s="1102">
        <f>+L106+L108-L111</f>
        <v>0</v>
      </c>
      <c r="M113" s="403"/>
      <c r="N113" s="402"/>
      <c r="O113" s="1102">
        <f>+O106+O108-O111</f>
        <v>0</v>
      </c>
      <c r="P113" s="402"/>
      <c r="Q113" s="402"/>
      <c r="R113" s="1000">
        <f>+R106+R108-R111</f>
        <v>0</v>
      </c>
      <c r="S113" s="1103"/>
      <c r="T113" s="402"/>
      <c r="U113" s="1102">
        <f>+U106+U108-U111</f>
        <v>0</v>
      </c>
      <c r="V113" s="402"/>
      <c r="W113" s="402"/>
      <c r="X113" s="1102">
        <f>+X106+X108-X111</f>
        <v>0</v>
      </c>
      <c r="Y113" s="1276"/>
      <c r="Z113" s="8"/>
      <c r="AA113" s="6"/>
      <c r="AB113" s="218"/>
      <c r="AC113" s="353">
        <f>+IF(L113+O113+R113+U113=X113,0,1)</f>
        <v>0</v>
      </c>
      <c r="AD113" s="433">
        <f>(L113+O113+R113+U113)-X113</f>
        <v>0</v>
      </c>
      <c r="AE113" s="136"/>
      <c r="AF113" s="136"/>
      <c r="AG113" s="136"/>
      <c r="AH113" s="136"/>
    </row>
    <row r="114" spans="1:34" x14ac:dyDescent="0.2">
      <c r="A114" s="14"/>
      <c r="B114" s="2"/>
      <c r="C114" s="405"/>
      <c r="D114" s="1739"/>
      <c r="E114" s="1739"/>
      <c r="F114" s="1739"/>
      <c r="G114" s="1739"/>
      <c r="H114" s="1739"/>
      <c r="I114" s="1739"/>
      <c r="J114" s="402"/>
      <c r="K114" s="403"/>
      <c r="L114" s="402"/>
      <c r="M114" s="403"/>
      <c r="N114" s="402"/>
      <c r="O114" s="402"/>
      <c r="P114" s="402"/>
      <c r="Q114" s="402"/>
      <c r="R114" s="402"/>
      <c r="S114" s="402"/>
      <c r="T114" s="402"/>
      <c r="U114" s="402"/>
      <c r="V114" s="402"/>
      <c r="W114" s="402"/>
      <c r="X114" s="402"/>
      <c r="Y114" s="404"/>
      <c r="Z114" s="8"/>
      <c r="AA114" s="6"/>
      <c r="AB114" s="218"/>
      <c r="AC114" s="726"/>
      <c r="AD114" s="216"/>
      <c r="AE114" s="136"/>
      <c r="AF114" s="136"/>
      <c r="AG114" s="136"/>
      <c r="AH114" s="136"/>
    </row>
    <row r="115" spans="1:34" ht="15.75" thickBot="1" x14ac:dyDescent="0.25">
      <c r="A115" s="14"/>
      <c r="B115" s="2"/>
      <c r="C115" s="405"/>
      <c r="D115" s="938"/>
      <c r="E115" s="402"/>
      <c r="F115" s="402"/>
      <c r="G115" s="402"/>
      <c r="H115" s="402"/>
      <c r="I115" s="402"/>
      <c r="J115" s="402"/>
      <c r="K115" s="403"/>
      <c r="L115" s="402"/>
      <c r="M115" s="403"/>
      <c r="N115" s="402"/>
      <c r="O115" s="402"/>
      <c r="P115" s="402"/>
      <c r="Q115" s="402"/>
      <c r="R115" s="402"/>
      <c r="S115" s="402"/>
      <c r="T115" s="402"/>
      <c r="U115" s="402"/>
      <c r="V115" s="402"/>
      <c r="W115" s="402"/>
      <c r="X115" s="402"/>
      <c r="Y115" s="404"/>
      <c r="Z115" s="8"/>
      <c r="AA115" s="6"/>
      <c r="AB115" s="218"/>
      <c r="AC115" s="726"/>
      <c r="AD115" s="216"/>
      <c r="AE115" s="136"/>
      <c r="AF115" s="136"/>
      <c r="AG115" s="136"/>
      <c r="AH115" s="136"/>
    </row>
    <row r="116" spans="1:34" ht="16.5" thickBot="1" x14ac:dyDescent="0.25">
      <c r="A116" s="14"/>
      <c r="B116" s="2"/>
      <c r="C116" s="405"/>
      <c r="D116" s="409" t="s">
        <v>7121</v>
      </c>
      <c r="E116" s="402"/>
      <c r="F116" s="402"/>
      <c r="G116" s="402"/>
      <c r="H116" s="402"/>
      <c r="I116" s="402"/>
      <c r="J116" s="402"/>
      <c r="K116" s="403"/>
      <c r="L116" s="1104">
        <f>X116-O116-R116-U116</f>
        <v>0</v>
      </c>
      <c r="M116" s="403"/>
      <c r="N116" s="402"/>
      <c r="O116" s="1102">
        <f>IF($L$20=0,X116-(R116+U116),ROUND(X116*$O$20,0))</f>
        <v>0</v>
      </c>
      <c r="P116" s="402"/>
      <c r="Q116" s="402"/>
      <c r="R116" s="1102">
        <f>ROUND(X116*R20,0)</f>
        <v>0</v>
      </c>
      <c r="S116" s="402"/>
      <c r="T116" s="402"/>
      <c r="U116" s="1000">
        <f>ROUND(X116*U20,0)</f>
        <v>0</v>
      </c>
      <c r="V116" s="1103"/>
      <c r="W116" s="402"/>
      <c r="X116" s="995">
        <f>INDEX(Data!BU:BU,MATCH(Import_LA_Code,Ref_LA_Codes,0))</f>
        <v>0</v>
      </c>
      <c r="Y116" s="1083"/>
      <c r="Z116" s="8"/>
      <c r="AA116" s="6"/>
      <c r="AB116" s="218"/>
      <c r="AC116" s="353">
        <f>+IF(L116+O116+R116+U116=X116,0,1)</f>
        <v>0</v>
      </c>
      <c r="AD116" s="433">
        <f>(L116+O116+R116+U116)-X116</f>
        <v>0</v>
      </c>
      <c r="AE116" s="136"/>
      <c r="AF116" s="136"/>
      <c r="AG116" s="136"/>
      <c r="AH116" s="136"/>
    </row>
    <row r="117" spans="1:34" ht="15.75" thickBot="1" x14ac:dyDescent="0.25">
      <c r="A117" s="14"/>
      <c r="B117" s="2"/>
      <c r="C117" s="405"/>
      <c r="D117" s="401"/>
      <c r="E117" s="402"/>
      <c r="F117" s="402"/>
      <c r="G117" s="402"/>
      <c r="H117" s="402"/>
      <c r="I117" s="402"/>
      <c r="J117" s="402"/>
      <c r="K117" s="403"/>
      <c r="L117" s="402"/>
      <c r="M117" s="403"/>
      <c r="N117" s="402"/>
      <c r="O117" s="402"/>
      <c r="P117" s="402"/>
      <c r="Q117" s="402"/>
      <c r="R117" s="402"/>
      <c r="S117" s="402"/>
      <c r="T117" s="402"/>
      <c r="U117" s="402"/>
      <c r="V117" s="402"/>
      <c r="W117" s="402"/>
      <c r="X117" s="402"/>
      <c r="Y117" s="404"/>
      <c r="Z117" s="8"/>
      <c r="AA117" s="6"/>
      <c r="AB117" s="218"/>
      <c r="AC117" s="726"/>
      <c r="AD117" s="216"/>
      <c r="AE117" s="136"/>
      <c r="AF117" s="136"/>
      <c r="AG117" s="136"/>
      <c r="AH117" s="136"/>
    </row>
    <row r="118" spans="1:34" ht="16.5" thickBot="1" x14ac:dyDescent="0.25">
      <c r="A118" s="14"/>
      <c r="B118" s="2"/>
      <c r="C118" s="405"/>
      <c r="D118" s="409" t="s">
        <v>7122</v>
      </c>
      <c r="E118" s="402"/>
      <c r="F118" s="402"/>
      <c r="G118" s="402"/>
      <c r="H118" s="402"/>
      <c r="I118" s="402"/>
      <c r="J118" s="402"/>
      <c r="K118" s="403"/>
      <c r="L118" s="1000">
        <f>X118-O118-R118-U118</f>
        <v>0</v>
      </c>
      <c r="M118" s="1105"/>
      <c r="N118" s="402"/>
      <c r="O118" s="1102">
        <f>IF($L$20=0,X118-(R118+U118),ROUND(X118*$O$20,0))</f>
        <v>0</v>
      </c>
      <c r="P118" s="402"/>
      <c r="Q118" s="402"/>
      <c r="R118" s="1000">
        <f>ROUND(X118*R20,0)</f>
        <v>0</v>
      </c>
      <c r="S118" s="1103"/>
      <c r="T118" s="402"/>
      <c r="U118" s="1102">
        <f>ROUND(X118*U20,0)</f>
        <v>0</v>
      </c>
      <c r="V118" s="402"/>
      <c r="W118" s="402"/>
      <c r="X118" s="1102">
        <f>'Part 1'!K69</f>
        <v>0</v>
      </c>
      <c r="Y118" s="404"/>
      <c r="Z118" s="8"/>
      <c r="AA118" s="6"/>
      <c r="AB118" s="218"/>
      <c r="AC118" s="353">
        <f>+IF(L118+O118+R118+U118=X118,0,1)</f>
        <v>0</v>
      </c>
      <c r="AD118" s="433">
        <f>(L118+O118+R118+U118)-X118</f>
        <v>0</v>
      </c>
      <c r="AE118" s="136"/>
      <c r="AF118" s="136"/>
      <c r="AG118" s="136"/>
      <c r="AH118" s="136"/>
    </row>
    <row r="119" spans="1:34" ht="15.75" thickBot="1" x14ac:dyDescent="0.25">
      <c r="A119" s="14"/>
      <c r="B119" s="2"/>
      <c r="C119" s="405"/>
      <c r="D119" s="401"/>
      <c r="E119" s="402"/>
      <c r="F119" s="402"/>
      <c r="G119" s="402"/>
      <c r="H119" s="402"/>
      <c r="I119" s="402"/>
      <c r="J119" s="402"/>
      <c r="K119" s="403"/>
      <c r="L119" s="402"/>
      <c r="M119" s="403"/>
      <c r="N119" s="402"/>
      <c r="O119" s="402"/>
      <c r="P119" s="402"/>
      <c r="Q119" s="402"/>
      <c r="R119" s="402"/>
      <c r="S119" s="402"/>
      <c r="T119" s="402"/>
      <c r="U119" s="402"/>
      <c r="V119" s="402"/>
      <c r="W119" s="402"/>
      <c r="X119" s="402"/>
      <c r="Y119" s="404"/>
      <c r="Z119" s="8"/>
      <c r="AA119" s="6"/>
      <c r="AB119" s="218"/>
      <c r="AC119" s="726"/>
      <c r="AD119" s="216"/>
      <c r="AE119" s="136"/>
      <c r="AF119" s="136"/>
      <c r="AG119" s="136"/>
      <c r="AH119" s="136"/>
    </row>
    <row r="120" spans="1:34" ht="16.5" thickBot="1" x14ac:dyDescent="0.25">
      <c r="A120" s="14"/>
      <c r="B120" s="2"/>
      <c r="C120" s="405"/>
      <c r="D120" s="415" t="s">
        <v>7701</v>
      </c>
      <c r="E120" s="402"/>
      <c r="F120" s="402"/>
      <c r="G120" s="402"/>
      <c r="H120" s="402"/>
      <c r="I120" s="402"/>
      <c r="J120" s="402"/>
      <c r="K120" s="403"/>
      <c r="L120" s="1000">
        <f>+L118-L116</f>
        <v>0</v>
      </c>
      <c r="M120" s="1105"/>
      <c r="N120" s="402"/>
      <c r="O120" s="1102">
        <f>+O118-O116</f>
        <v>0</v>
      </c>
      <c r="P120" s="402"/>
      <c r="Q120" s="402"/>
      <c r="R120" s="1102">
        <f>+R118-R116</f>
        <v>0</v>
      </c>
      <c r="S120" s="402"/>
      <c r="T120" s="402"/>
      <c r="U120" s="1000">
        <f>+U118-U116</f>
        <v>0</v>
      </c>
      <c r="V120" s="1103"/>
      <c r="W120" s="402"/>
      <c r="X120" s="1102">
        <f>+X118-X116</f>
        <v>0</v>
      </c>
      <c r="Y120" s="404"/>
      <c r="Z120" s="8"/>
      <c r="AA120" s="6"/>
      <c r="AB120" s="218"/>
      <c r="AC120" s="353">
        <f>+IF(L120+O120+R120+U120=X120,0,1)</f>
        <v>0</v>
      </c>
      <c r="AD120" s="433">
        <f>(L120+O120+R120+U120)-X120</f>
        <v>0</v>
      </c>
      <c r="AE120" s="136"/>
      <c r="AF120" s="136"/>
      <c r="AG120" s="136"/>
      <c r="AH120" s="136"/>
    </row>
    <row r="121" spans="1:34" x14ac:dyDescent="0.2">
      <c r="A121" s="14"/>
      <c r="B121" s="2"/>
      <c r="C121" s="405"/>
      <c r="D121" s="401"/>
      <c r="E121" s="402"/>
      <c r="F121" s="402"/>
      <c r="G121" s="402"/>
      <c r="H121" s="402"/>
      <c r="I121" s="402"/>
      <c r="J121" s="402"/>
      <c r="K121" s="403"/>
      <c r="L121" s="402"/>
      <c r="M121" s="403"/>
      <c r="N121" s="402"/>
      <c r="O121" s="402"/>
      <c r="P121" s="402"/>
      <c r="Q121" s="402"/>
      <c r="R121" s="402"/>
      <c r="S121" s="402"/>
      <c r="T121" s="402"/>
      <c r="U121" s="402"/>
      <c r="V121" s="402"/>
      <c r="W121" s="402"/>
      <c r="X121" s="402"/>
      <c r="Y121" s="404"/>
      <c r="Z121" s="8"/>
      <c r="AA121" s="6"/>
      <c r="AB121" s="218"/>
      <c r="AC121" s="726"/>
      <c r="AD121" s="216"/>
      <c r="AE121" s="136"/>
      <c r="AF121" s="136"/>
      <c r="AG121" s="136"/>
      <c r="AH121" s="136"/>
    </row>
    <row r="122" spans="1:34" ht="15.75" thickBot="1" x14ac:dyDescent="0.25">
      <c r="A122" s="14"/>
      <c r="B122" s="2"/>
      <c r="C122" s="405"/>
      <c r="D122" s="415" t="s">
        <v>3687</v>
      </c>
      <c r="E122" s="402"/>
      <c r="F122" s="402"/>
      <c r="G122" s="402"/>
      <c r="H122" s="402"/>
      <c r="I122" s="402"/>
      <c r="J122" s="402"/>
      <c r="K122" s="403"/>
      <c r="L122" s="402"/>
      <c r="M122" s="403"/>
      <c r="N122" s="402"/>
      <c r="O122" s="402"/>
      <c r="P122" s="402"/>
      <c r="Q122" s="402"/>
      <c r="R122" s="402"/>
      <c r="S122" s="402"/>
      <c r="T122" s="402"/>
      <c r="U122" s="402"/>
      <c r="V122" s="402"/>
      <c r="W122" s="402"/>
      <c r="X122" s="402"/>
      <c r="Y122" s="846"/>
      <c r="Z122" s="819"/>
      <c r="AA122" s="6"/>
      <c r="AB122" s="218"/>
      <c r="AC122" s="726"/>
      <c r="AD122" s="216"/>
      <c r="AE122" s="136"/>
      <c r="AF122" s="136"/>
      <c r="AG122" s="136"/>
      <c r="AH122" s="136"/>
    </row>
    <row r="123" spans="1:34" ht="16.5" thickBot="1" x14ac:dyDescent="0.25">
      <c r="A123" s="14"/>
      <c r="B123" s="2"/>
      <c r="C123" s="405"/>
      <c r="D123" s="409" t="s">
        <v>7123</v>
      </c>
      <c r="E123" s="402"/>
      <c r="F123" s="402"/>
      <c r="G123" s="402"/>
      <c r="H123" s="402"/>
      <c r="I123" s="402"/>
      <c r="J123" s="402"/>
      <c r="K123" s="403"/>
      <c r="L123" s="1102">
        <f>+L113+L120</f>
        <v>0</v>
      </c>
      <c r="M123" s="403"/>
      <c r="N123" s="402"/>
      <c r="O123" s="1107">
        <f>+O113+O120</f>
        <v>0</v>
      </c>
      <c r="P123" s="402"/>
      <c r="Q123" s="402"/>
      <c r="R123" s="1000">
        <f>+R113+R120</f>
        <v>0</v>
      </c>
      <c r="S123" s="1103"/>
      <c r="T123" s="402"/>
      <c r="U123" s="1102">
        <f>+U113+U120</f>
        <v>0</v>
      </c>
      <c r="V123" s="402"/>
      <c r="W123" s="402"/>
      <c r="X123" s="1102">
        <f>+X113+X120</f>
        <v>0</v>
      </c>
      <c r="Y123" s="404"/>
      <c r="Z123" s="8"/>
      <c r="AA123" s="6"/>
      <c r="AB123" s="218"/>
      <c r="AC123" s="353">
        <f>+IF(L123+O123+R123+U123=X123,0,1)</f>
        <v>0</v>
      </c>
      <c r="AD123" s="433">
        <f>(L123+O123+R123+U123)-X123</f>
        <v>0</v>
      </c>
      <c r="AE123" s="136"/>
      <c r="AF123" s="136"/>
      <c r="AG123" s="136"/>
      <c r="AH123" s="136"/>
    </row>
    <row r="124" spans="1:34" ht="15.75" thickBot="1" x14ac:dyDescent="0.25">
      <c r="A124" s="14"/>
      <c r="B124" s="2"/>
      <c r="C124" s="410"/>
      <c r="D124" s="411"/>
      <c r="E124" s="412"/>
      <c r="F124" s="412"/>
      <c r="G124" s="412"/>
      <c r="H124" s="412"/>
      <c r="I124" s="412"/>
      <c r="J124" s="412"/>
      <c r="K124" s="413"/>
      <c r="L124" s="412"/>
      <c r="M124" s="413"/>
      <c r="N124" s="412"/>
      <c r="O124" s="1106"/>
      <c r="P124" s="412"/>
      <c r="Q124" s="412"/>
      <c r="R124" s="412"/>
      <c r="S124" s="412"/>
      <c r="T124" s="412"/>
      <c r="U124" s="412"/>
      <c r="V124" s="412"/>
      <c r="W124" s="412"/>
      <c r="X124" s="412"/>
      <c r="Y124" s="414"/>
      <c r="Z124" s="8"/>
      <c r="AA124" s="6"/>
      <c r="AB124" s="218"/>
      <c r="AC124" s="433"/>
      <c r="AD124" s="216"/>
      <c r="AE124" s="136"/>
      <c r="AF124" s="136"/>
      <c r="AG124" s="136"/>
      <c r="AH124" s="136"/>
    </row>
    <row r="125" spans="1:34" ht="15.75" x14ac:dyDescent="0.2">
      <c r="A125" s="14"/>
      <c r="B125" s="2"/>
      <c r="C125" s="1738"/>
      <c r="D125" s="1738"/>
      <c r="E125" s="1738"/>
      <c r="F125" s="1738"/>
      <c r="G125" s="1738"/>
      <c r="H125" s="1738"/>
      <c r="I125" s="1738"/>
      <c r="J125" s="1738"/>
      <c r="K125" s="1738"/>
      <c r="L125" s="1738"/>
      <c r="M125" s="1738"/>
      <c r="N125" s="1738"/>
      <c r="O125" s="1738"/>
      <c r="P125" s="1738"/>
      <c r="Q125" s="1738"/>
      <c r="R125" s="1738"/>
      <c r="S125" s="1738"/>
      <c r="T125" s="1738"/>
      <c r="U125" s="1738"/>
      <c r="V125" s="1738"/>
      <c r="W125" s="1738"/>
      <c r="X125" s="1738"/>
      <c r="Y125" s="2"/>
      <c r="Z125" s="8"/>
      <c r="AA125" s="6"/>
      <c r="AC125" s="216"/>
      <c r="AD125" s="216"/>
      <c r="AE125" s="136"/>
      <c r="AF125" s="136"/>
      <c r="AG125" s="136"/>
      <c r="AH125" s="136"/>
    </row>
    <row r="126" spans="1:34" x14ac:dyDescent="0.2">
      <c r="A126" s="14"/>
      <c r="B126" s="2"/>
      <c r="C126" s="17"/>
      <c r="D126" s="17"/>
      <c r="E126" s="2"/>
      <c r="F126" s="2"/>
      <c r="G126" s="2"/>
      <c r="H126" s="2"/>
      <c r="I126" s="2"/>
      <c r="J126" s="2"/>
      <c r="K126" s="2"/>
      <c r="L126" s="17"/>
      <c r="M126" s="17"/>
      <c r="N126" s="17"/>
      <c r="O126" s="17"/>
      <c r="P126" s="17"/>
      <c r="Q126" s="17"/>
      <c r="R126" s="17"/>
      <c r="S126" s="17"/>
      <c r="T126" s="17"/>
      <c r="U126" s="17"/>
      <c r="V126" s="17"/>
      <c r="W126" s="17"/>
      <c r="X126" s="17"/>
      <c r="Y126" s="2"/>
      <c r="Z126" s="8"/>
      <c r="AA126" s="6"/>
    </row>
    <row r="127" spans="1:34" ht="15.75" thickBot="1" x14ac:dyDescent="0.25">
      <c r="A127" s="15"/>
      <c r="B127" s="16"/>
      <c r="C127" s="100"/>
      <c r="D127" s="100"/>
      <c r="E127" s="16"/>
      <c r="F127" s="16"/>
      <c r="G127" s="16"/>
      <c r="H127" s="16"/>
      <c r="I127" s="16"/>
      <c r="J127" s="16"/>
      <c r="K127" s="852"/>
      <c r="L127" s="100"/>
      <c r="M127" s="100"/>
      <c r="N127" s="100"/>
      <c r="O127" s="100"/>
      <c r="P127" s="100"/>
      <c r="Q127" s="100"/>
      <c r="R127" s="100"/>
      <c r="S127" s="100"/>
      <c r="T127" s="100"/>
      <c r="U127" s="100"/>
      <c r="V127" s="100"/>
      <c r="W127" s="100"/>
      <c r="X127" s="100"/>
      <c r="Y127" s="100"/>
      <c r="Z127" s="431"/>
      <c r="AA127" s="6"/>
    </row>
    <row r="129" spans="12:18" hidden="1" x14ac:dyDescent="0.2"/>
    <row r="130" spans="12:18" hidden="1" x14ac:dyDescent="0.2">
      <c r="L130" s="1735">
        <f>+U86+O86+L86-X86</f>
        <v>0</v>
      </c>
      <c r="M130" s="1625"/>
      <c r="N130" s="1625"/>
      <c r="O130" s="1625"/>
      <c r="P130" s="1625"/>
      <c r="Q130" s="1625"/>
      <c r="R130" s="1625"/>
    </row>
    <row r="131" spans="12:18" hidden="1" x14ac:dyDescent="0.2"/>
  </sheetData>
  <sheetProtection sheet="1" objects="1" scenarios="1"/>
  <mergeCells count="20">
    <mergeCell ref="L130:R130"/>
    <mergeCell ref="L103:L104"/>
    <mergeCell ref="O103:O104"/>
    <mergeCell ref="R103:R104"/>
    <mergeCell ref="C125:X125"/>
    <mergeCell ref="D113:I114"/>
    <mergeCell ref="D108:I109"/>
    <mergeCell ref="U103:U104"/>
    <mergeCell ref="D20:I21"/>
    <mergeCell ref="C12:H12"/>
    <mergeCell ref="S1:T1"/>
    <mergeCell ref="A3:Z3"/>
    <mergeCell ref="A5:Z5"/>
    <mergeCell ref="A7:Z7"/>
    <mergeCell ref="C13:X14"/>
    <mergeCell ref="A2:Z2"/>
    <mergeCell ref="U16:U17"/>
    <mergeCell ref="L16:L17"/>
    <mergeCell ref="R16:R17"/>
    <mergeCell ref="O16:O17"/>
  </mergeCells>
  <phoneticPr fontId="9" type="noConversion"/>
  <conditionalFormatting sqref="K16:M65 K66 M66 K67:M124">
    <cfRule type="expression" dxfId="28" priority="24">
      <formula>AND($L$16="")=TRUE</formula>
    </cfRule>
  </conditionalFormatting>
  <conditionalFormatting sqref="L54 O54 R54 U54 X54 L67 O67 R67 U67 X67 L108 O108 R108 U108 X108">
    <cfRule type="expression" dxfId="27" priority="11">
      <formula>$AI$108="No"</formula>
    </cfRule>
  </conditionalFormatting>
  <conditionalFormatting sqref="N16:P53 N54 P54 N55:P65 N66:N67 P66:P67 N68:P69 N70 P70 N71:P124">
    <cfRule type="expression" dxfId="26" priority="29">
      <formula>AND($O$16="")=TRUE</formula>
    </cfRule>
  </conditionalFormatting>
  <conditionalFormatting sqref="O41 X41">
    <cfRule type="expression" dxfId="25" priority="236">
      <formula>$AC$41=0</formula>
    </cfRule>
  </conditionalFormatting>
  <conditionalFormatting sqref="O54">
    <cfRule type="expression" dxfId="24" priority="12">
      <formula>AND($L$16="")=TRUE</formula>
    </cfRule>
  </conditionalFormatting>
  <conditionalFormatting sqref="O67">
    <cfRule type="expression" dxfId="23" priority="16">
      <formula>AND($L$16="")=TRUE</formula>
    </cfRule>
  </conditionalFormatting>
  <conditionalFormatting sqref="O70">
    <cfRule type="expression" dxfId="22" priority="5">
      <formula>AND($L$16="")=TRUE</formula>
    </cfRule>
  </conditionalFormatting>
  <conditionalFormatting sqref="Q16:S124">
    <cfRule type="expression" dxfId="21" priority="30">
      <formula>AND($R$16="")=TRUE</formula>
    </cfRule>
  </conditionalFormatting>
  <conditionalFormatting sqref="R33">
    <cfRule type="expression" dxfId="20" priority="250" stopIfTrue="1">
      <formula>AND(NOT(Import_LA_Code="E0703"),$R$16="",OR($R$20=0))</formula>
    </cfRule>
    <cfRule type="expression" dxfId="19" priority="284">
      <formula>AND(NOT(Import_LA_Code="E0703"),$R$16&lt;&gt;"")</formula>
    </cfRule>
  </conditionalFormatting>
  <conditionalFormatting sqref="R54">
    <cfRule type="expression" dxfId="18" priority="382">
      <formula>AND($L$16="")=TRUE</formula>
    </cfRule>
  </conditionalFormatting>
  <conditionalFormatting sqref="R67">
    <cfRule type="expression" dxfId="17" priority="15">
      <formula>AND($L$16="")=TRUE</formula>
    </cfRule>
  </conditionalFormatting>
  <conditionalFormatting sqref="R70">
    <cfRule type="expression" dxfId="16" priority="4">
      <formula>AND($L$16="")=TRUE</formula>
    </cfRule>
  </conditionalFormatting>
  <conditionalFormatting sqref="T16:V124">
    <cfRule type="expression" dxfId="15" priority="34">
      <formula>AND($U$16="")=TRUE</formula>
    </cfRule>
  </conditionalFormatting>
  <conditionalFormatting sqref="U54">
    <cfRule type="expression" dxfId="14" priority="10">
      <formula>AND($L$16="")=TRUE</formula>
    </cfRule>
  </conditionalFormatting>
  <conditionalFormatting sqref="U67">
    <cfRule type="expression" dxfId="13" priority="14">
      <formula>AND($L$16="")=TRUE</formula>
    </cfRule>
  </conditionalFormatting>
  <conditionalFormatting sqref="X70">
    <cfRule type="expression" dxfId="12" priority="2">
      <formula>AND($L$16="")=TRUE</formula>
    </cfRule>
  </conditionalFormatting>
  <dataValidations count="46">
    <dataValidation type="custom" allowBlank="1" showInputMessage="1" showErrorMessage="1" error="Data entry is not allowed in this cell" sqref="U96 R123 U123 X123 R94:R96 X24 U24 R24 O24 L24 L26 L28 X26 R78 U78 L57 O78 O74 U80 U74 X20 L74 U70 U72 R72 O72 L72 R70 R65 O65 R49 O49 X65 U65 L55 U57 R57 O57 L78 L59 R55 U55 X108 O55 X49 U49 R33 R61 O59 R59 U59 L53 X57 O53 X52:X55 U94 L94 R74:R76 O94 O123 L92 O92 R92 U92 X92 U20 X88 X82 L61 X86 O86 X94 L82 X80 L86 X84 U84 R84 O84 L84 O80 U86 X70 X96 L80 X78 O31 X31 X33 O33 O35 R35 X35 X37 U37 R37 O37 O39 R39 U39 X39 X41 O41 O43 R43 U43 X43 X47 U47 R47 O47 L47 L49 L113 O113 R113 U113 X113 X116 U116 R116 O116 X59 L118 O118 R118 U118 X106 X120 U120 R120 O120 L120 L123 R80:R82 U82 O82 O76 R86:R88 O88 U76 R20 U88 L76 L96 O96 L20 O20 L88 X90 U90 U61 X61 L116 L106 O106 R106 U106 X118 U52:U53 L65 L70 O70 L90 O90 R90 O61 R53 R52 O52 L52" xr:uid="{27714856-2952-4599-906D-1AE17A86CD84}">
      <formula1>"$AF$1=""NA"""</formula1>
    </dataValidation>
    <dataValidation allowBlank="1" showInputMessage="1" showErrorMessage="1" prompt="This was line 27 in NNDR3 23-24" sqref="D111" xr:uid="{F3BF5688-818E-425E-B312-19FCC9A822BB}"/>
    <dataValidation allowBlank="1" showInputMessage="1" showErrorMessage="1" prompt="This was Line 29 in NNDR3 23-24" sqref="D116" xr:uid="{0719589E-36C4-4E3E-BDA4-6BC47AAA3905}"/>
    <dataValidation allowBlank="1" showInputMessage="1" showErrorMessage="1" prompt="This was line 30 in NNDR3 23-24" sqref="D118" xr:uid="{8A3E4F32-6139-47A1-999F-6711AA6CE07D}"/>
    <dataValidation allowBlank="1" showInputMessage="1" showErrorMessage="1" prompt="This was line 31 in NNDR3 23-24" sqref="D120" xr:uid="{67AF18BC-3B6F-403E-836E-36F1510292B3}"/>
    <dataValidation allowBlank="1" showInputMessage="1" showErrorMessage="1" prompt="This was line 32 in NNDR3 23-24" sqref="D123" xr:uid="{B86247D0-221F-4B96-9CE9-1E015F87ACDE}"/>
    <dataValidation allowBlank="1" showInputMessage="1" showErrorMessage="1" prompt="This was line 28 in NNDR3 23-24" sqref="D113:I114" xr:uid="{6798D4F0-EA1C-4E40-891F-3BBE2322C9CB}"/>
    <dataValidation type="custom" allowBlank="1" showInputMessage="1" showErrorMessage="1" error="Data entry is not allowed in this cell" sqref="L111 O111 R111 U111 X111 AI109 AJ104:AK109 AI104:AI107 AF104:AH109 AE104:AE108 AI108 AE109" xr:uid="{6169C85F-2439-4F33-8EFC-06C2DDD4F4DB}">
      <formula1>"$O$1=""na"""</formula1>
    </dataValidation>
    <dataValidation allowBlank="1" showInputMessage="1" showErrorMessage="1" prompt="This was line 1 in NNDR3 23-24" sqref="D24" xr:uid="{17A8C6E7-0513-42B2-9A84-EFAAFC395554}"/>
    <dataValidation allowBlank="1" showInputMessage="1" showErrorMessage="1" prompt="This was line 2 in NNDR3 23-24" sqref="D26" xr:uid="{B4EFA81D-A476-4C74-B204-39129E75DC42}"/>
    <dataValidation allowBlank="1" showInputMessage="1" showErrorMessage="1" prompt="This was line 3 in NNDR3 23-24" sqref="D28" xr:uid="{9CB651F9-294B-48BC-AEAE-C164E7114E35}"/>
    <dataValidation allowBlank="1" showInputMessage="1" showErrorMessage="1" prompt="This was line 4 in NNDR3 23-24" sqref="D31" xr:uid="{25C6F076-213A-4A67-AAB0-36FEA588CC54}"/>
    <dataValidation allowBlank="1" showInputMessage="1" showErrorMessage="1" prompt="This was line 5 in NNDR3 23-24" sqref="D33" xr:uid="{638F0185-F2E1-4BD4-9360-3B500F48AE4F}"/>
    <dataValidation allowBlank="1" showInputMessage="1" showErrorMessage="1" prompt="This was line 6 in NNDR3 23-24" sqref="D35" xr:uid="{65673B98-258B-4789-A107-CFD18E17AF1D}"/>
    <dataValidation allowBlank="1" showInputMessage="1" showErrorMessage="1" prompt="This was line 7 in NNDR3 23-24" sqref="D37" xr:uid="{B6654A8F-4A30-452A-991F-C3659CD0C329}"/>
    <dataValidation allowBlank="1" showInputMessage="1" showErrorMessage="1" prompt="This was line 8 in NNDR3 23-24" sqref="D39" xr:uid="{1C288664-8707-49F6-B387-E4F00F83053E}"/>
    <dataValidation allowBlank="1" showInputMessage="1" showErrorMessage="1" prompt="This was line 9 in NNDR3 23-24" sqref="D41" xr:uid="{E85BB6B6-F502-4461-93F5-4C557536B0E7}"/>
    <dataValidation allowBlank="1" showInputMessage="1" showErrorMessage="1" prompt="This was line 10 in NNDR3 23-24" sqref="D43" xr:uid="{5FA70D38-0491-4A18-86F4-45AE285E4190}"/>
    <dataValidation allowBlank="1" showInputMessage="1" showErrorMessage="1" prompt="This was line 11 in NNDR3 23-24" sqref="D47" xr:uid="{14551E47-B333-4BE6-B4EE-881A202D67ED}"/>
    <dataValidation allowBlank="1" showInputMessage="1" showErrorMessage="1" prompt="This was line 12 in NNDR3 23-24" sqref="D49" xr:uid="{16414127-6441-4E05-8233-60F0337EE5F6}"/>
    <dataValidation allowBlank="1" showInputMessage="1" showErrorMessage="1" prompt="This was line 13 in NNDR3 22-23" sqref="D53 D55" xr:uid="{2BD7CED7-9955-477A-A0EE-8B61B3EEB4FD}"/>
    <dataValidation allowBlank="1" showInputMessage="1" showErrorMessage="1" prompt="This was line 14 in NNDR3 23-24" sqref="D57" xr:uid="{42AFCCCD-EBAB-476E-8764-D294B566C112}"/>
    <dataValidation allowBlank="1" showInputMessage="1" showErrorMessage="1" prompt="This was line 15 in NNDR3 23-24" sqref="D59" xr:uid="{5BE5EE1D-7F90-49DB-9BAF-B1AE75FF072F}"/>
    <dataValidation allowBlank="1" showInputMessage="1" showErrorMessage="1" prompt="This was line 16 in NNDR3 23-24" sqref="D61" xr:uid="{FF1FE5A5-53AF-4843-BD75-7A4ACE0C3CB5}"/>
    <dataValidation allowBlank="1" showInputMessage="1" showErrorMessage="1" prompt="This was line 17 in NNDR3 23-24" sqref="D65" xr:uid="{46CFE59D-6A2C-4B6E-AF70-A017A4962737}"/>
    <dataValidation allowBlank="1" showInputMessage="1" showErrorMessage="1" prompt="This was line 17a in NNDR3 23-24" sqref="D72" xr:uid="{C9F67343-65E6-47B3-A2DD-F331BE35B960}"/>
    <dataValidation allowBlank="1" showInputMessage="1" showErrorMessage="1" prompt="This was line 17b in NNDR3 23-24" sqref="D74" xr:uid="{0AE0428A-10CC-4756-9721-C6C3E6C9CF78}"/>
    <dataValidation allowBlank="1" showInputMessage="1" showErrorMessage="1" prompt="This was line 17c in NNDR3 23-24" sqref="D76" xr:uid="{E5B048EA-901B-4133-946B-C3772E111A3E}"/>
    <dataValidation allowBlank="1" showInputMessage="1" showErrorMessage="1" prompt="This was line 18 in NNDR3 23-24" sqref="D78" xr:uid="{90FBB2B2-7024-4FCC-9B5F-828BBFA5F367}"/>
    <dataValidation allowBlank="1" showInputMessage="1" showErrorMessage="1" prompt="This was line 19 in NNDR3 23-24" sqref="D80" xr:uid="{FDAB678E-56CC-4740-97BC-E34BB5D45014}"/>
    <dataValidation allowBlank="1" showInputMessage="1" showErrorMessage="1" prompt="This was line 24c in NNDR3 23-24" sqref="D96" xr:uid="{9925AF8D-A8D9-4A61-AA82-4407AEB88F9E}"/>
    <dataValidation allowBlank="1" showInputMessage="1" showErrorMessage="1" prompt="This was line 21 in NNDR3 23-24" sqref="D84" xr:uid="{E860A32B-9D85-425E-B7E3-A50C38425F94}"/>
    <dataValidation allowBlank="1" showInputMessage="1" showErrorMessage="1" prompt="This was line 22 in NNDR3 23-24" sqref="D86" xr:uid="{E0C0AD1B-96B9-4B4D-B8E5-0329DA643F7C}"/>
    <dataValidation allowBlank="1" showInputMessage="1" showErrorMessage="1" prompt="This was line 24 in NNDR3 23-24" sqref="D90" xr:uid="{19B2D6C9-A5D8-406B-9E30-08174D9F0C6A}"/>
    <dataValidation allowBlank="1" showInputMessage="1" showErrorMessage="1" prompt="This was line 24a in NNDR3 23-24" sqref="D92" xr:uid="{246C589A-1D5B-4DAB-9DF5-6F36D8C3CE35}"/>
    <dataValidation allowBlank="1" showInputMessage="1" showErrorMessage="1" prompt="This was line 24b in NNDR3 23-24" sqref="D94" xr:uid="{7AA279DF-2907-4101-811B-9C3594523850}"/>
    <dataValidation allowBlank="1" showInputMessage="1" showErrorMessage="1" prompt="This was line 25 in NNDR3 23-24" sqref="D106" xr:uid="{904C21BA-148B-4F0F-8B3A-5B0CA3A52CCC}"/>
    <dataValidation allowBlank="1" showInputMessage="1" showErrorMessage="1" prompt="This was line 26 in NNDR3 23-24" sqref="D108:I109" xr:uid="{68674A75-6910-41A6-8C80-DAC5C1021C27}"/>
    <dataValidation type="custom" allowBlank="1" showInputMessage="1" showErrorMessage="1" error="This cell cannot be overwritten because no adjustment has been entered on Line 18." sqref="X72 X74 X76" xr:uid="{C6006C0E-9A32-48BB-B7CC-1A98749C6D5C}">
      <formula1>$X$67&lt;&gt;0</formula1>
    </dataValidation>
    <dataValidation type="custom" allowBlank="1" showInputMessage="1" showErrorMessage="1" errorTitle="DO NOT AMEND" error="DO NOT AMEND THESE CELLS" sqref="AC124:AC1048576 AB1:AB1048576 AD1:AD1048576 AC1:AC46" xr:uid="{966C3946-6B25-4E18-ACC0-ADC440A49ADB}">
      <formula1>"if(ba1=""n/a"")"</formula1>
    </dataValidation>
    <dataValidation allowBlank="1" showInputMessage="1" showErrorMessage="1" prompt="This was line 13 in NNDR3 23-24" sqref="D52" xr:uid="{AB2886D0-D8AF-4D1B-B422-E4F192FFC7B4}"/>
    <dataValidation allowBlank="1" showInputMessage="1" showErrorMessage="1" prompt="This is a new line in NNDR3 24/25" sqref="D54" xr:uid="{1D60E861-C419-4101-BCA6-161B17AB571A}"/>
    <dataValidation allowBlank="1" showInputMessage="1" showErrorMessage="1" prompt="This is a new line in NNDR3 2024-25" sqref="D67" xr:uid="{78E112FC-A494-47CE-B186-872ED46E4BDB}"/>
    <dataValidation allowBlank="1" showInputMessage="1" showErrorMessage="1" prompt="This is a new line in 2024-25" sqref="D70" xr:uid="{F567E134-D78D-4D83-A76B-F7DBAD3702BB}"/>
    <dataValidation allowBlank="1" showInputMessage="1" showErrorMessage="1" prompt="This was line 20 in NNDR3 23-24" sqref="D82" xr:uid="{76B63303-CBCB-4DB1-A672-201EBEF4FEEB}"/>
    <dataValidation allowBlank="1" showInputMessage="1" showErrorMessage="1" prompt="This was line 23 in NNDR3 23-24" sqref="D88" xr:uid="{BADB46D7-471B-4DF7-963B-13FA6DF3E611}"/>
  </dataValidations>
  <printOptions horizontalCentered="1"/>
  <pageMargins left="0.39370078740157483" right="0.39370078740157483" top="0.59055118110236227" bottom="0.59055118110236227" header="0.51181102362204722" footer="0.51181102362204722"/>
  <pageSetup paperSize="9" scale="45" fitToHeight="0" orientation="portrait" r:id="rId1"/>
  <headerFooter alignWithMargins="0">
    <oddHeader>&amp;C&amp;"Calibri"&amp;10&amp;K000000 OFFICIAL&amp;1#_x000D_</oddHeader>
    <oddFooter>&amp;C_x000D_&amp;1#&amp;"Calibri"&amp;10&amp;K000000 OFFICIAL</oddFooter>
  </headerFooter>
  <rowBreaks count="1" manualBreakCount="1">
    <brk id="98" max="2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BA80"/>
  <sheetViews>
    <sheetView showGridLines="0" zoomScaleNormal="100" workbookViewId="0"/>
  </sheetViews>
  <sheetFormatPr defaultRowHeight="15" x14ac:dyDescent="0.2"/>
  <cols>
    <col min="1" max="1" width="3.85546875" style="5" customWidth="1"/>
    <col min="2" max="2" width="10.85546875" style="5" bestFit="1" customWidth="1"/>
    <col min="3" max="3" width="38.42578125" style="5" bestFit="1" customWidth="1"/>
    <col min="4" max="4" width="18.85546875" style="5" customWidth="1"/>
    <col min="5" max="5" width="15.85546875" style="5" customWidth="1"/>
    <col min="6" max="6" width="3.85546875" style="5" customWidth="1"/>
    <col min="7" max="7" width="16.85546875" style="5" bestFit="1" customWidth="1"/>
    <col min="8" max="8" width="10.85546875" style="5" bestFit="1" customWidth="1"/>
    <col min="9" max="9" width="3.85546875" style="5" customWidth="1"/>
    <col min="10" max="10" width="12.85546875" style="303" bestFit="1" customWidth="1"/>
    <col min="11" max="11" width="9.140625" style="303" bestFit="1" customWidth="1"/>
    <col min="12" max="12" width="3.85546875" style="303" customWidth="1"/>
    <col min="13" max="13" width="27.85546875" style="303" bestFit="1" customWidth="1"/>
    <col min="14" max="14" width="3.85546875" style="220" customWidth="1"/>
    <col min="15" max="15" width="50.85546875" style="136" customWidth="1"/>
    <col min="16" max="16" width="3.85546875" style="136" customWidth="1"/>
    <col min="17" max="17" width="9.140625" style="136" hidden="1" customWidth="1"/>
    <col min="18" max="18" width="3.85546875" style="136" hidden="1" customWidth="1"/>
    <col min="19" max="39" width="9.140625" style="136" hidden="1" customWidth="1"/>
    <col min="40" max="53" width="9.140625" style="5" hidden="1" customWidth="1"/>
    <col min="54" max="54" width="9.140625" style="5" customWidth="1"/>
    <col min="55" max="255" width="9.140625" style="5"/>
    <col min="256" max="256" width="3.85546875" style="5" customWidth="1"/>
    <col min="257" max="257" width="9.140625" style="5"/>
    <col min="258" max="258" width="38.42578125" style="5" bestFit="1" customWidth="1"/>
    <col min="259" max="259" width="18.85546875" style="5" customWidth="1"/>
    <col min="260" max="260" width="15.85546875" style="5" customWidth="1"/>
    <col min="261" max="261" width="3.85546875" style="5" customWidth="1"/>
    <col min="262" max="262" width="16.85546875" style="5" bestFit="1" customWidth="1"/>
    <col min="263" max="263" width="9.140625" style="5" bestFit="1" customWidth="1"/>
    <col min="264" max="264" width="3.85546875" style="5" customWidth="1"/>
    <col min="265" max="265" width="12.85546875" style="5" bestFit="1" customWidth="1"/>
    <col min="266" max="266" width="9.140625" style="5" bestFit="1" customWidth="1"/>
    <col min="267" max="267" width="3.85546875" style="5" customWidth="1"/>
    <col min="268" max="268" width="22.140625" style="5" customWidth="1"/>
    <col min="269" max="269" width="3.85546875" style="5" customWidth="1"/>
    <col min="270" max="270" width="50.85546875" style="5" customWidth="1"/>
    <col min="271" max="271" width="3.85546875" style="5" customWidth="1"/>
    <col min="272" max="273" width="9.140625" style="5"/>
    <col min="274" max="274" width="3.85546875" style="5" customWidth="1"/>
    <col min="275" max="511" width="9.140625" style="5"/>
    <col min="512" max="512" width="3.85546875" style="5" customWidth="1"/>
    <col min="513" max="513" width="9.140625" style="5"/>
    <col min="514" max="514" width="38.42578125" style="5" bestFit="1" customWidth="1"/>
    <col min="515" max="515" width="18.85546875" style="5" customWidth="1"/>
    <col min="516" max="516" width="15.85546875" style="5" customWidth="1"/>
    <col min="517" max="517" width="3.85546875" style="5" customWidth="1"/>
    <col min="518" max="518" width="16.85546875" style="5" bestFit="1" customWidth="1"/>
    <col min="519" max="519" width="9.140625" style="5" bestFit="1" customWidth="1"/>
    <col min="520" max="520" width="3.85546875" style="5" customWidth="1"/>
    <col min="521" max="521" width="12.85546875" style="5" bestFit="1" customWidth="1"/>
    <col min="522" max="522" width="9.140625" style="5" bestFit="1" customWidth="1"/>
    <col min="523" max="523" width="3.85546875" style="5" customWidth="1"/>
    <col min="524" max="524" width="22.140625" style="5" customWidth="1"/>
    <col min="525" max="525" width="3.85546875" style="5" customWidth="1"/>
    <col min="526" max="526" width="50.85546875" style="5" customWidth="1"/>
    <col min="527" max="527" width="3.85546875" style="5" customWidth="1"/>
    <col min="528" max="529" width="9.140625" style="5"/>
    <col min="530" max="530" width="3.85546875" style="5" customWidth="1"/>
    <col min="531" max="767" width="9.140625" style="5"/>
    <col min="768" max="768" width="3.85546875" style="5" customWidth="1"/>
    <col min="769" max="769" width="9.140625" style="5"/>
    <col min="770" max="770" width="38.42578125" style="5" bestFit="1" customWidth="1"/>
    <col min="771" max="771" width="18.85546875" style="5" customWidth="1"/>
    <col min="772" max="772" width="15.85546875" style="5" customWidth="1"/>
    <col min="773" max="773" width="3.85546875" style="5" customWidth="1"/>
    <col min="774" max="774" width="16.85546875" style="5" bestFit="1" customWidth="1"/>
    <col min="775" max="775" width="9.140625" style="5" bestFit="1" customWidth="1"/>
    <col min="776" max="776" width="3.85546875" style="5" customWidth="1"/>
    <col min="777" max="777" width="12.85546875" style="5" bestFit="1" customWidth="1"/>
    <col min="778" max="778" width="9.140625" style="5" bestFit="1" customWidth="1"/>
    <col min="779" max="779" width="3.85546875" style="5" customWidth="1"/>
    <col min="780" max="780" width="22.140625" style="5" customWidth="1"/>
    <col min="781" max="781" width="3.85546875" style="5" customWidth="1"/>
    <col min="782" max="782" width="50.85546875" style="5" customWidth="1"/>
    <col min="783" max="783" width="3.85546875" style="5" customWidth="1"/>
    <col min="784" max="785" width="9.140625" style="5"/>
    <col min="786" max="786" width="3.85546875" style="5" customWidth="1"/>
    <col min="787" max="1023" width="9.140625" style="5"/>
    <col min="1024" max="1024" width="3.85546875" style="5" customWidth="1"/>
    <col min="1025" max="1025" width="9.140625" style="5"/>
    <col min="1026" max="1026" width="38.42578125" style="5" bestFit="1" customWidth="1"/>
    <col min="1027" max="1027" width="18.85546875" style="5" customWidth="1"/>
    <col min="1028" max="1028" width="15.85546875" style="5" customWidth="1"/>
    <col min="1029" max="1029" width="3.85546875" style="5" customWidth="1"/>
    <col min="1030" max="1030" width="16.85546875" style="5" bestFit="1" customWidth="1"/>
    <col min="1031" max="1031" width="9.140625" style="5" bestFit="1" customWidth="1"/>
    <col min="1032" max="1032" width="3.85546875" style="5" customWidth="1"/>
    <col min="1033" max="1033" width="12.85546875" style="5" bestFit="1" customWidth="1"/>
    <col min="1034" max="1034" width="9.140625" style="5" bestFit="1" customWidth="1"/>
    <col min="1035" max="1035" width="3.85546875" style="5" customWidth="1"/>
    <col min="1036" max="1036" width="22.140625" style="5" customWidth="1"/>
    <col min="1037" max="1037" width="3.85546875" style="5" customWidth="1"/>
    <col min="1038" max="1038" width="50.85546875" style="5" customWidth="1"/>
    <col min="1039" max="1039" width="3.85546875" style="5" customWidth="1"/>
    <col min="1040" max="1041" width="9.140625" style="5"/>
    <col min="1042" max="1042" width="3.85546875" style="5" customWidth="1"/>
    <col min="1043" max="1279" width="9.140625" style="5"/>
    <col min="1280" max="1280" width="3.85546875" style="5" customWidth="1"/>
    <col min="1281" max="1281" width="9.140625" style="5"/>
    <col min="1282" max="1282" width="38.42578125" style="5" bestFit="1" customWidth="1"/>
    <col min="1283" max="1283" width="18.85546875" style="5" customWidth="1"/>
    <col min="1284" max="1284" width="15.85546875" style="5" customWidth="1"/>
    <col min="1285" max="1285" width="3.85546875" style="5" customWidth="1"/>
    <col min="1286" max="1286" width="16.85546875" style="5" bestFit="1" customWidth="1"/>
    <col min="1287" max="1287" width="9.140625" style="5" bestFit="1" customWidth="1"/>
    <col min="1288" max="1288" width="3.85546875" style="5" customWidth="1"/>
    <col min="1289" max="1289" width="12.85546875" style="5" bestFit="1" customWidth="1"/>
    <col min="1290" max="1290" width="9.140625" style="5" bestFit="1" customWidth="1"/>
    <col min="1291" max="1291" width="3.85546875" style="5" customWidth="1"/>
    <col min="1292" max="1292" width="22.140625" style="5" customWidth="1"/>
    <col min="1293" max="1293" width="3.85546875" style="5" customWidth="1"/>
    <col min="1294" max="1294" width="50.85546875" style="5" customWidth="1"/>
    <col min="1295" max="1295" width="3.85546875" style="5" customWidth="1"/>
    <col min="1296" max="1297" width="9.140625" style="5"/>
    <col min="1298" max="1298" width="3.85546875" style="5" customWidth="1"/>
    <col min="1299" max="1535" width="9.140625" style="5"/>
    <col min="1536" max="1536" width="3.85546875" style="5" customWidth="1"/>
    <col min="1537" max="1537" width="9.140625" style="5"/>
    <col min="1538" max="1538" width="38.42578125" style="5" bestFit="1" customWidth="1"/>
    <col min="1539" max="1539" width="18.85546875" style="5" customWidth="1"/>
    <col min="1540" max="1540" width="15.85546875" style="5" customWidth="1"/>
    <col min="1541" max="1541" width="3.85546875" style="5" customWidth="1"/>
    <col min="1542" max="1542" width="16.85546875" style="5" bestFit="1" customWidth="1"/>
    <col min="1543" max="1543" width="9.140625" style="5" bestFit="1" customWidth="1"/>
    <col min="1544" max="1544" width="3.85546875" style="5" customWidth="1"/>
    <col min="1545" max="1545" width="12.85546875" style="5" bestFit="1" customWidth="1"/>
    <col min="1546" max="1546" width="9.140625" style="5" bestFit="1" customWidth="1"/>
    <col min="1547" max="1547" width="3.85546875" style="5" customWidth="1"/>
    <col min="1548" max="1548" width="22.140625" style="5" customWidth="1"/>
    <col min="1549" max="1549" width="3.85546875" style="5" customWidth="1"/>
    <col min="1550" max="1550" width="50.85546875" style="5" customWidth="1"/>
    <col min="1551" max="1551" width="3.85546875" style="5" customWidth="1"/>
    <col min="1552" max="1553" width="9.140625" style="5"/>
    <col min="1554" max="1554" width="3.85546875" style="5" customWidth="1"/>
    <col min="1555" max="1791" width="9.140625" style="5"/>
    <col min="1792" max="1792" width="3.85546875" style="5" customWidth="1"/>
    <col min="1793" max="1793" width="9.140625" style="5"/>
    <col min="1794" max="1794" width="38.42578125" style="5" bestFit="1" customWidth="1"/>
    <col min="1795" max="1795" width="18.85546875" style="5" customWidth="1"/>
    <col min="1796" max="1796" width="15.85546875" style="5" customWidth="1"/>
    <col min="1797" max="1797" width="3.85546875" style="5" customWidth="1"/>
    <col min="1798" max="1798" width="16.85546875" style="5" bestFit="1" customWidth="1"/>
    <col min="1799" max="1799" width="9.140625" style="5" bestFit="1" customWidth="1"/>
    <col min="1800" max="1800" width="3.85546875" style="5" customWidth="1"/>
    <col min="1801" max="1801" width="12.85546875" style="5" bestFit="1" customWidth="1"/>
    <col min="1802" max="1802" width="9.140625" style="5" bestFit="1" customWidth="1"/>
    <col min="1803" max="1803" width="3.85546875" style="5" customWidth="1"/>
    <col min="1804" max="1804" width="22.140625" style="5" customWidth="1"/>
    <col min="1805" max="1805" width="3.85546875" style="5" customWidth="1"/>
    <col min="1806" max="1806" width="50.85546875" style="5" customWidth="1"/>
    <col min="1807" max="1807" width="3.85546875" style="5" customWidth="1"/>
    <col min="1808" max="1809" width="9.140625" style="5"/>
    <col min="1810" max="1810" width="3.85546875" style="5" customWidth="1"/>
    <col min="1811" max="2047" width="9.140625" style="5"/>
    <col min="2048" max="2048" width="3.85546875" style="5" customWidth="1"/>
    <col min="2049" max="2049" width="9.140625" style="5"/>
    <col min="2050" max="2050" width="38.42578125" style="5" bestFit="1" customWidth="1"/>
    <col min="2051" max="2051" width="18.85546875" style="5" customWidth="1"/>
    <col min="2052" max="2052" width="15.85546875" style="5" customWidth="1"/>
    <col min="2053" max="2053" width="3.85546875" style="5" customWidth="1"/>
    <col min="2054" max="2054" width="16.85546875" style="5" bestFit="1" customWidth="1"/>
    <col min="2055" max="2055" width="9.140625" style="5" bestFit="1" customWidth="1"/>
    <col min="2056" max="2056" width="3.85546875" style="5" customWidth="1"/>
    <col min="2057" max="2057" width="12.85546875" style="5" bestFit="1" customWidth="1"/>
    <col min="2058" max="2058" width="9.140625" style="5" bestFit="1" customWidth="1"/>
    <col min="2059" max="2059" width="3.85546875" style="5" customWidth="1"/>
    <col min="2060" max="2060" width="22.140625" style="5" customWidth="1"/>
    <col min="2061" max="2061" width="3.85546875" style="5" customWidth="1"/>
    <col min="2062" max="2062" width="50.85546875" style="5" customWidth="1"/>
    <col min="2063" max="2063" width="3.85546875" style="5" customWidth="1"/>
    <col min="2064" max="2065" width="9.140625" style="5"/>
    <col min="2066" max="2066" width="3.85546875" style="5" customWidth="1"/>
    <col min="2067" max="2303" width="9.140625" style="5"/>
    <col min="2304" max="2304" width="3.85546875" style="5" customWidth="1"/>
    <col min="2305" max="2305" width="9.140625" style="5"/>
    <col min="2306" max="2306" width="38.42578125" style="5" bestFit="1" customWidth="1"/>
    <col min="2307" max="2307" width="18.85546875" style="5" customWidth="1"/>
    <col min="2308" max="2308" width="15.85546875" style="5" customWidth="1"/>
    <col min="2309" max="2309" width="3.85546875" style="5" customWidth="1"/>
    <col min="2310" max="2310" width="16.85546875" style="5" bestFit="1" customWidth="1"/>
    <col min="2311" max="2311" width="9.140625" style="5" bestFit="1" customWidth="1"/>
    <col min="2312" max="2312" width="3.85546875" style="5" customWidth="1"/>
    <col min="2313" max="2313" width="12.85546875" style="5" bestFit="1" customWidth="1"/>
    <col min="2314" max="2314" width="9.140625" style="5" bestFit="1" customWidth="1"/>
    <col min="2315" max="2315" width="3.85546875" style="5" customWidth="1"/>
    <col min="2316" max="2316" width="22.140625" style="5" customWidth="1"/>
    <col min="2317" max="2317" width="3.85546875" style="5" customWidth="1"/>
    <col min="2318" max="2318" width="50.85546875" style="5" customWidth="1"/>
    <col min="2319" max="2319" width="3.85546875" style="5" customWidth="1"/>
    <col min="2320" max="2321" width="9.140625" style="5"/>
    <col min="2322" max="2322" width="3.85546875" style="5" customWidth="1"/>
    <col min="2323" max="2559" width="9.140625" style="5"/>
    <col min="2560" max="2560" width="3.85546875" style="5" customWidth="1"/>
    <col min="2561" max="2561" width="9.140625" style="5"/>
    <col min="2562" max="2562" width="38.42578125" style="5" bestFit="1" customWidth="1"/>
    <col min="2563" max="2563" width="18.85546875" style="5" customWidth="1"/>
    <col min="2564" max="2564" width="15.85546875" style="5" customWidth="1"/>
    <col min="2565" max="2565" width="3.85546875" style="5" customWidth="1"/>
    <col min="2566" max="2566" width="16.85546875" style="5" bestFit="1" customWidth="1"/>
    <col min="2567" max="2567" width="9.140625" style="5" bestFit="1" customWidth="1"/>
    <col min="2568" max="2568" width="3.85546875" style="5" customWidth="1"/>
    <col min="2569" max="2569" width="12.85546875" style="5" bestFit="1" customWidth="1"/>
    <col min="2570" max="2570" width="9.140625" style="5" bestFit="1" customWidth="1"/>
    <col min="2571" max="2571" width="3.85546875" style="5" customWidth="1"/>
    <col min="2572" max="2572" width="22.140625" style="5" customWidth="1"/>
    <col min="2573" max="2573" width="3.85546875" style="5" customWidth="1"/>
    <col min="2574" max="2574" width="50.85546875" style="5" customWidth="1"/>
    <col min="2575" max="2575" width="3.85546875" style="5" customWidth="1"/>
    <col min="2576" max="2577" width="9.140625" style="5"/>
    <col min="2578" max="2578" width="3.85546875" style="5" customWidth="1"/>
    <col min="2579" max="2815" width="9.140625" style="5"/>
    <col min="2816" max="2816" width="3.85546875" style="5" customWidth="1"/>
    <col min="2817" max="2817" width="9.140625" style="5"/>
    <col min="2818" max="2818" width="38.42578125" style="5" bestFit="1" customWidth="1"/>
    <col min="2819" max="2819" width="18.85546875" style="5" customWidth="1"/>
    <col min="2820" max="2820" width="15.85546875" style="5" customWidth="1"/>
    <col min="2821" max="2821" width="3.85546875" style="5" customWidth="1"/>
    <col min="2822" max="2822" width="16.85546875" style="5" bestFit="1" customWidth="1"/>
    <col min="2823" max="2823" width="9.140625" style="5" bestFit="1" customWidth="1"/>
    <col min="2824" max="2824" width="3.85546875" style="5" customWidth="1"/>
    <col min="2825" max="2825" width="12.85546875" style="5" bestFit="1" customWidth="1"/>
    <col min="2826" max="2826" width="9.140625" style="5" bestFit="1" customWidth="1"/>
    <col min="2827" max="2827" width="3.85546875" style="5" customWidth="1"/>
    <col min="2828" max="2828" width="22.140625" style="5" customWidth="1"/>
    <col min="2829" max="2829" width="3.85546875" style="5" customWidth="1"/>
    <col min="2830" max="2830" width="50.85546875" style="5" customWidth="1"/>
    <col min="2831" max="2831" width="3.85546875" style="5" customWidth="1"/>
    <col min="2832" max="2833" width="9.140625" style="5"/>
    <col min="2834" max="2834" width="3.85546875" style="5" customWidth="1"/>
    <col min="2835" max="3071" width="9.140625" style="5"/>
    <col min="3072" max="3072" width="3.85546875" style="5" customWidth="1"/>
    <col min="3073" max="3073" width="9.140625" style="5"/>
    <col min="3074" max="3074" width="38.42578125" style="5" bestFit="1" customWidth="1"/>
    <col min="3075" max="3075" width="18.85546875" style="5" customWidth="1"/>
    <col min="3076" max="3076" width="15.85546875" style="5" customWidth="1"/>
    <col min="3077" max="3077" width="3.85546875" style="5" customWidth="1"/>
    <col min="3078" max="3078" width="16.85546875" style="5" bestFit="1" customWidth="1"/>
    <col min="3079" max="3079" width="9.140625" style="5" bestFit="1" customWidth="1"/>
    <col min="3080" max="3080" width="3.85546875" style="5" customWidth="1"/>
    <col min="3081" max="3081" width="12.85546875" style="5" bestFit="1" customWidth="1"/>
    <col min="3082" max="3082" width="9.140625" style="5" bestFit="1" customWidth="1"/>
    <col min="3083" max="3083" width="3.85546875" style="5" customWidth="1"/>
    <col min="3084" max="3084" width="22.140625" style="5" customWidth="1"/>
    <col min="3085" max="3085" width="3.85546875" style="5" customWidth="1"/>
    <col min="3086" max="3086" width="50.85546875" style="5" customWidth="1"/>
    <col min="3087" max="3087" width="3.85546875" style="5" customWidth="1"/>
    <col min="3088" max="3089" width="9.140625" style="5"/>
    <col min="3090" max="3090" width="3.85546875" style="5" customWidth="1"/>
    <col min="3091" max="3327" width="9.140625" style="5"/>
    <col min="3328" max="3328" width="3.85546875" style="5" customWidth="1"/>
    <col min="3329" max="3329" width="9.140625" style="5"/>
    <col min="3330" max="3330" width="38.42578125" style="5" bestFit="1" customWidth="1"/>
    <col min="3331" max="3331" width="18.85546875" style="5" customWidth="1"/>
    <col min="3332" max="3332" width="15.85546875" style="5" customWidth="1"/>
    <col min="3333" max="3333" width="3.85546875" style="5" customWidth="1"/>
    <col min="3334" max="3334" width="16.85546875" style="5" bestFit="1" customWidth="1"/>
    <col min="3335" max="3335" width="9.140625" style="5" bestFit="1" customWidth="1"/>
    <col min="3336" max="3336" width="3.85546875" style="5" customWidth="1"/>
    <col min="3337" max="3337" width="12.85546875" style="5" bestFit="1" customWidth="1"/>
    <col min="3338" max="3338" width="9.140625" style="5" bestFit="1" customWidth="1"/>
    <col min="3339" max="3339" width="3.85546875" style="5" customWidth="1"/>
    <col min="3340" max="3340" width="22.140625" style="5" customWidth="1"/>
    <col min="3341" max="3341" width="3.85546875" style="5" customWidth="1"/>
    <col min="3342" max="3342" width="50.85546875" style="5" customWidth="1"/>
    <col min="3343" max="3343" width="3.85546875" style="5" customWidth="1"/>
    <col min="3344" max="3345" width="9.140625" style="5"/>
    <col min="3346" max="3346" width="3.85546875" style="5" customWidth="1"/>
    <col min="3347" max="3583" width="9.140625" style="5"/>
    <col min="3584" max="3584" width="3.85546875" style="5" customWidth="1"/>
    <col min="3585" max="3585" width="9.140625" style="5"/>
    <col min="3586" max="3586" width="38.42578125" style="5" bestFit="1" customWidth="1"/>
    <col min="3587" max="3587" width="18.85546875" style="5" customWidth="1"/>
    <col min="3588" max="3588" width="15.85546875" style="5" customWidth="1"/>
    <col min="3589" max="3589" width="3.85546875" style="5" customWidth="1"/>
    <col min="3590" max="3590" width="16.85546875" style="5" bestFit="1" customWidth="1"/>
    <col min="3591" max="3591" width="9.140625" style="5" bestFit="1" customWidth="1"/>
    <col min="3592" max="3592" width="3.85546875" style="5" customWidth="1"/>
    <col min="3593" max="3593" width="12.85546875" style="5" bestFit="1" customWidth="1"/>
    <col min="3594" max="3594" width="9.140625" style="5" bestFit="1" customWidth="1"/>
    <col min="3595" max="3595" width="3.85546875" style="5" customWidth="1"/>
    <col min="3596" max="3596" width="22.140625" style="5" customWidth="1"/>
    <col min="3597" max="3597" width="3.85546875" style="5" customWidth="1"/>
    <col min="3598" max="3598" width="50.85546875" style="5" customWidth="1"/>
    <col min="3599" max="3599" width="3.85546875" style="5" customWidth="1"/>
    <col min="3600" max="3601" width="9.140625" style="5"/>
    <col min="3602" max="3602" width="3.85546875" style="5" customWidth="1"/>
    <col min="3603" max="3839" width="9.140625" style="5"/>
    <col min="3840" max="3840" width="3.85546875" style="5" customWidth="1"/>
    <col min="3841" max="3841" width="9.140625" style="5"/>
    <col min="3842" max="3842" width="38.42578125" style="5" bestFit="1" customWidth="1"/>
    <col min="3843" max="3843" width="18.85546875" style="5" customWidth="1"/>
    <col min="3844" max="3844" width="15.85546875" style="5" customWidth="1"/>
    <col min="3845" max="3845" width="3.85546875" style="5" customWidth="1"/>
    <col min="3846" max="3846" width="16.85546875" style="5" bestFit="1" customWidth="1"/>
    <col min="3847" max="3847" width="9.140625" style="5" bestFit="1" customWidth="1"/>
    <col min="3848" max="3848" width="3.85546875" style="5" customWidth="1"/>
    <col min="3849" max="3849" width="12.85546875" style="5" bestFit="1" customWidth="1"/>
    <col min="3850" max="3850" width="9.140625" style="5" bestFit="1" customWidth="1"/>
    <col min="3851" max="3851" width="3.85546875" style="5" customWidth="1"/>
    <col min="3852" max="3852" width="22.140625" style="5" customWidth="1"/>
    <col min="3853" max="3853" width="3.85546875" style="5" customWidth="1"/>
    <col min="3854" max="3854" width="50.85546875" style="5" customWidth="1"/>
    <col min="3855" max="3855" width="3.85546875" style="5" customWidth="1"/>
    <col min="3856" max="3857" width="9.140625" style="5"/>
    <col min="3858" max="3858" width="3.85546875" style="5" customWidth="1"/>
    <col min="3859" max="4095" width="9.140625" style="5"/>
    <col min="4096" max="4096" width="3.85546875" style="5" customWidth="1"/>
    <col min="4097" max="4097" width="9.140625" style="5"/>
    <col min="4098" max="4098" width="38.42578125" style="5" bestFit="1" customWidth="1"/>
    <col min="4099" max="4099" width="18.85546875" style="5" customWidth="1"/>
    <col min="4100" max="4100" width="15.85546875" style="5" customWidth="1"/>
    <col min="4101" max="4101" width="3.85546875" style="5" customWidth="1"/>
    <col min="4102" max="4102" width="16.85546875" style="5" bestFit="1" customWidth="1"/>
    <col min="4103" max="4103" width="9.140625" style="5" bestFit="1" customWidth="1"/>
    <col min="4104" max="4104" width="3.85546875" style="5" customWidth="1"/>
    <col min="4105" max="4105" width="12.85546875" style="5" bestFit="1" customWidth="1"/>
    <col min="4106" max="4106" width="9.140625" style="5" bestFit="1" customWidth="1"/>
    <col min="4107" max="4107" width="3.85546875" style="5" customWidth="1"/>
    <col min="4108" max="4108" width="22.140625" style="5" customWidth="1"/>
    <col min="4109" max="4109" width="3.85546875" style="5" customWidth="1"/>
    <col min="4110" max="4110" width="50.85546875" style="5" customWidth="1"/>
    <col min="4111" max="4111" width="3.85546875" style="5" customWidth="1"/>
    <col min="4112" max="4113" width="9.140625" style="5"/>
    <col min="4114" max="4114" width="3.85546875" style="5" customWidth="1"/>
    <col min="4115" max="4351" width="9.140625" style="5"/>
    <col min="4352" max="4352" width="3.85546875" style="5" customWidth="1"/>
    <col min="4353" max="4353" width="9.140625" style="5"/>
    <col min="4354" max="4354" width="38.42578125" style="5" bestFit="1" customWidth="1"/>
    <col min="4355" max="4355" width="18.85546875" style="5" customWidth="1"/>
    <col min="4356" max="4356" width="15.85546875" style="5" customWidth="1"/>
    <col min="4357" max="4357" width="3.85546875" style="5" customWidth="1"/>
    <col min="4358" max="4358" width="16.85546875" style="5" bestFit="1" customWidth="1"/>
    <col min="4359" max="4359" width="9.140625" style="5" bestFit="1" customWidth="1"/>
    <col min="4360" max="4360" width="3.85546875" style="5" customWidth="1"/>
    <col min="4361" max="4361" width="12.85546875" style="5" bestFit="1" customWidth="1"/>
    <col min="4362" max="4362" width="9.140625" style="5" bestFit="1" customWidth="1"/>
    <col min="4363" max="4363" width="3.85546875" style="5" customWidth="1"/>
    <col min="4364" max="4364" width="22.140625" style="5" customWidth="1"/>
    <col min="4365" max="4365" width="3.85546875" style="5" customWidth="1"/>
    <col min="4366" max="4366" width="50.85546875" style="5" customWidth="1"/>
    <col min="4367" max="4367" width="3.85546875" style="5" customWidth="1"/>
    <col min="4368" max="4369" width="9.140625" style="5"/>
    <col min="4370" max="4370" width="3.85546875" style="5" customWidth="1"/>
    <col min="4371" max="4607" width="9.140625" style="5"/>
    <col min="4608" max="4608" width="3.85546875" style="5" customWidth="1"/>
    <col min="4609" max="4609" width="9.140625" style="5"/>
    <col min="4610" max="4610" width="38.42578125" style="5" bestFit="1" customWidth="1"/>
    <col min="4611" max="4611" width="18.85546875" style="5" customWidth="1"/>
    <col min="4612" max="4612" width="15.85546875" style="5" customWidth="1"/>
    <col min="4613" max="4613" width="3.85546875" style="5" customWidth="1"/>
    <col min="4614" max="4614" width="16.85546875" style="5" bestFit="1" customWidth="1"/>
    <col min="4615" max="4615" width="9.140625" style="5" bestFit="1" customWidth="1"/>
    <col min="4616" max="4616" width="3.85546875" style="5" customWidth="1"/>
    <col min="4617" max="4617" width="12.85546875" style="5" bestFit="1" customWidth="1"/>
    <col min="4618" max="4618" width="9.140625" style="5" bestFit="1" customWidth="1"/>
    <col min="4619" max="4619" width="3.85546875" style="5" customWidth="1"/>
    <col min="4620" max="4620" width="22.140625" style="5" customWidth="1"/>
    <col min="4621" max="4621" width="3.85546875" style="5" customWidth="1"/>
    <col min="4622" max="4622" width="50.85546875" style="5" customWidth="1"/>
    <col min="4623" max="4623" width="3.85546875" style="5" customWidth="1"/>
    <col min="4624" max="4625" width="9.140625" style="5"/>
    <col min="4626" max="4626" width="3.85546875" style="5" customWidth="1"/>
    <col min="4627" max="4863" width="9.140625" style="5"/>
    <col min="4864" max="4864" width="3.85546875" style="5" customWidth="1"/>
    <col min="4865" max="4865" width="9.140625" style="5"/>
    <col min="4866" max="4866" width="38.42578125" style="5" bestFit="1" customWidth="1"/>
    <col min="4867" max="4867" width="18.85546875" style="5" customWidth="1"/>
    <col min="4868" max="4868" width="15.85546875" style="5" customWidth="1"/>
    <col min="4869" max="4869" width="3.85546875" style="5" customWidth="1"/>
    <col min="4870" max="4870" width="16.85546875" style="5" bestFit="1" customWidth="1"/>
    <col min="4871" max="4871" width="9.140625" style="5" bestFit="1" customWidth="1"/>
    <col min="4872" max="4872" width="3.85546875" style="5" customWidth="1"/>
    <col min="4873" max="4873" width="12.85546875" style="5" bestFit="1" customWidth="1"/>
    <col min="4874" max="4874" width="9.140625" style="5" bestFit="1" customWidth="1"/>
    <col min="4875" max="4875" width="3.85546875" style="5" customWidth="1"/>
    <col min="4876" max="4876" width="22.140625" style="5" customWidth="1"/>
    <col min="4877" max="4877" width="3.85546875" style="5" customWidth="1"/>
    <col min="4878" max="4878" width="50.85546875" style="5" customWidth="1"/>
    <col min="4879" max="4879" width="3.85546875" style="5" customWidth="1"/>
    <col min="4880" max="4881" width="9.140625" style="5"/>
    <col min="4882" max="4882" width="3.85546875" style="5" customWidth="1"/>
    <col min="4883" max="5119" width="9.140625" style="5"/>
    <col min="5120" max="5120" width="3.85546875" style="5" customWidth="1"/>
    <col min="5121" max="5121" width="9.140625" style="5"/>
    <col min="5122" max="5122" width="38.42578125" style="5" bestFit="1" customWidth="1"/>
    <col min="5123" max="5123" width="18.85546875" style="5" customWidth="1"/>
    <col min="5124" max="5124" width="15.85546875" style="5" customWidth="1"/>
    <col min="5125" max="5125" width="3.85546875" style="5" customWidth="1"/>
    <col min="5126" max="5126" width="16.85546875" style="5" bestFit="1" customWidth="1"/>
    <col min="5127" max="5127" width="9.140625" style="5" bestFit="1" customWidth="1"/>
    <col min="5128" max="5128" width="3.85546875" style="5" customWidth="1"/>
    <col min="5129" max="5129" width="12.85546875" style="5" bestFit="1" customWidth="1"/>
    <col min="5130" max="5130" width="9.140625" style="5" bestFit="1" customWidth="1"/>
    <col min="5131" max="5131" width="3.85546875" style="5" customWidth="1"/>
    <col min="5132" max="5132" width="22.140625" style="5" customWidth="1"/>
    <col min="5133" max="5133" width="3.85546875" style="5" customWidth="1"/>
    <col min="5134" max="5134" width="50.85546875" style="5" customWidth="1"/>
    <col min="5135" max="5135" width="3.85546875" style="5" customWidth="1"/>
    <col min="5136" max="5137" width="9.140625" style="5"/>
    <col min="5138" max="5138" width="3.85546875" style="5" customWidth="1"/>
    <col min="5139" max="5375" width="9.140625" style="5"/>
    <col min="5376" max="5376" width="3.85546875" style="5" customWidth="1"/>
    <col min="5377" max="5377" width="9.140625" style="5"/>
    <col min="5378" max="5378" width="38.42578125" style="5" bestFit="1" customWidth="1"/>
    <col min="5379" max="5379" width="18.85546875" style="5" customWidth="1"/>
    <col min="5380" max="5380" width="15.85546875" style="5" customWidth="1"/>
    <col min="5381" max="5381" width="3.85546875" style="5" customWidth="1"/>
    <col min="5382" max="5382" width="16.85546875" style="5" bestFit="1" customWidth="1"/>
    <col min="5383" max="5383" width="9.140625" style="5" bestFit="1" customWidth="1"/>
    <col min="5384" max="5384" width="3.85546875" style="5" customWidth="1"/>
    <col min="5385" max="5385" width="12.85546875" style="5" bestFit="1" customWidth="1"/>
    <col min="5386" max="5386" width="9.140625" style="5" bestFit="1" customWidth="1"/>
    <col min="5387" max="5387" width="3.85546875" style="5" customWidth="1"/>
    <col min="5388" max="5388" width="22.140625" style="5" customWidth="1"/>
    <col min="5389" max="5389" width="3.85546875" style="5" customWidth="1"/>
    <col min="5390" max="5390" width="50.85546875" style="5" customWidth="1"/>
    <col min="5391" max="5391" width="3.85546875" style="5" customWidth="1"/>
    <col min="5392" max="5393" width="9.140625" style="5"/>
    <col min="5394" max="5394" width="3.85546875" style="5" customWidth="1"/>
    <col min="5395" max="5631" width="9.140625" style="5"/>
    <col min="5632" max="5632" width="3.85546875" style="5" customWidth="1"/>
    <col min="5633" max="5633" width="9.140625" style="5"/>
    <col min="5634" max="5634" width="38.42578125" style="5" bestFit="1" customWidth="1"/>
    <col min="5635" max="5635" width="18.85546875" style="5" customWidth="1"/>
    <col min="5636" max="5636" width="15.85546875" style="5" customWidth="1"/>
    <col min="5637" max="5637" width="3.85546875" style="5" customWidth="1"/>
    <col min="5638" max="5638" width="16.85546875" style="5" bestFit="1" customWidth="1"/>
    <col min="5639" max="5639" width="9.140625" style="5" bestFit="1" customWidth="1"/>
    <col min="5640" max="5640" width="3.85546875" style="5" customWidth="1"/>
    <col min="5641" max="5641" width="12.85546875" style="5" bestFit="1" customWidth="1"/>
    <col min="5642" max="5642" width="9.140625" style="5" bestFit="1" customWidth="1"/>
    <col min="5643" max="5643" width="3.85546875" style="5" customWidth="1"/>
    <col min="5644" max="5644" width="22.140625" style="5" customWidth="1"/>
    <col min="5645" max="5645" width="3.85546875" style="5" customWidth="1"/>
    <col min="5646" max="5646" width="50.85546875" style="5" customWidth="1"/>
    <col min="5647" max="5647" width="3.85546875" style="5" customWidth="1"/>
    <col min="5648" max="5649" width="9.140625" style="5"/>
    <col min="5650" max="5650" width="3.85546875" style="5" customWidth="1"/>
    <col min="5651" max="5887" width="9.140625" style="5"/>
    <col min="5888" max="5888" width="3.85546875" style="5" customWidth="1"/>
    <col min="5889" max="5889" width="9.140625" style="5"/>
    <col min="5890" max="5890" width="38.42578125" style="5" bestFit="1" customWidth="1"/>
    <col min="5891" max="5891" width="18.85546875" style="5" customWidth="1"/>
    <col min="5892" max="5892" width="15.85546875" style="5" customWidth="1"/>
    <col min="5893" max="5893" width="3.85546875" style="5" customWidth="1"/>
    <col min="5894" max="5894" width="16.85546875" style="5" bestFit="1" customWidth="1"/>
    <col min="5895" max="5895" width="9.140625" style="5" bestFit="1" customWidth="1"/>
    <col min="5896" max="5896" width="3.85546875" style="5" customWidth="1"/>
    <col min="5897" max="5897" width="12.85546875" style="5" bestFit="1" customWidth="1"/>
    <col min="5898" max="5898" width="9.140625" style="5" bestFit="1" customWidth="1"/>
    <col min="5899" max="5899" width="3.85546875" style="5" customWidth="1"/>
    <col min="5900" max="5900" width="22.140625" style="5" customWidth="1"/>
    <col min="5901" max="5901" width="3.85546875" style="5" customWidth="1"/>
    <col min="5902" max="5902" width="50.85546875" style="5" customWidth="1"/>
    <col min="5903" max="5903" width="3.85546875" style="5" customWidth="1"/>
    <col min="5904" max="5905" width="9.140625" style="5"/>
    <col min="5906" max="5906" width="3.85546875" style="5" customWidth="1"/>
    <col min="5907" max="6143" width="9.140625" style="5"/>
    <col min="6144" max="6144" width="3.85546875" style="5" customWidth="1"/>
    <col min="6145" max="6145" width="9.140625" style="5"/>
    <col min="6146" max="6146" width="38.42578125" style="5" bestFit="1" customWidth="1"/>
    <col min="6147" max="6147" width="18.85546875" style="5" customWidth="1"/>
    <col min="6148" max="6148" width="15.85546875" style="5" customWidth="1"/>
    <col min="6149" max="6149" width="3.85546875" style="5" customWidth="1"/>
    <col min="6150" max="6150" width="16.85546875" style="5" bestFit="1" customWidth="1"/>
    <col min="6151" max="6151" width="9.140625" style="5" bestFit="1" customWidth="1"/>
    <col min="6152" max="6152" width="3.85546875" style="5" customWidth="1"/>
    <col min="6153" max="6153" width="12.85546875" style="5" bestFit="1" customWidth="1"/>
    <col min="6154" max="6154" width="9.140625" style="5" bestFit="1" customWidth="1"/>
    <col min="6155" max="6155" width="3.85546875" style="5" customWidth="1"/>
    <col min="6156" max="6156" width="22.140625" style="5" customWidth="1"/>
    <col min="6157" max="6157" width="3.85546875" style="5" customWidth="1"/>
    <col min="6158" max="6158" width="50.85546875" style="5" customWidth="1"/>
    <col min="6159" max="6159" width="3.85546875" style="5" customWidth="1"/>
    <col min="6160" max="6161" width="9.140625" style="5"/>
    <col min="6162" max="6162" width="3.85546875" style="5" customWidth="1"/>
    <col min="6163" max="6399" width="9.140625" style="5"/>
    <col min="6400" max="6400" width="3.85546875" style="5" customWidth="1"/>
    <col min="6401" max="6401" width="9.140625" style="5"/>
    <col min="6402" max="6402" width="38.42578125" style="5" bestFit="1" customWidth="1"/>
    <col min="6403" max="6403" width="18.85546875" style="5" customWidth="1"/>
    <col min="6404" max="6404" width="15.85546875" style="5" customWidth="1"/>
    <col min="6405" max="6405" width="3.85546875" style="5" customWidth="1"/>
    <col min="6406" max="6406" width="16.85546875" style="5" bestFit="1" customWidth="1"/>
    <col min="6407" max="6407" width="9.140625" style="5" bestFit="1" customWidth="1"/>
    <col min="6408" max="6408" width="3.85546875" style="5" customWidth="1"/>
    <col min="6409" max="6409" width="12.85546875" style="5" bestFit="1" customWidth="1"/>
    <col min="6410" max="6410" width="9.140625" style="5" bestFit="1" customWidth="1"/>
    <col min="6411" max="6411" width="3.85546875" style="5" customWidth="1"/>
    <col min="6412" max="6412" width="22.140625" style="5" customWidth="1"/>
    <col min="6413" max="6413" width="3.85546875" style="5" customWidth="1"/>
    <col min="6414" max="6414" width="50.85546875" style="5" customWidth="1"/>
    <col min="6415" max="6415" width="3.85546875" style="5" customWidth="1"/>
    <col min="6416" max="6417" width="9.140625" style="5"/>
    <col min="6418" max="6418" width="3.85546875" style="5" customWidth="1"/>
    <col min="6419" max="6655" width="9.140625" style="5"/>
    <col min="6656" max="6656" width="3.85546875" style="5" customWidth="1"/>
    <col min="6657" max="6657" width="9.140625" style="5"/>
    <col min="6658" max="6658" width="38.42578125" style="5" bestFit="1" customWidth="1"/>
    <col min="6659" max="6659" width="18.85546875" style="5" customWidth="1"/>
    <col min="6660" max="6660" width="15.85546875" style="5" customWidth="1"/>
    <col min="6661" max="6661" width="3.85546875" style="5" customWidth="1"/>
    <col min="6662" max="6662" width="16.85546875" style="5" bestFit="1" customWidth="1"/>
    <col min="6663" max="6663" width="9.140625" style="5" bestFit="1" customWidth="1"/>
    <col min="6664" max="6664" width="3.85546875" style="5" customWidth="1"/>
    <col min="6665" max="6665" width="12.85546875" style="5" bestFit="1" customWidth="1"/>
    <col min="6666" max="6666" width="9.140625" style="5" bestFit="1" customWidth="1"/>
    <col min="6667" max="6667" width="3.85546875" style="5" customWidth="1"/>
    <col min="6668" max="6668" width="22.140625" style="5" customWidth="1"/>
    <col min="6669" max="6669" width="3.85546875" style="5" customWidth="1"/>
    <col min="6670" max="6670" width="50.85546875" style="5" customWidth="1"/>
    <col min="6671" max="6671" width="3.85546875" style="5" customWidth="1"/>
    <col min="6672" max="6673" width="9.140625" style="5"/>
    <col min="6674" max="6674" width="3.85546875" style="5" customWidth="1"/>
    <col min="6675" max="6911" width="9.140625" style="5"/>
    <col min="6912" max="6912" width="3.85546875" style="5" customWidth="1"/>
    <col min="6913" max="6913" width="9.140625" style="5"/>
    <col min="6914" max="6914" width="38.42578125" style="5" bestFit="1" customWidth="1"/>
    <col min="6915" max="6915" width="18.85546875" style="5" customWidth="1"/>
    <col min="6916" max="6916" width="15.85546875" style="5" customWidth="1"/>
    <col min="6917" max="6917" width="3.85546875" style="5" customWidth="1"/>
    <col min="6918" max="6918" width="16.85546875" style="5" bestFit="1" customWidth="1"/>
    <col min="6919" max="6919" width="9.140625" style="5" bestFit="1" customWidth="1"/>
    <col min="6920" max="6920" width="3.85546875" style="5" customWidth="1"/>
    <col min="6921" max="6921" width="12.85546875" style="5" bestFit="1" customWidth="1"/>
    <col min="6922" max="6922" width="9.140625" style="5" bestFit="1" customWidth="1"/>
    <col min="6923" max="6923" width="3.85546875" style="5" customWidth="1"/>
    <col min="6924" max="6924" width="22.140625" style="5" customWidth="1"/>
    <col min="6925" max="6925" width="3.85546875" style="5" customWidth="1"/>
    <col min="6926" max="6926" width="50.85546875" style="5" customWidth="1"/>
    <col min="6927" max="6927" width="3.85546875" style="5" customWidth="1"/>
    <col min="6928" max="6929" width="9.140625" style="5"/>
    <col min="6930" max="6930" width="3.85546875" style="5" customWidth="1"/>
    <col min="6931" max="7167" width="9.140625" style="5"/>
    <col min="7168" max="7168" width="3.85546875" style="5" customWidth="1"/>
    <col min="7169" max="7169" width="9.140625" style="5"/>
    <col min="7170" max="7170" width="38.42578125" style="5" bestFit="1" customWidth="1"/>
    <col min="7171" max="7171" width="18.85546875" style="5" customWidth="1"/>
    <col min="7172" max="7172" width="15.85546875" style="5" customWidth="1"/>
    <col min="7173" max="7173" width="3.85546875" style="5" customWidth="1"/>
    <col min="7174" max="7174" width="16.85546875" style="5" bestFit="1" customWidth="1"/>
    <col min="7175" max="7175" width="9.140625" style="5" bestFit="1" customWidth="1"/>
    <col min="7176" max="7176" width="3.85546875" style="5" customWidth="1"/>
    <col min="7177" max="7177" width="12.85546875" style="5" bestFit="1" customWidth="1"/>
    <col min="7178" max="7178" width="9.140625" style="5" bestFit="1" customWidth="1"/>
    <col min="7179" max="7179" width="3.85546875" style="5" customWidth="1"/>
    <col min="7180" max="7180" width="22.140625" style="5" customWidth="1"/>
    <col min="7181" max="7181" width="3.85546875" style="5" customWidth="1"/>
    <col min="7182" max="7182" width="50.85546875" style="5" customWidth="1"/>
    <col min="7183" max="7183" width="3.85546875" style="5" customWidth="1"/>
    <col min="7184" max="7185" width="9.140625" style="5"/>
    <col min="7186" max="7186" width="3.85546875" style="5" customWidth="1"/>
    <col min="7187" max="7423" width="9.140625" style="5"/>
    <col min="7424" max="7424" width="3.85546875" style="5" customWidth="1"/>
    <col min="7425" max="7425" width="9.140625" style="5"/>
    <col min="7426" max="7426" width="38.42578125" style="5" bestFit="1" customWidth="1"/>
    <col min="7427" max="7427" width="18.85546875" style="5" customWidth="1"/>
    <col min="7428" max="7428" width="15.85546875" style="5" customWidth="1"/>
    <col min="7429" max="7429" width="3.85546875" style="5" customWidth="1"/>
    <col min="7430" max="7430" width="16.85546875" style="5" bestFit="1" customWidth="1"/>
    <col min="7431" max="7431" width="9.140625" style="5" bestFit="1" customWidth="1"/>
    <col min="7432" max="7432" width="3.85546875" style="5" customWidth="1"/>
    <col min="7433" max="7433" width="12.85546875" style="5" bestFit="1" customWidth="1"/>
    <col min="7434" max="7434" width="9.140625" style="5" bestFit="1" customWidth="1"/>
    <col min="7435" max="7435" width="3.85546875" style="5" customWidth="1"/>
    <col min="7436" max="7436" width="22.140625" style="5" customWidth="1"/>
    <col min="7437" max="7437" width="3.85546875" style="5" customWidth="1"/>
    <col min="7438" max="7438" width="50.85546875" style="5" customWidth="1"/>
    <col min="7439" max="7439" width="3.85546875" style="5" customWidth="1"/>
    <col min="7440" max="7441" width="9.140625" style="5"/>
    <col min="7442" max="7442" width="3.85546875" style="5" customWidth="1"/>
    <col min="7443" max="7679" width="9.140625" style="5"/>
    <col min="7680" max="7680" width="3.85546875" style="5" customWidth="1"/>
    <col min="7681" max="7681" width="9.140625" style="5"/>
    <col min="7682" max="7682" width="38.42578125" style="5" bestFit="1" customWidth="1"/>
    <col min="7683" max="7683" width="18.85546875" style="5" customWidth="1"/>
    <col min="7684" max="7684" width="15.85546875" style="5" customWidth="1"/>
    <col min="7685" max="7685" width="3.85546875" style="5" customWidth="1"/>
    <col min="7686" max="7686" width="16.85546875" style="5" bestFit="1" customWidth="1"/>
    <col min="7687" max="7687" width="9.140625" style="5" bestFit="1" customWidth="1"/>
    <col min="7688" max="7688" width="3.85546875" style="5" customWidth="1"/>
    <col min="7689" max="7689" width="12.85546875" style="5" bestFit="1" customWidth="1"/>
    <col min="7690" max="7690" width="9.140625" style="5" bestFit="1" customWidth="1"/>
    <col min="7691" max="7691" width="3.85546875" style="5" customWidth="1"/>
    <col min="7692" max="7692" width="22.140625" style="5" customWidth="1"/>
    <col min="7693" max="7693" width="3.85546875" style="5" customWidth="1"/>
    <col min="7694" max="7694" width="50.85546875" style="5" customWidth="1"/>
    <col min="7695" max="7695" width="3.85546875" style="5" customWidth="1"/>
    <col min="7696" max="7697" width="9.140625" style="5"/>
    <col min="7698" max="7698" width="3.85546875" style="5" customWidth="1"/>
    <col min="7699" max="7935" width="9.140625" style="5"/>
    <col min="7936" max="7936" width="3.85546875" style="5" customWidth="1"/>
    <col min="7937" max="7937" width="9.140625" style="5"/>
    <col min="7938" max="7938" width="38.42578125" style="5" bestFit="1" customWidth="1"/>
    <col min="7939" max="7939" width="18.85546875" style="5" customWidth="1"/>
    <col min="7940" max="7940" width="15.85546875" style="5" customWidth="1"/>
    <col min="7941" max="7941" width="3.85546875" style="5" customWidth="1"/>
    <col min="7942" max="7942" width="16.85546875" style="5" bestFit="1" customWidth="1"/>
    <col min="7943" max="7943" width="9.140625" style="5" bestFit="1" customWidth="1"/>
    <col min="7944" max="7944" width="3.85546875" style="5" customWidth="1"/>
    <col min="7945" max="7945" width="12.85546875" style="5" bestFit="1" customWidth="1"/>
    <col min="7946" max="7946" width="9.140625" style="5" bestFit="1" customWidth="1"/>
    <col min="7947" max="7947" width="3.85546875" style="5" customWidth="1"/>
    <col min="7948" max="7948" width="22.140625" style="5" customWidth="1"/>
    <col min="7949" max="7949" width="3.85546875" style="5" customWidth="1"/>
    <col min="7950" max="7950" width="50.85546875" style="5" customWidth="1"/>
    <col min="7951" max="7951" width="3.85546875" style="5" customWidth="1"/>
    <col min="7952" max="7953" width="9.140625" style="5"/>
    <col min="7954" max="7954" width="3.85546875" style="5" customWidth="1"/>
    <col min="7955" max="8191" width="9.140625" style="5"/>
    <col min="8192" max="8192" width="3.85546875" style="5" customWidth="1"/>
    <col min="8193" max="8193" width="9.140625" style="5"/>
    <col min="8194" max="8194" width="38.42578125" style="5" bestFit="1" customWidth="1"/>
    <col min="8195" max="8195" width="18.85546875" style="5" customWidth="1"/>
    <col min="8196" max="8196" width="15.85546875" style="5" customWidth="1"/>
    <col min="8197" max="8197" width="3.85546875" style="5" customWidth="1"/>
    <col min="8198" max="8198" width="16.85546875" style="5" bestFit="1" customWidth="1"/>
    <col min="8199" max="8199" width="9.140625" style="5" bestFit="1" customWidth="1"/>
    <col min="8200" max="8200" width="3.85546875" style="5" customWidth="1"/>
    <col min="8201" max="8201" width="12.85546875" style="5" bestFit="1" customWidth="1"/>
    <col min="8202" max="8202" width="9.140625" style="5" bestFit="1" customWidth="1"/>
    <col min="8203" max="8203" width="3.85546875" style="5" customWidth="1"/>
    <col min="8204" max="8204" width="22.140625" style="5" customWidth="1"/>
    <col min="8205" max="8205" width="3.85546875" style="5" customWidth="1"/>
    <col min="8206" max="8206" width="50.85546875" style="5" customWidth="1"/>
    <col min="8207" max="8207" width="3.85546875" style="5" customWidth="1"/>
    <col min="8208" max="8209" width="9.140625" style="5"/>
    <col min="8210" max="8210" width="3.85546875" style="5" customWidth="1"/>
    <col min="8211" max="8447" width="9.140625" style="5"/>
    <col min="8448" max="8448" width="3.85546875" style="5" customWidth="1"/>
    <col min="8449" max="8449" width="9.140625" style="5"/>
    <col min="8450" max="8450" width="38.42578125" style="5" bestFit="1" customWidth="1"/>
    <col min="8451" max="8451" width="18.85546875" style="5" customWidth="1"/>
    <col min="8452" max="8452" width="15.85546875" style="5" customWidth="1"/>
    <col min="8453" max="8453" width="3.85546875" style="5" customWidth="1"/>
    <col min="8454" max="8454" width="16.85546875" style="5" bestFit="1" customWidth="1"/>
    <col min="8455" max="8455" width="9.140625" style="5" bestFit="1" customWidth="1"/>
    <col min="8456" max="8456" width="3.85546875" style="5" customWidth="1"/>
    <col min="8457" max="8457" width="12.85546875" style="5" bestFit="1" customWidth="1"/>
    <col min="8458" max="8458" width="9.140625" style="5" bestFit="1" customWidth="1"/>
    <col min="8459" max="8459" width="3.85546875" style="5" customWidth="1"/>
    <col min="8460" max="8460" width="22.140625" style="5" customWidth="1"/>
    <col min="8461" max="8461" width="3.85546875" style="5" customWidth="1"/>
    <col min="8462" max="8462" width="50.85546875" style="5" customWidth="1"/>
    <col min="8463" max="8463" width="3.85546875" style="5" customWidth="1"/>
    <col min="8464" max="8465" width="9.140625" style="5"/>
    <col min="8466" max="8466" width="3.85546875" style="5" customWidth="1"/>
    <col min="8467" max="8703" width="9.140625" style="5"/>
    <col min="8704" max="8704" width="3.85546875" style="5" customWidth="1"/>
    <col min="8705" max="8705" width="9.140625" style="5"/>
    <col min="8706" max="8706" width="38.42578125" style="5" bestFit="1" customWidth="1"/>
    <col min="8707" max="8707" width="18.85546875" style="5" customWidth="1"/>
    <col min="8708" max="8708" width="15.85546875" style="5" customWidth="1"/>
    <col min="8709" max="8709" width="3.85546875" style="5" customWidth="1"/>
    <col min="8710" max="8710" width="16.85546875" style="5" bestFit="1" customWidth="1"/>
    <col min="8711" max="8711" width="9.140625" style="5" bestFit="1" customWidth="1"/>
    <col min="8712" max="8712" width="3.85546875" style="5" customWidth="1"/>
    <col min="8713" max="8713" width="12.85546875" style="5" bestFit="1" customWidth="1"/>
    <col min="8714" max="8714" width="9.140625" style="5" bestFit="1" customWidth="1"/>
    <col min="8715" max="8715" width="3.85546875" style="5" customWidth="1"/>
    <col min="8716" max="8716" width="22.140625" style="5" customWidth="1"/>
    <col min="8717" max="8717" width="3.85546875" style="5" customWidth="1"/>
    <col min="8718" max="8718" width="50.85546875" style="5" customWidth="1"/>
    <col min="8719" max="8719" width="3.85546875" style="5" customWidth="1"/>
    <col min="8720" max="8721" width="9.140625" style="5"/>
    <col min="8722" max="8722" width="3.85546875" style="5" customWidth="1"/>
    <col min="8723" max="8959" width="9.140625" style="5"/>
    <col min="8960" max="8960" width="3.85546875" style="5" customWidth="1"/>
    <col min="8961" max="8961" width="9.140625" style="5"/>
    <col min="8962" max="8962" width="38.42578125" style="5" bestFit="1" customWidth="1"/>
    <col min="8963" max="8963" width="18.85546875" style="5" customWidth="1"/>
    <col min="8964" max="8964" width="15.85546875" style="5" customWidth="1"/>
    <col min="8965" max="8965" width="3.85546875" style="5" customWidth="1"/>
    <col min="8966" max="8966" width="16.85546875" style="5" bestFit="1" customWidth="1"/>
    <col min="8967" max="8967" width="9.140625" style="5" bestFit="1" customWidth="1"/>
    <col min="8968" max="8968" width="3.85546875" style="5" customWidth="1"/>
    <col min="8969" max="8969" width="12.85546875" style="5" bestFit="1" customWidth="1"/>
    <col min="8970" max="8970" width="9.140625" style="5" bestFit="1" customWidth="1"/>
    <col min="8971" max="8971" width="3.85546875" style="5" customWidth="1"/>
    <col min="8972" max="8972" width="22.140625" style="5" customWidth="1"/>
    <col min="8973" max="8973" width="3.85546875" style="5" customWidth="1"/>
    <col min="8974" max="8974" width="50.85546875" style="5" customWidth="1"/>
    <col min="8975" max="8975" width="3.85546875" style="5" customWidth="1"/>
    <col min="8976" max="8977" width="9.140625" style="5"/>
    <col min="8978" max="8978" width="3.85546875" style="5" customWidth="1"/>
    <col min="8979" max="9215" width="9.140625" style="5"/>
    <col min="9216" max="9216" width="3.85546875" style="5" customWidth="1"/>
    <col min="9217" max="9217" width="9.140625" style="5"/>
    <col min="9218" max="9218" width="38.42578125" style="5" bestFit="1" customWidth="1"/>
    <col min="9219" max="9219" width="18.85546875" style="5" customWidth="1"/>
    <col min="9220" max="9220" width="15.85546875" style="5" customWidth="1"/>
    <col min="9221" max="9221" width="3.85546875" style="5" customWidth="1"/>
    <col min="9222" max="9222" width="16.85546875" style="5" bestFit="1" customWidth="1"/>
    <col min="9223" max="9223" width="9.140625" style="5" bestFit="1" customWidth="1"/>
    <col min="9224" max="9224" width="3.85546875" style="5" customWidth="1"/>
    <col min="9225" max="9225" width="12.85546875" style="5" bestFit="1" customWidth="1"/>
    <col min="9226" max="9226" width="9.140625" style="5" bestFit="1" customWidth="1"/>
    <col min="9227" max="9227" width="3.85546875" style="5" customWidth="1"/>
    <col min="9228" max="9228" width="22.140625" style="5" customWidth="1"/>
    <col min="9229" max="9229" width="3.85546875" style="5" customWidth="1"/>
    <col min="9230" max="9230" width="50.85546875" style="5" customWidth="1"/>
    <col min="9231" max="9231" width="3.85546875" style="5" customWidth="1"/>
    <col min="9232" max="9233" width="9.140625" style="5"/>
    <col min="9234" max="9234" width="3.85546875" style="5" customWidth="1"/>
    <col min="9235" max="9471" width="9.140625" style="5"/>
    <col min="9472" max="9472" width="3.85546875" style="5" customWidth="1"/>
    <col min="9473" max="9473" width="9.140625" style="5"/>
    <col min="9474" max="9474" width="38.42578125" style="5" bestFit="1" customWidth="1"/>
    <col min="9475" max="9475" width="18.85546875" style="5" customWidth="1"/>
    <col min="9476" max="9476" width="15.85546875" style="5" customWidth="1"/>
    <col min="9477" max="9477" width="3.85546875" style="5" customWidth="1"/>
    <col min="9478" max="9478" width="16.85546875" style="5" bestFit="1" customWidth="1"/>
    <col min="9479" max="9479" width="9.140625" style="5" bestFit="1" customWidth="1"/>
    <col min="9480" max="9480" width="3.85546875" style="5" customWidth="1"/>
    <col min="9481" max="9481" width="12.85546875" style="5" bestFit="1" customWidth="1"/>
    <col min="9482" max="9482" width="9.140625" style="5" bestFit="1" customWidth="1"/>
    <col min="9483" max="9483" width="3.85546875" style="5" customWidth="1"/>
    <col min="9484" max="9484" width="22.140625" style="5" customWidth="1"/>
    <col min="9485" max="9485" width="3.85546875" style="5" customWidth="1"/>
    <col min="9486" max="9486" width="50.85546875" style="5" customWidth="1"/>
    <col min="9487" max="9487" width="3.85546875" style="5" customWidth="1"/>
    <col min="9488" max="9489" width="9.140625" style="5"/>
    <col min="9490" max="9490" width="3.85546875" style="5" customWidth="1"/>
    <col min="9491" max="9727" width="9.140625" style="5"/>
    <col min="9728" max="9728" width="3.85546875" style="5" customWidth="1"/>
    <col min="9729" max="9729" width="9.140625" style="5"/>
    <col min="9730" max="9730" width="38.42578125" style="5" bestFit="1" customWidth="1"/>
    <col min="9731" max="9731" width="18.85546875" style="5" customWidth="1"/>
    <col min="9732" max="9732" width="15.85546875" style="5" customWidth="1"/>
    <col min="9733" max="9733" width="3.85546875" style="5" customWidth="1"/>
    <col min="9734" max="9734" width="16.85546875" style="5" bestFit="1" customWidth="1"/>
    <col min="9735" max="9735" width="9.140625" style="5" bestFit="1" customWidth="1"/>
    <col min="9736" max="9736" width="3.85546875" style="5" customWidth="1"/>
    <col min="9737" max="9737" width="12.85546875" style="5" bestFit="1" customWidth="1"/>
    <col min="9738" max="9738" width="9.140625" style="5" bestFit="1" customWidth="1"/>
    <col min="9739" max="9739" width="3.85546875" style="5" customWidth="1"/>
    <col min="9740" max="9740" width="22.140625" style="5" customWidth="1"/>
    <col min="9741" max="9741" width="3.85546875" style="5" customWidth="1"/>
    <col min="9742" max="9742" width="50.85546875" style="5" customWidth="1"/>
    <col min="9743" max="9743" width="3.85546875" style="5" customWidth="1"/>
    <col min="9744" max="9745" width="9.140625" style="5"/>
    <col min="9746" max="9746" width="3.85546875" style="5" customWidth="1"/>
    <col min="9747" max="9983" width="9.140625" style="5"/>
    <col min="9984" max="9984" width="3.85546875" style="5" customWidth="1"/>
    <col min="9985" max="9985" width="9.140625" style="5"/>
    <col min="9986" max="9986" width="38.42578125" style="5" bestFit="1" customWidth="1"/>
    <col min="9987" max="9987" width="18.85546875" style="5" customWidth="1"/>
    <col min="9988" max="9988" width="15.85546875" style="5" customWidth="1"/>
    <col min="9989" max="9989" width="3.85546875" style="5" customWidth="1"/>
    <col min="9990" max="9990" width="16.85546875" style="5" bestFit="1" customWidth="1"/>
    <col min="9991" max="9991" width="9.140625" style="5" bestFit="1" customWidth="1"/>
    <col min="9992" max="9992" width="3.85546875" style="5" customWidth="1"/>
    <col min="9993" max="9993" width="12.85546875" style="5" bestFit="1" customWidth="1"/>
    <col min="9994" max="9994" width="9.140625" style="5" bestFit="1" customWidth="1"/>
    <col min="9995" max="9995" width="3.85546875" style="5" customWidth="1"/>
    <col min="9996" max="9996" width="22.140625" style="5" customWidth="1"/>
    <col min="9997" max="9997" width="3.85546875" style="5" customWidth="1"/>
    <col min="9998" max="9998" width="50.85546875" style="5" customWidth="1"/>
    <col min="9999" max="9999" width="3.85546875" style="5" customWidth="1"/>
    <col min="10000" max="10001" width="9.140625" style="5"/>
    <col min="10002" max="10002" width="3.85546875" style="5" customWidth="1"/>
    <col min="10003" max="10239" width="9.140625" style="5"/>
    <col min="10240" max="10240" width="3.85546875" style="5" customWidth="1"/>
    <col min="10241" max="10241" width="9.140625" style="5"/>
    <col min="10242" max="10242" width="38.42578125" style="5" bestFit="1" customWidth="1"/>
    <col min="10243" max="10243" width="18.85546875" style="5" customWidth="1"/>
    <col min="10244" max="10244" width="15.85546875" style="5" customWidth="1"/>
    <col min="10245" max="10245" width="3.85546875" style="5" customWidth="1"/>
    <col min="10246" max="10246" width="16.85546875" style="5" bestFit="1" customWidth="1"/>
    <col min="10247" max="10247" width="9.140625" style="5" bestFit="1" customWidth="1"/>
    <col min="10248" max="10248" width="3.85546875" style="5" customWidth="1"/>
    <col min="10249" max="10249" width="12.85546875" style="5" bestFit="1" customWidth="1"/>
    <col min="10250" max="10250" width="9.140625" style="5" bestFit="1" customWidth="1"/>
    <col min="10251" max="10251" width="3.85546875" style="5" customWidth="1"/>
    <col min="10252" max="10252" width="22.140625" style="5" customWidth="1"/>
    <col min="10253" max="10253" width="3.85546875" style="5" customWidth="1"/>
    <col min="10254" max="10254" width="50.85546875" style="5" customWidth="1"/>
    <col min="10255" max="10255" width="3.85546875" style="5" customWidth="1"/>
    <col min="10256" max="10257" width="9.140625" style="5"/>
    <col min="10258" max="10258" width="3.85546875" style="5" customWidth="1"/>
    <col min="10259" max="10495" width="9.140625" style="5"/>
    <col min="10496" max="10496" width="3.85546875" style="5" customWidth="1"/>
    <col min="10497" max="10497" width="9.140625" style="5"/>
    <col min="10498" max="10498" width="38.42578125" style="5" bestFit="1" customWidth="1"/>
    <col min="10499" max="10499" width="18.85546875" style="5" customWidth="1"/>
    <col min="10500" max="10500" width="15.85546875" style="5" customWidth="1"/>
    <col min="10501" max="10501" width="3.85546875" style="5" customWidth="1"/>
    <col min="10502" max="10502" width="16.85546875" style="5" bestFit="1" customWidth="1"/>
    <col min="10503" max="10503" width="9.140625" style="5" bestFit="1" customWidth="1"/>
    <col min="10504" max="10504" width="3.85546875" style="5" customWidth="1"/>
    <col min="10505" max="10505" width="12.85546875" style="5" bestFit="1" customWidth="1"/>
    <col min="10506" max="10506" width="9.140625" style="5" bestFit="1" customWidth="1"/>
    <col min="10507" max="10507" width="3.85546875" style="5" customWidth="1"/>
    <col min="10508" max="10508" width="22.140625" style="5" customWidth="1"/>
    <col min="10509" max="10509" width="3.85546875" style="5" customWidth="1"/>
    <col min="10510" max="10510" width="50.85546875" style="5" customWidth="1"/>
    <col min="10511" max="10511" width="3.85546875" style="5" customWidth="1"/>
    <col min="10512" max="10513" width="9.140625" style="5"/>
    <col min="10514" max="10514" width="3.85546875" style="5" customWidth="1"/>
    <col min="10515" max="10751" width="9.140625" style="5"/>
    <col min="10752" max="10752" width="3.85546875" style="5" customWidth="1"/>
    <col min="10753" max="10753" width="9.140625" style="5"/>
    <col min="10754" max="10754" width="38.42578125" style="5" bestFit="1" customWidth="1"/>
    <col min="10755" max="10755" width="18.85546875" style="5" customWidth="1"/>
    <col min="10756" max="10756" width="15.85546875" style="5" customWidth="1"/>
    <col min="10757" max="10757" width="3.85546875" style="5" customWidth="1"/>
    <col min="10758" max="10758" width="16.85546875" style="5" bestFit="1" customWidth="1"/>
    <col min="10759" max="10759" width="9.140625" style="5" bestFit="1" customWidth="1"/>
    <col min="10760" max="10760" width="3.85546875" style="5" customWidth="1"/>
    <col min="10761" max="10761" width="12.85546875" style="5" bestFit="1" customWidth="1"/>
    <col min="10762" max="10762" width="9.140625" style="5" bestFit="1" customWidth="1"/>
    <col min="10763" max="10763" width="3.85546875" style="5" customWidth="1"/>
    <col min="10764" max="10764" width="22.140625" style="5" customWidth="1"/>
    <col min="10765" max="10765" width="3.85546875" style="5" customWidth="1"/>
    <col min="10766" max="10766" width="50.85546875" style="5" customWidth="1"/>
    <col min="10767" max="10767" width="3.85546875" style="5" customWidth="1"/>
    <col min="10768" max="10769" width="9.140625" style="5"/>
    <col min="10770" max="10770" width="3.85546875" style="5" customWidth="1"/>
    <col min="10771" max="11007" width="9.140625" style="5"/>
    <col min="11008" max="11008" width="3.85546875" style="5" customWidth="1"/>
    <col min="11009" max="11009" width="9.140625" style="5"/>
    <col min="11010" max="11010" width="38.42578125" style="5" bestFit="1" customWidth="1"/>
    <col min="11011" max="11011" width="18.85546875" style="5" customWidth="1"/>
    <col min="11012" max="11012" width="15.85546875" style="5" customWidth="1"/>
    <col min="11013" max="11013" width="3.85546875" style="5" customWidth="1"/>
    <col min="11014" max="11014" width="16.85546875" style="5" bestFit="1" customWidth="1"/>
    <col min="11015" max="11015" width="9.140625" style="5" bestFit="1" customWidth="1"/>
    <col min="11016" max="11016" width="3.85546875" style="5" customWidth="1"/>
    <col min="11017" max="11017" width="12.85546875" style="5" bestFit="1" customWidth="1"/>
    <col min="11018" max="11018" width="9.140625" style="5" bestFit="1" customWidth="1"/>
    <col min="11019" max="11019" width="3.85546875" style="5" customWidth="1"/>
    <col min="11020" max="11020" width="22.140625" style="5" customWidth="1"/>
    <col min="11021" max="11021" width="3.85546875" style="5" customWidth="1"/>
    <col min="11022" max="11022" width="50.85546875" style="5" customWidth="1"/>
    <col min="11023" max="11023" width="3.85546875" style="5" customWidth="1"/>
    <col min="11024" max="11025" width="9.140625" style="5"/>
    <col min="11026" max="11026" width="3.85546875" style="5" customWidth="1"/>
    <col min="11027" max="11263" width="9.140625" style="5"/>
    <col min="11264" max="11264" width="3.85546875" style="5" customWidth="1"/>
    <col min="11265" max="11265" width="9.140625" style="5"/>
    <col min="11266" max="11266" width="38.42578125" style="5" bestFit="1" customWidth="1"/>
    <col min="11267" max="11267" width="18.85546875" style="5" customWidth="1"/>
    <col min="11268" max="11268" width="15.85546875" style="5" customWidth="1"/>
    <col min="11269" max="11269" width="3.85546875" style="5" customWidth="1"/>
    <col min="11270" max="11270" width="16.85546875" style="5" bestFit="1" customWidth="1"/>
    <col min="11271" max="11271" width="9.140625" style="5" bestFit="1" customWidth="1"/>
    <col min="11272" max="11272" width="3.85546875" style="5" customWidth="1"/>
    <col min="11273" max="11273" width="12.85546875" style="5" bestFit="1" customWidth="1"/>
    <col min="11274" max="11274" width="9.140625" style="5" bestFit="1" customWidth="1"/>
    <col min="11275" max="11275" width="3.85546875" style="5" customWidth="1"/>
    <col min="11276" max="11276" width="22.140625" style="5" customWidth="1"/>
    <col min="11277" max="11277" width="3.85546875" style="5" customWidth="1"/>
    <col min="11278" max="11278" width="50.85546875" style="5" customWidth="1"/>
    <col min="11279" max="11279" width="3.85546875" style="5" customWidth="1"/>
    <col min="11280" max="11281" width="9.140625" style="5"/>
    <col min="11282" max="11282" width="3.85546875" style="5" customWidth="1"/>
    <col min="11283" max="11519" width="9.140625" style="5"/>
    <col min="11520" max="11520" width="3.85546875" style="5" customWidth="1"/>
    <col min="11521" max="11521" width="9.140625" style="5"/>
    <col min="11522" max="11522" width="38.42578125" style="5" bestFit="1" customWidth="1"/>
    <col min="11523" max="11523" width="18.85546875" style="5" customWidth="1"/>
    <col min="11524" max="11524" width="15.85546875" style="5" customWidth="1"/>
    <col min="11525" max="11525" width="3.85546875" style="5" customWidth="1"/>
    <col min="11526" max="11526" width="16.85546875" style="5" bestFit="1" customWidth="1"/>
    <col min="11527" max="11527" width="9.140625" style="5" bestFit="1" customWidth="1"/>
    <col min="11528" max="11528" width="3.85546875" style="5" customWidth="1"/>
    <col min="11529" max="11529" width="12.85546875" style="5" bestFit="1" customWidth="1"/>
    <col min="11530" max="11530" width="9.140625" style="5" bestFit="1" customWidth="1"/>
    <col min="11531" max="11531" width="3.85546875" style="5" customWidth="1"/>
    <col min="11532" max="11532" width="22.140625" style="5" customWidth="1"/>
    <col min="11533" max="11533" width="3.85546875" style="5" customWidth="1"/>
    <col min="11534" max="11534" width="50.85546875" style="5" customWidth="1"/>
    <col min="11535" max="11535" width="3.85546875" style="5" customWidth="1"/>
    <col min="11536" max="11537" width="9.140625" style="5"/>
    <col min="11538" max="11538" width="3.85546875" style="5" customWidth="1"/>
    <col min="11539" max="11775" width="9.140625" style="5"/>
    <col min="11776" max="11776" width="3.85546875" style="5" customWidth="1"/>
    <col min="11777" max="11777" width="9.140625" style="5"/>
    <col min="11778" max="11778" width="38.42578125" style="5" bestFit="1" customWidth="1"/>
    <col min="11779" max="11779" width="18.85546875" style="5" customWidth="1"/>
    <col min="11780" max="11780" width="15.85546875" style="5" customWidth="1"/>
    <col min="11781" max="11781" width="3.85546875" style="5" customWidth="1"/>
    <col min="11782" max="11782" width="16.85546875" style="5" bestFit="1" customWidth="1"/>
    <col min="11783" max="11783" width="9.140625" style="5" bestFit="1" customWidth="1"/>
    <col min="11784" max="11784" width="3.85546875" style="5" customWidth="1"/>
    <col min="11785" max="11785" width="12.85546875" style="5" bestFit="1" customWidth="1"/>
    <col min="11786" max="11786" width="9.140625" style="5" bestFit="1" customWidth="1"/>
    <col min="11787" max="11787" width="3.85546875" style="5" customWidth="1"/>
    <col min="11788" max="11788" width="22.140625" style="5" customWidth="1"/>
    <col min="11789" max="11789" width="3.85546875" style="5" customWidth="1"/>
    <col min="11790" max="11790" width="50.85546875" style="5" customWidth="1"/>
    <col min="11791" max="11791" width="3.85546875" style="5" customWidth="1"/>
    <col min="11792" max="11793" width="9.140625" style="5"/>
    <col min="11794" max="11794" width="3.85546875" style="5" customWidth="1"/>
    <col min="11795" max="12031" width="9.140625" style="5"/>
    <col min="12032" max="12032" width="3.85546875" style="5" customWidth="1"/>
    <col min="12033" max="12033" width="9.140625" style="5"/>
    <col min="12034" max="12034" width="38.42578125" style="5" bestFit="1" customWidth="1"/>
    <col min="12035" max="12035" width="18.85546875" style="5" customWidth="1"/>
    <col min="12036" max="12036" width="15.85546875" style="5" customWidth="1"/>
    <col min="12037" max="12037" width="3.85546875" style="5" customWidth="1"/>
    <col min="12038" max="12038" width="16.85546875" style="5" bestFit="1" customWidth="1"/>
    <col min="12039" max="12039" width="9.140625" style="5" bestFit="1" customWidth="1"/>
    <col min="12040" max="12040" width="3.85546875" style="5" customWidth="1"/>
    <col min="12041" max="12041" width="12.85546875" style="5" bestFit="1" customWidth="1"/>
    <col min="12042" max="12042" width="9.140625" style="5" bestFit="1" customWidth="1"/>
    <col min="12043" max="12043" width="3.85546875" style="5" customWidth="1"/>
    <col min="12044" max="12044" width="22.140625" style="5" customWidth="1"/>
    <col min="12045" max="12045" width="3.85546875" style="5" customWidth="1"/>
    <col min="12046" max="12046" width="50.85546875" style="5" customWidth="1"/>
    <col min="12047" max="12047" width="3.85546875" style="5" customWidth="1"/>
    <col min="12048" max="12049" width="9.140625" style="5"/>
    <col min="12050" max="12050" width="3.85546875" style="5" customWidth="1"/>
    <col min="12051" max="12287" width="9.140625" style="5"/>
    <col min="12288" max="12288" width="3.85546875" style="5" customWidth="1"/>
    <col min="12289" max="12289" width="9.140625" style="5"/>
    <col min="12290" max="12290" width="38.42578125" style="5" bestFit="1" customWidth="1"/>
    <col min="12291" max="12291" width="18.85546875" style="5" customWidth="1"/>
    <col min="12292" max="12292" width="15.85546875" style="5" customWidth="1"/>
    <col min="12293" max="12293" width="3.85546875" style="5" customWidth="1"/>
    <col min="12294" max="12294" width="16.85546875" style="5" bestFit="1" customWidth="1"/>
    <col min="12295" max="12295" width="9.140625" style="5" bestFit="1" customWidth="1"/>
    <col min="12296" max="12296" width="3.85546875" style="5" customWidth="1"/>
    <col min="12297" max="12297" width="12.85546875" style="5" bestFit="1" customWidth="1"/>
    <col min="12298" max="12298" width="9.140625" style="5" bestFit="1" customWidth="1"/>
    <col min="12299" max="12299" width="3.85546875" style="5" customWidth="1"/>
    <col min="12300" max="12300" width="22.140625" style="5" customWidth="1"/>
    <col min="12301" max="12301" width="3.85546875" style="5" customWidth="1"/>
    <col min="12302" max="12302" width="50.85546875" style="5" customWidth="1"/>
    <col min="12303" max="12303" width="3.85546875" style="5" customWidth="1"/>
    <col min="12304" max="12305" width="9.140625" style="5"/>
    <col min="12306" max="12306" width="3.85546875" style="5" customWidth="1"/>
    <col min="12307" max="12543" width="9.140625" style="5"/>
    <col min="12544" max="12544" width="3.85546875" style="5" customWidth="1"/>
    <col min="12545" max="12545" width="9.140625" style="5"/>
    <col min="12546" max="12546" width="38.42578125" style="5" bestFit="1" customWidth="1"/>
    <col min="12547" max="12547" width="18.85546875" style="5" customWidth="1"/>
    <col min="12548" max="12548" width="15.85546875" style="5" customWidth="1"/>
    <col min="12549" max="12549" width="3.85546875" style="5" customWidth="1"/>
    <col min="12550" max="12550" width="16.85546875" style="5" bestFit="1" customWidth="1"/>
    <col min="12551" max="12551" width="9.140625" style="5" bestFit="1" customWidth="1"/>
    <col min="12552" max="12552" width="3.85546875" style="5" customWidth="1"/>
    <col min="12553" max="12553" width="12.85546875" style="5" bestFit="1" customWidth="1"/>
    <col min="12554" max="12554" width="9.140625" style="5" bestFit="1" customWidth="1"/>
    <col min="12555" max="12555" width="3.85546875" style="5" customWidth="1"/>
    <col min="12556" max="12556" width="22.140625" style="5" customWidth="1"/>
    <col min="12557" max="12557" width="3.85546875" style="5" customWidth="1"/>
    <col min="12558" max="12558" width="50.85546875" style="5" customWidth="1"/>
    <col min="12559" max="12559" width="3.85546875" style="5" customWidth="1"/>
    <col min="12560" max="12561" width="9.140625" style="5"/>
    <col min="12562" max="12562" width="3.85546875" style="5" customWidth="1"/>
    <col min="12563" max="12799" width="9.140625" style="5"/>
    <col min="12800" max="12800" width="3.85546875" style="5" customWidth="1"/>
    <col min="12801" max="12801" width="9.140625" style="5"/>
    <col min="12802" max="12802" width="38.42578125" style="5" bestFit="1" customWidth="1"/>
    <col min="12803" max="12803" width="18.85546875" style="5" customWidth="1"/>
    <col min="12804" max="12804" width="15.85546875" style="5" customWidth="1"/>
    <col min="12805" max="12805" width="3.85546875" style="5" customWidth="1"/>
    <col min="12806" max="12806" width="16.85546875" style="5" bestFit="1" customWidth="1"/>
    <col min="12807" max="12807" width="9.140625" style="5" bestFit="1" customWidth="1"/>
    <col min="12808" max="12808" width="3.85546875" style="5" customWidth="1"/>
    <col min="12809" max="12809" width="12.85546875" style="5" bestFit="1" customWidth="1"/>
    <col min="12810" max="12810" width="9.140625" style="5" bestFit="1" customWidth="1"/>
    <col min="12811" max="12811" width="3.85546875" style="5" customWidth="1"/>
    <col min="12812" max="12812" width="22.140625" style="5" customWidth="1"/>
    <col min="12813" max="12813" width="3.85546875" style="5" customWidth="1"/>
    <col min="12814" max="12814" width="50.85546875" style="5" customWidth="1"/>
    <col min="12815" max="12815" width="3.85546875" style="5" customWidth="1"/>
    <col min="12816" max="12817" width="9.140625" style="5"/>
    <col min="12818" max="12818" width="3.85546875" style="5" customWidth="1"/>
    <col min="12819" max="13055" width="9.140625" style="5"/>
    <col min="13056" max="13056" width="3.85546875" style="5" customWidth="1"/>
    <col min="13057" max="13057" width="9.140625" style="5"/>
    <col min="13058" max="13058" width="38.42578125" style="5" bestFit="1" customWidth="1"/>
    <col min="13059" max="13059" width="18.85546875" style="5" customWidth="1"/>
    <col min="13060" max="13060" width="15.85546875" style="5" customWidth="1"/>
    <col min="13061" max="13061" width="3.85546875" style="5" customWidth="1"/>
    <col min="13062" max="13062" width="16.85546875" style="5" bestFit="1" customWidth="1"/>
    <col min="13063" max="13063" width="9.140625" style="5" bestFit="1" customWidth="1"/>
    <col min="13064" max="13064" width="3.85546875" style="5" customWidth="1"/>
    <col min="13065" max="13065" width="12.85546875" style="5" bestFit="1" customWidth="1"/>
    <col min="13066" max="13066" width="9.140625" style="5" bestFit="1" customWidth="1"/>
    <col min="13067" max="13067" width="3.85546875" style="5" customWidth="1"/>
    <col min="13068" max="13068" width="22.140625" style="5" customWidth="1"/>
    <col min="13069" max="13069" width="3.85546875" style="5" customWidth="1"/>
    <col min="13070" max="13070" width="50.85546875" style="5" customWidth="1"/>
    <col min="13071" max="13071" width="3.85546875" style="5" customWidth="1"/>
    <col min="13072" max="13073" width="9.140625" style="5"/>
    <col min="13074" max="13074" width="3.85546875" style="5" customWidth="1"/>
    <col min="13075" max="13311" width="9.140625" style="5"/>
    <col min="13312" max="13312" width="3.85546875" style="5" customWidth="1"/>
    <col min="13313" max="13313" width="9.140625" style="5"/>
    <col min="13314" max="13314" width="38.42578125" style="5" bestFit="1" customWidth="1"/>
    <col min="13315" max="13315" width="18.85546875" style="5" customWidth="1"/>
    <col min="13316" max="13316" width="15.85546875" style="5" customWidth="1"/>
    <col min="13317" max="13317" width="3.85546875" style="5" customWidth="1"/>
    <col min="13318" max="13318" width="16.85546875" style="5" bestFit="1" customWidth="1"/>
    <col min="13319" max="13319" width="9.140625" style="5" bestFit="1" customWidth="1"/>
    <col min="13320" max="13320" width="3.85546875" style="5" customWidth="1"/>
    <col min="13321" max="13321" width="12.85546875" style="5" bestFit="1" customWidth="1"/>
    <col min="13322" max="13322" width="9.140625" style="5" bestFit="1" customWidth="1"/>
    <col min="13323" max="13323" width="3.85546875" style="5" customWidth="1"/>
    <col min="13324" max="13324" width="22.140625" style="5" customWidth="1"/>
    <col min="13325" max="13325" width="3.85546875" style="5" customWidth="1"/>
    <col min="13326" max="13326" width="50.85546875" style="5" customWidth="1"/>
    <col min="13327" max="13327" width="3.85546875" style="5" customWidth="1"/>
    <col min="13328" max="13329" width="9.140625" style="5"/>
    <col min="13330" max="13330" width="3.85546875" style="5" customWidth="1"/>
    <col min="13331" max="13567" width="9.140625" style="5"/>
    <col min="13568" max="13568" width="3.85546875" style="5" customWidth="1"/>
    <col min="13569" max="13569" width="9.140625" style="5"/>
    <col min="13570" max="13570" width="38.42578125" style="5" bestFit="1" customWidth="1"/>
    <col min="13571" max="13571" width="18.85546875" style="5" customWidth="1"/>
    <col min="13572" max="13572" width="15.85546875" style="5" customWidth="1"/>
    <col min="13573" max="13573" width="3.85546875" style="5" customWidth="1"/>
    <col min="13574" max="13574" width="16.85546875" style="5" bestFit="1" customWidth="1"/>
    <col min="13575" max="13575" width="9.140625" style="5" bestFit="1" customWidth="1"/>
    <col min="13576" max="13576" width="3.85546875" style="5" customWidth="1"/>
    <col min="13577" max="13577" width="12.85546875" style="5" bestFit="1" customWidth="1"/>
    <col min="13578" max="13578" width="9.140625" style="5" bestFit="1" customWidth="1"/>
    <col min="13579" max="13579" width="3.85546875" style="5" customWidth="1"/>
    <col min="13580" max="13580" width="22.140625" style="5" customWidth="1"/>
    <col min="13581" max="13581" width="3.85546875" style="5" customWidth="1"/>
    <col min="13582" max="13582" width="50.85546875" style="5" customWidth="1"/>
    <col min="13583" max="13583" width="3.85546875" style="5" customWidth="1"/>
    <col min="13584" max="13585" width="9.140625" style="5"/>
    <col min="13586" max="13586" width="3.85546875" style="5" customWidth="1"/>
    <col min="13587" max="13823" width="9.140625" style="5"/>
    <col min="13824" max="13824" width="3.85546875" style="5" customWidth="1"/>
    <col min="13825" max="13825" width="9.140625" style="5"/>
    <col min="13826" max="13826" width="38.42578125" style="5" bestFit="1" customWidth="1"/>
    <col min="13827" max="13827" width="18.85546875" style="5" customWidth="1"/>
    <col min="13828" max="13828" width="15.85546875" style="5" customWidth="1"/>
    <col min="13829" max="13829" width="3.85546875" style="5" customWidth="1"/>
    <col min="13830" max="13830" width="16.85546875" style="5" bestFit="1" customWidth="1"/>
    <col min="13831" max="13831" width="9.140625" style="5" bestFit="1" customWidth="1"/>
    <col min="13832" max="13832" width="3.85546875" style="5" customWidth="1"/>
    <col min="13833" max="13833" width="12.85546875" style="5" bestFit="1" customWidth="1"/>
    <col min="13834" max="13834" width="9.140625" style="5" bestFit="1" customWidth="1"/>
    <col min="13835" max="13835" width="3.85546875" style="5" customWidth="1"/>
    <col min="13836" max="13836" width="22.140625" style="5" customWidth="1"/>
    <col min="13837" max="13837" width="3.85546875" style="5" customWidth="1"/>
    <col min="13838" max="13838" width="50.85546875" style="5" customWidth="1"/>
    <col min="13839" max="13839" width="3.85546875" style="5" customWidth="1"/>
    <col min="13840" max="13841" width="9.140625" style="5"/>
    <col min="13842" max="13842" width="3.85546875" style="5" customWidth="1"/>
    <col min="13843" max="14079" width="9.140625" style="5"/>
    <col min="14080" max="14080" width="3.85546875" style="5" customWidth="1"/>
    <col min="14081" max="14081" width="9.140625" style="5"/>
    <col min="14082" max="14082" width="38.42578125" style="5" bestFit="1" customWidth="1"/>
    <col min="14083" max="14083" width="18.85546875" style="5" customWidth="1"/>
    <col min="14084" max="14084" width="15.85546875" style="5" customWidth="1"/>
    <col min="14085" max="14085" width="3.85546875" style="5" customWidth="1"/>
    <col min="14086" max="14086" width="16.85546875" style="5" bestFit="1" customWidth="1"/>
    <col min="14087" max="14087" width="9.140625" style="5" bestFit="1" customWidth="1"/>
    <col min="14088" max="14088" width="3.85546875" style="5" customWidth="1"/>
    <col min="14089" max="14089" width="12.85546875" style="5" bestFit="1" customWidth="1"/>
    <col min="14090" max="14090" width="9.140625" style="5" bestFit="1" customWidth="1"/>
    <col min="14091" max="14091" width="3.85546875" style="5" customWidth="1"/>
    <col min="14092" max="14092" width="22.140625" style="5" customWidth="1"/>
    <col min="14093" max="14093" width="3.85546875" style="5" customWidth="1"/>
    <col min="14094" max="14094" width="50.85546875" style="5" customWidth="1"/>
    <col min="14095" max="14095" width="3.85546875" style="5" customWidth="1"/>
    <col min="14096" max="14097" width="9.140625" style="5"/>
    <col min="14098" max="14098" width="3.85546875" style="5" customWidth="1"/>
    <col min="14099" max="14335" width="9.140625" style="5"/>
    <col min="14336" max="14336" width="3.85546875" style="5" customWidth="1"/>
    <col min="14337" max="14337" width="9.140625" style="5"/>
    <col min="14338" max="14338" width="38.42578125" style="5" bestFit="1" customWidth="1"/>
    <col min="14339" max="14339" width="18.85546875" style="5" customWidth="1"/>
    <col min="14340" max="14340" width="15.85546875" style="5" customWidth="1"/>
    <col min="14341" max="14341" width="3.85546875" style="5" customWidth="1"/>
    <col min="14342" max="14342" width="16.85546875" style="5" bestFit="1" customWidth="1"/>
    <col min="14343" max="14343" width="9.140625" style="5" bestFit="1" customWidth="1"/>
    <col min="14344" max="14344" width="3.85546875" style="5" customWidth="1"/>
    <col min="14345" max="14345" width="12.85546875" style="5" bestFit="1" customWidth="1"/>
    <col min="14346" max="14346" width="9.140625" style="5" bestFit="1" customWidth="1"/>
    <col min="14347" max="14347" width="3.85546875" style="5" customWidth="1"/>
    <col min="14348" max="14348" width="22.140625" style="5" customWidth="1"/>
    <col min="14349" max="14349" width="3.85546875" style="5" customWidth="1"/>
    <col min="14350" max="14350" width="50.85546875" style="5" customWidth="1"/>
    <col min="14351" max="14351" width="3.85546875" style="5" customWidth="1"/>
    <col min="14352" max="14353" width="9.140625" style="5"/>
    <col min="14354" max="14354" width="3.85546875" style="5" customWidth="1"/>
    <col min="14355" max="14591" width="9.140625" style="5"/>
    <col min="14592" max="14592" width="3.85546875" style="5" customWidth="1"/>
    <col min="14593" max="14593" width="9.140625" style="5"/>
    <col min="14594" max="14594" width="38.42578125" style="5" bestFit="1" customWidth="1"/>
    <col min="14595" max="14595" width="18.85546875" style="5" customWidth="1"/>
    <col min="14596" max="14596" width="15.85546875" style="5" customWidth="1"/>
    <col min="14597" max="14597" width="3.85546875" style="5" customWidth="1"/>
    <col min="14598" max="14598" width="16.85546875" style="5" bestFit="1" customWidth="1"/>
    <col min="14599" max="14599" width="9.140625" style="5" bestFit="1" customWidth="1"/>
    <col min="14600" max="14600" width="3.85546875" style="5" customWidth="1"/>
    <col min="14601" max="14601" width="12.85546875" style="5" bestFit="1" customWidth="1"/>
    <col min="14602" max="14602" width="9.140625" style="5" bestFit="1" customWidth="1"/>
    <col min="14603" max="14603" width="3.85546875" style="5" customWidth="1"/>
    <col min="14604" max="14604" width="22.140625" style="5" customWidth="1"/>
    <col min="14605" max="14605" width="3.85546875" style="5" customWidth="1"/>
    <col min="14606" max="14606" width="50.85546875" style="5" customWidth="1"/>
    <col min="14607" max="14607" width="3.85546875" style="5" customWidth="1"/>
    <col min="14608" max="14609" width="9.140625" style="5"/>
    <col min="14610" max="14610" width="3.85546875" style="5" customWidth="1"/>
    <col min="14611" max="14847" width="9.140625" style="5"/>
    <col min="14848" max="14848" width="3.85546875" style="5" customWidth="1"/>
    <col min="14849" max="14849" width="9.140625" style="5"/>
    <col min="14850" max="14850" width="38.42578125" style="5" bestFit="1" customWidth="1"/>
    <col min="14851" max="14851" width="18.85546875" style="5" customWidth="1"/>
    <col min="14852" max="14852" width="15.85546875" style="5" customWidth="1"/>
    <col min="14853" max="14853" width="3.85546875" style="5" customWidth="1"/>
    <col min="14854" max="14854" width="16.85546875" style="5" bestFit="1" customWidth="1"/>
    <col min="14855" max="14855" width="9.140625" style="5" bestFit="1" customWidth="1"/>
    <col min="14856" max="14856" width="3.85546875" style="5" customWidth="1"/>
    <col min="14857" max="14857" width="12.85546875" style="5" bestFit="1" customWidth="1"/>
    <col min="14858" max="14858" width="9.140625" style="5" bestFit="1" customWidth="1"/>
    <col min="14859" max="14859" width="3.85546875" style="5" customWidth="1"/>
    <col min="14860" max="14860" width="22.140625" style="5" customWidth="1"/>
    <col min="14861" max="14861" width="3.85546875" style="5" customWidth="1"/>
    <col min="14862" max="14862" width="50.85546875" style="5" customWidth="1"/>
    <col min="14863" max="14863" width="3.85546875" style="5" customWidth="1"/>
    <col min="14864" max="14865" width="9.140625" style="5"/>
    <col min="14866" max="14866" width="3.85546875" style="5" customWidth="1"/>
    <col min="14867" max="15103" width="9.140625" style="5"/>
    <col min="15104" max="15104" width="3.85546875" style="5" customWidth="1"/>
    <col min="15105" max="15105" width="9.140625" style="5"/>
    <col min="15106" max="15106" width="38.42578125" style="5" bestFit="1" customWidth="1"/>
    <col min="15107" max="15107" width="18.85546875" style="5" customWidth="1"/>
    <col min="15108" max="15108" width="15.85546875" style="5" customWidth="1"/>
    <col min="15109" max="15109" width="3.85546875" style="5" customWidth="1"/>
    <col min="15110" max="15110" width="16.85546875" style="5" bestFit="1" customWidth="1"/>
    <col min="15111" max="15111" width="9.140625" style="5" bestFit="1" customWidth="1"/>
    <col min="15112" max="15112" width="3.85546875" style="5" customWidth="1"/>
    <col min="15113" max="15113" width="12.85546875" style="5" bestFit="1" customWidth="1"/>
    <col min="15114" max="15114" width="9.140625" style="5" bestFit="1" customWidth="1"/>
    <col min="15115" max="15115" width="3.85546875" style="5" customWidth="1"/>
    <col min="15116" max="15116" width="22.140625" style="5" customWidth="1"/>
    <col min="15117" max="15117" width="3.85546875" style="5" customWidth="1"/>
    <col min="15118" max="15118" width="50.85546875" style="5" customWidth="1"/>
    <col min="15119" max="15119" width="3.85546875" style="5" customWidth="1"/>
    <col min="15120" max="15121" width="9.140625" style="5"/>
    <col min="15122" max="15122" width="3.85546875" style="5" customWidth="1"/>
    <col min="15123" max="15359" width="9.140625" style="5"/>
    <col min="15360" max="15360" width="3.85546875" style="5" customWidth="1"/>
    <col min="15361" max="15361" width="9.140625" style="5"/>
    <col min="15362" max="15362" width="38.42578125" style="5" bestFit="1" customWidth="1"/>
    <col min="15363" max="15363" width="18.85546875" style="5" customWidth="1"/>
    <col min="15364" max="15364" width="15.85546875" style="5" customWidth="1"/>
    <col min="15365" max="15365" width="3.85546875" style="5" customWidth="1"/>
    <col min="15366" max="15366" width="16.85546875" style="5" bestFit="1" customWidth="1"/>
    <col min="15367" max="15367" width="9.140625" style="5" bestFit="1" customWidth="1"/>
    <col min="15368" max="15368" width="3.85546875" style="5" customWidth="1"/>
    <col min="15369" max="15369" width="12.85546875" style="5" bestFit="1" customWidth="1"/>
    <col min="15370" max="15370" width="9.140625" style="5" bestFit="1" customWidth="1"/>
    <col min="15371" max="15371" width="3.85546875" style="5" customWidth="1"/>
    <col min="15372" max="15372" width="22.140625" style="5" customWidth="1"/>
    <col min="15373" max="15373" width="3.85546875" style="5" customWidth="1"/>
    <col min="15374" max="15374" width="50.85546875" style="5" customWidth="1"/>
    <col min="15375" max="15375" width="3.85546875" style="5" customWidth="1"/>
    <col min="15376" max="15377" width="9.140625" style="5"/>
    <col min="15378" max="15378" width="3.85546875" style="5" customWidth="1"/>
    <col min="15379" max="15615" width="9.140625" style="5"/>
    <col min="15616" max="15616" width="3.85546875" style="5" customWidth="1"/>
    <col min="15617" max="15617" width="9.140625" style="5"/>
    <col min="15618" max="15618" width="38.42578125" style="5" bestFit="1" customWidth="1"/>
    <col min="15619" max="15619" width="18.85546875" style="5" customWidth="1"/>
    <col min="15620" max="15620" width="15.85546875" style="5" customWidth="1"/>
    <col min="15621" max="15621" width="3.85546875" style="5" customWidth="1"/>
    <col min="15622" max="15622" width="16.85546875" style="5" bestFit="1" customWidth="1"/>
    <col min="15623" max="15623" width="9.140625" style="5" bestFit="1" customWidth="1"/>
    <col min="15624" max="15624" width="3.85546875" style="5" customWidth="1"/>
    <col min="15625" max="15625" width="12.85546875" style="5" bestFit="1" customWidth="1"/>
    <col min="15626" max="15626" width="9.140625" style="5" bestFit="1" customWidth="1"/>
    <col min="15627" max="15627" width="3.85546875" style="5" customWidth="1"/>
    <col min="15628" max="15628" width="22.140625" style="5" customWidth="1"/>
    <col min="15629" max="15629" width="3.85546875" style="5" customWidth="1"/>
    <col min="15630" max="15630" width="50.85546875" style="5" customWidth="1"/>
    <col min="15631" max="15631" width="3.85546875" style="5" customWidth="1"/>
    <col min="15632" max="15633" width="9.140625" style="5"/>
    <col min="15634" max="15634" width="3.85546875" style="5" customWidth="1"/>
    <col min="15635" max="15871" width="9.140625" style="5"/>
    <col min="15872" max="15872" width="3.85546875" style="5" customWidth="1"/>
    <col min="15873" max="15873" width="9.140625" style="5"/>
    <col min="15874" max="15874" width="38.42578125" style="5" bestFit="1" customWidth="1"/>
    <col min="15875" max="15875" width="18.85546875" style="5" customWidth="1"/>
    <col min="15876" max="15876" width="15.85546875" style="5" customWidth="1"/>
    <col min="15877" max="15877" width="3.85546875" style="5" customWidth="1"/>
    <col min="15878" max="15878" width="16.85546875" style="5" bestFit="1" customWidth="1"/>
    <col min="15879" max="15879" width="9.140625" style="5" bestFit="1" customWidth="1"/>
    <col min="15880" max="15880" width="3.85546875" style="5" customWidth="1"/>
    <col min="15881" max="15881" width="12.85546875" style="5" bestFit="1" customWidth="1"/>
    <col min="15882" max="15882" width="9.140625" style="5" bestFit="1" customWidth="1"/>
    <col min="15883" max="15883" width="3.85546875" style="5" customWidth="1"/>
    <col min="15884" max="15884" width="22.140625" style="5" customWidth="1"/>
    <col min="15885" max="15885" width="3.85546875" style="5" customWidth="1"/>
    <col min="15886" max="15886" width="50.85546875" style="5" customWidth="1"/>
    <col min="15887" max="15887" width="3.85546875" style="5" customWidth="1"/>
    <col min="15888" max="15889" width="9.140625" style="5"/>
    <col min="15890" max="15890" width="3.85546875" style="5" customWidth="1"/>
    <col min="15891" max="16127" width="9.140625" style="5"/>
    <col min="16128" max="16128" width="3.85546875" style="5" customWidth="1"/>
    <col min="16129" max="16129" width="9.140625" style="5"/>
    <col min="16130" max="16130" width="38.42578125" style="5" bestFit="1" customWidth="1"/>
    <col min="16131" max="16131" width="18.85546875" style="5" customWidth="1"/>
    <col min="16132" max="16132" width="15.85546875" style="5" customWidth="1"/>
    <col min="16133" max="16133" width="3.85546875" style="5" customWidth="1"/>
    <col min="16134" max="16134" width="16.85546875" style="5" bestFit="1" customWidth="1"/>
    <col min="16135" max="16135" width="9.140625" style="5" bestFit="1" customWidth="1"/>
    <col min="16136" max="16136" width="3.85546875" style="5" customWidth="1"/>
    <col min="16137" max="16137" width="12.85546875" style="5" bestFit="1" customWidth="1"/>
    <col min="16138" max="16138" width="9.140625" style="5" bestFit="1" customWidth="1"/>
    <col min="16139" max="16139" width="3.85546875" style="5" customWidth="1"/>
    <col min="16140" max="16140" width="22.140625" style="5" customWidth="1"/>
    <col min="16141" max="16141" width="3.85546875" style="5" customWidth="1"/>
    <col min="16142" max="16142" width="50.85546875" style="5" customWidth="1"/>
    <col min="16143" max="16143" width="3.85546875" style="5" customWidth="1"/>
    <col min="16144" max="16145" width="9.140625" style="5"/>
    <col min="16146" max="16146" width="3.85546875" style="5" customWidth="1"/>
    <col min="16147" max="16384" width="9.140625" style="5"/>
  </cols>
  <sheetData>
    <row r="1" spans="1:23" ht="15.75" x14ac:dyDescent="0.25">
      <c r="A1" s="250"/>
      <c r="B1" s="251"/>
      <c r="C1" s="251"/>
      <c r="D1" s="251"/>
      <c r="E1" s="251"/>
      <c r="F1" s="251"/>
      <c r="G1" s="251"/>
      <c r="H1" s="251"/>
      <c r="I1" s="251"/>
      <c r="J1" s="251"/>
      <c r="K1" s="251"/>
      <c r="L1" s="251"/>
      <c r="M1" s="251"/>
      <c r="N1" s="251"/>
      <c r="O1" s="251"/>
      <c r="P1" s="252"/>
    </row>
    <row r="2" spans="1:23" ht="23.25" x14ac:dyDescent="0.35">
      <c r="A2" s="1744" t="s">
        <v>42</v>
      </c>
      <c r="B2" s="1745"/>
      <c r="C2" s="1745"/>
      <c r="D2" s="1745"/>
      <c r="E2" s="1745"/>
      <c r="F2" s="1745"/>
      <c r="G2" s="1745"/>
      <c r="H2" s="1745"/>
      <c r="I2" s="1745"/>
      <c r="J2" s="1745"/>
      <c r="K2" s="1745"/>
      <c r="L2" s="1745"/>
      <c r="M2" s="1745"/>
      <c r="N2" s="1745"/>
      <c r="O2" s="1745"/>
      <c r="P2" s="1746"/>
      <c r="Q2" s="253"/>
      <c r="R2" s="253"/>
      <c r="S2" s="253"/>
      <c r="T2" s="253"/>
      <c r="U2" s="253"/>
      <c r="V2" s="253"/>
      <c r="W2" s="253"/>
    </row>
    <row r="3" spans="1:23" ht="18" x14ac:dyDescent="0.25">
      <c r="A3" s="1592" t="str">
        <f>'Part 1'!A3</f>
        <v>2024-25</v>
      </c>
      <c r="B3" s="1593"/>
      <c r="C3" s="1593"/>
      <c r="D3" s="1593"/>
      <c r="E3" s="1593"/>
      <c r="F3" s="1593"/>
      <c r="G3" s="1593"/>
      <c r="H3" s="1593"/>
      <c r="I3" s="1593"/>
      <c r="J3" s="1593"/>
      <c r="K3" s="1593"/>
      <c r="L3" s="1593"/>
      <c r="M3" s="1593"/>
      <c r="N3" s="1593"/>
      <c r="O3" s="1593"/>
      <c r="P3" s="1594"/>
      <c r="Q3" s="253"/>
      <c r="R3" s="253"/>
      <c r="S3" s="253"/>
      <c r="T3" s="253"/>
      <c r="U3" s="253"/>
      <c r="V3" s="253"/>
      <c r="W3" s="253"/>
    </row>
    <row r="4" spans="1:23" ht="18" x14ac:dyDescent="0.25">
      <c r="A4" s="1592" t="s">
        <v>848</v>
      </c>
      <c r="B4" s="1593"/>
      <c r="C4" s="1593"/>
      <c r="D4" s="1593"/>
      <c r="E4" s="1593"/>
      <c r="F4" s="1593"/>
      <c r="G4" s="1593"/>
      <c r="H4" s="1593"/>
      <c r="I4" s="1593"/>
      <c r="J4" s="1593"/>
      <c r="K4" s="1593"/>
      <c r="L4" s="1593"/>
      <c r="M4" s="1593"/>
      <c r="N4" s="1593"/>
      <c r="O4" s="1593"/>
      <c r="P4" s="1594"/>
      <c r="Q4" s="253"/>
      <c r="R4" s="253"/>
      <c r="S4" s="253"/>
      <c r="T4" s="253"/>
      <c r="U4" s="253"/>
      <c r="V4" s="253"/>
      <c r="W4" s="253"/>
    </row>
    <row r="5" spans="1:23" s="136" customFormat="1" ht="15.75" thickBot="1" x14ac:dyDescent="0.25">
      <c r="A5" s="1747">
        <f>+'Part 1'!W29</f>
        <v>1.1000000000000001</v>
      </c>
      <c r="B5" s="1748"/>
      <c r="C5" s="1748"/>
      <c r="D5" s="1748"/>
      <c r="E5" s="1748"/>
      <c r="F5" s="1748"/>
      <c r="G5" s="1748"/>
      <c r="H5" s="1748"/>
      <c r="I5" s="1748"/>
      <c r="J5" s="1748"/>
      <c r="K5" s="1748"/>
      <c r="L5" s="1748"/>
      <c r="M5" s="1748"/>
      <c r="N5" s="1748"/>
      <c r="O5" s="1748"/>
      <c r="P5" s="1749"/>
    </row>
    <row r="6" spans="1:23" s="136" customFormat="1" x14ac:dyDescent="0.2">
      <c r="A6" s="254"/>
      <c r="B6" s="255"/>
      <c r="C6" s="255"/>
      <c r="D6" s="255"/>
      <c r="E6" s="255"/>
      <c r="F6" s="255"/>
      <c r="G6" s="255"/>
      <c r="H6" s="255"/>
      <c r="I6" s="255"/>
      <c r="J6" s="256"/>
      <c r="K6" s="256"/>
      <c r="L6" s="256"/>
      <c r="M6" s="256"/>
      <c r="N6" s="256"/>
      <c r="O6" s="255"/>
      <c r="P6" s="257"/>
      <c r="R6" s="258"/>
      <c r="S6" s="259"/>
    </row>
    <row r="7" spans="1:23" s="136" customFormat="1" ht="15.75" x14ac:dyDescent="0.25">
      <c r="A7" s="260"/>
      <c r="B7" s="261" t="str">
        <f>+CONCATENATE("Local authority : ",+'Part 1'!K20,"     ",+'Part 1'!K21)</f>
        <v>Local authority : ZZZZ     EZZZZ</v>
      </c>
      <c r="F7" s="261"/>
      <c r="J7" s="220"/>
      <c r="K7" s="220"/>
      <c r="L7" s="220"/>
      <c r="M7" s="220"/>
      <c r="N7" s="220"/>
      <c r="P7" s="262"/>
      <c r="R7" s="263"/>
      <c r="S7" s="264"/>
    </row>
    <row r="8" spans="1:23" s="136" customFormat="1" ht="15.75" x14ac:dyDescent="0.25">
      <c r="A8" s="260"/>
      <c r="B8" s="261" t="str">
        <f>CONCATENATE("Local authority contact name : ",'Part 1'!K22)</f>
        <v xml:space="preserve">Local authority contact name : </v>
      </c>
      <c r="J8" s="220"/>
      <c r="K8" s="220"/>
      <c r="L8" s="220"/>
      <c r="M8" s="220"/>
      <c r="N8" s="220"/>
      <c r="P8" s="262"/>
      <c r="R8" s="265"/>
      <c r="S8" s="264"/>
    </row>
    <row r="9" spans="1:23" s="136" customFormat="1" ht="15.75" x14ac:dyDescent="0.25">
      <c r="A9" s="260"/>
      <c r="B9" s="261" t="str">
        <f>CONCATENATE("Local authority contact number : ",'Part 1'!K23)</f>
        <v xml:space="preserve">Local authority contact number : </v>
      </c>
      <c r="J9" s="220"/>
      <c r="K9" s="220"/>
      <c r="L9" s="220"/>
      <c r="M9" s="220"/>
      <c r="N9" s="220"/>
      <c r="P9" s="262"/>
      <c r="R9" s="265"/>
      <c r="S9" s="264"/>
    </row>
    <row r="10" spans="1:23" s="136" customFormat="1" ht="15.75" x14ac:dyDescent="0.25">
      <c r="A10" s="260"/>
      <c r="B10" s="261" t="str">
        <f>CONCATENATE("Local authority contact email address : ",'Part 1'!K24)</f>
        <v xml:space="preserve">Local authority contact email address : </v>
      </c>
      <c r="J10" s="220"/>
      <c r="K10" s="220"/>
      <c r="L10" s="220"/>
      <c r="M10" s="220"/>
      <c r="N10" s="220"/>
      <c r="P10" s="262"/>
      <c r="R10" s="265"/>
      <c r="S10" s="264"/>
    </row>
    <row r="11" spans="1:23" s="136" customFormat="1" ht="15.75" x14ac:dyDescent="0.25">
      <c r="A11" s="260"/>
      <c r="B11" s="261"/>
      <c r="J11" s="220"/>
      <c r="K11" s="220"/>
      <c r="L11" s="220"/>
      <c r="M11" s="220"/>
      <c r="N11" s="220"/>
      <c r="P11" s="262"/>
      <c r="R11" s="265"/>
      <c r="S11" s="264"/>
    </row>
    <row r="12" spans="1:23" s="136" customFormat="1" x14ac:dyDescent="0.2">
      <c r="A12" s="260"/>
      <c r="B12" s="266" t="s">
        <v>846</v>
      </c>
      <c r="C12" s="266"/>
      <c r="J12" s="220"/>
      <c r="K12" s="220"/>
      <c r="L12" s="220"/>
      <c r="M12" s="220"/>
      <c r="N12" s="220"/>
      <c r="P12" s="262"/>
      <c r="R12" s="265"/>
      <c r="S12" s="264"/>
    </row>
    <row r="13" spans="1:23" s="136" customFormat="1" x14ac:dyDescent="0.2">
      <c r="A13" s="260"/>
      <c r="B13" s="266" t="s">
        <v>5588</v>
      </c>
      <c r="C13" s="266"/>
      <c r="J13" s="220"/>
      <c r="K13" s="220"/>
      <c r="L13" s="220"/>
      <c r="M13" s="220"/>
      <c r="N13" s="220"/>
      <c r="P13" s="262"/>
      <c r="R13" s="265"/>
      <c r="S13" s="264"/>
    </row>
    <row r="14" spans="1:23" s="136" customFormat="1" x14ac:dyDescent="0.2">
      <c r="A14" s="260"/>
      <c r="B14" s="266"/>
      <c r="C14" s="266"/>
      <c r="J14" s="220"/>
      <c r="K14" s="220"/>
      <c r="L14" s="220"/>
      <c r="M14" s="220"/>
      <c r="N14" s="220"/>
      <c r="P14" s="724"/>
      <c r="R14" s="265"/>
      <c r="S14" s="264"/>
    </row>
    <row r="15" spans="1:23" s="136" customFormat="1" ht="31.5" customHeight="1" x14ac:dyDescent="0.25">
      <c r="A15" s="260"/>
      <c r="B15" s="1757" t="s">
        <v>3802</v>
      </c>
      <c r="C15" s="1757"/>
      <c r="D15" s="1757"/>
      <c r="E15" s="1757"/>
      <c r="F15" s="1757"/>
      <c r="G15" s="1757"/>
      <c r="H15" s="1757"/>
      <c r="I15" s="1757"/>
      <c r="J15" s="1757"/>
      <c r="K15" s="1757"/>
      <c r="L15" s="1757"/>
      <c r="M15" s="1757"/>
      <c r="N15" s="1757"/>
      <c r="O15" s="1757"/>
      <c r="P15" s="724"/>
      <c r="R15" s="265"/>
      <c r="S15" s="264"/>
    </row>
    <row r="16" spans="1:23" ht="15.75" x14ac:dyDescent="0.25">
      <c r="A16" s="260"/>
      <c r="B16" s="136"/>
      <c r="C16" s="261"/>
      <c r="D16" s="136"/>
      <c r="E16" s="136"/>
      <c r="F16" s="136"/>
      <c r="G16" s="136"/>
      <c r="H16" s="136"/>
      <c r="I16" s="136"/>
      <c r="J16" s="220"/>
      <c r="K16" s="220"/>
      <c r="L16" s="220"/>
      <c r="M16" s="220"/>
      <c r="P16" s="262"/>
      <c r="R16" s="265"/>
      <c r="S16" s="264"/>
    </row>
    <row r="17" spans="1:25" ht="15.75" x14ac:dyDescent="0.25">
      <c r="A17" s="260"/>
      <c r="B17" s="136" t="s">
        <v>3813</v>
      </c>
      <c r="C17" s="261"/>
      <c r="D17" s="136"/>
      <c r="E17" s="136"/>
      <c r="F17" s="136"/>
      <c r="G17" s="136"/>
      <c r="H17" s="136"/>
      <c r="I17" s="136"/>
      <c r="J17" s="220"/>
      <c r="K17" s="220"/>
      <c r="L17" s="220"/>
      <c r="M17" s="220"/>
      <c r="P17" s="724"/>
      <c r="R17" s="265"/>
      <c r="S17" s="264"/>
    </row>
    <row r="18" spans="1:25" ht="15.75" x14ac:dyDescent="0.25">
      <c r="A18" s="260"/>
      <c r="B18" s="136"/>
      <c r="C18" s="261"/>
      <c r="D18" s="136"/>
      <c r="E18" s="136"/>
      <c r="F18" s="136"/>
      <c r="G18" s="136"/>
      <c r="H18" s="136"/>
      <c r="I18" s="136"/>
      <c r="J18" s="220"/>
      <c r="K18" s="220"/>
      <c r="L18" s="220"/>
      <c r="M18" s="220"/>
      <c r="P18" s="724"/>
      <c r="R18" s="265"/>
      <c r="S18" s="264"/>
    </row>
    <row r="19" spans="1:25" ht="15.75" x14ac:dyDescent="0.25">
      <c r="A19" s="260"/>
      <c r="B19" s="136"/>
      <c r="C19" s="136"/>
      <c r="D19" s="1750" t="s">
        <v>849</v>
      </c>
      <c r="E19" s="1751"/>
      <c r="F19" s="267"/>
      <c r="G19" s="1750" t="s">
        <v>850</v>
      </c>
      <c r="H19" s="1751"/>
      <c r="I19" s="267"/>
      <c r="J19" s="1752" t="s">
        <v>851</v>
      </c>
      <c r="K19" s="1753"/>
      <c r="L19" s="267"/>
      <c r="M19" s="220"/>
      <c r="P19" s="262"/>
      <c r="R19" s="265"/>
      <c r="S19" s="264"/>
    </row>
    <row r="20" spans="1:25" ht="15.75" x14ac:dyDescent="0.25">
      <c r="A20" s="260"/>
      <c r="B20" s="220" t="s">
        <v>852</v>
      </c>
      <c r="C20" s="136"/>
      <c r="D20" s="268" t="s">
        <v>4129</v>
      </c>
      <c r="E20" s="268" t="s">
        <v>5540</v>
      </c>
      <c r="F20" s="268"/>
      <c r="G20" s="268" t="s">
        <v>853</v>
      </c>
      <c r="H20" s="268" t="s">
        <v>847</v>
      </c>
      <c r="I20" s="268"/>
      <c r="J20" s="740" t="s">
        <v>7046</v>
      </c>
      <c r="K20" s="740" t="s">
        <v>7047</v>
      </c>
      <c r="L20" s="268"/>
      <c r="M20" s="220"/>
      <c r="O20" s="261"/>
      <c r="P20" s="262"/>
      <c r="R20" s="265"/>
      <c r="S20" s="196"/>
      <c r="T20" s="196"/>
      <c r="U20" s="196"/>
      <c r="V20" s="196"/>
      <c r="W20" s="196"/>
      <c r="X20" s="196"/>
      <c r="Y20" s="196"/>
    </row>
    <row r="21" spans="1:25" ht="15.75" x14ac:dyDescent="0.25">
      <c r="A21" s="260"/>
      <c r="B21" s="269"/>
      <c r="C21" s="277" t="s">
        <v>59</v>
      </c>
      <c r="D21" s="271"/>
      <c r="E21" s="271"/>
      <c r="F21" s="271"/>
      <c r="G21" s="271"/>
      <c r="H21" s="272"/>
      <c r="I21" s="273"/>
      <c r="J21" s="733"/>
      <c r="K21" s="734"/>
      <c r="L21" s="272"/>
      <c r="M21" s="274"/>
      <c r="N21" s="269"/>
      <c r="O21" s="377" t="s">
        <v>854</v>
      </c>
      <c r="P21" s="276"/>
      <c r="R21" s="265"/>
      <c r="S21" s="196"/>
      <c r="T21" s="196"/>
      <c r="U21" s="196"/>
      <c r="V21" s="196"/>
      <c r="W21" s="196"/>
      <c r="X21" s="196"/>
      <c r="Y21" s="196"/>
    </row>
    <row r="22" spans="1:25" ht="15.75" x14ac:dyDescent="0.2">
      <c r="A22" s="260"/>
      <c r="B22" s="278">
        <v>1</v>
      </c>
      <c r="C22" s="279" t="s">
        <v>4087</v>
      </c>
      <c r="D22" s="569">
        <f>INDEX(Data!CK:CK,MATCH(Import_LA_Code,Ref_LA_Codes,0))</f>
        <v>0</v>
      </c>
      <c r="E22" s="280">
        <f>+'Part 3'!AD40</f>
        <v>0</v>
      </c>
      <c r="F22" s="280"/>
      <c r="G22" s="280">
        <f t="shared" ref="G22:G28" si="0">ABS(+E22-D22)</f>
        <v>0</v>
      </c>
      <c r="H22" s="281">
        <f>IF(AND(D22=0,E22=0),0,IF(AND(D22=0,E22&lt;&gt;0),1,ABS(G22/D22)))</f>
        <v>0</v>
      </c>
      <c r="I22" s="282"/>
      <c r="J22" s="941">
        <v>500000</v>
      </c>
      <c r="K22" s="732">
        <v>0.05</v>
      </c>
      <c r="L22" s="281"/>
      <c r="M22" s="642" t="str">
        <f>IF(O22&lt;&gt;"","Comment made", IF(AND(ABS(H22)&gt;K22,ABS(G22)&gt;J22),"Please comment","OK"))</f>
        <v>OK</v>
      </c>
      <c r="N22" s="574"/>
      <c r="O22" s="573"/>
      <c r="P22" s="276"/>
      <c r="R22" s="265"/>
      <c r="S22" s="196"/>
      <c r="T22" s="196"/>
      <c r="U22" s="196"/>
      <c r="V22" s="196"/>
      <c r="W22" s="196"/>
      <c r="X22" s="196"/>
      <c r="Y22" s="196"/>
    </row>
    <row r="23" spans="1:25" ht="15.75" x14ac:dyDescent="0.2">
      <c r="A23" s="260"/>
      <c r="B23" s="283">
        <v>2</v>
      </c>
      <c r="C23" s="270" t="s">
        <v>855</v>
      </c>
      <c r="D23" s="570">
        <f>INDEX(Data!CM:CM,MATCH(Import_LA_Code,Ref_LA_Codes,0))</f>
        <v>0</v>
      </c>
      <c r="E23" s="271">
        <f>+'Part 3'!AD67</f>
        <v>0</v>
      </c>
      <c r="F23" s="271"/>
      <c r="G23" s="271">
        <f t="shared" si="0"/>
        <v>0</v>
      </c>
      <c r="H23" s="272">
        <f t="shared" ref="H23:H28" si="1">IF(AND(D23=0,E23=0),0,IF(AND(D23=0,E23&lt;&gt;0),1,ABS(G23/D23)))</f>
        <v>0</v>
      </c>
      <c r="I23" s="273"/>
      <c r="J23" s="733">
        <v>300000</v>
      </c>
      <c r="K23" s="734">
        <v>0.15</v>
      </c>
      <c r="L23" s="272"/>
      <c r="M23" s="642" t="str">
        <f t="shared" ref="M23:M28" si="2">IF(O23&lt;&gt;"","Comment made", IF(AND(ABS(H23)&gt;K23,ABS(G23)&gt;J23),"Please comment","OK"))</f>
        <v>OK</v>
      </c>
      <c r="N23" s="575"/>
      <c r="O23" s="573"/>
      <c r="P23" s="276"/>
      <c r="S23" s="196"/>
      <c r="T23" s="196"/>
      <c r="U23" s="196"/>
      <c r="V23" s="196"/>
      <c r="W23" s="196"/>
      <c r="X23" s="196"/>
      <c r="Y23" s="196"/>
    </row>
    <row r="24" spans="1:25" ht="15.75" x14ac:dyDescent="0.2">
      <c r="A24" s="260"/>
      <c r="B24" s="283">
        <f t="shared" ref="B24:B28" si="3">+B23+1</f>
        <v>3</v>
      </c>
      <c r="C24" s="270" t="s">
        <v>856</v>
      </c>
      <c r="D24" s="570">
        <f>INDEX(Data!CN:CN,MATCH(Import_LA_Code,Ref_LA_Codes,0))</f>
        <v>0</v>
      </c>
      <c r="E24" s="271">
        <f>+'Part 3'!AD73</f>
        <v>0</v>
      </c>
      <c r="F24" s="271"/>
      <c r="G24" s="271">
        <f t="shared" si="0"/>
        <v>0</v>
      </c>
      <c r="H24" s="272">
        <f t="shared" si="1"/>
        <v>0</v>
      </c>
      <c r="I24" s="273"/>
      <c r="J24" s="733">
        <v>10000</v>
      </c>
      <c r="K24" s="734">
        <v>0.1</v>
      </c>
      <c r="L24" s="272"/>
      <c r="M24" s="642" t="str">
        <f t="shared" si="2"/>
        <v>OK</v>
      </c>
      <c r="N24" s="575"/>
      <c r="O24" s="573"/>
      <c r="P24" s="276"/>
      <c r="S24" s="196"/>
      <c r="T24" s="196"/>
      <c r="U24" s="196"/>
      <c r="V24" s="196"/>
      <c r="W24" s="196"/>
      <c r="X24" s="196"/>
      <c r="Y24" s="196"/>
    </row>
    <row r="25" spans="1:25" ht="18" x14ac:dyDescent="0.2">
      <c r="A25" s="260"/>
      <c r="B25" s="283">
        <f t="shared" si="3"/>
        <v>4</v>
      </c>
      <c r="C25" s="270" t="s">
        <v>7692</v>
      </c>
      <c r="D25" s="570">
        <f>INDEX(Data!CO:CO,MATCH(Import_LA_Code,Ref_LA_Codes,0)) + INDEX(Data!CP:CP,MATCH(Import_LA_Code,Ref_LA_Codes,0)) + INDEX(Data!CW:CW,MATCH(Import_LA_Code,Ref_LA_Codes,0))</f>
        <v>0</v>
      </c>
      <c r="E25" s="271">
        <f>+'Part 3'!AD79</f>
        <v>0</v>
      </c>
      <c r="F25" s="271"/>
      <c r="G25" s="271">
        <f t="shared" si="0"/>
        <v>0</v>
      </c>
      <c r="H25" s="272">
        <f t="shared" si="1"/>
        <v>0</v>
      </c>
      <c r="I25" s="273"/>
      <c r="J25" s="733">
        <v>10000</v>
      </c>
      <c r="K25" s="734">
        <v>0.05</v>
      </c>
      <c r="L25" s="272"/>
      <c r="M25" s="642" t="str">
        <f t="shared" si="2"/>
        <v>OK</v>
      </c>
      <c r="N25" s="575"/>
      <c r="O25" s="573"/>
      <c r="P25" s="276"/>
      <c r="S25" s="196"/>
      <c r="T25" s="196"/>
      <c r="U25" s="196"/>
      <c r="V25" s="196"/>
      <c r="W25" s="196"/>
      <c r="X25" s="196"/>
      <c r="Y25" s="196"/>
    </row>
    <row r="26" spans="1:25" ht="15.75" x14ac:dyDescent="0.2">
      <c r="A26" s="918"/>
      <c r="B26" s="283">
        <f t="shared" si="3"/>
        <v>5</v>
      </c>
      <c r="C26" s="270" t="s">
        <v>4068</v>
      </c>
      <c r="D26" s="570">
        <f>INDEX(Data!CQ:CQ,MATCH(Import_LA_Code,Ref_LA_Codes,0))</f>
        <v>0</v>
      </c>
      <c r="E26" s="271">
        <f>'Part 3'!AD89</f>
        <v>0</v>
      </c>
      <c r="F26" s="271"/>
      <c r="G26" s="271">
        <f t="shared" ref="G26" si="4">ABS(+E26-D26)</f>
        <v>0</v>
      </c>
      <c r="H26" s="272">
        <f t="shared" ref="H26" si="5">IF(AND(D26=0,E26=0),0,IF(AND(D26=0,E26&lt;&gt;0),1,ABS(G26/D26)))</f>
        <v>0</v>
      </c>
      <c r="I26" s="273"/>
      <c r="J26" s="733">
        <v>3000</v>
      </c>
      <c r="K26" s="734">
        <v>0.1</v>
      </c>
      <c r="L26" s="272"/>
      <c r="M26" s="642" t="str">
        <f t="shared" si="2"/>
        <v>OK</v>
      </c>
      <c r="N26" s="575"/>
      <c r="O26" s="573"/>
      <c r="P26" s="937"/>
      <c r="S26" s="196"/>
      <c r="T26" s="196"/>
      <c r="U26" s="196"/>
      <c r="V26" s="196"/>
      <c r="W26" s="196"/>
      <c r="X26" s="196"/>
      <c r="Y26" s="196"/>
    </row>
    <row r="27" spans="1:25" ht="15.75" x14ac:dyDescent="0.2">
      <c r="A27" s="260"/>
      <c r="B27" s="283">
        <f>+B26+1</f>
        <v>6</v>
      </c>
      <c r="C27" s="270" t="s">
        <v>857</v>
      </c>
      <c r="D27" s="570">
        <f>INDEX(Data!CR:CR,MATCH(Import_LA_Code,Ref_LA_Codes,0))</f>
        <v>0</v>
      </c>
      <c r="E27" s="271">
        <f>+'Part 3'!AD109</f>
        <v>0</v>
      </c>
      <c r="F27" s="271"/>
      <c r="G27" s="271">
        <f t="shared" si="0"/>
        <v>0</v>
      </c>
      <c r="H27" s="272">
        <f t="shared" si="1"/>
        <v>0</v>
      </c>
      <c r="I27" s="273"/>
      <c r="J27" s="733">
        <v>100000</v>
      </c>
      <c r="K27" s="734">
        <v>0.2</v>
      </c>
      <c r="L27" s="272"/>
      <c r="M27" s="642" t="str">
        <f t="shared" si="2"/>
        <v>OK</v>
      </c>
      <c r="N27" s="575"/>
      <c r="O27" s="573"/>
      <c r="P27" s="276"/>
      <c r="S27" s="196"/>
      <c r="T27" s="196"/>
      <c r="U27" s="196"/>
      <c r="V27" s="196"/>
      <c r="W27" s="196"/>
      <c r="X27" s="196"/>
      <c r="Y27" s="196"/>
    </row>
    <row r="28" spans="1:25" ht="15.75" x14ac:dyDescent="0.2">
      <c r="A28" s="260"/>
      <c r="B28" s="284">
        <f t="shared" si="3"/>
        <v>7</v>
      </c>
      <c r="C28" s="285" t="s">
        <v>858</v>
      </c>
      <c r="D28" s="571">
        <f>INDEX(Data!CS:CS,MATCH(Import_LA_Code,Ref_LA_Codes,0))</f>
        <v>0</v>
      </c>
      <c r="E28" s="286">
        <f>+'Part 3'!AD115</f>
        <v>0</v>
      </c>
      <c r="F28" s="286"/>
      <c r="G28" s="286">
        <f t="shared" si="0"/>
        <v>0</v>
      </c>
      <c r="H28" s="287">
        <f t="shared" si="1"/>
        <v>0</v>
      </c>
      <c r="I28" s="288"/>
      <c r="J28" s="942">
        <v>500000</v>
      </c>
      <c r="K28" s="735">
        <v>0.25</v>
      </c>
      <c r="L28" s="287"/>
      <c r="M28" s="642" t="str">
        <f t="shared" si="2"/>
        <v>OK</v>
      </c>
      <c r="N28" s="576"/>
      <c r="O28" s="573"/>
      <c r="P28" s="276"/>
      <c r="S28" s="196"/>
      <c r="T28" s="196"/>
      <c r="U28" s="196"/>
      <c r="V28" s="196"/>
      <c r="W28" s="196"/>
      <c r="X28" s="196"/>
      <c r="Y28" s="196"/>
    </row>
    <row r="29" spans="1:25" ht="15.75" x14ac:dyDescent="0.2">
      <c r="A29" s="260"/>
      <c r="B29" s="270" t="s">
        <v>7693</v>
      </c>
      <c r="C29" s="270"/>
      <c r="D29" s="271"/>
      <c r="E29" s="271"/>
      <c r="F29" s="271"/>
      <c r="G29" s="289"/>
      <c r="H29" s="572"/>
      <c r="I29" s="289"/>
      <c r="J29" s="736"/>
      <c r="K29" s="736"/>
      <c r="L29" s="269"/>
      <c r="M29" s="274"/>
      <c r="N29" s="269"/>
      <c r="O29" s="275"/>
      <c r="P29" s="276"/>
      <c r="S29" s="196"/>
      <c r="T29" s="196"/>
      <c r="U29" s="196"/>
      <c r="V29" s="196"/>
      <c r="W29" s="196"/>
      <c r="X29" s="196"/>
      <c r="Y29" s="196"/>
    </row>
    <row r="30" spans="1:25" ht="15.75" x14ac:dyDescent="0.2">
      <c r="A30" s="260"/>
      <c r="B30" s="269"/>
      <c r="C30" s="277" t="s">
        <v>859</v>
      </c>
      <c r="D30" s="271"/>
      <c r="E30" s="271"/>
      <c r="F30" s="271"/>
      <c r="G30" s="289"/>
      <c r="H30" s="572"/>
      <c r="I30" s="289"/>
      <c r="J30" s="736"/>
      <c r="K30" s="736"/>
      <c r="L30" s="269"/>
      <c r="M30" s="274"/>
      <c r="N30" s="269"/>
      <c r="O30" s="275"/>
      <c r="P30" s="276"/>
      <c r="S30" s="196"/>
      <c r="T30" s="196"/>
      <c r="U30" s="196"/>
      <c r="V30" s="196"/>
      <c r="W30" s="196"/>
      <c r="X30" s="196"/>
      <c r="Y30" s="196"/>
    </row>
    <row r="31" spans="1:25" ht="15.75" x14ac:dyDescent="0.2">
      <c r="A31" s="260"/>
      <c r="B31" s="278">
        <f>+B28+1</f>
        <v>8</v>
      </c>
      <c r="C31" s="279" t="s">
        <v>855</v>
      </c>
      <c r="D31" s="569">
        <f>INDEX(Data!CT:CT,MATCH(Import_LA_Code,Ref_LA_Codes,0))</f>
        <v>0</v>
      </c>
      <c r="E31" s="280">
        <f>+'Part 3'!AD126</f>
        <v>0</v>
      </c>
      <c r="F31" s="280"/>
      <c r="G31" s="280">
        <f t="shared" ref="G31:G36" si="6">ABS(+E31-D31)</f>
        <v>0</v>
      </c>
      <c r="H31" s="281">
        <f t="shared" ref="H31:H36" si="7">IF(AND(D31=0,E31=0),0,IF(AND(D31=0,E31&lt;&gt;0),1,ABS(G31/D31)))</f>
        <v>0</v>
      </c>
      <c r="I31" s="282"/>
      <c r="J31" s="941">
        <v>50000</v>
      </c>
      <c r="K31" s="732">
        <v>0.15</v>
      </c>
      <c r="L31" s="281"/>
      <c r="M31" s="642" t="str">
        <f t="shared" ref="M31:M36" si="8">IF(O31&lt;&gt;"","Comment made", IF(AND(ABS(H31)&gt;K31,ABS(G31)&gt;J31),"Please comment","OK"))</f>
        <v>OK</v>
      </c>
      <c r="N31" s="574"/>
      <c r="O31" s="573"/>
      <c r="P31" s="276"/>
      <c r="S31" s="196"/>
      <c r="T31" s="196"/>
      <c r="U31" s="196"/>
      <c r="V31" s="196"/>
      <c r="W31" s="196"/>
      <c r="X31" s="196"/>
      <c r="Y31" s="196"/>
    </row>
    <row r="32" spans="1:25" ht="15.75" x14ac:dyDescent="0.2">
      <c r="A32" s="260"/>
      <c r="B32" s="283">
        <f>+B31+1</f>
        <v>9</v>
      </c>
      <c r="C32" s="270" t="s">
        <v>860</v>
      </c>
      <c r="D32" s="570">
        <f>INDEX(Data!CU:CU,MATCH(Import_LA_Code,Ref_LA_Codes,0))</f>
        <v>0</v>
      </c>
      <c r="E32" s="271">
        <f>+'Part 3'!AD132</f>
        <v>0</v>
      </c>
      <c r="F32" s="271"/>
      <c r="G32" s="271">
        <f t="shared" si="6"/>
        <v>0</v>
      </c>
      <c r="H32" s="272">
        <f t="shared" si="7"/>
        <v>0</v>
      </c>
      <c r="I32" s="273"/>
      <c r="J32" s="733">
        <v>50000</v>
      </c>
      <c r="K32" s="734">
        <v>0.15</v>
      </c>
      <c r="L32" s="272"/>
      <c r="M32" s="642" t="str">
        <f t="shared" si="8"/>
        <v>OK</v>
      </c>
      <c r="N32" s="575"/>
      <c r="O32" s="573"/>
      <c r="P32" s="276"/>
      <c r="S32" s="196"/>
      <c r="T32" s="196"/>
      <c r="U32" s="196"/>
      <c r="V32" s="196"/>
      <c r="W32" s="196"/>
      <c r="X32" s="196"/>
      <c r="Y32" s="196"/>
    </row>
    <row r="33" spans="1:39" ht="15.75" x14ac:dyDescent="0.2">
      <c r="A33" s="260"/>
      <c r="B33" s="283">
        <f>+B32+1</f>
        <v>10</v>
      </c>
      <c r="C33" s="270" t="s">
        <v>861</v>
      </c>
      <c r="D33" s="570">
        <f>INDEX(Data!CV:CV,MATCH(Import_LA_Code,Ref_LA_Codes,0))</f>
        <v>0</v>
      </c>
      <c r="E33" s="271">
        <f>+'Part 3'!AD138</f>
        <v>0</v>
      </c>
      <c r="F33" s="271"/>
      <c r="G33" s="271">
        <f t="shared" si="6"/>
        <v>0</v>
      </c>
      <c r="H33" s="272">
        <f t="shared" si="7"/>
        <v>0</v>
      </c>
      <c r="I33" s="273"/>
      <c r="J33" s="733">
        <v>2000</v>
      </c>
      <c r="K33" s="734">
        <v>0.05</v>
      </c>
      <c r="L33" s="272"/>
      <c r="M33" s="642" t="str">
        <f t="shared" si="8"/>
        <v>OK</v>
      </c>
      <c r="N33" s="575"/>
      <c r="O33" s="573"/>
      <c r="P33" s="276"/>
      <c r="S33" s="196"/>
      <c r="T33" s="196"/>
      <c r="U33" s="196"/>
      <c r="V33" s="196"/>
      <c r="W33" s="196"/>
      <c r="X33" s="196"/>
      <c r="Y33" s="196"/>
    </row>
    <row r="34" spans="1:39" ht="15.75" x14ac:dyDescent="0.2">
      <c r="A34" s="260"/>
      <c r="B34" s="283">
        <v>11</v>
      </c>
      <c r="C34" s="270" t="s">
        <v>862</v>
      </c>
      <c r="D34" s="570">
        <f>INDEX(Data!CX:CX,MATCH(Import_LA_Code,Ref_LA_Codes,0))</f>
        <v>0</v>
      </c>
      <c r="E34" s="271">
        <f>+'Part 3'!AD148</f>
        <v>0</v>
      </c>
      <c r="F34" s="271"/>
      <c r="G34" s="271">
        <f t="shared" si="6"/>
        <v>0</v>
      </c>
      <c r="H34" s="272">
        <f t="shared" si="7"/>
        <v>0</v>
      </c>
      <c r="I34" s="273"/>
      <c r="J34" s="733">
        <v>2000</v>
      </c>
      <c r="K34" s="734">
        <v>0.05</v>
      </c>
      <c r="L34" s="272"/>
      <c r="M34" s="642" t="str">
        <f t="shared" si="8"/>
        <v>OK</v>
      </c>
      <c r="N34" s="575"/>
      <c r="O34" s="573"/>
      <c r="P34" s="276"/>
      <c r="S34" s="196"/>
      <c r="T34" s="196"/>
      <c r="U34" s="196"/>
      <c r="V34" s="196"/>
      <c r="W34" s="196"/>
      <c r="X34" s="196"/>
      <c r="Y34" s="196"/>
    </row>
    <row r="35" spans="1:39" ht="15.75" x14ac:dyDescent="0.2">
      <c r="A35" s="260"/>
      <c r="B35" s="283">
        <f t="shared" ref="B35:B36" si="9">+B34+1</f>
        <v>12</v>
      </c>
      <c r="C35" s="270" t="s">
        <v>7023</v>
      </c>
      <c r="D35" s="570">
        <f>INDEX(Data!CY:CY,MATCH(Import_LA_Code,Ref_LA_Codes,0))</f>
        <v>0</v>
      </c>
      <c r="E35" s="271">
        <f>+'Part 3'!AD230</f>
        <v>0</v>
      </c>
      <c r="F35" s="271"/>
      <c r="G35" s="271">
        <f t="shared" si="6"/>
        <v>0</v>
      </c>
      <c r="H35" s="272">
        <f t="shared" si="7"/>
        <v>0</v>
      </c>
      <c r="I35" s="273"/>
      <c r="J35" s="733">
        <v>500000</v>
      </c>
      <c r="K35" s="734">
        <v>0.15</v>
      </c>
      <c r="L35" s="272"/>
      <c r="M35" s="642" t="str">
        <f t="shared" si="8"/>
        <v>OK</v>
      </c>
      <c r="N35" s="575"/>
      <c r="O35" s="573"/>
      <c r="P35" s="1197"/>
      <c r="S35" s="196"/>
      <c r="T35" s="196"/>
      <c r="U35" s="196"/>
      <c r="V35" s="196"/>
      <c r="W35" s="196"/>
      <c r="X35" s="196"/>
      <c r="Y35" s="196"/>
    </row>
    <row r="36" spans="1:39" ht="15.75" x14ac:dyDescent="0.2">
      <c r="A36" s="260"/>
      <c r="B36" s="283">
        <f t="shared" si="9"/>
        <v>13</v>
      </c>
      <c r="C36" s="285" t="s">
        <v>863</v>
      </c>
      <c r="D36" s="571">
        <f>INDEX(Data!CZ:CZ,MATCH(Import_LA_Code,Ref_LA_Codes,0))</f>
        <v>0</v>
      </c>
      <c r="E36" s="286">
        <f>+'Part 3'!AD154</f>
        <v>0</v>
      </c>
      <c r="F36" s="286"/>
      <c r="G36" s="286">
        <f t="shared" si="6"/>
        <v>0</v>
      </c>
      <c r="H36" s="287">
        <f t="shared" si="7"/>
        <v>0</v>
      </c>
      <c r="I36" s="288"/>
      <c r="J36" s="942">
        <v>75000</v>
      </c>
      <c r="K36" s="735">
        <v>0.25</v>
      </c>
      <c r="L36" s="287"/>
      <c r="M36" s="642" t="str">
        <f t="shared" si="8"/>
        <v>OK</v>
      </c>
      <c r="N36" s="576"/>
      <c r="O36" s="573"/>
      <c r="P36" s="276"/>
      <c r="S36" s="196"/>
      <c r="T36" s="196"/>
      <c r="U36" s="196"/>
      <c r="V36" s="196"/>
      <c r="W36" s="196"/>
      <c r="X36" s="196"/>
      <c r="Y36" s="196"/>
    </row>
    <row r="37" spans="1:39" ht="15.75" x14ac:dyDescent="0.2">
      <c r="A37" s="260"/>
      <c r="B37" s="640"/>
      <c r="C37" s="270"/>
      <c r="D37" s="271"/>
      <c r="E37" s="271"/>
      <c r="F37" s="271"/>
      <c r="G37" s="271"/>
      <c r="H37" s="272"/>
      <c r="I37" s="273"/>
      <c r="J37" s="733"/>
      <c r="K37" s="734"/>
      <c r="L37" s="272"/>
      <c r="M37" s="291"/>
      <c r="N37" s="292"/>
      <c r="O37" s="291"/>
      <c r="P37" s="262"/>
    </row>
    <row r="38" spans="1:39" ht="15.75" x14ac:dyDescent="0.2">
      <c r="A38" s="260"/>
      <c r="B38" s="269"/>
      <c r="C38" s="277" t="s">
        <v>864</v>
      </c>
      <c r="D38" s="271"/>
      <c r="E38" s="271"/>
      <c r="F38" s="271"/>
      <c r="G38" s="271"/>
      <c r="H38" s="272"/>
      <c r="I38" s="289"/>
      <c r="J38" s="733"/>
      <c r="K38" s="734"/>
      <c r="L38" s="269"/>
      <c r="M38" s="292"/>
      <c r="N38" s="269"/>
      <c r="O38" s="371"/>
      <c r="P38" s="262"/>
    </row>
    <row r="39" spans="1:39" ht="15.75" x14ac:dyDescent="0.2">
      <c r="A39" s="260"/>
      <c r="B39" s="278">
        <f>+B36+1</f>
        <v>14</v>
      </c>
      <c r="C39" s="279" t="s">
        <v>4083</v>
      </c>
      <c r="D39" s="569">
        <f>INDEX(Data!DA:DA,MATCH(Import_LA_Code,Ref_LA_Codes,0))</f>
        <v>0</v>
      </c>
      <c r="E39" s="280">
        <f>+'Part 1'!K69</f>
        <v>0</v>
      </c>
      <c r="F39" s="280"/>
      <c r="G39" s="280">
        <f t="shared" ref="G39:G46" si="10">ABS(+E39-D39)</f>
        <v>0</v>
      </c>
      <c r="H39" s="281">
        <f t="shared" ref="H39:H46" si="11">IF(AND(D39=0,E39=0),0,IF(AND(D39=0,E39&lt;&gt;0),1,ABS(G39/D39)))</f>
        <v>0</v>
      </c>
      <c r="I39" s="282"/>
      <c r="J39" s="941">
        <v>15000000</v>
      </c>
      <c r="K39" s="732">
        <v>0.2</v>
      </c>
      <c r="L39" s="281"/>
      <c r="M39" s="642" t="str">
        <f t="shared" ref="M39:M46" si="12">IF(O39&lt;&gt;"","Comment made", IF(AND(ABS(H39)&gt;K39,ABS(G39)&gt;J39),"Please comment","OK"))</f>
        <v>OK</v>
      </c>
      <c r="N39" s="574"/>
      <c r="O39" s="573"/>
      <c r="P39" s="262"/>
    </row>
    <row r="40" spans="1:39" s="195" customFormat="1" ht="15.75" x14ac:dyDescent="0.2">
      <c r="A40" s="650"/>
      <c r="B40" s="283">
        <f>+B39+1</f>
        <v>15</v>
      </c>
      <c r="C40" s="270" t="s">
        <v>1207</v>
      </c>
      <c r="D40" s="570">
        <f>INDEX(Data!DB:DB,MATCH(Import_LA_Code,Ref_LA_Codes,0))</f>
        <v>0</v>
      </c>
      <c r="E40" s="271">
        <f>'Part 3'!AD263</f>
        <v>0</v>
      </c>
      <c r="F40" s="651"/>
      <c r="G40" s="271">
        <f t="shared" si="10"/>
        <v>0</v>
      </c>
      <c r="H40" s="272">
        <f>IF(AND(D40=0,E40=0),0,IF(AND(D40=0,E40&lt;&gt;0),1,ABS(G40/D40)))</f>
        <v>0</v>
      </c>
      <c r="I40" s="652"/>
      <c r="J40" s="733">
        <v>10000000</v>
      </c>
      <c r="K40" s="734">
        <v>0.1</v>
      </c>
      <c r="L40" s="272"/>
      <c r="M40" s="642" t="str">
        <f t="shared" si="12"/>
        <v>OK</v>
      </c>
      <c r="N40" s="653"/>
      <c r="O40" s="573"/>
      <c r="P40" s="654"/>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row>
    <row r="41" spans="1:39" ht="15.75" x14ac:dyDescent="0.2">
      <c r="A41" s="260"/>
      <c r="B41" s="283">
        <f t="shared" ref="B41:B46" si="13">+B40+1</f>
        <v>16</v>
      </c>
      <c r="C41" s="270" t="s">
        <v>4082</v>
      </c>
      <c r="D41" s="570">
        <f>INDEX(Data!DC:DC,MATCH(Import_LA_Code,Ref_LA_Codes,0))</f>
        <v>0</v>
      </c>
      <c r="E41" s="271">
        <f>+'Part 2'!O19</f>
        <v>0</v>
      </c>
      <c r="F41" s="271"/>
      <c r="G41" s="271">
        <f t="shared" si="10"/>
        <v>0</v>
      </c>
      <c r="H41" s="272">
        <f t="shared" si="11"/>
        <v>0</v>
      </c>
      <c r="I41" s="273"/>
      <c r="J41" s="733">
        <v>0</v>
      </c>
      <c r="K41" s="734">
        <v>0.15</v>
      </c>
      <c r="L41" s="272"/>
      <c r="M41" s="642" t="str">
        <f t="shared" si="12"/>
        <v>OK</v>
      </c>
      <c r="N41" s="575"/>
      <c r="O41" s="573"/>
      <c r="P41" s="262"/>
    </row>
    <row r="42" spans="1:39" ht="15.75" x14ac:dyDescent="0.2">
      <c r="A42" s="260"/>
      <c r="B42" s="283">
        <f t="shared" si="13"/>
        <v>17</v>
      </c>
      <c r="C42" s="270" t="s">
        <v>866</v>
      </c>
      <c r="D42" s="570">
        <f>INDEX(Data!DD:DD,MATCH(Import_LA_Code,Ref_LA_Codes,0))</f>
        <v>0</v>
      </c>
      <c r="E42" s="271">
        <f>+'Part 2'!O27</f>
        <v>0</v>
      </c>
      <c r="F42" s="271"/>
      <c r="G42" s="271">
        <f t="shared" si="10"/>
        <v>0</v>
      </c>
      <c r="H42" s="272">
        <f t="shared" si="11"/>
        <v>0</v>
      </c>
      <c r="I42" s="273"/>
      <c r="J42" s="733">
        <v>1000000</v>
      </c>
      <c r="K42" s="734">
        <v>0.1</v>
      </c>
      <c r="L42" s="272"/>
      <c r="M42" s="642" t="str">
        <f t="shared" si="12"/>
        <v>OK</v>
      </c>
      <c r="N42" s="575"/>
      <c r="O42" s="573"/>
      <c r="P42" s="262"/>
    </row>
    <row r="43" spans="1:39" ht="15.75" x14ac:dyDescent="0.2">
      <c r="A43" s="260"/>
      <c r="B43" s="283">
        <f t="shared" si="13"/>
        <v>18</v>
      </c>
      <c r="C43" s="270" t="s">
        <v>867</v>
      </c>
      <c r="D43" s="570">
        <f>INDEX(Data!DE:DE,MATCH(Import_LA_Code,Ref_LA_Codes,0))</f>
        <v>0</v>
      </c>
      <c r="E43" s="271">
        <f>+'Part 5'!X47</f>
        <v>0</v>
      </c>
      <c r="F43" s="271"/>
      <c r="G43" s="271">
        <f t="shared" si="10"/>
        <v>0</v>
      </c>
      <c r="H43" s="272">
        <f t="shared" si="11"/>
        <v>0</v>
      </c>
      <c r="I43" s="273"/>
      <c r="J43" s="733">
        <v>2000000</v>
      </c>
      <c r="K43" s="734">
        <v>0.2</v>
      </c>
      <c r="L43" s="272"/>
      <c r="M43" s="642" t="str">
        <f t="shared" si="12"/>
        <v>OK</v>
      </c>
      <c r="N43" s="575"/>
      <c r="O43" s="573"/>
      <c r="P43" s="262"/>
    </row>
    <row r="44" spans="1:39" ht="15.75" x14ac:dyDescent="0.2">
      <c r="A44" s="260"/>
      <c r="B44" s="283">
        <f t="shared" si="13"/>
        <v>19</v>
      </c>
      <c r="C44" s="270" t="s">
        <v>868</v>
      </c>
      <c r="D44" s="570">
        <f>INDEX(Data!DF:DF,MATCH(Import_LA_Code,Ref_LA_Codes,0))</f>
        <v>0</v>
      </c>
      <c r="E44" s="271">
        <f>+'Part 5'!X49</f>
        <v>0</v>
      </c>
      <c r="F44" s="271"/>
      <c r="G44" s="271">
        <f t="shared" si="10"/>
        <v>0</v>
      </c>
      <c r="H44" s="272">
        <f t="shared" si="11"/>
        <v>0</v>
      </c>
      <c r="I44" s="273"/>
      <c r="J44" s="733">
        <v>2500000</v>
      </c>
      <c r="K44" s="734">
        <v>0.2</v>
      </c>
      <c r="L44" s="272"/>
      <c r="M44" s="642" t="str">
        <f t="shared" si="12"/>
        <v>OK</v>
      </c>
      <c r="N44" s="575"/>
      <c r="O44" s="573"/>
      <c r="P44" s="262"/>
    </row>
    <row r="45" spans="1:39" ht="15.75" x14ac:dyDescent="0.2">
      <c r="A45" s="260"/>
      <c r="B45" s="283">
        <f t="shared" si="13"/>
        <v>20</v>
      </c>
      <c r="C45" s="270" t="s">
        <v>869</v>
      </c>
      <c r="D45" s="570">
        <f>INDEX(Data!CA:CA,MATCH(Import_LA_Code,Ref_LA_Codes,0))</f>
        <v>0</v>
      </c>
      <c r="E45" s="271">
        <f>+'Part 5'!X61</f>
        <v>0</v>
      </c>
      <c r="F45" s="271"/>
      <c r="G45" s="271">
        <f t="shared" si="10"/>
        <v>0</v>
      </c>
      <c r="H45" s="272">
        <f t="shared" si="11"/>
        <v>0</v>
      </c>
      <c r="I45" s="273"/>
      <c r="J45" s="733">
        <v>2000000</v>
      </c>
      <c r="K45" s="734">
        <v>0.15</v>
      </c>
      <c r="L45" s="272"/>
      <c r="M45" s="642" t="str">
        <f t="shared" si="12"/>
        <v>OK</v>
      </c>
      <c r="N45" s="575"/>
      <c r="O45" s="573"/>
      <c r="P45" s="262"/>
    </row>
    <row r="46" spans="1:39" ht="33" customHeight="1" x14ac:dyDescent="0.2">
      <c r="A46" s="260"/>
      <c r="B46" s="283">
        <f t="shared" si="13"/>
        <v>21</v>
      </c>
      <c r="C46" s="371" t="s">
        <v>4081</v>
      </c>
      <c r="D46" s="570">
        <f>INDEX(Data!CE:CE,MATCH(Import_LA_Code,Ref_LA_Codes,0))</f>
        <v>0</v>
      </c>
      <c r="E46" s="271">
        <f>+'Part 5'!X90</f>
        <v>0</v>
      </c>
      <c r="F46" s="271"/>
      <c r="G46" s="271">
        <f t="shared" si="10"/>
        <v>0</v>
      </c>
      <c r="H46" s="722">
        <f t="shared" si="11"/>
        <v>0</v>
      </c>
      <c r="I46" s="723"/>
      <c r="J46" s="733">
        <v>5000000</v>
      </c>
      <c r="K46" s="737">
        <v>0.25</v>
      </c>
      <c r="L46" s="722"/>
      <c r="M46" s="725" t="str">
        <f t="shared" si="12"/>
        <v>OK</v>
      </c>
      <c r="N46" s="575"/>
      <c r="O46" s="573"/>
      <c r="P46" s="262"/>
    </row>
    <row r="47" spans="1:39" ht="15.75" x14ac:dyDescent="0.2">
      <c r="A47" s="918"/>
      <c r="B47" s="284"/>
      <c r="C47" s="1271"/>
      <c r="D47" s="571"/>
      <c r="E47" s="286"/>
      <c r="F47" s="286"/>
      <c r="G47" s="286"/>
      <c r="H47" s="287"/>
      <c r="I47" s="288"/>
      <c r="J47" s="942"/>
      <c r="K47" s="735"/>
      <c r="L47" s="287"/>
      <c r="M47" s="1272"/>
      <c r="N47" s="1273"/>
      <c r="O47" s="573"/>
      <c r="P47" s="1270"/>
    </row>
    <row r="48" spans="1:39" ht="15.75" x14ac:dyDescent="0.2">
      <c r="A48" s="918"/>
      <c r="B48" s="283"/>
      <c r="C48" s="371"/>
      <c r="D48" s="1279" t="s">
        <v>7043</v>
      </c>
      <c r="E48" s="271"/>
      <c r="F48" s="271"/>
      <c r="G48" s="271"/>
      <c r="H48" s="722"/>
      <c r="I48" s="723"/>
      <c r="J48" s="733"/>
      <c r="K48" s="737"/>
      <c r="L48" s="722"/>
      <c r="M48" s="291"/>
      <c r="N48" s="269"/>
      <c r="O48" s="1489"/>
      <c r="P48" s="1488"/>
    </row>
    <row r="49" spans="1:16" ht="30" x14ac:dyDescent="0.2">
      <c r="A49" s="918"/>
      <c r="B49" s="283">
        <v>22</v>
      </c>
      <c r="C49" s="371" t="s">
        <v>7044</v>
      </c>
      <c r="D49" s="728">
        <v>0</v>
      </c>
      <c r="E49" s="271">
        <f>'Part 5'!X54</f>
        <v>0</v>
      </c>
      <c r="F49" s="271"/>
      <c r="G49" s="271">
        <f t="shared" ref="G49:G51" si="14">ABS(+E49-D49)</f>
        <v>0</v>
      </c>
      <c r="H49" s="722"/>
      <c r="I49" s="723"/>
      <c r="J49" s="733">
        <v>0</v>
      </c>
      <c r="K49" s="737"/>
      <c r="L49" s="722"/>
      <c r="M49" s="725" t="str">
        <f>IF(O49&lt;&gt;"","Comment made", IF(G49=J49,"OK","Please comment"))</f>
        <v>OK</v>
      </c>
      <c r="N49" s="269"/>
      <c r="O49" s="1490"/>
      <c r="P49" s="1488"/>
    </row>
    <row r="50" spans="1:16" ht="15.75" x14ac:dyDescent="0.2">
      <c r="A50" s="918"/>
      <c r="B50" s="283">
        <v>23</v>
      </c>
      <c r="C50" s="371" t="s">
        <v>7045</v>
      </c>
      <c r="D50" s="728">
        <v>0</v>
      </c>
      <c r="E50" s="271">
        <f>'Part 5'!X67</f>
        <v>0</v>
      </c>
      <c r="F50" s="271"/>
      <c r="G50" s="271">
        <f t="shared" si="14"/>
        <v>0</v>
      </c>
      <c r="H50" s="722"/>
      <c r="I50" s="723"/>
      <c r="J50" s="733">
        <v>0</v>
      </c>
      <c r="K50" s="737"/>
      <c r="L50" s="722"/>
      <c r="M50" s="725" t="str">
        <f>IF(O50&lt;&gt;"","Comment made", IF(G50=J50,"OK","Please comment"))</f>
        <v>OK</v>
      </c>
      <c r="N50" s="269"/>
      <c r="O50" s="641"/>
      <c r="P50" s="1488"/>
    </row>
    <row r="51" spans="1:16" ht="15.75" x14ac:dyDescent="0.2">
      <c r="A51" s="727"/>
      <c r="B51" s="283">
        <v>24</v>
      </c>
      <c r="C51" s="371" t="s">
        <v>1281</v>
      </c>
      <c r="D51" s="728">
        <v>0</v>
      </c>
      <c r="E51" s="271">
        <f>'Part 5'!X108</f>
        <v>0</v>
      </c>
      <c r="F51" s="271"/>
      <c r="G51" s="271">
        <f t="shared" si="14"/>
        <v>0</v>
      </c>
      <c r="H51" s="722"/>
      <c r="I51" s="723"/>
      <c r="J51" s="733">
        <v>0</v>
      </c>
      <c r="K51" s="737"/>
      <c r="L51" s="722"/>
      <c r="M51" s="725" t="str">
        <f>IF(O51&lt;&gt;"","Comment made", IF(G51=J51,"OK","Please comment"))</f>
        <v>OK</v>
      </c>
      <c r="N51" s="269"/>
      <c r="O51" s="641"/>
      <c r="P51" s="724"/>
    </row>
    <row r="52" spans="1:16" ht="15.75" x14ac:dyDescent="0.2">
      <c r="A52" s="260"/>
      <c r="B52" s="283"/>
      <c r="C52" s="371"/>
      <c r="D52" s="728"/>
      <c r="E52" s="271"/>
      <c r="F52" s="271"/>
      <c r="G52" s="271"/>
      <c r="H52" s="722"/>
      <c r="I52" s="723"/>
      <c r="J52" s="733"/>
      <c r="K52" s="737"/>
      <c r="L52" s="722"/>
      <c r="M52" s="290"/>
      <c r="N52" s="269"/>
      <c r="O52" s="1489"/>
      <c r="P52" s="940"/>
    </row>
    <row r="53" spans="1:16" ht="18.75" customHeight="1" x14ac:dyDescent="0.2">
      <c r="A53" s="260"/>
      <c r="B53" s="278"/>
      <c r="C53" s="639"/>
      <c r="D53" s="933" t="s">
        <v>994</v>
      </c>
      <c r="E53" s="933" t="s">
        <v>5589</v>
      </c>
      <c r="F53" s="280"/>
      <c r="G53" s="280"/>
      <c r="H53" s="281"/>
      <c r="I53" s="282"/>
      <c r="J53" s="941"/>
      <c r="K53" s="732"/>
      <c r="L53" s="281"/>
      <c r="M53" s="290"/>
      <c r="N53" s="640"/>
      <c r="O53" s="796"/>
      <c r="P53" s="262"/>
    </row>
    <row r="54" spans="1:16" ht="30" x14ac:dyDescent="0.2">
      <c r="A54" s="260"/>
      <c r="B54" s="283">
        <f>B51+1</f>
        <v>25</v>
      </c>
      <c r="C54" s="371" t="s">
        <v>4080</v>
      </c>
      <c r="D54" s="294">
        <f>INDEX('CARF Allocations'!C:C,MATCH(Import_LA_Code,'CARF Allocations'!A:A,0))*-1</f>
        <v>0</v>
      </c>
      <c r="E54" s="294" t="e">
        <f>('Part 3'!$AD$240)+(INDEX(Data!DH:DH,MATCH(Import_LA_Code,Ref_LA_Codes,0)))+(INDEX(Data!DG:DG,MATCH(Import_LA_Code,Ref_LA_Codes,0)))+(INDEX(Data!BZ:BZ,MATCH(Import_LA_Code,Ref_LA_Codes,0)))</f>
        <v>#VALUE!</v>
      </c>
      <c r="F54" s="294"/>
      <c r="G54" s="294" t="e">
        <f>D54-E54</f>
        <v>#VALUE!</v>
      </c>
      <c r="H54" s="729"/>
      <c r="I54" s="730"/>
      <c r="J54" s="738">
        <v>0</v>
      </c>
      <c r="K54" s="739"/>
      <c r="L54" s="731"/>
      <c r="M54" s="725" t="e">
        <f>IF(O54&lt;&gt;"","Comment made", IF(G54&gt;J54,"Please comment","OK"))</f>
        <v>#VALUE!</v>
      </c>
      <c r="N54" s="575"/>
      <c r="O54" s="641"/>
      <c r="P54" s="262"/>
    </row>
    <row r="55" spans="1:16" ht="15.75" x14ac:dyDescent="0.2">
      <c r="A55" s="260"/>
      <c r="B55" s="804"/>
      <c r="C55" s="805"/>
      <c r="D55" s="806"/>
      <c r="E55" s="806"/>
      <c r="F55" s="806"/>
      <c r="G55" s="806"/>
      <c r="H55" s="807"/>
      <c r="I55" s="807"/>
      <c r="J55" s="805"/>
      <c r="K55" s="805"/>
      <c r="L55" s="805"/>
      <c r="M55" s="808"/>
      <c r="N55" s="809"/>
      <c r="O55" s="810"/>
      <c r="P55" s="262"/>
    </row>
    <row r="56" spans="1:16" s="136" customFormat="1" x14ac:dyDescent="0.2">
      <c r="A56" s="260"/>
      <c r="G56" s="1754" t="s">
        <v>945</v>
      </c>
      <c r="H56" s="1755"/>
      <c r="I56" s="1755"/>
      <c r="J56" s="1755"/>
      <c r="K56" s="1755"/>
      <c r="L56" s="1756"/>
      <c r="M56" s="296">
        <f>COUNTIF($M$22:$M$51,"Please comment")+COUNTIF($M$54:$M$54,"Please comment")+COUNTIF($M53:$M$54,"Please comment")</f>
        <v>0</v>
      </c>
      <c r="N56" s="220"/>
      <c r="P56" s="262"/>
    </row>
    <row r="57" spans="1:16" s="136" customFormat="1" ht="16.5" thickBot="1" x14ac:dyDescent="0.3">
      <c r="A57" s="260"/>
      <c r="B57" s="217" t="s">
        <v>865</v>
      </c>
      <c r="G57" s="297"/>
      <c r="H57" s="297"/>
      <c r="I57" s="297"/>
      <c r="J57" s="297"/>
      <c r="K57" s="297"/>
      <c r="L57" s="297"/>
      <c r="M57" s="220"/>
      <c r="N57" s="220"/>
      <c r="P57" s="262"/>
    </row>
    <row r="58" spans="1:16" ht="77.25" customHeight="1" thickBot="1" x14ac:dyDescent="0.25">
      <c r="A58" s="298"/>
      <c r="B58" s="1741"/>
      <c r="C58" s="1742"/>
      <c r="D58" s="1742"/>
      <c r="E58" s="1742"/>
      <c r="F58" s="1742"/>
      <c r="G58" s="1742"/>
      <c r="H58" s="1742"/>
      <c r="I58" s="1742"/>
      <c r="J58" s="1742"/>
      <c r="K58" s="1742"/>
      <c r="L58" s="1742"/>
      <c r="M58" s="1742"/>
      <c r="N58" s="1742"/>
      <c r="O58" s="1743"/>
      <c r="P58" s="262"/>
    </row>
    <row r="59" spans="1:16" s="136" customFormat="1" ht="15.75" thickBot="1" x14ac:dyDescent="0.25">
      <c r="A59" s="299"/>
      <c r="B59" s="300"/>
      <c r="C59" s="300"/>
      <c r="D59" s="300"/>
      <c r="E59" s="300"/>
      <c r="F59" s="300"/>
      <c r="G59" s="300"/>
      <c r="H59" s="300"/>
      <c r="I59" s="300"/>
      <c r="J59" s="301"/>
      <c r="K59" s="301"/>
      <c r="L59" s="301"/>
      <c r="M59" s="301"/>
      <c r="N59" s="301"/>
      <c r="O59" s="300"/>
      <c r="P59" s="302"/>
    </row>
    <row r="60" spans="1:16" s="136" customFormat="1" x14ac:dyDescent="0.2">
      <c r="J60" s="220"/>
      <c r="K60" s="220"/>
      <c r="L60" s="220"/>
      <c r="M60" s="220"/>
      <c r="N60" s="220"/>
    </row>
    <row r="61" spans="1:16" s="136" customFormat="1" x14ac:dyDescent="0.2">
      <c r="J61" s="220"/>
      <c r="K61" s="220"/>
      <c r="L61" s="220"/>
      <c r="M61" s="220"/>
      <c r="N61" s="220"/>
    </row>
    <row r="62" spans="1:16" s="136" customFormat="1" x14ac:dyDescent="0.2">
      <c r="J62" s="220"/>
      <c r="K62" s="220"/>
      <c r="L62" s="220"/>
      <c r="M62" s="220"/>
      <c r="N62" s="220"/>
    </row>
    <row r="63" spans="1:16" s="136" customFormat="1" x14ac:dyDescent="0.2">
      <c r="J63" s="220"/>
      <c r="K63" s="220"/>
      <c r="L63" s="220"/>
      <c r="M63" s="220"/>
      <c r="N63" s="220"/>
    </row>
    <row r="64" spans="1:16" s="136" customFormat="1" x14ac:dyDescent="0.2">
      <c r="J64" s="220"/>
      <c r="K64" s="220"/>
      <c r="L64" s="220"/>
      <c r="M64" s="220"/>
      <c r="N64" s="220"/>
    </row>
    <row r="65" spans="10:14" s="136" customFormat="1" x14ac:dyDescent="0.2">
      <c r="J65" s="220"/>
      <c r="K65" s="220"/>
      <c r="L65" s="220"/>
      <c r="M65" s="220"/>
      <c r="N65" s="220"/>
    </row>
    <row r="66" spans="10:14" s="136" customFormat="1" x14ac:dyDescent="0.2">
      <c r="J66" s="220"/>
      <c r="K66" s="220"/>
      <c r="L66" s="220"/>
      <c r="M66" s="220"/>
      <c r="N66" s="220"/>
    </row>
    <row r="67" spans="10:14" s="136" customFormat="1" x14ac:dyDescent="0.2">
      <c r="J67" s="220"/>
      <c r="K67" s="220"/>
      <c r="L67" s="220"/>
      <c r="M67" s="220"/>
      <c r="N67" s="220"/>
    </row>
    <row r="68" spans="10:14" s="136" customFormat="1" x14ac:dyDescent="0.2">
      <c r="J68" s="220"/>
      <c r="K68" s="220"/>
      <c r="L68" s="220"/>
      <c r="M68" s="220"/>
      <c r="N68" s="220"/>
    </row>
    <row r="69" spans="10:14" s="136" customFormat="1" x14ac:dyDescent="0.2">
      <c r="J69" s="220"/>
      <c r="K69" s="220"/>
      <c r="L69" s="220"/>
      <c r="M69" s="220"/>
      <c r="N69" s="220"/>
    </row>
    <row r="70" spans="10:14" s="136" customFormat="1" x14ac:dyDescent="0.2">
      <c r="J70" s="220"/>
      <c r="K70" s="220"/>
      <c r="L70" s="220"/>
      <c r="M70" s="220"/>
      <c r="N70" s="220"/>
    </row>
    <row r="71" spans="10:14" s="136" customFormat="1" x14ac:dyDescent="0.2">
      <c r="J71" s="220"/>
      <c r="K71" s="220"/>
      <c r="L71" s="220"/>
      <c r="M71" s="220"/>
      <c r="N71" s="220"/>
    </row>
    <row r="72" spans="10:14" s="136" customFormat="1" x14ac:dyDescent="0.2">
      <c r="J72" s="220"/>
      <c r="K72" s="220"/>
      <c r="L72" s="220"/>
      <c r="M72" s="220"/>
      <c r="N72" s="220"/>
    </row>
    <row r="73" spans="10:14" s="136" customFormat="1" x14ac:dyDescent="0.2">
      <c r="J73" s="220"/>
      <c r="K73" s="220"/>
      <c r="L73" s="220"/>
      <c r="M73" s="220"/>
      <c r="N73" s="220"/>
    </row>
    <row r="74" spans="10:14" s="136" customFormat="1" x14ac:dyDescent="0.2">
      <c r="J74" s="220"/>
      <c r="K74" s="220"/>
      <c r="L74" s="220"/>
      <c r="M74" s="220"/>
      <c r="N74" s="220"/>
    </row>
    <row r="75" spans="10:14" s="136" customFormat="1" x14ac:dyDescent="0.2">
      <c r="J75" s="220"/>
      <c r="K75" s="220"/>
      <c r="L75" s="220"/>
      <c r="M75" s="220"/>
      <c r="N75" s="220"/>
    </row>
    <row r="76" spans="10:14" s="136" customFormat="1" x14ac:dyDescent="0.2">
      <c r="J76" s="220"/>
      <c r="K76" s="220"/>
      <c r="L76" s="220"/>
      <c r="M76" s="220"/>
      <c r="N76" s="220"/>
    </row>
    <row r="77" spans="10:14" s="136" customFormat="1" x14ac:dyDescent="0.2">
      <c r="J77" s="220"/>
      <c r="K77" s="220"/>
      <c r="L77" s="220"/>
      <c r="M77" s="220"/>
      <c r="N77" s="220"/>
    </row>
    <row r="78" spans="10:14" s="136" customFormat="1" x14ac:dyDescent="0.2">
      <c r="J78" s="220"/>
      <c r="K78" s="220"/>
      <c r="L78" s="220"/>
      <c r="M78" s="220"/>
      <c r="N78" s="220"/>
    </row>
    <row r="79" spans="10:14" s="136" customFormat="1" x14ac:dyDescent="0.2">
      <c r="J79" s="220"/>
      <c r="K79" s="220"/>
      <c r="L79" s="220"/>
      <c r="M79" s="220"/>
      <c r="N79" s="220"/>
    </row>
    <row r="80" spans="10:14" s="136" customFormat="1" x14ac:dyDescent="0.2">
      <c r="J80" s="220"/>
      <c r="K80" s="220"/>
      <c r="L80" s="220"/>
      <c r="M80" s="220"/>
      <c r="N80" s="220"/>
    </row>
  </sheetData>
  <sheetProtection sheet="1" objects="1" scenarios="1"/>
  <dataConsolidate/>
  <mergeCells count="10">
    <mergeCell ref="B58:O58"/>
    <mergeCell ref="A2:P2"/>
    <mergeCell ref="A3:P3"/>
    <mergeCell ref="A4:P4"/>
    <mergeCell ref="A5:P5"/>
    <mergeCell ref="D19:E19"/>
    <mergeCell ref="G19:H19"/>
    <mergeCell ref="J19:K19"/>
    <mergeCell ref="G56:L56"/>
    <mergeCell ref="B15:O15"/>
  </mergeCells>
  <phoneticPr fontId="9" type="noConversion"/>
  <conditionalFormatting sqref="M21 M55">
    <cfRule type="expression" dxfId="11" priority="141" stopIfTrue="1">
      <formula>M21="Please comment"</formula>
    </cfRule>
    <cfRule type="expression" dxfId="10" priority="142" stopIfTrue="1">
      <formula>M21="OK"</formula>
    </cfRule>
  </conditionalFormatting>
  <conditionalFormatting sqref="M22:M28 M31:M36 M39:M52">
    <cfRule type="cellIs" dxfId="9" priority="25" operator="equal">
      <formula>"OK"</formula>
    </cfRule>
    <cfRule type="cellIs" dxfId="8" priority="26" operator="equal">
      <formula>"Comment made"</formula>
    </cfRule>
    <cfRule type="cellIs" dxfId="7" priority="27" operator="equal">
      <formula>"Please comment"</formula>
    </cfRule>
  </conditionalFormatting>
  <conditionalFormatting sqref="M54">
    <cfRule type="cellIs" dxfId="6" priority="7" operator="equal">
      <formula>"OK"</formula>
    </cfRule>
    <cfRule type="cellIs" dxfId="5" priority="8" operator="equal">
      <formula>"Comment made"</formula>
    </cfRule>
    <cfRule type="cellIs" dxfId="4" priority="9" operator="equal">
      <formula>"Please comment"</formula>
    </cfRule>
  </conditionalFormatting>
  <conditionalFormatting sqref="M57">
    <cfRule type="expression" dxfId="3" priority="136">
      <formula>AND(M57&lt;&gt;0)=TRUE</formula>
    </cfRule>
  </conditionalFormatting>
  <conditionalFormatting sqref="O29:O30">
    <cfRule type="expression" dxfId="2" priority="137" stopIfTrue="1">
      <formula>O29="Please comment"</formula>
    </cfRule>
    <cfRule type="expression" dxfId="1" priority="138" stopIfTrue="1">
      <formula>O29="OK"</formula>
    </cfRule>
  </conditionalFormatting>
  <dataValidations xWindow="264" yWindow="718" count="26">
    <dataValidation allowBlank="1" showInputMessage="1" showErrorMessage="1" prompt="Part 3 Line 7" sqref="C22" xr:uid="{CBBB1117-AC35-4CD2-B08A-4C224284F077}"/>
    <dataValidation allowBlank="1" showInputMessage="1" showErrorMessage="1" prompt="Part 3 Line 12" sqref="C23" xr:uid="{43DF91F5-4FD5-47AC-8E6B-23038987CDA9}"/>
    <dataValidation allowBlank="1" showInputMessage="1" showErrorMessage="1" prompt="Part 3 Line 14" sqref="C24" xr:uid="{3F48A457-8246-4A35-BC28-AB2B85B18656}"/>
    <dataValidation allowBlank="1" showInputMessage="1" showErrorMessage="1" prompt="Part 3 Line 16" sqref="C25" xr:uid="{061F8BDA-CD24-497B-A09C-C079C41F3347}"/>
    <dataValidation allowBlank="1" showInputMessage="1" showErrorMessage="1" prompt="Part 3 Line 19" sqref="C26" xr:uid="{AEE3A947-8C1E-47D0-8300-37FB4454520C}"/>
    <dataValidation allowBlank="1" showInputMessage="1" showErrorMessage="1" prompt="Part 3 Line 25" sqref="C27" xr:uid="{FB9A62E0-055C-4CBD-B18E-572FCEF695CF}"/>
    <dataValidation allowBlank="1" showInputMessage="1" showErrorMessage="1" prompt="Part 3 Line 27" sqref="C28" xr:uid="{87F75621-F5E5-4DDD-85C8-2CA1F39BF91E}"/>
    <dataValidation allowBlank="1" showInputMessage="1" showErrorMessage="1" prompt="Part 3 Line 30" sqref="C31" xr:uid="{DFF255CF-E337-4813-A7D2-E038044E3BCE}"/>
    <dataValidation allowBlank="1" showInputMessage="1" showErrorMessage="1" prompt="Part 3 Line 32" sqref="C32" xr:uid="{726EA156-8D17-4D8C-AFD8-AEF95171A9DE}"/>
    <dataValidation allowBlank="1" showInputMessage="1" showErrorMessage="1" prompt="Part 3 Line 34" sqref="C33" xr:uid="{1847DF23-13A2-482B-A143-64C76B5D6A13}"/>
    <dataValidation allowBlank="1" showInputMessage="1" showErrorMessage="1" prompt="Part 3 Line 37" sqref="C34" xr:uid="{C74B74E3-D50F-4142-85F5-0A488E8954F0}"/>
    <dataValidation allowBlank="1" showInputMessage="1" showErrorMessage="1" prompt="Part 3 Line 59" sqref="C35" xr:uid="{847E9A5A-9FC7-4CFB-8D29-B601D742204A}"/>
    <dataValidation allowBlank="1" showInputMessage="1" showErrorMessage="1" prompt="Part 3 Line 39" sqref="C36" xr:uid="{64B07880-9392-4170-BB9E-B889B8E90997}"/>
    <dataValidation allowBlank="1" showInputMessage="1" showErrorMessage="1" prompt="Part 1 Line 11" sqref="C39" xr:uid="{40C1E897-9EAE-4B37-B732-14E3DACB05E1}"/>
    <dataValidation allowBlank="1" showInputMessage="1" showErrorMessage="1" prompt="Part 3 Reconciliation Line 1" sqref="C40" xr:uid="{EDC09B90-EEB0-419D-90BD-06BBDAE97F0B}"/>
    <dataValidation allowBlank="1" showInputMessage="1" showErrorMessage="1" prompt="Part 2 Line 1" sqref="C41" xr:uid="{70189F25-29BA-4572-9644-E63B821FB26F}"/>
    <dataValidation allowBlank="1" showInputMessage="1" showErrorMessage="1" prompt="Part 2 Line 3" sqref="C42" xr:uid="{F7135EB3-5EFA-430B-9069-00BAC55AD214}"/>
    <dataValidation allowBlank="1" showInputMessage="1" showErrorMessage="1" prompt="Part 5 Line 11" sqref="C43" xr:uid="{C47E27C2-DEB1-4044-ACEC-8800822DD2D0}"/>
    <dataValidation allowBlank="1" showInputMessage="1" showErrorMessage="1" prompt="Part 5 Line 12" sqref="C44" xr:uid="{FB62FEE5-EE42-481E-9D3A-3402915F0C79}"/>
    <dataValidation allowBlank="1" showInputMessage="1" showErrorMessage="1" prompt="Part 5 Line 17" sqref="C45" xr:uid="{AB457912-95BF-4AE1-8192-10BD9AF44DB1}"/>
    <dataValidation allowBlank="1" showInputMessage="1" showErrorMessage="1" prompt="Part 5 Line 29" sqref="C51" xr:uid="{B5BF4EE3-0B0E-4C4A-83C0-60E1DA0FA703}"/>
    <dataValidation allowBlank="1" showInputMessage="1" showErrorMessage="1" prompt="Part 3 Line 62" sqref="C54" xr:uid="{D9B1D589-9577-4EB2-A5AD-1EA89AAA3E5E}"/>
    <dataValidation allowBlank="1" showInputMessage="1" showErrorMessage="1" prompt="Part 5 Line 27" sqref="C46" xr:uid="{A98794BA-912E-4F88-B963-243ADF50AB4A}"/>
    <dataValidation allowBlank="1" showInputMessage="1" showErrorMessage="1" prompt="Part 2 Line 24" sqref="C47:C48" xr:uid="{04C908B4-A705-491A-8E63-845549AD377F}"/>
    <dataValidation allowBlank="1" showInputMessage="1" showErrorMessage="1" prompt="Part 5 Line 14" sqref="C49" xr:uid="{F92B6A70-B36E-4F19-B37A-54F812CB5AC9}"/>
    <dataValidation allowBlank="1" showInputMessage="1" showErrorMessage="1" prompt="Part 5 Line 19" sqref="C50" xr:uid="{A830AA29-C265-4D97-8217-0F4231E6F7A7}"/>
  </dataValidations>
  <pageMargins left="0.39370078740157483" right="0.39370078740157483" top="0.39370078740157483" bottom="0.39370078740157483" header="0.31496062992125984" footer="0.31496062992125984"/>
  <pageSetup paperSize="9" scale="60" fitToHeight="0" orientation="landscape" r:id="rId1"/>
  <headerFooter>
    <oddHeader>&amp;C&amp;"Calibri"&amp;10&amp;K000000 OFFICIAL&amp;1#_x000D_</oddHead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526CA-1CC3-48C2-AE89-F23E3E447331}">
  <sheetPr codeName="Sheet31">
    <tabColor rgb="FF92D050"/>
  </sheetPr>
  <dimension ref="A1:I1791"/>
  <sheetViews>
    <sheetView topLeftCell="A961" zoomScale="90" zoomScaleNormal="90" workbookViewId="0">
      <selection activeCell="B1078" sqref="B1078"/>
    </sheetView>
  </sheetViews>
  <sheetFormatPr defaultRowHeight="12.75" x14ac:dyDescent="0.2"/>
  <cols>
    <col min="1" max="1" width="32.140625" bestFit="1" customWidth="1"/>
    <col min="2" max="2" width="26.140625" style="865" customWidth="1"/>
    <col min="3" max="3" width="15.42578125" style="194" bestFit="1" customWidth="1"/>
    <col min="4" max="4" width="7.85546875" style="865" customWidth="1"/>
    <col min="5" max="5" width="4.42578125" style="865" customWidth="1"/>
    <col min="6" max="6" width="34" style="194" customWidth="1"/>
    <col min="7" max="7" width="155.85546875" style="194" bestFit="1" customWidth="1"/>
    <col min="8" max="8" width="23.5703125" style="194" bestFit="1" customWidth="1"/>
    <col min="9" max="16384" width="9.140625" style="194"/>
  </cols>
  <sheetData>
    <row r="1" spans="1:9" s="702" customFormat="1" x14ac:dyDescent="0.2">
      <c r="A1" s="802" t="s">
        <v>1290</v>
      </c>
      <c r="B1" s="802" t="s">
        <v>1291</v>
      </c>
      <c r="C1" s="802" t="s">
        <v>1292</v>
      </c>
      <c r="D1" s="802" t="s">
        <v>1293</v>
      </c>
      <c r="E1" s="802" t="s">
        <v>1294</v>
      </c>
      <c r="F1" s="802" t="s">
        <v>1295</v>
      </c>
      <c r="G1" s="802" t="s">
        <v>1296</v>
      </c>
      <c r="H1" s="702" t="s">
        <v>1315</v>
      </c>
      <c r="I1" s="702" t="s">
        <v>1330</v>
      </c>
    </row>
    <row r="2" spans="1:9" ht="15.75" x14ac:dyDescent="0.2">
      <c r="A2" s="1434" t="s">
        <v>1297</v>
      </c>
      <c r="B2" s="886" t="s">
        <v>988</v>
      </c>
      <c r="C2" s="1434" t="s">
        <v>3694</v>
      </c>
      <c r="D2" s="1435"/>
      <c r="E2" s="1435"/>
      <c r="F2" s="1436" t="s">
        <v>4566</v>
      </c>
      <c r="G2" s="1434" t="s">
        <v>4566</v>
      </c>
      <c r="H2" s="197" t="s">
        <v>1331</v>
      </c>
      <c r="I2" s="197">
        <v>1</v>
      </c>
    </row>
    <row r="3" spans="1:9" ht="15.75" x14ac:dyDescent="0.2">
      <c r="A3" s="1434" t="s">
        <v>1298</v>
      </c>
      <c r="B3" s="886">
        <f>'Part 1'!W29</f>
        <v>1.1000000000000001</v>
      </c>
      <c r="C3" s="1434" t="s">
        <v>3694</v>
      </c>
      <c r="D3" s="886"/>
      <c r="E3" s="886"/>
      <c r="F3" s="1436" t="s">
        <v>1299</v>
      </c>
      <c r="G3" s="1434" t="s">
        <v>4567</v>
      </c>
      <c r="H3" s="197" t="s">
        <v>1331</v>
      </c>
      <c r="I3" s="197">
        <v>2</v>
      </c>
    </row>
    <row r="4" spans="1:9" ht="15.75" x14ac:dyDescent="0.2">
      <c r="A4" s="1434" t="s">
        <v>3699</v>
      </c>
      <c r="B4" s="886" t="str">
        <f>Import_LA_Name</f>
        <v>ZZZZ</v>
      </c>
      <c r="C4" s="1434" t="s">
        <v>3694</v>
      </c>
      <c r="D4" s="886"/>
      <c r="E4" s="886"/>
      <c r="F4" s="1436" t="s">
        <v>3700</v>
      </c>
      <c r="G4" s="1434" t="s">
        <v>3700</v>
      </c>
      <c r="H4" s="197" t="s">
        <v>1331</v>
      </c>
      <c r="I4" s="197">
        <v>3</v>
      </c>
    </row>
    <row r="5" spans="1:9" ht="15.75" x14ac:dyDescent="0.2">
      <c r="A5" s="1434" t="s">
        <v>1300</v>
      </c>
      <c r="B5" s="1437" t="str">
        <f>Import_LA_Code</f>
        <v>EZZZZ</v>
      </c>
      <c r="C5" s="1434" t="s">
        <v>3694</v>
      </c>
      <c r="D5" s="1437"/>
      <c r="E5" s="1437"/>
      <c r="F5" s="1436" t="s">
        <v>1301</v>
      </c>
      <c r="G5" s="1434" t="s">
        <v>1301</v>
      </c>
      <c r="H5" s="197" t="s">
        <v>1331</v>
      </c>
      <c r="I5" s="197">
        <v>4</v>
      </c>
    </row>
    <row r="6" spans="1:9" ht="15.75" x14ac:dyDescent="0.2">
      <c r="A6" s="1434" t="s">
        <v>1302</v>
      </c>
      <c r="B6" s="886">
        <v>202503</v>
      </c>
      <c r="C6" s="1434" t="s">
        <v>3695</v>
      </c>
      <c r="D6" s="886"/>
      <c r="E6" s="886"/>
      <c r="F6" s="1436" t="s">
        <v>1303</v>
      </c>
      <c r="G6" s="1434" t="s">
        <v>1303</v>
      </c>
      <c r="H6" s="197" t="s">
        <v>1331</v>
      </c>
      <c r="I6" s="197">
        <v>5</v>
      </c>
    </row>
    <row r="7" spans="1:9" ht="15.75" x14ac:dyDescent="0.2">
      <c r="A7" s="1434" t="s">
        <v>3799</v>
      </c>
      <c r="B7" s="886" t="str">
        <f>VLOOKUP('Part 1'!$K$21,'LA list'!B3:D312,3,FALSE)</f>
        <v>ZZZZ</v>
      </c>
      <c r="C7" s="1434" t="s">
        <v>3694</v>
      </c>
      <c r="D7" s="886"/>
      <c r="E7" s="886"/>
      <c r="F7" s="1436" t="s">
        <v>3800</v>
      </c>
      <c r="G7" s="1434" t="s">
        <v>3800</v>
      </c>
      <c r="H7" s="197" t="s">
        <v>1331</v>
      </c>
      <c r="I7" s="197">
        <v>6</v>
      </c>
    </row>
    <row r="8" spans="1:9" ht="15.75" x14ac:dyDescent="0.2">
      <c r="A8" s="1434" t="s">
        <v>1304</v>
      </c>
      <c r="B8" s="886">
        <f>'Part 1'!$K$22</f>
        <v>0</v>
      </c>
      <c r="C8" s="1434" t="s">
        <v>3694</v>
      </c>
      <c r="D8" s="886"/>
      <c r="E8" s="886"/>
      <c r="F8" s="1436" t="s">
        <v>1305</v>
      </c>
      <c r="G8" s="1434" t="s">
        <v>1305</v>
      </c>
      <c r="H8" s="197" t="s">
        <v>1331</v>
      </c>
      <c r="I8" s="197">
        <v>7</v>
      </c>
    </row>
    <row r="9" spans="1:9" ht="15.75" x14ac:dyDescent="0.2">
      <c r="A9" s="1434" t="s">
        <v>1306</v>
      </c>
      <c r="B9" s="886">
        <f>'Part 1'!$K$23</f>
        <v>0</v>
      </c>
      <c r="C9" s="1434" t="s">
        <v>3694</v>
      </c>
      <c r="D9" s="886"/>
      <c r="E9" s="886"/>
      <c r="F9" s="1436" t="s">
        <v>1307</v>
      </c>
      <c r="G9" s="1434" t="s">
        <v>1307</v>
      </c>
      <c r="H9" s="197" t="s">
        <v>1331</v>
      </c>
      <c r="I9" s="197">
        <v>8</v>
      </c>
    </row>
    <row r="10" spans="1:9" ht="15.75" x14ac:dyDescent="0.2">
      <c r="A10" s="1434" t="s">
        <v>1308</v>
      </c>
      <c r="B10" s="886">
        <f>'Part 1'!$K$24</f>
        <v>0</v>
      </c>
      <c r="C10" s="1434" t="s">
        <v>3694</v>
      </c>
      <c r="D10" s="886"/>
      <c r="E10" s="886"/>
      <c r="F10" s="1436" t="s">
        <v>1309</v>
      </c>
      <c r="G10" s="1434" t="s">
        <v>1309</v>
      </c>
      <c r="H10" s="197" t="s">
        <v>1331</v>
      </c>
      <c r="I10" s="197">
        <v>9</v>
      </c>
    </row>
    <row r="11" spans="1:9" ht="15.75" x14ac:dyDescent="0.2">
      <c r="A11" s="1438" t="s">
        <v>7014</v>
      </c>
      <c r="B11" s="886">
        <f>'Part 1'!K25</f>
        <v>0</v>
      </c>
      <c r="C11" s="1434" t="s">
        <v>3694</v>
      </c>
      <c r="D11" s="886"/>
      <c r="E11" s="886"/>
      <c r="F11" s="1432" t="s">
        <v>7016</v>
      </c>
      <c r="G11" s="1432" t="s">
        <v>7016</v>
      </c>
      <c r="H11" s="197" t="s">
        <v>1331</v>
      </c>
      <c r="I11" s="197">
        <v>10</v>
      </c>
    </row>
    <row r="12" spans="1:9" ht="15.75" x14ac:dyDescent="0.2">
      <c r="A12" s="1438" t="s">
        <v>7015</v>
      </c>
      <c r="B12" s="886">
        <f>'Part 1'!K26</f>
        <v>0</v>
      </c>
      <c r="C12" s="1434" t="s">
        <v>3694</v>
      </c>
      <c r="D12" s="886"/>
      <c r="E12" s="886"/>
      <c r="F12" s="1432" t="s">
        <v>7017</v>
      </c>
      <c r="G12" s="1432" t="s">
        <v>7017</v>
      </c>
      <c r="H12" s="197" t="s">
        <v>1331</v>
      </c>
      <c r="I12" s="197">
        <v>11</v>
      </c>
    </row>
    <row r="13" spans="1:9" ht="15.75" x14ac:dyDescent="0.2">
      <c r="A13" s="1434" t="s">
        <v>3936</v>
      </c>
      <c r="B13" s="886">
        <f>INDEX(Data!DO:DO,MATCH(Import_LA_Code,Ref_LA_Codes,0))</f>
        <v>0</v>
      </c>
      <c r="C13" s="1434" t="s">
        <v>3694</v>
      </c>
      <c r="D13" s="886"/>
      <c r="E13" s="886"/>
      <c r="F13" s="1436" t="s">
        <v>4568</v>
      </c>
      <c r="G13" s="1434" t="s">
        <v>4568</v>
      </c>
      <c r="H13" s="197" t="s">
        <v>1331</v>
      </c>
      <c r="I13" s="197">
        <v>12</v>
      </c>
    </row>
    <row r="14" spans="1:9" ht="15.75" x14ac:dyDescent="0.2">
      <c r="A14" s="1434" t="s">
        <v>3937</v>
      </c>
      <c r="B14" s="886">
        <f>INDEX(Data!DP:DP,MATCH(Import_LA_Code,Ref_LA_Codes,0))</f>
        <v>0</v>
      </c>
      <c r="C14" s="1434" t="s">
        <v>3694</v>
      </c>
      <c r="D14" s="886"/>
      <c r="E14" s="886"/>
      <c r="F14" s="1436" t="s">
        <v>4569</v>
      </c>
      <c r="G14" s="1434" t="s">
        <v>4569</v>
      </c>
      <c r="H14" s="197" t="s">
        <v>1331</v>
      </c>
      <c r="I14" s="197">
        <v>13</v>
      </c>
    </row>
    <row r="15" spans="1:9" ht="15.75" x14ac:dyDescent="0.2">
      <c r="A15" s="1433" t="s">
        <v>7018</v>
      </c>
      <c r="B15" s="886" t="str">
        <f>'Part 1'!E94</f>
        <v>NA</v>
      </c>
      <c r="C15" s="1434" t="s">
        <v>3694</v>
      </c>
      <c r="D15" s="886"/>
      <c r="E15" s="886"/>
      <c r="F15" s="1432" t="s">
        <v>7020</v>
      </c>
      <c r="G15" s="1432" t="s">
        <v>7020</v>
      </c>
      <c r="H15" s="197" t="s">
        <v>1331</v>
      </c>
      <c r="I15" s="197">
        <v>14</v>
      </c>
    </row>
    <row r="16" spans="1:9" ht="15.75" x14ac:dyDescent="0.2">
      <c r="A16" s="1433" t="s">
        <v>7019</v>
      </c>
      <c r="B16" s="886" t="str">
        <f>'Part 1'!K94</f>
        <v>NA</v>
      </c>
      <c r="C16" s="1434" t="s">
        <v>3694</v>
      </c>
      <c r="D16" s="886"/>
      <c r="E16" s="886"/>
      <c r="F16" s="1432" t="s">
        <v>7021</v>
      </c>
      <c r="G16" s="1432" t="s">
        <v>7021</v>
      </c>
      <c r="H16" s="197" t="s">
        <v>1331</v>
      </c>
      <c r="I16" s="197">
        <v>15</v>
      </c>
    </row>
    <row r="17" spans="1:9" x14ac:dyDescent="0.2">
      <c r="A17" s="836" t="s">
        <v>3703</v>
      </c>
      <c r="B17" s="866">
        <f>'Part 1'!K35</f>
        <v>0</v>
      </c>
      <c r="C17" s="836" t="s">
        <v>3696</v>
      </c>
      <c r="D17" s="866"/>
      <c r="E17" s="866"/>
      <c r="F17" s="836" t="s">
        <v>4584</v>
      </c>
      <c r="G17" s="836" t="s">
        <v>4570</v>
      </c>
      <c r="H17" s="803" t="s">
        <v>1331</v>
      </c>
      <c r="I17" s="803">
        <v>16</v>
      </c>
    </row>
    <row r="18" spans="1:9" x14ac:dyDescent="0.2">
      <c r="A18" s="837" t="s">
        <v>1310</v>
      </c>
      <c r="B18" s="866">
        <f>'Part 1'!K40</f>
        <v>0</v>
      </c>
      <c r="C18" s="837" t="s">
        <v>3695</v>
      </c>
      <c r="D18" s="866"/>
      <c r="E18" s="866"/>
      <c r="F18" s="837" t="s">
        <v>4585</v>
      </c>
      <c r="G18" s="837" t="s">
        <v>4571</v>
      </c>
      <c r="H18" s="803" t="s">
        <v>1331</v>
      </c>
      <c r="I18" s="803">
        <v>17</v>
      </c>
    </row>
    <row r="19" spans="1:9" x14ac:dyDescent="0.2">
      <c r="A19" s="837" t="s">
        <v>1311</v>
      </c>
      <c r="B19" s="866">
        <f>'Part 1'!K42</f>
        <v>0</v>
      </c>
      <c r="C19" s="837" t="s">
        <v>3695</v>
      </c>
      <c r="D19" s="866"/>
      <c r="E19" s="866"/>
      <c r="F19" s="837" t="s">
        <v>4586</v>
      </c>
      <c r="G19" s="837" t="s">
        <v>4572</v>
      </c>
      <c r="H19" s="803" t="s">
        <v>1331</v>
      </c>
      <c r="I19" s="803">
        <v>18</v>
      </c>
    </row>
    <row r="20" spans="1:9" x14ac:dyDescent="0.2">
      <c r="A20" s="837" t="s">
        <v>1364</v>
      </c>
      <c r="B20" s="866">
        <f>'Part 1'!K45</f>
        <v>0</v>
      </c>
      <c r="C20" s="837" t="s">
        <v>3695</v>
      </c>
      <c r="D20" s="866"/>
      <c r="E20" s="866"/>
      <c r="F20" s="837" t="s">
        <v>4587</v>
      </c>
      <c r="G20" s="837" t="s">
        <v>4573</v>
      </c>
      <c r="H20" s="803" t="s">
        <v>1331</v>
      </c>
      <c r="I20" s="803">
        <v>19</v>
      </c>
    </row>
    <row r="21" spans="1:9" x14ac:dyDescent="0.2">
      <c r="A21" s="837" t="s">
        <v>1365</v>
      </c>
      <c r="B21" s="866">
        <f>'Part 1'!K47</f>
        <v>0</v>
      </c>
      <c r="C21" s="837" t="s">
        <v>3695</v>
      </c>
      <c r="D21" s="866"/>
      <c r="E21" s="866"/>
      <c r="F21" s="837" t="s">
        <v>4588</v>
      </c>
      <c r="G21" s="837" t="s">
        <v>4574</v>
      </c>
      <c r="H21" s="803" t="s">
        <v>1331</v>
      </c>
      <c r="I21" s="803">
        <v>20</v>
      </c>
    </row>
    <row r="22" spans="1:9" x14ac:dyDescent="0.2">
      <c r="A22" s="837" t="s">
        <v>1366</v>
      </c>
      <c r="B22" s="866">
        <f>'Part 1'!K49</f>
        <v>0</v>
      </c>
      <c r="C22" s="837" t="s">
        <v>3695</v>
      </c>
      <c r="D22" s="866"/>
      <c r="E22" s="866"/>
      <c r="F22" s="837" t="s">
        <v>4589</v>
      </c>
      <c r="G22" s="837" t="s">
        <v>4575</v>
      </c>
      <c r="H22" s="803" t="s">
        <v>1331</v>
      </c>
      <c r="I22" s="803">
        <v>21</v>
      </c>
    </row>
    <row r="23" spans="1:9" x14ac:dyDescent="0.2">
      <c r="A23" s="837" t="s">
        <v>1312</v>
      </c>
      <c r="B23" s="866">
        <f>'Part 1'!K52</f>
        <v>0</v>
      </c>
      <c r="C23" s="837" t="s">
        <v>3695</v>
      </c>
      <c r="D23" s="866"/>
      <c r="E23" s="866"/>
      <c r="F23" s="837" t="s">
        <v>4590</v>
      </c>
      <c r="G23" s="837" t="s">
        <v>4576</v>
      </c>
      <c r="H23" s="803" t="s">
        <v>1331</v>
      </c>
      <c r="I23" s="803">
        <v>22</v>
      </c>
    </row>
    <row r="24" spans="1:9" x14ac:dyDescent="0.2">
      <c r="A24" s="837" t="s">
        <v>3705</v>
      </c>
      <c r="B24" s="866">
        <f>'Part 1'!K55</f>
        <v>0</v>
      </c>
      <c r="C24" s="837" t="s">
        <v>3695</v>
      </c>
      <c r="D24" s="866"/>
      <c r="E24" s="866"/>
      <c r="F24" s="837" t="s">
        <v>4591</v>
      </c>
      <c r="G24" s="837" t="s">
        <v>4577</v>
      </c>
      <c r="H24" s="803" t="s">
        <v>1331</v>
      </c>
      <c r="I24" s="803">
        <v>23</v>
      </c>
    </row>
    <row r="25" spans="1:9" x14ac:dyDescent="0.2">
      <c r="A25" s="837" t="s">
        <v>3706</v>
      </c>
      <c r="B25" s="866">
        <f>'Part 1'!K57</f>
        <v>0</v>
      </c>
      <c r="C25" s="837" t="s">
        <v>3695</v>
      </c>
      <c r="D25" s="866"/>
      <c r="E25" s="866"/>
      <c r="F25" s="837" t="s">
        <v>4592</v>
      </c>
      <c r="G25" s="837" t="s">
        <v>4578</v>
      </c>
      <c r="H25" s="803" t="s">
        <v>1331</v>
      </c>
      <c r="I25" s="803">
        <v>24</v>
      </c>
    </row>
    <row r="26" spans="1:9" x14ac:dyDescent="0.2">
      <c r="A26" s="837" t="s">
        <v>3707</v>
      </c>
      <c r="B26" s="866">
        <f>'Part 1'!K61</f>
        <v>0</v>
      </c>
      <c r="C26" s="837" t="s">
        <v>3695</v>
      </c>
      <c r="D26" s="866"/>
      <c r="E26" s="866"/>
      <c r="F26" s="837" t="s">
        <v>4593</v>
      </c>
      <c r="G26" s="837" t="s">
        <v>4579</v>
      </c>
      <c r="H26" s="803" t="s">
        <v>1331</v>
      </c>
      <c r="I26" s="803">
        <v>25</v>
      </c>
    </row>
    <row r="27" spans="1:9" x14ac:dyDescent="0.2">
      <c r="A27" s="837" t="s">
        <v>3708</v>
      </c>
      <c r="B27" s="866">
        <f>'Part 1'!K63</f>
        <v>0</v>
      </c>
      <c r="C27" s="837" t="s">
        <v>3695</v>
      </c>
      <c r="D27" s="866"/>
      <c r="E27" s="866"/>
      <c r="F27" s="837" t="s">
        <v>4594</v>
      </c>
      <c r="G27" s="837" t="s">
        <v>4580</v>
      </c>
      <c r="H27" s="803" t="s">
        <v>1331</v>
      </c>
      <c r="I27" s="803">
        <v>26</v>
      </c>
    </row>
    <row r="28" spans="1:9" x14ac:dyDescent="0.2">
      <c r="A28" s="837" t="s">
        <v>3709</v>
      </c>
      <c r="B28" s="866">
        <f>'Part 1'!K66</f>
        <v>0</v>
      </c>
      <c r="C28" s="837" t="s">
        <v>3695</v>
      </c>
      <c r="D28" s="866"/>
      <c r="E28" s="866"/>
      <c r="F28" s="837" t="s">
        <v>4595</v>
      </c>
      <c r="G28" s="837" t="s">
        <v>4581</v>
      </c>
      <c r="H28" s="803" t="s">
        <v>1331</v>
      </c>
      <c r="I28" s="803">
        <v>27</v>
      </c>
    </row>
    <row r="29" spans="1:9" x14ac:dyDescent="0.2">
      <c r="A29" s="837" t="s">
        <v>1313</v>
      </c>
      <c r="B29" s="866">
        <f>'Part 1'!K69</f>
        <v>0</v>
      </c>
      <c r="C29" s="837" t="s">
        <v>3696</v>
      </c>
      <c r="D29" s="866"/>
      <c r="E29" s="866"/>
      <c r="F29" s="837" t="s">
        <v>4596</v>
      </c>
      <c r="G29" s="837" t="s">
        <v>4582</v>
      </c>
      <c r="H29" s="803" t="s">
        <v>1331</v>
      </c>
      <c r="I29" s="803">
        <v>28</v>
      </c>
    </row>
    <row r="30" spans="1:9" x14ac:dyDescent="0.2">
      <c r="A30" s="837" t="s">
        <v>3991</v>
      </c>
      <c r="B30" s="866">
        <f>INDEX(Data!D:D,MATCH(Import_LA_Code,Ref_LA_Codes,0))</f>
        <v>0</v>
      </c>
      <c r="C30" s="837" t="s">
        <v>3695</v>
      </c>
      <c r="D30" s="866"/>
      <c r="E30" s="866"/>
      <c r="F30" s="837" t="s">
        <v>4510</v>
      </c>
      <c r="G30" s="837" t="s">
        <v>4538</v>
      </c>
      <c r="H30" s="803" t="s">
        <v>1331</v>
      </c>
      <c r="I30" s="803">
        <v>29</v>
      </c>
    </row>
    <row r="31" spans="1:9" x14ac:dyDescent="0.2">
      <c r="A31" s="837" t="s">
        <v>3992</v>
      </c>
      <c r="B31" s="866">
        <f>IF(INDEX(TierSplit!BZ:BZ,MATCH(Import_LA_Code,Ref_LA_Codes_2,0))="Yes",1,0)</f>
        <v>0</v>
      </c>
      <c r="C31" s="837" t="s">
        <v>3695</v>
      </c>
      <c r="D31" s="866"/>
      <c r="E31" s="866"/>
      <c r="F31" s="837" t="s">
        <v>4511</v>
      </c>
      <c r="G31" s="837" t="s">
        <v>4539</v>
      </c>
      <c r="H31" s="803" t="s">
        <v>1331</v>
      </c>
      <c r="I31" s="803">
        <v>30</v>
      </c>
    </row>
    <row r="32" spans="1:9" x14ac:dyDescent="0.2">
      <c r="A32" s="837" t="s">
        <v>3993</v>
      </c>
      <c r="B32" s="1250">
        <f>VLOOKUP('Part 1'!$K$21,TierSplit!$A$6:$CH$302,10,FALSE)</f>
        <v>0</v>
      </c>
      <c r="C32" s="837" t="s">
        <v>3697</v>
      </c>
      <c r="D32" s="866"/>
      <c r="E32" s="866"/>
      <c r="F32" s="837" t="s">
        <v>4512</v>
      </c>
      <c r="G32" s="837" t="s">
        <v>4540</v>
      </c>
      <c r="H32" s="803" t="s">
        <v>1331</v>
      </c>
      <c r="I32" s="803">
        <v>31</v>
      </c>
    </row>
    <row r="33" spans="1:9" x14ac:dyDescent="0.2">
      <c r="A33" s="837" t="s">
        <v>3994</v>
      </c>
      <c r="B33" s="1250">
        <f>1-B36-B35-B34</f>
        <v>1</v>
      </c>
      <c r="C33" s="837" t="s">
        <v>3697</v>
      </c>
      <c r="D33" s="866"/>
      <c r="E33" s="866"/>
      <c r="F33" s="837" t="s">
        <v>4513</v>
      </c>
      <c r="G33" s="837" t="s">
        <v>4541</v>
      </c>
      <c r="H33" s="803" t="s">
        <v>1331</v>
      </c>
      <c r="I33" s="803">
        <v>32</v>
      </c>
    </row>
    <row r="34" spans="1:9" x14ac:dyDescent="0.2">
      <c r="A34" s="837" t="s">
        <v>3997</v>
      </c>
      <c r="B34" s="1250">
        <f>VLOOKUP(+'Part 1'!$K$21,TierSplit!$A$6:$CH$302,3,FALSE)</f>
        <v>0</v>
      </c>
      <c r="C34" s="837" t="s">
        <v>3697</v>
      </c>
      <c r="D34" s="866"/>
      <c r="E34" s="866"/>
      <c r="F34" s="837" t="s">
        <v>4514</v>
      </c>
      <c r="G34" s="837" t="s">
        <v>4542</v>
      </c>
      <c r="H34" s="803" t="s">
        <v>1331</v>
      </c>
      <c r="I34" s="803">
        <v>33</v>
      </c>
    </row>
    <row r="35" spans="1:9" x14ac:dyDescent="0.2">
      <c r="A35" s="837" t="s">
        <v>3995</v>
      </c>
      <c r="B35" s="1250">
        <f>VLOOKUP(+'Part 1'!$K$21,TierSplit!$A$6:$CH$302,6,FALSE)</f>
        <v>0</v>
      </c>
      <c r="C35" s="837" t="s">
        <v>3697</v>
      </c>
      <c r="D35" s="866"/>
      <c r="E35" s="866"/>
      <c r="F35" s="837" t="s">
        <v>4515</v>
      </c>
      <c r="G35" s="837" t="s">
        <v>4543</v>
      </c>
      <c r="H35" s="803" t="s">
        <v>1331</v>
      </c>
      <c r="I35" s="803">
        <v>34</v>
      </c>
    </row>
    <row r="36" spans="1:9" x14ac:dyDescent="0.2">
      <c r="A36" s="837" t="s">
        <v>3996</v>
      </c>
      <c r="B36" s="1250">
        <f>VLOOKUP(+'Part 1'!$K$21,TierSplit!$A$6:$CH$302,9,FALSE)</f>
        <v>0</v>
      </c>
      <c r="C36" s="837" t="s">
        <v>3697</v>
      </c>
      <c r="D36" s="866"/>
      <c r="E36" s="866"/>
      <c r="F36" s="837" t="s">
        <v>4516</v>
      </c>
      <c r="G36" s="837" t="s">
        <v>4544</v>
      </c>
      <c r="H36" s="803" t="s">
        <v>1331</v>
      </c>
      <c r="I36" s="803">
        <v>35</v>
      </c>
    </row>
    <row r="37" spans="1:9" x14ac:dyDescent="0.2">
      <c r="A37" s="837" t="s">
        <v>3998</v>
      </c>
      <c r="B37" s="1250">
        <f>INDEX(TierSplit!CE:CE,MATCH(Import_LA_Code,Ref_LA_Codes_2,0))</f>
        <v>0</v>
      </c>
      <c r="C37" s="837" t="s">
        <v>3697</v>
      </c>
      <c r="D37" s="866"/>
      <c r="E37" s="866"/>
      <c r="F37" s="837" t="s">
        <v>4517</v>
      </c>
      <c r="G37" s="837" t="s">
        <v>4545</v>
      </c>
      <c r="H37" s="803" t="s">
        <v>1331</v>
      </c>
      <c r="I37" s="803">
        <v>36</v>
      </c>
    </row>
    <row r="38" spans="1:9" x14ac:dyDescent="0.2">
      <c r="A38" s="837" t="s">
        <v>3999</v>
      </c>
      <c r="B38" s="1250">
        <f>INDEX(TierSplit!CH:CH,MATCH(Import_LA_Code,Ref_LA_Codes_2,0))</f>
        <v>0</v>
      </c>
      <c r="C38" s="837" t="s">
        <v>3697</v>
      </c>
      <c r="D38" s="866"/>
      <c r="E38" s="866"/>
      <c r="F38" s="837" t="s">
        <v>4518</v>
      </c>
      <c r="G38" s="837" t="s">
        <v>4546</v>
      </c>
      <c r="H38" s="803" t="s">
        <v>1331</v>
      </c>
      <c r="I38" s="803">
        <v>37</v>
      </c>
    </row>
    <row r="39" spans="1:9" x14ac:dyDescent="0.2">
      <c r="A39" s="837" t="s">
        <v>4000</v>
      </c>
      <c r="B39" s="1251">
        <f>INDEX(TierSplit!CA:CA,MATCH(Import_LA_Code,Ref_LA_Codes_2,0))</f>
        <v>0</v>
      </c>
      <c r="C39" s="837" t="s">
        <v>3697</v>
      </c>
      <c r="D39" s="866"/>
      <c r="E39" s="866"/>
      <c r="F39" s="837" t="s">
        <v>4519</v>
      </c>
      <c r="G39" s="837" t="s">
        <v>4547</v>
      </c>
      <c r="H39" s="803" t="s">
        <v>1331</v>
      </c>
      <c r="I39" s="803">
        <v>38</v>
      </c>
    </row>
    <row r="40" spans="1:9" x14ac:dyDescent="0.2">
      <c r="A40" s="837" t="s">
        <v>4003</v>
      </c>
      <c r="B40" s="1251">
        <f>SBRR_supp</f>
        <v>4.7E-2</v>
      </c>
      <c r="C40" s="837" t="s">
        <v>3697</v>
      </c>
      <c r="D40" s="866"/>
      <c r="E40" s="866"/>
      <c r="F40" s="837" t="s">
        <v>4520</v>
      </c>
      <c r="G40" s="837" t="s">
        <v>4548</v>
      </c>
      <c r="H40" s="803" t="s">
        <v>1331</v>
      </c>
      <c r="I40" s="803">
        <v>39</v>
      </c>
    </row>
    <row r="41" spans="1:9" x14ac:dyDescent="0.2">
      <c r="A41" s="1557" t="s">
        <v>7612</v>
      </c>
      <c r="B41" s="1251">
        <f>SBRR_supp_hist</f>
        <v>1.2999999999999999E-2</v>
      </c>
      <c r="C41" s="837" t="s">
        <v>3697</v>
      </c>
      <c r="D41" s="866"/>
      <c r="E41" s="866"/>
      <c r="F41" s="837" t="s">
        <v>4521</v>
      </c>
      <c r="G41" s="837" t="s">
        <v>7613</v>
      </c>
      <c r="H41" s="803" t="s">
        <v>1331</v>
      </c>
      <c r="I41" s="803">
        <v>40</v>
      </c>
    </row>
    <row r="42" spans="1:9" x14ac:dyDescent="0.2">
      <c r="A42" s="837" t="s">
        <v>4001</v>
      </c>
      <c r="B42" s="866">
        <f>INDEX(Data!R:R,MATCH(Import_LA_Code,Ref_LA_Codes,0))</f>
        <v>0</v>
      </c>
      <c r="C42" s="837" t="s">
        <v>3695</v>
      </c>
      <c r="D42" s="866"/>
      <c r="E42" s="866"/>
      <c r="F42" s="837" t="s">
        <v>4521</v>
      </c>
      <c r="G42" s="837" t="s">
        <v>4549</v>
      </c>
      <c r="H42" s="803" t="s">
        <v>1331</v>
      </c>
      <c r="I42" s="803">
        <v>41</v>
      </c>
    </row>
    <row r="43" spans="1:9" x14ac:dyDescent="0.2">
      <c r="A43" s="837" t="s">
        <v>4002</v>
      </c>
      <c r="B43" s="866">
        <f>INDEX(Data!S:S,MATCH(Import_LA_Code,Ref_LA_Codes,0))</f>
        <v>0</v>
      </c>
      <c r="C43" s="837" t="s">
        <v>3695</v>
      </c>
      <c r="D43" s="866"/>
      <c r="E43" s="866"/>
      <c r="F43" s="837" t="s">
        <v>4522</v>
      </c>
      <c r="G43" s="837" t="s">
        <v>4550</v>
      </c>
      <c r="H43" s="803" t="s">
        <v>1331</v>
      </c>
      <c r="I43" s="803">
        <v>42</v>
      </c>
    </row>
    <row r="44" spans="1:9" x14ac:dyDescent="0.2">
      <c r="A44" s="837" t="s">
        <v>4004</v>
      </c>
      <c r="B44" s="866">
        <f>INDEX(Data!CA:CA,MATCH(Import_LA_Code,Ref_LA_Codes,0))</f>
        <v>0</v>
      </c>
      <c r="C44" s="837" t="s">
        <v>3695</v>
      </c>
      <c r="D44" s="866"/>
      <c r="E44" s="866"/>
      <c r="F44" s="837" t="s">
        <v>4523</v>
      </c>
      <c r="G44" s="837" t="s">
        <v>4551</v>
      </c>
      <c r="H44" s="803" t="s">
        <v>1331</v>
      </c>
      <c r="I44" s="803">
        <v>43</v>
      </c>
    </row>
    <row r="45" spans="1:9" x14ac:dyDescent="0.2">
      <c r="A45" s="837" t="s">
        <v>4005</v>
      </c>
      <c r="B45" s="866">
        <f>INDEX(Data!CE:CE,MATCH(Import_LA_Code,Ref_LA_Codes,0))</f>
        <v>0</v>
      </c>
      <c r="C45" s="837" t="s">
        <v>3695</v>
      </c>
      <c r="D45" s="866"/>
      <c r="E45" s="866"/>
      <c r="F45" s="837" t="s">
        <v>4524</v>
      </c>
      <c r="G45" s="837" t="s">
        <v>4552</v>
      </c>
      <c r="H45" s="803" t="s">
        <v>1331</v>
      </c>
      <c r="I45" s="803">
        <v>44</v>
      </c>
    </row>
    <row r="46" spans="1:9" x14ac:dyDescent="0.2">
      <c r="A46" s="837" t="s">
        <v>4006</v>
      </c>
      <c r="B46" s="866">
        <f>INDEX(Data!CB:CB,MATCH(Import_LA_Code,Ref_LA_Codes,0))</f>
        <v>0</v>
      </c>
      <c r="C46" s="837" t="s">
        <v>3695</v>
      </c>
      <c r="D46" s="866"/>
      <c r="E46" s="866"/>
      <c r="F46" s="837" t="s">
        <v>4525</v>
      </c>
      <c r="G46" s="837" t="s">
        <v>4553</v>
      </c>
      <c r="H46" s="803" t="s">
        <v>1331</v>
      </c>
      <c r="I46" s="803">
        <v>45</v>
      </c>
    </row>
    <row r="47" spans="1:9" x14ac:dyDescent="0.2">
      <c r="A47" s="837" t="s">
        <v>4007</v>
      </c>
      <c r="B47" s="866">
        <f>INDEX(Data!CC:CC,MATCH(Import_LA_Code,Ref_LA_Codes,0))</f>
        <v>0</v>
      </c>
      <c r="C47" s="837" t="s">
        <v>3695</v>
      </c>
      <c r="D47" s="866"/>
      <c r="E47" s="866"/>
      <c r="F47" s="837" t="s">
        <v>4526</v>
      </c>
      <c r="G47" s="837" t="s">
        <v>4554</v>
      </c>
      <c r="H47" s="803" t="s">
        <v>1331</v>
      </c>
      <c r="I47" s="803">
        <v>46</v>
      </c>
    </row>
    <row r="48" spans="1:9" x14ac:dyDescent="0.2">
      <c r="A48" s="837" t="s">
        <v>4583</v>
      </c>
      <c r="B48" s="866">
        <f>INDEX(Data!CD:CD,MATCH(Import_LA_Code,Ref_LA_Codes,0))</f>
        <v>0</v>
      </c>
      <c r="C48" s="837" t="s">
        <v>3695</v>
      </c>
      <c r="D48" s="866"/>
      <c r="E48" s="866"/>
      <c r="F48" s="837" t="s">
        <v>4527</v>
      </c>
      <c r="G48" s="837" t="s">
        <v>4777</v>
      </c>
      <c r="H48" s="803" t="s">
        <v>1331</v>
      </c>
      <c r="I48" s="803">
        <v>47</v>
      </c>
    </row>
    <row r="49" spans="1:9" x14ac:dyDescent="0.2">
      <c r="A49" s="837" t="s">
        <v>4011</v>
      </c>
      <c r="B49" s="866">
        <f>INDEX(Data!CG:CG,MATCH(Import_LA_Code,Ref_LA_Codes,0))</f>
        <v>0</v>
      </c>
      <c r="C49" s="837" t="s">
        <v>3695</v>
      </c>
      <c r="D49" s="866"/>
      <c r="E49" s="866"/>
      <c r="F49" s="837" t="s">
        <v>4528</v>
      </c>
      <c r="G49" s="837" t="s">
        <v>4555</v>
      </c>
      <c r="H49" s="803" t="s">
        <v>1331</v>
      </c>
      <c r="I49" s="803">
        <v>48</v>
      </c>
    </row>
    <row r="50" spans="1:9" x14ac:dyDescent="0.2">
      <c r="A50" s="837" t="s">
        <v>4012</v>
      </c>
      <c r="B50" s="866">
        <f>INDEX(Data!CH:CH,MATCH(Import_LA_Code,Ref_LA_Codes,0))</f>
        <v>0</v>
      </c>
      <c r="C50" s="837" t="s">
        <v>3695</v>
      </c>
      <c r="D50" s="866"/>
      <c r="E50" s="866"/>
      <c r="F50" s="837" t="s">
        <v>4529</v>
      </c>
      <c r="G50" s="837" t="s">
        <v>4556</v>
      </c>
      <c r="H50" s="803" t="s">
        <v>1331</v>
      </c>
      <c r="I50" s="803">
        <v>49</v>
      </c>
    </row>
    <row r="51" spans="1:9" x14ac:dyDescent="0.2">
      <c r="A51" s="837" t="s">
        <v>4013</v>
      </c>
      <c r="B51" s="866">
        <f>INDEX(Data!CI:CI,MATCH(Import_LA_Code,Ref_LA_Codes,0))</f>
        <v>0</v>
      </c>
      <c r="C51" s="837" t="s">
        <v>3695</v>
      </c>
      <c r="D51" s="866"/>
      <c r="E51" s="866"/>
      <c r="F51" s="837" t="s">
        <v>4530</v>
      </c>
      <c r="G51" s="837" t="s">
        <v>4557</v>
      </c>
      <c r="H51" s="803" t="s">
        <v>1331</v>
      </c>
      <c r="I51" s="803">
        <v>50</v>
      </c>
    </row>
    <row r="52" spans="1:9" x14ac:dyDescent="0.2">
      <c r="A52" s="837" t="s">
        <v>4014</v>
      </c>
      <c r="B52" s="866">
        <f>INDEX(Data!CJ:CJ,MATCH(Import_LA_Code,Ref_LA_Codes,0))</f>
        <v>0</v>
      </c>
      <c r="C52" s="837" t="s">
        <v>3695</v>
      </c>
      <c r="D52" s="866"/>
      <c r="E52" s="866"/>
      <c r="F52" s="837" t="s">
        <v>4531</v>
      </c>
      <c r="G52" s="837" t="s">
        <v>4558</v>
      </c>
      <c r="H52" s="803" t="s">
        <v>1331</v>
      </c>
      <c r="I52" s="803">
        <v>51</v>
      </c>
    </row>
    <row r="53" spans="1:9" x14ac:dyDescent="0.2">
      <c r="A53" s="837" t="s">
        <v>4010</v>
      </c>
      <c r="B53" s="866">
        <f>INDEX(Data!CF:CF,MATCH(Import_LA_Code,Ref_LA_Codes,0))</f>
        <v>0</v>
      </c>
      <c r="C53" s="837" t="s">
        <v>3695</v>
      </c>
      <c r="D53" s="866"/>
      <c r="E53" s="866"/>
      <c r="F53" s="837" t="s">
        <v>4532</v>
      </c>
      <c r="G53" s="837" t="s">
        <v>4559</v>
      </c>
      <c r="H53" s="803" t="s">
        <v>1331</v>
      </c>
      <c r="I53" s="803">
        <v>52</v>
      </c>
    </row>
    <row r="54" spans="1:9" x14ac:dyDescent="0.2">
      <c r="A54" s="837" t="s">
        <v>4008</v>
      </c>
      <c r="B54" s="866">
        <f>INDEX(Data!BT:BT,MATCH(Import_LA_Code,Ref_LA_Codes,0))</f>
        <v>0</v>
      </c>
      <c r="C54" s="837" t="s">
        <v>3695</v>
      </c>
      <c r="D54" s="866"/>
      <c r="E54" s="866"/>
      <c r="F54" s="837" t="s">
        <v>4533</v>
      </c>
      <c r="G54" s="837" t="s">
        <v>4560</v>
      </c>
      <c r="H54" s="803" t="s">
        <v>1331</v>
      </c>
      <c r="I54" s="803">
        <v>53</v>
      </c>
    </row>
    <row r="55" spans="1:9" x14ac:dyDescent="0.2">
      <c r="A55" s="837" t="s">
        <v>4009</v>
      </c>
      <c r="B55" s="866">
        <f>INDEX(Data!BU:BU,MATCH(Import_LA_Code,Ref_LA_Codes,0))</f>
        <v>0</v>
      </c>
      <c r="C55" s="837" t="s">
        <v>3695</v>
      </c>
      <c r="D55" s="866"/>
      <c r="E55" s="866"/>
      <c r="F55" s="837" t="s">
        <v>4534</v>
      </c>
      <c r="G55" s="837" t="s">
        <v>4561</v>
      </c>
      <c r="H55" s="803" t="s">
        <v>1331</v>
      </c>
      <c r="I55" s="803">
        <v>54</v>
      </c>
    </row>
    <row r="56" spans="1:9" x14ac:dyDescent="0.2">
      <c r="A56" s="1563" t="s">
        <v>4084</v>
      </c>
      <c r="B56" s="1564">
        <v>0</v>
      </c>
      <c r="C56" s="837" t="s">
        <v>3695</v>
      </c>
      <c r="D56" s="866"/>
      <c r="E56" s="866"/>
      <c r="F56" s="837" t="s">
        <v>4535</v>
      </c>
      <c r="G56" s="837" t="s">
        <v>4562</v>
      </c>
      <c r="H56" s="803" t="s">
        <v>1331</v>
      </c>
      <c r="I56" s="803">
        <v>55</v>
      </c>
    </row>
    <row r="57" spans="1:9" x14ac:dyDescent="0.2">
      <c r="A57" s="1563" t="s">
        <v>4085</v>
      </c>
      <c r="B57" s="1564">
        <v>0</v>
      </c>
      <c r="C57" s="837" t="s">
        <v>3695</v>
      </c>
      <c r="D57" s="866"/>
      <c r="E57" s="866"/>
      <c r="F57" s="837" t="s">
        <v>4536</v>
      </c>
      <c r="G57" s="837" t="s">
        <v>4563</v>
      </c>
      <c r="H57" s="803" t="s">
        <v>1331</v>
      </c>
      <c r="I57" s="803">
        <v>56</v>
      </c>
    </row>
    <row r="58" spans="1:9" x14ac:dyDescent="0.2">
      <c r="A58" s="837" t="s">
        <v>4088</v>
      </c>
      <c r="B58" s="866">
        <f>'Part 3'!AI239</f>
        <v>0</v>
      </c>
      <c r="C58" s="837" t="s">
        <v>3695</v>
      </c>
      <c r="D58" s="866"/>
      <c r="E58" s="866"/>
      <c r="F58" s="837" t="s">
        <v>4537</v>
      </c>
      <c r="G58" s="837" t="s">
        <v>4564</v>
      </c>
      <c r="H58" s="803" t="s">
        <v>1331</v>
      </c>
      <c r="I58" s="803">
        <v>57</v>
      </c>
    </row>
    <row r="59" spans="1:9" x14ac:dyDescent="0.2">
      <c r="A59" s="837" t="s">
        <v>4089</v>
      </c>
      <c r="B59" s="866">
        <f>'Part 3'!AI241</f>
        <v>0</v>
      </c>
      <c r="C59" s="837" t="s">
        <v>3695</v>
      </c>
      <c r="D59" s="866"/>
      <c r="E59" s="866"/>
      <c r="F59" s="837" t="s">
        <v>4597</v>
      </c>
      <c r="G59" s="837" t="s">
        <v>4565</v>
      </c>
      <c r="H59" s="803" t="s">
        <v>1331</v>
      </c>
      <c r="I59" s="803">
        <v>58</v>
      </c>
    </row>
    <row r="60" spans="1:9" x14ac:dyDescent="0.2">
      <c r="A60" s="1557" t="s">
        <v>7686</v>
      </c>
      <c r="B60" s="1582">
        <f>small_share_baa</f>
        <v>0</v>
      </c>
      <c r="C60" s="837" t="s">
        <v>3697</v>
      </c>
      <c r="D60" s="866"/>
      <c r="E60" s="866"/>
      <c r="F60" s="837"/>
      <c r="G60" s="837"/>
      <c r="H60" s="803"/>
      <c r="I60" s="803"/>
    </row>
    <row r="61" spans="1:9" x14ac:dyDescent="0.2">
      <c r="A61" s="1557" t="s">
        <v>7687</v>
      </c>
      <c r="B61" s="1582">
        <f>small_share_da</f>
        <v>0</v>
      </c>
      <c r="C61" s="837" t="s">
        <v>3697</v>
      </c>
      <c r="D61" s="866"/>
      <c r="E61" s="866"/>
      <c r="F61" s="837"/>
      <c r="G61" s="837"/>
      <c r="H61" s="803"/>
      <c r="I61" s="803"/>
    </row>
    <row r="62" spans="1:9" x14ac:dyDescent="0.2">
      <c r="A62" s="1557" t="s">
        <v>7688</v>
      </c>
      <c r="B62" s="1582">
        <f>small_share_total</f>
        <v>0</v>
      </c>
      <c r="C62" s="837" t="s">
        <v>3697</v>
      </c>
      <c r="D62" s="866"/>
      <c r="E62" s="866"/>
      <c r="F62" s="837"/>
      <c r="G62" s="837"/>
      <c r="H62" s="803"/>
      <c r="I62" s="803"/>
    </row>
    <row r="63" spans="1:9" x14ac:dyDescent="0.2">
      <c r="A63" s="1557" t="s">
        <v>7689</v>
      </c>
      <c r="B63" s="1582">
        <f>standard_share_baa</f>
        <v>0</v>
      </c>
      <c r="C63" s="837" t="s">
        <v>3697</v>
      </c>
      <c r="D63" s="866"/>
      <c r="E63" s="866"/>
      <c r="F63" s="837"/>
      <c r="G63" s="837"/>
      <c r="H63" s="803"/>
      <c r="I63" s="803"/>
    </row>
    <row r="64" spans="1:9" x14ac:dyDescent="0.2">
      <c r="A64" s="1557" t="s">
        <v>7690</v>
      </c>
      <c r="B64" s="1582">
        <f>standard_share_da</f>
        <v>0</v>
      </c>
      <c r="C64" s="837" t="s">
        <v>3697</v>
      </c>
      <c r="D64" s="866"/>
      <c r="E64" s="866"/>
      <c r="F64" s="837"/>
      <c r="G64" s="837"/>
      <c r="H64" s="803"/>
      <c r="I64" s="803"/>
    </row>
    <row r="65" spans="1:9" x14ac:dyDescent="0.2">
      <c r="A65" s="1557" t="s">
        <v>7691</v>
      </c>
      <c r="B65" s="1582">
        <f>standard_share_total</f>
        <v>0</v>
      </c>
      <c r="C65" s="837" t="s">
        <v>3697</v>
      </c>
      <c r="D65" s="866"/>
      <c r="E65" s="866"/>
      <c r="F65" s="837"/>
      <c r="G65" s="837"/>
      <c r="H65" s="803"/>
      <c r="I65" s="803"/>
    </row>
    <row r="66" spans="1:9" x14ac:dyDescent="0.2">
      <c r="A66" s="711" t="s">
        <v>1381</v>
      </c>
      <c r="B66" s="1327">
        <f>'Part 2'!I19</f>
        <v>0</v>
      </c>
      <c r="C66" s="711" t="s">
        <v>3696</v>
      </c>
      <c r="D66" s="1328"/>
      <c r="E66" s="1328"/>
      <c r="F66" s="711" t="s">
        <v>1384</v>
      </c>
      <c r="G66" s="711" t="s">
        <v>4778</v>
      </c>
      <c r="H66" s="711" t="s">
        <v>1332</v>
      </c>
      <c r="I66" s="711">
        <v>1</v>
      </c>
    </row>
    <row r="67" spans="1:9" x14ac:dyDescent="0.2">
      <c r="A67" s="711" t="s">
        <v>1382</v>
      </c>
      <c r="B67" s="1327">
        <f>'Part 2'!L19</f>
        <v>0</v>
      </c>
      <c r="C67" s="711" t="s">
        <v>3696</v>
      </c>
      <c r="D67" s="1328"/>
      <c r="E67" s="1328"/>
      <c r="F67" s="711" t="s">
        <v>1385</v>
      </c>
      <c r="G67" s="711" t="s">
        <v>4779</v>
      </c>
      <c r="H67" s="711" t="s">
        <v>1332</v>
      </c>
      <c r="I67" s="711">
        <v>2</v>
      </c>
    </row>
    <row r="68" spans="1:9" x14ac:dyDescent="0.2">
      <c r="A68" s="711" t="s">
        <v>1383</v>
      </c>
      <c r="B68" s="1327">
        <f>'Part 2'!O19</f>
        <v>0</v>
      </c>
      <c r="C68" s="711" t="s">
        <v>3696</v>
      </c>
      <c r="D68" s="1328"/>
      <c r="E68" s="1328"/>
      <c r="F68" s="711" t="s">
        <v>1386</v>
      </c>
      <c r="G68" s="711" t="s">
        <v>4780</v>
      </c>
      <c r="H68" s="711" t="s">
        <v>1332</v>
      </c>
      <c r="I68" s="711">
        <v>3</v>
      </c>
    </row>
    <row r="69" spans="1:9" x14ac:dyDescent="0.2">
      <c r="A69" s="711" t="s">
        <v>1333</v>
      </c>
      <c r="B69" s="1327">
        <f>'Part 2'!I23</f>
        <v>0</v>
      </c>
      <c r="C69" s="711" t="s">
        <v>3695</v>
      </c>
      <c r="D69" s="1328"/>
      <c r="E69" s="1328"/>
      <c r="F69" s="711" t="s">
        <v>1387</v>
      </c>
      <c r="G69" s="711" t="s">
        <v>4781</v>
      </c>
      <c r="H69" s="711" t="s">
        <v>1332</v>
      </c>
      <c r="I69" s="711">
        <v>4</v>
      </c>
    </row>
    <row r="70" spans="1:9" x14ac:dyDescent="0.2">
      <c r="A70" s="711" t="s">
        <v>1334</v>
      </c>
      <c r="B70" s="1327">
        <f>'Part 2'!L23</f>
        <v>0</v>
      </c>
      <c r="C70" s="711" t="s">
        <v>3695</v>
      </c>
      <c r="D70" s="1328"/>
      <c r="E70" s="1328"/>
      <c r="F70" s="711" t="s">
        <v>1388</v>
      </c>
      <c r="G70" s="711" t="s">
        <v>4782</v>
      </c>
      <c r="H70" s="711" t="s">
        <v>1332</v>
      </c>
      <c r="I70" s="711">
        <v>5</v>
      </c>
    </row>
    <row r="71" spans="1:9" x14ac:dyDescent="0.2">
      <c r="A71" s="711" t="s">
        <v>1335</v>
      </c>
      <c r="B71" s="1327">
        <f>'Part 2'!O23</f>
        <v>0</v>
      </c>
      <c r="C71" s="711" t="s">
        <v>3695</v>
      </c>
      <c r="D71" s="1328"/>
      <c r="E71" s="1328"/>
      <c r="F71" s="711" t="s">
        <v>1389</v>
      </c>
      <c r="G71" s="711" t="s">
        <v>4783</v>
      </c>
      <c r="H71" s="711" t="s">
        <v>1332</v>
      </c>
      <c r="I71" s="711">
        <v>6</v>
      </c>
    </row>
    <row r="72" spans="1:9" x14ac:dyDescent="0.2">
      <c r="A72" s="711" t="s">
        <v>1336</v>
      </c>
      <c r="B72" s="1327">
        <f>'Part 2'!I27</f>
        <v>0</v>
      </c>
      <c r="C72" s="711" t="s">
        <v>3695</v>
      </c>
      <c r="D72" s="1328"/>
      <c r="E72" s="1328"/>
      <c r="F72" s="711" t="s">
        <v>1390</v>
      </c>
      <c r="G72" s="711" t="s">
        <v>4784</v>
      </c>
      <c r="H72" s="711" t="s">
        <v>1332</v>
      </c>
      <c r="I72" s="711">
        <v>7</v>
      </c>
    </row>
    <row r="73" spans="1:9" x14ac:dyDescent="0.2">
      <c r="A73" s="711" t="s">
        <v>1337</v>
      </c>
      <c r="B73" s="1327">
        <f>'Part 2'!L27</f>
        <v>0</v>
      </c>
      <c r="C73" s="711" t="s">
        <v>3695</v>
      </c>
      <c r="D73" s="1328"/>
      <c r="E73" s="1328"/>
      <c r="F73" s="711" t="s">
        <v>1391</v>
      </c>
      <c r="G73" s="711" t="s">
        <v>4785</v>
      </c>
      <c r="H73" s="711" t="s">
        <v>1332</v>
      </c>
      <c r="I73" s="711">
        <v>8</v>
      </c>
    </row>
    <row r="74" spans="1:9" x14ac:dyDescent="0.2">
      <c r="A74" s="711" t="s">
        <v>1338</v>
      </c>
      <c r="B74" s="1327">
        <f>'Part 2'!O27</f>
        <v>0</v>
      </c>
      <c r="C74" s="711" t="s">
        <v>3695</v>
      </c>
      <c r="D74" s="1328"/>
      <c r="E74" s="1328"/>
      <c r="F74" s="711" t="s">
        <v>1392</v>
      </c>
      <c r="G74" s="711" t="s">
        <v>4786</v>
      </c>
      <c r="H74" s="711" t="s">
        <v>1332</v>
      </c>
      <c r="I74" s="711">
        <v>9</v>
      </c>
    </row>
    <row r="75" spans="1:9" x14ac:dyDescent="0.2">
      <c r="A75" s="711" t="s">
        <v>1339</v>
      </c>
      <c r="B75" s="1327">
        <f>'Part 2'!I29</f>
        <v>0</v>
      </c>
      <c r="C75" s="711" t="s">
        <v>3695</v>
      </c>
      <c r="D75" s="1328"/>
      <c r="E75" s="1328"/>
      <c r="F75" s="711" t="s">
        <v>1393</v>
      </c>
      <c r="G75" s="711" t="s">
        <v>4787</v>
      </c>
      <c r="H75" s="711" t="s">
        <v>1332</v>
      </c>
      <c r="I75" s="711">
        <v>10</v>
      </c>
    </row>
    <row r="76" spans="1:9" x14ac:dyDescent="0.2">
      <c r="A76" s="711" t="s">
        <v>1340</v>
      </c>
      <c r="B76" s="1327">
        <f>'Part 2'!L29</f>
        <v>0</v>
      </c>
      <c r="C76" s="711" t="s">
        <v>3695</v>
      </c>
      <c r="D76" s="1328"/>
      <c r="E76" s="1328"/>
      <c r="F76" s="711" t="s">
        <v>1394</v>
      </c>
      <c r="G76" s="711" t="s">
        <v>4788</v>
      </c>
      <c r="H76" s="711" t="s">
        <v>1332</v>
      </c>
      <c r="I76" s="711">
        <v>11</v>
      </c>
    </row>
    <row r="77" spans="1:9" x14ac:dyDescent="0.2">
      <c r="A77" s="711" t="s">
        <v>1341</v>
      </c>
      <c r="B77" s="1327">
        <f>'Part 2'!O29</f>
        <v>0</v>
      </c>
      <c r="C77" s="711" t="s">
        <v>3695</v>
      </c>
      <c r="D77" s="1328"/>
      <c r="E77" s="1328"/>
      <c r="F77" s="711" t="s">
        <v>1395</v>
      </c>
      <c r="G77" s="711" t="s">
        <v>4789</v>
      </c>
      <c r="H77" s="711" t="s">
        <v>1332</v>
      </c>
      <c r="I77" s="711">
        <v>12</v>
      </c>
    </row>
    <row r="78" spans="1:9" x14ac:dyDescent="0.2">
      <c r="A78" s="711" t="s">
        <v>1342</v>
      </c>
      <c r="B78" s="1327">
        <f>'Part 2'!I32</f>
        <v>0</v>
      </c>
      <c r="C78" s="711" t="s">
        <v>3695</v>
      </c>
      <c r="D78" s="1328"/>
      <c r="E78" s="1328"/>
      <c r="F78" s="711" t="s">
        <v>1396</v>
      </c>
      <c r="G78" s="711" t="s">
        <v>4790</v>
      </c>
      <c r="H78" s="711" t="s">
        <v>1332</v>
      </c>
      <c r="I78" s="711">
        <v>13</v>
      </c>
    </row>
    <row r="79" spans="1:9" x14ac:dyDescent="0.2">
      <c r="A79" s="711" t="s">
        <v>1343</v>
      </c>
      <c r="B79" s="1327">
        <f>'Part 2'!L32</f>
        <v>0</v>
      </c>
      <c r="C79" s="711" t="s">
        <v>3695</v>
      </c>
      <c r="D79" s="1328"/>
      <c r="E79" s="1328"/>
      <c r="F79" s="711" t="s">
        <v>1397</v>
      </c>
      <c r="G79" s="711" t="s">
        <v>4791</v>
      </c>
      <c r="H79" s="711" t="s">
        <v>1332</v>
      </c>
      <c r="I79" s="711">
        <v>14</v>
      </c>
    </row>
    <row r="80" spans="1:9" x14ac:dyDescent="0.2">
      <c r="A80" s="711" t="s">
        <v>1344</v>
      </c>
      <c r="B80" s="1327">
        <f>'Part 2'!O32</f>
        <v>0</v>
      </c>
      <c r="C80" s="711" t="s">
        <v>3695</v>
      </c>
      <c r="D80" s="1328"/>
      <c r="E80" s="1328"/>
      <c r="F80" s="711" t="s">
        <v>1398</v>
      </c>
      <c r="G80" s="711" t="s">
        <v>4792</v>
      </c>
      <c r="H80" s="711" t="s">
        <v>1332</v>
      </c>
      <c r="I80" s="711">
        <v>15</v>
      </c>
    </row>
    <row r="81" spans="1:9" x14ac:dyDescent="0.2">
      <c r="A81" s="711" t="s">
        <v>1345</v>
      </c>
      <c r="B81" s="1327">
        <f>'Part 2'!I35</f>
        <v>0</v>
      </c>
      <c r="C81" s="711" t="s">
        <v>3695</v>
      </c>
      <c r="D81" s="1328"/>
      <c r="E81" s="1328"/>
      <c r="F81" s="711" t="s">
        <v>1399</v>
      </c>
      <c r="G81" s="711" t="s">
        <v>4793</v>
      </c>
      <c r="H81" s="711" t="s">
        <v>1332</v>
      </c>
      <c r="I81" s="711">
        <v>16</v>
      </c>
    </row>
    <row r="82" spans="1:9" x14ac:dyDescent="0.2">
      <c r="A82" s="711" t="s">
        <v>1346</v>
      </c>
      <c r="B82" s="1327">
        <f>'Part 2'!L35</f>
        <v>0</v>
      </c>
      <c r="C82" s="711" t="s">
        <v>3695</v>
      </c>
      <c r="D82" s="1328"/>
      <c r="E82" s="1328"/>
      <c r="F82" s="711" t="s">
        <v>1400</v>
      </c>
      <c r="G82" s="711" t="s">
        <v>4794</v>
      </c>
      <c r="H82" s="711" t="s">
        <v>1332</v>
      </c>
      <c r="I82" s="711">
        <v>17</v>
      </c>
    </row>
    <row r="83" spans="1:9" x14ac:dyDescent="0.2">
      <c r="A83" s="711" t="s">
        <v>1347</v>
      </c>
      <c r="B83" s="1327">
        <f>'Part 2'!O35</f>
        <v>0</v>
      </c>
      <c r="C83" s="711" t="s">
        <v>3695</v>
      </c>
      <c r="D83" s="1328"/>
      <c r="E83" s="1328"/>
      <c r="F83" s="711" t="s">
        <v>1401</v>
      </c>
      <c r="G83" s="711" t="s">
        <v>4795</v>
      </c>
      <c r="H83" s="711" t="s">
        <v>1332</v>
      </c>
      <c r="I83" s="711">
        <v>18</v>
      </c>
    </row>
    <row r="84" spans="1:9" x14ac:dyDescent="0.2">
      <c r="A84" s="711" t="s">
        <v>1348</v>
      </c>
      <c r="B84" s="1327">
        <f>'Part 2'!I38</f>
        <v>0</v>
      </c>
      <c r="C84" s="711" t="s">
        <v>3695</v>
      </c>
      <c r="D84" s="1328"/>
      <c r="E84" s="1328"/>
      <c r="F84" s="711" t="s">
        <v>1402</v>
      </c>
      <c r="G84" s="711" t="s">
        <v>4796</v>
      </c>
      <c r="H84" s="711" t="s">
        <v>1332</v>
      </c>
      <c r="I84" s="711">
        <v>19</v>
      </c>
    </row>
    <row r="85" spans="1:9" x14ac:dyDescent="0.2">
      <c r="A85" s="711" t="s">
        <v>1349</v>
      </c>
      <c r="B85" s="1327">
        <f>'Part 2'!L38</f>
        <v>0</v>
      </c>
      <c r="C85" s="711" t="s">
        <v>3695</v>
      </c>
      <c r="D85" s="1328"/>
      <c r="E85" s="1328"/>
      <c r="F85" s="711" t="s">
        <v>1403</v>
      </c>
      <c r="G85" s="711" t="s">
        <v>4797</v>
      </c>
      <c r="H85" s="711" t="s">
        <v>1332</v>
      </c>
      <c r="I85" s="711">
        <v>20</v>
      </c>
    </row>
    <row r="86" spans="1:9" x14ac:dyDescent="0.2">
      <c r="A86" s="711" t="s">
        <v>1350</v>
      </c>
      <c r="B86" s="1327">
        <f>'Part 2'!O38</f>
        <v>0</v>
      </c>
      <c r="C86" s="711" t="s">
        <v>3695</v>
      </c>
      <c r="D86" s="1328"/>
      <c r="E86" s="1328"/>
      <c r="F86" s="711" t="s">
        <v>1404</v>
      </c>
      <c r="G86" s="711" t="s">
        <v>4798</v>
      </c>
      <c r="H86" s="711" t="s">
        <v>1332</v>
      </c>
      <c r="I86" s="711">
        <v>21</v>
      </c>
    </row>
    <row r="87" spans="1:9" s="1266" customFormat="1" x14ac:dyDescent="0.2">
      <c r="A87" s="1266" t="s">
        <v>5442</v>
      </c>
      <c r="B87" s="1287">
        <f>'Part 2'!I41</f>
        <v>0</v>
      </c>
      <c r="C87" s="1266" t="s">
        <v>3695</v>
      </c>
      <c r="D87" s="1288"/>
      <c r="E87" s="1288"/>
      <c r="F87" s="1266" t="s">
        <v>1405</v>
      </c>
      <c r="G87" s="1266" t="s">
        <v>5448</v>
      </c>
      <c r="H87" s="1266" t="s">
        <v>1332</v>
      </c>
      <c r="I87" s="1266">
        <v>22</v>
      </c>
    </row>
    <row r="88" spans="1:9" s="1266" customFormat="1" x14ac:dyDescent="0.2">
      <c r="A88" s="1266" t="s">
        <v>5443</v>
      </c>
      <c r="B88" s="1287">
        <f>'Part 2'!L41</f>
        <v>0</v>
      </c>
      <c r="C88" s="1266" t="s">
        <v>3695</v>
      </c>
      <c r="D88" s="1288"/>
      <c r="E88" s="1288"/>
      <c r="F88" s="1266" t="s">
        <v>1406</v>
      </c>
      <c r="G88" s="1266" t="s">
        <v>5449</v>
      </c>
      <c r="H88" s="1266" t="s">
        <v>1332</v>
      </c>
      <c r="I88" s="1266">
        <v>23</v>
      </c>
    </row>
    <row r="89" spans="1:9" s="1266" customFormat="1" x14ac:dyDescent="0.2">
      <c r="A89" s="1266" t="s">
        <v>5444</v>
      </c>
      <c r="B89" s="1287">
        <f>'Part 2'!O41</f>
        <v>0</v>
      </c>
      <c r="C89" s="1266" t="s">
        <v>3695</v>
      </c>
      <c r="D89" s="1288"/>
      <c r="E89" s="1288"/>
      <c r="F89" s="1266" t="s">
        <v>1407</v>
      </c>
      <c r="G89" s="1266" t="s">
        <v>5450</v>
      </c>
      <c r="H89" s="1266" t="s">
        <v>1332</v>
      </c>
      <c r="I89" s="1266">
        <v>24</v>
      </c>
    </row>
    <row r="90" spans="1:9" x14ac:dyDescent="0.2">
      <c r="A90" s="711" t="s">
        <v>1351</v>
      </c>
      <c r="B90" s="1327">
        <f>'Part 2'!I44</f>
        <v>0</v>
      </c>
      <c r="C90" s="711" t="s">
        <v>3695</v>
      </c>
      <c r="D90" s="1328"/>
      <c r="E90" s="1328"/>
      <c r="F90" s="711" t="s">
        <v>1408</v>
      </c>
      <c r="G90" s="711" t="s">
        <v>4799</v>
      </c>
      <c r="H90" s="711" t="s">
        <v>1332</v>
      </c>
      <c r="I90" s="711">
        <v>25</v>
      </c>
    </row>
    <row r="91" spans="1:9" x14ac:dyDescent="0.2">
      <c r="A91" s="711" t="s">
        <v>1352</v>
      </c>
      <c r="B91" s="1327">
        <f>'Part 2'!L44</f>
        <v>0</v>
      </c>
      <c r="C91" s="711" t="s">
        <v>3695</v>
      </c>
      <c r="D91" s="1328"/>
      <c r="E91" s="1328"/>
      <c r="F91" s="711" t="s">
        <v>1409</v>
      </c>
      <c r="G91" s="711" t="s">
        <v>4800</v>
      </c>
      <c r="H91" s="711" t="s">
        <v>1332</v>
      </c>
      <c r="I91" s="711">
        <v>26</v>
      </c>
    </row>
    <row r="92" spans="1:9" x14ac:dyDescent="0.2">
      <c r="A92" s="711" t="s">
        <v>1353</v>
      </c>
      <c r="B92" s="1327">
        <f>'Part 2'!O44</f>
        <v>0</v>
      </c>
      <c r="C92" s="711" t="s">
        <v>3695</v>
      </c>
      <c r="D92" s="1328"/>
      <c r="E92" s="1328"/>
      <c r="F92" s="711" t="s">
        <v>1410</v>
      </c>
      <c r="G92" s="711" t="s">
        <v>4801</v>
      </c>
      <c r="H92" s="711" t="s">
        <v>1332</v>
      </c>
      <c r="I92" s="711">
        <v>27</v>
      </c>
    </row>
    <row r="93" spans="1:9" x14ac:dyDescent="0.2">
      <c r="A93" s="711" t="s">
        <v>1354</v>
      </c>
      <c r="B93" s="1327">
        <f>'Part 2'!I46</f>
        <v>0</v>
      </c>
      <c r="C93" s="711" t="s">
        <v>3695</v>
      </c>
      <c r="D93" s="1328"/>
      <c r="E93" s="1328"/>
      <c r="F93" s="711" t="s">
        <v>1411</v>
      </c>
      <c r="G93" s="711" t="s">
        <v>4802</v>
      </c>
      <c r="H93" s="711" t="s">
        <v>1332</v>
      </c>
      <c r="I93" s="711">
        <v>28</v>
      </c>
    </row>
    <row r="94" spans="1:9" x14ac:dyDescent="0.2">
      <c r="A94" s="711" t="s">
        <v>1355</v>
      </c>
      <c r="B94" s="1327">
        <f>'Part 2'!L46</f>
        <v>0</v>
      </c>
      <c r="C94" s="711" t="s">
        <v>3695</v>
      </c>
      <c r="D94" s="1328"/>
      <c r="E94" s="1328"/>
      <c r="F94" s="711" t="s">
        <v>1412</v>
      </c>
      <c r="G94" s="711" t="s">
        <v>4803</v>
      </c>
      <c r="H94" s="711" t="s">
        <v>1332</v>
      </c>
      <c r="I94" s="711">
        <v>29</v>
      </c>
    </row>
    <row r="95" spans="1:9" x14ac:dyDescent="0.2">
      <c r="A95" s="711" t="s">
        <v>1356</v>
      </c>
      <c r="B95" s="1327">
        <f>'Part 2'!O46</f>
        <v>0</v>
      </c>
      <c r="C95" s="711" t="s">
        <v>3695</v>
      </c>
      <c r="D95" s="1328"/>
      <c r="E95" s="1328"/>
      <c r="F95" s="711" t="s">
        <v>1413</v>
      </c>
      <c r="G95" s="711" t="s">
        <v>4804</v>
      </c>
      <c r="H95" s="711" t="s">
        <v>1332</v>
      </c>
      <c r="I95" s="711">
        <v>30</v>
      </c>
    </row>
    <row r="96" spans="1:9" s="1266" customFormat="1" x14ac:dyDescent="0.2">
      <c r="A96" s="1266" t="s">
        <v>5447</v>
      </c>
      <c r="B96" s="1287">
        <f>'Part 2'!I48</f>
        <v>0</v>
      </c>
      <c r="C96" s="1266" t="s">
        <v>3695</v>
      </c>
      <c r="D96" s="1288"/>
      <c r="E96" s="1288"/>
      <c r="F96" s="1266" t="s">
        <v>4598</v>
      </c>
      <c r="G96" s="1266" t="s">
        <v>5451</v>
      </c>
      <c r="H96" s="1266" t="s">
        <v>1332</v>
      </c>
      <c r="I96" s="1266">
        <v>31</v>
      </c>
    </row>
    <row r="97" spans="1:9" s="1266" customFormat="1" x14ac:dyDescent="0.2">
      <c r="A97" s="1266" t="s">
        <v>5445</v>
      </c>
      <c r="B97" s="1287">
        <f>'Part 2'!L48</f>
        <v>0</v>
      </c>
      <c r="C97" s="1266" t="s">
        <v>3695</v>
      </c>
      <c r="D97" s="1288"/>
      <c r="E97" s="1288"/>
      <c r="F97" s="1266" t="s">
        <v>1414</v>
      </c>
      <c r="G97" s="1266" t="s">
        <v>5452</v>
      </c>
      <c r="H97" s="1266" t="s">
        <v>1332</v>
      </c>
      <c r="I97" s="1266">
        <v>32</v>
      </c>
    </row>
    <row r="98" spans="1:9" s="1266" customFormat="1" x14ac:dyDescent="0.2">
      <c r="A98" s="1266" t="s">
        <v>5446</v>
      </c>
      <c r="B98" s="1287">
        <f>'Part 2'!O48</f>
        <v>0</v>
      </c>
      <c r="C98" s="1266" t="s">
        <v>3695</v>
      </c>
      <c r="D98" s="1288"/>
      <c r="E98" s="1288"/>
      <c r="F98" s="1266" t="s">
        <v>1415</v>
      </c>
      <c r="G98" s="1266" t="s">
        <v>5453</v>
      </c>
      <c r="H98" s="1266" t="s">
        <v>1332</v>
      </c>
      <c r="I98" s="1266">
        <v>33</v>
      </c>
    </row>
    <row r="99" spans="1:9" x14ac:dyDescent="0.2">
      <c r="A99" s="835" t="s">
        <v>1357</v>
      </c>
      <c r="B99" s="1327">
        <f>'Part 2'!I52</f>
        <v>0</v>
      </c>
      <c r="C99" s="711" t="s">
        <v>3695</v>
      </c>
      <c r="D99" s="1328"/>
      <c r="E99" s="1328"/>
      <c r="F99" s="711" t="s">
        <v>1416</v>
      </c>
      <c r="G99" s="711" t="s">
        <v>4805</v>
      </c>
      <c r="H99" s="711" t="s">
        <v>1332</v>
      </c>
      <c r="I99" s="711">
        <v>34</v>
      </c>
    </row>
    <row r="100" spans="1:9" x14ac:dyDescent="0.2">
      <c r="A100" s="711" t="s">
        <v>3710</v>
      </c>
      <c r="B100" s="1327">
        <f>'Part 2'!L52</f>
        <v>0</v>
      </c>
      <c r="C100" s="711" t="s">
        <v>3695</v>
      </c>
      <c r="D100" s="1328"/>
      <c r="E100" s="1328"/>
      <c r="F100" s="711" t="s">
        <v>1417</v>
      </c>
      <c r="G100" s="711" t="s">
        <v>4806</v>
      </c>
      <c r="H100" s="711" t="s">
        <v>1332</v>
      </c>
      <c r="I100" s="711">
        <v>35</v>
      </c>
    </row>
    <row r="101" spans="1:9" x14ac:dyDescent="0.2">
      <c r="A101" s="835" t="s">
        <v>3704</v>
      </c>
      <c r="B101" s="1327">
        <f>'Part 2'!O52</f>
        <v>0</v>
      </c>
      <c r="C101" s="711" t="s">
        <v>3695</v>
      </c>
      <c r="D101" s="1328"/>
      <c r="E101" s="1328"/>
      <c r="F101" s="711" t="s">
        <v>1418</v>
      </c>
      <c r="G101" s="711" t="s">
        <v>4807</v>
      </c>
      <c r="H101" s="711" t="s">
        <v>1332</v>
      </c>
      <c r="I101" s="711">
        <v>36</v>
      </c>
    </row>
    <row r="102" spans="1:9" x14ac:dyDescent="0.2">
      <c r="A102" s="711" t="s">
        <v>1358</v>
      </c>
      <c r="B102" s="1327">
        <f>'Part 2'!L62</f>
        <v>0</v>
      </c>
      <c r="C102" s="711" t="s">
        <v>3695</v>
      </c>
      <c r="D102" s="1328"/>
      <c r="E102" s="1328"/>
      <c r="F102" s="711" t="s">
        <v>1419</v>
      </c>
      <c r="G102" s="711" t="s">
        <v>4808</v>
      </c>
      <c r="H102" s="711" t="s">
        <v>1332</v>
      </c>
      <c r="I102" s="711">
        <v>37</v>
      </c>
    </row>
    <row r="103" spans="1:9" x14ac:dyDescent="0.2">
      <c r="A103" s="711" t="s">
        <v>1361</v>
      </c>
      <c r="B103" s="1327">
        <f>'Part 2'!O62</f>
        <v>0</v>
      </c>
      <c r="C103" s="711" t="s">
        <v>3695</v>
      </c>
      <c r="D103" s="1328"/>
      <c r="E103" s="1328"/>
      <c r="F103" s="711" t="s">
        <v>1420</v>
      </c>
      <c r="G103" s="711" t="s">
        <v>4809</v>
      </c>
      <c r="H103" s="711" t="s">
        <v>1332</v>
      </c>
      <c r="I103" s="711">
        <v>38</v>
      </c>
    </row>
    <row r="104" spans="1:9" x14ac:dyDescent="0.2">
      <c r="A104" s="835" t="s">
        <v>1359</v>
      </c>
      <c r="B104" s="1327">
        <f>'Part 2'!I67</f>
        <v>0</v>
      </c>
      <c r="C104" s="711" t="s">
        <v>3695</v>
      </c>
      <c r="D104" s="1328"/>
      <c r="E104" s="1328"/>
      <c r="F104" s="711" t="s">
        <v>4599</v>
      </c>
      <c r="G104" s="711" t="s">
        <v>4810</v>
      </c>
      <c r="H104" s="711" t="s">
        <v>1332</v>
      </c>
      <c r="I104" s="711">
        <v>39</v>
      </c>
    </row>
    <row r="105" spans="1:9" x14ac:dyDescent="0.2">
      <c r="A105" s="711" t="s">
        <v>3711</v>
      </c>
      <c r="B105" s="1327">
        <f>'Part 2'!L67</f>
        <v>0</v>
      </c>
      <c r="C105" s="711" t="s">
        <v>3695</v>
      </c>
      <c r="D105" s="1328"/>
      <c r="E105" s="1328"/>
      <c r="F105" s="711" t="s">
        <v>1421</v>
      </c>
      <c r="G105" s="711" t="s">
        <v>4811</v>
      </c>
      <c r="H105" s="711" t="s">
        <v>1332</v>
      </c>
      <c r="I105" s="711">
        <v>40</v>
      </c>
    </row>
    <row r="106" spans="1:9" x14ac:dyDescent="0.2">
      <c r="A106" s="835" t="s">
        <v>3712</v>
      </c>
      <c r="B106" s="1327">
        <f>'Part 2'!O67</f>
        <v>0</v>
      </c>
      <c r="C106" s="711" t="s">
        <v>3695</v>
      </c>
      <c r="D106" s="1328"/>
      <c r="E106" s="1328"/>
      <c r="F106" s="711" t="s">
        <v>1422</v>
      </c>
      <c r="G106" s="711" t="s">
        <v>4812</v>
      </c>
      <c r="H106" s="711" t="s">
        <v>1332</v>
      </c>
      <c r="I106" s="711">
        <v>41</v>
      </c>
    </row>
    <row r="107" spans="1:9" x14ac:dyDescent="0.2">
      <c r="A107" s="835" t="s">
        <v>1360</v>
      </c>
      <c r="B107" s="1327">
        <f>'Part 2'!I69</f>
        <v>0</v>
      </c>
      <c r="C107" s="711" t="s">
        <v>3695</v>
      </c>
      <c r="D107" s="1328"/>
      <c r="E107" s="1328"/>
      <c r="F107" s="711" t="s">
        <v>4600</v>
      </c>
      <c r="G107" s="711" t="s">
        <v>4813</v>
      </c>
      <c r="H107" s="711" t="s">
        <v>1332</v>
      </c>
      <c r="I107" s="711">
        <v>42</v>
      </c>
    </row>
    <row r="108" spans="1:9" x14ac:dyDescent="0.2">
      <c r="A108" s="711" t="s">
        <v>3713</v>
      </c>
      <c r="B108" s="1327">
        <f>'Part 2'!L69</f>
        <v>0</v>
      </c>
      <c r="C108" s="711" t="s">
        <v>3695</v>
      </c>
      <c r="D108" s="1328"/>
      <c r="E108" s="1328"/>
      <c r="F108" s="711" t="s">
        <v>1423</v>
      </c>
      <c r="G108" s="711" t="s">
        <v>4814</v>
      </c>
      <c r="H108" s="711" t="s">
        <v>1332</v>
      </c>
      <c r="I108" s="711">
        <v>43</v>
      </c>
    </row>
    <row r="109" spans="1:9" x14ac:dyDescent="0.2">
      <c r="A109" s="835" t="s">
        <v>3714</v>
      </c>
      <c r="B109" s="1327">
        <f>'Part 2'!O69</f>
        <v>0</v>
      </c>
      <c r="C109" s="711" t="s">
        <v>3695</v>
      </c>
      <c r="D109" s="1328"/>
      <c r="E109" s="1328"/>
      <c r="F109" s="711" t="s">
        <v>1424</v>
      </c>
      <c r="G109" s="711" t="s">
        <v>4815</v>
      </c>
      <c r="H109" s="711" t="s">
        <v>1332</v>
      </c>
      <c r="I109" s="711">
        <v>44</v>
      </c>
    </row>
    <row r="110" spans="1:9" x14ac:dyDescent="0.2">
      <c r="A110" s="711" t="s">
        <v>1375</v>
      </c>
      <c r="B110" s="1327">
        <f>'Part 2'!L71</f>
        <v>0</v>
      </c>
      <c r="C110" s="711" t="s">
        <v>3695</v>
      </c>
      <c r="D110" s="1328"/>
      <c r="E110" s="1328"/>
      <c r="F110" s="711" t="s">
        <v>4601</v>
      </c>
      <c r="G110" s="711" t="s">
        <v>4816</v>
      </c>
      <c r="H110" s="711" t="s">
        <v>1332</v>
      </c>
      <c r="I110" s="711">
        <v>45</v>
      </c>
    </row>
    <row r="111" spans="1:9" x14ac:dyDescent="0.2">
      <c r="A111" s="711" t="s">
        <v>1362</v>
      </c>
      <c r="B111" s="1327">
        <f>'Part 2'!O71</f>
        <v>0</v>
      </c>
      <c r="C111" s="711" t="s">
        <v>3695</v>
      </c>
      <c r="D111" s="1328"/>
      <c r="E111" s="1328"/>
      <c r="F111" s="711" t="s">
        <v>1425</v>
      </c>
      <c r="G111" s="711" t="s">
        <v>4817</v>
      </c>
      <c r="H111" s="711" t="s">
        <v>1332</v>
      </c>
      <c r="I111" s="711">
        <v>46</v>
      </c>
    </row>
    <row r="112" spans="1:9" x14ac:dyDescent="0.2">
      <c r="A112" s="711" t="s">
        <v>3715</v>
      </c>
      <c r="B112" s="1327">
        <f>'Part 2'!L73</f>
        <v>0</v>
      </c>
      <c r="C112" s="711" t="s">
        <v>3695</v>
      </c>
      <c r="D112" s="1328"/>
      <c r="E112" s="1328"/>
      <c r="F112" s="711" t="s">
        <v>1426</v>
      </c>
      <c r="G112" s="711" t="s">
        <v>4818</v>
      </c>
      <c r="H112" s="711" t="s">
        <v>1332</v>
      </c>
      <c r="I112" s="711">
        <v>47</v>
      </c>
    </row>
    <row r="113" spans="1:9" x14ac:dyDescent="0.2">
      <c r="A113" s="711" t="s">
        <v>1376</v>
      </c>
      <c r="B113" s="1327">
        <f>'Part 2'!O73</f>
        <v>0</v>
      </c>
      <c r="C113" s="711" t="s">
        <v>3695</v>
      </c>
      <c r="D113" s="1328"/>
      <c r="E113" s="1328"/>
      <c r="F113" s="711" t="s">
        <v>1427</v>
      </c>
      <c r="G113" s="711" t="s">
        <v>4819</v>
      </c>
      <c r="H113" s="711" t="s">
        <v>1332</v>
      </c>
      <c r="I113" s="711">
        <v>48</v>
      </c>
    </row>
    <row r="114" spans="1:9" x14ac:dyDescent="0.2">
      <c r="A114" s="835" t="s">
        <v>1363</v>
      </c>
      <c r="B114" s="1327">
        <f>'Part 2'!O78</f>
        <v>0</v>
      </c>
      <c r="C114" s="711" t="s">
        <v>3695</v>
      </c>
      <c r="D114" s="1328"/>
      <c r="E114" s="1328"/>
      <c r="F114" s="711" t="s">
        <v>1428</v>
      </c>
      <c r="G114" s="711" t="s">
        <v>4820</v>
      </c>
      <c r="H114" s="711" t="s">
        <v>1332</v>
      </c>
      <c r="I114" s="711">
        <v>49</v>
      </c>
    </row>
    <row r="115" spans="1:9" x14ac:dyDescent="0.2">
      <c r="A115" s="835" t="s">
        <v>1367</v>
      </c>
      <c r="B115" s="1327">
        <f>'Part 2'!I83</f>
        <v>0</v>
      </c>
      <c r="C115" s="711" t="s">
        <v>3695</v>
      </c>
      <c r="D115" s="1328"/>
      <c r="E115" s="1328"/>
      <c r="F115" s="711" t="s">
        <v>4602</v>
      </c>
      <c r="G115" s="711" t="s">
        <v>4821</v>
      </c>
      <c r="H115" s="711" t="s">
        <v>1332</v>
      </c>
      <c r="I115" s="711">
        <v>50</v>
      </c>
    </row>
    <row r="116" spans="1:9" x14ac:dyDescent="0.2">
      <c r="A116" s="835" t="s">
        <v>1368</v>
      </c>
      <c r="B116" s="1327">
        <f>'Part 2'!L83</f>
        <v>0</v>
      </c>
      <c r="C116" s="711" t="s">
        <v>3695</v>
      </c>
      <c r="D116" s="1328"/>
      <c r="E116" s="1328"/>
      <c r="F116" s="711" t="s">
        <v>3938</v>
      </c>
      <c r="G116" s="711" t="s">
        <v>4822</v>
      </c>
      <c r="H116" s="711" t="s">
        <v>1332</v>
      </c>
      <c r="I116" s="711">
        <v>51</v>
      </c>
    </row>
    <row r="117" spans="1:9" x14ac:dyDescent="0.2">
      <c r="A117" s="835" t="s">
        <v>1369</v>
      </c>
      <c r="B117" s="1327">
        <f>'Part 2'!O83</f>
        <v>0</v>
      </c>
      <c r="C117" s="711" t="s">
        <v>3695</v>
      </c>
      <c r="D117" s="1328"/>
      <c r="E117" s="1328"/>
      <c r="F117" s="711" t="s">
        <v>3939</v>
      </c>
      <c r="G117" s="711" t="s">
        <v>4823</v>
      </c>
      <c r="H117" s="711" t="s">
        <v>1332</v>
      </c>
      <c r="I117" s="711">
        <v>52</v>
      </c>
    </row>
    <row r="118" spans="1:9" x14ac:dyDescent="0.2">
      <c r="A118" s="835" t="s">
        <v>1370</v>
      </c>
      <c r="B118" s="1327">
        <f>'Part 2'!I88</f>
        <v>0</v>
      </c>
      <c r="C118" s="711" t="s">
        <v>3695</v>
      </c>
      <c r="D118" s="1328"/>
      <c r="E118" s="1328"/>
      <c r="F118" s="711" t="s">
        <v>3940</v>
      </c>
      <c r="G118" s="711" t="s">
        <v>4824</v>
      </c>
      <c r="H118" s="711" t="s">
        <v>1332</v>
      </c>
      <c r="I118" s="711">
        <v>53</v>
      </c>
    </row>
    <row r="119" spans="1:9" x14ac:dyDescent="0.2">
      <c r="A119" s="835" t="s">
        <v>1371</v>
      </c>
      <c r="B119" s="1327">
        <f>'Part 2'!L88</f>
        <v>0</v>
      </c>
      <c r="C119" s="711" t="s">
        <v>3695</v>
      </c>
      <c r="D119" s="1328"/>
      <c r="E119" s="1328"/>
      <c r="F119" s="711" t="s">
        <v>3941</v>
      </c>
      <c r="G119" s="711" t="s">
        <v>4825</v>
      </c>
      <c r="H119" s="711" t="s">
        <v>1332</v>
      </c>
      <c r="I119" s="711">
        <v>54</v>
      </c>
    </row>
    <row r="120" spans="1:9" x14ac:dyDescent="0.2">
      <c r="A120" s="835" t="s">
        <v>1372</v>
      </c>
      <c r="B120" s="1327">
        <f>'Part 2'!O88</f>
        <v>0</v>
      </c>
      <c r="C120" s="711" t="s">
        <v>3695</v>
      </c>
      <c r="D120" s="1328"/>
      <c r="E120" s="1328"/>
      <c r="F120" s="711" t="s">
        <v>3942</v>
      </c>
      <c r="G120" s="711" t="s">
        <v>4826</v>
      </c>
      <c r="H120" s="711" t="s">
        <v>1332</v>
      </c>
      <c r="I120" s="711">
        <v>55</v>
      </c>
    </row>
    <row r="121" spans="1:9" x14ac:dyDescent="0.2">
      <c r="A121" s="835" t="s">
        <v>1373</v>
      </c>
      <c r="B121" s="1327">
        <f>'Part 2'!I92</f>
        <v>0</v>
      </c>
      <c r="C121" s="711" t="s">
        <v>3695</v>
      </c>
      <c r="D121" s="1328"/>
      <c r="E121" s="1328"/>
      <c r="F121" s="711" t="s">
        <v>3943</v>
      </c>
      <c r="G121" s="711" t="s">
        <v>4827</v>
      </c>
      <c r="H121" s="711" t="s">
        <v>1332</v>
      </c>
      <c r="I121" s="711">
        <v>56</v>
      </c>
    </row>
    <row r="122" spans="1:9" x14ac:dyDescent="0.2">
      <c r="A122" s="835" t="s">
        <v>1374</v>
      </c>
      <c r="B122" s="1327">
        <f>'Part 2'!O92</f>
        <v>0</v>
      </c>
      <c r="C122" s="711" t="s">
        <v>3695</v>
      </c>
      <c r="D122" s="1328"/>
      <c r="E122" s="1328"/>
      <c r="F122" s="711" t="s">
        <v>3944</v>
      </c>
      <c r="G122" s="711" t="s">
        <v>4828</v>
      </c>
      <c r="H122" s="711" t="s">
        <v>1332</v>
      </c>
      <c r="I122" s="711">
        <v>57</v>
      </c>
    </row>
    <row r="123" spans="1:9" x14ac:dyDescent="0.2">
      <c r="A123" s="835" t="s">
        <v>1377</v>
      </c>
      <c r="B123" s="1327">
        <f>'Part 2'!I96</f>
        <v>0</v>
      </c>
      <c r="C123" s="711" t="s">
        <v>3695</v>
      </c>
      <c r="D123" s="1328"/>
      <c r="E123" s="1328"/>
      <c r="F123" s="711" t="s">
        <v>3945</v>
      </c>
      <c r="G123" s="711" t="s">
        <v>4829</v>
      </c>
      <c r="H123" s="711" t="s">
        <v>1332</v>
      </c>
      <c r="I123" s="711">
        <v>58</v>
      </c>
    </row>
    <row r="124" spans="1:9" x14ac:dyDescent="0.2">
      <c r="A124" s="835" t="s">
        <v>1378</v>
      </c>
      <c r="B124" s="1327">
        <f>'Part 2'!L96</f>
        <v>0</v>
      </c>
      <c r="C124" s="711" t="s">
        <v>3695</v>
      </c>
      <c r="D124" s="1328"/>
      <c r="E124" s="1328"/>
      <c r="F124" s="711" t="s">
        <v>4603</v>
      </c>
      <c r="G124" s="711" t="s">
        <v>4830</v>
      </c>
      <c r="H124" s="711" t="s">
        <v>1332</v>
      </c>
      <c r="I124" s="711">
        <v>59</v>
      </c>
    </row>
    <row r="125" spans="1:9" x14ac:dyDescent="0.2">
      <c r="A125" s="835" t="s">
        <v>3716</v>
      </c>
      <c r="B125" s="1327">
        <f>'Part 2'!O96</f>
        <v>0</v>
      </c>
      <c r="C125" s="711" t="s">
        <v>3695</v>
      </c>
      <c r="D125" s="1328"/>
      <c r="E125" s="1328"/>
      <c r="F125" s="711" t="s">
        <v>1429</v>
      </c>
      <c r="G125" s="711" t="s">
        <v>4831</v>
      </c>
      <c r="H125" s="711" t="s">
        <v>1332</v>
      </c>
      <c r="I125" s="711">
        <v>60</v>
      </c>
    </row>
    <row r="126" spans="1:9" x14ac:dyDescent="0.2">
      <c r="A126" s="1401" t="s">
        <v>3909</v>
      </c>
      <c r="B126" s="1327">
        <v>0</v>
      </c>
      <c r="C126" s="711" t="s">
        <v>3695</v>
      </c>
      <c r="D126" s="1328"/>
      <c r="E126" s="1328"/>
      <c r="F126" s="711" t="s">
        <v>1430</v>
      </c>
      <c r="G126" s="711" t="s">
        <v>4832</v>
      </c>
      <c r="H126" s="711" t="s">
        <v>1332</v>
      </c>
      <c r="I126" s="711">
        <v>61</v>
      </c>
    </row>
    <row r="127" spans="1:9" x14ac:dyDescent="0.2">
      <c r="A127" s="1401" t="s">
        <v>3910</v>
      </c>
      <c r="B127" s="1327">
        <v>0</v>
      </c>
      <c r="C127" s="711" t="s">
        <v>3695</v>
      </c>
      <c r="D127" s="1328"/>
      <c r="E127" s="1328"/>
      <c r="F127" s="711" t="s">
        <v>1431</v>
      </c>
      <c r="G127" s="711" t="s">
        <v>4833</v>
      </c>
      <c r="H127" s="711" t="s">
        <v>1332</v>
      </c>
      <c r="I127" s="711">
        <v>62</v>
      </c>
    </row>
    <row r="128" spans="1:9" x14ac:dyDescent="0.2">
      <c r="A128" s="1401" t="s">
        <v>3911</v>
      </c>
      <c r="B128" s="1327">
        <v>0</v>
      </c>
      <c r="C128" s="711" t="s">
        <v>3695</v>
      </c>
      <c r="D128" s="1328"/>
      <c r="E128" s="1328"/>
      <c r="F128" s="711" t="s">
        <v>3946</v>
      </c>
      <c r="G128" s="711" t="s">
        <v>4834</v>
      </c>
      <c r="H128" s="711" t="s">
        <v>1332</v>
      </c>
      <c r="I128" s="711">
        <v>63</v>
      </c>
    </row>
    <row r="129" spans="1:9" x14ac:dyDescent="0.2">
      <c r="A129" s="1401" t="s">
        <v>3912</v>
      </c>
      <c r="B129" s="1327">
        <v>0</v>
      </c>
      <c r="C129" s="711" t="s">
        <v>3695</v>
      </c>
      <c r="D129" s="1328"/>
      <c r="E129" s="1328"/>
      <c r="F129" s="711" t="s">
        <v>1432</v>
      </c>
      <c r="G129" s="711" t="s">
        <v>4835</v>
      </c>
      <c r="H129" s="711" t="s">
        <v>1332</v>
      </c>
      <c r="I129" s="711">
        <v>64</v>
      </c>
    </row>
    <row r="130" spans="1:9" x14ac:dyDescent="0.2">
      <c r="A130" s="1401" t="s">
        <v>3913</v>
      </c>
      <c r="B130" s="1327">
        <v>0</v>
      </c>
      <c r="C130" s="711" t="s">
        <v>3695</v>
      </c>
      <c r="D130" s="1328"/>
      <c r="E130" s="1328"/>
      <c r="F130" s="711" t="s">
        <v>3947</v>
      </c>
      <c r="G130" s="711" t="s">
        <v>4836</v>
      </c>
      <c r="H130" s="711" t="s">
        <v>1332</v>
      </c>
      <c r="I130" s="711">
        <v>65</v>
      </c>
    </row>
    <row r="131" spans="1:9" x14ac:dyDescent="0.2">
      <c r="A131" s="1401" t="s">
        <v>3914</v>
      </c>
      <c r="B131" s="1327">
        <v>0</v>
      </c>
      <c r="C131" s="711" t="s">
        <v>3695</v>
      </c>
      <c r="D131" s="1328"/>
      <c r="E131" s="1328"/>
      <c r="F131" s="711" t="s">
        <v>1433</v>
      </c>
      <c r="G131" s="711" t="s">
        <v>4837</v>
      </c>
      <c r="H131" s="711" t="s">
        <v>1332</v>
      </c>
      <c r="I131" s="711">
        <v>66</v>
      </c>
    </row>
    <row r="132" spans="1:9" x14ac:dyDescent="0.2">
      <c r="A132" s="1401" t="s">
        <v>3915</v>
      </c>
      <c r="B132" s="1327">
        <v>0</v>
      </c>
      <c r="C132" s="711" t="s">
        <v>3695</v>
      </c>
      <c r="D132" s="1328"/>
      <c r="E132" s="1328"/>
      <c r="F132" s="711" t="s">
        <v>4604</v>
      </c>
      <c r="G132" s="711" t="s">
        <v>4838</v>
      </c>
      <c r="H132" s="711" t="s">
        <v>1332</v>
      </c>
      <c r="I132" s="711">
        <v>67</v>
      </c>
    </row>
    <row r="133" spans="1:9" x14ac:dyDescent="0.2">
      <c r="A133" s="1401" t="s">
        <v>3916</v>
      </c>
      <c r="B133" s="1327">
        <v>0</v>
      </c>
      <c r="C133" s="711" t="s">
        <v>3695</v>
      </c>
      <c r="D133" s="1328"/>
      <c r="E133" s="1328"/>
      <c r="F133" s="711" t="s">
        <v>3948</v>
      </c>
      <c r="G133" s="711" t="s">
        <v>4839</v>
      </c>
      <c r="H133" s="711" t="s">
        <v>1332</v>
      </c>
      <c r="I133" s="711">
        <v>68</v>
      </c>
    </row>
    <row r="134" spans="1:9" x14ac:dyDescent="0.2">
      <c r="A134" s="1401" t="s">
        <v>3917</v>
      </c>
      <c r="B134" s="1327">
        <v>0</v>
      </c>
      <c r="C134" s="711" t="s">
        <v>3695</v>
      </c>
      <c r="D134" s="1328"/>
      <c r="E134" s="1328"/>
      <c r="F134" s="711" t="s">
        <v>4605</v>
      </c>
      <c r="G134" s="711" t="s">
        <v>4840</v>
      </c>
      <c r="H134" s="711" t="s">
        <v>1332</v>
      </c>
      <c r="I134" s="711">
        <v>69</v>
      </c>
    </row>
    <row r="135" spans="1:9" x14ac:dyDescent="0.2">
      <c r="A135" s="1401" t="s">
        <v>3918</v>
      </c>
      <c r="B135" s="1327">
        <v>0</v>
      </c>
      <c r="C135" s="711" t="s">
        <v>3695</v>
      </c>
      <c r="D135" s="1328"/>
      <c r="E135" s="1328"/>
      <c r="F135" s="711" t="s">
        <v>3949</v>
      </c>
      <c r="G135" s="711" t="s">
        <v>4841</v>
      </c>
      <c r="H135" s="711" t="s">
        <v>1332</v>
      </c>
      <c r="I135" s="711">
        <v>70</v>
      </c>
    </row>
    <row r="136" spans="1:9" x14ac:dyDescent="0.2">
      <c r="A136" s="711" t="s">
        <v>1379</v>
      </c>
      <c r="B136" s="1327">
        <f>'Part 2'!O101</f>
        <v>0</v>
      </c>
      <c r="C136" s="711" t="s">
        <v>3695</v>
      </c>
      <c r="D136" s="1328"/>
      <c r="E136" s="1328"/>
      <c r="F136" s="711" t="s">
        <v>4606</v>
      </c>
      <c r="G136" s="711" t="s">
        <v>4842</v>
      </c>
      <c r="H136" s="711" t="s">
        <v>1332</v>
      </c>
      <c r="I136" s="711">
        <v>71</v>
      </c>
    </row>
    <row r="137" spans="1:9" x14ac:dyDescent="0.2">
      <c r="A137" s="711" t="s">
        <v>1380</v>
      </c>
      <c r="B137" s="1327">
        <f>'Part 2'!O103</f>
        <v>0</v>
      </c>
      <c r="C137" s="711" t="s">
        <v>3695</v>
      </c>
      <c r="D137" s="1328"/>
      <c r="E137" s="1328"/>
      <c r="F137" s="711" t="s">
        <v>4607</v>
      </c>
      <c r="G137" s="711" t="s">
        <v>4843</v>
      </c>
      <c r="H137" s="711" t="s">
        <v>1332</v>
      </c>
      <c r="I137" s="711">
        <v>72</v>
      </c>
    </row>
    <row r="138" spans="1:9" x14ac:dyDescent="0.2">
      <c r="A138" s="839" t="s">
        <v>1435</v>
      </c>
      <c r="B138" s="1289">
        <f>'Part 3'!J21+'Part 3'!T21</f>
        <v>0</v>
      </c>
      <c r="C138" s="839" t="s">
        <v>3696</v>
      </c>
      <c r="D138" s="1290"/>
      <c r="E138" s="1290"/>
      <c r="F138" s="839" t="s">
        <v>5629</v>
      </c>
      <c r="G138" s="839" t="s">
        <v>4844</v>
      </c>
      <c r="H138" s="839" t="s">
        <v>1434</v>
      </c>
      <c r="I138" s="839">
        <v>1</v>
      </c>
    </row>
    <row r="139" spans="1:9" x14ac:dyDescent="0.2">
      <c r="A139" s="838" t="s">
        <v>1436</v>
      </c>
      <c r="B139" s="1289">
        <f>'Part 3'!M21+'Part 3'!W21</f>
        <v>0</v>
      </c>
      <c r="C139" s="839" t="s">
        <v>3696</v>
      </c>
      <c r="D139" s="1290"/>
      <c r="E139" s="1290"/>
      <c r="F139" s="839" t="s">
        <v>5630</v>
      </c>
      <c r="G139" s="839" t="s">
        <v>4845</v>
      </c>
      <c r="H139" s="839" t="s">
        <v>1434</v>
      </c>
      <c r="I139" s="839">
        <v>2</v>
      </c>
    </row>
    <row r="140" spans="1:9" ht="12.75" customHeight="1" x14ac:dyDescent="0.2">
      <c r="A140" s="839" t="s">
        <v>1437</v>
      </c>
      <c r="B140" s="1289">
        <f>'Part 3'!AD21</f>
        <v>0</v>
      </c>
      <c r="C140" s="839" t="s">
        <v>3696</v>
      </c>
      <c r="D140" s="1290"/>
      <c r="E140" s="1290"/>
      <c r="F140" s="839" t="s">
        <v>5631</v>
      </c>
      <c r="G140" s="839" t="s">
        <v>4846</v>
      </c>
      <c r="H140" s="839" t="s">
        <v>1434</v>
      </c>
      <c r="I140" s="839">
        <v>3</v>
      </c>
    </row>
    <row r="141" spans="1:9" x14ac:dyDescent="0.2">
      <c r="A141" s="839" t="s">
        <v>1438</v>
      </c>
      <c r="B141" s="1289">
        <f>'Part 3'!J23+'Part 3'!T23</f>
        <v>0</v>
      </c>
      <c r="C141" s="839" t="s">
        <v>3695</v>
      </c>
      <c r="D141" s="1290"/>
      <c r="E141" s="1290"/>
      <c r="F141" s="839" t="s">
        <v>5632</v>
      </c>
      <c r="G141" s="839" t="s">
        <v>4847</v>
      </c>
      <c r="H141" s="839" t="s">
        <v>1434</v>
      </c>
      <c r="I141" s="839">
        <v>4</v>
      </c>
    </row>
    <row r="142" spans="1:9" x14ac:dyDescent="0.2">
      <c r="A142" s="839" t="s">
        <v>1439</v>
      </c>
      <c r="B142" s="1289">
        <f>'Part 3'!M23+'Part 3'!W23</f>
        <v>0</v>
      </c>
      <c r="C142" s="839" t="s">
        <v>3695</v>
      </c>
      <c r="D142" s="1290"/>
      <c r="E142" s="1290"/>
      <c r="F142" s="839" t="s">
        <v>5633</v>
      </c>
      <c r="G142" s="839" t="s">
        <v>4848</v>
      </c>
      <c r="H142" s="839" t="s">
        <v>1434</v>
      </c>
      <c r="I142" s="839">
        <v>5</v>
      </c>
    </row>
    <row r="143" spans="1:9" x14ac:dyDescent="0.2">
      <c r="A143" s="839" t="s">
        <v>1440</v>
      </c>
      <c r="B143" s="1289">
        <f>'Part 3'!AD23</f>
        <v>0</v>
      </c>
      <c r="C143" s="839" t="s">
        <v>3695</v>
      </c>
      <c r="D143" s="1290"/>
      <c r="E143" s="1290"/>
      <c r="F143" s="839" t="s">
        <v>5634</v>
      </c>
      <c r="G143" s="839" t="s">
        <v>4849</v>
      </c>
      <c r="H143" s="839" t="s">
        <v>1434</v>
      </c>
      <c r="I143" s="839">
        <v>6</v>
      </c>
    </row>
    <row r="144" spans="1:9" x14ac:dyDescent="0.2">
      <c r="A144" s="838" t="s">
        <v>1441</v>
      </c>
      <c r="B144" s="1289">
        <f>'Part 3'!J27+'Part 3'!T27</f>
        <v>0</v>
      </c>
      <c r="C144" s="839" t="s">
        <v>3695</v>
      </c>
      <c r="D144" s="1290"/>
      <c r="E144" s="1290"/>
      <c r="F144" s="839" t="s">
        <v>5635</v>
      </c>
      <c r="G144" s="839" t="s">
        <v>4850</v>
      </c>
      <c r="H144" s="839" t="s">
        <v>1434</v>
      </c>
      <c r="I144" s="839">
        <v>7</v>
      </c>
    </row>
    <row r="145" spans="1:9" x14ac:dyDescent="0.2">
      <c r="A145" s="838" t="s">
        <v>1442</v>
      </c>
      <c r="B145" s="1289">
        <f>'Part 3'!M27+'Part 3'!W27</f>
        <v>0</v>
      </c>
      <c r="C145" s="839" t="s">
        <v>3695</v>
      </c>
      <c r="D145" s="1290"/>
      <c r="E145" s="1290"/>
      <c r="F145" s="839" t="s">
        <v>5636</v>
      </c>
      <c r="G145" s="839" t="s">
        <v>4851</v>
      </c>
      <c r="H145" s="839" t="s">
        <v>1434</v>
      </c>
      <c r="I145" s="839">
        <v>8</v>
      </c>
    </row>
    <row r="146" spans="1:9" x14ac:dyDescent="0.2">
      <c r="A146" s="838" t="s">
        <v>1443</v>
      </c>
      <c r="B146" s="1289">
        <f>'Part 3'!AD27</f>
        <v>0</v>
      </c>
      <c r="C146" s="839" t="s">
        <v>3695</v>
      </c>
      <c r="D146" s="1290"/>
      <c r="E146" s="1290"/>
      <c r="F146" s="839" t="s">
        <v>5637</v>
      </c>
      <c r="G146" s="839" t="s">
        <v>4852</v>
      </c>
      <c r="H146" s="839" t="s">
        <v>1434</v>
      </c>
      <c r="I146" s="839">
        <v>9</v>
      </c>
    </row>
    <row r="147" spans="1:9" x14ac:dyDescent="0.2">
      <c r="A147" s="839" t="s">
        <v>1446</v>
      </c>
      <c r="B147" s="1289">
        <f>'Part 3'!J29+'Part 3'!T29</f>
        <v>0</v>
      </c>
      <c r="C147" s="839" t="s">
        <v>3695</v>
      </c>
      <c r="D147" s="1290"/>
      <c r="E147" s="1290"/>
      <c r="F147" s="839" t="s">
        <v>5638</v>
      </c>
      <c r="G147" s="839" t="s">
        <v>4853</v>
      </c>
      <c r="H147" s="839" t="s">
        <v>1434</v>
      </c>
      <c r="I147" s="839">
        <v>10</v>
      </c>
    </row>
    <row r="148" spans="1:9" ht="12.75" customHeight="1" x14ac:dyDescent="0.2">
      <c r="A148" s="839" t="s">
        <v>1447</v>
      </c>
      <c r="B148" s="1289">
        <f>'Part 3'!M29+'Part 3'!W29</f>
        <v>0</v>
      </c>
      <c r="C148" s="839" t="s">
        <v>3695</v>
      </c>
      <c r="D148" s="1290"/>
      <c r="E148" s="1290"/>
      <c r="F148" s="839" t="s">
        <v>5639</v>
      </c>
      <c r="G148" s="839" t="s">
        <v>4854</v>
      </c>
      <c r="H148" s="839" t="s">
        <v>1434</v>
      </c>
      <c r="I148" s="839">
        <v>11</v>
      </c>
    </row>
    <row r="149" spans="1:9" ht="12.75" customHeight="1" x14ac:dyDescent="0.2">
      <c r="A149" s="839" t="s">
        <v>1448</v>
      </c>
      <c r="B149" s="1289">
        <f>'Part 3'!AD29</f>
        <v>0</v>
      </c>
      <c r="C149" s="839" t="s">
        <v>3695</v>
      </c>
      <c r="D149" s="1290"/>
      <c r="E149" s="1290"/>
      <c r="F149" s="839" t="s">
        <v>5640</v>
      </c>
      <c r="G149" s="839" t="s">
        <v>4855</v>
      </c>
      <c r="H149" s="839" t="s">
        <v>1434</v>
      </c>
      <c r="I149" s="839">
        <v>12</v>
      </c>
    </row>
    <row r="150" spans="1:9" x14ac:dyDescent="0.2">
      <c r="A150" s="839" t="s">
        <v>1449</v>
      </c>
      <c r="B150" s="1289">
        <f>'Part 3'!J31+'Part 3'!T31</f>
        <v>0</v>
      </c>
      <c r="C150" s="839" t="s">
        <v>3695</v>
      </c>
      <c r="D150" s="1290"/>
      <c r="E150" s="1290"/>
      <c r="F150" s="839" t="s">
        <v>5641</v>
      </c>
      <c r="G150" s="839" t="s">
        <v>4856</v>
      </c>
      <c r="H150" s="839" t="s">
        <v>1434</v>
      </c>
      <c r="I150" s="839">
        <v>13</v>
      </c>
    </row>
    <row r="151" spans="1:9" x14ac:dyDescent="0.2">
      <c r="A151" s="839" t="s">
        <v>1450</v>
      </c>
      <c r="B151" s="1289">
        <f>'Part 3'!M31+'Part 3'!W31</f>
        <v>0</v>
      </c>
      <c r="C151" s="839" t="s">
        <v>3695</v>
      </c>
      <c r="D151" s="1290"/>
      <c r="E151" s="1290"/>
      <c r="F151" s="839" t="s">
        <v>5642</v>
      </c>
      <c r="G151" s="839" t="s">
        <v>4857</v>
      </c>
      <c r="H151" s="839" t="s">
        <v>1434</v>
      </c>
      <c r="I151" s="839">
        <v>14</v>
      </c>
    </row>
    <row r="152" spans="1:9" x14ac:dyDescent="0.2">
      <c r="A152" s="839" t="s">
        <v>1451</v>
      </c>
      <c r="B152" s="1289">
        <f>'Part 3'!AD31</f>
        <v>0</v>
      </c>
      <c r="C152" s="839" t="s">
        <v>3695</v>
      </c>
      <c r="D152" s="1290"/>
      <c r="E152" s="1290"/>
      <c r="F152" s="839" t="s">
        <v>5643</v>
      </c>
      <c r="G152" s="839" t="s">
        <v>4858</v>
      </c>
      <c r="H152" s="839" t="s">
        <v>1434</v>
      </c>
      <c r="I152" s="839">
        <v>15</v>
      </c>
    </row>
    <row r="153" spans="1:9" x14ac:dyDescent="0.2">
      <c r="A153" s="838" t="s">
        <v>1444</v>
      </c>
      <c r="B153" s="1289">
        <f>'Part 3'!J35+'Part 3'!T35</f>
        <v>0</v>
      </c>
      <c r="C153" s="839" t="s">
        <v>3695</v>
      </c>
      <c r="D153" s="1290"/>
      <c r="E153" s="1290"/>
      <c r="F153" s="839" t="s">
        <v>5644</v>
      </c>
      <c r="G153" s="839" t="s">
        <v>4859</v>
      </c>
      <c r="H153" s="839" t="s">
        <v>1434</v>
      </c>
      <c r="I153" s="839">
        <v>16</v>
      </c>
    </row>
    <row r="154" spans="1:9" x14ac:dyDescent="0.2">
      <c r="A154" s="838" t="s">
        <v>1445</v>
      </c>
      <c r="B154" s="1289">
        <f>'Part 3'!M35+'Part 3'!W35</f>
        <v>0</v>
      </c>
      <c r="C154" s="839" t="s">
        <v>3695</v>
      </c>
      <c r="D154" s="1290"/>
      <c r="E154" s="1290"/>
      <c r="F154" s="839" t="s">
        <v>5645</v>
      </c>
      <c r="G154" s="839" t="s">
        <v>4860</v>
      </c>
      <c r="H154" s="839" t="s">
        <v>1434</v>
      </c>
      <c r="I154" s="839">
        <v>17</v>
      </c>
    </row>
    <row r="155" spans="1:9" x14ac:dyDescent="0.2">
      <c r="A155" s="839" t="s">
        <v>1452</v>
      </c>
      <c r="B155" s="1289">
        <f>'Part 3'!AD35</f>
        <v>0</v>
      </c>
      <c r="C155" s="839" t="s">
        <v>3695</v>
      </c>
      <c r="D155" s="1290"/>
      <c r="E155" s="1290"/>
      <c r="F155" s="839" t="s">
        <v>5646</v>
      </c>
      <c r="G155" s="839" t="s">
        <v>4861</v>
      </c>
      <c r="H155" s="839" t="s">
        <v>1434</v>
      </c>
      <c r="I155" s="839">
        <v>18</v>
      </c>
    </row>
    <row r="156" spans="1:9" x14ac:dyDescent="0.2">
      <c r="A156" s="839" t="s">
        <v>1453</v>
      </c>
      <c r="B156" s="1289">
        <f>'Part 3'!J40+'Part 3'!T40</f>
        <v>0</v>
      </c>
      <c r="C156" s="839" t="s">
        <v>3695</v>
      </c>
      <c r="D156" s="1290"/>
      <c r="E156" s="1290"/>
      <c r="F156" s="839" t="s">
        <v>5647</v>
      </c>
      <c r="G156" s="839" t="s">
        <v>4862</v>
      </c>
      <c r="H156" s="839" t="s">
        <v>1434</v>
      </c>
      <c r="I156" s="839">
        <v>19</v>
      </c>
    </row>
    <row r="157" spans="1:9" x14ac:dyDescent="0.2">
      <c r="A157" s="839" t="s">
        <v>1454</v>
      </c>
      <c r="B157" s="1289">
        <f>'Part 3'!M40+'Part 3'!W40</f>
        <v>0</v>
      </c>
      <c r="C157" s="839" t="s">
        <v>3695</v>
      </c>
      <c r="D157" s="1290"/>
      <c r="E157" s="1290"/>
      <c r="F157" s="839" t="s">
        <v>5648</v>
      </c>
      <c r="G157" s="839" t="s">
        <v>4863</v>
      </c>
      <c r="H157" s="839" t="s">
        <v>1434</v>
      </c>
      <c r="I157" s="839">
        <v>20</v>
      </c>
    </row>
    <row r="158" spans="1:9" x14ac:dyDescent="0.2">
      <c r="A158" s="839" t="s">
        <v>1455</v>
      </c>
      <c r="B158" s="1289">
        <f>'Part 3'!AD40</f>
        <v>0</v>
      </c>
      <c r="C158" s="839" t="s">
        <v>3695</v>
      </c>
      <c r="D158" s="1290"/>
      <c r="E158" s="1290"/>
      <c r="F158" s="839" t="s">
        <v>5649</v>
      </c>
      <c r="G158" s="839" t="s">
        <v>4864</v>
      </c>
      <c r="H158" s="839" t="s">
        <v>1434</v>
      </c>
      <c r="I158" s="839">
        <v>21</v>
      </c>
    </row>
    <row r="159" spans="1:9" x14ac:dyDescent="0.2">
      <c r="A159" s="839" t="s">
        <v>1456</v>
      </c>
      <c r="B159" s="1289">
        <f>'Part 3'!J42+'Part 3'!T42</f>
        <v>0</v>
      </c>
      <c r="C159" s="839" t="s">
        <v>3695</v>
      </c>
      <c r="D159" s="1290"/>
      <c r="E159" s="1290"/>
      <c r="F159" s="839" t="s">
        <v>5650</v>
      </c>
      <c r="G159" s="839" t="s">
        <v>4865</v>
      </c>
      <c r="H159" s="839" t="s">
        <v>1434</v>
      </c>
      <c r="I159" s="839">
        <v>22</v>
      </c>
    </row>
    <row r="160" spans="1:9" x14ac:dyDescent="0.2">
      <c r="A160" s="839" t="s">
        <v>1457</v>
      </c>
      <c r="B160" s="1289">
        <f>'Part 3'!M42+'Part 3'!W42</f>
        <v>0</v>
      </c>
      <c r="C160" s="839" t="s">
        <v>3695</v>
      </c>
      <c r="D160" s="1290"/>
      <c r="E160" s="1290"/>
      <c r="F160" s="839" t="s">
        <v>5651</v>
      </c>
      <c r="G160" s="839" t="s">
        <v>4866</v>
      </c>
      <c r="H160" s="839" t="s">
        <v>1434</v>
      </c>
      <c r="I160" s="839">
        <v>23</v>
      </c>
    </row>
    <row r="161" spans="1:9" x14ac:dyDescent="0.2">
      <c r="A161" s="839" t="s">
        <v>1458</v>
      </c>
      <c r="B161" s="1289">
        <f>'Part 3'!AD42</f>
        <v>0</v>
      </c>
      <c r="C161" s="839" t="s">
        <v>3695</v>
      </c>
      <c r="D161" s="1290"/>
      <c r="E161" s="1290"/>
      <c r="F161" s="839" t="s">
        <v>5652</v>
      </c>
      <c r="G161" s="839" t="s">
        <v>4867</v>
      </c>
      <c r="H161" s="839" t="s">
        <v>1434</v>
      </c>
      <c r="I161" s="839">
        <v>24</v>
      </c>
    </row>
    <row r="162" spans="1:9" x14ac:dyDescent="0.2">
      <c r="A162" s="839" t="s">
        <v>1459</v>
      </c>
      <c r="B162" s="1289">
        <f>'Part 3'!J45+'Part 3'!T45</f>
        <v>0</v>
      </c>
      <c r="C162" s="839" t="s">
        <v>3695</v>
      </c>
      <c r="D162" s="1290"/>
      <c r="E162" s="1290"/>
      <c r="F162" s="839" t="s">
        <v>5653</v>
      </c>
      <c r="G162" s="839" t="s">
        <v>4868</v>
      </c>
      <c r="H162" s="839" t="s">
        <v>1434</v>
      </c>
      <c r="I162" s="839">
        <v>25</v>
      </c>
    </row>
    <row r="163" spans="1:9" x14ac:dyDescent="0.2">
      <c r="A163" s="839" t="s">
        <v>1460</v>
      </c>
      <c r="B163" s="1289">
        <f>'Part 3'!M45+'Part 3'!W45</f>
        <v>0</v>
      </c>
      <c r="C163" s="839" t="s">
        <v>3695</v>
      </c>
      <c r="D163" s="1290"/>
      <c r="E163" s="1290"/>
      <c r="F163" s="839" t="s">
        <v>5654</v>
      </c>
      <c r="G163" s="839" t="s">
        <v>4869</v>
      </c>
      <c r="H163" s="839" t="s">
        <v>1434</v>
      </c>
      <c r="I163" s="839">
        <v>26</v>
      </c>
    </row>
    <row r="164" spans="1:9" x14ac:dyDescent="0.2">
      <c r="A164" s="839" t="s">
        <v>1461</v>
      </c>
      <c r="B164" s="1289">
        <f>'Part 3'!AD45</f>
        <v>0</v>
      </c>
      <c r="C164" s="839" t="s">
        <v>3695</v>
      </c>
      <c r="D164" s="1290"/>
      <c r="E164" s="1290"/>
      <c r="F164" s="839" t="s">
        <v>5655</v>
      </c>
      <c r="G164" s="839" t="s">
        <v>4870</v>
      </c>
      <c r="H164" s="839" t="s">
        <v>1434</v>
      </c>
      <c r="I164" s="839">
        <v>27</v>
      </c>
    </row>
    <row r="165" spans="1:9" x14ac:dyDescent="0.2">
      <c r="A165" s="839" t="s">
        <v>1462</v>
      </c>
      <c r="B165" s="1289">
        <f>'Part 3'!J48+'Part 3'!T48</f>
        <v>0</v>
      </c>
      <c r="C165" s="839" t="s">
        <v>3695</v>
      </c>
      <c r="D165" s="1290"/>
      <c r="E165" s="1290"/>
      <c r="F165" s="839" t="s">
        <v>5656</v>
      </c>
      <c r="G165" s="839" t="s">
        <v>4871</v>
      </c>
      <c r="H165" s="839" t="s">
        <v>1434</v>
      </c>
      <c r="I165" s="839">
        <v>28</v>
      </c>
    </row>
    <row r="166" spans="1:9" x14ac:dyDescent="0.2">
      <c r="A166" s="839" t="s">
        <v>1463</v>
      </c>
      <c r="B166" s="1289">
        <f>'Part 3'!M48+'Part 3'!W48</f>
        <v>0</v>
      </c>
      <c r="C166" s="839" t="s">
        <v>3695</v>
      </c>
      <c r="D166" s="1290"/>
      <c r="E166" s="1290"/>
      <c r="F166" s="839" t="s">
        <v>5657</v>
      </c>
      <c r="G166" s="839" t="s">
        <v>4872</v>
      </c>
      <c r="H166" s="839" t="s">
        <v>1434</v>
      </c>
      <c r="I166" s="839">
        <v>29</v>
      </c>
    </row>
    <row r="167" spans="1:9" x14ac:dyDescent="0.2">
      <c r="A167" s="839" t="s">
        <v>1464</v>
      </c>
      <c r="B167" s="1289">
        <f>'Part 3'!AD48</f>
        <v>0</v>
      </c>
      <c r="C167" s="839" t="s">
        <v>3695</v>
      </c>
      <c r="D167" s="1290"/>
      <c r="E167" s="1290"/>
      <c r="F167" s="839" t="s">
        <v>5658</v>
      </c>
      <c r="G167" s="839" t="s">
        <v>4873</v>
      </c>
      <c r="H167" s="839" t="s">
        <v>1434</v>
      </c>
      <c r="I167" s="839">
        <v>30</v>
      </c>
    </row>
    <row r="168" spans="1:9" ht="15" customHeight="1" x14ac:dyDescent="0.2">
      <c r="A168" s="839" t="s">
        <v>1465</v>
      </c>
      <c r="B168" s="1289">
        <f>'Part 3'!J51+'Part 3'!T51</f>
        <v>0</v>
      </c>
      <c r="C168" s="839" t="s">
        <v>3695</v>
      </c>
      <c r="D168" s="1290"/>
      <c r="E168" s="1290"/>
      <c r="F168" s="839" t="s">
        <v>5659</v>
      </c>
      <c r="G168" s="839" t="s">
        <v>4874</v>
      </c>
      <c r="H168" s="839" t="s">
        <v>1434</v>
      </c>
      <c r="I168" s="839">
        <v>31</v>
      </c>
    </row>
    <row r="169" spans="1:9" x14ac:dyDescent="0.2">
      <c r="A169" s="839" t="s">
        <v>1466</v>
      </c>
      <c r="B169" s="1289">
        <f>'Part 3'!M51+'Part 3'!W51</f>
        <v>0</v>
      </c>
      <c r="C169" s="839" t="s">
        <v>3695</v>
      </c>
      <c r="D169" s="1290"/>
      <c r="E169" s="1290"/>
      <c r="F169" s="839" t="s">
        <v>5660</v>
      </c>
      <c r="G169" s="839" t="s">
        <v>4875</v>
      </c>
      <c r="H169" s="839" t="s">
        <v>1434</v>
      </c>
      <c r="I169" s="839">
        <v>32</v>
      </c>
    </row>
    <row r="170" spans="1:9" x14ac:dyDescent="0.2">
      <c r="A170" s="839" t="s">
        <v>1467</v>
      </c>
      <c r="B170" s="1289">
        <f>'Part 3'!AD51</f>
        <v>0</v>
      </c>
      <c r="C170" s="839" t="s">
        <v>3695</v>
      </c>
      <c r="D170" s="1290"/>
      <c r="E170" s="1290"/>
      <c r="F170" s="839" t="s">
        <v>5661</v>
      </c>
      <c r="G170" s="839" t="s">
        <v>4876</v>
      </c>
      <c r="H170" s="839" t="s">
        <v>1434</v>
      </c>
      <c r="I170" s="839">
        <v>33</v>
      </c>
    </row>
    <row r="171" spans="1:9" x14ac:dyDescent="0.2">
      <c r="A171" s="839" t="s">
        <v>1468</v>
      </c>
      <c r="B171" s="1289">
        <f>'Part 3'!J54+'Part 3'!T54</f>
        <v>0</v>
      </c>
      <c r="C171" s="839" t="s">
        <v>3695</v>
      </c>
      <c r="D171" s="1290"/>
      <c r="E171" s="1290"/>
      <c r="F171" s="839" t="s">
        <v>5662</v>
      </c>
      <c r="G171" s="839" t="s">
        <v>4877</v>
      </c>
      <c r="H171" s="839" t="s">
        <v>1434</v>
      </c>
      <c r="I171" s="839">
        <v>34</v>
      </c>
    </row>
    <row r="172" spans="1:9" x14ac:dyDescent="0.2">
      <c r="A172" s="839" t="s">
        <v>1469</v>
      </c>
      <c r="B172" s="1289">
        <f>'Part 3'!M54+'Part 3'!W54</f>
        <v>0</v>
      </c>
      <c r="C172" s="839" t="s">
        <v>3695</v>
      </c>
      <c r="D172" s="1290"/>
      <c r="E172" s="1290"/>
      <c r="F172" s="839" t="s">
        <v>5663</v>
      </c>
      <c r="G172" s="839" t="s">
        <v>4878</v>
      </c>
      <c r="H172" s="839" t="s">
        <v>1434</v>
      </c>
      <c r="I172" s="839">
        <v>35</v>
      </c>
    </row>
    <row r="173" spans="1:9" x14ac:dyDescent="0.2">
      <c r="A173" s="839" t="s">
        <v>1470</v>
      </c>
      <c r="B173" s="1289">
        <f>'Part 3'!AD54</f>
        <v>0</v>
      </c>
      <c r="C173" s="839" t="s">
        <v>3695</v>
      </c>
      <c r="D173" s="1290"/>
      <c r="E173" s="1290"/>
      <c r="F173" s="839" t="s">
        <v>5664</v>
      </c>
      <c r="G173" s="839" t="s">
        <v>4879</v>
      </c>
      <c r="H173" s="839" t="s">
        <v>1434</v>
      </c>
      <c r="I173" s="839">
        <v>36</v>
      </c>
    </row>
    <row r="174" spans="1:9" x14ac:dyDescent="0.2">
      <c r="A174" s="839" t="s">
        <v>1471</v>
      </c>
      <c r="B174" s="1289">
        <f>'Part 3'!J57+'Part 3'!T57</f>
        <v>0</v>
      </c>
      <c r="C174" s="839" t="s">
        <v>3695</v>
      </c>
      <c r="D174" s="1290"/>
      <c r="E174" s="1290"/>
      <c r="F174" s="839" t="s">
        <v>5665</v>
      </c>
      <c r="G174" s="839" t="s">
        <v>4880</v>
      </c>
      <c r="H174" s="839" t="s">
        <v>1434</v>
      </c>
      <c r="I174" s="839">
        <v>37</v>
      </c>
    </row>
    <row r="175" spans="1:9" x14ac:dyDescent="0.2">
      <c r="A175" s="839" t="s">
        <v>1472</v>
      </c>
      <c r="B175" s="1289">
        <f>'Part 3'!M57+'Part 3'!W57</f>
        <v>0</v>
      </c>
      <c r="C175" s="839" t="s">
        <v>3695</v>
      </c>
      <c r="D175" s="1290"/>
      <c r="E175" s="1290"/>
      <c r="F175" s="839" t="s">
        <v>5666</v>
      </c>
      <c r="G175" s="839" t="s">
        <v>4881</v>
      </c>
      <c r="H175" s="839" t="s">
        <v>1434</v>
      </c>
      <c r="I175" s="839">
        <v>38</v>
      </c>
    </row>
    <row r="176" spans="1:9" x14ac:dyDescent="0.2">
      <c r="A176" s="839" t="s">
        <v>1473</v>
      </c>
      <c r="B176" s="1289">
        <f>'Part 3'!AD57</f>
        <v>0</v>
      </c>
      <c r="C176" s="839" t="s">
        <v>3695</v>
      </c>
      <c r="D176" s="1290"/>
      <c r="E176" s="1290"/>
      <c r="F176" s="839" t="s">
        <v>5667</v>
      </c>
      <c r="G176" s="839" t="s">
        <v>4882</v>
      </c>
      <c r="H176" s="839" t="s">
        <v>1434</v>
      </c>
      <c r="I176" s="839">
        <v>39</v>
      </c>
    </row>
    <row r="177" spans="1:9" x14ac:dyDescent="0.2">
      <c r="A177" s="839" t="s">
        <v>1474</v>
      </c>
      <c r="B177" s="1289">
        <f>'Part 3'!J60+'Part 3'!T60</f>
        <v>0</v>
      </c>
      <c r="C177" s="839" t="s">
        <v>3695</v>
      </c>
      <c r="D177" s="1290"/>
      <c r="E177" s="1290"/>
      <c r="F177" s="839" t="s">
        <v>5668</v>
      </c>
      <c r="G177" s="839" t="s">
        <v>4883</v>
      </c>
      <c r="H177" s="839" t="s">
        <v>1434</v>
      </c>
      <c r="I177" s="839">
        <v>40</v>
      </c>
    </row>
    <row r="178" spans="1:9" x14ac:dyDescent="0.2">
      <c r="A178" s="839" t="s">
        <v>1475</v>
      </c>
      <c r="B178" s="1289">
        <f>'Part 3'!M60+'Part 3'!W60</f>
        <v>0</v>
      </c>
      <c r="C178" s="839" t="s">
        <v>3695</v>
      </c>
      <c r="D178" s="1290"/>
      <c r="E178" s="1290"/>
      <c r="F178" s="839" t="s">
        <v>5669</v>
      </c>
      <c r="G178" s="839" t="s">
        <v>4884</v>
      </c>
      <c r="H178" s="839" t="s">
        <v>1434</v>
      </c>
      <c r="I178" s="839">
        <v>41</v>
      </c>
    </row>
    <row r="179" spans="1:9" x14ac:dyDescent="0.2">
      <c r="A179" s="839" t="s">
        <v>1476</v>
      </c>
      <c r="B179" s="1289">
        <f>'Part 3'!AD60</f>
        <v>0</v>
      </c>
      <c r="C179" s="839" t="s">
        <v>3695</v>
      </c>
      <c r="D179" s="1290"/>
      <c r="E179" s="1290"/>
      <c r="F179" s="839" t="s">
        <v>5670</v>
      </c>
      <c r="G179" s="839" t="s">
        <v>4885</v>
      </c>
      <c r="H179" s="839" t="s">
        <v>1434</v>
      </c>
      <c r="I179" s="839">
        <v>42</v>
      </c>
    </row>
    <row r="180" spans="1:9" x14ac:dyDescent="0.2">
      <c r="A180" s="839" t="s">
        <v>1477</v>
      </c>
      <c r="B180" s="1289">
        <f>'Part 3'!J63+'Part 3'!T63</f>
        <v>0</v>
      </c>
      <c r="C180" s="839" t="s">
        <v>3695</v>
      </c>
      <c r="D180" s="1290"/>
      <c r="E180" s="1290"/>
      <c r="F180" s="839" t="s">
        <v>5671</v>
      </c>
      <c r="G180" s="839" t="s">
        <v>4886</v>
      </c>
      <c r="H180" s="839" t="s">
        <v>1434</v>
      </c>
      <c r="I180" s="839">
        <v>43</v>
      </c>
    </row>
    <row r="181" spans="1:9" x14ac:dyDescent="0.2">
      <c r="A181" s="839" t="s">
        <v>1478</v>
      </c>
      <c r="B181" s="1289">
        <f>'Part 3'!M63+'Part 3'!W63</f>
        <v>0</v>
      </c>
      <c r="C181" s="839" t="s">
        <v>3695</v>
      </c>
      <c r="D181" s="1290"/>
      <c r="E181" s="1290"/>
      <c r="F181" s="839" t="s">
        <v>5672</v>
      </c>
      <c r="G181" s="839" t="s">
        <v>4887</v>
      </c>
      <c r="H181" s="839" t="s">
        <v>1434</v>
      </c>
      <c r="I181" s="839">
        <v>44</v>
      </c>
    </row>
    <row r="182" spans="1:9" x14ac:dyDescent="0.2">
      <c r="A182" s="839" t="s">
        <v>1479</v>
      </c>
      <c r="B182" s="1289">
        <f>'Part 3'!AD63</f>
        <v>0</v>
      </c>
      <c r="C182" s="839" t="s">
        <v>3695</v>
      </c>
      <c r="D182" s="1290"/>
      <c r="E182" s="1290"/>
      <c r="F182" s="839" t="s">
        <v>5673</v>
      </c>
      <c r="G182" s="839" t="s">
        <v>4888</v>
      </c>
      <c r="H182" s="839" t="s">
        <v>1434</v>
      </c>
      <c r="I182" s="839">
        <v>45</v>
      </c>
    </row>
    <row r="183" spans="1:9" x14ac:dyDescent="0.2">
      <c r="A183" s="838" t="s">
        <v>1481</v>
      </c>
      <c r="B183" s="1289">
        <f>'Part 3'!J67+'Part 3'!T67</f>
        <v>0</v>
      </c>
      <c r="C183" s="839" t="s">
        <v>3695</v>
      </c>
      <c r="D183" s="1290"/>
      <c r="E183" s="1290"/>
      <c r="F183" s="839" t="s">
        <v>5674</v>
      </c>
      <c r="G183" s="839" t="s">
        <v>4889</v>
      </c>
      <c r="H183" s="839" t="s">
        <v>1434</v>
      </c>
      <c r="I183" s="839">
        <v>52</v>
      </c>
    </row>
    <row r="184" spans="1:9" x14ac:dyDescent="0.2">
      <c r="A184" s="838" t="s">
        <v>1482</v>
      </c>
      <c r="B184" s="1289">
        <f>'Part 3'!M67+'Part 3'!W67</f>
        <v>0</v>
      </c>
      <c r="C184" s="839" t="s">
        <v>3695</v>
      </c>
      <c r="D184" s="1290"/>
      <c r="E184" s="1290"/>
      <c r="F184" s="839" t="s">
        <v>5675</v>
      </c>
      <c r="G184" s="839" t="s">
        <v>4890</v>
      </c>
      <c r="H184" s="839" t="s">
        <v>1434</v>
      </c>
      <c r="I184" s="839">
        <v>53</v>
      </c>
    </row>
    <row r="185" spans="1:9" x14ac:dyDescent="0.2">
      <c r="A185" s="838" t="s">
        <v>1483</v>
      </c>
      <c r="B185" s="1289">
        <f>'Part 3'!AD67</f>
        <v>0</v>
      </c>
      <c r="C185" s="839" t="s">
        <v>3695</v>
      </c>
      <c r="D185" s="1290"/>
      <c r="E185" s="1290"/>
      <c r="F185" s="839" t="s">
        <v>5676</v>
      </c>
      <c r="G185" s="839" t="s">
        <v>4891</v>
      </c>
      <c r="H185" s="839" t="s">
        <v>1434</v>
      </c>
      <c r="I185" s="839">
        <v>54</v>
      </c>
    </row>
    <row r="186" spans="1:9" ht="12.75" customHeight="1" x14ac:dyDescent="0.2">
      <c r="A186" s="839" t="s">
        <v>1493</v>
      </c>
      <c r="B186" s="1289">
        <f>'Part 3'!J69+'Part 3'!T69</f>
        <v>0</v>
      </c>
      <c r="C186" s="839" t="s">
        <v>3695</v>
      </c>
      <c r="D186" s="1290"/>
      <c r="E186" s="1290"/>
      <c r="F186" s="839" t="s">
        <v>5677</v>
      </c>
      <c r="G186" s="839" t="s">
        <v>4892</v>
      </c>
      <c r="H186" s="839" t="s">
        <v>1434</v>
      </c>
      <c r="I186" s="839">
        <v>55</v>
      </c>
    </row>
    <row r="187" spans="1:9" x14ac:dyDescent="0.2">
      <c r="A187" s="839" t="s">
        <v>1494</v>
      </c>
      <c r="B187" s="1289">
        <f>'Part 3'!M69+'Part 3'!W69</f>
        <v>0</v>
      </c>
      <c r="C187" s="839" t="s">
        <v>3695</v>
      </c>
      <c r="D187" s="1290"/>
      <c r="E187" s="1290"/>
      <c r="F187" s="839" t="s">
        <v>5678</v>
      </c>
      <c r="G187" s="839" t="s">
        <v>4893</v>
      </c>
      <c r="H187" s="839" t="s">
        <v>1434</v>
      </c>
      <c r="I187" s="839">
        <v>56</v>
      </c>
    </row>
    <row r="188" spans="1:9" x14ac:dyDescent="0.2">
      <c r="A188" s="839" t="s">
        <v>1495</v>
      </c>
      <c r="B188" s="1289">
        <f>'Part 3'!AD69</f>
        <v>0</v>
      </c>
      <c r="C188" s="839" t="s">
        <v>3695</v>
      </c>
      <c r="D188" s="1290"/>
      <c r="E188" s="1290"/>
      <c r="F188" s="839" t="s">
        <v>5679</v>
      </c>
      <c r="G188" s="839" t="s">
        <v>4894</v>
      </c>
      <c r="H188" s="839" t="s">
        <v>1434</v>
      </c>
      <c r="I188" s="839">
        <v>57</v>
      </c>
    </row>
    <row r="189" spans="1:9" x14ac:dyDescent="0.2">
      <c r="A189" s="838" t="s">
        <v>1484</v>
      </c>
      <c r="B189" s="1289">
        <f>'Part 3'!J73+'Part 3'!T73</f>
        <v>0</v>
      </c>
      <c r="C189" s="839" t="s">
        <v>3695</v>
      </c>
      <c r="D189" s="1290"/>
      <c r="E189" s="1290"/>
      <c r="F189" s="839" t="s">
        <v>5680</v>
      </c>
      <c r="G189" s="839" t="s">
        <v>4895</v>
      </c>
      <c r="H189" s="839" t="s">
        <v>1434</v>
      </c>
      <c r="I189" s="839">
        <v>58</v>
      </c>
    </row>
    <row r="190" spans="1:9" x14ac:dyDescent="0.2">
      <c r="A190" s="838" t="s">
        <v>1485</v>
      </c>
      <c r="B190" s="1289">
        <f>'Part 3'!M73+'Part 3'!W73</f>
        <v>0</v>
      </c>
      <c r="C190" s="839" t="s">
        <v>3695</v>
      </c>
      <c r="D190" s="1290"/>
      <c r="E190" s="1290"/>
      <c r="F190" s="839" t="s">
        <v>5681</v>
      </c>
      <c r="G190" s="839" t="s">
        <v>4896</v>
      </c>
      <c r="H190" s="839" t="s">
        <v>1434</v>
      </c>
      <c r="I190" s="839">
        <v>59</v>
      </c>
    </row>
    <row r="191" spans="1:9" x14ac:dyDescent="0.2">
      <c r="A191" s="838" t="s">
        <v>1486</v>
      </c>
      <c r="B191" s="1289">
        <f>'Part 3'!AD73</f>
        <v>0</v>
      </c>
      <c r="C191" s="839" t="s">
        <v>3695</v>
      </c>
      <c r="D191" s="1290"/>
      <c r="E191" s="1290"/>
      <c r="F191" s="839" t="s">
        <v>5682</v>
      </c>
      <c r="G191" s="839" t="s">
        <v>4897</v>
      </c>
      <c r="H191" s="839" t="s">
        <v>1434</v>
      </c>
      <c r="I191" s="839">
        <v>60</v>
      </c>
    </row>
    <row r="192" spans="1:9" ht="12.75" customHeight="1" x14ac:dyDescent="0.2">
      <c r="A192" s="838" t="s">
        <v>1496</v>
      </c>
      <c r="B192" s="1289">
        <f>'Part 3'!J75+'Part 3'!T75</f>
        <v>0</v>
      </c>
      <c r="C192" s="839" t="s">
        <v>3695</v>
      </c>
      <c r="D192" s="1290"/>
      <c r="E192" s="1290"/>
      <c r="F192" s="839" t="s">
        <v>5683</v>
      </c>
      <c r="G192" s="839" t="s">
        <v>4898</v>
      </c>
      <c r="H192" s="839" t="s">
        <v>1434</v>
      </c>
      <c r="I192" s="839">
        <v>61</v>
      </c>
    </row>
    <row r="193" spans="1:9" x14ac:dyDescent="0.2">
      <c r="A193" s="838" t="s">
        <v>1497</v>
      </c>
      <c r="B193" s="1289">
        <f>'Part 3'!M75+'Part 3'!W75</f>
        <v>0</v>
      </c>
      <c r="C193" s="839" t="s">
        <v>3695</v>
      </c>
      <c r="D193" s="1290"/>
      <c r="E193" s="1290"/>
      <c r="F193" s="839" t="s">
        <v>5684</v>
      </c>
      <c r="G193" s="839" t="s">
        <v>4899</v>
      </c>
      <c r="H193" s="839" t="s">
        <v>1434</v>
      </c>
      <c r="I193" s="839">
        <v>62</v>
      </c>
    </row>
    <row r="194" spans="1:9" x14ac:dyDescent="0.2">
      <c r="A194" s="838" t="s">
        <v>1498</v>
      </c>
      <c r="B194" s="1289">
        <f>'Part 3'!AD75</f>
        <v>0</v>
      </c>
      <c r="C194" s="839" t="s">
        <v>3695</v>
      </c>
      <c r="D194" s="1290"/>
      <c r="E194" s="1290"/>
      <c r="F194" s="839" t="s">
        <v>5685</v>
      </c>
      <c r="G194" s="839" t="s">
        <v>4900</v>
      </c>
      <c r="H194" s="839" t="s">
        <v>1434</v>
      </c>
      <c r="I194" s="839">
        <v>63</v>
      </c>
    </row>
    <row r="195" spans="1:9" x14ac:dyDescent="0.2">
      <c r="A195" s="838" t="s">
        <v>1487</v>
      </c>
      <c r="B195" s="1289">
        <f>'Part 3'!J79+'Part 3'!T79</f>
        <v>0</v>
      </c>
      <c r="C195" s="839" t="s">
        <v>3695</v>
      </c>
      <c r="D195" s="1290"/>
      <c r="E195" s="1290"/>
      <c r="F195" s="839" t="s">
        <v>5686</v>
      </c>
      <c r="G195" s="839" t="s">
        <v>4901</v>
      </c>
      <c r="H195" s="839" t="s">
        <v>1434</v>
      </c>
      <c r="I195" s="839">
        <v>64</v>
      </c>
    </row>
    <row r="196" spans="1:9" x14ac:dyDescent="0.2">
      <c r="A196" s="838" t="s">
        <v>1488</v>
      </c>
      <c r="B196" s="1289">
        <f>'Part 3'!M79+'Part 3'!W79</f>
        <v>0</v>
      </c>
      <c r="C196" s="839" t="s">
        <v>3695</v>
      </c>
      <c r="D196" s="1290"/>
      <c r="E196" s="1290"/>
      <c r="F196" s="839" t="s">
        <v>5687</v>
      </c>
      <c r="G196" s="839" t="s">
        <v>4902</v>
      </c>
      <c r="H196" s="839" t="s">
        <v>1434</v>
      </c>
      <c r="I196" s="839">
        <v>65</v>
      </c>
    </row>
    <row r="197" spans="1:9" x14ac:dyDescent="0.2">
      <c r="A197" s="838" t="s">
        <v>1489</v>
      </c>
      <c r="B197" s="1289">
        <f>'Part 3'!AD79</f>
        <v>0</v>
      </c>
      <c r="C197" s="839" t="s">
        <v>3695</v>
      </c>
      <c r="D197" s="1290"/>
      <c r="E197" s="1290"/>
      <c r="F197" s="839" t="s">
        <v>5688</v>
      </c>
      <c r="G197" s="839" t="s">
        <v>4903</v>
      </c>
      <c r="H197" s="839" t="s">
        <v>1434</v>
      </c>
      <c r="I197" s="839">
        <v>66</v>
      </c>
    </row>
    <row r="198" spans="1:9" ht="12.75" customHeight="1" x14ac:dyDescent="0.2">
      <c r="A198" s="838" t="s">
        <v>1499</v>
      </c>
      <c r="B198" s="1289">
        <f>'Part 3'!J81+'Part 3'!T81</f>
        <v>0</v>
      </c>
      <c r="C198" s="839" t="s">
        <v>3695</v>
      </c>
      <c r="D198" s="1290"/>
      <c r="E198" s="1290"/>
      <c r="F198" s="839" t="s">
        <v>5689</v>
      </c>
      <c r="G198" s="839" t="s">
        <v>4904</v>
      </c>
      <c r="H198" s="839" t="s">
        <v>1434</v>
      </c>
      <c r="I198" s="839">
        <v>67</v>
      </c>
    </row>
    <row r="199" spans="1:9" x14ac:dyDescent="0.2">
      <c r="A199" s="838" t="s">
        <v>1500</v>
      </c>
      <c r="B199" s="1289">
        <f>'Part 3'!M81+'Part 3'!W81</f>
        <v>0</v>
      </c>
      <c r="C199" s="839" t="s">
        <v>3695</v>
      </c>
      <c r="D199" s="1290"/>
      <c r="E199" s="1290"/>
      <c r="F199" s="839" t="s">
        <v>5690</v>
      </c>
      <c r="G199" s="839" t="s">
        <v>4905</v>
      </c>
      <c r="H199" s="839" t="s">
        <v>1434</v>
      </c>
      <c r="I199" s="839">
        <v>68</v>
      </c>
    </row>
    <row r="200" spans="1:9" x14ac:dyDescent="0.2">
      <c r="A200" s="838" t="s">
        <v>1501</v>
      </c>
      <c r="B200" s="1289">
        <f>'Part 3'!AD81</f>
        <v>0</v>
      </c>
      <c r="C200" s="839" t="s">
        <v>3695</v>
      </c>
      <c r="D200" s="1290"/>
      <c r="E200" s="1290"/>
      <c r="F200" s="839" t="s">
        <v>5691</v>
      </c>
      <c r="G200" s="839" t="s">
        <v>4906</v>
      </c>
      <c r="H200" s="839" t="s">
        <v>1434</v>
      </c>
      <c r="I200" s="839">
        <v>69</v>
      </c>
    </row>
    <row r="201" spans="1:9" x14ac:dyDescent="0.2">
      <c r="A201" s="838" t="s">
        <v>1502</v>
      </c>
      <c r="B201" s="1289">
        <f>'Part 3'!J85+'Part 3'!T85</f>
        <v>0</v>
      </c>
      <c r="C201" s="839" t="s">
        <v>3695</v>
      </c>
      <c r="D201" s="1290"/>
      <c r="E201" s="1290"/>
      <c r="F201" s="839" t="s">
        <v>5692</v>
      </c>
      <c r="G201" s="839" t="s">
        <v>4907</v>
      </c>
      <c r="H201" s="839" t="s">
        <v>1434</v>
      </c>
      <c r="I201" s="839">
        <v>70</v>
      </c>
    </row>
    <row r="202" spans="1:9" x14ac:dyDescent="0.2">
      <c r="A202" s="838" t="s">
        <v>1503</v>
      </c>
      <c r="B202" s="1289">
        <f>'Part 3'!M85+'Part 3'!W85</f>
        <v>0</v>
      </c>
      <c r="C202" s="839" t="s">
        <v>3695</v>
      </c>
      <c r="D202" s="1290"/>
      <c r="E202" s="1290"/>
      <c r="F202" s="839" t="s">
        <v>5693</v>
      </c>
      <c r="G202" s="839" t="s">
        <v>4908</v>
      </c>
      <c r="H202" s="839" t="s">
        <v>1434</v>
      </c>
      <c r="I202" s="839">
        <v>71</v>
      </c>
    </row>
    <row r="203" spans="1:9" x14ac:dyDescent="0.2">
      <c r="A203" s="838" t="s">
        <v>1504</v>
      </c>
      <c r="B203" s="1289">
        <f>'Part 3'!AD85</f>
        <v>0</v>
      </c>
      <c r="C203" s="839" t="s">
        <v>3695</v>
      </c>
      <c r="D203" s="1290"/>
      <c r="E203" s="1290"/>
      <c r="F203" s="839" t="s">
        <v>5694</v>
      </c>
      <c r="G203" s="839" t="s">
        <v>4909</v>
      </c>
      <c r="H203" s="839" t="s">
        <v>1434</v>
      </c>
      <c r="I203" s="839">
        <v>72</v>
      </c>
    </row>
    <row r="204" spans="1:9" x14ac:dyDescent="0.2">
      <c r="A204" s="839" t="s">
        <v>3870</v>
      </c>
      <c r="B204" s="1289">
        <f>'Part 3'!J89+'Part 3'!T89</f>
        <v>0</v>
      </c>
      <c r="C204" s="839" t="s">
        <v>3695</v>
      </c>
      <c r="D204" s="1290"/>
      <c r="E204" s="1290"/>
      <c r="F204" s="839" t="s">
        <v>5695</v>
      </c>
      <c r="G204" s="839" t="s">
        <v>4910</v>
      </c>
      <c r="H204" s="839" t="s">
        <v>1434</v>
      </c>
      <c r="I204" s="839">
        <v>73</v>
      </c>
    </row>
    <row r="205" spans="1:9" x14ac:dyDescent="0.2">
      <c r="A205" s="839" t="s">
        <v>3871</v>
      </c>
      <c r="B205" s="1289">
        <f>'Part 3'!M89+'Part 3'!W89</f>
        <v>0</v>
      </c>
      <c r="C205" s="839" t="s">
        <v>3695</v>
      </c>
      <c r="D205" s="1290"/>
      <c r="E205" s="1290"/>
      <c r="F205" s="839" t="s">
        <v>5696</v>
      </c>
      <c r="G205" s="839" t="s">
        <v>4911</v>
      </c>
      <c r="H205" s="839" t="s">
        <v>1434</v>
      </c>
      <c r="I205" s="839">
        <v>74</v>
      </c>
    </row>
    <row r="206" spans="1:9" x14ac:dyDescent="0.2">
      <c r="A206" s="839" t="s">
        <v>3872</v>
      </c>
      <c r="B206" s="1289">
        <f>'Part 3'!AD89</f>
        <v>0</v>
      </c>
      <c r="C206" s="839" t="s">
        <v>3695</v>
      </c>
      <c r="D206" s="1290"/>
      <c r="E206" s="1290"/>
      <c r="F206" s="839" t="s">
        <v>5697</v>
      </c>
      <c r="G206" s="839" t="s">
        <v>4912</v>
      </c>
      <c r="H206" s="839" t="s">
        <v>1434</v>
      </c>
      <c r="I206" s="839">
        <v>75</v>
      </c>
    </row>
    <row r="207" spans="1:9" x14ac:dyDescent="0.2">
      <c r="A207" s="839" t="s">
        <v>3873</v>
      </c>
      <c r="B207" s="1289">
        <f>'Part 3'!J91+'Part 3'!T91</f>
        <v>0</v>
      </c>
      <c r="C207" s="839" t="s">
        <v>3695</v>
      </c>
      <c r="D207" s="1290"/>
      <c r="E207" s="1290"/>
      <c r="F207" s="839" t="s">
        <v>5698</v>
      </c>
      <c r="G207" s="839" t="s">
        <v>4913</v>
      </c>
      <c r="H207" s="839" t="s">
        <v>1434</v>
      </c>
      <c r="I207" s="839">
        <v>76</v>
      </c>
    </row>
    <row r="208" spans="1:9" x14ac:dyDescent="0.2">
      <c r="A208" s="839" t="s">
        <v>3874</v>
      </c>
      <c r="B208" s="1289">
        <f>'Part 3'!M91+'Part 3'!W91</f>
        <v>0</v>
      </c>
      <c r="C208" s="839" t="s">
        <v>3695</v>
      </c>
      <c r="D208" s="1290"/>
      <c r="E208" s="1290"/>
      <c r="F208" s="839" t="s">
        <v>5699</v>
      </c>
      <c r="G208" s="839" t="s">
        <v>4914</v>
      </c>
      <c r="H208" s="839" t="s">
        <v>1434</v>
      </c>
      <c r="I208" s="839">
        <v>77</v>
      </c>
    </row>
    <row r="209" spans="1:9" x14ac:dyDescent="0.2">
      <c r="A209" s="839" t="s">
        <v>3875</v>
      </c>
      <c r="B209" s="1289">
        <f>'Part 3'!AD91</f>
        <v>0</v>
      </c>
      <c r="C209" s="839" t="s">
        <v>3695</v>
      </c>
      <c r="D209" s="1290"/>
      <c r="E209" s="1290"/>
      <c r="F209" s="839" t="s">
        <v>5700</v>
      </c>
      <c r="G209" s="839" t="s">
        <v>4915</v>
      </c>
      <c r="H209" s="839" t="s">
        <v>1434</v>
      </c>
      <c r="I209" s="839">
        <v>78</v>
      </c>
    </row>
    <row r="210" spans="1:9" x14ac:dyDescent="0.2">
      <c r="A210" s="1296" t="s">
        <v>6773</v>
      </c>
      <c r="B210" s="1289">
        <f>'Part 3'!J95 + 'Part 3'!T95</f>
        <v>0</v>
      </c>
      <c r="C210" s="839" t="s">
        <v>3695</v>
      </c>
      <c r="D210" s="1290"/>
      <c r="E210" s="1290"/>
      <c r="F210" s="839"/>
      <c r="G210" s="839"/>
      <c r="H210" s="839"/>
      <c r="I210" s="839"/>
    </row>
    <row r="211" spans="1:9" x14ac:dyDescent="0.2">
      <c r="A211" s="1296" t="s">
        <v>6774</v>
      </c>
      <c r="B211" s="1289">
        <f>'Part 3'!M95 + 'Part 3'!W95</f>
        <v>0</v>
      </c>
      <c r="C211" s="839" t="s">
        <v>3695</v>
      </c>
      <c r="D211" s="1290"/>
      <c r="E211" s="1290"/>
      <c r="F211" s="839"/>
      <c r="G211" s="839"/>
      <c r="H211" s="839"/>
      <c r="I211" s="839"/>
    </row>
    <row r="212" spans="1:9" x14ac:dyDescent="0.2">
      <c r="A212" s="1296" t="s">
        <v>6775</v>
      </c>
      <c r="B212" s="1289">
        <f>'Part 3'!AD95</f>
        <v>0</v>
      </c>
      <c r="C212" s="839" t="s">
        <v>3695</v>
      </c>
      <c r="D212" s="1290"/>
      <c r="E212" s="1290"/>
      <c r="F212" s="839"/>
      <c r="G212" s="839"/>
      <c r="H212" s="839"/>
      <c r="I212" s="839"/>
    </row>
    <row r="213" spans="1:9" x14ac:dyDescent="0.2">
      <c r="A213" s="1296" t="s">
        <v>6776</v>
      </c>
      <c r="B213" s="1289">
        <f>'Part 3'!J97 + 'Part 3'!T97</f>
        <v>0</v>
      </c>
      <c r="C213" s="839" t="s">
        <v>3695</v>
      </c>
      <c r="D213" s="1290"/>
      <c r="E213" s="1290"/>
      <c r="F213" s="839"/>
      <c r="G213" s="839"/>
      <c r="H213" s="839"/>
      <c r="I213" s="839"/>
    </row>
    <row r="214" spans="1:9" x14ac:dyDescent="0.2">
      <c r="A214" s="1296" t="s">
        <v>6777</v>
      </c>
      <c r="B214" s="1289">
        <f>'Part 3'!M97 + 'Part 3'!W97</f>
        <v>0</v>
      </c>
      <c r="C214" s="839" t="s">
        <v>3695</v>
      </c>
      <c r="D214" s="1290"/>
      <c r="E214" s="1290"/>
      <c r="F214" s="839"/>
      <c r="G214" s="839"/>
      <c r="H214" s="839"/>
      <c r="I214" s="839"/>
    </row>
    <row r="215" spans="1:9" x14ac:dyDescent="0.2">
      <c r="A215" s="1296" t="s">
        <v>6778</v>
      </c>
      <c r="B215" s="1289">
        <f>'Part 3'!AD97</f>
        <v>0</v>
      </c>
      <c r="C215" s="839" t="s">
        <v>3695</v>
      </c>
      <c r="D215" s="1290"/>
      <c r="E215" s="1290"/>
      <c r="F215" s="839"/>
      <c r="G215" s="839"/>
      <c r="H215" s="839"/>
      <c r="I215" s="839"/>
    </row>
    <row r="216" spans="1:9" x14ac:dyDescent="0.2">
      <c r="A216" s="1296" t="s">
        <v>6910</v>
      </c>
      <c r="B216" s="1289">
        <f>'Part 3'!J101+'Part 3'!T101</f>
        <v>0</v>
      </c>
      <c r="C216" s="839" t="s">
        <v>3695</v>
      </c>
      <c r="D216" s="1290"/>
      <c r="E216" s="1290"/>
      <c r="F216" s="839" t="s">
        <v>5813</v>
      </c>
      <c r="G216" s="839" t="s">
        <v>5601</v>
      </c>
      <c r="H216" s="839" t="s">
        <v>1434</v>
      </c>
      <c r="I216" s="839">
        <v>212</v>
      </c>
    </row>
    <row r="217" spans="1:9" x14ac:dyDescent="0.2">
      <c r="A217" s="1296" t="s">
        <v>6911</v>
      </c>
      <c r="B217" s="1289">
        <f>'Part 3'!M101+'Part 3'!W101</f>
        <v>0</v>
      </c>
      <c r="C217" s="839" t="s">
        <v>3695</v>
      </c>
      <c r="D217" s="1290"/>
      <c r="E217" s="1290"/>
      <c r="F217" s="839" t="s">
        <v>5814</v>
      </c>
      <c r="G217" s="839" t="s">
        <v>5602</v>
      </c>
      <c r="H217" s="839" t="s">
        <v>1434</v>
      </c>
      <c r="I217" s="839">
        <v>213</v>
      </c>
    </row>
    <row r="218" spans="1:9" x14ac:dyDescent="0.2">
      <c r="A218" s="1296" t="s">
        <v>6912</v>
      </c>
      <c r="B218" s="1289">
        <f>'Part 3'!AD101</f>
        <v>0</v>
      </c>
      <c r="C218" s="839" t="s">
        <v>3695</v>
      </c>
      <c r="D218" s="1290"/>
      <c r="E218" s="1290"/>
      <c r="F218" s="839" t="s">
        <v>5815</v>
      </c>
      <c r="G218" s="839" t="s">
        <v>5603</v>
      </c>
      <c r="H218" s="839" t="s">
        <v>1434</v>
      </c>
      <c r="I218" s="839">
        <v>214</v>
      </c>
    </row>
    <row r="219" spans="1:9" x14ac:dyDescent="0.2">
      <c r="A219" s="838" t="s">
        <v>1490</v>
      </c>
      <c r="B219" s="1289">
        <f>'Part 3'!J104+'Part 3'!T104</f>
        <v>0</v>
      </c>
      <c r="C219" s="839" t="s">
        <v>3695</v>
      </c>
      <c r="D219" s="1290"/>
      <c r="E219" s="1290"/>
      <c r="F219" s="839" t="s">
        <v>5701</v>
      </c>
      <c r="G219" s="839" t="s">
        <v>4916</v>
      </c>
      <c r="H219" s="839" t="s">
        <v>1434</v>
      </c>
      <c r="I219" s="839">
        <v>79</v>
      </c>
    </row>
    <row r="220" spans="1:9" x14ac:dyDescent="0.2">
      <c r="A220" s="838" t="s">
        <v>1491</v>
      </c>
      <c r="B220" s="1289">
        <f>'Part 3'!M104+'Part 3'!W104</f>
        <v>0</v>
      </c>
      <c r="C220" s="839" t="s">
        <v>3695</v>
      </c>
      <c r="D220" s="1290"/>
      <c r="E220" s="1290"/>
      <c r="F220" s="839" t="s">
        <v>5702</v>
      </c>
      <c r="G220" s="839" t="s">
        <v>4917</v>
      </c>
      <c r="H220" s="839" t="s">
        <v>1434</v>
      </c>
      <c r="I220" s="839">
        <v>80</v>
      </c>
    </row>
    <row r="221" spans="1:9" x14ac:dyDescent="0.2">
      <c r="A221" s="838" t="s">
        <v>1492</v>
      </c>
      <c r="B221" s="1289">
        <f>'Part 3'!AD104</f>
        <v>0</v>
      </c>
      <c r="C221" s="839" t="s">
        <v>3695</v>
      </c>
      <c r="D221" s="1290"/>
      <c r="E221" s="1290"/>
      <c r="F221" s="839" t="s">
        <v>5703</v>
      </c>
      <c r="G221" s="839" t="s">
        <v>4918</v>
      </c>
      <c r="H221" s="839" t="s">
        <v>1434</v>
      </c>
      <c r="I221" s="839">
        <v>81</v>
      </c>
    </row>
    <row r="222" spans="1:9" x14ac:dyDescent="0.2">
      <c r="A222" s="838" t="s">
        <v>1505</v>
      </c>
      <c r="B222" s="1289">
        <f>'Part 3'!J109+'Part 3'!T109</f>
        <v>0</v>
      </c>
      <c r="C222" s="839" t="s">
        <v>3695</v>
      </c>
      <c r="D222" s="1290"/>
      <c r="E222" s="1290"/>
      <c r="F222" s="839" t="s">
        <v>5704</v>
      </c>
      <c r="G222" s="839" t="s">
        <v>4919</v>
      </c>
      <c r="H222" s="839" t="s">
        <v>1434</v>
      </c>
      <c r="I222" s="839">
        <v>82</v>
      </c>
    </row>
    <row r="223" spans="1:9" x14ac:dyDescent="0.2">
      <c r="A223" s="838" t="s">
        <v>1506</v>
      </c>
      <c r="B223" s="1289">
        <f>'Part 3'!M109+'Part 3'!W109</f>
        <v>0</v>
      </c>
      <c r="C223" s="839" t="s">
        <v>3695</v>
      </c>
      <c r="D223" s="1290"/>
      <c r="E223" s="1290"/>
      <c r="F223" s="839" t="s">
        <v>5705</v>
      </c>
      <c r="G223" s="839" t="s">
        <v>4920</v>
      </c>
      <c r="H223" s="839" t="s">
        <v>1434</v>
      </c>
      <c r="I223" s="839">
        <v>83</v>
      </c>
    </row>
    <row r="224" spans="1:9" x14ac:dyDescent="0.2">
      <c r="A224" s="838" t="s">
        <v>1507</v>
      </c>
      <c r="B224" s="1289">
        <f>'Part 3'!AD109</f>
        <v>0</v>
      </c>
      <c r="C224" s="839" t="s">
        <v>3695</v>
      </c>
      <c r="D224" s="1290"/>
      <c r="E224" s="1290"/>
      <c r="F224" s="839" t="s">
        <v>5706</v>
      </c>
      <c r="G224" s="839" t="s">
        <v>4921</v>
      </c>
      <c r="H224" s="839" t="s">
        <v>1434</v>
      </c>
      <c r="I224" s="839">
        <v>84</v>
      </c>
    </row>
    <row r="225" spans="1:9" x14ac:dyDescent="0.2">
      <c r="A225" s="839" t="s">
        <v>1514</v>
      </c>
      <c r="B225" s="1289">
        <f>'Part 3'!J111+'Part 3'!T111</f>
        <v>0</v>
      </c>
      <c r="C225" s="839" t="s">
        <v>3695</v>
      </c>
      <c r="D225" s="1290"/>
      <c r="E225" s="1290"/>
      <c r="F225" s="839" t="s">
        <v>5707</v>
      </c>
      <c r="G225" s="839" t="s">
        <v>4922</v>
      </c>
      <c r="H225" s="839" t="s">
        <v>1434</v>
      </c>
      <c r="I225" s="839">
        <v>85</v>
      </c>
    </row>
    <row r="226" spans="1:9" x14ac:dyDescent="0.2">
      <c r="A226" s="839" t="s">
        <v>1515</v>
      </c>
      <c r="B226" s="1289">
        <f>'Part 3'!M111+'Part 3'!W111</f>
        <v>0</v>
      </c>
      <c r="C226" s="839" t="s">
        <v>3695</v>
      </c>
      <c r="D226" s="1290"/>
      <c r="E226" s="1290"/>
      <c r="F226" s="839" t="s">
        <v>5708</v>
      </c>
      <c r="G226" s="839" t="s">
        <v>4923</v>
      </c>
      <c r="H226" s="839" t="s">
        <v>1434</v>
      </c>
      <c r="I226" s="839">
        <v>86</v>
      </c>
    </row>
    <row r="227" spans="1:9" ht="12.75" customHeight="1" x14ac:dyDescent="0.2">
      <c r="A227" s="839" t="s">
        <v>1516</v>
      </c>
      <c r="B227" s="1289">
        <f>'Part 3'!AD111</f>
        <v>0</v>
      </c>
      <c r="C227" s="839" t="s">
        <v>3695</v>
      </c>
      <c r="D227" s="1290"/>
      <c r="E227" s="1290"/>
      <c r="F227" s="839" t="s">
        <v>5709</v>
      </c>
      <c r="G227" s="839" t="s">
        <v>4924</v>
      </c>
      <c r="H227" s="839" t="s">
        <v>1434</v>
      </c>
      <c r="I227" s="839">
        <v>87</v>
      </c>
    </row>
    <row r="228" spans="1:9" x14ac:dyDescent="0.2">
      <c r="A228" s="838" t="s">
        <v>1508</v>
      </c>
      <c r="B228" s="1289">
        <f>'Part 3'!J115+'Part 3'!T115</f>
        <v>0</v>
      </c>
      <c r="C228" s="839" t="s">
        <v>3695</v>
      </c>
      <c r="D228" s="1290"/>
      <c r="E228" s="1290"/>
      <c r="F228" s="839" t="s">
        <v>5710</v>
      </c>
      <c r="G228" s="839" t="s">
        <v>4925</v>
      </c>
      <c r="H228" s="839" t="s">
        <v>1434</v>
      </c>
      <c r="I228" s="839">
        <v>88</v>
      </c>
    </row>
    <row r="229" spans="1:9" x14ac:dyDescent="0.2">
      <c r="A229" s="838" t="s">
        <v>1509</v>
      </c>
      <c r="B229" s="1289">
        <f>'Part 3'!M115+'Part 3'!W115</f>
        <v>0</v>
      </c>
      <c r="C229" s="839" t="s">
        <v>3695</v>
      </c>
      <c r="D229" s="1290"/>
      <c r="E229" s="1290"/>
      <c r="F229" s="839" t="s">
        <v>5711</v>
      </c>
      <c r="G229" s="839" t="s">
        <v>4926</v>
      </c>
      <c r="H229" s="839" t="s">
        <v>1434</v>
      </c>
      <c r="I229" s="839">
        <v>89</v>
      </c>
    </row>
    <row r="230" spans="1:9" x14ac:dyDescent="0.2">
      <c r="A230" s="838" t="s">
        <v>1510</v>
      </c>
      <c r="B230" s="1289">
        <f>'Part 3'!AD115</f>
        <v>0</v>
      </c>
      <c r="C230" s="839" t="s">
        <v>3695</v>
      </c>
      <c r="D230" s="1290"/>
      <c r="E230" s="1290"/>
      <c r="F230" s="839" t="s">
        <v>5712</v>
      </c>
      <c r="G230" s="839" t="s">
        <v>4927</v>
      </c>
      <c r="H230" s="839" t="s">
        <v>1434</v>
      </c>
      <c r="I230" s="839">
        <v>90</v>
      </c>
    </row>
    <row r="231" spans="1:9" x14ac:dyDescent="0.2">
      <c r="A231" s="839" t="s">
        <v>1517</v>
      </c>
      <c r="B231" s="1289">
        <f>'Part 3'!J117+'Part 3'!T117</f>
        <v>0</v>
      </c>
      <c r="C231" s="839" t="s">
        <v>3695</v>
      </c>
      <c r="D231" s="1290"/>
      <c r="E231" s="1290"/>
      <c r="F231" s="839" t="s">
        <v>5713</v>
      </c>
      <c r="G231" s="839" t="s">
        <v>4928</v>
      </c>
      <c r="H231" s="839" t="s">
        <v>1434</v>
      </c>
      <c r="I231" s="839">
        <v>91</v>
      </c>
    </row>
    <row r="232" spans="1:9" x14ac:dyDescent="0.2">
      <c r="A232" s="839" t="s">
        <v>1518</v>
      </c>
      <c r="B232" s="1289">
        <f>'Part 3'!M117+'Part 3'!W117</f>
        <v>0</v>
      </c>
      <c r="C232" s="839" t="s">
        <v>3695</v>
      </c>
      <c r="D232" s="1290"/>
      <c r="E232" s="1290"/>
      <c r="F232" s="839" t="s">
        <v>5714</v>
      </c>
      <c r="G232" s="839" t="s">
        <v>4929</v>
      </c>
      <c r="H232" s="839" t="s">
        <v>1434</v>
      </c>
      <c r="I232" s="839">
        <v>92</v>
      </c>
    </row>
    <row r="233" spans="1:9" ht="12.75" customHeight="1" x14ac:dyDescent="0.2">
      <c r="A233" s="839" t="s">
        <v>1519</v>
      </c>
      <c r="B233" s="1289">
        <f>'Part 3'!AD117</f>
        <v>0</v>
      </c>
      <c r="C233" s="839" t="s">
        <v>3695</v>
      </c>
      <c r="D233" s="1290"/>
      <c r="E233" s="1290"/>
      <c r="F233" s="839" t="s">
        <v>5715</v>
      </c>
      <c r="G233" s="839" t="s">
        <v>4930</v>
      </c>
      <c r="H233" s="839" t="s">
        <v>1434</v>
      </c>
      <c r="I233" s="839">
        <v>93</v>
      </c>
    </row>
    <row r="234" spans="1:9" x14ac:dyDescent="0.2">
      <c r="A234" s="838" t="s">
        <v>1511</v>
      </c>
      <c r="B234" s="1289">
        <f>'Part 3'!J121+'Part 3'!T121</f>
        <v>0</v>
      </c>
      <c r="C234" s="839" t="s">
        <v>3695</v>
      </c>
      <c r="D234" s="1290"/>
      <c r="E234" s="1290"/>
      <c r="F234" s="839" t="s">
        <v>5716</v>
      </c>
      <c r="G234" s="839" t="s">
        <v>4931</v>
      </c>
      <c r="H234" s="839" t="s">
        <v>1434</v>
      </c>
      <c r="I234" s="839">
        <v>94</v>
      </c>
    </row>
    <row r="235" spans="1:9" x14ac:dyDescent="0.2">
      <c r="A235" s="838" t="s">
        <v>1512</v>
      </c>
      <c r="B235" s="1289">
        <f>'Part 3'!M121+'Part 3'!W121</f>
        <v>0</v>
      </c>
      <c r="C235" s="839" t="s">
        <v>3695</v>
      </c>
      <c r="D235" s="1290"/>
      <c r="E235" s="1290"/>
      <c r="F235" s="839" t="s">
        <v>5717</v>
      </c>
      <c r="G235" s="839" t="s">
        <v>4932</v>
      </c>
      <c r="H235" s="839" t="s">
        <v>1434</v>
      </c>
      <c r="I235" s="839">
        <v>95</v>
      </c>
    </row>
    <row r="236" spans="1:9" x14ac:dyDescent="0.2">
      <c r="A236" s="838" t="s">
        <v>1513</v>
      </c>
      <c r="B236" s="1289">
        <f>'Part 3'!AD121</f>
        <v>0</v>
      </c>
      <c r="C236" s="839" t="s">
        <v>3695</v>
      </c>
      <c r="D236" s="1290"/>
      <c r="E236" s="1290"/>
      <c r="F236" s="839" t="s">
        <v>5718</v>
      </c>
      <c r="G236" s="839" t="s">
        <v>4933</v>
      </c>
      <c r="H236" s="839" t="s">
        <v>1434</v>
      </c>
      <c r="I236" s="839">
        <v>96</v>
      </c>
    </row>
    <row r="237" spans="1:9" x14ac:dyDescent="0.2">
      <c r="A237" s="838" t="s">
        <v>1520</v>
      </c>
      <c r="B237" s="1289">
        <f>'Part 3'!J126+'Part 3'!T126</f>
        <v>0</v>
      </c>
      <c r="C237" s="839" t="s">
        <v>3695</v>
      </c>
      <c r="D237" s="1290"/>
      <c r="E237" s="1290"/>
      <c r="F237" s="839" t="s">
        <v>5719</v>
      </c>
      <c r="G237" s="839" t="s">
        <v>4934</v>
      </c>
      <c r="H237" s="839" t="s">
        <v>1434</v>
      </c>
      <c r="I237" s="839">
        <v>97</v>
      </c>
    </row>
    <row r="238" spans="1:9" x14ac:dyDescent="0.2">
      <c r="A238" s="838" t="s">
        <v>1521</v>
      </c>
      <c r="B238" s="1289">
        <f>'Part 3'!M126+'Part 3'!W126</f>
        <v>0</v>
      </c>
      <c r="C238" s="839" t="s">
        <v>3695</v>
      </c>
      <c r="D238" s="1290"/>
      <c r="E238" s="1290"/>
      <c r="F238" s="839" t="s">
        <v>5720</v>
      </c>
      <c r="G238" s="839" t="s">
        <v>4935</v>
      </c>
      <c r="H238" s="839" t="s">
        <v>1434</v>
      </c>
      <c r="I238" s="839">
        <v>98</v>
      </c>
    </row>
    <row r="239" spans="1:9" x14ac:dyDescent="0.2">
      <c r="A239" s="838" t="s">
        <v>1522</v>
      </c>
      <c r="B239" s="1289">
        <f>'Part 3'!AD126</f>
        <v>0</v>
      </c>
      <c r="C239" s="839" t="s">
        <v>3695</v>
      </c>
      <c r="D239" s="1290"/>
      <c r="E239" s="1290"/>
      <c r="F239" s="839" t="s">
        <v>5721</v>
      </c>
      <c r="G239" s="839" t="s">
        <v>4936</v>
      </c>
      <c r="H239" s="839" t="s">
        <v>1434</v>
      </c>
      <c r="I239" s="839">
        <v>99</v>
      </c>
    </row>
    <row r="240" spans="1:9" x14ac:dyDescent="0.2">
      <c r="A240" s="838" t="s">
        <v>1541</v>
      </c>
      <c r="B240" s="1289">
        <f>'Part 3'!J128+'Part 3'!T128</f>
        <v>0</v>
      </c>
      <c r="C240" s="839" t="s">
        <v>3695</v>
      </c>
      <c r="D240" s="1290"/>
      <c r="E240" s="1290"/>
      <c r="F240" s="839" t="s">
        <v>5722</v>
      </c>
      <c r="G240" s="839" t="s">
        <v>4937</v>
      </c>
      <c r="H240" s="839" t="s">
        <v>1434</v>
      </c>
      <c r="I240" s="839">
        <v>100</v>
      </c>
    </row>
    <row r="241" spans="1:9" x14ac:dyDescent="0.2">
      <c r="A241" s="838" t="s">
        <v>1542</v>
      </c>
      <c r="B241" s="1289">
        <f>'Part 3'!M128+'Part 3'!W128</f>
        <v>0</v>
      </c>
      <c r="C241" s="839" t="s">
        <v>3695</v>
      </c>
      <c r="D241" s="1290"/>
      <c r="E241" s="1290"/>
      <c r="F241" s="839" t="s">
        <v>5723</v>
      </c>
      <c r="G241" s="839" t="s">
        <v>4938</v>
      </c>
      <c r="H241" s="839" t="s">
        <v>1434</v>
      </c>
      <c r="I241" s="839">
        <v>101</v>
      </c>
    </row>
    <row r="242" spans="1:9" x14ac:dyDescent="0.2">
      <c r="A242" s="838" t="s">
        <v>1543</v>
      </c>
      <c r="B242" s="1289">
        <f>'Part 3'!AD128</f>
        <v>0</v>
      </c>
      <c r="C242" s="839" t="s">
        <v>3695</v>
      </c>
      <c r="D242" s="1290"/>
      <c r="E242" s="1290"/>
      <c r="F242" s="839" t="s">
        <v>5724</v>
      </c>
      <c r="G242" s="839" t="s">
        <v>4939</v>
      </c>
      <c r="H242" s="839" t="s">
        <v>1434</v>
      </c>
      <c r="I242" s="839">
        <v>102</v>
      </c>
    </row>
    <row r="243" spans="1:9" x14ac:dyDescent="0.2">
      <c r="A243" s="838" t="s">
        <v>1523</v>
      </c>
      <c r="B243" s="1289">
        <f>'Part 3'!J132+'Part 3'!T132</f>
        <v>0</v>
      </c>
      <c r="C243" s="839" t="s">
        <v>3695</v>
      </c>
      <c r="D243" s="1290"/>
      <c r="E243" s="1290"/>
      <c r="F243" s="839" t="s">
        <v>5725</v>
      </c>
      <c r="G243" s="839" t="s">
        <v>4940</v>
      </c>
      <c r="H243" s="839" t="s">
        <v>1434</v>
      </c>
      <c r="I243" s="839">
        <v>103</v>
      </c>
    </row>
    <row r="244" spans="1:9" ht="12.75" customHeight="1" x14ac:dyDescent="0.2">
      <c r="A244" s="838" t="s">
        <v>1524</v>
      </c>
      <c r="B244" s="1289">
        <f>'Part 3'!M132+'Part 3'!W132</f>
        <v>0</v>
      </c>
      <c r="C244" s="839" t="s">
        <v>3695</v>
      </c>
      <c r="D244" s="1290"/>
      <c r="E244" s="1290"/>
      <c r="F244" s="839" t="s">
        <v>5726</v>
      </c>
      <c r="G244" s="839" t="s">
        <v>4941</v>
      </c>
      <c r="H244" s="839" t="s">
        <v>1434</v>
      </c>
      <c r="I244" s="839">
        <v>104</v>
      </c>
    </row>
    <row r="245" spans="1:9" x14ac:dyDescent="0.2">
      <c r="A245" s="838" t="s">
        <v>1525</v>
      </c>
      <c r="B245" s="1289">
        <f>'Part 3'!AD132</f>
        <v>0</v>
      </c>
      <c r="C245" s="839" t="s">
        <v>3695</v>
      </c>
      <c r="D245" s="1290"/>
      <c r="E245" s="1290"/>
      <c r="F245" s="839" t="s">
        <v>5727</v>
      </c>
      <c r="G245" s="839" t="s">
        <v>4942</v>
      </c>
      <c r="H245" s="839" t="s">
        <v>1434</v>
      </c>
      <c r="I245" s="839">
        <v>105</v>
      </c>
    </row>
    <row r="246" spans="1:9" x14ac:dyDescent="0.2">
      <c r="A246" s="838" t="s">
        <v>1544</v>
      </c>
      <c r="B246" s="1289">
        <f>'Part 3'!J134+'Part 3'!T134</f>
        <v>0</v>
      </c>
      <c r="C246" s="839" t="s">
        <v>3695</v>
      </c>
      <c r="D246" s="1290"/>
      <c r="E246" s="1290"/>
      <c r="F246" s="839" t="s">
        <v>5728</v>
      </c>
      <c r="G246" s="839" t="s">
        <v>4943</v>
      </c>
      <c r="H246" s="839" t="s">
        <v>1434</v>
      </c>
      <c r="I246" s="839">
        <v>106</v>
      </c>
    </row>
    <row r="247" spans="1:9" x14ac:dyDescent="0.2">
      <c r="A247" s="838" t="s">
        <v>1545</v>
      </c>
      <c r="B247" s="1289">
        <f>'Part 3'!M134+'Part 3'!W134</f>
        <v>0</v>
      </c>
      <c r="C247" s="839" t="s">
        <v>3695</v>
      </c>
      <c r="D247" s="1290"/>
      <c r="E247" s="1290"/>
      <c r="F247" s="839" t="s">
        <v>5729</v>
      </c>
      <c r="G247" s="839" t="s">
        <v>4944</v>
      </c>
      <c r="H247" s="839" t="s">
        <v>1434</v>
      </c>
      <c r="I247" s="839">
        <v>107</v>
      </c>
    </row>
    <row r="248" spans="1:9" x14ac:dyDescent="0.2">
      <c r="A248" s="838" t="s">
        <v>1546</v>
      </c>
      <c r="B248" s="1289">
        <f>'Part 3'!AD134</f>
        <v>0</v>
      </c>
      <c r="C248" s="839" t="s">
        <v>3695</v>
      </c>
      <c r="D248" s="1290"/>
      <c r="E248" s="1290"/>
      <c r="F248" s="839" t="s">
        <v>5730</v>
      </c>
      <c r="G248" s="839" t="s">
        <v>4945</v>
      </c>
      <c r="H248" s="839" t="s">
        <v>1434</v>
      </c>
      <c r="I248" s="839">
        <v>108</v>
      </c>
    </row>
    <row r="249" spans="1:9" x14ac:dyDescent="0.2">
      <c r="A249" s="838" t="s">
        <v>1526</v>
      </c>
      <c r="B249" s="1289">
        <f>'Part 3'!J138+'Part 3'!T138</f>
        <v>0</v>
      </c>
      <c r="C249" s="839" t="s">
        <v>3695</v>
      </c>
      <c r="D249" s="1290"/>
      <c r="E249" s="1290"/>
      <c r="F249" s="839" t="s">
        <v>5731</v>
      </c>
      <c r="G249" s="839" t="s">
        <v>4946</v>
      </c>
      <c r="H249" s="839" t="s">
        <v>1434</v>
      </c>
      <c r="I249" s="839">
        <v>109</v>
      </c>
    </row>
    <row r="250" spans="1:9" ht="12.75" customHeight="1" x14ac:dyDescent="0.2">
      <c r="A250" s="838" t="s">
        <v>1527</v>
      </c>
      <c r="B250" s="1289">
        <f>'Part 3'!M138+'Part 3'!W138</f>
        <v>0</v>
      </c>
      <c r="C250" s="839" t="s">
        <v>3695</v>
      </c>
      <c r="D250" s="1290"/>
      <c r="E250" s="1290"/>
      <c r="F250" s="839" t="s">
        <v>5732</v>
      </c>
      <c r="G250" s="839" t="s">
        <v>4947</v>
      </c>
      <c r="H250" s="839" t="s">
        <v>1434</v>
      </c>
      <c r="I250" s="839">
        <v>110</v>
      </c>
    </row>
    <row r="251" spans="1:9" x14ac:dyDescent="0.2">
      <c r="A251" s="838" t="s">
        <v>1528</v>
      </c>
      <c r="B251" s="1289">
        <f>'Part 3'!AD138</f>
        <v>0</v>
      </c>
      <c r="C251" s="839" t="s">
        <v>3695</v>
      </c>
      <c r="D251" s="1290"/>
      <c r="E251" s="1290"/>
      <c r="F251" s="839" t="s">
        <v>5733</v>
      </c>
      <c r="G251" s="839" t="s">
        <v>4948</v>
      </c>
      <c r="H251" s="839" t="s">
        <v>1434</v>
      </c>
      <c r="I251" s="839">
        <v>111</v>
      </c>
    </row>
    <row r="252" spans="1:9" x14ac:dyDescent="0.2">
      <c r="A252" s="838" t="s">
        <v>1547</v>
      </c>
      <c r="B252" s="1289">
        <f>'Part 3'!J140+'Part 3'!T140</f>
        <v>0</v>
      </c>
      <c r="C252" s="839" t="s">
        <v>3695</v>
      </c>
      <c r="D252" s="1290"/>
      <c r="E252" s="1290"/>
      <c r="F252" s="839" t="s">
        <v>5734</v>
      </c>
      <c r="G252" s="839" t="s">
        <v>4949</v>
      </c>
      <c r="H252" s="839" t="s">
        <v>1434</v>
      </c>
      <c r="I252" s="839">
        <v>112</v>
      </c>
    </row>
    <row r="253" spans="1:9" x14ac:dyDescent="0.2">
      <c r="A253" s="838" t="s">
        <v>1548</v>
      </c>
      <c r="B253" s="1289">
        <f>'Part 3'!M140+'Part 3'!W140</f>
        <v>0</v>
      </c>
      <c r="C253" s="839" t="s">
        <v>3695</v>
      </c>
      <c r="D253" s="1290"/>
      <c r="E253" s="1290"/>
      <c r="F253" s="839" t="s">
        <v>5735</v>
      </c>
      <c r="G253" s="839" t="s">
        <v>4950</v>
      </c>
      <c r="H253" s="839" t="s">
        <v>1434</v>
      </c>
      <c r="I253" s="839">
        <v>113</v>
      </c>
    </row>
    <row r="254" spans="1:9" x14ac:dyDescent="0.2">
      <c r="A254" s="838" t="s">
        <v>1549</v>
      </c>
      <c r="B254" s="1289">
        <f>'Part 3'!AD140</f>
        <v>0</v>
      </c>
      <c r="C254" s="839" t="s">
        <v>3695</v>
      </c>
      <c r="D254" s="1290"/>
      <c r="E254" s="1290"/>
      <c r="F254" s="839" t="s">
        <v>5736</v>
      </c>
      <c r="G254" s="839" t="s">
        <v>4951</v>
      </c>
      <c r="H254" s="839" t="s">
        <v>1434</v>
      </c>
      <c r="I254" s="839">
        <v>114</v>
      </c>
    </row>
    <row r="255" spans="1:9" x14ac:dyDescent="0.2">
      <c r="A255" s="838" t="s">
        <v>1550</v>
      </c>
      <c r="B255" s="1289">
        <f>'Part 3'!J144+'Part 3'!T144</f>
        <v>0</v>
      </c>
      <c r="C255" s="839" t="s">
        <v>3695</v>
      </c>
      <c r="D255" s="1290"/>
      <c r="E255" s="1290"/>
      <c r="F255" s="839" t="s">
        <v>5737</v>
      </c>
      <c r="G255" s="839" t="s">
        <v>4952</v>
      </c>
      <c r="H255" s="839" t="s">
        <v>1434</v>
      </c>
      <c r="I255" s="839">
        <v>118</v>
      </c>
    </row>
    <row r="256" spans="1:9" x14ac:dyDescent="0.2">
      <c r="A256" s="838" t="s">
        <v>1551</v>
      </c>
      <c r="B256" s="1289">
        <f>'Part 3'!M144+'Part 3'!W144</f>
        <v>0</v>
      </c>
      <c r="C256" s="839" t="s">
        <v>3695</v>
      </c>
      <c r="D256" s="1290"/>
      <c r="E256" s="1290"/>
      <c r="F256" s="839" t="s">
        <v>5738</v>
      </c>
      <c r="G256" s="839" t="s">
        <v>4953</v>
      </c>
      <c r="H256" s="839" t="s">
        <v>1434</v>
      </c>
      <c r="I256" s="839">
        <v>119</v>
      </c>
    </row>
    <row r="257" spans="1:9" x14ac:dyDescent="0.2">
      <c r="A257" s="838" t="s">
        <v>1552</v>
      </c>
      <c r="B257" s="1289">
        <f>'Part 3'!AD144</f>
        <v>0</v>
      </c>
      <c r="C257" s="839" t="s">
        <v>3695</v>
      </c>
      <c r="D257" s="1290"/>
      <c r="E257" s="1290"/>
      <c r="F257" s="839" t="s">
        <v>5739</v>
      </c>
      <c r="G257" s="839" t="s">
        <v>4954</v>
      </c>
      <c r="H257" s="839" t="s">
        <v>1434</v>
      </c>
      <c r="I257" s="839">
        <v>120</v>
      </c>
    </row>
    <row r="258" spans="1:9" x14ac:dyDescent="0.2">
      <c r="A258" s="838" t="s">
        <v>1530</v>
      </c>
      <c r="B258" s="1289">
        <f>'Part 3'!J148+'Part 3'!T148</f>
        <v>0</v>
      </c>
      <c r="C258" s="839" t="s">
        <v>3695</v>
      </c>
      <c r="D258" s="1290"/>
      <c r="E258" s="1290"/>
      <c r="F258" s="839" t="s">
        <v>5740</v>
      </c>
      <c r="G258" s="839" t="s">
        <v>4955</v>
      </c>
      <c r="H258" s="839" t="s">
        <v>1434</v>
      </c>
      <c r="I258" s="839">
        <v>121</v>
      </c>
    </row>
    <row r="259" spans="1:9" ht="12.75" customHeight="1" x14ac:dyDescent="0.2">
      <c r="A259" s="838" t="s">
        <v>1531</v>
      </c>
      <c r="B259" s="1289">
        <f>'Part 3'!M148+'Part 3'!W148</f>
        <v>0</v>
      </c>
      <c r="C259" s="839" t="s">
        <v>3695</v>
      </c>
      <c r="D259" s="1290"/>
      <c r="E259" s="1290"/>
      <c r="F259" s="839" t="s">
        <v>5741</v>
      </c>
      <c r="G259" s="839" t="s">
        <v>4956</v>
      </c>
      <c r="H259" s="839" t="s">
        <v>1434</v>
      </c>
      <c r="I259" s="839">
        <v>122</v>
      </c>
    </row>
    <row r="260" spans="1:9" x14ac:dyDescent="0.2">
      <c r="A260" s="838" t="s">
        <v>1532</v>
      </c>
      <c r="B260" s="1289">
        <f>'Part 3'!AD148</f>
        <v>0</v>
      </c>
      <c r="C260" s="839" t="s">
        <v>3695</v>
      </c>
      <c r="D260" s="1290"/>
      <c r="E260" s="1290"/>
      <c r="F260" s="839" t="s">
        <v>5742</v>
      </c>
      <c r="G260" s="839" t="s">
        <v>4957</v>
      </c>
      <c r="H260" s="839" t="s">
        <v>1434</v>
      </c>
      <c r="I260" s="839">
        <v>123</v>
      </c>
    </row>
    <row r="261" spans="1:9" x14ac:dyDescent="0.2">
      <c r="A261" s="838" t="s">
        <v>1553</v>
      </c>
      <c r="B261" s="1289">
        <f>'Part 3'!J150+'Part 3'!T150</f>
        <v>0</v>
      </c>
      <c r="C261" s="839" t="s">
        <v>3695</v>
      </c>
      <c r="D261" s="1290"/>
      <c r="E261" s="1290"/>
      <c r="F261" s="839" t="s">
        <v>5743</v>
      </c>
      <c r="G261" s="839" t="s">
        <v>4958</v>
      </c>
      <c r="H261" s="839" t="s">
        <v>1434</v>
      </c>
      <c r="I261" s="839">
        <v>124</v>
      </c>
    </row>
    <row r="262" spans="1:9" x14ac:dyDescent="0.2">
      <c r="A262" s="838" t="s">
        <v>1554</v>
      </c>
      <c r="B262" s="1289">
        <f>'Part 3'!M150+'Part 3'!W150</f>
        <v>0</v>
      </c>
      <c r="C262" s="839" t="s">
        <v>3695</v>
      </c>
      <c r="D262" s="1290"/>
      <c r="E262" s="1290"/>
      <c r="F262" s="839" t="s">
        <v>5744</v>
      </c>
      <c r="G262" s="839" t="s">
        <v>4959</v>
      </c>
      <c r="H262" s="839" t="s">
        <v>1434</v>
      </c>
      <c r="I262" s="839">
        <v>125</v>
      </c>
    </row>
    <row r="263" spans="1:9" x14ac:dyDescent="0.2">
      <c r="A263" s="838" t="s">
        <v>1555</v>
      </c>
      <c r="B263" s="1289">
        <f>'Part 3'!AD150</f>
        <v>0</v>
      </c>
      <c r="C263" s="839" t="s">
        <v>3695</v>
      </c>
      <c r="D263" s="1290"/>
      <c r="E263" s="1290"/>
      <c r="F263" s="839" t="s">
        <v>5745</v>
      </c>
      <c r="G263" s="839" t="s">
        <v>4960</v>
      </c>
      <c r="H263" s="839" t="s">
        <v>1434</v>
      </c>
      <c r="I263" s="839">
        <v>126</v>
      </c>
    </row>
    <row r="264" spans="1:9" x14ac:dyDescent="0.2">
      <c r="A264" s="838" t="s">
        <v>1533</v>
      </c>
      <c r="B264" s="1289">
        <f>'Part 3'!J154+'Part 3'!T154</f>
        <v>0</v>
      </c>
      <c r="C264" s="839" t="s">
        <v>3695</v>
      </c>
      <c r="D264" s="1290"/>
      <c r="E264" s="1290"/>
      <c r="F264" s="839" t="s">
        <v>5746</v>
      </c>
      <c r="G264" s="839" t="s">
        <v>4961</v>
      </c>
      <c r="H264" s="839" t="s">
        <v>1434</v>
      </c>
      <c r="I264" s="839">
        <v>127</v>
      </c>
    </row>
    <row r="265" spans="1:9" ht="12.75" customHeight="1" x14ac:dyDescent="0.2">
      <c r="A265" s="838" t="s">
        <v>1534</v>
      </c>
      <c r="B265" s="1289">
        <f>'Part 3'!M154+'Part 3'!W154</f>
        <v>0</v>
      </c>
      <c r="C265" s="839" t="s">
        <v>3695</v>
      </c>
      <c r="D265" s="1290"/>
      <c r="E265" s="1290"/>
      <c r="F265" s="839" t="s">
        <v>5747</v>
      </c>
      <c r="G265" s="839" t="s">
        <v>4962</v>
      </c>
      <c r="H265" s="839" t="s">
        <v>1434</v>
      </c>
      <c r="I265" s="839">
        <v>128</v>
      </c>
    </row>
    <row r="266" spans="1:9" x14ac:dyDescent="0.2">
      <c r="A266" s="838" t="s">
        <v>1535</v>
      </c>
      <c r="B266" s="1289">
        <f>'Part 3'!AD154</f>
        <v>0</v>
      </c>
      <c r="C266" s="839" t="s">
        <v>3695</v>
      </c>
      <c r="D266" s="1290"/>
      <c r="E266" s="1290"/>
      <c r="F266" s="839" t="s">
        <v>5748</v>
      </c>
      <c r="G266" s="839" t="s">
        <v>4963</v>
      </c>
      <c r="H266" s="839" t="s">
        <v>1434</v>
      </c>
      <c r="I266" s="839">
        <v>129</v>
      </c>
    </row>
    <row r="267" spans="1:9" x14ac:dyDescent="0.2">
      <c r="A267" s="838" t="s">
        <v>1556</v>
      </c>
      <c r="B267" s="1289">
        <f>'Part 3'!J156+'Part 3'!T156</f>
        <v>0</v>
      </c>
      <c r="C267" s="839" t="s">
        <v>3695</v>
      </c>
      <c r="D267" s="1290"/>
      <c r="E267" s="1290"/>
      <c r="F267" s="839" t="s">
        <v>5749</v>
      </c>
      <c r="G267" s="839" t="s">
        <v>4964</v>
      </c>
      <c r="H267" s="839" t="s">
        <v>1434</v>
      </c>
      <c r="I267" s="839">
        <v>130</v>
      </c>
    </row>
    <row r="268" spans="1:9" x14ac:dyDescent="0.2">
      <c r="A268" s="838" t="s">
        <v>1557</v>
      </c>
      <c r="B268" s="1289">
        <f>'Part 3'!M156+'Part 3'!W156</f>
        <v>0</v>
      </c>
      <c r="C268" s="839" t="s">
        <v>3695</v>
      </c>
      <c r="D268" s="1290"/>
      <c r="E268" s="1290"/>
      <c r="F268" s="839" t="s">
        <v>5750</v>
      </c>
      <c r="G268" s="839" t="s">
        <v>4965</v>
      </c>
      <c r="H268" s="839" t="s">
        <v>1434</v>
      </c>
      <c r="I268" s="839">
        <v>131</v>
      </c>
    </row>
    <row r="269" spans="1:9" x14ac:dyDescent="0.2">
      <c r="A269" s="838" t="s">
        <v>1558</v>
      </c>
      <c r="B269" s="1289">
        <f>'Part 3'!AD156</f>
        <v>0</v>
      </c>
      <c r="C269" s="839" t="s">
        <v>3695</v>
      </c>
      <c r="D269" s="1290"/>
      <c r="E269" s="1290"/>
      <c r="F269" s="839" t="s">
        <v>5751</v>
      </c>
      <c r="G269" s="839" t="s">
        <v>4966</v>
      </c>
      <c r="H269" s="839" t="s">
        <v>1434</v>
      </c>
      <c r="I269" s="839">
        <v>132</v>
      </c>
    </row>
    <row r="270" spans="1:9" x14ac:dyDescent="0.2">
      <c r="A270" s="838" t="s">
        <v>1536</v>
      </c>
      <c r="B270" s="1289">
        <f>'Part 3'!M159+'Part 3'!W159</f>
        <v>0</v>
      </c>
      <c r="C270" s="839" t="s">
        <v>3695</v>
      </c>
      <c r="D270" s="1290"/>
      <c r="E270" s="1290"/>
      <c r="F270" s="839" t="s">
        <v>5752</v>
      </c>
      <c r="G270" s="839" t="s">
        <v>4967</v>
      </c>
      <c r="H270" s="839" t="s">
        <v>1434</v>
      </c>
      <c r="I270" s="839">
        <v>133</v>
      </c>
    </row>
    <row r="271" spans="1:9" ht="12.75" customHeight="1" x14ac:dyDescent="0.2">
      <c r="A271" s="838" t="s">
        <v>1537</v>
      </c>
      <c r="B271" s="1289">
        <f>'Part 3'!J161+'Part 3'!T161</f>
        <v>0</v>
      </c>
      <c r="C271" s="839" t="s">
        <v>3695</v>
      </c>
      <c r="D271" s="1290"/>
      <c r="E271" s="1290"/>
      <c r="F271" s="839" t="s">
        <v>5753</v>
      </c>
      <c r="G271" s="839" t="s">
        <v>4968</v>
      </c>
      <c r="H271" s="839" t="s">
        <v>1434</v>
      </c>
      <c r="I271" s="839">
        <v>134</v>
      </c>
    </row>
    <row r="272" spans="1:9" ht="12.75" customHeight="1" x14ac:dyDescent="0.2">
      <c r="A272" s="1334" t="s">
        <v>4154</v>
      </c>
      <c r="B272" s="1289">
        <v>0</v>
      </c>
      <c r="C272" s="839" t="s">
        <v>3695</v>
      </c>
      <c r="D272" s="1290"/>
      <c r="E272" s="1290"/>
      <c r="F272" s="839" t="s">
        <v>5754</v>
      </c>
      <c r="G272" s="839" t="s">
        <v>4969</v>
      </c>
      <c r="H272" s="839" t="s">
        <v>1434</v>
      </c>
      <c r="I272" s="839">
        <v>135</v>
      </c>
    </row>
    <row r="273" spans="1:9" ht="12.75" customHeight="1" x14ac:dyDescent="0.2">
      <c r="A273" s="839" t="s">
        <v>4155</v>
      </c>
      <c r="B273" s="1289">
        <f>'Part 3'!M163+'Part 3'!W163</f>
        <v>0</v>
      </c>
      <c r="C273" s="839" t="s">
        <v>3695</v>
      </c>
      <c r="D273" s="1290"/>
      <c r="E273" s="1290"/>
      <c r="F273" s="839" t="s">
        <v>5755</v>
      </c>
      <c r="G273" s="839" t="s">
        <v>4970</v>
      </c>
      <c r="H273" s="839" t="s">
        <v>1434</v>
      </c>
      <c r="I273" s="839">
        <v>136</v>
      </c>
    </row>
    <row r="274" spans="1:9" ht="12.75" customHeight="1" x14ac:dyDescent="0.2">
      <c r="A274" s="1296" t="s">
        <v>7699</v>
      </c>
      <c r="B274" s="1289">
        <f>'Part 3'!J165+'Part 3'!T165</f>
        <v>0</v>
      </c>
      <c r="C274" s="839"/>
      <c r="D274" s="1290"/>
      <c r="E274" s="1290"/>
      <c r="F274" s="839"/>
      <c r="G274" s="839"/>
      <c r="H274" s="839"/>
      <c r="I274" s="839"/>
    </row>
    <row r="275" spans="1:9" ht="12.75" customHeight="1" x14ac:dyDescent="0.2">
      <c r="A275" s="1296" t="s">
        <v>7695</v>
      </c>
      <c r="B275" s="1289">
        <f>'Part 3'!M165+'Part 3'!W165</f>
        <v>0</v>
      </c>
      <c r="C275" s="839"/>
      <c r="D275" s="1290"/>
      <c r="E275" s="1290"/>
      <c r="F275" s="839"/>
      <c r="G275" s="839"/>
      <c r="H275" s="839"/>
      <c r="I275" s="839"/>
    </row>
    <row r="276" spans="1:9" x14ac:dyDescent="0.2">
      <c r="A276" s="838" t="s">
        <v>1538</v>
      </c>
      <c r="B276" s="1289">
        <f>'Part 3'!J169+'Part 3'!T169</f>
        <v>0</v>
      </c>
      <c r="C276" s="839" t="s">
        <v>3695</v>
      </c>
      <c r="D276" s="1290"/>
      <c r="E276" s="1290"/>
      <c r="F276" s="839" t="s">
        <v>5756</v>
      </c>
      <c r="G276" s="839" t="s">
        <v>4971</v>
      </c>
      <c r="H276" s="839" t="s">
        <v>1434</v>
      </c>
      <c r="I276" s="839">
        <v>137</v>
      </c>
    </row>
    <row r="277" spans="1:9" x14ac:dyDescent="0.2">
      <c r="A277" s="838" t="s">
        <v>1539</v>
      </c>
      <c r="B277" s="1289">
        <f>'Part 3'!M169+'Part 3'!W169</f>
        <v>0</v>
      </c>
      <c r="C277" s="839" t="s">
        <v>3695</v>
      </c>
      <c r="D277" s="1290"/>
      <c r="E277" s="1290"/>
      <c r="F277" s="839" t="s">
        <v>5757</v>
      </c>
      <c r="G277" s="839" t="s">
        <v>4972</v>
      </c>
      <c r="H277" s="839" t="s">
        <v>1434</v>
      </c>
      <c r="I277" s="839">
        <v>138</v>
      </c>
    </row>
    <row r="278" spans="1:9" x14ac:dyDescent="0.2">
      <c r="A278" s="838" t="s">
        <v>1540</v>
      </c>
      <c r="B278" s="1289">
        <f>'Part 3'!AD169</f>
        <v>0</v>
      </c>
      <c r="C278" s="839" t="s">
        <v>3695</v>
      </c>
      <c r="D278" s="1290"/>
      <c r="E278" s="1290"/>
      <c r="F278" s="839" t="s">
        <v>5758</v>
      </c>
      <c r="G278" s="839" t="s">
        <v>4973</v>
      </c>
      <c r="H278" s="839" t="s">
        <v>1434</v>
      </c>
      <c r="I278" s="839">
        <v>139</v>
      </c>
    </row>
    <row r="279" spans="1:9" x14ac:dyDescent="0.2">
      <c r="A279" s="839" t="s">
        <v>1559</v>
      </c>
      <c r="B279" s="1289">
        <f>'Part 3'!J174+'Part 3'!T174</f>
        <v>0</v>
      </c>
      <c r="C279" s="839" t="s">
        <v>3695</v>
      </c>
      <c r="D279" s="1290"/>
      <c r="E279" s="1290"/>
      <c r="F279" s="839" t="s">
        <v>5759</v>
      </c>
      <c r="G279" s="839" t="s">
        <v>4974</v>
      </c>
      <c r="H279" s="839" t="s">
        <v>1434</v>
      </c>
      <c r="I279" s="839">
        <v>140</v>
      </c>
    </row>
    <row r="280" spans="1:9" x14ac:dyDescent="0.2">
      <c r="A280" s="839" t="s">
        <v>1560</v>
      </c>
      <c r="B280" s="1289">
        <f>'Part 3'!M174+'Part 3'!W174</f>
        <v>0</v>
      </c>
      <c r="C280" s="839" t="s">
        <v>3695</v>
      </c>
      <c r="D280" s="1290"/>
      <c r="E280" s="1290"/>
      <c r="F280" s="839" t="s">
        <v>5760</v>
      </c>
      <c r="G280" s="839" t="s">
        <v>4975</v>
      </c>
      <c r="H280" s="839" t="s">
        <v>1434</v>
      </c>
      <c r="I280" s="839">
        <v>141</v>
      </c>
    </row>
    <row r="281" spans="1:9" x14ac:dyDescent="0.2">
      <c r="A281" s="839" t="s">
        <v>1561</v>
      </c>
      <c r="B281" s="1289">
        <f>'Part 3'!AD174</f>
        <v>0</v>
      </c>
      <c r="C281" s="839" t="s">
        <v>3695</v>
      </c>
      <c r="D281" s="1290"/>
      <c r="E281" s="1290"/>
      <c r="F281" s="839" t="s">
        <v>5761</v>
      </c>
      <c r="G281" s="839" t="s">
        <v>4976</v>
      </c>
      <c r="H281" s="839" t="s">
        <v>1434</v>
      </c>
      <c r="I281" s="839">
        <v>142</v>
      </c>
    </row>
    <row r="282" spans="1:9" x14ac:dyDescent="0.2">
      <c r="A282" s="839" t="s">
        <v>1562</v>
      </c>
      <c r="B282" s="1289">
        <f>'Part 3'!J178+'Part 3'!T178</f>
        <v>0</v>
      </c>
      <c r="C282" s="839" t="s">
        <v>3695</v>
      </c>
      <c r="D282" s="1290"/>
      <c r="E282" s="1290"/>
      <c r="F282" s="839" t="s">
        <v>5762</v>
      </c>
      <c r="G282" s="839" t="s">
        <v>4977</v>
      </c>
      <c r="H282" s="839" t="s">
        <v>1434</v>
      </c>
      <c r="I282" s="839">
        <v>143</v>
      </c>
    </row>
    <row r="283" spans="1:9" x14ac:dyDescent="0.2">
      <c r="A283" s="839" t="s">
        <v>1563</v>
      </c>
      <c r="B283" s="1289">
        <f>'Part 3'!M178+'Part 3'!W178</f>
        <v>0</v>
      </c>
      <c r="C283" s="839" t="s">
        <v>3695</v>
      </c>
      <c r="D283" s="1290"/>
      <c r="E283" s="1290"/>
      <c r="F283" s="839" t="s">
        <v>5763</v>
      </c>
      <c r="G283" s="839" t="s">
        <v>4978</v>
      </c>
      <c r="H283" s="839" t="s">
        <v>1434</v>
      </c>
      <c r="I283" s="839">
        <v>144</v>
      </c>
    </row>
    <row r="284" spans="1:9" x14ac:dyDescent="0.2">
      <c r="A284" s="839" t="s">
        <v>1564</v>
      </c>
      <c r="B284" s="1289">
        <f>'Part 3'!AD178</f>
        <v>0</v>
      </c>
      <c r="C284" s="839" t="s">
        <v>3695</v>
      </c>
      <c r="D284" s="1290"/>
      <c r="E284" s="1290"/>
      <c r="F284" s="839" t="s">
        <v>5764</v>
      </c>
      <c r="G284" s="839" t="s">
        <v>4979</v>
      </c>
      <c r="H284" s="839" t="s">
        <v>1434</v>
      </c>
      <c r="I284" s="839">
        <v>145</v>
      </c>
    </row>
    <row r="285" spans="1:9" x14ac:dyDescent="0.2">
      <c r="A285" s="839" t="s">
        <v>1565</v>
      </c>
      <c r="B285" s="1289">
        <f>'Part 3'!J182+'Part 3'!T182</f>
        <v>0</v>
      </c>
      <c r="C285" s="839" t="s">
        <v>3695</v>
      </c>
      <c r="D285" s="1290"/>
      <c r="E285" s="1290"/>
      <c r="F285" s="839" t="s">
        <v>5765</v>
      </c>
      <c r="G285" s="839" t="s">
        <v>4980</v>
      </c>
      <c r="H285" s="839" t="s">
        <v>1434</v>
      </c>
      <c r="I285" s="839">
        <v>146</v>
      </c>
    </row>
    <row r="286" spans="1:9" x14ac:dyDescent="0.2">
      <c r="A286" s="839" t="s">
        <v>1566</v>
      </c>
      <c r="B286" s="1289">
        <f>'Part 3'!M182+'Part 3'!W182</f>
        <v>0</v>
      </c>
      <c r="C286" s="839" t="s">
        <v>3695</v>
      </c>
      <c r="D286" s="1290"/>
      <c r="E286" s="1290"/>
      <c r="F286" s="839" t="s">
        <v>5766</v>
      </c>
      <c r="G286" s="839" t="s">
        <v>4981</v>
      </c>
      <c r="H286" s="839" t="s">
        <v>1434</v>
      </c>
      <c r="I286" s="839">
        <v>147</v>
      </c>
    </row>
    <row r="287" spans="1:9" x14ac:dyDescent="0.2">
      <c r="A287" s="839" t="s">
        <v>1567</v>
      </c>
      <c r="B287" s="1289">
        <f>'Part 3'!AD182</f>
        <v>0</v>
      </c>
      <c r="C287" s="839" t="s">
        <v>3695</v>
      </c>
      <c r="D287" s="1290"/>
      <c r="E287" s="1290"/>
      <c r="F287" s="839" t="s">
        <v>5767</v>
      </c>
      <c r="G287" s="839" t="s">
        <v>4982</v>
      </c>
      <c r="H287" s="839" t="s">
        <v>1434</v>
      </c>
      <c r="I287" s="839">
        <v>148</v>
      </c>
    </row>
    <row r="288" spans="1:9" x14ac:dyDescent="0.2">
      <c r="A288" s="839" t="s">
        <v>1568</v>
      </c>
      <c r="B288" s="1289">
        <f>'Part 3'!J186+'Part 3'!T186</f>
        <v>0</v>
      </c>
      <c r="C288" s="839" t="s">
        <v>3695</v>
      </c>
      <c r="D288" s="1290"/>
      <c r="E288" s="1290"/>
      <c r="F288" s="839" t="s">
        <v>5768</v>
      </c>
      <c r="G288" s="839" t="s">
        <v>4983</v>
      </c>
      <c r="H288" s="839" t="s">
        <v>1434</v>
      </c>
      <c r="I288" s="839">
        <v>149</v>
      </c>
    </row>
    <row r="289" spans="1:9" x14ac:dyDescent="0.2">
      <c r="A289" s="839" t="s">
        <v>1569</v>
      </c>
      <c r="B289" s="1289">
        <f>'Part 3'!M186+'Part 3'!W186</f>
        <v>0</v>
      </c>
      <c r="C289" s="839" t="s">
        <v>3695</v>
      </c>
      <c r="D289" s="1290"/>
      <c r="E289" s="1290"/>
      <c r="F289" s="839" t="s">
        <v>5769</v>
      </c>
      <c r="G289" s="839" t="s">
        <v>4984</v>
      </c>
      <c r="H289" s="839" t="s">
        <v>1434</v>
      </c>
      <c r="I289" s="839">
        <v>150</v>
      </c>
    </row>
    <row r="290" spans="1:9" x14ac:dyDescent="0.2">
      <c r="A290" s="839" t="s">
        <v>1570</v>
      </c>
      <c r="B290" s="1289">
        <f>'Part 3'!AD186</f>
        <v>0</v>
      </c>
      <c r="C290" s="839" t="s">
        <v>3695</v>
      </c>
      <c r="D290" s="1290"/>
      <c r="E290" s="1290"/>
      <c r="F290" s="839" t="s">
        <v>5770</v>
      </c>
      <c r="G290" s="839" t="s">
        <v>4985</v>
      </c>
      <c r="H290" s="839" t="s">
        <v>1434</v>
      </c>
      <c r="I290" s="839">
        <v>151</v>
      </c>
    </row>
    <row r="291" spans="1:9" x14ac:dyDescent="0.2">
      <c r="A291" s="839" t="s">
        <v>1571</v>
      </c>
      <c r="B291" s="1289">
        <f>'Part 3'!J188+'Part 3'!T188</f>
        <v>0</v>
      </c>
      <c r="C291" s="839" t="s">
        <v>3695</v>
      </c>
      <c r="D291" s="1290"/>
      <c r="E291" s="1290"/>
      <c r="F291" s="839" t="s">
        <v>5771</v>
      </c>
      <c r="G291" s="839" t="s">
        <v>4986</v>
      </c>
      <c r="H291" s="839" t="s">
        <v>1434</v>
      </c>
      <c r="I291" s="839">
        <v>152</v>
      </c>
    </row>
    <row r="292" spans="1:9" x14ac:dyDescent="0.2">
      <c r="A292" s="839" t="s">
        <v>1572</v>
      </c>
      <c r="B292" s="1289">
        <f>'Part 3'!M188+'Part 3'!W188</f>
        <v>0</v>
      </c>
      <c r="C292" s="839" t="s">
        <v>3695</v>
      </c>
      <c r="D292" s="1290"/>
      <c r="E292" s="1290"/>
      <c r="F292" s="839" t="s">
        <v>5772</v>
      </c>
      <c r="G292" s="839" t="s">
        <v>4987</v>
      </c>
      <c r="H292" s="839" t="s">
        <v>1434</v>
      </c>
      <c r="I292" s="839">
        <v>153</v>
      </c>
    </row>
    <row r="293" spans="1:9" x14ac:dyDescent="0.2">
      <c r="A293" s="839" t="s">
        <v>1573</v>
      </c>
      <c r="B293" s="1289">
        <f>'Part 3'!AD188</f>
        <v>0</v>
      </c>
      <c r="C293" s="839" t="s">
        <v>3695</v>
      </c>
      <c r="D293" s="1290"/>
      <c r="E293" s="1290"/>
      <c r="F293" s="839" t="s">
        <v>5773</v>
      </c>
      <c r="G293" s="839" t="s">
        <v>4988</v>
      </c>
      <c r="H293" s="839" t="s">
        <v>1434</v>
      </c>
      <c r="I293" s="839">
        <v>154</v>
      </c>
    </row>
    <row r="294" spans="1:9" x14ac:dyDescent="0.2">
      <c r="A294" s="839" t="s">
        <v>1574</v>
      </c>
      <c r="B294" s="1289">
        <f>'Part 3'!J192+'Part 3'!T192</f>
        <v>0</v>
      </c>
      <c r="C294" s="839" t="s">
        <v>3695</v>
      </c>
      <c r="D294" s="1290"/>
      <c r="E294" s="1290"/>
      <c r="F294" s="839" t="s">
        <v>5774</v>
      </c>
      <c r="G294" s="839" t="s">
        <v>4989</v>
      </c>
      <c r="H294" s="839" t="s">
        <v>1434</v>
      </c>
      <c r="I294" s="839">
        <v>161</v>
      </c>
    </row>
    <row r="295" spans="1:9" x14ac:dyDescent="0.2">
      <c r="A295" s="839" t="s">
        <v>1575</v>
      </c>
      <c r="B295" s="1289">
        <f>'Part 3'!M192+'Part 3'!W192</f>
        <v>0</v>
      </c>
      <c r="C295" s="839" t="s">
        <v>3695</v>
      </c>
      <c r="D295" s="1290"/>
      <c r="E295" s="1290"/>
      <c r="F295" s="839" t="s">
        <v>5775</v>
      </c>
      <c r="G295" s="839" t="s">
        <v>4990</v>
      </c>
      <c r="H295" s="839" t="s">
        <v>1434</v>
      </c>
      <c r="I295" s="839">
        <v>162</v>
      </c>
    </row>
    <row r="296" spans="1:9" x14ac:dyDescent="0.2">
      <c r="A296" s="839" t="s">
        <v>1576</v>
      </c>
      <c r="B296" s="1289">
        <f>'Part 3'!AD192</f>
        <v>0</v>
      </c>
      <c r="C296" s="839" t="s">
        <v>3695</v>
      </c>
      <c r="D296" s="1290"/>
      <c r="E296" s="1290"/>
      <c r="F296" s="839" t="s">
        <v>5776</v>
      </c>
      <c r="G296" s="839" t="s">
        <v>4991</v>
      </c>
      <c r="H296" s="839" t="s">
        <v>1434</v>
      </c>
      <c r="I296" s="839">
        <v>163</v>
      </c>
    </row>
    <row r="297" spans="1:9" x14ac:dyDescent="0.2">
      <c r="A297" s="839" t="s">
        <v>1578</v>
      </c>
      <c r="B297" s="1289">
        <f>'Part 3'!J196+'Part 3'!T196</f>
        <v>0</v>
      </c>
      <c r="C297" s="839" t="s">
        <v>3695</v>
      </c>
      <c r="D297" s="1290"/>
      <c r="E297" s="1290"/>
      <c r="F297" s="839" t="s">
        <v>5777</v>
      </c>
      <c r="G297" s="839" t="s">
        <v>4992</v>
      </c>
      <c r="H297" s="839" t="s">
        <v>1434</v>
      </c>
      <c r="I297" s="839">
        <v>167</v>
      </c>
    </row>
    <row r="298" spans="1:9" x14ac:dyDescent="0.2">
      <c r="A298" s="839" t="s">
        <v>1579</v>
      </c>
      <c r="B298" s="1289">
        <f>'Part 3'!M196+'Part 3'!W196</f>
        <v>0</v>
      </c>
      <c r="C298" s="839" t="s">
        <v>3695</v>
      </c>
      <c r="D298" s="1290"/>
      <c r="E298" s="1290"/>
      <c r="F298" s="839" t="s">
        <v>5778</v>
      </c>
      <c r="G298" s="839" t="s">
        <v>4993</v>
      </c>
      <c r="H298" s="839" t="s">
        <v>1434</v>
      </c>
      <c r="I298" s="839">
        <v>168</v>
      </c>
    </row>
    <row r="299" spans="1:9" x14ac:dyDescent="0.2">
      <c r="A299" s="839" t="s">
        <v>1580</v>
      </c>
      <c r="B299" s="1289">
        <f>'Part 3'!AD196</f>
        <v>0</v>
      </c>
      <c r="C299" s="839" t="s">
        <v>3695</v>
      </c>
      <c r="D299" s="1290"/>
      <c r="E299" s="1290"/>
      <c r="F299" s="839" t="s">
        <v>5779</v>
      </c>
      <c r="G299" s="839" t="s">
        <v>4994</v>
      </c>
      <c r="H299" s="839" t="s">
        <v>1434</v>
      </c>
      <c r="I299" s="839">
        <v>169</v>
      </c>
    </row>
    <row r="300" spans="1:9" x14ac:dyDescent="0.2">
      <c r="A300" s="839" t="s">
        <v>1581</v>
      </c>
      <c r="B300" s="1289">
        <f>'Part 3'!J200+'Part 3'!T200</f>
        <v>0</v>
      </c>
      <c r="C300" s="839" t="s">
        <v>3695</v>
      </c>
      <c r="D300" s="1290"/>
      <c r="E300" s="1290"/>
      <c r="F300" s="839" t="s">
        <v>5780</v>
      </c>
      <c r="G300" s="839" t="s">
        <v>4995</v>
      </c>
      <c r="H300" s="839" t="s">
        <v>1434</v>
      </c>
      <c r="I300" s="839">
        <v>170</v>
      </c>
    </row>
    <row r="301" spans="1:9" x14ac:dyDescent="0.2">
      <c r="A301" s="839" t="s">
        <v>1582</v>
      </c>
      <c r="B301" s="1289">
        <f>'Part 3'!M200+'Part 3'!W200</f>
        <v>0</v>
      </c>
      <c r="C301" s="839" t="s">
        <v>3695</v>
      </c>
      <c r="D301" s="1290"/>
      <c r="E301" s="1290"/>
      <c r="F301" s="839" t="s">
        <v>5781</v>
      </c>
      <c r="G301" s="839" t="s">
        <v>4996</v>
      </c>
      <c r="H301" s="839" t="s">
        <v>1434</v>
      </c>
      <c r="I301" s="839">
        <v>171</v>
      </c>
    </row>
    <row r="302" spans="1:9" x14ac:dyDescent="0.2">
      <c r="A302" s="839" t="s">
        <v>1583</v>
      </c>
      <c r="B302" s="1289">
        <f>'Part 3'!AD200</f>
        <v>0</v>
      </c>
      <c r="C302" s="839" t="s">
        <v>3695</v>
      </c>
      <c r="D302" s="1290"/>
      <c r="E302" s="1290"/>
      <c r="F302" s="839" t="s">
        <v>5782</v>
      </c>
      <c r="G302" s="839" t="s">
        <v>4997</v>
      </c>
      <c r="H302" s="839" t="s">
        <v>1434</v>
      </c>
      <c r="I302" s="839">
        <v>172</v>
      </c>
    </row>
    <row r="303" spans="1:9" x14ac:dyDescent="0.2">
      <c r="A303" s="839" t="s">
        <v>1584</v>
      </c>
      <c r="B303" s="1289">
        <f>'Part 3'!J202+'Part 3'!T202</f>
        <v>0</v>
      </c>
      <c r="C303" s="839" t="s">
        <v>3695</v>
      </c>
      <c r="D303" s="1290"/>
      <c r="E303" s="1290"/>
      <c r="F303" s="839" t="s">
        <v>5783</v>
      </c>
      <c r="G303" s="839" t="s">
        <v>4998</v>
      </c>
      <c r="H303" s="839" t="s">
        <v>1434</v>
      </c>
      <c r="I303" s="839">
        <v>173</v>
      </c>
    </row>
    <row r="304" spans="1:9" x14ac:dyDescent="0.2">
      <c r="A304" s="839" t="s">
        <v>1585</v>
      </c>
      <c r="B304" s="1289">
        <f>'Part 3'!M202+'Part 3'!W202</f>
        <v>0</v>
      </c>
      <c r="C304" s="839" t="s">
        <v>3695</v>
      </c>
      <c r="D304" s="1290"/>
      <c r="E304" s="1290"/>
      <c r="F304" s="839" t="s">
        <v>5784</v>
      </c>
      <c r="G304" s="839" t="s">
        <v>4999</v>
      </c>
      <c r="H304" s="839" t="s">
        <v>1434</v>
      </c>
      <c r="I304" s="839">
        <v>174</v>
      </c>
    </row>
    <row r="305" spans="1:9" x14ac:dyDescent="0.2">
      <c r="A305" s="839" t="s">
        <v>1586</v>
      </c>
      <c r="B305" s="1289">
        <f>'Part 3'!AD202</f>
        <v>0</v>
      </c>
      <c r="C305" s="839" t="s">
        <v>3695</v>
      </c>
      <c r="D305" s="1290"/>
      <c r="E305" s="1290"/>
      <c r="F305" s="839" t="s">
        <v>5785</v>
      </c>
      <c r="G305" s="839" t="s">
        <v>5000</v>
      </c>
      <c r="H305" s="839" t="s">
        <v>1434</v>
      </c>
      <c r="I305" s="839">
        <v>175</v>
      </c>
    </row>
    <row r="306" spans="1:9" x14ac:dyDescent="0.2">
      <c r="A306" s="839" t="s">
        <v>1587</v>
      </c>
      <c r="B306" s="1289">
        <f>'Part 3'!J206+'Part 3'!T206</f>
        <v>0</v>
      </c>
      <c r="C306" s="839" t="s">
        <v>3695</v>
      </c>
      <c r="D306" s="1290"/>
      <c r="E306" s="1290"/>
      <c r="F306" s="839" t="s">
        <v>5786</v>
      </c>
      <c r="G306" s="839" t="s">
        <v>5001</v>
      </c>
      <c r="H306" s="839" t="s">
        <v>1434</v>
      </c>
      <c r="I306" s="839">
        <v>176</v>
      </c>
    </row>
    <row r="307" spans="1:9" x14ac:dyDescent="0.2">
      <c r="A307" s="839" t="s">
        <v>1588</v>
      </c>
      <c r="B307" s="1289">
        <f>'Part 3'!M206+'Part 3'!W206</f>
        <v>0</v>
      </c>
      <c r="C307" s="839" t="s">
        <v>3695</v>
      </c>
      <c r="D307" s="1290"/>
      <c r="E307" s="1290"/>
      <c r="F307" s="839" t="s">
        <v>5787</v>
      </c>
      <c r="G307" s="839" t="s">
        <v>5002</v>
      </c>
      <c r="H307" s="839" t="s">
        <v>1434</v>
      </c>
      <c r="I307" s="839">
        <v>177</v>
      </c>
    </row>
    <row r="308" spans="1:9" x14ac:dyDescent="0.2">
      <c r="A308" s="839" t="s">
        <v>1589</v>
      </c>
      <c r="B308" s="1289">
        <f>'Part 3'!AD206</f>
        <v>0</v>
      </c>
      <c r="C308" s="839" t="s">
        <v>3695</v>
      </c>
      <c r="D308" s="1290"/>
      <c r="E308" s="1290"/>
      <c r="F308" s="839" t="s">
        <v>5788</v>
      </c>
      <c r="G308" s="839" t="s">
        <v>5003</v>
      </c>
      <c r="H308" s="839" t="s">
        <v>1434</v>
      </c>
      <c r="I308" s="839">
        <v>178</v>
      </c>
    </row>
    <row r="309" spans="1:9" x14ac:dyDescent="0.2">
      <c r="A309" s="839" t="s">
        <v>1590</v>
      </c>
      <c r="B309" s="1289">
        <f>'Part 3'!J210+'Part 3'!T210</f>
        <v>0</v>
      </c>
      <c r="C309" s="839" t="s">
        <v>3695</v>
      </c>
      <c r="D309" s="1290"/>
      <c r="E309" s="1290"/>
      <c r="F309" s="839" t="s">
        <v>5789</v>
      </c>
      <c r="G309" s="839" t="s">
        <v>5004</v>
      </c>
      <c r="H309" s="839" t="s">
        <v>1434</v>
      </c>
      <c r="I309" s="839">
        <v>179</v>
      </c>
    </row>
    <row r="310" spans="1:9" x14ac:dyDescent="0.2">
      <c r="A310" s="839" t="s">
        <v>1591</v>
      </c>
      <c r="B310" s="1289">
        <f>'Part 3'!M210+'Part 3'!W210</f>
        <v>0</v>
      </c>
      <c r="C310" s="839" t="s">
        <v>3695</v>
      </c>
      <c r="D310" s="1290"/>
      <c r="E310" s="1290"/>
      <c r="F310" s="839" t="s">
        <v>5790</v>
      </c>
      <c r="G310" s="839" t="s">
        <v>5005</v>
      </c>
      <c r="H310" s="839" t="s">
        <v>1434</v>
      </c>
      <c r="I310" s="839">
        <v>180</v>
      </c>
    </row>
    <row r="311" spans="1:9" x14ac:dyDescent="0.2">
      <c r="A311" s="839" t="s">
        <v>1592</v>
      </c>
      <c r="B311" s="1289">
        <f>'Part 3'!AD210</f>
        <v>0</v>
      </c>
      <c r="C311" s="839" t="s">
        <v>3695</v>
      </c>
      <c r="D311" s="1290"/>
      <c r="E311" s="1290"/>
      <c r="F311" s="839" t="s">
        <v>5791</v>
      </c>
      <c r="G311" s="839" t="s">
        <v>5006</v>
      </c>
      <c r="H311" s="839" t="s">
        <v>1434</v>
      </c>
      <c r="I311" s="839">
        <v>181</v>
      </c>
    </row>
    <row r="312" spans="1:9" x14ac:dyDescent="0.2">
      <c r="A312" s="1296" t="s">
        <v>6928</v>
      </c>
      <c r="B312" s="1289">
        <f>'Part 3'!J217+'Part 3'!T217</f>
        <v>0</v>
      </c>
      <c r="C312" s="839" t="s">
        <v>3695</v>
      </c>
      <c r="D312" s="1290"/>
      <c r="E312" s="1290"/>
      <c r="F312" s="839"/>
      <c r="G312" s="839"/>
      <c r="H312" s="839"/>
      <c r="I312" s="839"/>
    </row>
    <row r="313" spans="1:9" x14ac:dyDescent="0.2">
      <c r="A313" s="1296" t="s">
        <v>6929</v>
      </c>
      <c r="B313" s="1289">
        <f>'Part 3'!M217+'Part 3'!W217</f>
        <v>0</v>
      </c>
      <c r="C313" s="839" t="s">
        <v>3695</v>
      </c>
      <c r="D313" s="1290"/>
      <c r="E313" s="1290"/>
      <c r="F313" s="839"/>
      <c r="G313" s="839"/>
      <c r="H313" s="839"/>
      <c r="I313" s="839"/>
    </row>
    <row r="314" spans="1:9" x14ac:dyDescent="0.2">
      <c r="A314" s="1296" t="s">
        <v>6930</v>
      </c>
      <c r="B314" s="1289">
        <f>'Part 3'!AD217</f>
        <v>0</v>
      </c>
      <c r="C314" s="839" t="s">
        <v>3695</v>
      </c>
      <c r="D314" s="1290"/>
      <c r="E314" s="1290"/>
      <c r="F314" s="839"/>
      <c r="G314" s="839"/>
      <c r="H314" s="839"/>
      <c r="I314" s="839"/>
    </row>
    <row r="315" spans="1:9" x14ac:dyDescent="0.2">
      <c r="A315" s="839" t="s">
        <v>4090</v>
      </c>
      <c r="B315" s="1289">
        <f>'Part 3'!J214+'Part 3'!T214</f>
        <v>0</v>
      </c>
      <c r="C315" s="839" t="s">
        <v>3695</v>
      </c>
      <c r="D315" s="1290"/>
      <c r="E315" s="1290"/>
      <c r="F315" s="839" t="s">
        <v>5792</v>
      </c>
      <c r="G315" s="839" t="s">
        <v>5007</v>
      </c>
      <c r="H315" s="839" t="s">
        <v>1434</v>
      </c>
      <c r="I315" s="839">
        <v>182</v>
      </c>
    </row>
    <row r="316" spans="1:9" x14ac:dyDescent="0.2">
      <c r="A316" s="839" t="s">
        <v>4091</v>
      </c>
      <c r="B316" s="1289">
        <f>'Part 3'!M214+'Part 3'!W214</f>
        <v>0</v>
      </c>
      <c r="C316" s="839" t="s">
        <v>3695</v>
      </c>
      <c r="D316" s="1290"/>
      <c r="E316" s="1290"/>
      <c r="F316" s="839" t="s">
        <v>5793</v>
      </c>
      <c r="G316" s="839" t="s">
        <v>5008</v>
      </c>
      <c r="H316" s="839" t="s">
        <v>1434</v>
      </c>
      <c r="I316" s="839">
        <v>183</v>
      </c>
    </row>
    <row r="317" spans="1:9" x14ac:dyDescent="0.2">
      <c r="A317" s="839" t="s">
        <v>4092</v>
      </c>
      <c r="B317" s="1289">
        <f>'Part 3'!AD214</f>
        <v>0</v>
      </c>
      <c r="C317" s="839" t="s">
        <v>3695</v>
      </c>
      <c r="D317" s="1290"/>
      <c r="E317" s="1290"/>
      <c r="F317" s="839" t="s">
        <v>5794</v>
      </c>
      <c r="G317" s="839" t="s">
        <v>5009</v>
      </c>
      <c r="H317" s="839" t="s">
        <v>1434</v>
      </c>
      <c r="I317" s="839">
        <v>184</v>
      </c>
    </row>
    <row r="318" spans="1:9" x14ac:dyDescent="0.2">
      <c r="A318" s="839" t="s">
        <v>3884</v>
      </c>
      <c r="B318" s="1289">
        <f>'Part 3'!J222+'Part 3'!T222</f>
        <v>0</v>
      </c>
      <c r="C318" s="839" t="s">
        <v>3695</v>
      </c>
      <c r="D318" s="1290"/>
      <c r="E318" s="1290"/>
      <c r="F318" s="839" t="s">
        <v>5795</v>
      </c>
      <c r="G318" s="839" t="s">
        <v>5010</v>
      </c>
      <c r="H318" s="839" t="s">
        <v>1434</v>
      </c>
      <c r="I318" s="839">
        <v>188</v>
      </c>
    </row>
    <row r="319" spans="1:9" x14ac:dyDescent="0.2">
      <c r="A319" s="839" t="s">
        <v>3886</v>
      </c>
      <c r="B319" s="1289">
        <f>'Part 3'!M222+'Part 3'!W222</f>
        <v>0</v>
      </c>
      <c r="C319" s="839" t="s">
        <v>3695</v>
      </c>
      <c r="D319" s="1290"/>
      <c r="E319" s="1290"/>
      <c r="F319" s="839" t="s">
        <v>5796</v>
      </c>
      <c r="G319" s="839" t="s">
        <v>5011</v>
      </c>
      <c r="H319" s="839" t="s">
        <v>1434</v>
      </c>
      <c r="I319" s="839">
        <v>189</v>
      </c>
    </row>
    <row r="320" spans="1:9" x14ac:dyDescent="0.2">
      <c r="A320" s="839" t="s">
        <v>3888</v>
      </c>
      <c r="B320" s="1289">
        <f>'Part 3'!AD222</f>
        <v>0</v>
      </c>
      <c r="C320" s="839" t="s">
        <v>3695</v>
      </c>
      <c r="D320" s="1290"/>
      <c r="E320" s="1290"/>
      <c r="F320" s="839" t="s">
        <v>5797</v>
      </c>
      <c r="G320" s="839" t="s">
        <v>5012</v>
      </c>
      <c r="H320" s="839" t="s">
        <v>1434</v>
      </c>
      <c r="I320" s="839">
        <v>190</v>
      </c>
    </row>
    <row r="321" spans="1:9" x14ac:dyDescent="0.2">
      <c r="A321" s="839" t="s">
        <v>1593</v>
      </c>
      <c r="B321" s="1289">
        <f>'Part 3'!J226+'Part 3'!T226</f>
        <v>0</v>
      </c>
      <c r="C321" s="839" t="s">
        <v>3695</v>
      </c>
      <c r="D321" s="1290"/>
      <c r="E321" s="1290"/>
      <c r="F321" s="839" t="s">
        <v>5798</v>
      </c>
      <c r="G321" s="839" t="s">
        <v>5013</v>
      </c>
      <c r="H321" s="839" t="s">
        <v>1434</v>
      </c>
      <c r="I321" s="839">
        <v>191</v>
      </c>
    </row>
    <row r="322" spans="1:9" x14ac:dyDescent="0.2">
      <c r="A322" s="839" t="s">
        <v>1594</v>
      </c>
      <c r="B322" s="1289">
        <f>'Part 3'!M226+'Part 3'!W226</f>
        <v>0</v>
      </c>
      <c r="C322" s="839" t="s">
        <v>3695</v>
      </c>
      <c r="D322" s="1290"/>
      <c r="E322" s="1290"/>
      <c r="F322" s="839" t="s">
        <v>5799</v>
      </c>
      <c r="G322" s="839" t="s">
        <v>5014</v>
      </c>
      <c r="H322" s="839" t="s">
        <v>1434</v>
      </c>
      <c r="I322" s="839">
        <v>192</v>
      </c>
    </row>
    <row r="323" spans="1:9" x14ac:dyDescent="0.2">
      <c r="A323" s="839" t="s">
        <v>1595</v>
      </c>
      <c r="B323" s="1289">
        <f>'Part 3'!AD226</f>
        <v>0</v>
      </c>
      <c r="C323" s="839" t="s">
        <v>3695</v>
      </c>
      <c r="D323" s="1290"/>
      <c r="E323" s="1290"/>
      <c r="F323" s="839" t="s">
        <v>5800</v>
      </c>
      <c r="G323" s="839" t="s">
        <v>5015</v>
      </c>
      <c r="H323" s="839" t="s">
        <v>1434</v>
      </c>
      <c r="I323" s="839">
        <v>193</v>
      </c>
    </row>
    <row r="324" spans="1:9" x14ac:dyDescent="0.2">
      <c r="A324" s="839" t="s">
        <v>4017</v>
      </c>
      <c r="B324" s="1289">
        <f>'Part 3'!J230+'Part 3'!T230</f>
        <v>0</v>
      </c>
      <c r="C324" s="839" t="s">
        <v>3695</v>
      </c>
      <c r="D324" s="1290"/>
      <c r="E324" s="1290"/>
      <c r="F324" s="839" t="s">
        <v>5801</v>
      </c>
      <c r="G324" s="839" t="s">
        <v>5016</v>
      </c>
      <c r="H324" s="839" t="s">
        <v>1434</v>
      </c>
      <c r="I324" s="839">
        <v>194</v>
      </c>
    </row>
    <row r="325" spans="1:9" x14ac:dyDescent="0.2">
      <c r="A325" s="839" t="s">
        <v>4018</v>
      </c>
      <c r="B325" s="1289">
        <f>'Part 3'!M230+'Part 3'!W230</f>
        <v>0</v>
      </c>
      <c r="C325" s="839" t="s">
        <v>3695</v>
      </c>
      <c r="D325" s="1290"/>
      <c r="E325" s="1290"/>
      <c r="F325" s="839" t="s">
        <v>5802</v>
      </c>
      <c r="G325" s="839" t="s">
        <v>5017</v>
      </c>
      <c r="H325" s="839" t="s">
        <v>1434</v>
      </c>
      <c r="I325" s="839">
        <v>195</v>
      </c>
    </row>
    <row r="326" spans="1:9" x14ac:dyDescent="0.2">
      <c r="A326" s="839" t="s">
        <v>4019</v>
      </c>
      <c r="B326" s="1289">
        <f>'Part 3'!AD230</f>
        <v>0</v>
      </c>
      <c r="C326" s="839" t="s">
        <v>3695</v>
      </c>
      <c r="D326" s="1290"/>
      <c r="E326" s="1290"/>
      <c r="F326" s="839" t="s">
        <v>5803</v>
      </c>
      <c r="G326" s="839" t="s">
        <v>5018</v>
      </c>
      <c r="H326" s="839" t="s">
        <v>1434</v>
      </c>
      <c r="I326" s="839">
        <v>196</v>
      </c>
    </row>
    <row r="327" spans="1:9" x14ac:dyDescent="0.2">
      <c r="A327" s="839" t="s">
        <v>1596</v>
      </c>
      <c r="B327" s="1289">
        <f>'Part 3'!J232+'Part 3'!T232</f>
        <v>0</v>
      </c>
      <c r="C327" s="839" t="s">
        <v>3695</v>
      </c>
      <c r="D327" s="1290"/>
      <c r="E327" s="1290"/>
      <c r="F327" s="839" t="s">
        <v>5804</v>
      </c>
      <c r="G327" s="839" t="s">
        <v>5019</v>
      </c>
      <c r="H327" s="839" t="s">
        <v>1434</v>
      </c>
      <c r="I327" s="839">
        <v>197</v>
      </c>
    </row>
    <row r="328" spans="1:9" x14ac:dyDescent="0.2">
      <c r="A328" s="839" t="s">
        <v>1597</v>
      </c>
      <c r="B328" s="1289">
        <f>'Part 3'!M232+'Part 3'!W232</f>
        <v>0</v>
      </c>
      <c r="C328" s="839" t="s">
        <v>3695</v>
      </c>
      <c r="D328" s="1290"/>
      <c r="E328" s="1290"/>
      <c r="F328" s="839" t="s">
        <v>5805</v>
      </c>
      <c r="G328" s="839" t="s">
        <v>5020</v>
      </c>
      <c r="H328" s="839" t="s">
        <v>1434</v>
      </c>
      <c r="I328" s="839">
        <v>198</v>
      </c>
    </row>
    <row r="329" spans="1:9" x14ac:dyDescent="0.2">
      <c r="A329" s="839" t="s">
        <v>1598</v>
      </c>
      <c r="B329" s="1289">
        <f>'Part 3'!AD232</f>
        <v>0</v>
      </c>
      <c r="C329" s="839" t="s">
        <v>3695</v>
      </c>
      <c r="D329" s="1290"/>
      <c r="E329" s="1290"/>
      <c r="F329" s="839" t="s">
        <v>5806</v>
      </c>
      <c r="G329" s="839" t="s">
        <v>5021</v>
      </c>
      <c r="H329" s="839" t="s">
        <v>1434</v>
      </c>
      <c r="I329" s="839">
        <v>199</v>
      </c>
    </row>
    <row r="330" spans="1:9" x14ac:dyDescent="0.2">
      <c r="A330" s="839" t="s">
        <v>3876</v>
      </c>
      <c r="B330" s="1289">
        <f>'Part 3'!J236+'Part 3'!T236</f>
        <v>0</v>
      </c>
      <c r="C330" s="839" t="s">
        <v>3695</v>
      </c>
      <c r="D330" s="1290"/>
      <c r="E330" s="1290"/>
      <c r="F330" s="839" t="s">
        <v>5807</v>
      </c>
      <c r="G330" s="839" t="s">
        <v>5022</v>
      </c>
      <c r="H330" s="839" t="s">
        <v>1434</v>
      </c>
      <c r="I330" s="839">
        <v>200</v>
      </c>
    </row>
    <row r="331" spans="1:9" x14ac:dyDescent="0.2">
      <c r="A331" s="839" t="s">
        <v>3877</v>
      </c>
      <c r="B331" s="1289">
        <f>'Part 3'!M236+'Part 3'!W236</f>
        <v>0</v>
      </c>
      <c r="C331" s="839" t="s">
        <v>3695</v>
      </c>
      <c r="D331" s="1290"/>
      <c r="E331" s="1290"/>
      <c r="F331" s="839" t="s">
        <v>5808</v>
      </c>
      <c r="G331" s="839" t="s">
        <v>5023</v>
      </c>
      <c r="H331" s="839" t="s">
        <v>1434</v>
      </c>
      <c r="I331" s="839">
        <v>201</v>
      </c>
    </row>
    <row r="332" spans="1:9" x14ac:dyDescent="0.2">
      <c r="A332" s="839" t="s">
        <v>3878</v>
      </c>
      <c r="B332" s="1289">
        <f>'Part 3'!AD236</f>
        <v>0</v>
      </c>
      <c r="C332" s="839" t="s">
        <v>3695</v>
      </c>
      <c r="D332" s="1290"/>
      <c r="E332" s="1290"/>
      <c r="F332" s="839" t="s">
        <v>5809</v>
      </c>
      <c r="G332" s="839" t="s">
        <v>5024</v>
      </c>
      <c r="H332" s="839" t="s">
        <v>1434</v>
      </c>
      <c r="I332" s="839">
        <v>202</v>
      </c>
    </row>
    <row r="333" spans="1:9" x14ac:dyDescent="0.2">
      <c r="A333" s="839" t="s">
        <v>4021</v>
      </c>
      <c r="B333" s="1289">
        <f>'Part 3'!J240+'Part 3'!T240</f>
        <v>0</v>
      </c>
      <c r="C333" s="839" t="s">
        <v>3695</v>
      </c>
      <c r="D333" s="1290"/>
      <c r="E333" s="1290"/>
      <c r="F333" s="839" t="s">
        <v>5810</v>
      </c>
      <c r="G333" s="839" t="s">
        <v>5025</v>
      </c>
      <c r="H333" s="839" t="s">
        <v>1434</v>
      </c>
      <c r="I333" s="839">
        <v>203</v>
      </c>
    </row>
    <row r="334" spans="1:9" x14ac:dyDescent="0.2">
      <c r="A334" s="839" t="s">
        <v>4022</v>
      </c>
      <c r="B334" s="1289">
        <f>'Part 3'!M240+'Part 3'!W240</f>
        <v>0</v>
      </c>
      <c r="C334" s="839" t="s">
        <v>3695</v>
      </c>
      <c r="D334" s="1290"/>
      <c r="E334" s="1290"/>
      <c r="F334" s="839" t="s">
        <v>5811</v>
      </c>
      <c r="G334" s="839" t="s">
        <v>5026</v>
      </c>
      <c r="H334" s="839" t="s">
        <v>1434</v>
      </c>
      <c r="I334" s="839">
        <v>204</v>
      </c>
    </row>
    <row r="335" spans="1:9" x14ac:dyDescent="0.2">
      <c r="A335" s="839" t="s">
        <v>4023</v>
      </c>
      <c r="B335" s="1289">
        <f>'Part 3'!AD240</f>
        <v>0</v>
      </c>
      <c r="C335" s="839" t="s">
        <v>3695</v>
      </c>
      <c r="D335" s="1290"/>
      <c r="E335" s="1290"/>
      <c r="F335" s="839" t="s">
        <v>5812</v>
      </c>
      <c r="G335" s="839" t="s">
        <v>5027</v>
      </c>
      <c r="H335" s="839" t="s">
        <v>1434</v>
      </c>
      <c r="I335" s="839">
        <v>205</v>
      </c>
    </row>
    <row r="336" spans="1:9" x14ac:dyDescent="0.2">
      <c r="A336" s="1296" t="s">
        <v>5598</v>
      </c>
      <c r="B336" s="1289">
        <f>'Part 3'!J244+'Part 3'!T244</f>
        <v>0</v>
      </c>
      <c r="C336" s="839" t="s">
        <v>3695</v>
      </c>
      <c r="D336" s="1290"/>
      <c r="E336" s="1290"/>
      <c r="F336" s="839" t="s">
        <v>5816</v>
      </c>
      <c r="G336" s="839" t="s">
        <v>5604</v>
      </c>
      <c r="H336" s="839" t="s">
        <v>1434</v>
      </c>
      <c r="I336" s="839">
        <v>215</v>
      </c>
    </row>
    <row r="337" spans="1:9" x14ac:dyDescent="0.2">
      <c r="A337" s="1296" t="s">
        <v>5599</v>
      </c>
      <c r="B337" s="1289">
        <f>'Part 3'!M244+'Part 3'!W244</f>
        <v>0</v>
      </c>
      <c r="C337" s="839" t="s">
        <v>3695</v>
      </c>
      <c r="D337" s="1290"/>
      <c r="E337" s="1290"/>
      <c r="F337" s="839" t="s">
        <v>5817</v>
      </c>
      <c r="G337" s="839" t="s">
        <v>5605</v>
      </c>
      <c r="H337" s="839" t="s">
        <v>1434</v>
      </c>
      <c r="I337" s="839">
        <v>216</v>
      </c>
    </row>
    <row r="338" spans="1:9" x14ac:dyDescent="0.2">
      <c r="A338" s="1296" t="s">
        <v>5600</v>
      </c>
      <c r="B338" s="1289">
        <f>'Part 3'!AD244</f>
        <v>0</v>
      </c>
      <c r="C338" s="839" t="s">
        <v>3695</v>
      </c>
      <c r="D338" s="1290"/>
      <c r="E338" s="1290"/>
      <c r="F338" s="839" t="s">
        <v>5818</v>
      </c>
      <c r="G338" s="839" t="s">
        <v>5606</v>
      </c>
      <c r="H338" s="839" t="s">
        <v>1434</v>
      </c>
      <c r="I338" s="839">
        <v>217</v>
      </c>
    </row>
    <row r="339" spans="1:9" x14ac:dyDescent="0.2">
      <c r="A339" s="839" t="s">
        <v>1599</v>
      </c>
      <c r="B339" s="1289">
        <f>'Part 3'!J247+'Part 3'!T247</f>
        <v>0</v>
      </c>
      <c r="C339" s="839" t="s">
        <v>3695</v>
      </c>
      <c r="D339" s="1290"/>
      <c r="E339" s="1290"/>
      <c r="F339" s="839" t="s">
        <v>5819</v>
      </c>
      <c r="G339" s="839" t="s">
        <v>5028</v>
      </c>
      <c r="H339" s="839" t="s">
        <v>1434</v>
      </c>
      <c r="I339" s="839">
        <v>218</v>
      </c>
    </row>
    <row r="340" spans="1:9" x14ac:dyDescent="0.2">
      <c r="A340" s="839" t="s">
        <v>1600</v>
      </c>
      <c r="B340" s="1289">
        <f>'Part 3'!M247+'Part 3'!W247</f>
        <v>0</v>
      </c>
      <c r="C340" s="839" t="s">
        <v>3695</v>
      </c>
      <c r="D340" s="1290"/>
      <c r="E340" s="1290"/>
      <c r="F340" s="839" t="s">
        <v>5820</v>
      </c>
      <c r="G340" s="839" t="s">
        <v>5029</v>
      </c>
      <c r="H340" s="839" t="s">
        <v>1434</v>
      </c>
      <c r="I340" s="839">
        <v>219</v>
      </c>
    </row>
    <row r="341" spans="1:9" x14ac:dyDescent="0.2">
      <c r="A341" s="839" t="s">
        <v>1601</v>
      </c>
      <c r="B341" s="1289">
        <f>'Part 3'!AD247</f>
        <v>0</v>
      </c>
      <c r="C341" s="839" t="s">
        <v>3695</v>
      </c>
      <c r="D341" s="1290"/>
      <c r="E341" s="1290"/>
      <c r="F341" s="839" t="s">
        <v>5821</v>
      </c>
      <c r="G341" s="839" t="s">
        <v>5030</v>
      </c>
      <c r="H341" s="839" t="s">
        <v>1434</v>
      </c>
      <c r="I341" s="839">
        <v>220</v>
      </c>
    </row>
    <row r="342" spans="1:9" x14ac:dyDescent="0.2">
      <c r="A342" s="839" t="s">
        <v>1602</v>
      </c>
      <c r="B342" s="1289">
        <f>'Part 3'!J251+'Part 3'!T251</f>
        <v>0</v>
      </c>
      <c r="C342" s="839" t="s">
        <v>3695</v>
      </c>
      <c r="D342" s="1290"/>
      <c r="E342" s="1290"/>
      <c r="F342" s="839" t="s">
        <v>5822</v>
      </c>
      <c r="G342" s="839" t="s">
        <v>5031</v>
      </c>
      <c r="H342" s="839" t="s">
        <v>1434</v>
      </c>
      <c r="I342" s="839">
        <v>221</v>
      </c>
    </row>
    <row r="343" spans="1:9" x14ac:dyDescent="0.2">
      <c r="A343" s="839" t="s">
        <v>1603</v>
      </c>
      <c r="B343" s="1289">
        <f>'Part 3'!M251+'Part 3'!W251</f>
        <v>0</v>
      </c>
      <c r="C343" s="839" t="s">
        <v>3695</v>
      </c>
      <c r="D343" s="1290"/>
      <c r="E343" s="1290"/>
      <c r="F343" s="839" t="s">
        <v>5823</v>
      </c>
      <c r="G343" s="839" t="s">
        <v>5032</v>
      </c>
      <c r="H343" s="839" t="s">
        <v>1434</v>
      </c>
      <c r="I343" s="839">
        <v>222</v>
      </c>
    </row>
    <row r="344" spans="1:9" x14ac:dyDescent="0.2">
      <c r="A344" s="839" t="s">
        <v>1604</v>
      </c>
      <c r="B344" s="1289">
        <f>'Part 3'!AD251</f>
        <v>0</v>
      </c>
      <c r="C344" s="839" t="s">
        <v>3695</v>
      </c>
      <c r="D344" s="1290"/>
      <c r="E344" s="1290"/>
      <c r="F344" s="839" t="s">
        <v>5824</v>
      </c>
      <c r="G344" s="839" t="s">
        <v>5033</v>
      </c>
      <c r="H344" s="839" t="s">
        <v>1434</v>
      </c>
      <c r="I344" s="839">
        <v>223</v>
      </c>
    </row>
    <row r="345" spans="1:9" x14ac:dyDescent="0.2">
      <c r="A345" s="839" t="s">
        <v>1605</v>
      </c>
      <c r="B345" s="1289">
        <f>'Part 3'!J253+'Part 3'!T253</f>
        <v>0</v>
      </c>
      <c r="C345" s="839" t="s">
        <v>3695</v>
      </c>
      <c r="D345" s="1290"/>
      <c r="E345" s="1290"/>
      <c r="F345" s="839" t="s">
        <v>5825</v>
      </c>
      <c r="G345" s="839" t="s">
        <v>5034</v>
      </c>
      <c r="H345" s="839" t="s">
        <v>1434</v>
      </c>
      <c r="I345" s="839">
        <v>224</v>
      </c>
    </row>
    <row r="346" spans="1:9" x14ac:dyDescent="0.2">
      <c r="A346" s="839" t="s">
        <v>1606</v>
      </c>
      <c r="B346" s="1289">
        <f>'Part 3'!M253+'Part 3'!W253</f>
        <v>0</v>
      </c>
      <c r="C346" s="839" t="s">
        <v>3695</v>
      </c>
      <c r="D346" s="1290"/>
      <c r="E346" s="1290"/>
      <c r="F346" s="839" t="s">
        <v>5826</v>
      </c>
      <c r="G346" s="839" t="s">
        <v>5035</v>
      </c>
      <c r="H346" s="839" t="s">
        <v>1434</v>
      </c>
      <c r="I346" s="839">
        <v>225</v>
      </c>
    </row>
    <row r="347" spans="1:9" x14ac:dyDescent="0.2">
      <c r="A347" s="839" t="s">
        <v>1607</v>
      </c>
      <c r="B347" s="1289">
        <f>'Part 3'!AD253</f>
        <v>0</v>
      </c>
      <c r="C347" s="839" t="s">
        <v>3695</v>
      </c>
      <c r="D347" s="1290"/>
      <c r="E347" s="1290"/>
      <c r="F347" s="839" t="s">
        <v>5827</v>
      </c>
      <c r="G347" s="839" t="s">
        <v>5036</v>
      </c>
      <c r="H347" s="839" t="s">
        <v>1434</v>
      </c>
      <c r="I347" s="839">
        <v>226</v>
      </c>
    </row>
    <row r="348" spans="1:9" x14ac:dyDescent="0.2">
      <c r="A348" s="839" t="s">
        <v>1608</v>
      </c>
      <c r="B348" s="1289">
        <f>'Part 3'!J257+'Part 3'!T257</f>
        <v>0</v>
      </c>
      <c r="C348" s="839" t="s">
        <v>3695</v>
      </c>
      <c r="D348" s="1290"/>
      <c r="E348" s="1290"/>
      <c r="F348" s="839" t="s">
        <v>5828</v>
      </c>
      <c r="G348" s="839" t="s">
        <v>5037</v>
      </c>
      <c r="H348" s="839" t="s">
        <v>1434</v>
      </c>
      <c r="I348" s="839">
        <v>227</v>
      </c>
    </row>
    <row r="349" spans="1:9" x14ac:dyDescent="0.2">
      <c r="A349" s="839" t="s">
        <v>1609</v>
      </c>
      <c r="B349" s="1289">
        <f>'Part 3'!M257+'Part 3'!W257</f>
        <v>0</v>
      </c>
      <c r="C349" s="839" t="s">
        <v>3695</v>
      </c>
      <c r="D349" s="1290"/>
      <c r="E349" s="1290"/>
      <c r="F349" s="839" t="s">
        <v>5829</v>
      </c>
      <c r="G349" s="839" t="s">
        <v>5038</v>
      </c>
      <c r="H349" s="839" t="s">
        <v>1434</v>
      </c>
      <c r="I349" s="839">
        <v>228</v>
      </c>
    </row>
    <row r="350" spans="1:9" x14ac:dyDescent="0.2">
      <c r="A350" s="839" t="s">
        <v>1610</v>
      </c>
      <c r="B350" s="1289">
        <f>'Part 3'!AD257</f>
        <v>0</v>
      </c>
      <c r="C350" s="839" t="s">
        <v>3695</v>
      </c>
      <c r="D350" s="1290"/>
      <c r="E350" s="1290"/>
      <c r="F350" s="839" t="s">
        <v>5830</v>
      </c>
      <c r="G350" s="839" t="s">
        <v>5039</v>
      </c>
      <c r="H350" s="839" t="s">
        <v>1434</v>
      </c>
      <c r="I350" s="839">
        <v>229</v>
      </c>
    </row>
    <row r="351" spans="1:9" x14ac:dyDescent="0.2">
      <c r="A351" s="839" t="s">
        <v>1611</v>
      </c>
      <c r="B351" s="1289">
        <f>'Part 3'!J263+'Part 3'!T263</f>
        <v>0</v>
      </c>
      <c r="C351" s="839" t="s">
        <v>3696</v>
      </c>
      <c r="D351" s="1290"/>
      <c r="E351" s="1290"/>
      <c r="F351" s="839" t="s">
        <v>5831</v>
      </c>
      <c r="G351" s="839" t="s">
        <v>5040</v>
      </c>
      <c r="H351" s="839" t="s">
        <v>1434</v>
      </c>
      <c r="I351" s="839">
        <v>230</v>
      </c>
    </row>
    <row r="352" spans="1:9" x14ac:dyDescent="0.2">
      <c r="A352" s="839" t="s">
        <v>1612</v>
      </c>
      <c r="B352" s="1289">
        <f>'Part 3'!M263+'Part 3'!W263</f>
        <v>0</v>
      </c>
      <c r="C352" s="839" t="s">
        <v>3696</v>
      </c>
      <c r="D352" s="1290"/>
      <c r="E352" s="1290"/>
      <c r="F352" s="839" t="s">
        <v>5832</v>
      </c>
      <c r="G352" s="839" t="s">
        <v>5041</v>
      </c>
      <c r="H352" s="839" t="s">
        <v>1434</v>
      </c>
      <c r="I352" s="839">
        <v>231</v>
      </c>
    </row>
    <row r="353" spans="1:9" x14ac:dyDescent="0.2">
      <c r="A353" s="839" t="s">
        <v>1613</v>
      </c>
      <c r="B353" s="1289">
        <f>'Part 3'!AD263</f>
        <v>0</v>
      </c>
      <c r="C353" s="839" t="s">
        <v>3696</v>
      </c>
      <c r="D353" s="1290"/>
      <c r="E353" s="1290"/>
      <c r="F353" s="839" t="s">
        <v>5833</v>
      </c>
      <c r="G353" s="839" t="s">
        <v>5042</v>
      </c>
      <c r="H353" s="839" t="s">
        <v>1434</v>
      </c>
      <c r="I353" s="839">
        <v>232</v>
      </c>
    </row>
    <row r="354" spans="1:9" x14ac:dyDescent="0.2">
      <c r="A354" s="839" t="s">
        <v>1614</v>
      </c>
      <c r="B354" s="1289">
        <f>'Part 3'!J265+'Part 3'!T265</f>
        <v>0</v>
      </c>
      <c r="C354" s="839" t="s">
        <v>3695</v>
      </c>
      <c r="D354" s="1290"/>
      <c r="E354" s="1290"/>
      <c r="F354" s="839" t="s">
        <v>5834</v>
      </c>
      <c r="G354" s="839" t="s">
        <v>5043</v>
      </c>
      <c r="H354" s="839" t="s">
        <v>1434</v>
      </c>
      <c r="I354" s="839">
        <v>233</v>
      </c>
    </row>
    <row r="355" spans="1:9" x14ac:dyDescent="0.2">
      <c r="A355" s="839" t="s">
        <v>1615</v>
      </c>
      <c r="B355" s="1289">
        <f>'Part 3'!M265+'Part 3'!W265</f>
        <v>0</v>
      </c>
      <c r="C355" s="839" t="s">
        <v>3695</v>
      </c>
      <c r="D355" s="1290"/>
      <c r="E355" s="1290"/>
      <c r="F355" s="839" t="s">
        <v>5835</v>
      </c>
      <c r="G355" s="839" t="s">
        <v>5044</v>
      </c>
      <c r="H355" s="839" t="s">
        <v>1434</v>
      </c>
      <c r="I355" s="839">
        <v>234</v>
      </c>
    </row>
    <row r="356" spans="1:9" x14ac:dyDescent="0.2">
      <c r="A356" s="839" t="s">
        <v>1616</v>
      </c>
      <c r="B356" s="1289">
        <f>'Part 3'!AD265</f>
        <v>0</v>
      </c>
      <c r="C356" s="839" t="s">
        <v>3695</v>
      </c>
      <c r="D356" s="1290"/>
      <c r="E356" s="1290"/>
      <c r="F356" s="839" t="s">
        <v>5836</v>
      </c>
      <c r="G356" s="839" t="s">
        <v>5045</v>
      </c>
      <c r="H356" s="839" t="s">
        <v>1434</v>
      </c>
      <c r="I356" s="839">
        <v>235</v>
      </c>
    </row>
    <row r="357" spans="1:9" x14ac:dyDescent="0.2">
      <c r="A357" s="839" t="s">
        <v>1617</v>
      </c>
      <c r="B357" s="1289">
        <f>'Part 3'!J267+'Part 3'!T267</f>
        <v>0</v>
      </c>
      <c r="C357" s="839" t="s">
        <v>3695</v>
      </c>
      <c r="D357" s="1290"/>
      <c r="E357" s="1290"/>
      <c r="F357" s="839" t="s">
        <v>5837</v>
      </c>
      <c r="G357" s="839" t="s">
        <v>5046</v>
      </c>
      <c r="H357" s="839" t="s">
        <v>1434</v>
      </c>
      <c r="I357" s="839">
        <v>236</v>
      </c>
    </row>
    <row r="358" spans="1:9" x14ac:dyDescent="0.2">
      <c r="A358" s="839" t="s">
        <v>1618</v>
      </c>
      <c r="B358" s="1289">
        <f>'Part 3'!M267+'Part 3'!W267</f>
        <v>0</v>
      </c>
      <c r="C358" s="839" t="s">
        <v>3695</v>
      </c>
      <c r="D358" s="1290"/>
      <c r="E358" s="1290"/>
      <c r="F358" s="839" t="s">
        <v>5838</v>
      </c>
      <c r="G358" s="839" t="s">
        <v>5047</v>
      </c>
      <c r="H358" s="839" t="s">
        <v>1434</v>
      </c>
      <c r="I358" s="839">
        <v>237</v>
      </c>
    </row>
    <row r="359" spans="1:9" ht="12.75" customHeight="1" x14ac:dyDescent="0.2">
      <c r="A359" s="839" t="s">
        <v>1619</v>
      </c>
      <c r="B359" s="1289">
        <f>'Part 3'!AD267</f>
        <v>0</v>
      </c>
      <c r="C359" s="839" t="s">
        <v>3695</v>
      </c>
      <c r="D359" s="1290"/>
      <c r="E359" s="1290"/>
      <c r="F359" s="839" t="s">
        <v>5839</v>
      </c>
      <c r="G359" s="839" t="s">
        <v>5048</v>
      </c>
      <c r="H359" s="839" t="s">
        <v>1434</v>
      </c>
      <c r="I359" s="839">
        <v>238</v>
      </c>
    </row>
    <row r="360" spans="1:9" x14ac:dyDescent="0.2">
      <c r="A360" s="839" t="s">
        <v>1620</v>
      </c>
      <c r="B360" s="1289">
        <f>'Part 3'!J269+'Part 3'!T269</f>
        <v>0</v>
      </c>
      <c r="C360" s="839" t="s">
        <v>3695</v>
      </c>
      <c r="D360" s="1290"/>
      <c r="E360" s="1290"/>
      <c r="F360" s="839" t="s">
        <v>5840</v>
      </c>
      <c r="G360" s="839" t="s">
        <v>5049</v>
      </c>
      <c r="H360" s="839" t="s">
        <v>1434</v>
      </c>
      <c r="I360" s="839">
        <v>239</v>
      </c>
    </row>
    <row r="361" spans="1:9" x14ac:dyDescent="0.2">
      <c r="A361" s="839" t="s">
        <v>1621</v>
      </c>
      <c r="B361" s="1289">
        <f>'Part 3'!M269+'Part 3'!W269</f>
        <v>0</v>
      </c>
      <c r="C361" s="839" t="s">
        <v>3695</v>
      </c>
      <c r="D361" s="1290"/>
      <c r="E361" s="1290"/>
      <c r="F361" s="839" t="s">
        <v>5841</v>
      </c>
      <c r="G361" s="839" t="s">
        <v>5050</v>
      </c>
      <c r="H361" s="839" t="s">
        <v>1434</v>
      </c>
      <c r="I361" s="839">
        <v>240</v>
      </c>
    </row>
    <row r="362" spans="1:9" x14ac:dyDescent="0.2">
      <c r="A362" s="839" t="s">
        <v>1622</v>
      </c>
      <c r="B362" s="1289">
        <f>'Part 3'!AD269</f>
        <v>0</v>
      </c>
      <c r="C362" s="839" t="s">
        <v>3695</v>
      </c>
      <c r="D362" s="1290"/>
      <c r="E362" s="1290"/>
      <c r="F362" s="839" t="s">
        <v>5842</v>
      </c>
      <c r="G362" s="839" t="s">
        <v>5051</v>
      </c>
      <c r="H362" s="839" t="s">
        <v>1434</v>
      </c>
      <c r="I362" s="839">
        <v>241</v>
      </c>
    </row>
    <row r="363" spans="1:9" x14ac:dyDescent="0.2">
      <c r="A363" s="839" t="s">
        <v>1623</v>
      </c>
      <c r="B363" s="1289">
        <f>'Part 3'!J271+'Part 3'!T271</f>
        <v>0</v>
      </c>
      <c r="C363" s="839" t="s">
        <v>3695</v>
      </c>
      <c r="D363" s="1290"/>
      <c r="E363" s="1290"/>
      <c r="F363" s="839" t="s">
        <v>5843</v>
      </c>
      <c r="G363" s="839" t="s">
        <v>5052</v>
      </c>
      <c r="H363" s="839" t="s">
        <v>1434</v>
      </c>
      <c r="I363" s="839">
        <v>242</v>
      </c>
    </row>
    <row r="364" spans="1:9" x14ac:dyDescent="0.2">
      <c r="A364" s="839" t="s">
        <v>1624</v>
      </c>
      <c r="B364" s="1289">
        <f>'Part 3'!M271+'Part 3'!W271</f>
        <v>0</v>
      </c>
      <c r="C364" s="839" t="s">
        <v>3695</v>
      </c>
      <c r="D364" s="1290"/>
      <c r="E364" s="1290"/>
      <c r="F364" s="839" t="s">
        <v>5844</v>
      </c>
      <c r="G364" s="839" t="s">
        <v>5053</v>
      </c>
      <c r="H364" s="839" t="s">
        <v>1434</v>
      </c>
      <c r="I364" s="839">
        <v>243</v>
      </c>
    </row>
    <row r="365" spans="1:9" x14ac:dyDescent="0.2">
      <c r="A365" s="839" t="s">
        <v>1625</v>
      </c>
      <c r="B365" s="1289">
        <f>'Part 3'!AD271</f>
        <v>0</v>
      </c>
      <c r="C365" s="839" t="s">
        <v>3695</v>
      </c>
      <c r="D365" s="1290"/>
      <c r="E365" s="1290"/>
      <c r="F365" s="839" t="s">
        <v>5845</v>
      </c>
      <c r="G365" s="839" t="s">
        <v>5054</v>
      </c>
      <c r="H365" s="839" t="s">
        <v>1434</v>
      </c>
      <c r="I365" s="839">
        <v>244</v>
      </c>
    </row>
    <row r="366" spans="1:9" x14ac:dyDescent="0.2">
      <c r="A366" s="839" t="s">
        <v>1626</v>
      </c>
      <c r="B366" s="1289">
        <f>'Part 3'!J273+'Part 3'!T273</f>
        <v>0</v>
      </c>
      <c r="C366" s="839" t="s">
        <v>3695</v>
      </c>
      <c r="D366" s="1290"/>
      <c r="E366" s="1290"/>
      <c r="F366" s="839" t="s">
        <v>5846</v>
      </c>
      <c r="G366" s="839" t="s">
        <v>5055</v>
      </c>
      <c r="H366" s="839" t="s">
        <v>1434</v>
      </c>
      <c r="I366" s="839">
        <v>245</v>
      </c>
    </row>
    <row r="367" spans="1:9" x14ac:dyDescent="0.2">
      <c r="A367" s="839" t="s">
        <v>1627</v>
      </c>
      <c r="B367" s="1289">
        <f>'Part 3'!M273+'Part 3'!W273</f>
        <v>0</v>
      </c>
      <c r="C367" s="839" t="s">
        <v>3695</v>
      </c>
      <c r="D367" s="1290"/>
      <c r="E367" s="1290"/>
      <c r="F367" s="839" t="s">
        <v>5847</v>
      </c>
      <c r="G367" s="839" t="s">
        <v>5056</v>
      </c>
      <c r="H367" s="839" t="s">
        <v>1434</v>
      </c>
      <c r="I367" s="839">
        <v>246</v>
      </c>
    </row>
    <row r="368" spans="1:9" x14ac:dyDescent="0.2">
      <c r="A368" s="839" t="s">
        <v>1628</v>
      </c>
      <c r="B368" s="1289">
        <f>'Part 3'!AD273</f>
        <v>0</v>
      </c>
      <c r="C368" s="839" t="s">
        <v>3695</v>
      </c>
      <c r="D368" s="1290"/>
      <c r="E368" s="1290"/>
      <c r="F368" s="839" t="s">
        <v>5848</v>
      </c>
      <c r="G368" s="839" t="s">
        <v>5057</v>
      </c>
      <c r="H368" s="839" t="s">
        <v>1434</v>
      </c>
      <c r="I368" s="839">
        <v>247</v>
      </c>
    </row>
    <row r="369" spans="1:9" x14ac:dyDescent="0.2">
      <c r="A369" s="839" t="s">
        <v>1629</v>
      </c>
      <c r="B369" s="1289">
        <f>'Part 3'!J275+'Part 3'!T275</f>
        <v>0</v>
      </c>
      <c r="C369" s="839" t="s">
        <v>3695</v>
      </c>
      <c r="D369" s="1290"/>
      <c r="E369" s="1290"/>
      <c r="F369" s="839" t="s">
        <v>5849</v>
      </c>
      <c r="G369" s="839" t="s">
        <v>5058</v>
      </c>
      <c r="H369" s="839" t="s">
        <v>1434</v>
      </c>
      <c r="I369" s="839">
        <v>248</v>
      </c>
    </row>
    <row r="370" spans="1:9" x14ac:dyDescent="0.2">
      <c r="A370" s="839" t="s">
        <v>1630</v>
      </c>
      <c r="B370" s="1289">
        <f>'Part 3'!M275+'Part 3'!W275</f>
        <v>0</v>
      </c>
      <c r="C370" s="839" t="s">
        <v>3695</v>
      </c>
      <c r="D370" s="1290"/>
      <c r="E370" s="1290"/>
      <c r="F370" s="839" t="s">
        <v>5850</v>
      </c>
      <c r="G370" s="839" t="s">
        <v>5059</v>
      </c>
      <c r="H370" s="839" t="s">
        <v>1434</v>
      </c>
      <c r="I370" s="839">
        <v>249</v>
      </c>
    </row>
    <row r="371" spans="1:9" x14ac:dyDescent="0.2">
      <c r="A371" s="839" t="s">
        <v>1631</v>
      </c>
      <c r="B371" s="1289">
        <f>'Part 3'!AD275</f>
        <v>0</v>
      </c>
      <c r="C371" s="839" t="s">
        <v>3695</v>
      </c>
      <c r="D371" s="1290"/>
      <c r="E371" s="1290"/>
      <c r="F371" s="839" t="s">
        <v>5851</v>
      </c>
      <c r="G371" s="839" t="s">
        <v>5060</v>
      </c>
      <c r="H371" s="839" t="s">
        <v>1434</v>
      </c>
      <c r="I371" s="839">
        <v>250</v>
      </c>
    </row>
    <row r="372" spans="1:9" x14ac:dyDescent="0.2">
      <c r="A372" s="839" t="s">
        <v>1632</v>
      </c>
      <c r="B372" s="1289">
        <f>'Part 3'!J277+'Part 3'!T277</f>
        <v>0</v>
      </c>
      <c r="C372" s="839" t="s">
        <v>3695</v>
      </c>
      <c r="D372" s="1290"/>
      <c r="E372" s="1290"/>
      <c r="F372" s="839" t="s">
        <v>5852</v>
      </c>
      <c r="G372" s="839" t="s">
        <v>5061</v>
      </c>
      <c r="H372" s="839" t="s">
        <v>1434</v>
      </c>
      <c r="I372" s="839">
        <v>251</v>
      </c>
    </row>
    <row r="373" spans="1:9" x14ac:dyDescent="0.2">
      <c r="A373" s="839" t="s">
        <v>1633</v>
      </c>
      <c r="B373" s="1289">
        <f>'Part 3'!M277+'Part 3'!W277</f>
        <v>0</v>
      </c>
      <c r="C373" s="839" t="s">
        <v>3695</v>
      </c>
      <c r="D373" s="1290"/>
      <c r="E373" s="1290"/>
      <c r="F373" s="839" t="s">
        <v>5853</v>
      </c>
      <c r="G373" s="839" t="s">
        <v>5062</v>
      </c>
      <c r="H373" s="839" t="s">
        <v>1434</v>
      </c>
      <c r="I373" s="839">
        <v>252</v>
      </c>
    </row>
    <row r="374" spans="1:9" x14ac:dyDescent="0.2">
      <c r="A374" s="839" t="s">
        <v>1634</v>
      </c>
      <c r="B374" s="1289">
        <f>'Part 3'!AD277</f>
        <v>0</v>
      </c>
      <c r="C374" s="839" t="s">
        <v>3695</v>
      </c>
      <c r="D374" s="1290"/>
      <c r="E374" s="1290"/>
      <c r="F374" s="839" t="s">
        <v>5854</v>
      </c>
      <c r="G374" s="839" t="s">
        <v>5063</v>
      </c>
      <c r="H374" s="839" t="s">
        <v>1434</v>
      </c>
      <c r="I374" s="839">
        <v>253</v>
      </c>
    </row>
    <row r="375" spans="1:9" x14ac:dyDescent="0.2">
      <c r="A375" s="839" t="s">
        <v>1635</v>
      </c>
      <c r="B375" s="1289">
        <f>'Part 3'!J279+'Part 3'!T279</f>
        <v>0</v>
      </c>
      <c r="C375" s="839" t="s">
        <v>3696</v>
      </c>
      <c r="D375" s="1290"/>
      <c r="E375" s="1290"/>
      <c r="F375" s="839" t="s">
        <v>5855</v>
      </c>
      <c r="G375" s="839" t="s">
        <v>5064</v>
      </c>
      <c r="H375" s="839" t="s">
        <v>1434</v>
      </c>
      <c r="I375" s="839">
        <v>254</v>
      </c>
    </row>
    <row r="376" spans="1:9" x14ac:dyDescent="0.2">
      <c r="A376" s="839" t="s">
        <v>1636</v>
      </c>
      <c r="B376" s="1289">
        <f>'Part 3'!M279+'Part 3'!W279</f>
        <v>0</v>
      </c>
      <c r="C376" s="839" t="s">
        <v>3696</v>
      </c>
      <c r="D376" s="1290"/>
      <c r="E376" s="1290"/>
      <c r="F376" s="839" t="s">
        <v>5856</v>
      </c>
      <c r="G376" s="839" t="s">
        <v>5065</v>
      </c>
      <c r="H376" s="839" t="s">
        <v>1434</v>
      </c>
      <c r="I376" s="839">
        <v>255</v>
      </c>
    </row>
    <row r="377" spans="1:9" x14ac:dyDescent="0.2">
      <c r="A377" s="839" t="s">
        <v>1637</v>
      </c>
      <c r="B377" s="1289">
        <f>'Part 3'!AD279</f>
        <v>0</v>
      </c>
      <c r="C377" s="839" t="s">
        <v>3696</v>
      </c>
      <c r="D377" s="1290"/>
      <c r="E377" s="1290"/>
      <c r="F377" s="839" t="s">
        <v>5857</v>
      </c>
      <c r="G377" s="839" t="s">
        <v>5066</v>
      </c>
      <c r="H377" s="839" t="s">
        <v>1434</v>
      </c>
      <c r="I377" s="839">
        <v>256</v>
      </c>
    </row>
    <row r="378" spans="1:9" x14ac:dyDescent="0.2">
      <c r="A378" s="1296" t="s">
        <v>6323</v>
      </c>
      <c r="B378" s="1289">
        <f>'Part 3'!J21</f>
        <v>0</v>
      </c>
      <c r="C378" s="839" t="s">
        <v>3696</v>
      </c>
      <c r="D378" s="1290"/>
      <c r="E378" s="1290"/>
      <c r="F378" s="839" t="s">
        <v>1767</v>
      </c>
      <c r="G378" s="839" t="s">
        <v>6086</v>
      </c>
      <c r="H378" s="839" t="s">
        <v>6321</v>
      </c>
      <c r="I378" s="839">
        <v>257</v>
      </c>
    </row>
    <row r="379" spans="1:9" x14ac:dyDescent="0.2">
      <c r="A379" s="1296" t="s">
        <v>6325</v>
      </c>
      <c r="B379" s="1289">
        <f>'Part 3'!M21</f>
        <v>0</v>
      </c>
      <c r="C379" s="839" t="s">
        <v>3696</v>
      </c>
      <c r="D379" s="1290"/>
      <c r="E379" s="1290"/>
      <c r="F379" s="839" t="s">
        <v>1768</v>
      </c>
      <c r="G379" s="839" t="s">
        <v>6087</v>
      </c>
      <c r="H379" s="839" t="s">
        <v>6321</v>
      </c>
      <c r="I379" s="839">
        <v>258</v>
      </c>
    </row>
    <row r="380" spans="1:9" x14ac:dyDescent="0.2">
      <c r="A380" s="1296" t="s">
        <v>6327</v>
      </c>
      <c r="B380" s="1289">
        <f>'Part 3'!P21</f>
        <v>0</v>
      </c>
      <c r="C380" s="839" t="s">
        <v>3696</v>
      </c>
      <c r="D380" s="1290"/>
      <c r="E380" s="1290"/>
      <c r="F380" s="839" t="s">
        <v>1769</v>
      </c>
      <c r="G380" s="839" t="s">
        <v>6088</v>
      </c>
      <c r="H380" s="839" t="s">
        <v>6321</v>
      </c>
      <c r="I380" s="839">
        <v>259</v>
      </c>
    </row>
    <row r="381" spans="1:9" x14ac:dyDescent="0.2">
      <c r="A381" s="1296" t="s">
        <v>6329</v>
      </c>
      <c r="B381" s="1289">
        <f>'Part 3'!J23</f>
        <v>0</v>
      </c>
      <c r="C381" s="839" t="s">
        <v>3695</v>
      </c>
      <c r="D381" s="1290"/>
      <c r="E381" s="1290"/>
      <c r="F381" s="839" t="s">
        <v>1770</v>
      </c>
      <c r="G381" s="839" t="s">
        <v>6089</v>
      </c>
      <c r="H381" s="839" t="s">
        <v>6321</v>
      </c>
      <c r="I381" s="839">
        <v>260</v>
      </c>
    </row>
    <row r="382" spans="1:9" x14ac:dyDescent="0.2">
      <c r="A382" s="1296" t="s">
        <v>6331</v>
      </c>
      <c r="B382" s="1289">
        <f>'Part 3'!M23</f>
        <v>0</v>
      </c>
      <c r="C382" s="839" t="s">
        <v>3695</v>
      </c>
      <c r="D382" s="1290"/>
      <c r="E382" s="1290"/>
      <c r="F382" s="839" t="s">
        <v>1771</v>
      </c>
      <c r="G382" s="839" t="s">
        <v>6090</v>
      </c>
      <c r="H382" s="839" t="s">
        <v>6321</v>
      </c>
      <c r="I382" s="839">
        <v>261</v>
      </c>
    </row>
    <row r="383" spans="1:9" x14ac:dyDescent="0.2">
      <c r="A383" s="1296" t="s">
        <v>6333</v>
      </c>
      <c r="B383" s="1289">
        <f>'Part 3'!P23</f>
        <v>0</v>
      </c>
      <c r="C383" s="839" t="s">
        <v>3695</v>
      </c>
      <c r="D383" s="1290"/>
      <c r="E383" s="1290"/>
      <c r="F383" s="839" t="s">
        <v>1772</v>
      </c>
      <c r="G383" s="839" t="s">
        <v>6091</v>
      </c>
      <c r="H383" s="839" t="s">
        <v>6321</v>
      </c>
      <c r="I383" s="839">
        <v>262</v>
      </c>
    </row>
    <row r="384" spans="1:9" x14ac:dyDescent="0.2">
      <c r="A384" s="1296" t="s">
        <v>6335</v>
      </c>
      <c r="B384" s="1289">
        <f>'Part 3'!J27</f>
        <v>0</v>
      </c>
      <c r="C384" s="839" t="s">
        <v>3695</v>
      </c>
      <c r="D384" s="1290"/>
      <c r="E384" s="1290"/>
      <c r="F384" s="839" t="s">
        <v>1773</v>
      </c>
      <c r="G384" s="839" t="s">
        <v>6092</v>
      </c>
      <c r="H384" s="839" t="s">
        <v>6321</v>
      </c>
      <c r="I384" s="839">
        <v>263</v>
      </c>
    </row>
    <row r="385" spans="1:9" x14ac:dyDescent="0.2">
      <c r="A385" s="1296" t="s">
        <v>6337</v>
      </c>
      <c r="B385" s="1289">
        <f>'Part 3'!M27</f>
        <v>0</v>
      </c>
      <c r="C385" s="839" t="s">
        <v>3695</v>
      </c>
      <c r="D385" s="1290"/>
      <c r="E385" s="1290"/>
      <c r="F385" s="839" t="s">
        <v>1774</v>
      </c>
      <c r="G385" s="839" t="s">
        <v>6093</v>
      </c>
      <c r="H385" s="839" t="s">
        <v>6321</v>
      </c>
      <c r="I385" s="839">
        <v>264</v>
      </c>
    </row>
    <row r="386" spans="1:9" x14ac:dyDescent="0.2">
      <c r="A386" s="1296" t="s">
        <v>6339</v>
      </c>
      <c r="B386" s="1289">
        <f>'Part 3'!P27</f>
        <v>0</v>
      </c>
      <c r="C386" s="839" t="s">
        <v>3695</v>
      </c>
      <c r="D386" s="1290"/>
      <c r="E386" s="1290"/>
      <c r="F386" s="839" t="s">
        <v>1775</v>
      </c>
      <c r="G386" s="839" t="s">
        <v>6094</v>
      </c>
      <c r="H386" s="839" t="s">
        <v>6321</v>
      </c>
      <c r="I386" s="839">
        <v>265</v>
      </c>
    </row>
    <row r="387" spans="1:9" x14ac:dyDescent="0.2">
      <c r="A387" s="1296" t="s">
        <v>6341</v>
      </c>
      <c r="B387" s="1289">
        <f>'Part 3'!J29</f>
        <v>0</v>
      </c>
      <c r="C387" s="839" t="s">
        <v>3695</v>
      </c>
      <c r="D387" s="1290"/>
      <c r="E387" s="1290"/>
      <c r="F387" s="839" t="s">
        <v>1776</v>
      </c>
      <c r="G387" s="839" t="s">
        <v>6095</v>
      </c>
      <c r="H387" s="839" t="s">
        <v>6321</v>
      </c>
      <c r="I387" s="839">
        <v>266</v>
      </c>
    </row>
    <row r="388" spans="1:9" x14ac:dyDescent="0.2">
      <c r="A388" s="1296" t="s">
        <v>6343</v>
      </c>
      <c r="B388" s="1289">
        <f>'Part 3'!M29</f>
        <v>0</v>
      </c>
      <c r="C388" s="839" t="s">
        <v>3695</v>
      </c>
      <c r="D388" s="1290"/>
      <c r="E388" s="1290"/>
      <c r="F388" s="839" t="s">
        <v>1777</v>
      </c>
      <c r="G388" s="839" t="s">
        <v>6096</v>
      </c>
      <c r="H388" s="839" t="s">
        <v>6321</v>
      </c>
      <c r="I388" s="839">
        <v>267</v>
      </c>
    </row>
    <row r="389" spans="1:9" x14ac:dyDescent="0.2">
      <c r="A389" s="1296" t="s">
        <v>6345</v>
      </c>
      <c r="B389" s="1289">
        <f>'Part 3'!P29</f>
        <v>0</v>
      </c>
      <c r="C389" s="839" t="s">
        <v>3695</v>
      </c>
      <c r="D389" s="1290"/>
      <c r="E389" s="1290"/>
      <c r="F389" s="839" t="s">
        <v>1778</v>
      </c>
      <c r="G389" s="839" t="s">
        <v>6097</v>
      </c>
      <c r="H389" s="839" t="s">
        <v>6321</v>
      </c>
      <c r="I389" s="839">
        <v>268</v>
      </c>
    </row>
    <row r="390" spans="1:9" x14ac:dyDescent="0.2">
      <c r="A390" s="1296" t="s">
        <v>6347</v>
      </c>
      <c r="B390" s="1289">
        <f>'Part 3'!J31</f>
        <v>0</v>
      </c>
      <c r="C390" s="839" t="s">
        <v>3695</v>
      </c>
      <c r="D390" s="1290"/>
      <c r="E390" s="1290"/>
      <c r="F390" s="839" t="s">
        <v>1779</v>
      </c>
      <c r="G390" s="839" t="s">
        <v>6098</v>
      </c>
      <c r="H390" s="839" t="s">
        <v>6321</v>
      </c>
      <c r="I390" s="839">
        <v>269</v>
      </c>
    </row>
    <row r="391" spans="1:9" x14ac:dyDescent="0.2">
      <c r="A391" s="1296" t="s">
        <v>6349</v>
      </c>
      <c r="B391" s="1289">
        <f>'Part 3'!M31</f>
        <v>0</v>
      </c>
      <c r="C391" s="839" t="s">
        <v>3695</v>
      </c>
      <c r="D391" s="1290"/>
      <c r="E391" s="1290"/>
      <c r="F391" s="839" t="s">
        <v>1780</v>
      </c>
      <c r="G391" s="839" t="s">
        <v>6099</v>
      </c>
      <c r="H391" s="839" t="s">
        <v>6321</v>
      </c>
      <c r="I391" s="839">
        <v>270</v>
      </c>
    </row>
    <row r="392" spans="1:9" x14ac:dyDescent="0.2">
      <c r="A392" s="1296" t="s">
        <v>6351</v>
      </c>
      <c r="B392" s="1289">
        <f>'Part 3'!P31</f>
        <v>0</v>
      </c>
      <c r="C392" s="839" t="s">
        <v>3695</v>
      </c>
      <c r="D392" s="1290"/>
      <c r="E392" s="1290"/>
      <c r="F392" s="839" t="s">
        <v>1781</v>
      </c>
      <c r="G392" s="839" t="s">
        <v>6100</v>
      </c>
      <c r="H392" s="839" t="s">
        <v>6321</v>
      </c>
      <c r="I392" s="839">
        <v>271</v>
      </c>
    </row>
    <row r="393" spans="1:9" x14ac:dyDescent="0.2">
      <c r="A393" s="1296" t="s">
        <v>6353</v>
      </c>
      <c r="B393" s="1289">
        <f>'Part 3'!J35</f>
        <v>0</v>
      </c>
      <c r="C393" s="839" t="s">
        <v>3695</v>
      </c>
      <c r="D393" s="1290"/>
      <c r="E393" s="1290"/>
      <c r="F393" s="839" t="s">
        <v>1782</v>
      </c>
      <c r="G393" s="839" t="s">
        <v>6101</v>
      </c>
      <c r="H393" s="839" t="s">
        <v>6321</v>
      </c>
      <c r="I393" s="839">
        <v>272</v>
      </c>
    </row>
    <row r="394" spans="1:9" x14ac:dyDescent="0.2">
      <c r="A394" s="1296" t="s">
        <v>6355</v>
      </c>
      <c r="B394" s="1289">
        <f>'Part 3'!M35</f>
        <v>0</v>
      </c>
      <c r="C394" s="839" t="s">
        <v>3695</v>
      </c>
      <c r="D394" s="1290"/>
      <c r="E394" s="1290"/>
      <c r="F394" s="839" t="s">
        <v>1783</v>
      </c>
      <c r="G394" s="839" t="s">
        <v>6102</v>
      </c>
      <c r="H394" s="839" t="s">
        <v>6321</v>
      </c>
      <c r="I394" s="839">
        <v>273</v>
      </c>
    </row>
    <row r="395" spans="1:9" x14ac:dyDescent="0.2">
      <c r="A395" s="1296" t="s">
        <v>6357</v>
      </c>
      <c r="B395" s="1289">
        <f>'Part 3'!P35</f>
        <v>0</v>
      </c>
      <c r="C395" s="839" t="s">
        <v>3695</v>
      </c>
      <c r="D395" s="1290"/>
      <c r="E395" s="1290"/>
      <c r="F395" s="839" t="s">
        <v>1784</v>
      </c>
      <c r="G395" s="839" t="s">
        <v>6103</v>
      </c>
      <c r="H395" s="839" t="s">
        <v>6321</v>
      </c>
      <c r="I395" s="839">
        <v>274</v>
      </c>
    </row>
    <row r="396" spans="1:9" x14ac:dyDescent="0.2">
      <c r="A396" s="1296" t="s">
        <v>6359</v>
      </c>
      <c r="B396" s="1289">
        <f>'Part 3'!J40</f>
        <v>0</v>
      </c>
      <c r="C396" s="839" t="s">
        <v>3695</v>
      </c>
      <c r="D396" s="1290"/>
      <c r="E396" s="1290"/>
      <c r="F396" s="839" t="s">
        <v>1785</v>
      </c>
      <c r="G396" s="839" t="s">
        <v>6104</v>
      </c>
      <c r="H396" s="839" t="s">
        <v>6321</v>
      </c>
      <c r="I396" s="839">
        <v>275</v>
      </c>
    </row>
    <row r="397" spans="1:9" x14ac:dyDescent="0.2">
      <c r="A397" s="1296" t="s">
        <v>6361</v>
      </c>
      <c r="B397" s="1289">
        <f>'Part 3'!M40</f>
        <v>0</v>
      </c>
      <c r="C397" s="839" t="s">
        <v>3695</v>
      </c>
      <c r="D397" s="1290"/>
      <c r="E397" s="1290"/>
      <c r="F397" s="839" t="s">
        <v>1786</v>
      </c>
      <c r="G397" s="839" t="s">
        <v>6105</v>
      </c>
      <c r="H397" s="839" t="s">
        <v>6321</v>
      </c>
      <c r="I397" s="839">
        <v>276</v>
      </c>
    </row>
    <row r="398" spans="1:9" x14ac:dyDescent="0.2">
      <c r="A398" s="1296" t="s">
        <v>6363</v>
      </c>
      <c r="B398" s="1289">
        <f>'Part 3'!P40</f>
        <v>0</v>
      </c>
      <c r="C398" s="839" t="s">
        <v>3695</v>
      </c>
      <c r="D398" s="1290"/>
      <c r="E398" s="1290"/>
      <c r="F398" s="839" t="s">
        <v>1787</v>
      </c>
      <c r="G398" s="839" t="s">
        <v>6106</v>
      </c>
      <c r="H398" s="839" t="s">
        <v>6321</v>
      </c>
      <c r="I398" s="839">
        <v>277</v>
      </c>
    </row>
    <row r="399" spans="1:9" x14ac:dyDescent="0.2">
      <c r="A399" s="1296" t="s">
        <v>6365</v>
      </c>
      <c r="B399" s="1289">
        <f>'Part 3'!J42</f>
        <v>0</v>
      </c>
      <c r="C399" s="839" t="s">
        <v>3695</v>
      </c>
      <c r="D399" s="1290"/>
      <c r="E399" s="1290"/>
      <c r="F399" s="839" t="s">
        <v>4608</v>
      </c>
      <c r="G399" s="839" t="s">
        <v>6107</v>
      </c>
      <c r="H399" s="839" t="s">
        <v>6321</v>
      </c>
      <c r="I399" s="839">
        <v>278</v>
      </c>
    </row>
    <row r="400" spans="1:9" x14ac:dyDescent="0.2">
      <c r="A400" s="1296" t="s">
        <v>6367</v>
      </c>
      <c r="B400" s="1289">
        <f>'Part 3'!M42</f>
        <v>0</v>
      </c>
      <c r="C400" s="839" t="s">
        <v>3695</v>
      </c>
      <c r="D400" s="1290"/>
      <c r="E400" s="1290"/>
      <c r="F400" s="839" t="s">
        <v>4609</v>
      </c>
      <c r="G400" s="839" t="s">
        <v>6108</v>
      </c>
      <c r="H400" s="839" t="s">
        <v>6321</v>
      </c>
      <c r="I400" s="839">
        <v>279</v>
      </c>
    </row>
    <row r="401" spans="1:9" x14ac:dyDescent="0.2">
      <c r="A401" s="1296" t="s">
        <v>6369</v>
      </c>
      <c r="B401" s="1289">
        <f>'Part 3'!P42</f>
        <v>0</v>
      </c>
      <c r="C401" s="839" t="s">
        <v>3695</v>
      </c>
      <c r="D401" s="1290"/>
      <c r="E401" s="1290"/>
      <c r="F401" s="839" t="s">
        <v>4610</v>
      </c>
      <c r="G401" s="839" t="s">
        <v>6109</v>
      </c>
      <c r="H401" s="839" t="s">
        <v>6321</v>
      </c>
      <c r="I401" s="839">
        <v>280</v>
      </c>
    </row>
    <row r="402" spans="1:9" x14ac:dyDescent="0.2">
      <c r="A402" s="1296" t="s">
        <v>6371</v>
      </c>
      <c r="B402" s="1289">
        <f>'Part 3'!J45</f>
        <v>0</v>
      </c>
      <c r="C402" s="839" t="s">
        <v>3695</v>
      </c>
      <c r="D402" s="1290"/>
      <c r="E402" s="1290"/>
      <c r="F402" s="839" t="s">
        <v>1788</v>
      </c>
      <c r="G402" s="839" t="s">
        <v>6110</v>
      </c>
      <c r="H402" s="839" t="s">
        <v>6321</v>
      </c>
      <c r="I402" s="839">
        <v>281</v>
      </c>
    </row>
    <row r="403" spans="1:9" x14ac:dyDescent="0.2">
      <c r="A403" s="1296" t="s">
        <v>6373</v>
      </c>
      <c r="B403" s="1289">
        <f>'Part 3'!M45</f>
        <v>0</v>
      </c>
      <c r="C403" s="839" t="s">
        <v>3695</v>
      </c>
      <c r="D403" s="1290"/>
      <c r="E403" s="1290"/>
      <c r="F403" s="839" t="s">
        <v>1789</v>
      </c>
      <c r="G403" s="839" t="s">
        <v>6111</v>
      </c>
      <c r="H403" s="839" t="s">
        <v>6321</v>
      </c>
      <c r="I403" s="839">
        <v>282</v>
      </c>
    </row>
    <row r="404" spans="1:9" x14ac:dyDescent="0.2">
      <c r="A404" s="1296" t="s">
        <v>6375</v>
      </c>
      <c r="B404" s="1289">
        <f>'Part 3'!P45</f>
        <v>0</v>
      </c>
      <c r="C404" s="839" t="s">
        <v>3695</v>
      </c>
      <c r="D404" s="1290"/>
      <c r="E404" s="1290"/>
      <c r="F404" s="839" t="s">
        <v>1790</v>
      </c>
      <c r="G404" s="839" t="s">
        <v>6112</v>
      </c>
      <c r="H404" s="839" t="s">
        <v>6321</v>
      </c>
      <c r="I404" s="839">
        <v>283</v>
      </c>
    </row>
    <row r="405" spans="1:9" x14ac:dyDescent="0.2">
      <c r="A405" s="1296" t="s">
        <v>6377</v>
      </c>
      <c r="B405" s="1289">
        <f>'Part 3'!J48</f>
        <v>0</v>
      </c>
      <c r="C405" s="839" t="s">
        <v>3695</v>
      </c>
      <c r="D405" s="1290"/>
      <c r="E405" s="1290"/>
      <c r="F405" s="839" t="s">
        <v>1791</v>
      </c>
      <c r="G405" s="839" t="s">
        <v>6113</v>
      </c>
      <c r="H405" s="839" t="s">
        <v>6321</v>
      </c>
      <c r="I405" s="839">
        <v>284</v>
      </c>
    </row>
    <row r="406" spans="1:9" x14ac:dyDescent="0.2">
      <c r="A406" s="1296" t="s">
        <v>6379</v>
      </c>
      <c r="B406" s="1289">
        <f>'Part 3'!M48</f>
        <v>0</v>
      </c>
      <c r="C406" s="839" t="s">
        <v>3695</v>
      </c>
      <c r="D406" s="1290"/>
      <c r="E406" s="1290"/>
      <c r="F406" s="839" t="s">
        <v>1792</v>
      </c>
      <c r="G406" s="839" t="s">
        <v>6114</v>
      </c>
      <c r="H406" s="839" t="s">
        <v>6321</v>
      </c>
      <c r="I406" s="839">
        <v>285</v>
      </c>
    </row>
    <row r="407" spans="1:9" x14ac:dyDescent="0.2">
      <c r="A407" s="1296" t="s">
        <v>6381</v>
      </c>
      <c r="B407" s="1289">
        <f>'Part 3'!P48</f>
        <v>0</v>
      </c>
      <c r="C407" s="839" t="s">
        <v>3695</v>
      </c>
      <c r="D407" s="1290"/>
      <c r="E407" s="1290"/>
      <c r="F407" s="839" t="s">
        <v>1793</v>
      </c>
      <c r="G407" s="839" t="s">
        <v>6115</v>
      </c>
      <c r="H407" s="839" t="s">
        <v>6321</v>
      </c>
      <c r="I407" s="839">
        <v>286</v>
      </c>
    </row>
    <row r="408" spans="1:9" x14ac:dyDescent="0.2">
      <c r="A408" s="1296" t="s">
        <v>6383</v>
      </c>
      <c r="B408" s="1289">
        <f>'Part 3'!J51</f>
        <v>0</v>
      </c>
      <c r="C408" s="839" t="s">
        <v>3695</v>
      </c>
      <c r="D408" s="1290"/>
      <c r="E408" s="1290"/>
      <c r="F408" s="839" t="s">
        <v>4611</v>
      </c>
      <c r="G408" s="839" t="s">
        <v>6116</v>
      </c>
      <c r="H408" s="839" t="s">
        <v>6321</v>
      </c>
      <c r="I408" s="839">
        <v>287</v>
      </c>
    </row>
    <row r="409" spans="1:9" x14ac:dyDescent="0.2">
      <c r="A409" s="1296" t="s">
        <v>6385</v>
      </c>
      <c r="B409" s="1289">
        <f>'Part 3'!M51</f>
        <v>0</v>
      </c>
      <c r="C409" s="839" t="s">
        <v>3695</v>
      </c>
      <c r="D409" s="1290"/>
      <c r="E409" s="1290"/>
      <c r="F409" s="839" t="s">
        <v>4612</v>
      </c>
      <c r="G409" s="839" t="s">
        <v>6117</v>
      </c>
      <c r="H409" s="839" t="s">
        <v>6321</v>
      </c>
      <c r="I409" s="839">
        <v>288</v>
      </c>
    </row>
    <row r="410" spans="1:9" x14ac:dyDescent="0.2">
      <c r="A410" s="1296" t="s">
        <v>6387</v>
      </c>
      <c r="B410" s="1289">
        <f>'Part 3'!P51</f>
        <v>0</v>
      </c>
      <c r="C410" s="839" t="s">
        <v>3695</v>
      </c>
      <c r="D410" s="1290"/>
      <c r="E410" s="1290"/>
      <c r="F410" s="839" t="s">
        <v>4613</v>
      </c>
      <c r="G410" s="839" t="s">
        <v>6118</v>
      </c>
      <c r="H410" s="839" t="s">
        <v>6321</v>
      </c>
      <c r="I410" s="839">
        <v>289</v>
      </c>
    </row>
    <row r="411" spans="1:9" x14ac:dyDescent="0.2">
      <c r="A411" s="1296" t="s">
        <v>6389</v>
      </c>
      <c r="B411" s="1289">
        <f>'Part 3'!J54</f>
        <v>0</v>
      </c>
      <c r="C411" s="839" t="s">
        <v>3695</v>
      </c>
      <c r="D411" s="1290"/>
      <c r="E411" s="1290"/>
      <c r="F411" s="839" t="s">
        <v>1638</v>
      </c>
      <c r="G411" s="839" t="s">
        <v>6119</v>
      </c>
      <c r="H411" s="839" t="s">
        <v>6321</v>
      </c>
      <c r="I411" s="839">
        <v>290</v>
      </c>
    </row>
    <row r="412" spans="1:9" x14ac:dyDescent="0.2">
      <c r="A412" s="1296" t="s">
        <v>6391</v>
      </c>
      <c r="B412" s="1289">
        <f>'Part 3'!M54</f>
        <v>0</v>
      </c>
      <c r="C412" s="839" t="s">
        <v>3695</v>
      </c>
      <c r="D412" s="1290"/>
      <c r="E412" s="1290"/>
      <c r="F412" s="839" t="s">
        <v>1639</v>
      </c>
      <c r="G412" s="839" t="s">
        <v>6120</v>
      </c>
      <c r="H412" s="839" t="s">
        <v>6321</v>
      </c>
      <c r="I412" s="839">
        <v>291</v>
      </c>
    </row>
    <row r="413" spans="1:9" x14ac:dyDescent="0.2">
      <c r="A413" s="1296" t="s">
        <v>6393</v>
      </c>
      <c r="B413" s="1289">
        <f>'Part 3'!P54</f>
        <v>0</v>
      </c>
      <c r="C413" s="839" t="s">
        <v>3695</v>
      </c>
      <c r="D413" s="1290"/>
      <c r="E413" s="1290"/>
      <c r="F413" s="839" t="s">
        <v>1640</v>
      </c>
      <c r="G413" s="839" t="s">
        <v>6121</v>
      </c>
      <c r="H413" s="839" t="s">
        <v>6321</v>
      </c>
      <c r="I413" s="839">
        <v>292</v>
      </c>
    </row>
    <row r="414" spans="1:9" x14ac:dyDescent="0.2">
      <c r="A414" s="1296" t="s">
        <v>6395</v>
      </c>
      <c r="B414" s="1289">
        <f>'Part 3'!J57</f>
        <v>0</v>
      </c>
      <c r="C414" s="839" t="s">
        <v>3695</v>
      </c>
      <c r="D414" s="1290"/>
      <c r="E414" s="1290"/>
      <c r="F414" s="839" t="s">
        <v>1821</v>
      </c>
      <c r="G414" s="839" t="s">
        <v>6122</v>
      </c>
      <c r="H414" s="839" t="s">
        <v>6321</v>
      </c>
      <c r="I414" s="839">
        <v>293</v>
      </c>
    </row>
    <row r="415" spans="1:9" x14ac:dyDescent="0.2">
      <c r="A415" s="1296" t="s">
        <v>6397</v>
      </c>
      <c r="B415" s="1289">
        <f>'Part 3'!M57</f>
        <v>0</v>
      </c>
      <c r="C415" s="839" t="s">
        <v>3695</v>
      </c>
      <c r="D415" s="1290"/>
      <c r="E415" s="1290"/>
      <c r="F415" s="839" t="s">
        <v>1822</v>
      </c>
      <c r="G415" s="839" t="s">
        <v>6123</v>
      </c>
      <c r="H415" s="839" t="s">
        <v>6321</v>
      </c>
      <c r="I415" s="839">
        <v>294</v>
      </c>
    </row>
    <row r="416" spans="1:9" x14ac:dyDescent="0.2">
      <c r="A416" s="1296" t="s">
        <v>6399</v>
      </c>
      <c r="B416" s="1289">
        <f>'Part 3'!P57</f>
        <v>0</v>
      </c>
      <c r="C416" s="839" t="s">
        <v>3695</v>
      </c>
      <c r="D416" s="1290"/>
      <c r="E416" s="1290"/>
      <c r="F416" s="839" t="s">
        <v>1823</v>
      </c>
      <c r="G416" s="839" t="s">
        <v>6124</v>
      </c>
      <c r="H416" s="839" t="s">
        <v>6321</v>
      </c>
      <c r="I416" s="839">
        <v>295</v>
      </c>
    </row>
    <row r="417" spans="1:9" x14ac:dyDescent="0.2">
      <c r="A417" s="1296" t="s">
        <v>6401</v>
      </c>
      <c r="B417" s="1289">
        <f>'Part 3'!J60</f>
        <v>0</v>
      </c>
      <c r="C417" s="839" t="s">
        <v>3695</v>
      </c>
      <c r="D417" s="1290"/>
      <c r="E417" s="1290"/>
      <c r="F417" s="839" t="s">
        <v>1641</v>
      </c>
      <c r="G417" s="839" t="s">
        <v>6125</v>
      </c>
      <c r="H417" s="839" t="s">
        <v>6321</v>
      </c>
      <c r="I417" s="839">
        <v>296</v>
      </c>
    </row>
    <row r="418" spans="1:9" x14ac:dyDescent="0.2">
      <c r="A418" s="1296" t="s">
        <v>6403</v>
      </c>
      <c r="B418" s="1289">
        <f>'Part 3'!M60</f>
        <v>0</v>
      </c>
      <c r="C418" s="839" t="s">
        <v>3695</v>
      </c>
      <c r="D418" s="1290"/>
      <c r="E418" s="1290"/>
      <c r="F418" s="839" t="s">
        <v>1642</v>
      </c>
      <c r="G418" s="839" t="s">
        <v>6126</v>
      </c>
      <c r="H418" s="839" t="s">
        <v>6321</v>
      </c>
      <c r="I418" s="839">
        <v>297</v>
      </c>
    </row>
    <row r="419" spans="1:9" x14ac:dyDescent="0.2">
      <c r="A419" s="1296" t="s">
        <v>6405</v>
      </c>
      <c r="B419" s="1289">
        <f>'Part 3'!P60</f>
        <v>0</v>
      </c>
      <c r="C419" s="839" t="s">
        <v>3695</v>
      </c>
      <c r="D419" s="1290"/>
      <c r="E419" s="1290"/>
      <c r="F419" s="839" t="s">
        <v>1643</v>
      </c>
      <c r="G419" s="839" t="s">
        <v>6127</v>
      </c>
      <c r="H419" s="839" t="s">
        <v>6321</v>
      </c>
      <c r="I419" s="839">
        <v>298</v>
      </c>
    </row>
    <row r="420" spans="1:9" x14ac:dyDescent="0.2">
      <c r="A420" s="1296" t="s">
        <v>6407</v>
      </c>
      <c r="B420" s="1289">
        <f>'Part 3'!J63</f>
        <v>0</v>
      </c>
      <c r="C420" s="839" t="s">
        <v>3695</v>
      </c>
      <c r="D420" s="1290"/>
      <c r="E420" s="1290"/>
      <c r="F420" s="839" t="s">
        <v>1824</v>
      </c>
      <c r="G420" s="839" t="s">
        <v>6128</v>
      </c>
      <c r="H420" s="839" t="s">
        <v>6321</v>
      </c>
      <c r="I420" s="839">
        <v>299</v>
      </c>
    </row>
    <row r="421" spans="1:9" x14ac:dyDescent="0.2">
      <c r="A421" s="1296" t="s">
        <v>6409</v>
      </c>
      <c r="B421" s="1289">
        <f>'Part 3'!M63</f>
        <v>0</v>
      </c>
      <c r="C421" s="839" t="s">
        <v>3695</v>
      </c>
      <c r="D421" s="1290"/>
      <c r="E421" s="1290"/>
      <c r="F421" s="839" t="s">
        <v>1825</v>
      </c>
      <c r="G421" s="839" t="s">
        <v>6129</v>
      </c>
      <c r="H421" s="839" t="s">
        <v>6321</v>
      </c>
      <c r="I421" s="839">
        <v>300</v>
      </c>
    </row>
    <row r="422" spans="1:9" x14ac:dyDescent="0.2">
      <c r="A422" s="1296" t="s">
        <v>6411</v>
      </c>
      <c r="B422" s="1289">
        <f>'Part 3'!P63</f>
        <v>0</v>
      </c>
      <c r="C422" s="839" t="s">
        <v>3695</v>
      </c>
      <c r="D422" s="1290"/>
      <c r="E422" s="1290"/>
      <c r="F422" s="839" t="s">
        <v>1826</v>
      </c>
      <c r="G422" s="839" t="s">
        <v>6130</v>
      </c>
      <c r="H422" s="839" t="s">
        <v>6321</v>
      </c>
      <c r="I422" s="839">
        <v>301</v>
      </c>
    </row>
    <row r="423" spans="1:9" x14ac:dyDescent="0.2">
      <c r="A423" s="1296" t="s">
        <v>6413</v>
      </c>
      <c r="B423" s="1289">
        <f>'Part 3'!J67</f>
        <v>0</v>
      </c>
      <c r="C423" s="839" t="s">
        <v>3695</v>
      </c>
      <c r="D423" s="1290"/>
      <c r="E423" s="1290"/>
      <c r="F423" s="839" t="s">
        <v>1644</v>
      </c>
      <c r="G423" s="839" t="s">
        <v>6131</v>
      </c>
      <c r="H423" s="839" t="s">
        <v>6321</v>
      </c>
      <c r="I423" s="839">
        <v>308</v>
      </c>
    </row>
    <row r="424" spans="1:9" x14ac:dyDescent="0.2">
      <c r="A424" s="1296" t="s">
        <v>6415</v>
      </c>
      <c r="B424" s="1289">
        <f>'Part 3'!M67</f>
        <v>0</v>
      </c>
      <c r="C424" s="839" t="s">
        <v>3695</v>
      </c>
      <c r="D424" s="1290"/>
      <c r="E424" s="1290"/>
      <c r="F424" s="839" t="s">
        <v>1645</v>
      </c>
      <c r="G424" s="839" t="s">
        <v>6132</v>
      </c>
      <c r="H424" s="839" t="s">
        <v>6321</v>
      </c>
      <c r="I424" s="839">
        <v>309</v>
      </c>
    </row>
    <row r="425" spans="1:9" x14ac:dyDescent="0.2">
      <c r="A425" s="1296" t="s">
        <v>6417</v>
      </c>
      <c r="B425" s="1289">
        <f>'Part 3'!P67</f>
        <v>0</v>
      </c>
      <c r="C425" s="839" t="s">
        <v>3695</v>
      </c>
      <c r="D425" s="1290"/>
      <c r="E425" s="1290"/>
      <c r="F425" s="839" t="s">
        <v>1646</v>
      </c>
      <c r="G425" s="839" t="s">
        <v>6133</v>
      </c>
      <c r="H425" s="839" t="s">
        <v>6321</v>
      </c>
      <c r="I425" s="839">
        <v>310</v>
      </c>
    </row>
    <row r="426" spans="1:9" x14ac:dyDescent="0.2">
      <c r="A426" s="1296" t="s">
        <v>6419</v>
      </c>
      <c r="B426" s="1289">
        <f>'Part 3'!J69</f>
        <v>0</v>
      </c>
      <c r="C426" s="839" t="s">
        <v>3695</v>
      </c>
      <c r="D426" s="1290"/>
      <c r="E426" s="1290"/>
      <c r="F426" s="839" t="s">
        <v>1647</v>
      </c>
      <c r="G426" s="839" t="s">
        <v>6134</v>
      </c>
      <c r="H426" s="839" t="s">
        <v>6321</v>
      </c>
      <c r="I426" s="839">
        <v>311</v>
      </c>
    </row>
    <row r="427" spans="1:9" x14ac:dyDescent="0.2">
      <c r="A427" s="1296" t="s">
        <v>6421</v>
      </c>
      <c r="B427" s="1289">
        <f>'Part 3'!M69</f>
        <v>0</v>
      </c>
      <c r="C427" s="839" t="s">
        <v>3695</v>
      </c>
      <c r="D427" s="1290"/>
      <c r="E427" s="1290"/>
      <c r="F427" s="839" t="s">
        <v>1648</v>
      </c>
      <c r="G427" s="839" t="s">
        <v>6135</v>
      </c>
      <c r="H427" s="839" t="s">
        <v>6321</v>
      </c>
      <c r="I427" s="839">
        <v>312</v>
      </c>
    </row>
    <row r="428" spans="1:9" x14ac:dyDescent="0.2">
      <c r="A428" s="1296" t="s">
        <v>6423</v>
      </c>
      <c r="B428" s="1289">
        <f>'Part 3'!P69</f>
        <v>0</v>
      </c>
      <c r="C428" s="839" t="s">
        <v>3695</v>
      </c>
      <c r="D428" s="1290"/>
      <c r="E428" s="1290"/>
      <c r="F428" s="839" t="s">
        <v>1649</v>
      </c>
      <c r="G428" s="839" t="s">
        <v>6136</v>
      </c>
      <c r="H428" s="839" t="s">
        <v>6321</v>
      </c>
      <c r="I428" s="839">
        <v>313</v>
      </c>
    </row>
    <row r="429" spans="1:9" x14ac:dyDescent="0.2">
      <c r="A429" s="1296" t="s">
        <v>6425</v>
      </c>
      <c r="B429" s="1289">
        <f>'Part 3'!J73</f>
        <v>0</v>
      </c>
      <c r="C429" s="839" t="s">
        <v>3695</v>
      </c>
      <c r="D429" s="1290"/>
      <c r="E429" s="1290"/>
      <c r="F429" s="839" t="s">
        <v>1650</v>
      </c>
      <c r="G429" s="839" t="s">
        <v>6137</v>
      </c>
      <c r="H429" s="839" t="s">
        <v>6321</v>
      </c>
      <c r="I429" s="839">
        <v>314</v>
      </c>
    </row>
    <row r="430" spans="1:9" x14ac:dyDescent="0.2">
      <c r="A430" s="1296" t="s">
        <v>6427</v>
      </c>
      <c r="B430" s="1289">
        <f>'Part 3'!M73</f>
        <v>0</v>
      </c>
      <c r="C430" s="839" t="s">
        <v>3695</v>
      </c>
      <c r="D430" s="1290"/>
      <c r="E430" s="1290"/>
      <c r="F430" s="839" t="s">
        <v>1651</v>
      </c>
      <c r="G430" s="839" t="s">
        <v>6138</v>
      </c>
      <c r="H430" s="839" t="s">
        <v>6321</v>
      </c>
      <c r="I430" s="839">
        <v>315</v>
      </c>
    </row>
    <row r="431" spans="1:9" x14ac:dyDescent="0.2">
      <c r="A431" s="1296" t="s">
        <v>6429</v>
      </c>
      <c r="B431" s="1289">
        <f>'Part 3'!P73</f>
        <v>0</v>
      </c>
      <c r="C431" s="839" t="s">
        <v>3695</v>
      </c>
      <c r="D431" s="1290"/>
      <c r="E431" s="1290"/>
      <c r="F431" s="839" t="s">
        <v>1652</v>
      </c>
      <c r="G431" s="839" t="s">
        <v>6139</v>
      </c>
      <c r="H431" s="839" t="s">
        <v>6321</v>
      </c>
      <c r="I431" s="839">
        <v>316</v>
      </c>
    </row>
    <row r="432" spans="1:9" x14ac:dyDescent="0.2">
      <c r="A432" s="1296" t="s">
        <v>6431</v>
      </c>
      <c r="B432" s="1289">
        <f>'Part 3'!J75</f>
        <v>0</v>
      </c>
      <c r="C432" s="839" t="s">
        <v>3695</v>
      </c>
      <c r="D432" s="1290"/>
      <c r="E432" s="1290"/>
      <c r="F432" s="839" t="s">
        <v>1653</v>
      </c>
      <c r="G432" s="839" t="s">
        <v>6140</v>
      </c>
      <c r="H432" s="839" t="s">
        <v>6321</v>
      </c>
      <c r="I432" s="839">
        <v>317</v>
      </c>
    </row>
    <row r="433" spans="1:9" x14ac:dyDescent="0.2">
      <c r="A433" s="1296" t="s">
        <v>6433</v>
      </c>
      <c r="B433" s="1289">
        <f>'Part 3'!M75</f>
        <v>0</v>
      </c>
      <c r="C433" s="839" t="s">
        <v>3695</v>
      </c>
      <c r="D433" s="1290"/>
      <c r="E433" s="1290"/>
      <c r="F433" s="839" t="s">
        <v>1654</v>
      </c>
      <c r="G433" s="839" t="s">
        <v>6141</v>
      </c>
      <c r="H433" s="839" t="s">
        <v>6321</v>
      </c>
      <c r="I433" s="839">
        <v>318</v>
      </c>
    </row>
    <row r="434" spans="1:9" x14ac:dyDescent="0.2">
      <c r="A434" s="1296" t="s">
        <v>6435</v>
      </c>
      <c r="B434" s="1289">
        <f>'Part 3'!P75</f>
        <v>0</v>
      </c>
      <c r="C434" s="839" t="s">
        <v>3695</v>
      </c>
      <c r="D434" s="1290"/>
      <c r="E434" s="1290"/>
      <c r="F434" s="839" t="s">
        <v>1655</v>
      </c>
      <c r="G434" s="839" t="s">
        <v>6142</v>
      </c>
      <c r="H434" s="839" t="s">
        <v>6321</v>
      </c>
      <c r="I434" s="839">
        <v>319</v>
      </c>
    </row>
    <row r="435" spans="1:9" x14ac:dyDescent="0.2">
      <c r="A435" s="1296" t="s">
        <v>6437</v>
      </c>
      <c r="B435" s="1289">
        <f>'Part 3'!J79</f>
        <v>0</v>
      </c>
      <c r="C435" s="839" t="s">
        <v>3695</v>
      </c>
      <c r="D435" s="1290"/>
      <c r="E435" s="1290"/>
      <c r="F435" s="839" t="s">
        <v>1656</v>
      </c>
      <c r="G435" s="839" t="s">
        <v>6143</v>
      </c>
      <c r="H435" s="839" t="s">
        <v>6321</v>
      </c>
      <c r="I435" s="839">
        <v>320</v>
      </c>
    </row>
    <row r="436" spans="1:9" x14ac:dyDescent="0.2">
      <c r="A436" s="1296" t="s">
        <v>6439</v>
      </c>
      <c r="B436" s="1289">
        <f>'Part 3'!M79</f>
        <v>0</v>
      </c>
      <c r="C436" s="839" t="s">
        <v>3695</v>
      </c>
      <c r="D436" s="1290"/>
      <c r="E436" s="1290"/>
      <c r="F436" s="839" t="s">
        <v>1657</v>
      </c>
      <c r="G436" s="839" t="s">
        <v>6144</v>
      </c>
      <c r="H436" s="839" t="s">
        <v>6321</v>
      </c>
      <c r="I436" s="839">
        <v>321</v>
      </c>
    </row>
    <row r="437" spans="1:9" x14ac:dyDescent="0.2">
      <c r="A437" s="1296" t="s">
        <v>6441</v>
      </c>
      <c r="B437" s="1289">
        <f>'Part 3'!P79</f>
        <v>0</v>
      </c>
      <c r="C437" s="839" t="s">
        <v>3695</v>
      </c>
      <c r="D437" s="1290"/>
      <c r="E437" s="1290"/>
      <c r="F437" s="839" t="s">
        <v>1658</v>
      </c>
      <c r="G437" s="839" t="s">
        <v>6145</v>
      </c>
      <c r="H437" s="839" t="s">
        <v>6321</v>
      </c>
      <c r="I437" s="839">
        <v>322</v>
      </c>
    </row>
    <row r="438" spans="1:9" x14ac:dyDescent="0.2">
      <c r="A438" s="1296" t="s">
        <v>6443</v>
      </c>
      <c r="B438" s="1289">
        <f>'Part 3'!J81</f>
        <v>0</v>
      </c>
      <c r="C438" s="839" t="s">
        <v>3695</v>
      </c>
      <c r="D438" s="1290"/>
      <c r="E438" s="1290"/>
      <c r="F438" s="839" t="s">
        <v>1659</v>
      </c>
      <c r="G438" s="839" t="s">
        <v>6146</v>
      </c>
      <c r="H438" s="839" t="s">
        <v>6321</v>
      </c>
      <c r="I438" s="839">
        <v>323</v>
      </c>
    </row>
    <row r="439" spans="1:9" x14ac:dyDescent="0.2">
      <c r="A439" s="1296" t="s">
        <v>6445</v>
      </c>
      <c r="B439" s="1289">
        <f>'Part 3'!M81</f>
        <v>0</v>
      </c>
      <c r="C439" s="839" t="s">
        <v>3695</v>
      </c>
      <c r="D439" s="1290"/>
      <c r="E439" s="1290"/>
      <c r="F439" s="839" t="s">
        <v>1660</v>
      </c>
      <c r="G439" s="839" t="s">
        <v>6147</v>
      </c>
      <c r="H439" s="839" t="s">
        <v>6321</v>
      </c>
      <c r="I439" s="839">
        <v>324</v>
      </c>
    </row>
    <row r="440" spans="1:9" x14ac:dyDescent="0.2">
      <c r="A440" s="1296" t="s">
        <v>6447</v>
      </c>
      <c r="B440" s="1289">
        <f>'Part 3'!P81</f>
        <v>0</v>
      </c>
      <c r="C440" s="839" t="s">
        <v>3695</v>
      </c>
      <c r="D440" s="1290"/>
      <c r="E440" s="1290"/>
      <c r="F440" s="839" t="s">
        <v>1661</v>
      </c>
      <c r="G440" s="839" t="s">
        <v>6148</v>
      </c>
      <c r="H440" s="839" t="s">
        <v>6321</v>
      </c>
      <c r="I440" s="839">
        <v>325</v>
      </c>
    </row>
    <row r="441" spans="1:9" x14ac:dyDescent="0.2">
      <c r="A441" s="1296" t="s">
        <v>6449</v>
      </c>
      <c r="B441" s="1289">
        <f>'Part 3'!J85</f>
        <v>0</v>
      </c>
      <c r="C441" s="839" t="s">
        <v>3695</v>
      </c>
      <c r="D441" s="1290"/>
      <c r="E441" s="1290"/>
      <c r="F441" s="839" t="s">
        <v>1662</v>
      </c>
      <c r="G441" s="839" t="s">
        <v>6149</v>
      </c>
      <c r="H441" s="839" t="s">
        <v>6321</v>
      </c>
      <c r="I441" s="839">
        <v>326</v>
      </c>
    </row>
    <row r="442" spans="1:9" x14ac:dyDescent="0.2">
      <c r="A442" s="1296" t="s">
        <v>6451</v>
      </c>
      <c r="B442" s="1289">
        <f>'Part 3'!M85</f>
        <v>0</v>
      </c>
      <c r="C442" s="839" t="s">
        <v>3695</v>
      </c>
      <c r="D442" s="1290"/>
      <c r="E442" s="1290"/>
      <c r="F442" s="839" t="s">
        <v>1663</v>
      </c>
      <c r="G442" s="839" t="s">
        <v>6150</v>
      </c>
      <c r="H442" s="839" t="s">
        <v>6321</v>
      </c>
      <c r="I442" s="839">
        <v>327</v>
      </c>
    </row>
    <row r="443" spans="1:9" x14ac:dyDescent="0.2">
      <c r="A443" s="1296" t="s">
        <v>6453</v>
      </c>
      <c r="B443" s="1289">
        <f>'Part 3'!P85</f>
        <v>0</v>
      </c>
      <c r="C443" s="839" t="s">
        <v>3695</v>
      </c>
      <c r="D443" s="1290"/>
      <c r="E443" s="1290"/>
      <c r="F443" s="839" t="s">
        <v>1664</v>
      </c>
      <c r="G443" s="839" t="s">
        <v>6151</v>
      </c>
      <c r="H443" s="839" t="s">
        <v>6321</v>
      </c>
      <c r="I443" s="839">
        <v>328</v>
      </c>
    </row>
    <row r="444" spans="1:9" x14ac:dyDescent="0.2">
      <c r="A444" s="1296" t="s">
        <v>6455</v>
      </c>
      <c r="B444" s="1289">
        <f>'Part 3'!J89</f>
        <v>0</v>
      </c>
      <c r="C444" s="839" t="s">
        <v>3695</v>
      </c>
      <c r="D444" s="1290"/>
      <c r="E444" s="1290"/>
      <c r="F444" s="839" t="s">
        <v>4614</v>
      </c>
      <c r="G444" s="839" t="s">
        <v>6152</v>
      </c>
      <c r="H444" s="839" t="s">
        <v>6321</v>
      </c>
      <c r="I444" s="839">
        <v>329</v>
      </c>
    </row>
    <row r="445" spans="1:9" x14ac:dyDescent="0.2">
      <c r="A445" s="1296" t="s">
        <v>6457</v>
      </c>
      <c r="B445" s="1289">
        <f>'Part 3'!M89</f>
        <v>0</v>
      </c>
      <c r="C445" s="839" t="s">
        <v>3695</v>
      </c>
      <c r="D445" s="1290"/>
      <c r="E445" s="1290"/>
      <c r="F445" s="839" t="s">
        <v>4615</v>
      </c>
      <c r="G445" s="839" t="s">
        <v>6153</v>
      </c>
      <c r="H445" s="839" t="s">
        <v>6321</v>
      </c>
      <c r="I445" s="839">
        <v>330</v>
      </c>
    </row>
    <row r="446" spans="1:9" x14ac:dyDescent="0.2">
      <c r="A446" s="1296" t="s">
        <v>6459</v>
      </c>
      <c r="B446" s="1289">
        <f>'Part 3'!P89</f>
        <v>0</v>
      </c>
      <c r="C446" s="839" t="s">
        <v>3695</v>
      </c>
      <c r="D446" s="1290"/>
      <c r="E446" s="1290"/>
      <c r="F446" s="839" t="s">
        <v>4616</v>
      </c>
      <c r="G446" s="839" t="s">
        <v>6154</v>
      </c>
      <c r="H446" s="839" t="s">
        <v>6321</v>
      </c>
      <c r="I446" s="839">
        <v>331</v>
      </c>
    </row>
    <row r="447" spans="1:9" x14ac:dyDescent="0.2">
      <c r="A447" s="1296" t="s">
        <v>6461</v>
      </c>
      <c r="B447" s="1289">
        <f>'Part 3'!J91</f>
        <v>0</v>
      </c>
      <c r="C447" s="839" t="s">
        <v>3695</v>
      </c>
      <c r="D447" s="1290"/>
      <c r="E447" s="1290"/>
      <c r="F447" s="839" t="s">
        <v>1665</v>
      </c>
      <c r="G447" s="839" t="s">
        <v>6155</v>
      </c>
      <c r="H447" s="839" t="s">
        <v>6321</v>
      </c>
      <c r="I447" s="839">
        <v>332</v>
      </c>
    </row>
    <row r="448" spans="1:9" x14ac:dyDescent="0.2">
      <c r="A448" s="1296" t="s">
        <v>6463</v>
      </c>
      <c r="B448" s="1289">
        <f>'Part 3'!M91</f>
        <v>0</v>
      </c>
      <c r="C448" s="839" t="s">
        <v>3695</v>
      </c>
      <c r="D448" s="1290"/>
      <c r="E448" s="1290"/>
      <c r="F448" s="839" t="s">
        <v>1666</v>
      </c>
      <c r="G448" s="839" t="s">
        <v>6156</v>
      </c>
      <c r="H448" s="839" t="s">
        <v>6321</v>
      </c>
      <c r="I448" s="839">
        <v>333</v>
      </c>
    </row>
    <row r="449" spans="1:9" x14ac:dyDescent="0.2">
      <c r="A449" s="1296" t="s">
        <v>6465</v>
      </c>
      <c r="B449" s="1289">
        <f>'Part 3'!P91</f>
        <v>0</v>
      </c>
      <c r="C449" s="839" t="s">
        <v>3695</v>
      </c>
      <c r="D449" s="1290"/>
      <c r="E449" s="1290"/>
      <c r="F449" s="839" t="s">
        <v>1667</v>
      </c>
      <c r="G449" s="839" t="s">
        <v>6157</v>
      </c>
      <c r="H449" s="839" t="s">
        <v>6321</v>
      </c>
      <c r="I449" s="839">
        <v>334</v>
      </c>
    </row>
    <row r="450" spans="1:9" x14ac:dyDescent="0.2">
      <c r="A450" s="1296" t="s">
        <v>6467</v>
      </c>
      <c r="B450" s="1289">
        <f>'Part 3'!J104</f>
        <v>0</v>
      </c>
      <c r="C450" s="839" t="s">
        <v>3695</v>
      </c>
      <c r="D450" s="1290"/>
      <c r="E450" s="1290"/>
      <c r="F450" s="839" t="s">
        <v>1668</v>
      </c>
      <c r="G450" s="839" t="s">
        <v>6158</v>
      </c>
      <c r="H450" s="839" t="s">
        <v>6321</v>
      </c>
      <c r="I450" s="839">
        <v>335</v>
      </c>
    </row>
    <row r="451" spans="1:9" x14ac:dyDescent="0.2">
      <c r="A451" s="1296" t="s">
        <v>6469</v>
      </c>
      <c r="B451" s="1289">
        <f>'Part 3'!M104</f>
        <v>0</v>
      </c>
      <c r="C451" s="839" t="s">
        <v>3695</v>
      </c>
      <c r="D451" s="1290"/>
      <c r="E451" s="1290"/>
      <c r="F451" s="839" t="s">
        <v>1669</v>
      </c>
      <c r="G451" s="839" t="s">
        <v>6159</v>
      </c>
      <c r="H451" s="839" t="s">
        <v>6321</v>
      </c>
      <c r="I451" s="839">
        <v>336</v>
      </c>
    </row>
    <row r="452" spans="1:9" x14ac:dyDescent="0.2">
      <c r="A452" s="1296" t="s">
        <v>6471</v>
      </c>
      <c r="B452" s="1289">
        <f>'Part 3'!P104</f>
        <v>0</v>
      </c>
      <c r="C452" s="839" t="s">
        <v>3695</v>
      </c>
      <c r="D452" s="1290"/>
      <c r="E452" s="1290"/>
      <c r="F452" s="839" t="s">
        <v>1670</v>
      </c>
      <c r="G452" s="839" t="s">
        <v>6160</v>
      </c>
      <c r="H452" s="839" t="s">
        <v>6321</v>
      </c>
      <c r="I452" s="839">
        <v>337</v>
      </c>
    </row>
    <row r="453" spans="1:9" x14ac:dyDescent="0.2">
      <c r="A453" s="1296" t="s">
        <v>6473</v>
      </c>
      <c r="B453" s="1289">
        <f>'Part 3'!J109</f>
        <v>0</v>
      </c>
      <c r="C453" s="839" t="s">
        <v>3695</v>
      </c>
      <c r="D453" s="1290"/>
      <c r="E453" s="1290"/>
      <c r="F453" s="839" t="s">
        <v>1671</v>
      </c>
      <c r="G453" s="839" t="s">
        <v>6161</v>
      </c>
      <c r="H453" s="839" t="s">
        <v>6321</v>
      </c>
      <c r="I453" s="839">
        <v>338</v>
      </c>
    </row>
    <row r="454" spans="1:9" x14ac:dyDescent="0.2">
      <c r="A454" s="1296" t="s">
        <v>6475</v>
      </c>
      <c r="B454" s="1289">
        <f>'Part 3'!M109</f>
        <v>0</v>
      </c>
      <c r="C454" s="839" t="s">
        <v>3695</v>
      </c>
      <c r="D454" s="1290"/>
      <c r="E454" s="1290"/>
      <c r="F454" s="839" t="s">
        <v>1672</v>
      </c>
      <c r="G454" s="839" t="s">
        <v>6162</v>
      </c>
      <c r="H454" s="839" t="s">
        <v>6321</v>
      </c>
      <c r="I454" s="839">
        <v>339</v>
      </c>
    </row>
    <row r="455" spans="1:9" x14ac:dyDescent="0.2">
      <c r="A455" s="1296" t="s">
        <v>6477</v>
      </c>
      <c r="B455" s="1289">
        <f>'Part 3'!P109</f>
        <v>0</v>
      </c>
      <c r="C455" s="839" t="s">
        <v>3695</v>
      </c>
      <c r="D455" s="1290"/>
      <c r="E455" s="1290"/>
      <c r="F455" s="839" t="s">
        <v>1673</v>
      </c>
      <c r="G455" s="839" t="s">
        <v>6163</v>
      </c>
      <c r="H455" s="839" t="s">
        <v>6321</v>
      </c>
      <c r="I455" s="839">
        <v>340</v>
      </c>
    </row>
    <row r="456" spans="1:9" x14ac:dyDescent="0.2">
      <c r="A456" s="1296" t="s">
        <v>6479</v>
      </c>
      <c r="B456" s="1289">
        <f>'Part 3'!J111</f>
        <v>0</v>
      </c>
      <c r="C456" s="839" t="s">
        <v>3695</v>
      </c>
      <c r="D456" s="1290"/>
      <c r="E456" s="1290"/>
      <c r="F456" s="839" t="s">
        <v>1674</v>
      </c>
      <c r="G456" s="839" t="s">
        <v>6164</v>
      </c>
      <c r="H456" s="839" t="s">
        <v>6321</v>
      </c>
      <c r="I456" s="839">
        <v>341</v>
      </c>
    </row>
    <row r="457" spans="1:9" x14ac:dyDescent="0.2">
      <c r="A457" s="1296" t="s">
        <v>6481</v>
      </c>
      <c r="B457" s="1289">
        <f>'Part 3'!M111</f>
        <v>0</v>
      </c>
      <c r="C457" s="839" t="s">
        <v>3695</v>
      </c>
      <c r="D457" s="1290"/>
      <c r="E457" s="1290"/>
      <c r="F457" s="839" t="s">
        <v>1675</v>
      </c>
      <c r="G457" s="839" t="s">
        <v>6165</v>
      </c>
      <c r="H457" s="839" t="s">
        <v>6321</v>
      </c>
      <c r="I457" s="839">
        <v>342</v>
      </c>
    </row>
    <row r="458" spans="1:9" x14ac:dyDescent="0.2">
      <c r="A458" s="1296" t="s">
        <v>6483</v>
      </c>
      <c r="B458" s="1289">
        <f>'Part 3'!P111</f>
        <v>0</v>
      </c>
      <c r="C458" s="839" t="s">
        <v>3695</v>
      </c>
      <c r="D458" s="1290"/>
      <c r="E458" s="1290"/>
      <c r="F458" s="839" t="s">
        <v>1676</v>
      </c>
      <c r="G458" s="839" t="s">
        <v>6166</v>
      </c>
      <c r="H458" s="839" t="s">
        <v>6321</v>
      </c>
      <c r="I458" s="839">
        <v>343</v>
      </c>
    </row>
    <row r="459" spans="1:9" x14ac:dyDescent="0.2">
      <c r="A459" s="1296" t="s">
        <v>6485</v>
      </c>
      <c r="B459" s="1289">
        <f>'Part 3'!J115</f>
        <v>0</v>
      </c>
      <c r="C459" s="839" t="s">
        <v>3695</v>
      </c>
      <c r="D459" s="1290"/>
      <c r="E459" s="1290"/>
      <c r="F459" s="839" t="s">
        <v>1677</v>
      </c>
      <c r="G459" s="839" t="s">
        <v>6167</v>
      </c>
      <c r="H459" s="839" t="s">
        <v>6321</v>
      </c>
      <c r="I459" s="839">
        <v>344</v>
      </c>
    </row>
    <row r="460" spans="1:9" x14ac:dyDescent="0.2">
      <c r="A460" s="1296" t="s">
        <v>6487</v>
      </c>
      <c r="B460" s="1289">
        <f>'Part 3'!M115</f>
        <v>0</v>
      </c>
      <c r="C460" s="839" t="s">
        <v>3695</v>
      </c>
      <c r="D460" s="1290"/>
      <c r="E460" s="1290"/>
      <c r="F460" s="839" t="s">
        <v>1678</v>
      </c>
      <c r="G460" s="839" t="s">
        <v>6168</v>
      </c>
      <c r="H460" s="839" t="s">
        <v>6321</v>
      </c>
      <c r="I460" s="839">
        <v>345</v>
      </c>
    </row>
    <row r="461" spans="1:9" x14ac:dyDescent="0.2">
      <c r="A461" s="1296" t="s">
        <v>6489</v>
      </c>
      <c r="B461" s="1289">
        <f>'Part 3'!P115</f>
        <v>0</v>
      </c>
      <c r="C461" s="839" t="s">
        <v>3695</v>
      </c>
      <c r="D461" s="1290"/>
      <c r="E461" s="1290"/>
      <c r="F461" s="839" t="s">
        <v>1679</v>
      </c>
      <c r="G461" s="839" t="s">
        <v>6169</v>
      </c>
      <c r="H461" s="839" t="s">
        <v>6321</v>
      </c>
      <c r="I461" s="839">
        <v>346</v>
      </c>
    </row>
    <row r="462" spans="1:9" x14ac:dyDescent="0.2">
      <c r="A462" s="1296" t="s">
        <v>6491</v>
      </c>
      <c r="B462" s="1289">
        <f>'Part 3'!J117</f>
        <v>0</v>
      </c>
      <c r="C462" s="839" t="s">
        <v>3695</v>
      </c>
      <c r="D462" s="1290"/>
      <c r="E462" s="1290"/>
      <c r="F462" s="839" t="s">
        <v>1680</v>
      </c>
      <c r="G462" s="839" t="s">
        <v>6170</v>
      </c>
      <c r="H462" s="839" t="s">
        <v>6321</v>
      </c>
      <c r="I462" s="839">
        <v>347</v>
      </c>
    </row>
    <row r="463" spans="1:9" x14ac:dyDescent="0.2">
      <c r="A463" s="1296" t="s">
        <v>6493</v>
      </c>
      <c r="B463" s="1289">
        <f>'Part 3'!M117</f>
        <v>0</v>
      </c>
      <c r="C463" s="839" t="s">
        <v>3695</v>
      </c>
      <c r="D463" s="1290"/>
      <c r="E463" s="1290"/>
      <c r="F463" s="839" t="s">
        <v>1681</v>
      </c>
      <c r="G463" s="839" t="s">
        <v>6171</v>
      </c>
      <c r="H463" s="839" t="s">
        <v>6321</v>
      </c>
      <c r="I463" s="839">
        <v>348</v>
      </c>
    </row>
    <row r="464" spans="1:9" x14ac:dyDescent="0.2">
      <c r="A464" s="1296" t="s">
        <v>6495</v>
      </c>
      <c r="B464" s="1289">
        <f>'Part 3'!P117</f>
        <v>0</v>
      </c>
      <c r="C464" s="839" t="s">
        <v>3695</v>
      </c>
      <c r="D464" s="1290"/>
      <c r="E464" s="1290"/>
      <c r="F464" s="839" t="s">
        <v>1682</v>
      </c>
      <c r="G464" s="839" t="s">
        <v>6172</v>
      </c>
      <c r="H464" s="839" t="s">
        <v>6321</v>
      </c>
      <c r="I464" s="839">
        <v>349</v>
      </c>
    </row>
    <row r="465" spans="1:9" x14ac:dyDescent="0.2">
      <c r="A465" s="1296" t="s">
        <v>6497</v>
      </c>
      <c r="B465" s="1289">
        <f>'Part 3'!J121</f>
        <v>0</v>
      </c>
      <c r="C465" s="839" t="s">
        <v>3695</v>
      </c>
      <c r="D465" s="1290"/>
      <c r="E465" s="1290"/>
      <c r="F465" s="839" t="s">
        <v>1683</v>
      </c>
      <c r="G465" s="839" t="s">
        <v>6173</v>
      </c>
      <c r="H465" s="839" t="s">
        <v>6321</v>
      </c>
      <c r="I465" s="839">
        <v>350</v>
      </c>
    </row>
    <row r="466" spans="1:9" x14ac:dyDescent="0.2">
      <c r="A466" s="1296" t="s">
        <v>6499</v>
      </c>
      <c r="B466" s="1289">
        <f>'Part 3'!M121</f>
        <v>0</v>
      </c>
      <c r="C466" s="839" t="s">
        <v>3695</v>
      </c>
      <c r="D466" s="1290"/>
      <c r="E466" s="1290"/>
      <c r="F466" s="839" t="s">
        <v>1684</v>
      </c>
      <c r="G466" s="839" t="s">
        <v>6174</v>
      </c>
      <c r="H466" s="839" t="s">
        <v>6321</v>
      </c>
      <c r="I466" s="839">
        <v>351</v>
      </c>
    </row>
    <row r="467" spans="1:9" x14ac:dyDescent="0.2">
      <c r="A467" s="1296" t="s">
        <v>6501</v>
      </c>
      <c r="B467" s="1289">
        <f>'Part 3'!P121</f>
        <v>0</v>
      </c>
      <c r="C467" s="839" t="s">
        <v>3695</v>
      </c>
      <c r="D467" s="1290"/>
      <c r="E467" s="1290"/>
      <c r="F467" s="839" t="s">
        <v>1685</v>
      </c>
      <c r="G467" s="839" t="s">
        <v>6175</v>
      </c>
      <c r="H467" s="839" t="s">
        <v>6321</v>
      </c>
      <c r="I467" s="839">
        <v>352</v>
      </c>
    </row>
    <row r="468" spans="1:9" x14ac:dyDescent="0.2">
      <c r="A468" s="1296" t="s">
        <v>6503</v>
      </c>
      <c r="B468" s="1289">
        <f>'Part 3'!J126</f>
        <v>0</v>
      </c>
      <c r="C468" s="839" t="s">
        <v>3695</v>
      </c>
      <c r="D468" s="1290"/>
      <c r="E468" s="1290"/>
      <c r="F468" s="839" t="s">
        <v>1686</v>
      </c>
      <c r="G468" s="839" t="s">
        <v>6176</v>
      </c>
      <c r="H468" s="839" t="s">
        <v>6321</v>
      </c>
      <c r="I468" s="839">
        <v>353</v>
      </c>
    </row>
    <row r="469" spans="1:9" x14ac:dyDescent="0.2">
      <c r="A469" s="1296" t="s">
        <v>6505</v>
      </c>
      <c r="B469" s="1289">
        <f>'Part 3'!M126</f>
        <v>0</v>
      </c>
      <c r="C469" s="839" t="s">
        <v>3695</v>
      </c>
      <c r="D469" s="1290"/>
      <c r="E469" s="1290"/>
      <c r="F469" s="839" t="s">
        <v>1687</v>
      </c>
      <c r="G469" s="839" t="s">
        <v>6177</v>
      </c>
      <c r="H469" s="839" t="s">
        <v>6321</v>
      </c>
      <c r="I469" s="839">
        <v>354</v>
      </c>
    </row>
    <row r="470" spans="1:9" x14ac:dyDescent="0.2">
      <c r="A470" s="1296" t="s">
        <v>6507</v>
      </c>
      <c r="B470" s="1289">
        <f>'Part 3'!P126</f>
        <v>0</v>
      </c>
      <c r="C470" s="839" t="s">
        <v>3695</v>
      </c>
      <c r="D470" s="1290"/>
      <c r="E470" s="1290"/>
      <c r="F470" s="839" t="s">
        <v>1688</v>
      </c>
      <c r="G470" s="839" t="s">
        <v>6178</v>
      </c>
      <c r="H470" s="839" t="s">
        <v>6321</v>
      </c>
      <c r="I470" s="839">
        <v>355</v>
      </c>
    </row>
    <row r="471" spans="1:9" x14ac:dyDescent="0.2">
      <c r="A471" s="1296" t="s">
        <v>6509</v>
      </c>
      <c r="B471" s="1289">
        <f>'Part 3'!J128</f>
        <v>0</v>
      </c>
      <c r="C471" s="839" t="s">
        <v>3695</v>
      </c>
      <c r="D471" s="1290"/>
      <c r="E471" s="1290"/>
      <c r="F471" s="839" t="s">
        <v>1689</v>
      </c>
      <c r="G471" s="839" t="s">
        <v>6179</v>
      </c>
      <c r="H471" s="839" t="s">
        <v>6321</v>
      </c>
      <c r="I471" s="839">
        <v>356</v>
      </c>
    </row>
    <row r="472" spans="1:9" x14ac:dyDescent="0.2">
      <c r="A472" s="1296" t="s">
        <v>6511</v>
      </c>
      <c r="B472" s="1289">
        <f>'Part 3'!M128</f>
        <v>0</v>
      </c>
      <c r="C472" s="839" t="s">
        <v>3695</v>
      </c>
      <c r="D472" s="1290"/>
      <c r="E472" s="1290"/>
      <c r="F472" s="839" t="s">
        <v>1690</v>
      </c>
      <c r="G472" s="839" t="s">
        <v>6180</v>
      </c>
      <c r="H472" s="839" t="s">
        <v>6321</v>
      </c>
      <c r="I472" s="839">
        <v>357</v>
      </c>
    </row>
    <row r="473" spans="1:9" x14ac:dyDescent="0.2">
      <c r="A473" s="1296" t="s">
        <v>6513</v>
      </c>
      <c r="B473" s="1289">
        <f>'Part 3'!P128</f>
        <v>0</v>
      </c>
      <c r="C473" s="839" t="s">
        <v>3695</v>
      </c>
      <c r="D473" s="1290"/>
      <c r="E473" s="1290"/>
      <c r="F473" s="839" t="s">
        <v>1691</v>
      </c>
      <c r="G473" s="839" t="s">
        <v>6181</v>
      </c>
      <c r="H473" s="839" t="s">
        <v>6321</v>
      </c>
      <c r="I473" s="839">
        <v>358</v>
      </c>
    </row>
    <row r="474" spans="1:9" x14ac:dyDescent="0.2">
      <c r="A474" s="1296" t="s">
        <v>6515</v>
      </c>
      <c r="B474" s="1289">
        <f>'Part 3'!J132</f>
        <v>0</v>
      </c>
      <c r="C474" s="839" t="s">
        <v>3695</v>
      </c>
      <c r="D474" s="1290"/>
      <c r="E474" s="1290"/>
      <c r="F474" s="839" t="s">
        <v>1692</v>
      </c>
      <c r="G474" s="839" t="s">
        <v>6182</v>
      </c>
      <c r="H474" s="839" t="s">
        <v>6321</v>
      </c>
      <c r="I474" s="839">
        <v>359</v>
      </c>
    </row>
    <row r="475" spans="1:9" x14ac:dyDescent="0.2">
      <c r="A475" s="1296" t="s">
        <v>6517</v>
      </c>
      <c r="B475" s="1289">
        <f>'Part 3'!M132</f>
        <v>0</v>
      </c>
      <c r="C475" s="839" t="s">
        <v>3695</v>
      </c>
      <c r="D475" s="1290"/>
      <c r="E475" s="1290"/>
      <c r="F475" s="839" t="s">
        <v>1693</v>
      </c>
      <c r="G475" s="839" t="s">
        <v>6183</v>
      </c>
      <c r="H475" s="839" t="s">
        <v>6321</v>
      </c>
      <c r="I475" s="839">
        <v>360</v>
      </c>
    </row>
    <row r="476" spans="1:9" x14ac:dyDescent="0.2">
      <c r="A476" s="1296" t="s">
        <v>6519</v>
      </c>
      <c r="B476" s="1289">
        <f>'Part 3'!P132</f>
        <v>0</v>
      </c>
      <c r="C476" s="839" t="s">
        <v>3695</v>
      </c>
      <c r="D476" s="1290"/>
      <c r="E476" s="1290"/>
      <c r="F476" s="839" t="s">
        <v>1694</v>
      </c>
      <c r="G476" s="839" t="s">
        <v>6184</v>
      </c>
      <c r="H476" s="839" t="s">
        <v>6321</v>
      </c>
      <c r="I476" s="839">
        <v>361</v>
      </c>
    </row>
    <row r="477" spans="1:9" x14ac:dyDescent="0.2">
      <c r="A477" s="1296" t="s">
        <v>6521</v>
      </c>
      <c r="B477" s="1289">
        <f>'Part 3'!J134</f>
        <v>0</v>
      </c>
      <c r="C477" s="839" t="s">
        <v>3695</v>
      </c>
      <c r="D477" s="1290"/>
      <c r="E477" s="1290"/>
      <c r="F477" s="839" t="s">
        <v>1695</v>
      </c>
      <c r="G477" s="839" t="s">
        <v>6185</v>
      </c>
      <c r="H477" s="839" t="s">
        <v>6321</v>
      </c>
      <c r="I477" s="839">
        <v>362</v>
      </c>
    </row>
    <row r="478" spans="1:9" x14ac:dyDescent="0.2">
      <c r="A478" s="1296" t="s">
        <v>6523</v>
      </c>
      <c r="B478" s="1289">
        <f>'Part 3'!M134</f>
        <v>0</v>
      </c>
      <c r="C478" s="839" t="s">
        <v>3695</v>
      </c>
      <c r="D478" s="1290"/>
      <c r="E478" s="1290"/>
      <c r="F478" s="839" t="s">
        <v>1696</v>
      </c>
      <c r="G478" s="839" t="s">
        <v>6186</v>
      </c>
      <c r="H478" s="839" t="s">
        <v>6321</v>
      </c>
      <c r="I478" s="839">
        <v>363</v>
      </c>
    </row>
    <row r="479" spans="1:9" x14ac:dyDescent="0.2">
      <c r="A479" s="1296" t="s">
        <v>6525</v>
      </c>
      <c r="B479" s="1289">
        <f>'Part 3'!P134</f>
        <v>0</v>
      </c>
      <c r="C479" s="839" t="s">
        <v>3695</v>
      </c>
      <c r="D479" s="1290"/>
      <c r="E479" s="1290"/>
      <c r="F479" s="839" t="s">
        <v>1697</v>
      </c>
      <c r="G479" s="839" t="s">
        <v>6187</v>
      </c>
      <c r="H479" s="839" t="s">
        <v>6321</v>
      </c>
      <c r="I479" s="839">
        <v>364</v>
      </c>
    </row>
    <row r="480" spans="1:9" x14ac:dyDescent="0.2">
      <c r="A480" s="1296" t="s">
        <v>6527</v>
      </c>
      <c r="B480" s="1289">
        <f>'Part 3'!J138</f>
        <v>0</v>
      </c>
      <c r="C480" s="839" t="s">
        <v>3695</v>
      </c>
      <c r="D480" s="1290"/>
      <c r="E480" s="1290"/>
      <c r="F480" s="839" t="s">
        <v>1698</v>
      </c>
      <c r="G480" s="839" t="s">
        <v>6188</v>
      </c>
      <c r="H480" s="839" t="s">
        <v>6321</v>
      </c>
      <c r="I480" s="839">
        <v>365</v>
      </c>
    </row>
    <row r="481" spans="1:9" x14ac:dyDescent="0.2">
      <c r="A481" s="1296" t="s">
        <v>6529</v>
      </c>
      <c r="B481" s="1289">
        <f>'Part 3'!M138</f>
        <v>0</v>
      </c>
      <c r="C481" s="839" t="s">
        <v>3695</v>
      </c>
      <c r="D481" s="1290"/>
      <c r="E481" s="1290"/>
      <c r="F481" s="839" t="s">
        <v>1699</v>
      </c>
      <c r="G481" s="839" t="s">
        <v>6189</v>
      </c>
      <c r="H481" s="839" t="s">
        <v>6321</v>
      </c>
      <c r="I481" s="839">
        <v>366</v>
      </c>
    </row>
    <row r="482" spans="1:9" x14ac:dyDescent="0.2">
      <c r="A482" s="1296" t="s">
        <v>6531</v>
      </c>
      <c r="B482" s="1289">
        <f>'Part 3'!P138</f>
        <v>0</v>
      </c>
      <c r="C482" s="839" t="s">
        <v>3695</v>
      </c>
      <c r="D482" s="1290"/>
      <c r="E482" s="1290"/>
      <c r="F482" s="839" t="s">
        <v>1700</v>
      </c>
      <c r="G482" s="839" t="s">
        <v>6190</v>
      </c>
      <c r="H482" s="839" t="s">
        <v>6321</v>
      </c>
      <c r="I482" s="839">
        <v>367</v>
      </c>
    </row>
    <row r="483" spans="1:9" x14ac:dyDescent="0.2">
      <c r="A483" s="1296" t="s">
        <v>6533</v>
      </c>
      <c r="B483" s="1289">
        <f>'Part 3'!J140</f>
        <v>0</v>
      </c>
      <c r="C483" s="839" t="s">
        <v>3695</v>
      </c>
      <c r="D483" s="1290"/>
      <c r="E483" s="1290"/>
      <c r="F483" s="839" t="s">
        <v>1701</v>
      </c>
      <c r="G483" s="839" t="s">
        <v>6191</v>
      </c>
      <c r="H483" s="839" t="s">
        <v>6321</v>
      </c>
      <c r="I483" s="839">
        <v>368</v>
      </c>
    </row>
    <row r="484" spans="1:9" x14ac:dyDescent="0.2">
      <c r="A484" s="1296" t="s">
        <v>6535</v>
      </c>
      <c r="B484" s="1289">
        <f>'Part 3'!M140</f>
        <v>0</v>
      </c>
      <c r="C484" s="839" t="s">
        <v>3695</v>
      </c>
      <c r="D484" s="1290"/>
      <c r="E484" s="1290"/>
      <c r="F484" s="839" t="s">
        <v>1702</v>
      </c>
      <c r="G484" s="839" t="s">
        <v>6192</v>
      </c>
      <c r="H484" s="839" t="s">
        <v>6321</v>
      </c>
      <c r="I484" s="839">
        <v>369</v>
      </c>
    </row>
    <row r="485" spans="1:9" x14ac:dyDescent="0.2">
      <c r="A485" s="1296" t="s">
        <v>6537</v>
      </c>
      <c r="B485" s="1289">
        <f>'Part 3'!P140</f>
        <v>0</v>
      </c>
      <c r="C485" s="839" t="s">
        <v>3695</v>
      </c>
      <c r="D485" s="1290"/>
      <c r="E485" s="1290"/>
      <c r="F485" s="839" t="s">
        <v>1703</v>
      </c>
      <c r="G485" s="839" t="s">
        <v>6193</v>
      </c>
      <c r="H485" s="839" t="s">
        <v>6321</v>
      </c>
      <c r="I485" s="839">
        <v>370</v>
      </c>
    </row>
    <row r="486" spans="1:9" x14ac:dyDescent="0.2">
      <c r="A486" s="1296" t="s">
        <v>6539</v>
      </c>
      <c r="B486" s="1289">
        <f>'Part 3'!J144</f>
        <v>0</v>
      </c>
      <c r="C486" s="839" t="s">
        <v>3695</v>
      </c>
      <c r="D486" s="1290"/>
      <c r="E486" s="1290"/>
      <c r="F486" s="839" t="s">
        <v>1704</v>
      </c>
      <c r="G486" s="839" t="s">
        <v>6194</v>
      </c>
      <c r="H486" s="839" t="s">
        <v>6321</v>
      </c>
      <c r="I486" s="839">
        <v>374</v>
      </c>
    </row>
    <row r="487" spans="1:9" x14ac:dyDescent="0.2">
      <c r="A487" s="1296" t="s">
        <v>6541</v>
      </c>
      <c r="B487" s="1289">
        <f>'Part 3'!M144</f>
        <v>0</v>
      </c>
      <c r="C487" s="839" t="s">
        <v>3695</v>
      </c>
      <c r="D487" s="1290"/>
      <c r="E487" s="1290"/>
      <c r="F487" s="839" t="s">
        <v>1705</v>
      </c>
      <c r="G487" s="839" t="s">
        <v>6195</v>
      </c>
      <c r="H487" s="839" t="s">
        <v>6321</v>
      </c>
      <c r="I487" s="839">
        <v>375</v>
      </c>
    </row>
    <row r="488" spans="1:9" x14ac:dyDescent="0.2">
      <c r="A488" s="1296" t="s">
        <v>6543</v>
      </c>
      <c r="B488" s="1289">
        <f>'Part 3'!P144</f>
        <v>0</v>
      </c>
      <c r="C488" s="839" t="s">
        <v>3695</v>
      </c>
      <c r="D488" s="1290"/>
      <c r="E488" s="1290"/>
      <c r="F488" s="839" t="s">
        <v>1706</v>
      </c>
      <c r="G488" s="839" t="s">
        <v>6196</v>
      </c>
      <c r="H488" s="839" t="s">
        <v>6321</v>
      </c>
      <c r="I488" s="839">
        <v>376</v>
      </c>
    </row>
    <row r="489" spans="1:9" x14ac:dyDescent="0.2">
      <c r="A489" s="1296" t="s">
        <v>6545</v>
      </c>
      <c r="B489" s="1289">
        <f>'Part 3'!J148</f>
        <v>0</v>
      </c>
      <c r="C489" s="839" t="s">
        <v>3695</v>
      </c>
      <c r="D489" s="1290"/>
      <c r="E489" s="1290"/>
      <c r="F489" s="839" t="s">
        <v>1707</v>
      </c>
      <c r="G489" s="839" t="s">
        <v>6197</v>
      </c>
      <c r="H489" s="839" t="s">
        <v>6321</v>
      </c>
      <c r="I489" s="839">
        <v>377</v>
      </c>
    </row>
    <row r="490" spans="1:9" x14ac:dyDescent="0.2">
      <c r="A490" s="1296" t="s">
        <v>6547</v>
      </c>
      <c r="B490" s="1289">
        <f>'Part 3'!M148</f>
        <v>0</v>
      </c>
      <c r="C490" s="839" t="s">
        <v>3695</v>
      </c>
      <c r="D490" s="1290"/>
      <c r="E490" s="1290"/>
      <c r="F490" s="839" t="s">
        <v>1708</v>
      </c>
      <c r="G490" s="839" t="s">
        <v>6198</v>
      </c>
      <c r="H490" s="839" t="s">
        <v>6321</v>
      </c>
      <c r="I490" s="839">
        <v>378</v>
      </c>
    </row>
    <row r="491" spans="1:9" x14ac:dyDescent="0.2">
      <c r="A491" s="1296" t="s">
        <v>6549</v>
      </c>
      <c r="B491" s="1289">
        <f>'Part 3'!P148</f>
        <v>0</v>
      </c>
      <c r="C491" s="839" t="s">
        <v>3695</v>
      </c>
      <c r="D491" s="1290"/>
      <c r="E491" s="1290"/>
      <c r="F491" s="839" t="s">
        <v>1709</v>
      </c>
      <c r="G491" s="839" t="s">
        <v>6199</v>
      </c>
      <c r="H491" s="839" t="s">
        <v>6321</v>
      </c>
      <c r="I491" s="839">
        <v>379</v>
      </c>
    </row>
    <row r="492" spans="1:9" x14ac:dyDescent="0.2">
      <c r="A492" s="1296" t="s">
        <v>6551</v>
      </c>
      <c r="B492" s="1289">
        <f>'Part 3'!J150</f>
        <v>0</v>
      </c>
      <c r="C492" s="839" t="s">
        <v>3695</v>
      </c>
      <c r="D492" s="1290"/>
      <c r="E492" s="1290"/>
      <c r="F492" s="839" t="s">
        <v>1710</v>
      </c>
      <c r="G492" s="839" t="s">
        <v>6200</v>
      </c>
      <c r="H492" s="839" t="s">
        <v>6321</v>
      </c>
      <c r="I492" s="839">
        <v>380</v>
      </c>
    </row>
    <row r="493" spans="1:9" x14ac:dyDescent="0.2">
      <c r="A493" s="1296" t="s">
        <v>6553</v>
      </c>
      <c r="B493" s="1289">
        <f>'Part 3'!M150</f>
        <v>0</v>
      </c>
      <c r="C493" s="839" t="s">
        <v>3695</v>
      </c>
      <c r="D493" s="1290"/>
      <c r="E493" s="1290"/>
      <c r="F493" s="839" t="s">
        <v>1711</v>
      </c>
      <c r="G493" s="839" t="s">
        <v>6201</v>
      </c>
      <c r="H493" s="839" t="s">
        <v>6321</v>
      </c>
      <c r="I493" s="839">
        <v>381</v>
      </c>
    </row>
    <row r="494" spans="1:9" x14ac:dyDescent="0.2">
      <c r="A494" s="1296" t="s">
        <v>6555</v>
      </c>
      <c r="B494" s="1289">
        <f>'Part 3'!P150</f>
        <v>0</v>
      </c>
      <c r="C494" s="839" t="s">
        <v>3695</v>
      </c>
      <c r="D494" s="1290"/>
      <c r="E494" s="1290"/>
      <c r="F494" s="839" t="s">
        <v>1712</v>
      </c>
      <c r="G494" s="839" t="s">
        <v>6202</v>
      </c>
      <c r="H494" s="839" t="s">
        <v>6321</v>
      </c>
      <c r="I494" s="839">
        <v>382</v>
      </c>
    </row>
    <row r="495" spans="1:9" x14ac:dyDescent="0.2">
      <c r="A495" s="1296" t="s">
        <v>6557</v>
      </c>
      <c r="B495" s="1289">
        <f>'Part 3'!J154</f>
        <v>0</v>
      </c>
      <c r="C495" s="839" t="s">
        <v>3695</v>
      </c>
      <c r="D495" s="1290"/>
      <c r="E495" s="1290"/>
      <c r="F495" s="839" t="s">
        <v>1713</v>
      </c>
      <c r="G495" s="839" t="s">
        <v>6203</v>
      </c>
      <c r="H495" s="839" t="s">
        <v>6321</v>
      </c>
      <c r="I495" s="839">
        <v>383</v>
      </c>
    </row>
    <row r="496" spans="1:9" x14ac:dyDescent="0.2">
      <c r="A496" s="1296" t="s">
        <v>6559</v>
      </c>
      <c r="B496" s="1289">
        <f>'Part 3'!M154</f>
        <v>0</v>
      </c>
      <c r="C496" s="839" t="s">
        <v>3695</v>
      </c>
      <c r="D496" s="1290"/>
      <c r="E496" s="1290"/>
      <c r="F496" s="839" t="s">
        <v>1714</v>
      </c>
      <c r="G496" s="839" t="s">
        <v>6204</v>
      </c>
      <c r="H496" s="839" t="s">
        <v>6321</v>
      </c>
      <c r="I496" s="839">
        <v>384</v>
      </c>
    </row>
    <row r="497" spans="1:9" x14ac:dyDescent="0.2">
      <c r="A497" s="1296" t="s">
        <v>6561</v>
      </c>
      <c r="B497" s="1289">
        <f>'Part 3'!P154</f>
        <v>0</v>
      </c>
      <c r="C497" s="839" t="s">
        <v>3695</v>
      </c>
      <c r="D497" s="1290"/>
      <c r="E497" s="1290"/>
      <c r="F497" s="839" t="s">
        <v>1715</v>
      </c>
      <c r="G497" s="839" t="s">
        <v>6205</v>
      </c>
      <c r="H497" s="839" t="s">
        <v>6321</v>
      </c>
      <c r="I497" s="839">
        <v>385</v>
      </c>
    </row>
    <row r="498" spans="1:9" x14ac:dyDescent="0.2">
      <c r="A498" s="1296" t="s">
        <v>6563</v>
      </c>
      <c r="B498" s="1289">
        <f>'Part 3'!J156</f>
        <v>0</v>
      </c>
      <c r="C498" s="839" t="s">
        <v>3695</v>
      </c>
      <c r="D498" s="1290"/>
      <c r="E498" s="1290"/>
      <c r="F498" s="839" t="s">
        <v>1716</v>
      </c>
      <c r="G498" s="839" t="s">
        <v>6206</v>
      </c>
      <c r="H498" s="839" t="s">
        <v>6321</v>
      </c>
      <c r="I498" s="839">
        <v>386</v>
      </c>
    </row>
    <row r="499" spans="1:9" x14ac:dyDescent="0.2">
      <c r="A499" s="1296" t="s">
        <v>6565</v>
      </c>
      <c r="B499" s="1289">
        <f>'Part 3'!M156</f>
        <v>0</v>
      </c>
      <c r="C499" s="839" t="s">
        <v>3695</v>
      </c>
      <c r="D499" s="1290"/>
      <c r="E499" s="1290"/>
      <c r="F499" s="839" t="s">
        <v>1717</v>
      </c>
      <c r="G499" s="839" t="s">
        <v>6207</v>
      </c>
      <c r="H499" s="839" t="s">
        <v>6321</v>
      </c>
      <c r="I499" s="839">
        <v>387</v>
      </c>
    </row>
    <row r="500" spans="1:9" x14ac:dyDescent="0.2">
      <c r="A500" s="1296" t="s">
        <v>6567</v>
      </c>
      <c r="B500" s="1289">
        <f>'Part 3'!P156</f>
        <v>0</v>
      </c>
      <c r="C500" s="839" t="s">
        <v>3695</v>
      </c>
      <c r="D500" s="1290"/>
      <c r="E500" s="1290"/>
      <c r="F500" s="839" t="s">
        <v>1718</v>
      </c>
      <c r="G500" s="839" t="s">
        <v>6208</v>
      </c>
      <c r="H500" s="839" t="s">
        <v>6321</v>
      </c>
      <c r="I500" s="839">
        <v>388</v>
      </c>
    </row>
    <row r="501" spans="1:9" x14ac:dyDescent="0.2">
      <c r="A501" s="1296" t="s">
        <v>6569</v>
      </c>
      <c r="B501" s="1289">
        <f>'Part 3'!M159</f>
        <v>0</v>
      </c>
      <c r="C501" s="839" t="s">
        <v>3695</v>
      </c>
      <c r="D501" s="1290"/>
      <c r="E501" s="1290"/>
      <c r="F501" s="839" t="s">
        <v>3950</v>
      </c>
      <c r="G501" s="839" t="s">
        <v>6209</v>
      </c>
      <c r="H501" s="839" t="s">
        <v>6321</v>
      </c>
      <c r="I501" s="839">
        <v>389</v>
      </c>
    </row>
    <row r="502" spans="1:9" x14ac:dyDescent="0.2">
      <c r="A502" s="1296" t="s">
        <v>6571</v>
      </c>
      <c r="B502" s="1289">
        <f>'Part 3'!J161</f>
        <v>0</v>
      </c>
      <c r="C502" s="839" t="s">
        <v>3695</v>
      </c>
      <c r="D502" s="1290"/>
      <c r="E502" s="1290"/>
      <c r="F502" s="839" t="s">
        <v>3898</v>
      </c>
      <c r="G502" s="839" t="s">
        <v>6210</v>
      </c>
      <c r="H502" s="839" t="s">
        <v>6321</v>
      </c>
      <c r="I502" s="839">
        <v>390</v>
      </c>
    </row>
    <row r="503" spans="1:9" x14ac:dyDescent="0.2">
      <c r="A503" s="1296" t="s">
        <v>6573</v>
      </c>
      <c r="B503" s="1289">
        <f>'Part 3'!M163</f>
        <v>0</v>
      </c>
      <c r="C503" s="839" t="s">
        <v>3695</v>
      </c>
      <c r="D503" s="1290"/>
      <c r="E503" s="1290"/>
      <c r="F503" s="839" t="s">
        <v>1719</v>
      </c>
      <c r="G503" s="839" t="s">
        <v>6211</v>
      </c>
      <c r="H503" s="839" t="s">
        <v>6321</v>
      </c>
      <c r="I503" s="839">
        <v>392</v>
      </c>
    </row>
    <row r="504" spans="1:9" x14ac:dyDescent="0.2">
      <c r="A504" s="1296" t="s">
        <v>7700</v>
      </c>
      <c r="B504" s="1289">
        <f>'Part 3'!J165</f>
        <v>0</v>
      </c>
      <c r="C504" s="839"/>
      <c r="D504" s="1290"/>
      <c r="E504" s="1290"/>
      <c r="F504" s="839"/>
      <c r="G504" s="839"/>
      <c r="H504" s="839"/>
      <c r="I504" s="839"/>
    </row>
    <row r="505" spans="1:9" x14ac:dyDescent="0.2">
      <c r="A505" s="1296" t="s">
        <v>7696</v>
      </c>
      <c r="B505" s="1289">
        <f>'Part 3'!M165</f>
        <v>0</v>
      </c>
      <c r="C505" s="839"/>
      <c r="D505" s="1290"/>
      <c r="E505" s="1290"/>
      <c r="F505" s="839"/>
      <c r="G505" s="839"/>
      <c r="H505" s="839"/>
      <c r="I505" s="839"/>
    </row>
    <row r="506" spans="1:9" x14ac:dyDescent="0.2">
      <c r="A506" s="1296" t="s">
        <v>6575</v>
      </c>
      <c r="B506" s="1289">
        <f>'Part 3'!J169</f>
        <v>0</v>
      </c>
      <c r="C506" s="839" t="s">
        <v>3695</v>
      </c>
      <c r="D506" s="1290"/>
      <c r="E506" s="1290"/>
      <c r="F506" s="839" t="s">
        <v>1720</v>
      </c>
      <c r="G506" s="839" t="s">
        <v>6212</v>
      </c>
      <c r="H506" s="839" t="s">
        <v>6321</v>
      </c>
      <c r="I506" s="839">
        <v>393</v>
      </c>
    </row>
    <row r="507" spans="1:9" x14ac:dyDescent="0.2">
      <c r="A507" s="1296" t="s">
        <v>6577</v>
      </c>
      <c r="B507" s="1289">
        <f>'Part 3'!M169</f>
        <v>0</v>
      </c>
      <c r="C507" s="839" t="s">
        <v>3695</v>
      </c>
      <c r="D507" s="1290"/>
      <c r="E507" s="1290"/>
      <c r="F507" s="839" t="s">
        <v>4617</v>
      </c>
      <c r="G507" s="839" t="s">
        <v>6213</v>
      </c>
      <c r="H507" s="839" t="s">
        <v>6321</v>
      </c>
      <c r="I507" s="839">
        <v>394</v>
      </c>
    </row>
    <row r="508" spans="1:9" x14ac:dyDescent="0.2">
      <c r="A508" s="1296" t="s">
        <v>6579</v>
      </c>
      <c r="B508" s="1289">
        <f>'Part 3'!P169</f>
        <v>0</v>
      </c>
      <c r="C508" s="839" t="s">
        <v>3695</v>
      </c>
      <c r="D508" s="1290"/>
      <c r="E508" s="1290"/>
      <c r="F508" s="839" t="s">
        <v>4618</v>
      </c>
      <c r="G508" s="839" t="s">
        <v>6214</v>
      </c>
      <c r="H508" s="839" t="s">
        <v>6321</v>
      </c>
      <c r="I508" s="839">
        <v>395</v>
      </c>
    </row>
    <row r="509" spans="1:9" x14ac:dyDescent="0.2">
      <c r="A509" s="1296" t="s">
        <v>6581</v>
      </c>
      <c r="B509" s="1289">
        <f>'Part 3'!J174</f>
        <v>0</v>
      </c>
      <c r="C509" s="839" t="s">
        <v>3695</v>
      </c>
      <c r="D509" s="1290"/>
      <c r="E509" s="1290"/>
      <c r="F509" s="839" t="s">
        <v>1721</v>
      </c>
      <c r="G509" s="839" t="s">
        <v>6215</v>
      </c>
      <c r="H509" s="839" t="s">
        <v>6321</v>
      </c>
      <c r="I509" s="839">
        <v>396</v>
      </c>
    </row>
    <row r="510" spans="1:9" x14ac:dyDescent="0.2">
      <c r="A510" s="1296" t="s">
        <v>6583</v>
      </c>
      <c r="B510" s="1289">
        <f>'Part 3'!M174</f>
        <v>0</v>
      </c>
      <c r="C510" s="839" t="s">
        <v>3695</v>
      </c>
      <c r="D510" s="1290"/>
      <c r="E510" s="1290"/>
      <c r="F510" s="839" t="s">
        <v>4153</v>
      </c>
      <c r="G510" s="839" t="s">
        <v>6216</v>
      </c>
      <c r="H510" s="839" t="s">
        <v>6321</v>
      </c>
      <c r="I510" s="839">
        <v>397</v>
      </c>
    </row>
    <row r="511" spans="1:9" x14ac:dyDescent="0.2">
      <c r="A511" s="1296" t="s">
        <v>6585</v>
      </c>
      <c r="B511" s="1289">
        <f>'Part 3'!P174</f>
        <v>0</v>
      </c>
      <c r="C511" s="839" t="s">
        <v>3695</v>
      </c>
      <c r="D511" s="1290"/>
      <c r="E511" s="1290"/>
      <c r="F511" s="839" t="s">
        <v>4619</v>
      </c>
      <c r="G511" s="839" t="s">
        <v>6217</v>
      </c>
      <c r="H511" s="839" t="s">
        <v>6321</v>
      </c>
      <c r="I511" s="839">
        <v>398</v>
      </c>
    </row>
    <row r="512" spans="1:9" x14ac:dyDescent="0.2">
      <c r="A512" s="1296" t="s">
        <v>6587</v>
      </c>
      <c r="B512" s="1289">
        <f>'Part 3'!J178</f>
        <v>0</v>
      </c>
      <c r="C512" s="839" t="s">
        <v>3695</v>
      </c>
      <c r="D512" s="1290"/>
      <c r="E512" s="1290"/>
      <c r="F512" s="839" t="s">
        <v>1723</v>
      </c>
      <c r="G512" s="839" t="s">
        <v>6218</v>
      </c>
      <c r="H512" s="839" t="s">
        <v>6321</v>
      </c>
      <c r="I512" s="839">
        <v>399</v>
      </c>
    </row>
    <row r="513" spans="1:9" x14ac:dyDescent="0.2">
      <c r="A513" s="1296" t="s">
        <v>6589</v>
      </c>
      <c r="B513" s="1289">
        <f>'Part 3'!M178</f>
        <v>0</v>
      </c>
      <c r="C513" s="839" t="s">
        <v>3695</v>
      </c>
      <c r="D513" s="1290"/>
      <c r="E513" s="1290"/>
      <c r="F513" s="839" t="s">
        <v>1724</v>
      </c>
      <c r="G513" s="839" t="s">
        <v>6219</v>
      </c>
      <c r="H513" s="839" t="s">
        <v>6321</v>
      </c>
      <c r="I513" s="839">
        <v>400</v>
      </c>
    </row>
    <row r="514" spans="1:9" x14ac:dyDescent="0.2">
      <c r="A514" s="1296" t="s">
        <v>6591</v>
      </c>
      <c r="B514" s="1289">
        <f>'Part 3'!P178</f>
        <v>0</v>
      </c>
      <c r="C514" s="839" t="s">
        <v>3695</v>
      </c>
      <c r="D514" s="1290"/>
      <c r="E514" s="1290"/>
      <c r="F514" s="839" t="s">
        <v>1722</v>
      </c>
      <c r="G514" s="839" t="s">
        <v>6220</v>
      </c>
      <c r="H514" s="839" t="s">
        <v>6321</v>
      </c>
      <c r="I514" s="839">
        <v>401</v>
      </c>
    </row>
    <row r="515" spans="1:9" x14ac:dyDescent="0.2">
      <c r="A515" s="1296" t="s">
        <v>6593</v>
      </c>
      <c r="B515" s="1289">
        <f>'Part 3'!J182</f>
        <v>0</v>
      </c>
      <c r="C515" s="839" t="s">
        <v>3695</v>
      </c>
      <c r="D515" s="1290"/>
      <c r="E515" s="1290"/>
      <c r="F515" s="839" t="s">
        <v>1726</v>
      </c>
      <c r="G515" s="839" t="s">
        <v>6221</v>
      </c>
      <c r="H515" s="839" t="s">
        <v>6321</v>
      </c>
      <c r="I515" s="839">
        <v>402</v>
      </c>
    </row>
    <row r="516" spans="1:9" x14ac:dyDescent="0.2">
      <c r="A516" s="1296" t="s">
        <v>6595</v>
      </c>
      <c r="B516" s="1289">
        <f>'Part 3'!M182</f>
        <v>0</v>
      </c>
      <c r="C516" s="839" t="s">
        <v>3695</v>
      </c>
      <c r="D516" s="1290"/>
      <c r="E516" s="1290"/>
      <c r="F516" s="839" t="s">
        <v>1727</v>
      </c>
      <c r="G516" s="839" t="s">
        <v>6222</v>
      </c>
      <c r="H516" s="839" t="s">
        <v>6321</v>
      </c>
      <c r="I516" s="839">
        <v>403</v>
      </c>
    </row>
    <row r="517" spans="1:9" x14ac:dyDescent="0.2">
      <c r="A517" s="1296" t="s">
        <v>6597</v>
      </c>
      <c r="B517" s="1289">
        <f>'Part 3'!P182</f>
        <v>0</v>
      </c>
      <c r="C517" s="839" t="s">
        <v>3695</v>
      </c>
      <c r="D517" s="1290"/>
      <c r="E517" s="1290"/>
      <c r="F517" s="839" t="s">
        <v>1725</v>
      </c>
      <c r="G517" s="839" t="s">
        <v>6223</v>
      </c>
      <c r="H517" s="839" t="s">
        <v>6321</v>
      </c>
      <c r="I517" s="839">
        <v>404</v>
      </c>
    </row>
    <row r="518" spans="1:9" x14ac:dyDescent="0.2">
      <c r="A518" s="1296" t="s">
        <v>6599</v>
      </c>
      <c r="B518" s="1289">
        <f>'Part 3'!J186</f>
        <v>0</v>
      </c>
      <c r="C518" s="839" t="s">
        <v>3695</v>
      </c>
      <c r="D518" s="1290"/>
      <c r="E518" s="1290"/>
      <c r="F518" s="839" t="s">
        <v>1729</v>
      </c>
      <c r="G518" s="839" t="s">
        <v>6224</v>
      </c>
      <c r="H518" s="839" t="s">
        <v>6321</v>
      </c>
      <c r="I518" s="839">
        <v>405</v>
      </c>
    </row>
    <row r="519" spans="1:9" x14ac:dyDescent="0.2">
      <c r="A519" s="1296" t="s">
        <v>6601</v>
      </c>
      <c r="B519" s="1289">
        <f>'Part 3'!M186</f>
        <v>0</v>
      </c>
      <c r="C519" s="839" t="s">
        <v>3695</v>
      </c>
      <c r="D519" s="1290"/>
      <c r="E519" s="1290"/>
      <c r="F519" s="839" t="s">
        <v>1730</v>
      </c>
      <c r="G519" s="839" t="s">
        <v>6225</v>
      </c>
      <c r="H519" s="839" t="s">
        <v>6321</v>
      </c>
      <c r="I519" s="839">
        <v>406</v>
      </c>
    </row>
    <row r="520" spans="1:9" x14ac:dyDescent="0.2">
      <c r="A520" s="1296" t="s">
        <v>6603</v>
      </c>
      <c r="B520" s="1289">
        <f>'Part 3'!P186</f>
        <v>0</v>
      </c>
      <c r="C520" s="839" t="s">
        <v>3695</v>
      </c>
      <c r="D520" s="1290"/>
      <c r="E520" s="1290"/>
      <c r="F520" s="839" t="s">
        <v>1728</v>
      </c>
      <c r="G520" s="839" t="s">
        <v>6226</v>
      </c>
      <c r="H520" s="839" t="s">
        <v>6321</v>
      </c>
      <c r="I520" s="839">
        <v>407</v>
      </c>
    </row>
    <row r="521" spans="1:9" x14ac:dyDescent="0.2">
      <c r="A521" s="1296" t="s">
        <v>6605</v>
      </c>
      <c r="B521" s="1289">
        <f>'Part 3'!J188</f>
        <v>0</v>
      </c>
      <c r="C521" s="839" t="s">
        <v>3695</v>
      </c>
      <c r="D521" s="1290"/>
      <c r="E521" s="1290"/>
      <c r="F521" s="839" t="s">
        <v>1732</v>
      </c>
      <c r="G521" s="839" t="s">
        <v>6227</v>
      </c>
      <c r="H521" s="839" t="s">
        <v>6321</v>
      </c>
      <c r="I521" s="839">
        <v>408</v>
      </c>
    </row>
    <row r="522" spans="1:9" x14ac:dyDescent="0.2">
      <c r="A522" s="1296" t="s">
        <v>6607</v>
      </c>
      <c r="B522" s="1289">
        <f>'Part 3'!M188</f>
        <v>0</v>
      </c>
      <c r="C522" s="839" t="s">
        <v>3695</v>
      </c>
      <c r="D522" s="1290"/>
      <c r="E522" s="1290"/>
      <c r="F522" s="839" t="s">
        <v>1733</v>
      </c>
      <c r="G522" s="839" t="s">
        <v>6228</v>
      </c>
      <c r="H522" s="839" t="s">
        <v>6321</v>
      </c>
      <c r="I522" s="839">
        <v>409</v>
      </c>
    </row>
    <row r="523" spans="1:9" x14ac:dyDescent="0.2">
      <c r="A523" s="1296" t="s">
        <v>6609</v>
      </c>
      <c r="B523" s="1289">
        <f>'Part 3'!P188</f>
        <v>0</v>
      </c>
      <c r="C523" s="839" t="s">
        <v>3695</v>
      </c>
      <c r="D523" s="1290"/>
      <c r="E523" s="1290"/>
      <c r="F523" s="839" t="s">
        <v>1731</v>
      </c>
      <c r="G523" s="839" t="s">
        <v>6229</v>
      </c>
      <c r="H523" s="839" t="s">
        <v>6321</v>
      </c>
      <c r="I523" s="839">
        <v>410</v>
      </c>
    </row>
    <row r="524" spans="1:9" x14ac:dyDescent="0.2">
      <c r="A524" s="1296" t="s">
        <v>6611</v>
      </c>
      <c r="B524" s="1289">
        <f>'Part 3'!J192</f>
        <v>0</v>
      </c>
      <c r="C524" s="839" t="s">
        <v>3695</v>
      </c>
      <c r="D524" s="1290"/>
      <c r="E524" s="1290"/>
      <c r="F524" s="839" t="s">
        <v>1735</v>
      </c>
      <c r="G524" s="839" t="s">
        <v>6230</v>
      </c>
      <c r="H524" s="839" t="s">
        <v>6321</v>
      </c>
      <c r="I524" s="839">
        <v>414</v>
      </c>
    </row>
    <row r="525" spans="1:9" x14ac:dyDescent="0.2">
      <c r="A525" s="1296" t="s">
        <v>6613</v>
      </c>
      <c r="B525" s="1289">
        <f>'Part 3'!M192</f>
        <v>0</v>
      </c>
      <c r="C525" s="839" t="s">
        <v>3695</v>
      </c>
      <c r="D525" s="1290"/>
      <c r="E525" s="1290"/>
      <c r="F525" s="839" t="s">
        <v>1736</v>
      </c>
      <c r="G525" s="839" t="s">
        <v>6231</v>
      </c>
      <c r="H525" s="839" t="s">
        <v>6321</v>
      </c>
      <c r="I525" s="839">
        <v>415</v>
      </c>
    </row>
    <row r="526" spans="1:9" x14ac:dyDescent="0.2">
      <c r="A526" s="1296" t="s">
        <v>6615</v>
      </c>
      <c r="B526" s="1289">
        <f>'Part 3'!P192</f>
        <v>0</v>
      </c>
      <c r="C526" s="839" t="s">
        <v>3695</v>
      </c>
      <c r="D526" s="1290"/>
      <c r="E526" s="1290"/>
      <c r="F526" s="839" t="s">
        <v>1734</v>
      </c>
      <c r="G526" s="839" t="s">
        <v>6232</v>
      </c>
      <c r="H526" s="839" t="s">
        <v>6321</v>
      </c>
      <c r="I526" s="839">
        <v>416</v>
      </c>
    </row>
    <row r="527" spans="1:9" x14ac:dyDescent="0.2">
      <c r="A527" s="1296" t="s">
        <v>6617</v>
      </c>
      <c r="B527" s="1289">
        <f>'Part 3'!J196</f>
        <v>0</v>
      </c>
      <c r="C527" s="839" t="s">
        <v>3695</v>
      </c>
      <c r="D527" s="1290"/>
      <c r="E527" s="1290"/>
      <c r="F527" s="839" t="s">
        <v>1738</v>
      </c>
      <c r="G527" s="839" t="s">
        <v>6233</v>
      </c>
      <c r="H527" s="839" t="s">
        <v>6321</v>
      </c>
      <c r="I527" s="839">
        <v>420</v>
      </c>
    </row>
    <row r="528" spans="1:9" x14ac:dyDescent="0.2">
      <c r="A528" s="1296" t="s">
        <v>6619</v>
      </c>
      <c r="B528" s="1289">
        <f>'Part 3'!M196</f>
        <v>0</v>
      </c>
      <c r="C528" s="839" t="s">
        <v>3695</v>
      </c>
      <c r="D528" s="1290"/>
      <c r="E528" s="1290"/>
      <c r="F528" s="839" t="s">
        <v>1739</v>
      </c>
      <c r="G528" s="839" t="s">
        <v>6234</v>
      </c>
      <c r="H528" s="839" t="s">
        <v>6321</v>
      </c>
      <c r="I528" s="839">
        <v>421</v>
      </c>
    </row>
    <row r="529" spans="1:9" x14ac:dyDescent="0.2">
      <c r="A529" s="1296" t="s">
        <v>6621</v>
      </c>
      <c r="B529" s="1289">
        <f>'Part 3'!P196</f>
        <v>0</v>
      </c>
      <c r="C529" s="839" t="s">
        <v>3695</v>
      </c>
      <c r="D529" s="1290"/>
      <c r="E529" s="1290"/>
      <c r="F529" s="839" t="s">
        <v>1737</v>
      </c>
      <c r="G529" s="839" t="s">
        <v>6235</v>
      </c>
      <c r="H529" s="839" t="s">
        <v>6321</v>
      </c>
      <c r="I529" s="839">
        <v>422</v>
      </c>
    </row>
    <row r="530" spans="1:9" x14ac:dyDescent="0.2">
      <c r="A530" s="1296" t="s">
        <v>6623</v>
      </c>
      <c r="B530" s="1289">
        <f>'Part 3'!J200</f>
        <v>0</v>
      </c>
      <c r="C530" s="839" t="s">
        <v>3695</v>
      </c>
      <c r="D530" s="1290"/>
      <c r="E530" s="1290"/>
      <c r="F530" s="839" t="s">
        <v>1741</v>
      </c>
      <c r="G530" s="839" t="s">
        <v>6236</v>
      </c>
      <c r="H530" s="839" t="s">
        <v>6321</v>
      </c>
      <c r="I530" s="839">
        <v>423</v>
      </c>
    </row>
    <row r="531" spans="1:9" x14ac:dyDescent="0.2">
      <c r="A531" s="1296" t="s">
        <v>6625</v>
      </c>
      <c r="B531" s="1289">
        <f>'Part 3'!M200</f>
        <v>0</v>
      </c>
      <c r="C531" s="839" t="s">
        <v>3695</v>
      </c>
      <c r="D531" s="1290"/>
      <c r="E531" s="1290"/>
      <c r="F531" s="839" t="s">
        <v>1742</v>
      </c>
      <c r="G531" s="839" t="s">
        <v>6237</v>
      </c>
      <c r="H531" s="839" t="s">
        <v>6321</v>
      </c>
      <c r="I531" s="839">
        <v>424</v>
      </c>
    </row>
    <row r="532" spans="1:9" x14ac:dyDescent="0.2">
      <c r="A532" s="1296" t="s">
        <v>6627</v>
      </c>
      <c r="B532" s="1289">
        <f>'Part 3'!P200</f>
        <v>0</v>
      </c>
      <c r="C532" s="839" t="s">
        <v>3695</v>
      </c>
      <c r="D532" s="1290"/>
      <c r="E532" s="1290"/>
      <c r="F532" s="839" t="s">
        <v>1740</v>
      </c>
      <c r="G532" s="839" t="s">
        <v>6238</v>
      </c>
      <c r="H532" s="839" t="s">
        <v>6321</v>
      </c>
      <c r="I532" s="839">
        <v>425</v>
      </c>
    </row>
    <row r="533" spans="1:9" x14ac:dyDescent="0.2">
      <c r="A533" s="1296" t="s">
        <v>6629</v>
      </c>
      <c r="B533" s="1289">
        <f>'Part 3'!J202</f>
        <v>0</v>
      </c>
      <c r="C533" s="839" t="s">
        <v>3695</v>
      </c>
      <c r="D533" s="1290"/>
      <c r="E533" s="1290"/>
      <c r="F533" s="839" t="s">
        <v>1744</v>
      </c>
      <c r="G533" s="839" t="s">
        <v>6239</v>
      </c>
      <c r="H533" s="839" t="s">
        <v>6321</v>
      </c>
      <c r="I533" s="839">
        <v>426</v>
      </c>
    </row>
    <row r="534" spans="1:9" x14ac:dyDescent="0.2">
      <c r="A534" s="1296" t="s">
        <v>6631</v>
      </c>
      <c r="B534" s="1289">
        <f>'Part 3'!M202</f>
        <v>0</v>
      </c>
      <c r="C534" s="839" t="s">
        <v>3695</v>
      </c>
      <c r="D534" s="1290"/>
      <c r="E534" s="1290"/>
      <c r="F534" s="839" t="s">
        <v>1745</v>
      </c>
      <c r="G534" s="839" t="s">
        <v>6240</v>
      </c>
      <c r="H534" s="839" t="s">
        <v>6321</v>
      </c>
      <c r="I534" s="839">
        <v>427</v>
      </c>
    </row>
    <row r="535" spans="1:9" x14ac:dyDescent="0.2">
      <c r="A535" s="1296" t="s">
        <v>6633</v>
      </c>
      <c r="B535" s="1289">
        <f>'Part 3'!P202</f>
        <v>0</v>
      </c>
      <c r="C535" s="839" t="s">
        <v>3695</v>
      </c>
      <c r="D535" s="1290"/>
      <c r="E535" s="1290"/>
      <c r="F535" s="839" t="s">
        <v>1743</v>
      </c>
      <c r="G535" s="839" t="s">
        <v>6241</v>
      </c>
      <c r="H535" s="839" t="s">
        <v>6321</v>
      </c>
      <c r="I535" s="839">
        <v>428</v>
      </c>
    </row>
    <row r="536" spans="1:9" x14ac:dyDescent="0.2">
      <c r="A536" s="1296" t="s">
        <v>6635</v>
      </c>
      <c r="B536" s="1289">
        <f>'Part 3'!J206</f>
        <v>0</v>
      </c>
      <c r="C536" s="839" t="s">
        <v>3695</v>
      </c>
      <c r="D536" s="1290"/>
      <c r="E536" s="1290"/>
      <c r="F536" s="839" t="s">
        <v>1747</v>
      </c>
      <c r="G536" s="839" t="s">
        <v>6242</v>
      </c>
      <c r="H536" s="839" t="s">
        <v>6321</v>
      </c>
      <c r="I536" s="839">
        <v>429</v>
      </c>
    </row>
    <row r="537" spans="1:9" x14ac:dyDescent="0.2">
      <c r="A537" s="1296" t="s">
        <v>6637</v>
      </c>
      <c r="B537" s="1289">
        <f>'Part 3'!M206</f>
        <v>0</v>
      </c>
      <c r="C537" s="839" t="s">
        <v>3695</v>
      </c>
      <c r="D537" s="1290"/>
      <c r="E537" s="1290"/>
      <c r="F537" s="839" t="s">
        <v>1748</v>
      </c>
      <c r="G537" s="839" t="s">
        <v>6243</v>
      </c>
      <c r="H537" s="839" t="s">
        <v>6321</v>
      </c>
      <c r="I537" s="839">
        <v>430</v>
      </c>
    </row>
    <row r="538" spans="1:9" x14ac:dyDescent="0.2">
      <c r="A538" s="1296" t="s">
        <v>6639</v>
      </c>
      <c r="B538" s="1289">
        <f>'Part 3'!P206</f>
        <v>0</v>
      </c>
      <c r="C538" s="839" t="s">
        <v>3695</v>
      </c>
      <c r="D538" s="1290"/>
      <c r="E538" s="1290"/>
      <c r="F538" s="839" t="s">
        <v>1746</v>
      </c>
      <c r="G538" s="839" t="s">
        <v>6244</v>
      </c>
      <c r="H538" s="839" t="s">
        <v>6321</v>
      </c>
      <c r="I538" s="839">
        <v>431</v>
      </c>
    </row>
    <row r="539" spans="1:9" x14ac:dyDescent="0.2">
      <c r="A539" s="1296" t="s">
        <v>6641</v>
      </c>
      <c r="B539" s="1289">
        <f>'Part 3'!J210</f>
        <v>0</v>
      </c>
      <c r="C539" s="839" t="s">
        <v>3695</v>
      </c>
      <c r="D539" s="1290"/>
      <c r="E539" s="1290"/>
      <c r="F539" s="839" t="s">
        <v>3951</v>
      </c>
      <c r="G539" s="839" t="s">
        <v>6245</v>
      </c>
      <c r="H539" s="839" t="s">
        <v>6321</v>
      </c>
      <c r="I539" s="839">
        <v>432</v>
      </c>
    </row>
    <row r="540" spans="1:9" x14ac:dyDescent="0.2">
      <c r="A540" s="1296" t="s">
        <v>6643</v>
      </c>
      <c r="B540" s="1289">
        <f>'Part 3'!M210</f>
        <v>0</v>
      </c>
      <c r="C540" s="839" t="s">
        <v>3695</v>
      </c>
      <c r="D540" s="1290"/>
      <c r="E540" s="1290"/>
      <c r="F540" s="839" t="s">
        <v>3952</v>
      </c>
      <c r="G540" s="839" t="s">
        <v>6246</v>
      </c>
      <c r="H540" s="839" t="s">
        <v>6321</v>
      </c>
      <c r="I540" s="839">
        <v>433</v>
      </c>
    </row>
    <row r="541" spans="1:9" x14ac:dyDescent="0.2">
      <c r="A541" s="1296" t="s">
        <v>6645</v>
      </c>
      <c r="B541" s="1289">
        <f>'Part 3'!P210</f>
        <v>0</v>
      </c>
      <c r="C541" s="839" t="s">
        <v>3695</v>
      </c>
      <c r="D541" s="1290"/>
      <c r="E541" s="1290"/>
      <c r="F541" s="839" t="s">
        <v>3953</v>
      </c>
      <c r="G541" s="839" t="s">
        <v>6247</v>
      </c>
      <c r="H541" s="839" t="s">
        <v>6321</v>
      </c>
      <c r="I541" s="839">
        <v>434</v>
      </c>
    </row>
    <row r="542" spans="1:9" x14ac:dyDescent="0.2">
      <c r="A542" s="1296" t="s">
        <v>6922</v>
      </c>
      <c r="B542" s="1289">
        <f>'Part 3'!J217</f>
        <v>0</v>
      </c>
      <c r="C542" s="839" t="s">
        <v>3695</v>
      </c>
      <c r="D542" s="1290"/>
      <c r="E542" s="1290"/>
      <c r="F542" s="839"/>
      <c r="G542" s="839"/>
      <c r="H542" s="839"/>
      <c r="I542" s="839"/>
    </row>
    <row r="543" spans="1:9" x14ac:dyDescent="0.2">
      <c r="A543" s="1296" t="s">
        <v>6924</v>
      </c>
      <c r="B543" s="1289">
        <f>'Part 3'!M217</f>
        <v>0</v>
      </c>
      <c r="C543" s="839" t="s">
        <v>3695</v>
      </c>
      <c r="D543" s="1290"/>
      <c r="E543" s="1290"/>
      <c r="F543" s="839"/>
      <c r="G543" s="839"/>
      <c r="H543" s="839"/>
      <c r="I543" s="839"/>
    </row>
    <row r="544" spans="1:9" x14ac:dyDescent="0.2">
      <c r="A544" s="1296" t="s">
        <v>6923</v>
      </c>
      <c r="B544" s="1289">
        <f>'Part 3'!P217</f>
        <v>0</v>
      </c>
      <c r="C544" s="839" t="s">
        <v>3695</v>
      </c>
      <c r="D544" s="1290"/>
      <c r="E544" s="1290"/>
      <c r="F544" s="839"/>
      <c r="G544" s="839"/>
      <c r="H544" s="839"/>
      <c r="I544" s="839"/>
    </row>
    <row r="545" spans="1:9" x14ac:dyDescent="0.2">
      <c r="A545" s="1296" t="s">
        <v>6647</v>
      </c>
      <c r="B545" s="1289">
        <f>'Part 3'!J214</f>
        <v>0</v>
      </c>
      <c r="C545" s="839" t="s">
        <v>3695</v>
      </c>
      <c r="D545" s="1290"/>
      <c r="E545" s="1290"/>
      <c r="F545" s="839" t="s">
        <v>4620</v>
      </c>
      <c r="G545" s="839" t="s">
        <v>6248</v>
      </c>
      <c r="H545" s="839" t="s">
        <v>6321</v>
      </c>
      <c r="I545" s="839">
        <v>435</v>
      </c>
    </row>
    <row r="546" spans="1:9" x14ac:dyDescent="0.2">
      <c r="A546" s="1296" t="s">
        <v>6649</v>
      </c>
      <c r="B546" s="1289">
        <f>'Part 3'!M214</f>
        <v>0</v>
      </c>
      <c r="C546" s="839" t="s">
        <v>3695</v>
      </c>
      <c r="D546" s="1290"/>
      <c r="E546" s="1290"/>
      <c r="F546" s="839" t="s">
        <v>4621</v>
      </c>
      <c r="G546" s="839" t="s">
        <v>6249</v>
      </c>
      <c r="H546" s="839" t="s">
        <v>6321</v>
      </c>
      <c r="I546" s="839">
        <v>436</v>
      </c>
    </row>
    <row r="547" spans="1:9" x14ac:dyDescent="0.2">
      <c r="A547" s="1296" t="s">
        <v>6651</v>
      </c>
      <c r="B547" s="1289">
        <f>'Part 3'!P214</f>
        <v>0</v>
      </c>
      <c r="C547" s="839" t="s">
        <v>3695</v>
      </c>
      <c r="D547" s="1290"/>
      <c r="E547" s="1290"/>
      <c r="F547" s="839" t="s">
        <v>4622</v>
      </c>
      <c r="G547" s="839" t="s">
        <v>6250</v>
      </c>
      <c r="H547" s="839" t="s">
        <v>6321</v>
      </c>
      <c r="I547" s="839">
        <v>437</v>
      </c>
    </row>
    <row r="548" spans="1:9" x14ac:dyDescent="0.2">
      <c r="A548" s="1296" t="s">
        <v>6653</v>
      </c>
      <c r="B548" s="1289">
        <f>'Part 3'!J222</f>
        <v>0</v>
      </c>
      <c r="C548" s="839" t="s">
        <v>3695</v>
      </c>
      <c r="D548" s="1290"/>
      <c r="E548" s="1290"/>
      <c r="F548" s="839" t="s">
        <v>3887</v>
      </c>
      <c r="G548" s="839" t="s">
        <v>6251</v>
      </c>
      <c r="H548" s="839" t="s">
        <v>6321</v>
      </c>
      <c r="I548" s="839">
        <v>441</v>
      </c>
    </row>
    <row r="549" spans="1:9" x14ac:dyDescent="0.2">
      <c r="A549" s="1296" t="s">
        <v>6655</v>
      </c>
      <c r="B549" s="1289">
        <f>'Part 3'!M222</f>
        <v>0</v>
      </c>
      <c r="C549" s="839" t="s">
        <v>3695</v>
      </c>
      <c r="D549" s="1290"/>
      <c r="E549" s="1290"/>
      <c r="F549" s="839" t="s">
        <v>3889</v>
      </c>
      <c r="G549" s="839" t="s">
        <v>6252</v>
      </c>
      <c r="H549" s="839" t="s">
        <v>6321</v>
      </c>
      <c r="I549" s="839">
        <v>442</v>
      </c>
    </row>
    <row r="550" spans="1:9" x14ac:dyDescent="0.2">
      <c r="A550" s="1296" t="s">
        <v>6657</v>
      </c>
      <c r="B550" s="1289">
        <f>'Part 3'!P222</f>
        <v>0</v>
      </c>
      <c r="C550" s="839" t="s">
        <v>3695</v>
      </c>
      <c r="D550" s="1290"/>
      <c r="E550" s="1290"/>
      <c r="F550" s="839" t="s">
        <v>3885</v>
      </c>
      <c r="G550" s="839" t="s">
        <v>6253</v>
      </c>
      <c r="H550" s="839" t="s">
        <v>6321</v>
      </c>
      <c r="I550" s="839">
        <v>443</v>
      </c>
    </row>
    <row r="551" spans="1:9" x14ac:dyDescent="0.2">
      <c r="A551" s="1296" t="s">
        <v>6659</v>
      </c>
      <c r="B551" s="1289">
        <f>'Part 3'!J226</f>
        <v>0</v>
      </c>
      <c r="C551" s="839" t="s">
        <v>3695</v>
      </c>
      <c r="D551" s="1290"/>
      <c r="E551" s="1290"/>
      <c r="F551" s="839" t="s">
        <v>1750</v>
      </c>
      <c r="G551" s="839" t="s">
        <v>6254</v>
      </c>
      <c r="H551" s="839" t="s">
        <v>6321</v>
      </c>
      <c r="I551" s="839">
        <v>444</v>
      </c>
    </row>
    <row r="552" spans="1:9" x14ac:dyDescent="0.2">
      <c r="A552" s="1296" t="s">
        <v>6661</v>
      </c>
      <c r="B552" s="1289">
        <f>'Part 3'!M226</f>
        <v>0</v>
      </c>
      <c r="C552" s="839" t="s">
        <v>3695</v>
      </c>
      <c r="D552" s="1290"/>
      <c r="E552" s="1290"/>
      <c r="F552" s="839" t="s">
        <v>1751</v>
      </c>
      <c r="G552" s="839" t="s">
        <v>6255</v>
      </c>
      <c r="H552" s="839" t="s">
        <v>6321</v>
      </c>
      <c r="I552" s="839">
        <v>445</v>
      </c>
    </row>
    <row r="553" spans="1:9" x14ac:dyDescent="0.2">
      <c r="A553" s="1296" t="s">
        <v>6663</v>
      </c>
      <c r="B553" s="1289">
        <f>'Part 3'!P226</f>
        <v>0</v>
      </c>
      <c r="C553" s="839" t="s">
        <v>3695</v>
      </c>
      <c r="D553" s="1290"/>
      <c r="E553" s="1290"/>
      <c r="F553" s="839" t="s">
        <v>1749</v>
      </c>
      <c r="G553" s="839" t="s">
        <v>6256</v>
      </c>
      <c r="H553" s="839" t="s">
        <v>6321</v>
      </c>
      <c r="I553" s="839">
        <v>446</v>
      </c>
    </row>
    <row r="554" spans="1:9" x14ac:dyDescent="0.2">
      <c r="A554" s="1296" t="s">
        <v>6665</v>
      </c>
      <c r="B554" s="1289">
        <f>'Part 3'!J230</f>
        <v>0</v>
      </c>
      <c r="C554" s="839" t="s">
        <v>3695</v>
      </c>
      <c r="D554" s="1290"/>
      <c r="E554" s="1290"/>
      <c r="F554" s="839" t="s">
        <v>1753</v>
      </c>
      <c r="G554" s="839" t="s">
        <v>6257</v>
      </c>
      <c r="H554" s="839" t="s">
        <v>6321</v>
      </c>
      <c r="I554" s="839">
        <v>447</v>
      </c>
    </row>
    <row r="555" spans="1:9" x14ac:dyDescent="0.2">
      <c r="A555" s="1296" t="s">
        <v>6667</v>
      </c>
      <c r="B555" s="1289">
        <f>'Part 3'!M230</f>
        <v>0</v>
      </c>
      <c r="C555" s="839" t="s">
        <v>3695</v>
      </c>
      <c r="D555" s="1290"/>
      <c r="E555" s="1290"/>
      <c r="F555" s="839" t="s">
        <v>1754</v>
      </c>
      <c r="G555" s="839" t="s">
        <v>6258</v>
      </c>
      <c r="H555" s="839" t="s">
        <v>6321</v>
      </c>
      <c r="I555" s="839">
        <v>448</v>
      </c>
    </row>
    <row r="556" spans="1:9" x14ac:dyDescent="0.2">
      <c r="A556" s="1296" t="s">
        <v>6669</v>
      </c>
      <c r="B556" s="1289">
        <f>'Part 3'!P230</f>
        <v>0</v>
      </c>
      <c r="C556" s="839" t="s">
        <v>3695</v>
      </c>
      <c r="D556" s="1290"/>
      <c r="E556" s="1290"/>
      <c r="F556" s="839" t="s">
        <v>1752</v>
      </c>
      <c r="G556" s="839" t="s">
        <v>6259</v>
      </c>
      <c r="H556" s="839" t="s">
        <v>6321</v>
      </c>
      <c r="I556" s="839">
        <v>449</v>
      </c>
    </row>
    <row r="557" spans="1:9" x14ac:dyDescent="0.2">
      <c r="A557" s="1296" t="s">
        <v>6671</v>
      </c>
      <c r="B557" s="1289">
        <f>'Part 3'!J232</f>
        <v>0</v>
      </c>
      <c r="C557" s="839" t="s">
        <v>3695</v>
      </c>
      <c r="D557" s="1290"/>
      <c r="E557" s="1290"/>
      <c r="F557" s="839" t="s">
        <v>1756</v>
      </c>
      <c r="G557" s="839" t="s">
        <v>6260</v>
      </c>
      <c r="H557" s="839" t="s">
        <v>6321</v>
      </c>
      <c r="I557" s="839">
        <v>450</v>
      </c>
    </row>
    <row r="558" spans="1:9" x14ac:dyDescent="0.2">
      <c r="A558" s="1296" t="s">
        <v>6673</v>
      </c>
      <c r="B558" s="1289">
        <f>'Part 3'!M232</f>
        <v>0</v>
      </c>
      <c r="C558" s="839" t="s">
        <v>3695</v>
      </c>
      <c r="D558" s="1290"/>
      <c r="E558" s="1290"/>
      <c r="F558" s="839" t="s">
        <v>1757</v>
      </c>
      <c r="G558" s="839" t="s">
        <v>6261</v>
      </c>
      <c r="H558" s="839" t="s">
        <v>6321</v>
      </c>
      <c r="I558" s="839">
        <v>451</v>
      </c>
    </row>
    <row r="559" spans="1:9" x14ac:dyDescent="0.2">
      <c r="A559" s="1296" t="s">
        <v>6675</v>
      </c>
      <c r="B559" s="1289">
        <f>'Part 3'!P232</f>
        <v>0</v>
      </c>
      <c r="C559" s="839" t="s">
        <v>3695</v>
      </c>
      <c r="D559" s="1290"/>
      <c r="E559" s="1290"/>
      <c r="F559" s="839" t="s">
        <v>1755</v>
      </c>
      <c r="G559" s="839" t="s">
        <v>6262</v>
      </c>
      <c r="H559" s="839" t="s">
        <v>6321</v>
      </c>
      <c r="I559" s="839">
        <v>452</v>
      </c>
    </row>
    <row r="560" spans="1:9" x14ac:dyDescent="0.2">
      <c r="A560" s="1296" t="s">
        <v>6677</v>
      </c>
      <c r="B560" s="1289">
        <f>'Part 3'!J236</f>
        <v>0</v>
      </c>
      <c r="C560" s="839" t="s">
        <v>3695</v>
      </c>
      <c r="D560" s="1290"/>
      <c r="E560" s="1290"/>
      <c r="F560" s="839" t="s">
        <v>4623</v>
      </c>
      <c r="G560" s="839" t="s">
        <v>6263</v>
      </c>
      <c r="H560" s="839" t="s">
        <v>6321</v>
      </c>
      <c r="I560" s="839">
        <v>453</v>
      </c>
    </row>
    <row r="561" spans="1:9" x14ac:dyDescent="0.2">
      <c r="A561" s="1296" t="s">
        <v>6679</v>
      </c>
      <c r="B561" s="1289">
        <f>'Part 3'!M236</f>
        <v>0</v>
      </c>
      <c r="C561" s="839" t="s">
        <v>3695</v>
      </c>
      <c r="D561" s="1290"/>
      <c r="E561" s="1290"/>
      <c r="F561" s="839" t="s">
        <v>4624</v>
      </c>
      <c r="G561" s="839" t="s">
        <v>6264</v>
      </c>
      <c r="H561" s="839" t="s">
        <v>6321</v>
      </c>
      <c r="I561" s="839">
        <v>454</v>
      </c>
    </row>
    <row r="562" spans="1:9" x14ac:dyDescent="0.2">
      <c r="A562" s="1296" t="s">
        <v>6681</v>
      </c>
      <c r="B562" s="1289">
        <f>'Part 3'!P236</f>
        <v>0</v>
      </c>
      <c r="C562" s="839" t="s">
        <v>3695</v>
      </c>
      <c r="D562" s="1290"/>
      <c r="E562" s="1290"/>
      <c r="F562" s="839" t="s">
        <v>4625</v>
      </c>
      <c r="G562" s="839" t="s">
        <v>6265</v>
      </c>
      <c r="H562" s="839" t="s">
        <v>6321</v>
      </c>
      <c r="I562" s="839">
        <v>455</v>
      </c>
    </row>
    <row r="563" spans="1:9" x14ac:dyDescent="0.2">
      <c r="A563" s="1296" t="s">
        <v>6683</v>
      </c>
      <c r="B563" s="1289">
        <f>'Part 3'!J240</f>
        <v>0</v>
      </c>
      <c r="C563" s="839" t="s">
        <v>3695</v>
      </c>
      <c r="D563" s="1290"/>
      <c r="E563" s="1290"/>
      <c r="F563" s="839" t="s">
        <v>1759</v>
      </c>
      <c r="G563" s="839" t="s">
        <v>6266</v>
      </c>
      <c r="H563" s="839" t="s">
        <v>6321</v>
      </c>
      <c r="I563" s="839">
        <v>456</v>
      </c>
    </row>
    <row r="564" spans="1:9" x14ac:dyDescent="0.2">
      <c r="A564" s="1296" t="s">
        <v>6685</v>
      </c>
      <c r="B564" s="1289">
        <f>'Part 3'!M240</f>
        <v>0</v>
      </c>
      <c r="C564" s="839" t="s">
        <v>3695</v>
      </c>
      <c r="D564" s="1290"/>
      <c r="E564" s="1290"/>
      <c r="F564" s="839" t="s">
        <v>1760</v>
      </c>
      <c r="G564" s="839" t="s">
        <v>6267</v>
      </c>
      <c r="H564" s="839" t="s">
        <v>6321</v>
      </c>
      <c r="I564" s="839">
        <v>457</v>
      </c>
    </row>
    <row r="565" spans="1:9" x14ac:dyDescent="0.2">
      <c r="A565" s="1296" t="s">
        <v>6687</v>
      </c>
      <c r="B565" s="1289">
        <f>'Part 3'!P240</f>
        <v>0</v>
      </c>
      <c r="C565" s="839" t="s">
        <v>3695</v>
      </c>
      <c r="D565" s="1290"/>
      <c r="E565" s="1290"/>
      <c r="F565" s="839" t="s">
        <v>1758</v>
      </c>
      <c r="G565" s="839" t="s">
        <v>6268</v>
      </c>
      <c r="H565" s="839" t="s">
        <v>6321</v>
      </c>
      <c r="I565" s="839">
        <v>458</v>
      </c>
    </row>
    <row r="566" spans="1:9" x14ac:dyDescent="0.2">
      <c r="A566" s="1296" t="s">
        <v>6961</v>
      </c>
      <c r="B566" s="1289">
        <f>'Part 3'!J95</f>
        <v>0</v>
      </c>
      <c r="C566" s="839" t="s">
        <v>3695</v>
      </c>
      <c r="D566" s="1290"/>
      <c r="E566" s="1290"/>
      <c r="F566" s="839" t="s">
        <v>4626</v>
      </c>
      <c r="G566" s="839" t="s">
        <v>6269</v>
      </c>
      <c r="H566" s="839" t="s">
        <v>6321</v>
      </c>
      <c r="I566" s="839">
        <v>459</v>
      </c>
    </row>
    <row r="567" spans="1:9" x14ac:dyDescent="0.2">
      <c r="A567" s="1296" t="s">
        <v>6962</v>
      </c>
      <c r="B567" s="1289">
        <f>'Part 3'!M95</f>
        <v>0</v>
      </c>
      <c r="C567" s="839" t="s">
        <v>3695</v>
      </c>
      <c r="D567" s="1290"/>
      <c r="E567" s="1290"/>
      <c r="F567" s="839" t="s">
        <v>4627</v>
      </c>
      <c r="G567" s="839" t="s">
        <v>6270</v>
      </c>
      <c r="H567" s="839" t="s">
        <v>6321</v>
      </c>
      <c r="I567" s="839">
        <v>460</v>
      </c>
    </row>
    <row r="568" spans="1:9" x14ac:dyDescent="0.2">
      <c r="A568" s="1296" t="s">
        <v>6963</v>
      </c>
      <c r="B568" s="1289">
        <f>'Part 3'!P95</f>
        <v>0</v>
      </c>
      <c r="C568" s="839" t="s">
        <v>3695</v>
      </c>
      <c r="D568" s="1290"/>
      <c r="E568" s="1290"/>
      <c r="F568" s="839" t="s">
        <v>4628</v>
      </c>
      <c r="G568" s="839" t="s">
        <v>6271</v>
      </c>
      <c r="H568" s="839" t="s">
        <v>6321</v>
      </c>
      <c r="I568" s="839">
        <v>461</v>
      </c>
    </row>
    <row r="569" spans="1:9" x14ac:dyDescent="0.2">
      <c r="A569" s="1296" t="s">
        <v>6964</v>
      </c>
      <c r="B569" s="1289">
        <f>'Part 3'!J97</f>
        <v>0</v>
      </c>
      <c r="C569" s="839" t="s">
        <v>3695</v>
      </c>
      <c r="D569" s="1290"/>
      <c r="E569" s="1290"/>
      <c r="F569" s="839" t="s">
        <v>1762</v>
      </c>
      <c r="G569" s="839" t="s">
        <v>6272</v>
      </c>
      <c r="H569" s="839" t="s">
        <v>6321</v>
      </c>
      <c r="I569" s="839">
        <v>462</v>
      </c>
    </row>
    <row r="570" spans="1:9" x14ac:dyDescent="0.2">
      <c r="A570" s="1296" t="s">
        <v>6965</v>
      </c>
      <c r="B570" s="1289">
        <f>'Part 3'!M97</f>
        <v>0</v>
      </c>
      <c r="C570" s="839" t="s">
        <v>3695</v>
      </c>
      <c r="D570" s="1290"/>
      <c r="E570" s="1290"/>
      <c r="F570" s="839" t="s">
        <v>1763</v>
      </c>
      <c r="G570" s="839" t="s">
        <v>6273</v>
      </c>
      <c r="H570" s="839" t="s">
        <v>6321</v>
      </c>
      <c r="I570" s="839">
        <v>463</v>
      </c>
    </row>
    <row r="571" spans="1:9" x14ac:dyDescent="0.2">
      <c r="A571" s="1296" t="s">
        <v>6966</v>
      </c>
      <c r="B571" s="1289">
        <f>'Part 3'!P97</f>
        <v>0</v>
      </c>
      <c r="C571" s="839" t="s">
        <v>3695</v>
      </c>
      <c r="D571" s="1290"/>
      <c r="E571" s="1290"/>
      <c r="F571" s="839" t="s">
        <v>1761</v>
      </c>
      <c r="G571" s="839" t="s">
        <v>6274</v>
      </c>
      <c r="H571" s="839" t="s">
        <v>6321</v>
      </c>
      <c r="I571" s="839">
        <v>464</v>
      </c>
    </row>
    <row r="572" spans="1:9" x14ac:dyDescent="0.2">
      <c r="A572" s="1296" t="s">
        <v>6955</v>
      </c>
      <c r="B572" s="1289">
        <f>'Part 3'!J101</f>
        <v>0</v>
      </c>
      <c r="C572" s="839" t="s">
        <v>3695</v>
      </c>
      <c r="D572" s="1290"/>
      <c r="E572" s="1290"/>
      <c r="F572" s="839" t="s">
        <v>1765</v>
      </c>
      <c r="G572" s="839" t="s">
        <v>6275</v>
      </c>
      <c r="H572" s="839" t="s">
        <v>6321</v>
      </c>
      <c r="I572" s="839">
        <v>465</v>
      </c>
    </row>
    <row r="573" spans="1:9" x14ac:dyDescent="0.2">
      <c r="A573" s="1296" t="s">
        <v>6956</v>
      </c>
      <c r="B573" s="1289">
        <f>'Part 3'!M101</f>
        <v>0</v>
      </c>
      <c r="C573" s="839" t="s">
        <v>3695</v>
      </c>
      <c r="D573" s="1290"/>
      <c r="E573" s="1290"/>
      <c r="F573" s="839" t="s">
        <v>1766</v>
      </c>
      <c r="G573" s="839" t="s">
        <v>6276</v>
      </c>
      <c r="H573" s="839" t="s">
        <v>6321</v>
      </c>
      <c r="I573" s="839">
        <v>466</v>
      </c>
    </row>
    <row r="574" spans="1:9" x14ac:dyDescent="0.2">
      <c r="A574" s="1296" t="s">
        <v>6957</v>
      </c>
      <c r="B574" s="1289">
        <f>'Part 3'!P101</f>
        <v>0</v>
      </c>
      <c r="C574" s="839" t="s">
        <v>3695</v>
      </c>
      <c r="D574" s="1290"/>
      <c r="E574" s="1290"/>
      <c r="F574" s="839" t="s">
        <v>1764</v>
      </c>
      <c r="G574" s="839" t="s">
        <v>6277</v>
      </c>
      <c r="H574" s="839" t="s">
        <v>6321</v>
      </c>
      <c r="I574" s="839">
        <v>467</v>
      </c>
    </row>
    <row r="575" spans="1:9" x14ac:dyDescent="0.2">
      <c r="A575" s="1296" t="s">
        <v>6689</v>
      </c>
      <c r="B575" s="1289">
        <f>'Part 3'!J244</f>
        <v>0</v>
      </c>
      <c r="C575" s="839" t="s">
        <v>3695</v>
      </c>
      <c r="D575" s="1290"/>
      <c r="E575" s="1290"/>
      <c r="F575" s="839" t="s">
        <v>3954</v>
      </c>
      <c r="G575" s="839" t="s">
        <v>6278</v>
      </c>
      <c r="H575" s="839" t="s">
        <v>6321</v>
      </c>
      <c r="I575" s="839">
        <v>468</v>
      </c>
    </row>
    <row r="576" spans="1:9" x14ac:dyDescent="0.2">
      <c r="A576" s="1296" t="s">
        <v>6691</v>
      </c>
      <c r="B576" s="1289">
        <f>'Part 3'!M244</f>
        <v>0</v>
      </c>
      <c r="C576" s="839" t="s">
        <v>3695</v>
      </c>
      <c r="D576" s="1290"/>
      <c r="E576" s="1290"/>
      <c r="F576" s="839" t="s">
        <v>3955</v>
      </c>
      <c r="G576" s="839" t="s">
        <v>6279</v>
      </c>
      <c r="H576" s="839" t="s">
        <v>6321</v>
      </c>
      <c r="I576" s="839">
        <v>469</v>
      </c>
    </row>
    <row r="577" spans="1:9" x14ac:dyDescent="0.2">
      <c r="A577" s="1296" t="s">
        <v>6693</v>
      </c>
      <c r="B577" s="1289">
        <f>'Part 3'!P244</f>
        <v>0</v>
      </c>
      <c r="C577" s="839" t="s">
        <v>3695</v>
      </c>
      <c r="D577" s="1290"/>
      <c r="E577" s="1290"/>
      <c r="F577" s="839" t="s">
        <v>3956</v>
      </c>
      <c r="G577" s="839" t="s">
        <v>6280</v>
      </c>
      <c r="H577" s="839" t="s">
        <v>6321</v>
      </c>
      <c r="I577" s="839">
        <v>470</v>
      </c>
    </row>
    <row r="578" spans="1:9" x14ac:dyDescent="0.2">
      <c r="A578" s="1296" t="s">
        <v>6695</v>
      </c>
      <c r="B578" s="1289">
        <f>'Part 3'!J247</f>
        <v>0</v>
      </c>
      <c r="C578" s="839" t="s">
        <v>3695</v>
      </c>
      <c r="D578" s="1290"/>
      <c r="E578" s="1290"/>
      <c r="F578" s="839" t="s">
        <v>3957</v>
      </c>
      <c r="G578" s="839" t="s">
        <v>6281</v>
      </c>
      <c r="H578" s="839" t="s">
        <v>6321</v>
      </c>
      <c r="I578" s="839">
        <v>471</v>
      </c>
    </row>
    <row r="579" spans="1:9" x14ac:dyDescent="0.2">
      <c r="A579" s="1296" t="s">
        <v>6697</v>
      </c>
      <c r="B579" s="1289">
        <f>'Part 3'!M247</f>
        <v>0</v>
      </c>
      <c r="C579" s="839" t="s">
        <v>3695</v>
      </c>
      <c r="D579" s="1290"/>
      <c r="E579" s="1290"/>
      <c r="F579" s="839" t="s">
        <v>3958</v>
      </c>
      <c r="G579" s="839" t="s">
        <v>6282</v>
      </c>
      <c r="H579" s="839" t="s">
        <v>6321</v>
      </c>
      <c r="I579" s="839">
        <v>472</v>
      </c>
    </row>
    <row r="580" spans="1:9" x14ac:dyDescent="0.2">
      <c r="A580" s="1296" t="s">
        <v>6699</v>
      </c>
      <c r="B580" s="1289">
        <f>'Part 3'!P247</f>
        <v>0</v>
      </c>
      <c r="C580" s="839" t="s">
        <v>3695</v>
      </c>
      <c r="D580" s="1290"/>
      <c r="E580" s="1290"/>
      <c r="F580" s="839" t="s">
        <v>3959</v>
      </c>
      <c r="G580" s="839" t="s">
        <v>6283</v>
      </c>
      <c r="H580" s="839" t="s">
        <v>6321</v>
      </c>
      <c r="I580" s="839">
        <v>473</v>
      </c>
    </row>
    <row r="581" spans="1:9" x14ac:dyDescent="0.2">
      <c r="A581" s="1296" t="s">
        <v>6701</v>
      </c>
      <c r="B581" s="1289">
        <f>'Part 3'!J251</f>
        <v>0</v>
      </c>
      <c r="C581" s="839" t="s">
        <v>3695</v>
      </c>
      <c r="D581" s="1290"/>
      <c r="E581" s="1290"/>
      <c r="F581" s="839" t="s">
        <v>3960</v>
      </c>
      <c r="G581" s="839" t="s">
        <v>6284</v>
      </c>
      <c r="H581" s="839" t="s">
        <v>6321</v>
      </c>
      <c r="I581" s="839">
        <v>474</v>
      </c>
    </row>
    <row r="582" spans="1:9" x14ac:dyDescent="0.2">
      <c r="A582" s="1296" t="s">
        <v>6703</v>
      </c>
      <c r="B582" s="1289">
        <f>'Part 3'!M251</f>
        <v>0</v>
      </c>
      <c r="C582" s="839" t="s">
        <v>3695</v>
      </c>
      <c r="D582" s="1290"/>
      <c r="E582" s="1290"/>
      <c r="F582" s="839" t="s">
        <v>3961</v>
      </c>
      <c r="G582" s="839" t="s">
        <v>6285</v>
      </c>
      <c r="H582" s="839" t="s">
        <v>6321</v>
      </c>
      <c r="I582" s="839">
        <v>475</v>
      </c>
    </row>
    <row r="583" spans="1:9" x14ac:dyDescent="0.2">
      <c r="A583" s="1296" t="s">
        <v>6705</v>
      </c>
      <c r="B583" s="1289">
        <f>'Part 3'!P251</f>
        <v>0</v>
      </c>
      <c r="C583" s="839" t="s">
        <v>3695</v>
      </c>
      <c r="D583" s="1290"/>
      <c r="E583" s="1290"/>
      <c r="F583" s="839" t="s">
        <v>3962</v>
      </c>
      <c r="G583" s="839" t="s">
        <v>6286</v>
      </c>
      <c r="H583" s="839" t="s">
        <v>6321</v>
      </c>
      <c r="I583" s="839">
        <v>476</v>
      </c>
    </row>
    <row r="584" spans="1:9" x14ac:dyDescent="0.2">
      <c r="A584" s="1296" t="s">
        <v>6707</v>
      </c>
      <c r="B584" s="1289">
        <f>'Part 3'!J253</f>
        <v>0</v>
      </c>
      <c r="C584" s="839" t="s">
        <v>3695</v>
      </c>
      <c r="D584" s="1290"/>
      <c r="E584" s="1290"/>
      <c r="F584" s="839" t="s">
        <v>5592</v>
      </c>
      <c r="G584" s="839" t="s">
        <v>6287</v>
      </c>
      <c r="H584" s="839" t="s">
        <v>6321</v>
      </c>
      <c r="I584" s="839">
        <v>477</v>
      </c>
    </row>
    <row r="585" spans="1:9" x14ac:dyDescent="0.2">
      <c r="A585" s="1296" t="s">
        <v>6709</v>
      </c>
      <c r="B585" s="1289">
        <f>'Part 3'!M253</f>
        <v>0</v>
      </c>
      <c r="C585" s="839" t="s">
        <v>3695</v>
      </c>
      <c r="D585" s="1290"/>
      <c r="E585" s="1290"/>
      <c r="F585" s="839" t="s">
        <v>5593</v>
      </c>
      <c r="G585" s="839" t="s">
        <v>6288</v>
      </c>
      <c r="H585" s="839" t="s">
        <v>6321</v>
      </c>
      <c r="I585" s="839">
        <v>478</v>
      </c>
    </row>
    <row r="586" spans="1:9" x14ac:dyDescent="0.2">
      <c r="A586" s="1296" t="s">
        <v>6711</v>
      </c>
      <c r="B586" s="1289">
        <f>'Part 3'!P253</f>
        <v>0</v>
      </c>
      <c r="C586" s="839" t="s">
        <v>3695</v>
      </c>
      <c r="D586" s="1290"/>
      <c r="E586" s="1290"/>
      <c r="F586" s="839" t="s">
        <v>5594</v>
      </c>
      <c r="G586" s="839" t="s">
        <v>6289</v>
      </c>
      <c r="H586" s="839" t="s">
        <v>6321</v>
      </c>
      <c r="I586" s="839">
        <v>479</v>
      </c>
    </row>
    <row r="587" spans="1:9" x14ac:dyDescent="0.2">
      <c r="A587" s="1296" t="s">
        <v>6713</v>
      </c>
      <c r="B587" s="1289">
        <f>'Part 3'!J257</f>
        <v>0</v>
      </c>
      <c r="C587" s="839" t="s">
        <v>3695</v>
      </c>
      <c r="D587" s="1290"/>
      <c r="E587" s="1290"/>
      <c r="F587" s="839" t="s">
        <v>5595</v>
      </c>
      <c r="G587" s="839" t="s">
        <v>6290</v>
      </c>
      <c r="H587" s="839" t="s">
        <v>6321</v>
      </c>
      <c r="I587" s="839">
        <v>480</v>
      </c>
    </row>
    <row r="588" spans="1:9" x14ac:dyDescent="0.2">
      <c r="A588" s="1296" t="s">
        <v>6715</v>
      </c>
      <c r="B588" s="1289">
        <f>'Part 3'!M257</f>
        <v>0</v>
      </c>
      <c r="C588" s="839" t="s">
        <v>3695</v>
      </c>
      <c r="D588" s="1290"/>
      <c r="E588" s="1290"/>
      <c r="F588" s="839" t="s">
        <v>5596</v>
      </c>
      <c r="G588" s="839" t="s">
        <v>6291</v>
      </c>
      <c r="H588" s="839" t="s">
        <v>6321</v>
      </c>
      <c r="I588" s="839">
        <v>481</v>
      </c>
    </row>
    <row r="589" spans="1:9" x14ac:dyDescent="0.2">
      <c r="A589" s="1296" t="s">
        <v>6717</v>
      </c>
      <c r="B589" s="1289">
        <f>'Part 3'!P257</f>
        <v>0</v>
      </c>
      <c r="C589" s="839" t="s">
        <v>3695</v>
      </c>
      <c r="D589" s="1290"/>
      <c r="E589" s="1290"/>
      <c r="F589" s="839" t="s">
        <v>5597</v>
      </c>
      <c r="G589" s="839" t="s">
        <v>6292</v>
      </c>
      <c r="H589" s="839" t="s">
        <v>6321</v>
      </c>
      <c r="I589" s="839">
        <v>482</v>
      </c>
    </row>
    <row r="590" spans="1:9" x14ac:dyDescent="0.2">
      <c r="A590" s="1296" t="s">
        <v>6719</v>
      </c>
      <c r="B590" s="1289">
        <f>'Part 3'!J263</f>
        <v>0</v>
      </c>
      <c r="C590" s="839" t="s">
        <v>3696</v>
      </c>
      <c r="D590" s="1290"/>
      <c r="E590" s="1290"/>
      <c r="F590" s="839" t="s">
        <v>1794</v>
      </c>
      <c r="G590" s="839" t="s">
        <v>6293</v>
      </c>
      <c r="H590" s="839" t="s">
        <v>6321</v>
      </c>
      <c r="I590" s="839">
        <v>483</v>
      </c>
    </row>
    <row r="591" spans="1:9" x14ac:dyDescent="0.2">
      <c r="A591" s="1296" t="s">
        <v>6721</v>
      </c>
      <c r="B591" s="1289">
        <f>'Part 3'!M263</f>
        <v>0</v>
      </c>
      <c r="C591" s="839" t="s">
        <v>3696</v>
      </c>
      <c r="D591" s="1290"/>
      <c r="E591" s="1290"/>
      <c r="F591" s="839" t="s">
        <v>1795</v>
      </c>
      <c r="G591" s="839" t="s">
        <v>6294</v>
      </c>
      <c r="H591" s="839" t="s">
        <v>6321</v>
      </c>
      <c r="I591" s="839">
        <v>484</v>
      </c>
    </row>
    <row r="592" spans="1:9" x14ac:dyDescent="0.2">
      <c r="A592" s="1296" t="s">
        <v>6723</v>
      </c>
      <c r="B592" s="1289">
        <f>'Part 3'!P263</f>
        <v>0</v>
      </c>
      <c r="C592" s="839" t="s">
        <v>3696</v>
      </c>
      <c r="D592" s="1290"/>
      <c r="E592" s="1290"/>
      <c r="F592" s="839" t="s">
        <v>1796</v>
      </c>
      <c r="G592" s="839" t="s">
        <v>6295</v>
      </c>
      <c r="H592" s="839" t="s">
        <v>6321</v>
      </c>
      <c r="I592" s="839">
        <v>485</v>
      </c>
    </row>
    <row r="593" spans="1:9" x14ac:dyDescent="0.2">
      <c r="A593" s="1296" t="s">
        <v>6725</v>
      </c>
      <c r="B593" s="1289">
        <f>'Part 3'!J265</f>
        <v>0</v>
      </c>
      <c r="C593" s="839" t="s">
        <v>3695</v>
      </c>
      <c r="D593" s="1290"/>
      <c r="E593" s="1290"/>
      <c r="F593" s="839" t="s">
        <v>1797</v>
      </c>
      <c r="G593" s="839" t="s">
        <v>6296</v>
      </c>
      <c r="H593" s="839" t="s">
        <v>6321</v>
      </c>
      <c r="I593" s="839">
        <v>486</v>
      </c>
    </row>
    <row r="594" spans="1:9" x14ac:dyDescent="0.2">
      <c r="A594" s="1296" t="s">
        <v>6727</v>
      </c>
      <c r="B594" s="1289">
        <f>'Part 3'!M265</f>
        <v>0</v>
      </c>
      <c r="C594" s="839" t="s">
        <v>3695</v>
      </c>
      <c r="D594" s="1290"/>
      <c r="E594" s="1290"/>
      <c r="F594" s="839" t="s">
        <v>1798</v>
      </c>
      <c r="G594" s="839" t="s">
        <v>6297</v>
      </c>
      <c r="H594" s="839" t="s">
        <v>6321</v>
      </c>
      <c r="I594" s="839">
        <v>487</v>
      </c>
    </row>
    <row r="595" spans="1:9" x14ac:dyDescent="0.2">
      <c r="A595" s="1296" t="s">
        <v>6729</v>
      </c>
      <c r="B595" s="1289">
        <f>'Part 3'!P265</f>
        <v>0</v>
      </c>
      <c r="C595" s="839" t="s">
        <v>3695</v>
      </c>
      <c r="D595" s="1290"/>
      <c r="E595" s="1290"/>
      <c r="F595" s="839" t="s">
        <v>1799</v>
      </c>
      <c r="G595" s="839" t="s">
        <v>6298</v>
      </c>
      <c r="H595" s="839" t="s">
        <v>6321</v>
      </c>
      <c r="I595" s="839">
        <v>488</v>
      </c>
    </row>
    <row r="596" spans="1:9" x14ac:dyDescent="0.2">
      <c r="A596" s="1296" t="s">
        <v>6731</v>
      </c>
      <c r="B596" s="1289">
        <f>'Part 3'!J267</f>
        <v>0</v>
      </c>
      <c r="C596" s="839" t="s">
        <v>3695</v>
      </c>
      <c r="D596" s="1290"/>
      <c r="E596" s="1290"/>
      <c r="F596" s="839" t="s">
        <v>1800</v>
      </c>
      <c r="G596" s="839" t="s">
        <v>6299</v>
      </c>
      <c r="H596" s="839" t="s">
        <v>6321</v>
      </c>
      <c r="I596" s="839">
        <v>489</v>
      </c>
    </row>
    <row r="597" spans="1:9" x14ac:dyDescent="0.2">
      <c r="A597" s="1296" t="s">
        <v>6733</v>
      </c>
      <c r="B597" s="1289">
        <f>'Part 3'!M267</f>
        <v>0</v>
      </c>
      <c r="C597" s="839" t="s">
        <v>3695</v>
      </c>
      <c r="D597" s="1290"/>
      <c r="E597" s="1290"/>
      <c r="F597" s="839" t="s">
        <v>1801</v>
      </c>
      <c r="G597" s="839" t="s">
        <v>6300</v>
      </c>
      <c r="H597" s="839" t="s">
        <v>6321</v>
      </c>
      <c r="I597" s="839">
        <v>490</v>
      </c>
    </row>
    <row r="598" spans="1:9" x14ac:dyDescent="0.2">
      <c r="A598" s="1296" t="s">
        <v>6735</v>
      </c>
      <c r="B598" s="1289">
        <f>'Part 3'!P267</f>
        <v>0</v>
      </c>
      <c r="C598" s="839" t="s">
        <v>3695</v>
      </c>
      <c r="D598" s="1290"/>
      <c r="E598" s="1290"/>
      <c r="F598" s="839" t="s">
        <v>1802</v>
      </c>
      <c r="G598" s="839" t="s">
        <v>6301</v>
      </c>
      <c r="H598" s="839" t="s">
        <v>6321</v>
      </c>
      <c r="I598" s="839">
        <v>491</v>
      </c>
    </row>
    <row r="599" spans="1:9" x14ac:dyDescent="0.2">
      <c r="A599" s="1296" t="s">
        <v>6737</v>
      </c>
      <c r="B599" s="1289">
        <f>'Part 3'!J269</f>
        <v>0</v>
      </c>
      <c r="C599" s="839" t="s">
        <v>3695</v>
      </c>
      <c r="D599" s="1290"/>
      <c r="E599" s="1290"/>
      <c r="F599" s="839" t="s">
        <v>1803</v>
      </c>
      <c r="G599" s="839" t="s">
        <v>6302</v>
      </c>
      <c r="H599" s="839" t="s">
        <v>6321</v>
      </c>
      <c r="I599" s="839">
        <v>492</v>
      </c>
    </row>
    <row r="600" spans="1:9" x14ac:dyDescent="0.2">
      <c r="A600" s="1296" t="s">
        <v>6739</v>
      </c>
      <c r="B600" s="1289">
        <f>'Part 3'!M269</f>
        <v>0</v>
      </c>
      <c r="C600" s="839" t="s">
        <v>3695</v>
      </c>
      <c r="D600" s="1290"/>
      <c r="E600" s="1290"/>
      <c r="F600" s="839" t="s">
        <v>1804</v>
      </c>
      <c r="G600" s="839" t="s">
        <v>6303</v>
      </c>
      <c r="H600" s="839" t="s">
        <v>6321</v>
      </c>
      <c r="I600" s="839">
        <v>493</v>
      </c>
    </row>
    <row r="601" spans="1:9" x14ac:dyDescent="0.2">
      <c r="A601" s="1296" t="s">
        <v>6741</v>
      </c>
      <c r="B601" s="1289">
        <f>'Part 3'!P269</f>
        <v>0</v>
      </c>
      <c r="C601" s="839" t="s">
        <v>3695</v>
      </c>
      <c r="D601" s="1290"/>
      <c r="E601" s="1290"/>
      <c r="F601" s="839" t="s">
        <v>1805</v>
      </c>
      <c r="G601" s="839" t="s">
        <v>6304</v>
      </c>
      <c r="H601" s="839" t="s">
        <v>6321</v>
      </c>
      <c r="I601" s="839">
        <v>494</v>
      </c>
    </row>
    <row r="602" spans="1:9" x14ac:dyDescent="0.2">
      <c r="A602" s="1296" t="s">
        <v>6743</v>
      </c>
      <c r="B602" s="1289">
        <f>'Part 3'!J271</f>
        <v>0</v>
      </c>
      <c r="C602" s="839" t="s">
        <v>3695</v>
      </c>
      <c r="D602" s="1290"/>
      <c r="E602" s="1290"/>
      <c r="F602" s="839" t="s">
        <v>1806</v>
      </c>
      <c r="G602" s="839" t="s">
        <v>6305</v>
      </c>
      <c r="H602" s="839" t="s">
        <v>6321</v>
      </c>
      <c r="I602" s="839">
        <v>495</v>
      </c>
    </row>
    <row r="603" spans="1:9" x14ac:dyDescent="0.2">
      <c r="A603" s="1296" t="s">
        <v>6745</v>
      </c>
      <c r="B603" s="1289">
        <f>'Part 3'!M271</f>
        <v>0</v>
      </c>
      <c r="C603" s="839" t="s">
        <v>3695</v>
      </c>
      <c r="D603" s="1290"/>
      <c r="E603" s="1290"/>
      <c r="F603" s="839" t="s">
        <v>1807</v>
      </c>
      <c r="G603" s="839" t="s">
        <v>6306</v>
      </c>
      <c r="H603" s="839" t="s">
        <v>6321</v>
      </c>
      <c r="I603" s="839">
        <v>496</v>
      </c>
    </row>
    <row r="604" spans="1:9" x14ac:dyDescent="0.2">
      <c r="A604" s="1296" t="s">
        <v>6747</v>
      </c>
      <c r="B604" s="1289">
        <f>'Part 3'!P271</f>
        <v>0</v>
      </c>
      <c r="C604" s="839" t="s">
        <v>3695</v>
      </c>
      <c r="D604" s="1290"/>
      <c r="E604" s="1290"/>
      <c r="F604" s="839" t="s">
        <v>1808</v>
      </c>
      <c r="G604" s="839" t="s">
        <v>6307</v>
      </c>
      <c r="H604" s="839" t="s">
        <v>6321</v>
      </c>
      <c r="I604" s="839">
        <v>497</v>
      </c>
    </row>
    <row r="605" spans="1:9" x14ac:dyDescent="0.2">
      <c r="A605" s="1296" t="s">
        <v>6749</v>
      </c>
      <c r="B605" s="1289">
        <f>'Part 3'!J273</f>
        <v>0</v>
      </c>
      <c r="C605" s="839" t="s">
        <v>3695</v>
      </c>
      <c r="D605" s="1290"/>
      <c r="E605" s="1290"/>
      <c r="F605" s="839" t="s">
        <v>1809</v>
      </c>
      <c r="G605" s="839" t="s">
        <v>6308</v>
      </c>
      <c r="H605" s="839" t="s">
        <v>6321</v>
      </c>
      <c r="I605" s="839">
        <v>498</v>
      </c>
    </row>
    <row r="606" spans="1:9" x14ac:dyDescent="0.2">
      <c r="A606" s="1296" t="s">
        <v>6751</v>
      </c>
      <c r="B606" s="1289">
        <f>'Part 3'!M273</f>
        <v>0</v>
      </c>
      <c r="C606" s="839" t="s">
        <v>3695</v>
      </c>
      <c r="D606" s="1290"/>
      <c r="E606" s="1290"/>
      <c r="F606" s="839" t="s">
        <v>1810</v>
      </c>
      <c r="G606" s="839" t="s">
        <v>6309</v>
      </c>
      <c r="H606" s="839" t="s">
        <v>6321</v>
      </c>
      <c r="I606" s="839">
        <v>499</v>
      </c>
    </row>
    <row r="607" spans="1:9" x14ac:dyDescent="0.2">
      <c r="A607" s="1296" t="s">
        <v>6753</v>
      </c>
      <c r="B607" s="1289">
        <f>'Part 3'!P273</f>
        <v>0</v>
      </c>
      <c r="C607" s="839" t="s">
        <v>3695</v>
      </c>
      <c r="D607" s="1290"/>
      <c r="E607" s="1290"/>
      <c r="F607" s="839" t="s">
        <v>1811</v>
      </c>
      <c r="G607" s="839" t="s">
        <v>6310</v>
      </c>
      <c r="H607" s="839" t="s">
        <v>6321</v>
      </c>
      <c r="I607" s="839">
        <v>500</v>
      </c>
    </row>
    <row r="608" spans="1:9" x14ac:dyDescent="0.2">
      <c r="A608" s="1296" t="s">
        <v>6755</v>
      </c>
      <c r="B608" s="1289">
        <f>'Part 3'!J275</f>
        <v>0</v>
      </c>
      <c r="C608" s="839" t="s">
        <v>3695</v>
      </c>
      <c r="D608" s="1290"/>
      <c r="E608" s="1290"/>
      <c r="F608" s="839" t="s">
        <v>1812</v>
      </c>
      <c r="G608" s="839" t="s">
        <v>6311</v>
      </c>
      <c r="H608" s="839" t="s">
        <v>6321</v>
      </c>
      <c r="I608" s="839">
        <v>501</v>
      </c>
    </row>
    <row r="609" spans="1:9" x14ac:dyDescent="0.2">
      <c r="A609" s="1296" t="s">
        <v>6757</v>
      </c>
      <c r="B609" s="1289">
        <f>'Part 3'!M275</f>
        <v>0</v>
      </c>
      <c r="C609" s="839" t="s">
        <v>3695</v>
      </c>
      <c r="D609" s="1290"/>
      <c r="E609" s="1290"/>
      <c r="F609" s="839" t="s">
        <v>1813</v>
      </c>
      <c r="G609" s="839" t="s">
        <v>6312</v>
      </c>
      <c r="H609" s="839" t="s">
        <v>6321</v>
      </c>
      <c r="I609" s="839">
        <v>502</v>
      </c>
    </row>
    <row r="610" spans="1:9" x14ac:dyDescent="0.2">
      <c r="A610" s="1296" t="s">
        <v>6759</v>
      </c>
      <c r="B610" s="1289">
        <f>'Part 3'!P275</f>
        <v>0</v>
      </c>
      <c r="C610" s="839" t="s">
        <v>3695</v>
      </c>
      <c r="D610" s="1290"/>
      <c r="E610" s="1290"/>
      <c r="F610" s="839" t="s">
        <v>1814</v>
      </c>
      <c r="G610" s="839" t="s">
        <v>6313</v>
      </c>
      <c r="H610" s="839" t="s">
        <v>6321</v>
      </c>
      <c r="I610" s="839">
        <v>503</v>
      </c>
    </row>
    <row r="611" spans="1:9" x14ac:dyDescent="0.2">
      <c r="A611" s="1296" t="s">
        <v>6761</v>
      </c>
      <c r="B611" s="1289">
        <f>'Part 3'!J277</f>
        <v>0</v>
      </c>
      <c r="C611" s="839" t="s">
        <v>3695</v>
      </c>
      <c r="D611" s="1290"/>
      <c r="E611" s="1290"/>
      <c r="F611" s="839" t="s">
        <v>1815</v>
      </c>
      <c r="G611" s="839" t="s">
        <v>6314</v>
      </c>
      <c r="H611" s="839" t="s">
        <v>6321</v>
      </c>
      <c r="I611" s="839">
        <v>504</v>
      </c>
    </row>
    <row r="612" spans="1:9" x14ac:dyDescent="0.2">
      <c r="A612" s="1296" t="s">
        <v>6763</v>
      </c>
      <c r="B612" s="1289">
        <f>'Part 3'!M277</f>
        <v>0</v>
      </c>
      <c r="C612" s="839" t="s">
        <v>3695</v>
      </c>
      <c r="D612" s="1290"/>
      <c r="E612" s="1290"/>
      <c r="F612" s="839" t="s">
        <v>1816</v>
      </c>
      <c r="G612" s="839" t="s">
        <v>6315</v>
      </c>
      <c r="H612" s="839" t="s">
        <v>6321</v>
      </c>
      <c r="I612" s="839">
        <v>505</v>
      </c>
    </row>
    <row r="613" spans="1:9" x14ac:dyDescent="0.2">
      <c r="A613" s="1296" t="s">
        <v>6765</v>
      </c>
      <c r="B613" s="1289">
        <f>'Part 3'!P277</f>
        <v>0</v>
      </c>
      <c r="C613" s="839" t="s">
        <v>3695</v>
      </c>
      <c r="D613" s="1290"/>
      <c r="E613" s="1290"/>
      <c r="F613" s="839" t="s">
        <v>1817</v>
      </c>
      <c r="G613" s="839" t="s">
        <v>6316</v>
      </c>
      <c r="H613" s="839" t="s">
        <v>6321</v>
      </c>
      <c r="I613" s="839">
        <v>506</v>
      </c>
    </row>
    <row r="614" spans="1:9" x14ac:dyDescent="0.2">
      <c r="A614" s="1296" t="s">
        <v>6767</v>
      </c>
      <c r="B614" s="1289">
        <f>'Part 3'!J279</f>
        <v>0</v>
      </c>
      <c r="C614" s="839" t="s">
        <v>3696</v>
      </c>
      <c r="D614" s="1290"/>
      <c r="E614" s="1290"/>
      <c r="F614" s="839" t="s">
        <v>1818</v>
      </c>
      <c r="G614" s="839" t="s">
        <v>6317</v>
      </c>
      <c r="H614" s="839" t="s">
        <v>6321</v>
      </c>
      <c r="I614" s="839">
        <v>507</v>
      </c>
    </row>
    <row r="615" spans="1:9" x14ac:dyDescent="0.2">
      <c r="A615" s="1296" t="s">
        <v>6769</v>
      </c>
      <c r="B615" s="1289">
        <f>'Part 3'!M279</f>
        <v>0</v>
      </c>
      <c r="C615" s="839" t="s">
        <v>3696</v>
      </c>
      <c r="D615" s="1290"/>
      <c r="E615" s="1290"/>
      <c r="F615" s="839" t="s">
        <v>1819</v>
      </c>
      <c r="G615" s="839" t="s">
        <v>6318</v>
      </c>
      <c r="H615" s="839" t="s">
        <v>6321</v>
      </c>
      <c r="I615" s="839">
        <v>508</v>
      </c>
    </row>
    <row r="616" spans="1:9" x14ac:dyDescent="0.2">
      <c r="A616" s="1296" t="s">
        <v>6771</v>
      </c>
      <c r="B616" s="1289">
        <f>'Part 3'!P279</f>
        <v>0</v>
      </c>
      <c r="C616" s="839" t="s">
        <v>3696</v>
      </c>
      <c r="D616" s="1290"/>
      <c r="E616" s="1290"/>
      <c r="F616" s="839" t="s">
        <v>1820</v>
      </c>
      <c r="G616" s="839" t="s">
        <v>6319</v>
      </c>
      <c r="H616" s="839" t="s">
        <v>6321</v>
      </c>
      <c r="I616" s="839">
        <v>509</v>
      </c>
    </row>
    <row r="617" spans="1:9" x14ac:dyDescent="0.2">
      <c r="A617" s="1296" t="s">
        <v>6324</v>
      </c>
      <c r="B617" s="1289">
        <f>'Part 3'!T21</f>
        <v>0</v>
      </c>
      <c r="C617" s="839" t="s">
        <v>3696</v>
      </c>
      <c r="D617" s="1290"/>
      <c r="E617" s="1290"/>
      <c r="F617" s="839" t="s">
        <v>5858</v>
      </c>
      <c r="G617" s="839" t="s">
        <v>6320</v>
      </c>
      <c r="H617" s="839" t="s">
        <v>6322</v>
      </c>
      <c r="I617" s="839">
        <v>510</v>
      </c>
    </row>
    <row r="618" spans="1:9" x14ac:dyDescent="0.2">
      <c r="A618" s="1296" t="s">
        <v>6326</v>
      </c>
      <c r="B618" s="1289">
        <f>'Part 3'!W21</f>
        <v>0</v>
      </c>
      <c r="C618" s="839" t="s">
        <v>3696</v>
      </c>
      <c r="D618" s="1290"/>
      <c r="E618" s="1290"/>
      <c r="F618" s="839" t="s">
        <v>5859</v>
      </c>
      <c r="G618" s="839" t="s">
        <v>6087</v>
      </c>
      <c r="H618" s="839" t="s">
        <v>6322</v>
      </c>
      <c r="I618" s="839">
        <v>511</v>
      </c>
    </row>
    <row r="619" spans="1:9" x14ac:dyDescent="0.2">
      <c r="A619" s="1296" t="s">
        <v>6328</v>
      </c>
      <c r="B619" s="1289">
        <f>'Part 3'!Z21</f>
        <v>0</v>
      </c>
      <c r="C619" s="839" t="s">
        <v>3696</v>
      </c>
      <c r="D619" s="1290"/>
      <c r="E619" s="1290"/>
      <c r="F619" s="839" t="s">
        <v>5860</v>
      </c>
      <c r="G619" s="839" t="s">
        <v>6088</v>
      </c>
      <c r="H619" s="839" t="s">
        <v>6322</v>
      </c>
      <c r="I619" s="839">
        <v>512</v>
      </c>
    </row>
    <row r="620" spans="1:9" x14ac:dyDescent="0.2">
      <c r="A620" s="1296" t="s">
        <v>6330</v>
      </c>
      <c r="B620" s="1289">
        <f>'Part 3'!T23</f>
        <v>0</v>
      </c>
      <c r="C620" s="839" t="s">
        <v>3695</v>
      </c>
      <c r="D620" s="1290"/>
      <c r="E620" s="1290"/>
      <c r="F620" s="839" t="s">
        <v>5861</v>
      </c>
      <c r="G620" s="839" t="s">
        <v>6089</v>
      </c>
      <c r="H620" s="839" t="s">
        <v>6322</v>
      </c>
      <c r="I620" s="839">
        <v>513</v>
      </c>
    </row>
    <row r="621" spans="1:9" x14ac:dyDescent="0.2">
      <c r="A621" s="1296" t="s">
        <v>6332</v>
      </c>
      <c r="B621" s="1289">
        <f>'Part 3'!W23</f>
        <v>0</v>
      </c>
      <c r="C621" s="839" t="s">
        <v>3695</v>
      </c>
      <c r="D621" s="1290"/>
      <c r="E621" s="1290"/>
      <c r="F621" s="839" t="s">
        <v>5862</v>
      </c>
      <c r="G621" s="839" t="s">
        <v>6090</v>
      </c>
      <c r="H621" s="839" t="s">
        <v>6322</v>
      </c>
      <c r="I621" s="839">
        <v>514</v>
      </c>
    </row>
    <row r="622" spans="1:9" x14ac:dyDescent="0.2">
      <c r="A622" s="1296" t="s">
        <v>6334</v>
      </c>
      <c r="B622" s="1289">
        <f>'Part 3'!Z23</f>
        <v>0</v>
      </c>
      <c r="C622" s="839" t="s">
        <v>3695</v>
      </c>
      <c r="D622" s="1290"/>
      <c r="E622" s="1290"/>
      <c r="F622" s="839" t="s">
        <v>5863</v>
      </c>
      <c r="G622" s="839" t="s">
        <v>6091</v>
      </c>
      <c r="H622" s="839" t="s">
        <v>6322</v>
      </c>
      <c r="I622" s="839">
        <v>515</v>
      </c>
    </row>
    <row r="623" spans="1:9" x14ac:dyDescent="0.2">
      <c r="A623" s="1296" t="s">
        <v>6336</v>
      </c>
      <c r="B623" s="1289">
        <f>'Part 3'!T27</f>
        <v>0</v>
      </c>
      <c r="C623" s="839" t="s">
        <v>3695</v>
      </c>
      <c r="D623" s="1290"/>
      <c r="E623" s="1290"/>
      <c r="F623" s="839" t="s">
        <v>5864</v>
      </c>
      <c r="G623" s="839" t="s">
        <v>6092</v>
      </c>
      <c r="H623" s="839" t="s">
        <v>6322</v>
      </c>
      <c r="I623" s="839">
        <v>516</v>
      </c>
    </row>
    <row r="624" spans="1:9" x14ac:dyDescent="0.2">
      <c r="A624" s="1296" t="s">
        <v>6338</v>
      </c>
      <c r="B624" s="1289">
        <f>'Part 3'!W27</f>
        <v>0</v>
      </c>
      <c r="C624" s="839" t="s">
        <v>3695</v>
      </c>
      <c r="D624" s="1290"/>
      <c r="E624" s="1290"/>
      <c r="F624" s="839" t="s">
        <v>5865</v>
      </c>
      <c r="G624" s="839" t="s">
        <v>6093</v>
      </c>
      <c r="H624" s="839" t="s">
        <v>6322</v>
      </c>
      <c r="I624" s="839">
        <v>517</v>
      </c>
    </row>
    <row r="625" spans="1:9" x14ac:dyDescent="0.2">
      <c r="A625" s="1296" t="s">
        <v>6340</v>
      </c>
      <c r="B625" s="1289">
        <f>'Part 3'!Z27</f>
        <v>0</v>
      </c>
      <c r="C625" s="839" t="s">
        <v>3695</v>
      </c>
      <c r="D625" s="1290"/>
      <c r="E625" s="1290"/>
      <c r="F625" s="839" t="s">
        <v>5866</v>
      </c>
      <c r="G625" s="839" t="s">
        <v>6094</v>
      </c>
      <c r="H625" s="839" t="s">
        <v>6322</v>
      </c>
      <c r="I625" s="839">
        <v>518</v>
      </c>
    </row>
    <row r="626" spans="1:9" x14ac:dyDescent="0.2">
      <c r="A626" s="1296" t="s">
        <v>6342</v>
      </c>
      <c r="B626" s="1289">
        <f>'Part 3'!T29</f>
        <v>0</v>
      </c>
      <c r="C626" s="839" t="s">
        <v>3695</v>
      </c>
      <c r="D626" s="1290"/>
      <c r="E626" s="1290"/>
      <c r="F626" s="839" t="s">
        <v>5867</v>
      </c>
      <c r="G626" s="839" t="s">
        <v>6095</v>
      </c>
      <c r="H626" s="839" t="s">
        <v>6322</v>
      </c>
      <c r="I626" s="839">
        <v>519</v>
      </c>
    </row>
    <row r="627" spans="1:9" x14ac:dyDescent="0.2">
      <c r="A627" s="1296" t="s">
        <v>6344</v>
      </c>
      <c r="B627" s="1289">
        <f>'Part 3'!W29</f>
        <v>0</v>
      </c>
      <c r="C627" s="839" t="s">
        <v>3695</v>
      </c>
      <c r="D627" s="1290"/>
      <c r="E627" s="1290"/>
      <c r="F627" s="839" t="s">
        <v>5868</v>
      </c>
      <c r="G627" s="839" t="s">
        <v>6096</v>
      </c>
      <c r="H627" s="839" t="s">
        <v>6322</v>
      </c>
      <c r="I627" s="839">
        <v>520</v>
      </c>
    </row>
    <row r="628" spans="1:9" x14ac:dyDescent="0.2">
      <c r="A628" s="1296" t="s">
        <v>6346</v>
      </c>
      <c r="B628" s="1289">
        <f>'Part 3'!Z29</f>
        <v>0</v>
      </c>
      <c r="C628" s="839" t="s">
        <v>3695</v>
      </c>
      <c r="D628" s="1290"/>
      <c r="E628" s="1290"/>
      <c r="F628" s="839" t="s">
        <v>5869</v>
      </c>
      <c r="G628" s="839" t="s">
        <v>6097</v>
      </c>
      <c r="H628" s="839" t="s">
        <v>6322</v>
      </c>
      <c r="I628" s="839">
        <v>521</v>
      </c>
    </row>
    <row r="629" spans="1:9" x14ac:dyDescent="0.2">
      <c r="A629" s="1296" t="s">
        <v>6348</v>
      </c>
      <c r="B629" s="1289">
        <f>'Part 3'!T31</f>
        <v>0</v>
      </c>
      <c r="C629" s="839" t="s">
        <v>3695</v>
      </c>
      <c r="D629" s="1290"/>
      <c r="E629" s="1290"/>
      <c r="F629" s="839" t="s">
        <v>5870</v>
      </c>
      <c r="G629" s="839" t="s">
        <v>6098</v>
      </c>
      <c r="H629" s="839" t="s">
        <v>6322</v>
      </c>
      <c r="I629" s="839">
        <v>522</v>
      </c>
    </row>
    <row r="630" spans="1:9" x14ac:dyDescent="0.2">
      <c r="A630" s="1296" t="s">
        <v>6350</v>
      </c>
      <c r="B630" s="1289">
        <f>'Part 3'!W31</f>
        <v>0</v>
      </c>
      <c r="C630" s="839" t="s">
        <v>3695</v>
      </c>
      <c r="D630" s="1290"/>
      <c r="E630" s="1290"/>
      <c r="F630" s="839" t="s">
        <v>5871</v>
      </c>
      <c r="G630" s="839" t="s">
        <v>6099</v>
      </c>
      <c r="H630" s="839" t="s">
        <v>6322</v>
      </c>
      <c r="I630" s="839">
        <v>523</v>
      </c>
    </row>
    <row r="631" spans="1:9" x14ac:dyDescent="0.2">
      <c r="A631" s="1296" t="s">
        <v>6352</v>
      </c>
      <c r="B631" s="1289">
        <f>'Part 3'!Z31</f>
        <v>0</v>
      </c>
      <c r="C631" s="839" t="s">
        <v>3695</v>
      </c>
      <c r="D631" s="1290"/>
      <c r="E631" s="1290"/>
      <c r="F631" s="839" t="s">
        <v>5872</v>
      </c>
      <c r="G631" s="839" t="s">
        <v>6100</v>
      </c>
      <c r="H631" s="839" t="s">
        <v>6322</v>
      </c>
      <c r="I631" s="839">
        <v>524</v>
      </c>
    </row>
    <row r="632" spans="1:9" x14ac:dyDescent="0.2">
      <c r="A632" s="1296" t="s">
        <v>6354</v>
      </c>
      <c r="B632" s="1289">
        <f>'Part 3'!T35</f>
        <v>0</v>
      </c>
      <c r="C632" s="839" t="s">
        <v>3695</v>
      </c>
      <c r="D632" s="1290"/>
      <c r="E632" s="1290"/>
      <c r="F632" s="839" t="s">
        <v>5873</v>
      </c>
      <c r="G632" s="839" t="s">
        <v>6101</v>
      </c>
      <c r="H632" s="839" t="s">
        <v>6322</v>
      </c>
      <c r="I632" s="839">
        <v>525</v>
      </c>
    </row>
    <row r="633" spans="1:9" x14ac:dyDescent="0.2">
      <c r="A633" s="1296" t="s">
        <v>6356</v>
      </c>
      <c r="B633" s="1289">
        <f>'Part 3'!W35</f>
        <v>0</v>
      </c>
      <c r="C633" s="839" t="s">
        <v>3695</v>
      </c>
      <c r="D633" s="1290"/>
      <c r="E633" s="1290"/>
      <c r="F633" s="839" t="s">
        <v>5874</v>
      </c>
      <c r="G633" s="839" t="s">
        <v>6102</v>
      </c>
      <c r="H633" s="839" t="s">
        <v>6322</v>
      </c>
      <c r="I633" s="839">
        <v>526</v>
      </c>
    </row>
    <row r="634" spans="1:9" x14ac:dyDescent="0.2">
      <c r="A634" s="1296" t="s">
        <v>6358</v>
      </c>
      <c r="B634" s="1289">
        <f>'Part 3'!Z35</f>
        <v>0</v>
      </c>
      <c r="C634" s="839" t="s">
        <v>3695</v>
      </c>
      <c r="D634" s="1290"/>
      <c r="E634" s="1290"/>
      <c r="F634" s="839" t="s">
        <v>5875</v>
      </c>
      <c r="G634" s="839" t="s">
        <v>6103</v>
      </c>
      <c r="H634" s="839" t="s">
        <v>6322</v>
      </c>
      <c r="I634" s="839">
        <v>527</v>
      </c>
    </row>
    <row r="635" spans="1:9" x14ac:dyDescent="0.2">
      <c r="A635" s="1296" t="s">
        <v>6360</v>
      </c>
      <c r="B635" s="1289">
        <f>'Part 3'!T40</f>
        <v>0</v>
      </c>
      <c r="C635" s="839" t="s">
        <v>3695</v>
      </c>
      <c r="D635" s="1290"/>
      <c r="E635" s="1290"/>
      <c r="F635" s="839" t="s">
        <v>5876</v>
      </c>
      <c r="G635" s="839" t="s">
        <v>6104</v>
      </c>
      <c r="H635" s="839" t="s">
        <v>6322</v>
      </c>
      <c r="I635" s="839">
        <v>528</v>
      </c>
    </row>
    <row r="636" spans="1:9" x14ac:dyDescent="0.2">
      <c r="A636" s="1296" t="s">
        <v>6362</v>
      </c>
      <c r="B636" s="1289">
        <f>'Part 3'!W40</f>
        <v>0</v>
      </c>
      <c r="C636" s="839" t="s">
        <v>3695</v>
      </c>
      <c r="D636" s="1290"/>
      <c r="E636" s="1290"/>
      <c r="F636" s="839" t="s">
        <v>5877</v>
      </c>
      <c r="G636" s="839" t="s">
        <v>6105</v>
      </c>
      <c r="H636" s="839" t="s">
        <v>6322</v>
      </c>
      <c r="I636" s="839">
        <v>529</v>
      </c>
    </row>
    <row r="637" spans="1:9" x14ac:dyDescent="0.2">
      <c r="A637" s="1296" t="s">
        <v>6364</v>
      </c>
      <c r="B637" s="1289">
        <f>'Part 3'!Z40</f>
        <v>0</v>
      </c>
      <c r="C637" s="839" t="s">
        <v>3695</v>
      </c>
      <c r="D637" s="1290"/>
      <c r="E637" s="1290"/>
      <c r="F637" s="839" t="s">
        <v>5878</v>
      </c>
      <c r="G637" s="839" t="s">
        <v>6106</v>
      </c>
      <c r="H637" s="839" t="s">
        <v>6322</v>
      </c>
      <c r="I637" s="839">
        <v>530</v>
      </c>
    </row>
    <row r="638" spans="1:9" x14ac:dyDescent="0.2">
      <c r="A638" s="1296" t="s">
        <v>6366</v>
      </c>
      <c r="B638" s="1289">
        <f>'Part 3'!T42</f>
        <v>0</v>
      </c>
      <c r="C638" s="839" t="s">
        <v>3695</v>
      </c>
      <c r="D638" s="1290"/>
      <c r="E638" s="1290"/>
      <c r="F638" s="839" t="s">
        <v>5879</v>
      </c>
      <c r="G638" s="839" t="s">
        <v>6107</v>
      </c>
      <c r="H638" s="839" t="s">
        <v>6322</v>
      </c>
      <c r="I638" s="839">
        <v>531</v>
      </c>
    </row>
    <row r="639" spans="1:9" x14ac:dyDescent="0.2">
      <c r="A639" s="1296" t="s">
        <v>6368</v>
      </c>
      <c r="B639" s="1289">
        <f>'Part 3'!W42</f>
        <v>0</v>
      </c>
      <c r="C639" s="839" t="s">
        <v>3695</v>
      </c>
      <c r="D639" s="1290"/>
      <c r="E639" s="1290"/>
      <c r="F639" s="839" t="s">
        <v>5880</v>
      </c>
      <c r="G639" s="839" t="s">
        <v>6108</v>
      </c>
      <c r="H639" s="839" t="s">
        <v>6322</v>
      </c>
      <c r="I639" s="839">
        <v>532</v>
      </c>
    </row>
    <row r="640" spans="1:9" x14ac:dyDescent="0.2">
      <c r="A640" s="1296" t="s">
        <v>6370</v>
      </c>
      <c r="B640" s="1289">
        <f>'Part 3'!Z42</f>
        <v>0</v>
      </c>
      <c r="C640" s="839" t="s">
        <v>3695</v>
      </c>
      <c r="D640" s="1290"/>
      <c r="E640" s="1290"/>
      <c r="F640" s="839" t="s">
        <v>5881</v>
      </c>
      <c r="G640" s="839" t="s">
        <v>6109</v>
      </c>
      <c r="H640" s="839" t="s">
        <v>6322</v>
      </c>
      <c r="I640" s="839">
        <v>533</v>
      </c>
    </row>
    <row r="641" spans="1:9" x14ac:dyDescent="0.2">
      <c r="A641" s="1296" t="s">
        <v>6372</v>
      </c>
      <c r="B641" s="1289">
        <f>'Part 3'!T45</f>
        <v>0</v>
      </c>
      <c r="C641" s="839" t="s">
        <v>3695</v>
      </c>
      <c r="D641" s="1290"/>
      <c r="E641" s="1290"/>
      <c r="F641" s="839" t="s">
        <v>5882</v>
      </c>
      <c r="G641" s="839" t="s">
        <v>6110</v>
      </c>
      <c r="H641" s="839" t="s">
        <v>6322</v>
      </c>
      <c r="I641" s="839">
        <v>534</v>
      </c>
    </row>
    <row r="642" spans="1:9" x14ac:dyDescent="0.2">
      <c r="A642" s="1296" t="s">
        <v>6374</v>
      </c>
      <c r="B642" s="1289">
        <f>'Part 3'!W45</f>
        <v>0</v>
      </c>
      <c r="C642" s="839" t="s">
        <v>3695</v>
      </c>
      <c r="D642" s="1290"/>
      <c r="E642" s="1290"/>
      <c r="F642" s="839" t="s">
        <v>5883</v>
      </c>
      <c r="G642" s="839" t="s">
        <v>6111</v>
      </c>
      <c r="H642" s="839" t="s">
        <v>6322</v>
      </c>
      <c r="I642" s="839">
        <v>535</v>
      </c>
    </row>
    <row r="643" spans="1:9" x14ac:dyDescent="0.2">
      <c r="A643" s="1296" t="s">
        <v>6376</v>
      </c>
      <c r="B643" s="1289">
        <f>'Part 3'!Z45</f>
        <v>0</v>
      </c>
      <c r="C643" s="839" t="s">
        <v>3695</v>
      </c>
      <c r="D643" s="1290"/>
      <c r="E643" s="1290"/>
      <c r="F643" s="839" t="s">
        <v>5884</v>
      </c>
      <c r="G643" s="839" t="s">
        <v>6112</v>
      </c>
      <c r="H643" s="839" t="s">
        <v>6322</v>
      </c>
      <c r="I643" s="839">
        <v>536</v>
      </c>
    </row>
    <row r="644" spans="1:9" x14ac:dyDescent="0.2">
      <c r="A644" s="1296" t="s">
        <v>6378</v>
      </c>
      <c r="B644" s="1289">
        <f>'Part 3'!T48</f>
        <v>0</v>
      </c>
      <c r="C644" s="839" t="s">
        <v>3695</v>
      </c>
      <c r="D644" s="1290"/>
      <c r="E644" s="1290"/>
      <c r="F644" s="839" t="s">
        <v>5885</v>
      </c>
      <c r="G644" s="839" t="s">
        <v>6113</v>
      </c>
      <c r="H644" s="839" t="s">
        <v>6322</v>
      </c>
      <c r="I644" s="839">
        <v>537</v>
      </c>
    </row>
    <row r="645" spans="1:9" x14ac:dyDescent="0.2">
      <c r="A645" s="1296" t="s">
        <v>6380</v>
      </c>
      <c r="B645" s="1289">
        <f>'Part 3'!W48</f>
        <v>0</v>
      </c>
      <c r="C645" s="839" t="s">
        <v>3695</v>
      </c>
      <c r="D645" s="1290"/>
      <c r="E645" s="1290"/>
      <c r="F645" s="839" t="s">
        <v>5886</v>
      </c>
      <c r="G645" s="839" t="s">
        <v>6114</v>
      </c>
      <c r="H645" s="839" t="s">
        <v>6322</v>
      </c>
      <c r="I645" s="839">
        <v>538</v>
      </c>
    </row>
    <row r="646" spans="1:9" x14ac:dyDescent="0.2">
      <c r="A646" s="1296" t="s">
        <v>6382</v>
      </c>
      <c r="B646" s="1289">
        <f>'Part 3'!Z48</f>
        <v>0</v>
      </c>
      <c r="C646" s="839" t="s">
        <v>3695</v>
      </c>
      <c r="D646" s="1290"/>
      <c r="E646" s="1290"/>
      <c r="F646" s="839" t="s">
        <v>5887</v>
      </c>
      <c r="G646" s="839" t="s">
        <v>6115</v>
      </c>
      <c r="H646" s="839" t="s">
        <v>6322</v>
      </c>
      <c r="I646" s="839">
        <v>539</v>
      </c>
    </row>
    <row r="647" spans="1:9" x14ac:dyDescent="0.2">
      <c r="A647" s="1296" t="s">
        <v>6384</v>
      </c>
      <c r="B647" s="1289">
        <f>'Part 3'!T51</f>
        <v>0</v>
      </c>
      <c r="C647" s="839" t="s">
        <v>3695</v>
      </c>
      <c r="D647" s="1290"/>
      <c r="E647" s="1290"/>
      <c r="F647" s="839" t="s">
        <v>5888</v>
      </c>
      <c r="G647" s="839" t="s">
        <v>6116</v>
      </c>
      <c r="H647" s="839" t="s">
        <v>6322</v>
      </c>
      <c r="I647" s="839">
        <v>540</v>
      </c>
    </row>
    <row r="648" spans="1:9" x14ac:dyDescent="0.2">
      <c r="A648" s="1296" t="s">
        <v>6386</v>
      </c>
      <c r="B648" s="1289">
        <f>'Part 3'!W51</f>
        <v>0</v>
      </c>
      <c r="C648" s="839" t="s">
        <v>3695</v>
      </c>
      <c r="D648" s="1290"/>
      <c r="E648" s="1290"/>
      <c r="F648" s="839" t="s">
        <v>5889</v>
      </c>
      <c r="G648" s="839" t="s">
        <v>6117</v>
      </c>
      <c r="H648" s="839" t="s">
        <v>6322</v>
      </c>
      <c r="I648" s="839">
        <v>541</v>
      </c>
    </row>
    <row r="649" spans="1:9" x14ac:dyDescent="0.2">
      <c r="A649" s="1296" t="s">
        <v>6388</v>
      </c>
      <c r="B649" s="1289">
        <f>'Part 3'!Z51</f>
        <v>0</v>
      </c>
      <c r="C649" s="839" t="s">
        <v>3695</v>
      </c>
      <c r="D649" s="1290"/>
      <c r="E649" s="1290"/>
      <c r="F649" s="839" t="s">
        <v>5890</v>
      </c>
      <c r="G649" s="839" t="s">
        <v>6118</v>
      </c>
      <c r="H649" s="839" t="s">
        <v>6322</v>
      </c>
      <c r="I649" s="839">
        <v>542</v>
      </c>
    </row>
    <row r="650" spans="1:9" x14ac:dyDescent="0.2">
      <c r="A650" s="1296" t="s">
        <v>6390</v>
      </c>
      <c r="B650" s="1289">
        <f>'Part 3'!T54</f>
        <v>0</v>
      </c>
      <c r="C650" s="839" t="s">
        <v>3695</v>
      </c>
      <c r="D650" s="1290"/>
      <c r="E650" s="1290"/>
      <c r="F650" s="839" t="s">
        <v>5891</v>
      </c>
      <c r="G650" s="839" t="s">
        <v>6119</v>
      </c>
      <c r="H650" s="839" t="s">
        <v>6322</v>
      </c>
      <c r="I650" s="839">
        <v>543</v>
      </c>
    </row>
    <row r="651" spans="1:9" x14ac:dyDescent="0.2">
      <c r="A651" s="1296" t="s">
        <v>6392</v>
      </c>
      <c r="B651" s="1289">
        <f>'Part 3'!W54</f>
        <v>0</v>
      </c>
      <c r="C651" s="839" t="s">
        <v>3695</v>
      </c>
      <c r="D651" s="1290"/>
      <c r="E651" s="1290"/>
      <c r="F651" s="839" t="s">
        <v>5892</v>
      </c>
      <c r="G651" s="839" t="s">
        <v>6120</v>
      </c>
      <c r="H651" s="839" t="s">
        <v>6322</v>
      </c>
      <c r="I651" s="839">
        <v>544</v>
      </c>
    </row>
    <row r="652" spans="1:9" x14ac:dyDescent="0.2">
      <c r="A652" s="1296" t="s">
        <v>6394</v>
      </c>
      <c r="B652" s="1289">
        <f>'Part 3'!Z54</f>
        <v>0</v>
      </c>
      <c r="C652" s="839" t="s">
        <v>3695</v>
      </c>
      <c r="D652" s="1290"/>
      <c r="E652" s="1290"/>
      <c r="F652" s="839" t="s">
        <v>5893</v>
      </c>
      <c r="G652" s="839" t="s">
        <v>6121</v>
      </c>
      <c r="H652" s="839" t="s">
        <v>6322</v>
      </c>
      <c r="I652" s="839">
        <v>545</v>
      </c>
    </row>
    <row r="653" spans="1:9" x14ac:dyDescent="0.2">
      <c r="A653" s="1296" t="s">
        <v>6396</v>
      </c>
      <c r="B653" s="1289">
        <f>'Part 3'!T57</f>
        <v>0</v>
      </c>
      <c r="C653" s="839" t="s">
        <v>3695</v>
      </c>
      <c r="D653" s="1290"/>
      <c r="E653" s="1290"/>
      <c r="F653" s="839" t="s">
        <v>5894</v>
      </c>
      <c r="G653" s="839" t="s">
        <v>6122</v>
      </c>
      <c r="H653" s="839" t="s">
        <v>6322</v>
      </c>
      <c r="I653" s="839">
        <v>546</v>
      </c>
    </row>
    <row r="654" spans="1:9" x14ac:dyDescent="0.2">
      <c r="A654" s="1296" t="s">
        <v>6398</v>
      </c>
      <c r="B654" s="1289">
        <f>'Part 3'!W57</f>
        <v>0</v>
      </c>
      <c r="C654" s="839" t="s">
        <v>3695</v>
      </c>
      <c r="D654" s="1290"/>
      <c r="E654" s="1290"/>
      <c r="F654" s="839" t="s">
        <v>5895</v>
      </c>
      <c r="G654" s="839" t="s">
        <v>6123</v>
      </c>
      <c r="H654" s="839" t="s">
        <v>6322</v>
      </c>
      <c r="I654" s="839">
        <v>547</v>
      </c>
    </row>
    <row r="655" spans="1:9" x14ac:dyDescent="0.2">
      <c r="A655" s="1296" t="s">
        <v>6400</v>
      </c>
      <c r="B655" s="1289">
        <f>'Part 3'!Z57</f>
        <v>0</v>
      </c>
      <c r="C655" s="839" t="s">
        <v>3695</v>
      </c>
      <c r="D655" s="1290"/>
      <c r="E655" s="1290"/>
      <c r="F655" s="839" t="s">
        <v>5896</v>
      </c>
      <c r="G655" s="839" t="s">
        <v>6124</v>
      </c>
      <c r="H655" s="839" t="s">
        <v>6322</v>
      </c>
      <c r="I655" s="839">
        <v>548</v>
      </c>
    </row>
    <row r="656" spans="1:9" x14ac:dyDescent="0.2">
      <c r="A656" s="1296" t="s">
        <v>6402</v>
      </c>
      <c r="B656" s="1289">
        <f>'Part 3'!T60</f>
        <v>0</v>
      </c>
      <c r="C656" s="839" t="s">
        <v>3695</v>
      </c>
      <c r="D656" s="1290"/>
      <c r="E656" s="1290"/>
      <c r="F656" s="839" t="s">
        <v>5897</v>
      </c>
      <c r="G656" s="839" t="s">
        <v>6125</v>
      </c>
      <c r="H656" s="839" t="s">
        <v>6322</v>
      </c>
      <c r="I656" s="839">
        <v>549</v>
      </c>
    </row>
    <row r="657" spans="1:9" x14ac:dyDescent="0.2">
      <c r="A657" s="1296" t="s">
        <v>6404</v>
      </c>
      <c r="B657" s="1289">
        <f>'Part 3'!W60</f>
        <v>0</v>
      </c>
      <c r="C657" s="839" t="s">
        <v>3695</v>
      </c>
      <c r="D657" s="1290"/>
      <c r="E657" s="1290"/>
      <c r="F657" s="839" t="s">
        <v>5898</v>
      </c>
      <c r="G657" s="839" t="s">
        <v>6126</v>
      </c>
      <c r="H657" s="839" t="s">
        <v>6322</v>
      </c>
      <c r="I657" s="839">
        <v>550</v>
      </c>
    </row>
    <row r="658" spans="1:9" x14ac:dyDescent="0.2">
      <c r="A658" s="1296" t="s">
        <v>6406</v>
      </c>
      <c r="B658" s="1289">
        <f>'Part 3'!Z60</f>
        <v>0</v>
      </c>
      <c r="C658" s="839" t="s">
        <v>3695</v>
      </c>
      <c r="D658" s="1290"/>
      <c r="E658" s="1290"/>
      <c r="F658" s="839" t="s">
        <v>5899</v>
      </c>
      <c r="G658" s="839" t="s">
        <v>6127</v>
      </c>
      <c r="H658" s="839" t="s">
        <v>6322</v>
      </c>
      <c r="I658" s="839">
        <v>551</v>
      </c>
    </row>
    <row r="659" spans="1:9" x14ac:dyDescent="0.2">
      <c r="A659" s="1296" t="s">
        <v>6408</v>
      </c>
      <c r="B659" s="1289">
        <f>'Part 3'!T63</f>
        <v>0</v>
      </c>
      <c r="C659" s="839" t="s">
        <v>3695</v>
      </c>
      <c r="D659" s="1290"/>
      <c r="E659" s="1290"/>
      <c r="F659" s="839" t="s">
        <v>5900</v>
      </c>
      <c r="G659" s="839" t="s">
        <v>6128</v>
      </c>
      <c r="H659" s="839" t="s">
        <v>6322</v>
      </c>
      <c r="I659" s="839">
        <v>552</v>
      </c>
    </row>
    <row r="660" spans="1:9" x14ac:dyDescent="0.2">
      <c r="A660" s="1296" t="s">
        <v>6410</v>
      </c>
      <c r="B660" s="1289">
        <f>'Part 3'!W63</f>
        <v>0</v>
      </c>
      <c r="C660" s="839" t="s">
        <v>3695</v>
      </c>
      <c r="D660" s="1290"/>
      <c r="E660" s="1290"/>
      <c r="F660" s="839" t="s">
        <v>5901</v>
      </c>
      <c r="G660" s="839" t="s">
        <v>6129</v>
      </c>
      <c r="H660" s="839" t="s">
        <v>6322</v>
      </c>
      <c r="I660" s="839">
        <v>553</v>
      </c>
    </row>
    <row r="661" spans="1:9" x14ac:dyDescent="0.2">
      <c r="A661" s="1296" t="s">
        <v>6412</v>
      </c>
      <c r="B661" s="1289">
        <f>'Part 3'!Z63</f>
        <v>0</v>
      </c>
      <c r="C661" s="839" t="s">
        <v>3695</v>
      </c>
      <c r="D661" s="1290"/>
      <c r="E661" s="1290"/>
      <c r="F661" s="839" t="s">
        <v>5902</v>
      </c>
      <c r="G661" s="839" t="s">
        <v>6130</v>
      </c>
      <c r="H661" s="839" t="s">
        <v>6322</v>
      </c>
      <c r="I661" s="839">
        <v>554</v>
      </c>
    </row>
    <row r="662" spans="1:9" x14ac:dyDescent="0.2">
      <c r="A662" s="1296" t="s">
        <v>6414</v>
      </c>
      <c r="B662" s="1289">
        <f>'Part 3'!T67</f>
        <v>0</v>
      </c>
      <c r="C662" s="839" t="s">
        <v>3695</v>
      </c>
      <c r="D662" s="1290"/>
      <c r="E662" s="1290"/>
      <c r="F662" s="839" t="s">
        <v>5903</v>
      </c>
      <c r="G662" s="839" t="s">
        <v>6131</v>
      </c>
      <c r="H662" s="839" t="s">
        <v>6322</v>
      </c>
      <c r="I662" s="839">
        <v>561</v>
      </c>
    </row>
    <row r="663" spans="1:9" x14ac:dyDescent="0.2">
      <c r="A663" s="1296" t="s">
        <v>6416</v>
      </c>
      <c r="B663" s="1289">
        <f>'Part 3'!W67</f>
        <v>0</v>
      </c>
      <c r="C663" s="839" t="s">
        <v>3695</v>
      </c>
      <c r="D663" s="1290"/>
      <c r="E663" s="1290"/>
      <c r="F663" s="839" t="s">
        <v>5904</v>
      </c>
      <c r="G663" s="839" t="s">
        <v>6132</v>
      </c>
      <c r="H663" s="839" t="s">
        <v>6322</v>
      </c>
      <c r="I663" s="839">
        <v>562</v>
      </c>
    </row>
    <row r="664" spans="1:9" x14ac:dyDescent="0.2">
      <c r="A664" s="1296" t="s">
        <v>6418</v>
      </c>
      <c r="B664" s="1289">
        <f>'Part 3'!Z67</f>
        <v>0</v>
      </c>
      <c r="C664" s="839" t="s">
        <v>3695</v>
      </c>
      <c r="D664" s="1290"/>
      <c r="E664" s="1290"/>
      <c r="F664" s="839" t="s">
        <v>5905</v>
      </c>
      <c r="G664" s="839" t="s">
        <v>6133</v>
      </c>
      <c r="H664" s="839" t="s">
        <v>6322</v>
      </c>
      <c r="I664" s="839">
        <v>563</v>
      </c>
    </row>
    <row r="665" spans="1:9" x14ac:dyDescent="0.2">
      <c r="A665" s="1296" t="s">
        <v>6420</v>
      </c>
      <c r="B665" s="1289">
        <f>'Part 3'!T69</f>
        <v>0</v>
      </c>
      <c r="C665" s="839" t="s">
        <v>3695</v>
      </c>
      <c r="D665" s="1290"/>
      <c r="E665" s="1290"/>
      <c r="F665" s="839" t="s">
        <v>5906</v>
      </c>
      <c r="G665" s="839" t="s">
        <v>6134</v>
      </c>
      <c r="H665" s="839" t="s">
        <v>6322</v>
      </c>
      <c r="I665" s="839">
        <v>564</v>
      </c>
    </row>
    <row r="666" spans="1:9" x14ac:dyDescent="0.2">
      <c r="A666" s="1296" t="s">
        <v>6422</v>
      </c>
      <c r="B666" s="1289">
        <f>'Part 3'!W69</f>
        <v>0</v>
      </c>
      <c r="C666" s="839" t="s">
        <v>3695</v>
      </c>
      <c r="D666" s="1290"/>
      <c r="E666" s="1290"/>
      <c r="F666" s="839" t="s">
        <v>5907</v>
      </c>
      <c r="G666" s="839" t="s">
        <v>6135</v>
      </c>
      <c r="H666" s="839" t="s">
        <v>6322</v>
      </c>
      <c r="I666" s="839">
        <v>565</v>
      </c>
    </row>
    <row r="667" spans="1:9" x14ac:dyDescent="0.2">
      <c r="A667" s="1296" t="s">
        <v>6424</v>
      </c>
      <c r="B667" s="1289">
        <f>'Part 3'!Z69</f>
        <v>0</v>
      </c>
      <c r="C667" s="839" t="s">
        <v>3695</v>
      </c>
      <c r="D667" s="1290"/>
      <c r="E667" s="1290"/>
      <c r="F667" s="839" t="s">
        <v>5908</v>
      </c>
      <c r="G667" s="839" t="s">
        <v>6136</v>
      </c>
      <c r="H667" s="839" t="s">
        <v>6322</v>
      </c>
      <c r="I667" s="839">
        <v>566</v>
      </c>
    </row>
    <row r="668" spans="1:9" x14ac:dyDescent="0.2">
      <c r="A668" s="1296" t="s">
        <v>6426</v>
      </c>
      <c r="B668" s="1289">
        <f>'Part 3'!T73</f>
        <v>0</v>
      </c>
      <c r="C668" s="839" t="s">
        <v>3695</v>
      </c>
      <c r="D668" s="1290"/>
      <c r="E668" s="1290"/>
      <c r="F668" s="839" t="s">
        <v>5909</v>
      </c>
      <c r="G668" s="839" t="s">
        <v>6137</v>
      </c>
      <c r="H668" s="839" t="s">
        <v>6322</v>
      </c>
      <c r="I668" s="839">
        <v>567</v>
      </c>
    </row>
    <row r="669" spans="1:9" x14ac:dyDescent="0.2">
      <c r="A669" s="1296" t="s">
        <v>6428</v>
      </c>
      <c r="B669" s="1289">
        <f>'Part 3'!W73</f>
        <v>0</v>
      </c>
      <c r="C669" s="839" t="s">
        <v>3695</v>
      </c>
      <c r="D669" s="1290"/>
      <c r="E669" s="1290"/>
      <c r="F669" s="839" t="s">
        <v>5910</v>
      </c>
      <c r="G669" s="839" t="s">
        <v>6138</v>
      </c>
      <c r="H669" s="839" t="s">
        <v>6322</v>
      </c>
      <c r="I669" s="839">
        <v>568</v>
      </c>
    </row>
    <row r="670" spans="1:9" x14ac:dyDescent="0.2">
      <c r="A670" s="1296" t="s">
        <v>6430</v>
      </c>
      <c r="B670" s="1289">
        <f>'Part 3'!Z73</f>
        <v>0</v>
      </c>
      <c r="C670" s="839" t="s">
        <v>3695</v>
      </c>
      <c r="D670" s="1290"/>
      <c r="E670" s="1290"/>
      <c r="F670" s="839" t="s">
        <v>5911</v>
      </c>
      <c r="G670" s="839" t="s">
        <v>6139</v>
      </c>
      <c r="H670" s="839" t="s">
        <v>6322</v>
      </c>
      <c r="I670" s="839">
        <v>569</v>
      </c>
    </row>
    <row r="671" spans="1:9" x14ac:dyDescent="0.2">
      <c r="A671" s="1296" t="s">
        <v>6432</v>
      </c>
      <c r="B671" s="1289">
        <f>'Part 3'!T75</f>
        <v>0</v>
      </c>
      <c r="C671" s="839" t="s">
        <v>3695</v>
      </c>
      <c r="D671" s="1290"/>
      <c r="E671" s="1290"/>
      <c r="F671" s="839" t="s">
        <v>5912</v>
      </c>
      <c r="G671" s="839" t="s">
        <v>6140</v>
      </c>
      <c r="H671" s="839" t="s">
        <v>6322</v>
      </c>
      <c r="I671" s="839">
        <v>570</v>
      </c>
    </row>
    <row r="672" spans="1:9" x14ac:dyDescent="0.2">
      <c r="A672" s="1296" t="s">
        <v>6434</v>
      </c>
      <c r="B672" s="1289">
        <f>'Part 3'!W75</f>
        <v>0</v>
      </c>
      <c r="C672" s="839" t="s">
        <v>3695</v>
      </c>
      <c r="D672" s="1290"/>
      <c r="E672" s="1290"/>
      <c r="F672" s="839" t="s">
        <v>5913</v>
      </c>
      <c r="G672" s="839" t="s">
        <v>6141</v>
      </c>
      <c r="H672" s="839" t="s">
        <v>6322</v>
      </c>
      <c r="I672" s="839">
        <v>571</v>
      </c>
    </row>
    <row r="673" spans="1:9" x14ac:dyDescent="0.2">
      <c r="A673" s="1296" t="s">
        <v>6436</v>
      </c>
      <c r="B673" s="1289">
        <f>'Part 3'!Z75</f>
        <v>0</v>
      </c>
      <c r="C673" s="839" t="s">
        <v>3695</v>
      </c>
      <c r="D673" s="1290"/>
      <c r="E673" s="1290"/>
      <c r="F673" s="839" t="s">
        <v>5914</v>
      </c>
      <c r="G673" s="839" t="s">
        <v>6142</v>
      </c>
      <c r="H673" s="839" t="s">
        <v>6322</v>
      </c>
      <c r="I673" s="839">
        <v>572</v>
      </c>
    </row>
    <row r="674" spans="1:9" x14ac:dyDescent="0.2">
      <c r="A674" s="1296" t="s">
        <v>6438</v>
      </c>
      <c r="B674" s="1289">
        <f>'Part 3'!T79</f>
        <v>0</v>
      </c>
      <c r="C674" s="839" t="s">
        <v>3695</v>
      </c>
      <c r="D674" s="1290"/>
      <c r="E674" s="1290"/>
      <c r="F674" s="839" t="s">
        <v>5915</v>
      </c>
      <c r="G674" s="839" t="s">
        <v>6143</v>
      </c>
      <c r="H674" s="839" t="s">
        <v>6322</v>
      </c>
      <c r="I674" s="839">
        <v>573</v>
      </c>
    </row>
    <row r="675" spans="1:9" x14ac:dyDescent="0.2">
      <c r="A675" s="1296" t="s">
        <v>6440</v>
      </c>
      <c r="B675" s="1289">
        <f>'Part 3'!W79</f>
        <v>0</v>
      </c>
      <c r="C675" s="839" t="s">
        <v>3695</v>
      </c>
      <c r="D675" s="1290"/>
      <c r="E675" s="1290"/>
      <c r="F675" s="839" t="s">
        <v>5916</v>
      </c>
      <c r="G675" s="839" t="s">
        <v>6144</v>
      </c>
      <c r="H675" s="839" t="s">
        <v>6322</v>
      </c>
      <c r="I675" s="839">
        <v>574</v>
      </c>
    </row>
    <row r="676" spans="1:9" x14ac:dyDescent="0.2">
      <c r="A676" s="1296" t="s">
        <v>6442</v>
      </c>
      <c r="B676" s="1289">
        <f>'Part 3'!Z79</f>
        <v>0</v>
      </c>
      <c r="C676" s="839" t="s">
        <v>3695</v>
      </c>
      <c r="D676" s="1290"/>
      <c r="E676" s="1290"/>
      <c r="F676" s="839" t="s">
        <v>5917</v>
      </c>
      <c r="G676" s="839" t="s">
        <v>6145</v>
      </c>
      <c r="H676" s="839" t="s">
        <v>6322</v>
      </c>
      <c r="I676" s="839">
        <v>575</v>
      </c>
    </row>
    <row r="677" spans="1:9" x14ac:dyDescent="0.2">
      <c r="A677" s="1296" t="s">
        <v>6444</v>
      </c>
      <c r="B677" s="1289">
        <f>'Part 3'!T81</f>
        <v>0</v>
      </c>
      <c r="C677" s="839" t="s">
        <v>3695</v>
      </c>
      <c r="D677" s="1290"/>
      <c r="E677" s="1290"/>
      <c r="F677" s="839" t="s">
        <v>5918</v>
      </c>
      <c r="G677" s="839" t="s">
        <v>6146</v>
      </c>
      <c r="H677" s="839" t="s">
        <v>6322</v>
      </c>
      <c r="I677" s="839">
        <v>576</v>
      </c>
    </row>
    <row r="678" spans="1:9" x14ac:dyDescent="0.2">
      <c r="A678" s="1296" t="s">
        <v>6446</v>
      </c>
      <c r="B678" s="1289">
        <f>'Part 3'!W81</f>
        <v>0</v>
      </c>
      <c r="C678" s="839" t="s">
        <v>3695</v>
      </c>
      <c r="D678" s="1290"/>
      <c r="E678" s="1290"/>
      <c r="F678" s="839" t="s">
        <v>5919</v>
      </c>
      <c r="G678" s="839" t="s">
        <v>6147</v>
      </c>
      <c r="H678" s="839" t="s">
        <v>6322</v>
      </c>
      <c r="I678" s="839">
        <v>577</v>
      </c>
    </row>
    <row r="679" spans="1:9" x14ac:dyDescent="0.2">
      <c r="A679" s="1296" t="s">
        <v>6448</v>
      </c>
      <c r="B679" s="1289">
        <f>'Part 3'!Z81</f>
        <v>0</v>
      </c>
      <c r="C679" s="839" t="s">
        <v>3695</v>
      </c>
      <c r="D679" s="1290"/>
      <c r="E679" s="1290"/>
      <c r="F679" s="839" t="s">
        <v>5920</v>
      </c>
      <c r="G679" s="839" t="s">
        <v>6148</v>
      </c>
      <c r="H679" s="839" t="s">
        <v>6322</v>
      </c>
      <c r="I679" s="839">
        <v>578</v>
      </c>
    </row>
    <row r="680" spans="1:9" x14ac:dyDescent="0.2">
      <c r="A680" s="1296" t="s">
        <v>6450</v>
      </c>
      <c r="B680" s="1289">
        <f>'Part 3'!T85</f>
        <v>0</v>
      </c>
      <c r="C680" s="839" t="s">
        <v>3695</v>
      </c>
      <c r="D680" s="1290"/>
      <c r="E680" s="1290"/>
      <c r="F680" s="839" t="s">
        <v>5921</v>
      </c>
      <c r="G680" s="839" t="s">
        <v>6149</v>
      </c>
      <c r="H680" s="839" t="s">
        <v>6322</v>
      </c>
      <c r="I680" s="839">
        <v>579</v>
      </c>
    </row>
    <row r="681" spans="1:9" x14ac:dyDescent="0.2">
      <c r="A681" s="1296" t="s">
        <v>6452</v>
      </c>
      <c r="B681" s="1289">
        <f>'Part 3'!W85</f>
        <v>0</v>
      </c>
      <c r="C681" s="839" t="s">
        <v>3695</v>
      </c>
      <c r="D681" s="1290"/>
      <c r="E681" s="1290"/>
      <c r="F681" s="839" t="s">
        <v>5922</v>
      </c>
      <c r="G681" s="839" t="s">
        <v>6150</v>
      </c>
      <c r="H681" s="839" t="s">
        <v>6322</v>
      </c>
      <c r="I681" s="839">
        <v>580</v>
      </c>
    </row>
    <row r="682" spans="1:9" x14ac:dyDescent="0.2">
      <c r="A682" s="1296" t="s">
        <v>6454</v>
      </c>
      <c r="B682" s="1289">
        <f>'Part 3'!Z85</f>
        <v>0</v>
      </c>
      <c r="C682" s="839" t="s">
        <v>3695</v>
      </c>
      <c r="D682" s="1290"/>
      <c r="E682" s="1290"/>
      <c r="F682" s="839" t="s">
        <v>5923</v>
      </c>
      <c r="G682" s="839" t="s">
        <v>6151</v>
      </c>
      <c r="H682" s="839" t="s">
        <v>6322</v>
      </c>
      <c r="I682" s="839">
        <v>581</v>
      </c>
    </row>
    <row r="683" spans="1:9" x14ac:dyDescent="0.2">
      <c r="A683" s="1296" t="s">
        <v>6456</v>
      </c>
      <c r="B683" s="1289">
        <f>'Part 3'!T89</f>
        <v>0</v>
      </c>
      <c r="C683" s="839" t="s">
        <v>3695</v>
      </c>
      <c r="D683" s="1290"/>
      <c r="E683" s="1290"/>
      <c r="F683" s="839" t="s">
        <v>5924</v>
      </c>
      <c r="G683" s="839" t="s">
        <v>6152</v>
      </c>
      <c r="H683" s="839" t="s">
        <v>6322</v>
      </c>
      <c r="I683" s="839">
        <v>582</v>
      </c>
    </row>
    <row r="684" spans="1:9" x14ac:dyDescent="0.2">
      <c r="A684" s="1296" t="s">
        <v>6458</v>
      </c>
      <c r="B684" s="1289">
        <f>'Part 3'!W89</f>
        <v>0</v>
      </c>
      <c r="C684" s="839" t="s">
        <v>3695</v>
      </c>
      <c r="D684" s="1290"/>
      <c r="E684" s="1290"/>
      <c r="F684" s="839" t="s">
        <v>5925</v>
      </c>
      <c r="G684" s="839" t="s">
        <v>6153</v>
      </c>
      <c r="H684" s="839" t="s">
        <v>6322</v>
      </c>
      <c r="I684" s="839">
        <v>583</v>
      </c>
    </row>
    <row r="685" spans="1:9" x14ac:dyDescent="0.2">
      <c r="A685" s="1296" t="s">
        <v>6460</v>
      </c>
      <c r="B685" s="1289">
        <f>'Part 3'!Z89</f>
        <v>0</v>
      </c>
      <c r="C685" s="839" t="s">
        <v>3695</v>
      </c>
      <c r="D685" s="1290"/>
      <c r="E685" s="1290"/>
      <c r="F685" s="839" t="s">
        <v>5926</v>
      </c>
      <c r="G685" s="839" t="s">
        <v>6154</v>
      </c>
      <c r="H685" s="839" t="s">
        <v>6322</v>
      </c>
      <c r="I685" s="839">
        <v>584</v>
      </c>
    </row>
    <row r="686" spans="1:9" x14ac:dyDescent="0.2">
      <c r="A686" s="1296" t="s">
        <v>6462</v>
      </c>
      <c r="B686" s="1289">
        <f>'Part 3'!T91</f>
        <v>0</v>
      </c>
      <c r="C686" s="839" t="s">
        <v>3695</v>
      </c>
      <c r="D686" s="1290"/>
      <c r="E686" s="1290"/>
      <c r="F686" s="839" t="s">
        <v>5927</v>
      </c>
      <c r="G686" s="839" t="s">
        <v>6155</v>
      </c>
      <c r="H686" s="839" t="s">
        <v>6322</v>
      </c>
      <c r="I686" s="839">
        <v>585</v>
      </c>
    </row>
    <row r="687" spans="1:9" x14ac:dyDescent="0.2">
      <c r="A687" s="1296" t="s">
        <v>6464</v>
      </c>
      <c r="B687" s="1289">
        <f>'Part 3'!W91</f>
        <v>0</v>
      </c>
      <c r="C687" s="839" t="s">
        <v>3695</v>
      </c>
      <c r="D687" s="1290"/>
      <c r="E687" s="1290"/>
      <c r="F687" s="839" t="s">
        <v>5928</v>
      </c>
      <c r="G687" s="839" t="s">
        <v>6156</v>
      </c>
      <c r="H687" s="839" t="s">
        <v>6322</v>
      </c>
      <c r="I687" s="839">
        <v>586</v>
      </c>
    </row>
    <row r="688" spans="1:9" x14ac:dyDescent="0.2">
      <c r="A688" s="1296" t="s">
        <v>6466</v>
      </c>
      <c r="B688" s="1289">
        <f>'Part 3'!Z91</f>
        <v>0</v>
      </c>
      <c r="C688" s="839" t="s">
        <v>3695</v>
      </c>
      <c r="D688" s="1290"/>
      <c r="E688" s="1290"/>
      <c r="F688" s="839" t="s">
        <v>5929</v>
      </c>
      <c r="G688" s="839" t="s">
        <v>6157</v>
      </c>
      <c r="H688" s="839" t="s">
        <v>6322</v>
      </c>
      <c r="I688" s="839">
        <v>587</v>
      </c>
    </row>
    <row r="689" spans="1:9" x14ac:dyDescent="0.2">
      <c r="A689" s="1296" t="s">
        <v>6779</v>
      </c>
      <c r="B689" s="1289">
        <f>'Part 3'!T95</f>
        <v>0</v>
      </c>
      <c r="C689" s="839" t="s">
        <v>3695</v>
      </c>
      <c r="D689" s="1290"/>
      <c r="E689" s="1290"/>
      <c r="F689" s="839"/>
      <c r="G689" s="839"/>
      <c r="H689" s="839"/>
      <c r="I689" s="839"/>
    </row>
    <row r="690" spans="1:9" x14ac:dyDescent="0.2">
      <c r="A690" s="1296" t="s">
        <v>6780</v>
      </c>
      <c r="B690" s="1289">
        <f>'Part 3'!W95</f>
        <v>0</v>
      </c>
      <c r="C690" s="839" t="s">
        <v>3695</v>
      </c>
      <c r="D690" s="1290"/>
      <c r="E690" s="1290"/>
      <c r="F690" s="839"/>
      <c r="G690" s="839"/>
      <c r="H690" s="839"/>
      <c r="I690" s="839"/>
    </row>
    <row r="691" spans="1:9" x14ac:dyDescent="0.2">
      <c r="A691" s="1296" t="s">
        <v>6781</v>
      </c>
      <c r="B691" s="1289">
        <f>'Part 3'!Z95</f>
        <v>0</v>
      </c>
      <c r="C691" s="839" t="s">
        <v>3695</v>
      </c>
      <c r="D691" s="1290"/>
      <c r="E691" s="1290"/>
      <c r="F691" s="839"/>
      <c r="G691" s="839"/>
      <c r="H691" s="839"/>
      <c r="I691" s="839"/>
    </row>
    <row r="692" spans="1:9" x14ac:dyDescent="0.2">
      <c r="A692" s="1296" t="s">
        <v>6782</v>
      </c>
      <c r="B692" s="1289">
        <f>'Part 3'!T97</f>
        <v>0</v>
      </c>
      <c r="C692" s="839" t="s">
        <v>3695</v>
      </c>
      <c r="D692" s="1290"/>
      <c r="E692" s="1290"/>
      <c r="F692" s="839"/>
      <c r="G692" s="839"/>
      <c r="H692" s="839"/>
      <c r="I692" s="839"/>
    </row>
    <row r="693" spans="1:9" x14ac:dyDescent="0.2">
      <c r="A693" s="1296" t="s">
        <v>6783</v>
      </c>
      <c r="B693" s="1289">
        <f>'Part 3'!W97</f>
        <v>0</v>
      </c>
      <c r="C693" s="839" t="s">
        <v>3695</v>
      </c>
      <c r="D693" s="1290"/>
      <c r="E693" s="1290"/>
      <c r="F693" s="839"/>
      <c r="G693" s="839"/>
      <c r="H693" s="839"/>
      <c r="I693" s="839"/>
    </row>
    <row r="694" spans="1:9" x14ac:dyDescent="0.2">
      <c r="A694" s="1296" t="s">
        <v>6784</v>
      </c>
      <c r="B694" s="1289">
        <f>'Part 3'!Z97</f>
        <v>0</v>
      </c>
      <c r="C694" s="839" t="s">
        <v>3695</v>
      </c>
      <c r="D694" s="1290"/>
      <c r="E694" s="1290"/>
      <c r="F694" s="839"/>
      <c r="G694" s="839"/>
      <c r="H694" s="839"/>
      <c r="I694" s="839"/>
    </row>
    <row r="695" spans="1:9" x14ac:dyDescent="0.2">
      <c r="A695" s="1296" t="s">
        <v>6468</v>
      </c>
      <c r="B695" s="1289">
        <f>'Part 3'!T104</f>
        <v>0</v>
      </c>
      <c r="C695" s="839" t="s">
        <v>3695</v>
      </c>
      <c r="D695" s="1290"/>
      <c r="E695" s="1290"/>
      <c r="F695" s="839" t="s">
        <v>5930</v>
      </c>
      <c r="G695" s="839" t="s">
        <v>6158</v>
      </c>
      <c r="H695" s="839" t="s">
        <v>6322</v>
      </c>
      <c r="I695" s="839">
        <v>588</v>
      </c>
    </row>
    <row r="696" spans="1:9" x14ac:dyDescent="0.2">
      <c r="A696" s="1296" t="s">
        <v>6470</v>
      </c>
      <c r="B696" s="1289">
        <f>'Part 3'!W104</f>
        <v>0</v>
      </c>
      <c r="C696" s="839" t="s">
        <v>3695</v>
      </c>
      <c r="D696" s="1290"/>
      <c r="E696" s="1290"/>
      <c r="F696" s="839" t="s">
        <v>5931</v>
      </c>
      <c r="G696" s="839" t="s">
        <v>6159</v>
      </c>
      <c r="H696" s="839" t="s">
        <v>6322</v>
      </c>
      <c r="I696" s="839">
        <v>589</v>
      </c>
    </row>
    <row r="697" spans="1:9" x14ac:dyDescent="0.2">
      <c r="A697" s="1296" t="s">
        <v>6472</v>
      </c>
      <c r="B697" s="1289">
        <f>'Part 3'!Z104</f>
        <v>0</v>
      </c>
      <c r="C697" s="839" t="s">
        <v>3695</v>
      </c>
      <c r="D697" s="1290"/>
      <c r="E697" s="1290"/>
      <c r="F697" s="839" t="s">
        <v>5932</v>
      </c>
      <c r="G697" s="839" t="s">
        <v>6160</v>
      </c>
      <c r="H697" s="839" t="s">
        <v>6322</v>
      </c>
      <c r="I697" s="839">
        <v>590</v>
      </c>
    </row>
    <row r="698" spans="1:9" x14ac:dyDescent="0.2">
      <c r="A698" s="1296" t="s">
        <v>6474</v>
      </c>
      <c r="B698" s="1289">
        <f>'Part 3'!T109</f>
        <v>0</v>
      </c>
      <c r="C698" s="839" t="s">
        <v>3695</v>
      </c>
      <c r="D698" s="1290"/>
      <c r="E698" s="1290"/>
      <c r="F698" s="839" t="s">
        <v>5933</v>
      </c>
      <c r="G698" s="839" t="s">
        <v>6161</v>
      </c>
      <c r="H698" s="839" t="s">
        <v>6322</v>
      </c>
      <c r="I698" s="839">
        <v>591</v>
      </c>
    </row>
    <row r="699" spans="1:9" x14ac:dyDescent="0.2">
      <c r="A699" s="1296" t="s">
        <v>6476</v>
      </c>
      <c r="B699" s="1289">
        <f>'Part 3'!W109</f>
        <v>0</v>
      </c>
      <c r="C699" s="839" t="s">
        <v>3695</v>
      </c>
      <c r="D699" s="1290"/>
      <c r="E699" s="1290"/>
      <c r="F699" s="839" t="s">
        <v>5934</v>
      </c>
      <c r="G699" s="839" t="s">
        <v>6162</v>
      </c>
      <c r="H699" s="839" t="s">
        <v>6322</v>
      </c>
      <c r="I699" s="839">
        <v>592</v>
      </c>
    </row>
    <row r="700" spans="1:9" x14ac:dyDescent="0.2">
      <c r="A700" s="1296" t="s">
        <v>6478</v>
      </c>
      <c r="B700" s="1289">
        <f>'Part 3'!Z109</f>
        <v>0</v>
      </c>
      <c r="C700" s="839" t="s">
        <v>3695</v>
      </c>
      <c r="D700" s="1290"/>
      <c r="E700" s="1290"/>
      <c r="F700" s="839" t="s">
        <v>5935</v>
      </c>
      <c r="G700" s="839" t="s">
        <v>6163</v>
      </c>
      <c r="H700" s="839" t="s">
        <v>6322</v>
      </c>
      <c r="I700" s="839">
        <v>593</v>
      </c>
    </row>
    <row r="701" spans="1:9" x14ac:dyDescent="0.2">
      <c r="A701" s="1296" t="s">
        <v>6480</v>
      </c>
      <c r="B701" s="1289">
        <f>'Part 3'!T111</f>
        <v>0</v>
      </c>
      <c r="C701" s="839" t="s">
        <v>3695</v>
      </c>
      <c r="D701" s="1290"/>
      <c r="E701" s="1290"/>
      <c r="F701" s="839" t="s">
        <v>5936</v>
      </c>
      <c r="G701" s="839" t="s">
        <v>6164</v>
      </c>
      <c r="H701" s="839" t="s">
        <v>6322</v>
      </c>
      <c r="I701" s="839">
        <v>594</v>
      </c>
    </row>
    <row r="702" spans="1:9" x14ac:dyDescent="0.2">
      <c r="A702" s="1296" t="s">
        <v>6482</v>
      </c>
      <c r="B702" s="1289">
        <f>'Part 3'!W111</f>
        <v>0</v>
      </c>
      <c r="C702" s="839" t="s">
        <v>3695</v>
      </c>
      <c r="D702" s="1290"/>
      <c r="E702" s="1290"/>
      <c r="F702" s="839" t="s">
        <v>5937</v>
      </c>
      <c r="G702" s="839" t="s">
        <v>6165</v>
      </c>
      <c r="H702" s="839" t="s">
        <v>6322</v>
      </c>
      <c r="I702" s="839">
        <v>595</v>
      </c>
    </row>
    <row r="703" spans="1:9" x14ac:dyDescent="0.2">
      <c r="A703" s="1296" t="s">
        <v>6484</v>
      </c>
      <c r="B703" s="1289">
        <f>'Part 3'!Z111</f>
        <v>0</v>
      </c>
      <c r="C703" s="839" t="s">
        <v>3695</v>
      </c>
      <c r="D703" s="1290"/>
      <c r="E703" s="1290"/>
      <c r="F703" s="839" t="s">
        <v>5938</v>
      </c>
      <c r="G703" s="839" t="s">
        <v>6166</v>
      </c>
      <c r="H703" s="839" t="s">
        <v>6322</v>
      </c>
      <c r="I703" s="839">
        <v>596</v>
      </c>
    </row>
    <row r="704" spans="1:9" x14ac:dyDescent="0.2">
      <c r="A704" s="1296" t="s">
        <v>6486</v>
      </c>
      <c r="B704" s="1289">
        <f>'Part 3'!T115</f>
        <v>0</v>
      </c>
      <c r="C704" s="839" t="s">
        <v>3695</v>
      </c>
      <c r="D704" s="1290"/>
      <c r="E704" s="1290"/>
      <c r="F704" s="839" t="s">
        <v>5939</v>
      </c>
      <c r="G704" s="839" t="s">
        <v>6167</v>
      </c>
      <c r="H704" s="839" t="s">
        <v>6322</v>
      </c>
      <c r="I704" s="839">
        <v>597</v>
      </c>
    </row>
    <row r="705" spans="1:9" x14ac:dyDescent="0.2">
      <c r="A705" s="1296" t="s">
        <v>6488</v>
      </c>
      <c r="B705" s="1289">
        <f>'Part 3'!W115</f>
        <v>0</v>
      </c>
      <c r="C705" s="839" t="s">
        <v>3695</v>
      </c>
      <c r="D705" s="1290"/>
      <c r="E705" s="1290"/>
      <c r="F705" s="839" t="s">
        <v>5940</v>
      </c>
      <c r="G705" s="839" t="s">
        <v>6168</v>
      </c>
      <c r="H705" s="839" t="s">
        <v>6322</v>
      </c>
      <c r="I705" s="839">
        <v>598</v>
      </c>
    </row>
    <row r="706" spans="1:9" x14ac:dyDescent="0.2">
      <c r="A706" s="1296" t="s">
        <v>6490</v>
      </c>
      <c r="B706" s="1289">
        <f>'Part 3'!Z115</f>
        <v>0</v>
      </c>
      <c r="C706" s="839" t="s">
        <v>3695</v>
      </c>
      <c r="D706" s="1290"/>
      <c r="E706" s="1290"/>
      <c r="F706" s="839" t="s">
        <v>5941</v>
      </c>
      <c r="G706" s="839" t="s">
        <v>6169</v>
      </c>
      <c r="H706" s="839" t="s">
        <v>6322</v>
      </c>
      <c r="I706" s="839">
        <v>599</v>
      </c>
    </row>
    <row r="707" spans="1:9" x14ac:dyDescent="0.2">
      <c r="A707" s="1296" t="s">
        <v>6492</v>
      </c>
      <c r="B707" s="1289">
        <f>'Part 3'!T117</f>
        <v>0</v>
      </c>
      <c r="C707" s="839" t="s">
        <v>3695</v>
      </c>
      <c r="D707" s="1290"/>
      <c r="E707" s="1290"/>
      <c r="F707" s="839" t="s">
        <v>5942</v>
      </c>
      <c r="G707" s="839" t="s">
        <v>6170</v>
      </c>
      <c r="H707" s="839" t="s">
        <v>6322</v>
      </c>
      <c r="I707" s="839">
        <v>600</v>
      </c>
    </row>
    <row r="708" spans="1:9" x14ac:dyDescent="0.2">
      <c r="A708" s="1296" t="s">
        <v>6494</v>
      </c>
      <c r="B708" s="1289">
        <f>'Part 3'!W117</f>
        <v>0</v>
      </c>
      <c r="C708" s="839" t="s">
        <v>3695</v>
      </c>
      <c r="D708" s="1290"/>
      <c r="E708" s="1290"/>
      <c r="F708" s="839" t="s">
        <v>5943</v>
      </c>
      <c r="G708" s="839" t="s">
        <v>6171</v>
      </c>
      <c r="H708" s="839" t="s">
        <v>6322</v>
      </c>
      <c r="I708" s="839">
        <v>601</v>
      </c>
    </row>
    <row r="709" spans="1:9" x14ac:dyDescent="0.2">
      <c r="A709" s="1296" t="s">
        <v>6496</v>
      </c>
      <c r="B709" s="1289">
        <f>'Part 3'!Z117</f>
        <v>0</v>
      </c>
      <c r="C709" s="839" t="s">
        <v>3695</v>
      </c>
      <c r="D709" s="1290"/>
      <c r="E709" s="1290"/>
      <c r="F709" s="839" t="s">
        <v>5944</v>
      </c>
      <c r="G709" s="839" t="s">
        <v>6172</v>
      </c>
      <c r="H709" s="839" t="s">
        <v>6322</v>
      </c>
      <c r="I709" s="839">
        <v>602</v>
      </c>
    </row>
    <row r="710" spans="1:9" x14ac:dyDescent="0.2">
      <c r="A710" s="1296" t="s">
        <v>6498</v>
      </c>
      <c r="B710" s="1289">
        <f>'Part 3'!T121</f>
        <v>0</v>
      </c>
      <c r="C710" s="839" t="s">
        <v>3695</v>
      </c>
      <c r="D710" s="1290"/>
      <c r="E710" s="1290"/>
      <c r="F710" s="839" t="s">
        <v>5945</v>
      </c>
      <c r="G710" s="839" t="s">
        <v>6173</v>
      </c>
      <c r="H710" s="839" t="s">
        <v>6322</v>
      </c>
      <c r="I710" s="839">
        <v>603</v>
      </c>
    </row>
    <row r="711" spans="1:9" x14ac:dyDescent="0.2">
      <c r="A711" s="1296" t="s">
        <v>6500</v>
      </c>
      <c r="B711" s="1289">
        <f>'Part 3'!W121</f>
        <v>0</v>
      </c>
      <c r="C711" s="839" t="s">
        <v>3695</v>
      </c>
      <c r="D711" s="1290"/>
      <c r="E711" s="1290"/>
      <c r="F711" s="839" t="s">
        <v>5946</v>
      </c>
      <c r="G711" s="839" t="s">
        <v>6174</v>
      </c>
      <c r="H711" s="839" t="s">
        <v>6322</v>
      </c>
      <c r="I711" s="839">
        <v>604</v>
      </c>
    </row>
    <row r="712" spans="1:9" x14ac:dyDescent="0.2">
      <c r="A712" s="1296" t="s">
        <v>6502</v>
      </c>
      <c r="B712" s="1289">
        <f>'Part 3'!Z121</f>
        <v>0</v>
      </c>
      <c r="C712" s="839" t="s">
        <v>3695</v>
      </c>
      <c r="D712" s="1290"/>
      <c r="E712" s="1290"/>
      <c r="F712" s="839" t="s">
        <v>5947</v>
      </c>
      <c r="G712" s="839" t="s">
        <v>6175</v>
      </c>
      <c r="H712" s="839" t="s">
        <v>6322</v>
      </c>
      <c r="I712" s="839">
        <v>605</v>
      </c>
    </row>
    <row r="713" spans="1:9" x14ac:dyDescent="0.2">
      <c r="A713" s="1296" t="s">
        <v>6504</v>
      </c>
      <c r="B713" s="1289">
        <f>'Part 3'!T126</f>
        <v>0</v>
      </c>
      <c r="C713" s="839" t="s">
        <v>3695</v>
      </c>
      <c r="D713" s="1290"/>
      <c r="E713" s="1290"/>
      <c r="F713" s="839" t="s">
        <v>5948</v>
      </c>
      <c r="G713" s="839" t="s">
        <v>6176</v>
      </c>
      <c r="H713" s="839" t="s">
        <v>6322</v>
      </c>
      <c r="I713" s="839">
        <v>606</v>
      </c>
    </row>
    <row r="714" spans="1:9" x14ac:dyDescent="0.2">
      <c r="A714" s="1296" t="s">
        <v>6506</v>
      </c>
      <c r="B714" s="1289">
        <f>'Part 3'!W126</f>
        <v>0</v>
      </c>
      <c r="C714" s="839" t="s">
        <v>3695</v>
      </c>
      <c r="D714" s="1290"/>
      <c r="E714" s="1290"/>
      <c r="F714" s="839" t="s">
        <v>5949</v>
      </c>
      <c r="G714" s="839" t="s">
        <v>6177</v>
      </c>
      <c r="H714" s="839" t="s">
        <v>6322</v>
      </c>
      <c r="I714" s="839">
        <v>607</v>
      </c>
    </row>
    <row r="715" spans="1:9" x14ac:dyDescent="0.2">
      <c r="A715" s="1296" t="s">
        <v>6508</v>
      </c>
      <c r="B715" s="1289">
        <f>'Part 3'!Z126</f>
        <v>0</v>
      </c>
      <c r="C715" s="839" t="s">
        <v>3695</v>
      </c>
      <c r="D715" s="1290"/>
      <c r="E715" s="1290"/>
      <c r="F715" s="839" t="s">
        <v>5950</v>
      </c>
      <c r="G715" s="839" t="s">
        <v>6178</v>
      </c>
      <c r="H715" s="839" t="s">
        <v>6322</v>
      </c>
      <c r="I715" s="839">
        <v>608</v>
      </c>
    </row>
    <row r="716" spans="1:9" x14ac:dyDescent="0.2">
      <c r="A716" s="1296" t="s">
        <v>6510</v>
      </c>
      <c r="B716" s="1289">
        <f>'Part 3'!T128</f>
        <v>0</v>
      </c>
      <c r="C716" s="839" t="s">
        <v>3695</v>
      </c>
      <c r="D716" s="1290"/>
      <c r="E716" s="1290"/>
      <c r="F716" s="839" t="s">
        <v>5951</v>
      </c>
      <c r="G716" s="839" t="s">
        <v>6179</v>
      </c>
      <c r="H716" s="839" t="s">
        <v>6322</v>
      </c>
      <c r="I716" s="839">
        <v>609</v>
      </c>
    </row>
    <row r="717" spans="1:9" x14ac:dyDescent="0.2">
      <c r="A717" s="1296" t="s">
        <v>6512</v>
      </c>
      <c r="B717" s="1289">
        <f>'Part 3'!W128</f>
        <v>0</v>
      </c>
      <c r="C717" s="839" t="s">
        <v>3695</v>
      </c>
      <c r="D717" s="1290"/>
      <c r="E717" s="1290"/>
      <c r="F717" s="839" t="s">
        <v>5952</v>
      </c>
      <c r="G717" s="839" t="s">
        <v>6180</v>
      </c>
      <c r="H717" s="839" t="s">
        <v>6322</v>
      </c>
      <c r="I717" s="839">
        <v>610</v>
      </c>
    </row>
    <row r="718" spans="1:9" x14ac:dyDescent="0.2">
      <c r="A718" s="1296" t="s">
        <v>6514</v>
      </c>
      <c r="B718" s="1289">
        <f>'Part 3'!Z128</f>
        <v>0</v>
      </c>
      <c r="C718" s="839" t="s">
        <v>3695</v>
      </c>
      <c r="D718" s="1290"/>
      <c r="E718" s="1290"/>
      <c r="F718" s="839" t="s">
        <v>5953</v>
      </c>
      <c r="G718" s="839" t="s">
        <v>6181</v>
      </c>
      <c r="H718" s="839" t="s">
        <v>6322</v>
      </c>
      <c r="I718" s="839">
        <v>611</v>
      </c>
    </row>
    <row r="719" spans="1:9" x14ac:dyDescent="0.2">
      <c r="A719" s="1296" t="s">
        <v>6516</v>
      </c>
      <c r="B719" s="1289">
        <f>'Part 3'!T132</f>
        <v>0</v>
      </c>
      <c r="C719" s="839" t="s">
        <v>3695</v>
      </c>
      <c r="D719" s="1290"/>
      <c r="E719" s="1290"/>
      <c r="F719" s="839" t="s">
        <v>5954</v>
      </c>
      <c r="G719" s="839" t="s">
        <v>6182</v>
      </c>
      <c r="H719" s="839" t="s">
        <v>6322</v>
      </c>
      <c r="I719" s="839">
        <v>612</v>
      </c>
    </row>
    <row r="720" spans="1:9" x14ac:dyDescent="0.2">
      <c r="A720" s="1296" t="s">
        <v>6518</v>
      </c>
      <c r="B720" s="1289">
        <f>'Part 3'!W132</f>
        <v>0</v>
      </c>
      <c r="C720" s="839" t="s">
        <v>3695</v>
      </c>
      <c r="D720" s="1290"/>
      <c r="E720" s="1290"/>
      <c r="F720" s="839" t="s">
        <v>5955</v>
      </c>
      <c r="G720" s="839" t="s">
        <v>6183</v>
      </c>
      <c r="H720" s="839" t="s">
        <v>6322</v>
      </c>
      <c r="I720" s="839">
        <v>613</v>
      </c>
    </row>
    <row r="721" spans="1:9" x14ac:dyDescent="0.2">
      <c r="A721" s="1296" t="s">
        <v>6520</v>
      </c>
      <c r="B721" s="1289">
        <f>'Part 3'!Z132</f>
        <v>0</v>
      </c>
      <c r="C721" s="839" t="s">
        <v>3695</v>
      </c>
      <c r="D721" s="1290"/>
      <c r="E721" s="1290"/>
      <c r="F721" s="839" t="s">
        <v>5956</v>
      </c>
      <c r="G721" s="839" t="s">
        <v>6184</v>
      </c>
      <c r="H721" s="839" t="s">
        <v>6322</v>
      </c>
      <c r="I721" s="839">
        <v>614</v>
      </c>
    </row>
    <row r="722" spans="1:9" x14ac:dyDescent="0.2">
      <c r="A722" s="1296" t="s">
        <v>6522</v>
      </c>
      <c r="B722" s="1289">
        <f>'Part 3'!T134</f>
        <v>0</v>
      </c>
      <c r="C722" s="839" t="s">
        <v>3695</v>
      </c>
      <c r="D722" s="1290"/>
      <c r="E722" s="1290"/>
      <c r="F722" s="839" t="s">
        <v>5957</v>
      </c>
      <c r="G722" s="839" t="s">
        <v>6185</v>
      </c>
      <c r="H722" s="839" t="s">
        <v>6322</v>
      </c>
      <c r="I722" s="839">
        <v>615</v>
      </c>
    </row>
    <row r="723" spans="1:9" x14ac:dyDescent="0.2">
      <c r="A723" s="1296" t="s">
        <v>6524</v>
      </c>
      <c r="B723" s="1289">
        <f>'Part 3'!W134</f>
        <v>0</v>
      </c>
      <c r="C723" s="839" t="s">
        <v>3695</v>
      </c>
      <c r="D723" s="1290"/>
      <c r="E723" s="1290"/>
      <c r="F723" s="839" t="s">
        <v>5958</v>
      </c>
      <c r="G723" s="839" t="s">
        <v>6186</v>
      </c>
      <c r="H723" s="839" t="s">
        <v>6322</v>
      </c>
      <c r="I723" s="839">
        <v>616</v>
      </c>
    </row>
    <row r="724" spans="1:9" x14ac:dyDescent="0.2">
      <c r="A724" s="1296" t="s">
        <v>6526</v>
      </c>
      <c r="B724" s="1289">
        <f>'Part 3'!Z134</f>
        <v>0</v>
      </c>
      <c r="C724" s="839" t="s">
        <v>3695</v>
      </c>
      <c r="D724" s="1290"/>
      <c r="E724" s="1290"/>
      <c r="F724" s="839" t="s">
        <v>5959</v>
      </c>
      <c r="G724" s="839" t="s">
        <v>6187</v>
      </c>
      <c r="H724" s="839" t="s">
        <v>6322</v>
      </c>
      <c r="I724" s="839">
        <v>617</v>
      </c>
    </row>
    <row r="725" spans="1:9" x14ac:dyDescent="0.2">
      <c r="A725" s="1296" t="s">
        <v>6528</v>
      </c>
      <c r="B725" s="1289">
        <f>'Part 3'!T138</f>
        <v>0</v>
      </c>
      <c r="C725" s="839" t="s">
        <v>3695</v>
      </c>
      <c r="D725" s="1290"/>
      <c r="E725" s="1290"/>
      <c r="F725" s="839" t="s">
        <v>5960</v>
      </c>
      <c r="G725" s="839" t="s">
        <v>6188</v>
      </c>
      <c r="H725" s="839" t="s">
        <v>6322</v>
      </c>
      <c r="I725" s="839">
        <v>618</v>
      </c>
    </row>
    <row r="726" spans="1:9" x14ac:dyDescent="0.2">
      <c r="A726" s="1296" t="s">
        <v>6530</v>
      </c>
      <c r="B726" s="1289">
        <f>'Part 3'!W138</f>
        <v>0</v>
      </c>
      <c r="C726" s="839" t="s">
        <v>3695</v>
      </c>
      <c r="D726" s="1290"/>
      <c r="E726" s="1290"/>
      <c r="F726" s="839" t="s">
        <v>5961</v>
      </c>
      <c r="G726" s="839" t="s">
        <v>6189</v>
      </c>
      <c r="H726" s="839" t="s">
        <v>6322</v>
      </c>
      <c r="I726" s="839">
        <v>619</v>
      </c>
    </row>
    <row r="727" spans="1:9" x14ac:dyDescent="0.2">
      <c r="A727" s="1296" t="s">
        <v>6532</v>
      </c>
      <c r="B727" s="1289">
        <f>'Part 3'!Z138</f>
        <v>0</v>
      </c>
      <c r="C727" s="839" t="s">
        <v>3695</v>
      </c>
      <c r="D727" s="1290"/>
      <c r="E727" s="1290"/>
      <c r="F727" s="839" t="s">
        <v>5962</v>
      </c>
      <c r="G727" s="839" t="s">
        <v>6190</v>
      </c>
      <c r="H727" s="839" t="s">
        <v>6322</v>
      </c>
      <c r="I727" s="839">
        <v>620</v>
      </c>
    </row>
    <row r="728" spans="1:9" x14ac:dyDescent="0.2">
      <c r="A728" s="1296" t="s">
        <v>6534</v>
      </c>
      <c r="B728" s="1289">
        <f>'Part 3'!T140</f>
        <v>0</v>
      </c>
      <c r="C728" s="839" t="s">
        <v>3695</v>
      </c>
      <c r="D728" s="1290"/>
      <c r="E728" s="1290"/>
      <c r="F728" s="839" t="s">
        <v>5963</v>
      </c>
      <c r="G728" s="839" t="s">
        <v>6191</v>
      </c>
      <c r="H728" s="839" t="s">
        <v>6322</v>
      </c>
      <c r="I728" s="839">
        <v>621</v>
      </c>
    </row>
    <row r="729" spans="1:9" x14ac:dyDescent="0.2">
      <c r="A729" s="1296" t="s">
        <v>6536</v>
      </c>
      <c r="B729" s="1289">
        <f>'Part 3'!W140</f>
        <v>0</v>
      </c>
      <c r="C729" s="839" t="s">
        <v>3695</v>
      </c>
      <c r="D729" s="1290"/>
      <c r="E729" s="1290"/>
      <c r="F729" s="839" t="s">
        <v>5964</v>
      </c>
      <c r="G729" s="839" t="s">
        <v>6192</v>
      </c>
      <c r="H729" s="839" t="s">
        <v>6322</v>
      </c>
      <c r="I729" s="839">
        <v>622</v>
      </c>
    </row>
    <row r="730" spans="1:9" x14ac:dyDescent="0.2">
      <c r="A730" s="1296" t="s">
        <v>6538</v>
      </c>
      <c r="B730" s="1289">
        <f>'Part 3'!Z140</f>
        <v>0</v>
      </c>
      <c r="C730" s="839" t="s">
        <v>3695</v>
      </c>
      <c r="D730" s="1290"/>
      <c r="E730" s="1290"/>
      <c r="F730" s="839" t="s">
        <v>5965</v>
      </c>
      <c r="G730" s="839" t="s">
        <v>6193</v>
      </c>
      <c r="H730" s="839" t="s">
        <v>6322</v>
      </c>
      <c r="I730" s="839">
        <v>623</v>
      </c>
    </row>
    <row r="731" spans="1:9" x14ac:dyDescent="0.2">
      <c r="A731" s="1296" t="s">
        <v>6540</v>
      </c>
      <c r="B731" s="1289">
        <f>'Part 3'!T144</f>
        <v>0</v>
      </c>
      <c r="C731" s="839" t="s">
        <v>3695</v>
      </c>
      <c r="D731" s="1290"/>
      <c r="E731" s="1290"/>
      <c r="F731" s="839" t="s">
        <v>5966</v>
      </c>
      <c r="G731" s="839" t="s">
        <v>6194</v>
      </c>
      <c r="H731" s="839" t="s">
        <v>6322</v>
      </c>
      <c r="I731" s="839">
        <v>627</v>
      </c>
    </row>
    <row r="732" spans="1:9" x14ac:dyDescent="0.2">
      <c r="A732" s="1296" t="s">
        <v>6542</v>
      </c>
      <c r="B732" s="1289">
        <f>'Part 3'!W144</f>
        <v>0</v>
      </c>
      <c r="C732" s="839" t="s">
        <v>3695</v>
      </c>
      <c r="D732" s="1290"/>
      <c r="E732" s="1290"/>
      <c r="F732" s="839" t="s">
        <v>5967</v>
      </c>
      <c r="G732" s="839" t="s">
        <v>6195</v>
      </c>
      <c r="H732" s="839" t="s">
        <v>6322</v>
      </c>
      <c r="I732" s="839">
        <v>628</v>
      </c>
    </row>
    <row r="733" spans="1:9" x14ac:dyDescent="0.2">
      <c r="A733" s="1296" t="s">
        <v>6544</v>
      </c>
      <c r="B733" s="1289">
        <f>'Part 3'!Z144</f>
        <v>0</v>
      </c>
      <c r="C733" s="839" t="s">
        <v>3695</v>
      </c>
      <c r="D733" s="1290"/>
      <c r="E733" s="1290"/>
      <c r="F733" s="839" t="s">
        <v>5968</v>
      </c>
      <c r="G733" s="839" t="s">
        <v>6196</v>
      </c>
      <c r="H733" s="839" t="s">
        <v>6322</v>
      </c>
      <c r="I733" s="839">
        <v>629</v>
      </c>
    </row>
    <row r="734" spans="1:9" x14ac:dyDescent="0.2">
      <c r="A734" s="1296" t="s">
        <v>6546</v>
      </c>
      <c r="B734" s="1289">
        <f>'Part 3'!T148</f>
        <v>0</v>
      </c>
      <c r="C734" s="839" t="s">
        <v>3695</v>
      </c>
      <c r="D734" s="1290"/>
      <c r="E734" s="1290"/>
      <c r="F734" s="839" t="s">
        <v>5969</v>
      </c>
      <c r="G734" s="839" t="s">
        <v>6197</v>
      </c>
      <c r="H734" s="839" t="s">
        <v>6322</v>
      </c>
      <c r="I734" s="839">
        <v>630</v>
      </c>
    </row>
    <row r="735" spans="1:9" x14ac:dyDescent="0.2">
      <c r="A735" s="1296" t="s">
        <v>6548</v>
      </c>
      <c r="B735" s="1289">
        <f>'Part 3'!W148</f>
        <v>0</v>
      </c>
      <c r="C735" s="839" t="s">
        <v>3695</v>
      </c>
      <c r="D735" s="1290"/>
      <c r="E735" s="1290"/>
      <c r="F735" s="839" t="s">
        <v>5970</v>
      </c>
      <c r="G735" s="839" t="s">
        <v>6198</v>
      </c>
      <c r="H735" s="839" t="s">
        <v>6322</v>
      </c>
      <c r="I735" s="839">
        <v>631</v>
      </c>
    </row>
    <row r="736" spans="1:9" x14ac:dyDescent="0.2">
      <c r="A736" s="1296" t="s">
        <v>6550</v>
      </c>
      <c r="B736" s="1289">
        <f>'Part 3'!Z148</f>
        <v>0</v>
      </c>
      <c r="C736" s="839" t="s">
        <v>3695</v>
      </c>
      <c r="D736" s="1290"/>
      <c r="E736" s="1290"/>
      <c r="F736" s="839" t="s">
        <v>5971</v>
      </c>
      <c r="G736" s="839" t="s">
        <v>6199</v>
      </c>
      <c r="H736" s="839" t="s">
        <v>6322</v>
      </c>
      <c r="I736" s="839">
        <v>632</v>
      </c>
    </row>
    <row r="737" spans="1:9" x14ac:dyDescent="0.2">
      <c r="A737" s="1296" t="s">
        <v>6552</v>
      </c>
      <c r="B737" s="1289">
        <f>'Part 3'!T150</f>
        <v>0</v>
      </c>
      <c r="C737" s="839" t="s">
        <v>3695</v>
      </c>
      <c r="D737" s="1290"/>
      <c r="E737" s="1290"/>
      <c r="F737" s="839" t="s">
        <v>5972</v>
      </c>
      <c r="G737" s="839" t="s">
        <v>6200</v>
      </c>
      <c r="H737" s="839" t="s">
        <v>6322</v>
      </c>
      <c r="I737" s="839">
        <v>633</v>
      </c>
    </row>
    <row r="738" spans="1:9" x14ac:dyDescent="0.2">
      <c r="A738" s="1296" t="s">
        <v>6554</v>
      </c>
      <c r="B738" s="1289">
        <f>'Part 3'!W150</f>
        <v>0</v>
      </c>
      <c r="C738" s="839" t="s">
        <v>3695</v>
      </c>
      <c r="D738" s="1290"/>
      <c r="E738" s="1290"/>
      <c r="F738" s="839" t="s">
        <v>5973</v>
      </c>
      <c r="G738" s="839" t="s">
        <v>6201</v>
      </c>
      <c r="H738" s="839" t="s">
        <v>6322</v>
      </c>
      <c r="I738" s="839">
        <v>634</v>
      </c>
    </row>
    <row r="739" spans="1:9" x14ac:dyDescent="0.2">
      <c r="A739" s="1296" t="s">
        <v>6556</v>
      </c>
      <c r="B739" s="1289">
        <f>'Part 3'!Z150</f>
        <v>0</v>
      </c>
      <c r="C739" s="839" t="s">
        <v>3695</v>
      </c>
      <c r="D739" s="1290"/>
      <c r="E739" s="1290"/>
      <c r="F739" s="839" t="s">
        <v>5974</v>
      </c>
      <c r="G739" s="839" t="s">
        <v>6202</v>
      </c>
      <c r="H739" s="839" t="s">
        <v>6322</v>
      </c>
      <c r="I739" s="839">
        <v>635</v>
      </c>
    </row>
    <row r="740" spans="1:9" x14ac:dyDescent="0.2">
      <c r="A740" s="1296" t="s">
        <v>6558</v>
      </c>
      <c r="B740" s="1289">
        <f>'Part 3'!T154</f>
        <v>0</v>
      </c>
      <c r="C740" s="839" t="s">
        <v>3695</v>
      </c>
      <c r="D740" s="1290"/>
      <c r="E740" s="1290"/>
      <c r="F740" s="839" t="s">
        <v>5975</v>
      </c>
      <c r="G740" s="839" t="s">
        <v>6203</v>
      </c>
      <c r="H740" s="839" t="s">
        <v>6322</v>
      </c>
      <c r="I740" s="839">
        <v>636</v>
      </c>
    </row>
    <row r="741" spans="1:9" x14ac:dyDescent="0.2">
      <c r="A741" s="1296" t="s">
        <v>6560</v>
      </c>
      <c r="B741" s="1289">
        <f>'Part 3'!W154</f>
        <v>0</v>
      </c>
      <c r="C741" s="839" t="s">
        <v>3695</v>
      </c>
      <c r="D741" s="1290"/>
      <c r="E741" s="1290"/>
      <c r="F741" s="839" t="s">
        <v>5976</v>
      </c>
      <c r="G741" s="839" t="s">
        <v>6204</v>
      </c>
      <c r="H741" s="839" t="s">
        <v>6322</v>
      </c>
      <c r="I741" s="839">
        <v>637</v>
      </c>
    </row>
    <row r="742" spans="1:9" x14ac:dyDescent="0.2">
      <c r="A742" s="1296" t="s">
        <v>6562</v>
      </c>
      <c r="B742" s="1289">
        <f>'Part 3'!Z154</f>
        <v>0</v>
      </c>
      <c r="C742" s="839" t="s">
        <v>3695</v>
      </c>
      <c r="D742" s="1290"/>
      <c r="E742" s="1290"/>
      <c r="F742" s="839" t="s">
        <v>5977</v>
      </c>
      <c r="G742" s="839" t="s">
        <v>6205</v>
      </c>
      <c r="H742" s="839" t="s">
        <v>6322</v>
      </c>
      <c r="I742" s="839">
        <v>638</v>
      </c>
    </row>
    <row r="743" spans="1:9" x14ac:dyDescent="0.2">
      <c r="A743" s="1296" t="s">
        <v>6564</v>
      </c>
      <c r="B743" s="1289">
        <f>'Part 3'!T156</f>
        <v>0</v>
      </c>
      <c r="C743" s="839" t="s">
        <v>3695</v>
      </c>
      <c r="D743" s="1290"/>
      <c r="E743" s="1290"/>
      <c r="F743" s="839" t="s">
        <v>5978</v>
      </c>
      <c r="G743" s="839" t="s">
        <v>6206</v>
      </c>
      <c r="H743" s="839" t="s">
        <v>6322</v>
      </c>
      <c r="I743" s="839">
        <v>639</v>
      </c>
    </row>
    <row r="744" spans="1:9" x14ac:dyDescent="0.2">
      <c r="A744" s="1296" t="s">
        <v>6566</v>
      </c>
      <c r="B744" s="1289">
        <f>'Part 3'!W156</f>
        <v>0</v>
      </c>
      <c r="C744" s="839" t="s">
        <v>3695</v>
      </c>
      <c r="D744" s="1290"/>
      <c r="E744" s="1290"/>
      <c r="F744" s="839" t="s">
        <v>5979</v>
      </c>
      <c r="G744" s="839" t="s">
        <v>6207</v>
      </c>
      <c r="H744" s="839" t="s">
        <v>6322</v>
      </c>
      <c r="I744" s="839">
        <v>640</v>
      </c>
    </row>
    <row r="745" spans="1:9" x14ac:dyDescent="0.2">
      <c r="A745" s="1296" t="s">
        <v>6568</v>
      </c>
      <c r="B745" s="1289">
        <f>'Part 3'!Z156</f>
        <v>0</v>
      </c>
      <c r="C745" s="839" t="s">
        <v>3695</v>
      </c>
      <c r="D745" s="1290"/>
      <c r="E745" s="1290"/>
      <c r="F745" s="839" t="s">
        <v>5980</v>
      </c>
      <c r="G745" s="839" t="s">
        <v>6208</v>
      </c>
      <c r="H745" s="839" t="s">
        <v>6322</v>
      </c>
      <c r="I745" s="839">
        <v>641</v>
      </c>
    </row>
    <row r="746" spans="1:9" x14ac:dyDescent="0.2">
      <c r="A746" s="1296" t="s">
        <v>6570</v>
      </c>
      <c r="B746" s="1289">
        <f>'Part 3'!W159</f>
        <v>0</v>
      </c>
      <c r="C746" s="839" t="s">
        <v>3695</v>
      </c>
      <c r="D746" s="1290"/>
      <c r="E746" s="1290"/>
      <c r="F746" s="839" t="s">
        <v>5981</v>
      </c>
      <c r="G746" s="839" t="s">
        <v>6209</v>
      </c>
      <c r="H746" s="839" t="s">
        <v>6322</v>
      </c>
      <c r="I746" s="839">
        <v>642</v>
      </c>
    </row>
    <row r="747" spans="1:9" x14ac:dyDescent="0.2">
      <c r="A747" s="1296" t="s">
        <v>6572</v>
      </c>
      <c r="B747" s="1289">
        <f>'Part 3'!T161</f>
        <v>0</v>
      </c>
      <c r="C747" s="839" t="s">
        <v>3695</v>
      </c>
      <c r="D747" s="1290"/>
      <c r="E747" s="1290"/>
      <c r="F747" s="839" t="s">
        <v>5982</v>
      </c>
      <c r="G747" s="839" t="s">
        <v>6210</v>
      </c>
      <c r="H747" s="839" t="s">
        <v>6322</v>
      </c>
      <c r="I747" s="839">
        <v>643</v>
      </c>
    </row>
    <row r="748" spans="1:9" x14ac:dyDescent="0.2">
      <c r="A748" s="1296" t="s">
        <v>6574</v>
      </c>
      <c r="B748" s="1289">
        <f>'Part 3'!W163</f>
        <v>0</v>
      </c>
      <c r="C748" s="839" t="s">
        <v>3695</v>
      </c>
      <c r="D748" s="1290"/>
      <c r="E748" s="1290"/>
      <c r="F748" s="839" t="s">
        <v>5983</v>
      </c>
      <c r="G748" s="839" t="s">
        <v>6211</v>
      </c>
      <c r="H748" s="839" t="s">
        <v>6322</v>
      </c>
      <c r="I748" s="839">
        <v>645</v>
      </c>
    </row>
    <row r="749" spans="1:9" x14ac:dyDescent="0.2">
      <c r="A749" s="1296" t="s">
        <v>7698</v>
      </c>
      <c r="B749" s="1289">
        <f>'Part 3'!T165</f>
        <v>0</v>
      </c>
      <c r="C749" s="839"/>
      <c r="D749" s="1290"/>
      <c r="E749" s="1290"/>
      <c r="F749" s="839"/>
      <c r="G749" s="839"/>
      <c r="H749" s="839"/>
      <c r="I749" s="839"/>
    </row>
    <row r="750" spans="1:9" x14ac:dyDescent="0.2">
      <c r="A750" s="1296" t="s">
        <v>7697</v>
      </c>
      <c r="B750" s="1289">
        <f>'Part 3'!W165</f>
        <v>0</v>
      </c>
      <c r="C750" s="839"/>
      <c r="D750" s="1290"/>
      <c r="E750" s="1290"/>
      <c r="F750" s="839"/>
      <c r="G750" s="839"/>
      <c r="H750" s="839"/>
      <c r="I750" s="839"/>
    </row>
    <row r="751" spans="1:9" x14ac:dyDescent="0.2">
      <c r="A751" s="1296" t="s">
        <v>6576</v>
      </c>
      <c r="B751" s="1289">
        <f>'Part 3'!T169</f>
        <v>0</v>
      </c>
      <c r="C751" s="839" t="s">
        <v>3695</v>
      </c>
      <c r="D751" s="1290"/>
      <c r="E751" s="1290"/>
      <c r="F751" s="839" t="s">
        <v>5984</v>
      </c>
      <c r="G751" s="839" t="s">
        <v>6212</v>
      </c>
      <c r="H751" s="839" t="s">
        <v>6322</v>
      </c>
      <c r="I751" s="839">
        <v>646</v>
      </c>
    </row>
    <row r="752" spans="1:9" x14ac:dyDescent="0.2">
      <c r="A752" s="1296" t="s">
        <v>6578</v>
      </c>
      <c r="B752" s="1289">
        <f>'Part 3'!W169</f>
        <v>0</v>
      </c>
      <c r="C752" s="839" t="s">
        <v>3695</v>
      </c>
      <c r="D752" s="1290"/>
      <c r="E752" s="1290"/>
      <c r="F752" s="839" t="s">
        <v>5985</v>
      </c>
      <c r="G752" s="839" t="s">
        <v>6213</v>
      </c>
      <c r="H752" s="839" t="s">
        <v>6322</v>
      </c>
      <c r="I752" s="839">
        <v>647</v>
      </c>
    </row>
    <row r="753" spans="1:9" x14ac:dyDescent="0.2">
      <c r="A753" s="1296" t="s">
        <v>6580</v>
      </c>
      <c r="B753" s="1289">
        <f>'Part 3'!Z169</f>
        <v>0</v>
      </c>
      <c r="C753" s="839" t="s">
        <v>3695</v>
      </c>
      <c r="D753" s="1290"/>
      <c r="E753" s="1290"/>
      <c r="F753" s="839" t="s">
        <v>5986</v>
      </c>
      <c r="G753" s="839" t="s">
        <v>6214</v>
      </c>
      <c r="H753" s="839" t="s">
        <v>6322</v>
      </c>
      <c r="I753" s="839">
        <v>648</v>
      </c>
    </row>
    <row r="754" spans="1:9" x14ac:dyDescent="0.2">
      <c r="A754" s="1296" t="s">
        <v>6582</v>
      </c>
      <c r="B754" s="1289">
        <f>'Part 3'!T174</f>
        <v>0</v>
      </c>
      <c r="C754" s="839" t="s">
        <v>3695</v>
      </c>
      <c r="D754" s="1290"/>
      <c r="E754" s="1290"/>
      <c r="F754" s="839" t="s">
        <v>5987</v>
      </c>
      <c r="G754" s="839" t="s">
        <v>6215</v>
      </c>
      <c r="H754" s="839" t="s">
        <v>6322</v>
      </c>
      <c r="I754" s="839">
        <v>649</v>
      </c>
    </row>
    <row r="755" spans="1:9" x14ac:dyDescent="0.2">
      <c r="A755" s="1296" t="s">
        <v>6584</v>
      </c>
      <c r="B755" s="1289">
        <f>'Part 3'!W174</f>
        <v>0</v>
      </c>
      <c r="C755" s="839" t="s">
        <v>3695</v>
      </c>
      <c r="D755" s="1290"/>
      <c r="E755" s="1290"/>
      <c r="F755" s="839" t="s">
        <v>5988</v>
      </c>
      <c r="G755" s="839" t="s">
        <v>6216</v>
      </c>
      <c r="H755" s="839" t="s">
        <v>6322</v>
      </c>
      <c r="I755" s="839">
        <v>650</v>
      </c>
    </row>
    <row r="756" spans="1:9" x14ac:dyDescent="0.2">
      <c r="A756" s="1296" t="s">
        <v>6586</v>
      </c>
      <c r="B756" s="1289">
        <f>'Part 3'!Z174</f>
        <v>0</v>
      </c>
      <c r="C756" s="839" t="s">
        <v>3695</v>
      </c>
      <c r="D756" s="1290"/>
      <c r="E756" s="1290"/>
      <c r="F756" s="839" t="s">
        <v>5989</v>
      </c>
      <c r="G756" s="839" t="s">
        <v>6217</v>
      </c>
      <c r="H756" s="839" t="s">
        <v>6322</v>
      </c>
      <c r="I756" s="839">
        <v>651</v>
      </c>
    </row>
    <row r="757" spans="1:9" x14ac:dyDescent="0.2">
      <c r="A757" s="1296" t="s">
        <v>6588</v>
      </c>
      <c r="B757" s="1289">
        <f>'Part 3'!T178</f>
        <v>0</v>
      </c>
      <c r="C757" s="839" t="s">
        <v>3695</v>
      </c>
      <c r="D757" s="1290"/>
      <c r="E757" s="1290"/>
      <c r="F757" s="839" t="s">
        <v>5990</v>
      </c>
      <c r="G757" s="839" t="s">
        <v>6218</v>
      </c>
      <c r="H757" s="839" t="s">
        <v>6322</v>
      </c>
      <c r="I757" s="839">
        <v>652</v>
      </c>
    </row>
    <row r="758" spans="1:9" x14ac:dyDescent="0.2">
      <c r="A758" s="1296" t="s">
        <v>6590</v>
      </c>
      <c r="B758" s="1289">
        <f>'Part 3'!W178</f>
        <v>0</v>
      </c>
      <c r="C758" s="839" t="s">
        <v>3695</v>
      </c>
      <c r="D758" s="1290"/>
      <c r="E758" s="1290"/>
      <c r="F758" s="839" t="s">
        <v>5991</v>
      </c>
      <c r="G758" s="839" t="s">
        <v>6219</v>
      </c>
      <c r="H758" s="839" t="s">
        <v>6322</v>
      </c>
      <c r="I758" s="839">
        <v>653</v>
      </c>
    </row>
    <row r="759" spans="1:9" x14ac:dyDescent="0.2">
      <c r="A759" s="1296" t="s">
        <v>6592</v>
      </c>
      <c r="B759" s="1289">
        <f>'Part 3'!Z178</f>
        <v>0</v>
      </c>
      <c r="C759" s="839" t="s">
        <v>3695</v>
      </c>
      <c r="D759" s="1290"/>
      <c r="E759" s="1290"/>
      <c r="F759" s="839" t="s">
        <v>5992</v>
      </c>
      <c r="G759" s="839" t="s">
        <v>6220</v>
      </c>
      <c r="H759" s="839" t="s">
        <v>6322</v>
      </c>
      <c r="I759" s="839">
        <v>654</v>
      </c>
    </row>
    <row r="760" spans="1:9" x14ac:dyDescent="0.2">
      <c r="A760" s="1296" t="s">
        <v>6594</v>
      </c>
      <c r="B760" s="1289">
        <f>'Part 3'!T182</f>
        <v>0</v>
      </c>
      <c r="C760" s="839" t="s">
        <v>3695</v>
      </c>
      <c r="D760" s="1290"/>
      <c r="E760" s="1290"/>
      <c r="F760" s="839" t="s">
        <v>5993</v>
      </c>
      <c r="G760" s="839" t="s">
        <v>6221</v>
      </c>
      <c r="H760" s="839" t="s">
        <v>6322</v>
      </c>
      <c r="I760" s="839">
        <v>655</v>
      </c>
    </row>
    <row r="761" spans="1:9" x14ac:dyDescent="0.2">
      <c r="A761" s="1296" t="s">
        <v>6596</v>
      </c>
      <c r="B761" s="1289">
        <f>'Part 3'!W182</f>
        <v>0</v>
      </c>
      <c r="C761" s="839" t="s">
        <v>3695</v>
      </c>
      <c r="D761" s="1290"/>
      <c r="E761" s="1290"/>
      <c r="F761" s="839" t="s">
        <v>5994</v>
      </c>
      <c r="G761" s="839" t="s">
        <v>6222</v>
      </c>
      <c r="H761" s="839" t="s">
        <v>6322</v>
      </c>
      <c r="I761" s="839">
        <v>656</v>
      </c>
    </row>
    <row r="762" spans="1:9" x14ac:dyDescent="0.2">
      <c r="A762" s="1296" t="s">
        <v>6598</v>
      </c>
      <c r="B762" s="1289">
        <f>'Part 3'!Z182</f>
        <v>0</v>
      </c>
      <c r="C762" s="839" t="s">
        <v>3695</v>
      </c>
      <c r="D762" s="1290"/>
      <c r="E762" s="1290"/>
      <c r="F762" s="839" t="s">
        <v>5995</v>
      </c>
      <c r="G762" s="839" t="s">
        <v>6223</v>
      </c>
      <c r="H762" s="839" t="s">
        <v>6322</v>
      </c>
      <c r="I762" s="839">
        <v>657</v>
      </c>
    </row>
    <row r="763" spans="1:9" x14ac:dyDescent="0.2">
      <c r="A763" s="1296" t="s">
        <v>6600</v>
      </c>
      <c r="B763" s="1289">
        <f>'Part 3'!T186</f>
        <v>0</v>
      </c>
      <c r="C763" s="839" t="s">
        <v>3695</v>
      </c>
      <c r="D763" s="1290"/>
      <c r="E763" s="1290"/>
      <c r="F763" s="839" t="s">
        <v>5996</v>
      </c>
      <c r="G763" s="839" t="s">
        <v>6224</v>
      </c>
      <c r="H763" s="839" t="s">
        <v>6322</v>
      </c>
      <c r="I763" s="839">
        <v>658</v>
      </c>
    </row>
    <row r="764" spans="1:9" x14ac:dyDescent="0.2">
      <c r="A764" s="1296" t="s">
        <v>6602</v>
      </c>
      <c r="B764" s="1289">
        <f>'Part 3'!W186</f>
        <v>0</v>
      </c>
      <c r="C764" s="839" t="s">
        <v>3695</v>
      </c>
      <c r="D764" s="1290"/>
      <c r="E764" s="1290"/>
      <c r="F764" s="839" t="s">
        <v>5997</v>
      </c>
      <c r="G764" s="839" t="s">
        <v>6225</v>
      </c>
      <c r="H764" s="839" t="s">
        <v>6322</v>
      </c>
      <c r="I764" s="839">
        <v>659</v>
      </c>
    </row>
    <row r="765" spans="1:9" x14ac:dyDescent="0.2">
      <c r="A765" s="1296" t="s">
        <v>6604</v>
      </c>
      <c r="B765" s="1289">
        <f>'Part 3'!Z186</f>
        <v>0</v>
      </c>
      <c r="C765" s="839" t="s">
        <v>3695</v>
      </c>
      <c r="D765" s="1290"/>
      <c r="E765" s="1290"/>
      <c r="F765" s="839" t="s">
        <v>5998</v>
      </c>
      <c r="G765" s="839" t="s">
        <v>6226</v>
      </c>
      <c r="H765" s="839" t="s">
        <v>6322</v>
      </c>
      <c r="I765" s="839">
        <v>660</v>
      </c>
    </row>
    <row r="766" spans="1:9" x14ac:dyDescent="0.2">
      <c r="A766" s="1296" t="s">
        <v>6606</v>
      </c>
      <c r="B766" s="1289">
        <f>'Part 3'!T188</f>
        <v>0</v>
      </c>
      <c r="C766" s="839" t="s">
        <v>3695</v>
      </c>
      <c r="D766" s="1290"/>
      <c r="E766" s="1290"/>
      <c r="F766" s="839" t="s">
        <v>5999</v>
      </c>
      <c r="G766" s="839" t="s">
        <v>6227</v>
      </c>
      <c r="H766" s="839" t="s">
        <v>6322</v>
      </c>
      <c r="I766" s="839">
        <v>661</v>
      </c>
    </row>
    <row r="767" spans="1:9" x14ac:dyDescent="0.2">
      <c r="A767" s="1296" t="s">
        <v>6608</v>
      </c>
      <c r="B767" s="1289">
        <f>'Part 3'!W188</f>
        <v>0</v>
      </c>
      <c r="C767" s="839" t="s">
        <v>3695</v>
      </c>
      <c r="D767" s="1290"/>
      <c r="E767" s="1290"/>
      <c r="F767" s="839" t="s">
        <v>6000</v>
      </c>
      <c r="G767" s="839" t="s">
        <v>6228</v>
      </c>
      <c r="H767" s="839" t="s">
        <v>6322</v>
      </c>
      <c r="I767" s="839">
        <v>662</v>
      </c>
    </row>
    <row r="768" spans="1:9" x14ac:dyDescent="0.2">
      <c r="A768" s="1296" t="s">
        <v>6610</v>
      </c>
      <c r="B768" s="1289">
        <f>'Part 3'!Z188</f>
        <v>0</v>
      </c>
      <c r="C768" s="839" t="s">
        <v>3695</v>
      </c>
      <c r="D768" s="1290"/>
      <c r="E768" s="1290"/>
      <c r="F768" s="839" t="s">
        <v>6001</v>
      </c>
      <c r="G768" s="839" t="s">
        <v>6229</v>
      </c>
      <c r="H768" s="839" t="s">
        <v>6322</v>
      </c>
      <c r="I768" s="839">
        <v>663</v>
      </c>
    </row>
    <row r="769" spans="1:9" x14ac:dyDescent="0.2">
      <c r="A769" s="1296" t="s">
        <v>6612</v>
      </c>
      <c r="B769" s="1289">
        <f>'Part 3'!T192</f>
        <v>0</v>
      </c>
      <c r="C769" s="839" t="s">
        <v>3695</v>
      </c>
      <c r="D769" s="1290"/>
      <c r="E769" s="1290"/>
      <c r="F769" s="839" t="s">
        <v>6002</v>
      </c>
      <c r="G769" s="839" t="s">
        <v>6230</v>
      </c>
      <c r="H769" s="839" t="s">
        <v>6322</v>
      </c>
      <c r="I769" s="839">
        <v>667</v>
      </c>
    </row>
    <row r="770" spans="1:9" x14ac:dyDescent="0.2">
      <c r="A770" s="1296" t="s">
        <v>6614</v>
      </c>
      <c r="B770" s="1289">
        <f>'Part 3'!W192</f>
        <v>0</v>
      </c>
      <c r="C770" s="839" t="s">
        <v>3695</v>
      </c>
      <c r="D770" s="1290"/>
      <c r="E770" s="1290"/>
      <c r="F770" s="839" t="s">
        <v>6003</v>
      </c>
      <c r="G770" s="839" t="s">
        <v>6231</v>
      </c>
      <c r="H770" s="839" t="s">
        <v>6322</v>
      </c>
      <c r="I770" s="839">
        <v>668</v>
      </c>
    </row>
    <row r="771" spans="1:9" x14ac:dyDescent="0.2">
      <c r="A771" s="1296" t="s">
        <v>6616</v>
      </c>
      <c r="B771" s="1289">
        <f>'Part 3'!Z192</f>
        <v>0</v>
      </c>
      <c r="C771" s="839" t="s">
        <v>3695</v>
      </c>
      <c r="D771" s="1290"/>
      <c r="E771" s="1290"/>
      <c r="F771" s="839" t="s">
        <v>6004</v>
      </c>
      <c r="G771" s="839" t="s">
        <v>6232</v>
      </c>
      <c r="H771" s="839" t="s">
        <v>6322</v>
      </c>
      <c r="I771" s="839">
        <v>669</v>
      </c>
    </row>
    <row r="772" spans="1:9" x14ac:dyDescent="0.2">
      <c r="A772" s="1296" t="s">
        <v>6618</v>
      </c>
      <c r="B772" s="1289">
        <f>'Part 3'!T196</f>
        <v>0</v>
      </c>
      <c r="C772" s="839" t="s">
        <v>3695</v>
      </c>
      <c r="D772" s="1290"/>
      <c r="E772" s="1290"/>
      <c r="F772" s="839" t="s">
        <v>6005</v>
      </c>
      <c r="G772" s="839" t="s">
        <v>6233</v>
      </c>
      <c r="H772" s="839" t="s">
        <v>6322</v>
      </c>
      <c r="I772" s="839">
        <v>673</v>
      </c>
    </row>
    <row r="773" spans="1:9" x14ac:dyDescent="0.2">
      <c r="A773" s="1296" t="s">
        <v>6620</v>
      </c>
      <c r="B773" s="1289">
        <f>'Part 3'!W196</f>
        <v>0</v>
      </c>
      <c r="C773" s="839" t="s">
        <v>3695</v>
      </c>
      <c r="D773" s="1290"/>
      <c r="E773" s="1290"/>
      <c r="F773" s="839" t="s">
        <v>6006</v>
      </c>
      <c r="G773" s="839" t="s">
        <v>6234</v>
      </c>
      <c r="H773" s="839" t="s">
        <v>6322</v>
      </c>
      <c r="I773" s="839">
        <v>674</v>
      </c>
    </row>
    <row r="774" spans="1:9" x14ac:dyDescent="0.2">
      <c r="A774" s="1296" t="s">
        <v>6622</v>
      </c>
      <c r="B774" s="1289">
        <f>'Part 3'!Z196</f>
        <v>0</v>
      </c>
      <c r="C774" s="839" t="s">
        <v>3695</v>
      </c>
      <c r="D774" s="1290"/>
      <c r="E774" s="1290"/>
      <c r="F774" s="839" t="s">
        <v>6007</v>
      </c>
      <c r="G774" s="839" t="s">
        <v>6235</v>
      </c>
      <c r="H774" s="839" t="s">
        <v>6322</v>
      </c>
      <c r="I774" s="839">
        <v>675</v>
      </c>
    </row>
    <row r="775" spans="1:9" x14ac:dyDescent="0.2">
      <c r="A775" s="1296" t="s">
        <v>6624</v>
      </c>
      <c r="B775" s="1289">
        <f>'Part 3'!T200</f>
        <v>0</v>
      </c>
      <c r="C775" s="839" t="s">
        <v>3695</v>
      </c>
      <c r="D775" s="1290"/>
      <c r="E775" s="1290"/>
      <c r="F775" s="839" t="s">
        <v>6008</v>
      </c>
      <c r="G775" s="839" t="s">
        <v>6236</v>
      </c>
      <c r="H775" s="839" t="s">
        <v>6322</v>
      </c>
      <c r="I775" s="839">
        <v>676</v>
      </c>
    </row>
    <row r="776" spans="1:9" x14ac:dyDescent="0.2">
      <c r="A776" s="1296" t="s">
        <v>6626</v>
      </c>
      <c r="B776" s="1289">
        <f>'Part 3'!W200</f>
        <v>0</v>
      </c>
      <c r="C776" s="839" t="s">
        <v>3695</v>
      </c>
      <c r="D776" s="1290"/>
      <c r="E776" s="1290"/>
      <c r="F776" s="839" t="s">
        <v>6009</v>
      </c>
      <c r="G776" s="839" t="s">
        <v>6237</v>
      </c>
      <c r="H776" s="839" t="s">
        <v>6322</v>
      </c>
      <c r="I776" s="839">
        <v>677</v>
      </c>
    </row>
    <row r="777" spans="1:9" x14ac:dyDescent="0.2">
      <c r="A777" s="1296" t="s">
        <v>6628</v>
      </c>
      <c r="B777" s="1289">
        <f>'Part 3'!Z200</f>
        <v>0</v>
      </c>
      <c r="C777" s="839" t="s">
        <v>3695</v>
      </c>
      <c r="D777" s="1290"/>
      <c r="E777" s="1290"/>
      <c r="F777" s="839" t="s">
        <v>6010</v>
      </c>
      <c r="G777" s="839" t="s">
        <v>6238</v>
      </c>
      <c r="H777" s="839" t="s">
        <v>6322</v>
      </c>
      <c r="I777" s="839">
        <v>678</v>
      </c>
    </row>
    <row r="778" spans="1:9" x14ac:dyDescent="0.2">
      <c r="A778" s="1296" t="s">
        <v>6630</v>
      </c>
      <c r="B778" s="1289">
        <f>'Part 3'!T202</f>
        <v>0</v>
      </c>
      <c r="C778" s="839" t="s">
        <v>3695</v>
      </c>
      <c r="D778" s="1290"/>
      <c r="E778" s="1290"/>
      <c r="F778" s="839" t="s">
        <v>6011</v>
      </c>
      <c r="G778" s="839" t="s">
        <v>6239</v>
      </c>
      <c r="H778" s="839" t="s">
        <v>6322</v>
      </c>
      <c r="I778" s="839">
        <v>679</v>
      </c>
    </row>
    <row r="779" spans="1:9" x14ac:dyDescent="0.2">
      <c r="A779" s="1296" t="s">
        <v>6632</v>
      </c>
      <c r="B779" s="1289">
        <f>'Part 3'!W202</f>
        <v>0</v>
      </c>
      <c r="C779" s="839" t="s">
        <v>3695</v>
      </c>
      <c r="D779" s="1290"/>
      <c r="E779" s="1290"/>
      <c r="F779" s="839" t="s">
        <v>6012</v>
      </c>
      <c r="G779" s="839" t="s">
        <v>6240</v>
      </c>
      <c r="H779" s="839" t="s">
        <v>6322</v>
      </c>
      <c r="I779" s="839">
        <v>680</v>
      </c>
    </row>
    <row r="780" spans="1:9" x14ac:dyDescent="0.2">
      <c r="A780" s="1296" t="s">
        <v>6634</v>
      </c>
      <c r="B780" s="1289">
        <f>'Part 3'!Z202</f>
        <v>0</v>
      </c>
      <c r="C780" s="839" t="s">
        <v>3695</v>
      </c>
      <c r="D780" s="1290"/>
      <c r="E780" s="1290"/>
      <c r="F780" s="839" t="s">
        <v>6013</v>
      </c>
      <c r="G780" s="839" t="s">
        <v>6241</v>
      </c>
      <c r="H780" s="839" t="s">
        <v>6322</v>
      </c>
      <c r="I780" s="839">
        <v>681</v>
      </c>
    </row>
    <row r="781" spans="1:9" x14ac:dyDescent="0.2">
      <c r="A781" s="1296" t="s">
        <v>6636</v>
      </c>
      <c r="B781" s="1289">
        <f>'Part 3'!T206</f>
        <v>0</v>
      </c>
      <c r="C781" s="839" t="s">
        <v>3695</v>
      </c>
      <c r="D781" s="1290"/>
      <c r="E781" s="1290"/>
      <c r="F781" s="839" t="s">
        <v>6014</v>
      </c>
      <c r="G781" s="839" t="s">
        <v>6242</v>
      </c>
      <c r="H781" s="839" t="s">
        <v>6322</v>
      </c>
      <c r="I781" s="839">
        <v>682</v>
      </c>
    </row>
    <row r="782" spans="1:9" x14ac:dyDescent="0.2">
      <c r="A782" s="1296" t="s">
        <v>6638</v>
      </c>
      <c r="B782" s="1289">
        <f>'Part 3'!W206</f>
        <v>0</v>
      </c>
      <c r="C782" s="839" t="s">
        <v>3695</v>
      </c>
      <c r="D782" s="1290"/>
      <c r="E782" s="1290"/>
      <c r="F782" s="839" t="s">
        <v>6015</v>
      </c>
      <c r="G782" s="839" t="s">
        <v>6243</v>
      </c>
      <c r="H782" s="839" t="s">
        <v>6322</v>
      </c>
      <c r="I782" s="839">
        <v>683</v>
      </c>
    </row>
    <row r="783" spans="1:9" x14ac:dyDescent="0.2">
      <c r="A783" s="1296" t="s">
        <v>6640</v>
      </c>
      <c r="B783" s="1289">
        <f>'Part 3'!Z206</f>
        <v>0</v>
      </c>
      <c r="C783" s="839" t="s">
        <v>3695</v>
      </c>
      <c r="D783" s="1290"/>
      <c r="E783" s="1290"/>
      <c r="F783" s="839" t="s">
        <v>6016</v>
      </c>
      <c r="G783" s="839" t="s">
        <v>6244</v>
      </c>
      <c r="H783" s="839" t="s">
        <v>6322</v>
      </c>
      <c r="I783" s="839">
        <v>684</v>
      </c>
    </row>
    <row r="784" spans="1:9" x14ac:dyDescent="0.2">
      <c r="A784" s="1296" t="s">
        <v>6642</v>
      </c>
      <c r="B784" s="1289">
        <f>'Part 3'!T210</f>
        <v>0</v>
      </c>
      <c r="C784" s="839" t="s">
        <v>3695</v>
      </c>
      <c r="D784" s="1290"/>
      <c r="E784" s="1290"/>
      <c r="F784" s="839" t="s">
        <v>6017</v>
      </c>
      <c r="G784" s="839" t="s">
        <v>6245</v>
      </c>
      <c r="H784" s="839" t="s">
        <v>6322</v>
      </c>
      <c r="I784" s="839">
        <v>685</v>
      </c>
    </row>
    <row r="785" spans="1:9" x14ac:dyDescent="0.2">
      <c r="A785" s="1296" t="s">
        <v>6644</v>
      </c>
      <c r="B785" s="1289">
        <f>'Part 3'!W210</f>
        <v>0</v>
      </c>
      <c r="C785" s="839" t="s">
        <v>3695</v>
      </c>
      <c r="D785" s="1290"/>
      <c r="E785" s="1290"/>
      <c r="F785" s="839" t="s">
        <v>6018</v>
      </c>
      <c r="G785" s="839" t="s">
        <v>6246</v>
      </c>
      <c r="H785" s="839" t="s">
        <v>6322</v>
      </c>
      <c r="I785" s="839">
        <v>686</v>
      </c>
    </row>
    <row r="786" spans="1:9" x14ac:dyDescent="0.2">
      <c r="A786" s="1296" t="s">
        <v>6646</v>
      </c>
      <c r="B786" s="1289">
        <f>'Part 3'!Z210</f>
        <v>0</v>
      </c>
      <c r="C786" s="839" t="s">
        <v>3695</v>
      </c>
      <c r="D786" s="1290"/>
      <c r="E786" s="1290"/>
      <c r="F786" s="839" t="s">
        <v>6019</v>
      </c>
      <c r="G786" s="839" t="s">
        <v>6247</v>
      </c>
      <c r="H786" s="839" t="s">
        <v>6322</v>
      </c>
      <c r="I786" s="839">
        <v>687</v>
      </c>
    </row>
    <row r="787" spans="1:9" x14ac:dyDescent="0.2">
      <c r="A787" s="1296" t="s">
        <v>6925</v>
      </c>
      <c r="B787" s="1289">
        <f>'Part 3'!T217</f>
        <v>0</v>
      </c>
      <c r="C787" s="839" t="s">
        <v>3695</v>
      </c>
      <c r="D787" s="1290"/>
      <c r="E787" s="1290"/>
      <c r="F787" s="839"/>
      <c r="G787" s="839"/>
      <c r="H787" s="839"/>
      <c r="I787" s="839"/>
    </row>
    <row r="788" spans="1:9" x14ac:dyDescent="0.2">
      <c r="A788" s="1296" t="s">
        <v>6926</v>
      </c>
      <c r="B788" s="1289">
        <f>'Part 3'!W217</f>
        <v>0</v>
      </c>
      <c r="C788" s="839" t="s">
        <v>3695</v>
      </c>
      <c r="D788" s="1290"/>
      <c r="E788" s="1290"/>
      <c r="F788" s="839"/>
      <c r="G788" s="839"/>
      <c r="H788" s="839"/>
      <c r="I788" s="839"/>
    </row>
    <row r="789" spans="1:9" x14ac:dyDescent="0.2">
      <c r="A789" s="1296" t="s">
        <v>6927</v>
      </c>
      <c r="B789" s="1289">
        <f>'Part 3'!Z217</f>
        <v>0</v>
      </c>
      <c r="C789" s="839" t="s">
        <v>3695</v>
      </c>
      <c r="D789" s="1290"/>
      <c r="E789" s="1290"/>
      <c r="F789" s="839"/>
      <c r="G789" s="839"/>
      <c r="H789" s="839"/>
      <c r="I789" s="839"/>
    </row>
    <row r="790" spans="1:9" x14ac:dyDescent="0.2">
      <c r="A790" s="1296" t="s">
        <v>6648</v>
      </c>
      <c r="B790" s="1289">
        <f>'Part 3'!T214</f>
        <v>0</v>
      </c>
      <c r="C790" s="839" t="s">
        <v>3695</v>
      </c>
      <c r="D790" s="1290"/>
      <c r="E790" s="1290"/>
      <c r="F790" s="839" t="s">
        <v>6020</v>
      </c>
      <c r="G790" s="839" t="s">
        <v>6248</v>
      </c>
      <c r="H790" s="839" t="s">
        <v>6322</v>
      </c>
      <c r="I790" s="839">
        <v>688</v>
      </c>
    </row>
    <row r="791" spans="1:9" x14ac:dyDescent="0.2">
      <c r="A791" s="1296" t="s">
        <v>6650</v>
      </c>
      <c r="B791" s="1289">
        <f>'Part 3'!W214</f>
        <v>0</v>
      </c>
      <c r="C791" s="839" t="s">
        <v>3695</v>
      </c>
      <c r="D791" s="1290"/>
      <c r="E791" s="1290"/>
      <c r="F791" s="839" t="s">
        <v>6021</v>
      </c>
      <c r="G791" s="839" t="s">
        <v>6249</v>
      </c>
      <c r="H791" s="839" t="s">
        <v>6322</v>
      </c>
      <c r="I791" s="839">
        <v>689</v>
      </c>
    </row>
    <row r="792" spans="1:9" x14ac:dyDescent="0.2">
      <c r="A792" s="1296" t="s">
        <v>6652</v>
      </c>
      <c r="B792" s="1289">
        <f>'Part 3'!Z214</f>
        <v>0</v>
      </c>
      <c r="C792" s="839" t="s">
        <v>3695</v>
      </c>
      <c r="D792" s="1290"/>
      <c r="E792" s="1290"/>
      <c r="F792" s="839" t="s">
        <v>6022</v>
      </c>
      <c r="G792" s="839" t="s">
        <v>6250</v>
      </c>
      <c r="H792" s="839" t="s">
        <v>6322</v>
      </c>
      <c r="I792" s="839">
        <v>690</v>
      </c>
    </row>
    <row r="793" spans="1:9" x14ac:dyDescent="0.2">
      <c r="A793" s="1296" t="s">
        <v>6654</v>
      </c>
      <c r="B793" s="1289">
        <f>'Part 3'!T222</f>
        <v>0</v>
      </c>
      <c r="C793" s="839" t="s">
        <v>3695</v>
      </c>
      <c r="D793" s="1290"/>
      <c r="E793" s="1290"/>
      <c r="F793" s="839" t="s">
        <v>6023</v>
      </c>
      <c r="G793" s="839" t="s">
        <v>6251</v>
      </c>
      <c r="H793" s="839" t="s">
        <v>6322</v>
      </c>
      <c r="I793" s="839">
        <v>694</v>
      </c>
    </row>
    <row r="794" spans="1:9" x14ac:dyDescent="0.2">
      <c r="A794" s="1296" t="s">
        <v>6656</v>
      </c>
      <c r="B794" s="1289">
        <f>'Part 3'!W222</f>
        <v>0</v>
      </c>
      <c r="C794" s="839" t="s">
        <v>3695</v>
      </c>
      <c r="D794" s="1290"/>
      <c r="E794" s="1290"/>
      <c r="F794" s="839" t="s">
        <v>6024</v>
      </c>
      <c r="G794" s="839" t="s">
        <v>6252</v>
      </c>
      <c r="H794" s="839" t="s">
        <v>6322</v>
      </c>
      <c r="I794" s="839">
        <v>695</v>
      </c>
    </row>
    <row r="795" spans="1:9" x14ac:dyDescent="0.2">
      <c r="A795" s="1296" t="s">
        <v>6658</v>
      </c>
      <c r="B795" s="1289">
        <f>'Part 3'!Z222</f>
        <v>0</v>
      </c>
      <c r="C795" s="839" t="s">
        <v>3695</v>
      </c>
      <c r="D795" s="1290"/>
      <c r="E795" s="1290"/>
      <c r="F795" s="839" t="s">
        <v>6025</v>
      </c>
      <c r="G795" s="839" t="s">
        <v>6253</v>
      </c>
      <c r="H795" s="839" t="s">
        <v>6322</v>
      </c>
      <c r="I795" s="839">
        <v>696</v>
      </c>
    </row>
    <row r="796" spans="1:9" x14ac:dyDescent="0.2">
      <c r="A796" s="1296" t="s">
        <v>6660</v>
      </c>
      <c r="B796" s="1289">
        <f>'Part 3'!T226</f>
        <v>0</v>
      </c>
      <c r="C796" s="839" t="s">
        <v>3695</v>
      </c>
      <c r="D796" s="1290"/>
      <c r="E796" s="1290"/>
      <c r="F796" s="839" t="s">
        <v>6026</v>
      </c>
      <c r="G796" s="839" t="s">
        <v>6254</v>
      </c>
      <c r="H796" s="839" t="s">
        <v>6322</v>
      </c>
      <c r="I796" s="839">
        <v>697</v>
      </c>
    </row>
    <row r="797" spans="1:9" x14ac:dyDescent="0.2">
      <c r="A797" s="1296" t="s">
        <v>6662</v>
      </c>
      <c r="B797" s="1289">
        <f>'Part 3'!W226</f>
        <v>0</v>
      </c>
      <c r="C797" s="839" t="s">
        <v>3695</v>
      </c>
      <c r="D797" s="1290"/>
      <c r="E797" s="1290"/>
      <c r="F797" s="839" t="s">
        <v>6027</v>
      </c>
      <c r="G797" s="839" t="s">
        <v>6255</v>
      </c>
      <c r="H797" s="839" t="s">
        <v>6322</v>
      </c>
      <c r="I797" s="839">
        <v>698</v>
      </c>
    </row>
    <row r="798" spans="1:9" x14ac:dyDescent="0.2">
      <c r="A798" s="1296" t="s">
        <v>6664</v>
      </c>
      <c r="B798" s="1289">
        <f>'Part 3'!Z226</f>
        <v>0</v>
      </c>
      <c r="C798" s="839" t="s">
        <v>3695</v>
      </c>
      <c r="D798" s="1290"/>
      <c r="E798" s="1290"/>
      <c r="F798" s="839" t="s">
        <v>6028</v>
      </c>
      <c r="G798" s="839" t="s">
        <v>6256</v>
      </c>
      <c r="H798" s="839" t="s">
        <v>6322</v>
      </c>
      <c r="I798" s="839">
        <v>699</v>
      </c>
    </row>
    <row r="799" spans="1:9" x14ac:dyDescent="0.2">
      <c r="A799" s="1296" t="s">
        <v>6666</v>
      </c>
      <c r="B799" s="1289">
        <f>'Part 3'!T230</f>
        <v>0</v>
      </c>
      <c r="C799" s="839" t="s">
        <v>3695</v>
      </c>
      <c r="D799" s="1290"/>
      <c r="E799" s="1290"/>
      <c r="F799" s="839" t="s">
        <v>6029</v>
      </c>
      <c r="G799" s="839" t="s">
        <v>6257</v>
      </c>
      <c r="H799" s="839" t="s">
        <v>6322</v>
      </c>
      <c r="I799" s="839">
        <v>700</v>
      </c>
    </row>
    <row r="800" spans="1:9" x14ac:dyDescent="0.2">
      <c r="A800" s="1296" t="s">
        <v>6668</v>
      </c>
      <c r="B800" s="1289">
        <f>'Part 3'!W230</f>
        <v>0</v>
      </c>
      <c r="C800" s="839" t="s">
        <v>3695</v>
      </c>
      <c r="D800" s="1290"/>
      <c r="E800" s="1290"/>
      <c r="F800" s="839" t="s">
        <v>6030</v>
      </c>
      <c r="G800" s="839" t="s">
        <v>6258</v>
      </c>
      <c r="H800" s="839" t="s">
        <v>6322</v>
      </c>
      <c r="I800" s="839">
        <v>701</v>
      </c>
    </row>
    <row r="801" spans="1:9" x14ac:dyDescent="0.2">
      <c r="A801" s="1296" t="s">
        <v>6670</v>
      </c>
      <c r="B801" s="1289">
        <f>'Part 3'!Z230</f>
        <v>0</v>
      </c>
      <c r="C801" s="839" t="s">
        <v>3695</v>
      </c>
      <c r="D801" s="1290"/>
      <c r="E801" s="1290"/>
      <c r="F801" s="839" t="s">
        <v>6031</v>
      </c>
      <c r="G801" s="839" t="s">
        <v>6259</v>
      </c>
      <c r="H801" s="839" t="s">
        <v>6322</v>
      </c>
      <c r="I801" s="839">
        <v>702</v>
      </c>
    </row>
    <row r="802" spans="1:9" x14ac:dyDescent="0.2">
      <c r="A802" s="1296" t="s">
        <v>6672</v>
      </c>
      <c r="B802" s="1289">
        <f>'Part 3'!T232</f>
        <v>0</v>
      </c>
      <c r="C802" s="839" t="s">
        <v>3695</v>
      </c>
      <c r="D802" s="1290"/>
      <c r="E802" s="1290"/>
      <c r="F802" s="839" t="s">
        <v>6032</v>
      </c>
      <c r="G802" s="839" t="s">
        <v>6260</v>
      </c>
      <c r="H802" s="839" t="s">
        <v>6322</v>
      </c>
      <c r="I802" s="839">
        <v>703</v>
      </c>
    </row>
    <row r="803" spans="1:9" x14ac:dyDescent="0.2">
      <c r="A803" s="1296" t="s">
        <v>6674</v>
      </c>
      <c r="B803" s="1289">
        <f>'Part 3'!W232</f>
        <v>0</v>
      </c>
      <c r="C803" s="839" t="s">
        <v>3695</v>
      </c>
      <c r="D803" s="1290"/>
      <c r="E803" s="1290"/>
      <c r="F803" s="839" t="s">
        <v>6033</v>
      </c>
      <c r="G803" s="839" t="s">
        <v>6261</v>
      </c>
      <c r="H803" s="839" t="s">
        <v>6322</v>
      </c>
      <c r="I803" s="839">
        <v>704</v>
      </c>
    </row>
    <row r="804" spans="1:9" x14ac:dyDescent="0.2">
      <c r="A804" s="1296" t="s">
        <v>6676</v>
      </c>
      <c r="B804" s="1289">
        <f>'Part 3'!Z232</f>
        <v>0</v>
      </c>
      <c r="C804" s="839" t="s">
        <v>3695</v>
      </c>
      <c r="D804" s="1290"/>
      <c r="E804" s="1290"/>
      <c r="F804" s="839" t="s">
        <v>6034</v>
      </c>
      <c r="G804" s="839" t="s">
        <v>6262</v>
      </c>
      <c r="H804" s="839" t="s">
        <v>6322</v>
      </c>
      <c r="I804" s="839">
        <v>705</v>
      </c>
    </row>
    <row r="805" spans="1:9" x14ac:dyDescent="0.2">
      <c r="A805" s="1296" t="s">
        <v>6678</v>
      </c>
      <c r="B805" s="1289">
        <f>'Part 3'!T236</f>
        <v>0</v>
      </c>
      <c r="C805" s="839" t="s">
        <v>3695</v>
      </c>
      <c r="D805" s="1290"/>
      <c r="E805" s="1290"/>
      <c r="F805" s="839" t="s">
        <v>6035</v>
      </c>
      <c r="G805" s="839" t="s">
        <v>6263</v>
      </c>
      <c r="H805" s="839" t="s">
        <v>6322</v>
      </c>
      <c r="I805" s="839">
        <v>706</v>
      </c>
    </row>
    <row r="806" spans="1:9" x14ac:dyDescent="0.2">
      <c r="A806" s="1296" t="s">
        <v>6680</v>
      </c>
      <c r="B806" s="1289">
        <f>'Part 3'!W236</f>
        <v>0</v>
      </c>
      <c r="C806" s="839" t="s">
        <v>3695</v>
      </c>
      <c r="D806" s="1290"/>
      <c r="E806" s="1290"/>
      <c r="F806" s="839" t="s">
        <v>6036</v>
      </c>
      <c r="G806" s="839" t="s">
        <v>6264</v>
      </c>
      <c r="H806" s="839" t="s">
        <v>6322</v>
      </c>
      <c r="I806" s="839">
        <v>707</v>
      </c>
    </row>
    <row r="807" spans="1:9" x14ac:dyDescent="0.2">
      <c r="A807" s="1296" t="s">
        <v>6682</v>
      </c>
      <c r="B807" s="1289">
        <f>'Part 3'!Z236</f>
        <v>0</v>
      </c>
      <c r="C807" s="839" t="s">
        <v>3695</v>
      </c>
      <c r="D807" s="1290"/>
      <c r="E807" s="1290"/>
      <c r="F807" s="839" t="s">
        <v>6037</v>
      </c>
      <c r="G807" s="839" t="s">
        <v>6265</v>
      </c>
      <c r="H807" s="839" t="s">
        <v>6322</v>
      </c>
      <c r="I807" s="839">
        <v>708</v>
      </c>
    </row>
    <row r="808" spans="1:9" x14ac:dyDescent="0.2">
      <c r="A808" s="1296" t="s">
        <v>6684</v>
      </c>
      <c r="B808" s="1289">
        <f>'Part 3'!T240</f>
        <v>0</v>
      </c>
      <c r="C808" s="839" t="s">
        <v>3695</v>
      </c>
      <c r="D808" s="1290"/>
      <c r="E808" s="1290"/>
      <c r="F808" s="839" t="s">
        <v>6038</v>
      </c>
      <c r="G808" s="839" t="s">
        <v>6266</v>
      </c>
      <c r="H808" s="839" t="s">
        <v>6322</v>
      </c>
      <c r="I808" s="839">
        <v>709</v>
      </c>
    </row>
    <row r="809" spans="1:9" x14ac:dyDescent="0.2">
      <c r="A809" s="1296" t="s">
        <v>6686</v>
      </c>
      <c r="B809" s="1289">
        <f>'Part 3'!W240</f>
        <v>0</v>
      </c>
      <c r="C809" s="839" t="s">
        <v>3695</v>
      </c>
      <c r="D809" s="1290"/>
      <c r="E809" s="1290"/>
      <c r="F809" s="839" t="s">
        <v>6039</v>
      </c>
      <c r="G809" s="839" t="s">
        <v>6267</v>
      </c>
      <c r="H809" s="839" t="s">
        <v>6322</v>
      </c>
      <c r="I809" s="839">
        <v>710</v>
      </c>
    </row>
    <row r="810" spans="1:9" x14ac:dyDescent="0.2">
      <c r="A810" s="1296" t="s">
        <v>6688</v>
      </c>
      <c r="B810" s="1289">
        <f>'Part 3'!Z240</f>
        <v>0</v>
      </c>
      <c r="C810" s="839" t="s">
        <v>3695</v>
      </c>
      <c r="D810" s="1290"/>
      <c r="E810" s="1290"/>
      <c r="F810" s="839" t="s">
        <v>6040</v>
      </c>
      <c r="G810" s="839" t="s">
        <v>6268</v>
      </c>
      <c r="H810" s="839" t="s">
        <v>6322</v>
      </c>
      <c r="I810" s="839">
        <v>711</v>
      </c>
    </row>
    <row r="811" spans="1:9" x14ac:dyDescent="0.2">
      <c r="A811" s="1296" t="s">
        <v>6958</v>
      </c>
      <c r="B811" s="1289">
        <f>'Part 3'!T101</f>
        <v>0</v>
      </c>
      <c r="C811" s="839" t="s">
        <v>3695</v>
      </c>
      <c r="D811" s="1290"/>
      <c r="E811" s="1290"/>
      <c r="F811" s="839" t="s">
        <v>6041</v>
      </c>
      <c r="G811" s="839" t="s">
        <v>6275</v>
      </c>
      <c r="H811" s="839" t="s">
        <v>6322</v>
      </c>
      <c r="I811" s="839">
        <v>718</v>
      </c>
    </row>
    <row r="812" spans="1:9" x14ac:dyDescent="0.2">
      <c r="A812" s="1296" t="s">
        <v>6959</v>
      </c>
      <c r="B812" s="1289">
        <f>'Part 3'!W101</f>
        <v>0</v>
      </c>
      <c r="C812" s="839" t="s">
        <v>3695</v>
      </c>
      <c r="D812" s="1290"/>
      <c r="E812" s="1290"/>
      <c r="F812" s="839" t="s">
        <v>6042</v>
      </c>
      <c r="G812" s="839" t="s">
        <v>6276</v>
      </c>
      <c r="H812" s="839" t="s">
        <v>6322</v>
      </c>
      <c r="I812" s="839">
        <v>719</v>
      </c>
    </row>
    <row r="813" spans="1:9" x14ac:dyDescent="0.2">
      <c r="A813" s="1296" t="s">
        <v>6960</v>
      </c>
      <c r="B813" s="1289">
        <f>'Part 3'!Z101</f>
        <v>0</v>
      </c>
      <c r="C813" s="839" t="s">
        <v>3695</v>
      </c>
      <c r="D813" s="1290"/>
      <c r="E813" s="1290"/>
      <c r="F813" s="839" t="s">
        <v>6043</v>
      </c>
      <c r="G813" s="839" t="s">
        <v>6277</v>
      </c>
      <c r="H813" s="839" t="s">
        <v>6322</v>
      </c>
      <c r="I813" s="839">
        <v>720</v>
      </c>
    </row>
    <row r="814" spans="1:9" x14ac:dyDescent="0.2">
      <c r="A814" s="1296" t="s">
        <v>6690</v>
      </c>
      <c r="B814" s="1289">
        <f>'Part 3'!T244</f>
        <v>0</v>
      </c>
      <c r="C814" s="839" t="s">
        <v>3695</v>
      </c>
      <c r="D814" s="1290"/>
      <c r="E814" s="1290"/>
      <c r="F814" s="839" t="s">
        <v>6044</v>
      </c>
      <c r="G814" s="839" t="s">
        <v>6278</v>
      </c>
      <c r="H814" s="839" t="s">
        <v>6322</v>
      </c>
      <c r="I814" s="839">
        <v>721</v>
      </c>
    </row>
    <row r="815" spans="1:9" x14ac:dyDescent="0.2">
      <c r="A815" s="1296" t="s">
        <v>6692</v>
      </c>
      <c r="B815" s="1289">
        <f>'Part 3'!W244</f>
        <v>0</v>
      </c>
      <c r="C815" s="839" t="s">
        <v>3695</v>
      </c>
      <c r="D815" s="1290"/>
      <c r="E815" s="1290"/>
      <c r="F815" s="839" t="s">
        <v>6045</v>
      </c>
      <c r="G815" s="839" t="s">
        <v>6279</v>
      </c>
      <c r="H815" s="839" t="s">
        <v>6322</v>
      </c>
      <c r="I815" s="839">
        <v>722</v>
      </c>
    </row>
    <row r="816" spans="1:9" x14ac:dyDescent="0.2">
      <c r="A816" s="1296" t="s">
        <v>6694</v>
      </c>
      <c r="B816" s="1289">
        <f>'Part 3'!Z244</f>
        <v>0</v>
      </c>
      <c r="C816" s="839" t="s">
        <v>3695</v>
      </c>
      <c r="D816" s="1290"/>
      <c r="E816" s="1290"/>
      <c r="F816" s="839" t="s">
        <v>6046</v>
      </c>
      <c r="G816" s="839" t="s">
        <v>6280</v>
      </c>
      <c r="H816" s="839" t="s">
        <v>6322</v>
      </c>
      <c r="I816" s="839">
        <v>723</v>
      </c>
    </row>
    <row r="817" spans="1:9" x14ac:dyDescent="0.2">
      <c r="A817" s="1296" t="s">
        <v>6696</v>
      </c>
      <c r="B817" s="1289">
        <f>'Part 3'!T247</f>
        <v>0</v>
      </c>
      <c r="C817" s="839" t="s">
        <v>3695</v>
      </c>
      <c r="D817" s="1290"/>
      <c r="E817" s="1290"/>
      <c r="F817" s="839" t="s">
        <v>6047</v>
      </c>
      <c r="G817" s="839" t="s">
        <v>6281</v>
      </c>
      <c r="H817" s="839" t="s">
        <v>6322</v>
      </c>
      <c r="I817" s="839">
        <v>724</v>
      </c>
    </row>
    <row r="818" spans="1:9" x14ac:dyDescent="0.2">
      <c r="A818" s="1296" t="s">
        <v>6698</v>
      </c>
      <c r="B818" s="1289">
        <f>'Part 3'!W247</f>
        <v>0</v>
      </c>
      <c r="C818" s="839" t="s">
        <v>3695</v>
      </c>
      <c r="D818" s="1290"/>
      <c r="E818" s="1290"/>
      <c r="F818" s="839" t="s">
        <v>6048</v>
      </c>
      <c r="G818" s="839" t="s">
        <v>6282</v>
      </c>
      <c r="H818" s="839" t="s">
        <v>6322</v>
      </c>
      <c r="I818" s="839">
        <v>725</v>
      </c>
    </row>
    <row r="819" spans="1:9" x14ac:dyDescent="0.2">
      <c r="A819" s="1296" t="s">
        <v>6700</v>
      </c>
      <c r="B819" s="1289">
        <f>'Part 3'!Z247</f>
        <v>0</v>
      </c>
      <c r="C819" s="839" t="s">
        <v>3695</v>
      </c>
      <c r="D819" s="1290"/>
      <c r="E819" s="1290"/>
      <c r="F819" s="839" t="s">
        <v>6049</v>
      </c>
      <c r="G819" s="839" t="s">
        <v>6283</v>
      </c>
      <c r="H819" s="839" t="s">
        <v>6322</v>
      </c>
      <c r="I819" s="839">
        <v>726</v>
      </c>
    </row>
    <row r="820" spans="1:9" x14ac:dyDescent="0.2">
      <c r="A820" s="1296" t="s">
        <v>6702</v>
      </c>
      <c r="B820" s="1289">
        <f>'Part 3'!T251</f>
        <v>0</v>
      </c>
      <c r="C820" s="839" t="s">
        <v>3695</v>
      </c>
      <c r="D820" s="1290"/>
      <c r="E820" s="1290"/>
      <c r="F820" s="839" t="s">
        <v>6050</v>
      </c>
      <c r="G820" s="839" t="s">
        <v>6284</v>
      </c>
      <c r="H820" s="839" t="s">
        <v>6322</v>
      </c>
      <c r="I820" s="839">
        <v>727</v>
      </c>
    </row>
    <row r="821" spans="1:9" x14ac:dyDescent="0.2">
      <c r="A821" s="1296" t="s">
        <v>6704</v>
      </c>
      <c r="B821" s="1289">
        <f>'Part 3'!W251</f>
        <v>0</v>
      </c>
      <c r="C821" s="839" t="s">
        <v>3695</v>
      </c>
      <c r="D821" s="1290"/>
      <c r="E821" s="1290"/>
      <c r="F821" s="839" t="s">
        <v>6051</v>
      </c>
      <c r="G821" s="839" t="s">
        <v>6285</v>
      </c>
      <c r="H821" s="839" t="s">
        <v>6322</v>
      </c>
      <c r="I821" s="839">
        <v>728</v>
      </c>
    </row>
    <row r="822" spans="1:9" x14ac:dyDescent="0.2">
      <c r="A822" s="1296" t="s">
        <v>6706</v>
      </c>
      <c r="B822" s="1289">
        <f>'Part 3'!Z251</f>
        <v>0</v>
      </c>
      <c r="C822" s="839" t="s">
        <v>3695</v>
      </c>
      <c r="D822" s="1290"/>
      <c r="E822" s="1290"/>
      <c r="F822" s="839" t="s">
        <v>6052</v>
      </c>
      <c r="G822" s="839" t="s">
        <v>6286</v>
      </c>
      <c r="H822" s="839" t="s">
        <v>6322</v>
      </c>
      <c r="I822" s="839">
        <v>729</v>
      </c>
    </row>
    <row r="823" spans="1:9" x14ac:dyDescent="0.2">
      <c r="A823" s="1296" t="s">
        <v>6708</v>
      </c>
      <c r="B823" s="1289">
        <f>'Part 3'!T253</f>
        <v>0</v>
      </c>
      <c r="C823" s="839" t="s">
        <v>3695</v>
      </c>
      <c r="D823" s="1290"/>
      <c r="E823" s="1290"/>
      <c r="F823" s="839" t="s">
        <v>6053</v>
      </c>
      <c r="G823" s="839" t="s">
        <v>6287</v>
      </c>
      <c r="H823" s="839" t="s">
        <v>6322</v>
      </c>
      <c r="I823" s="839">
        <v>730</v>
      </c>
    </row>
    <row r="824" spans="1:9" x14ac:dyDescent="0.2">
      <c r="A824" s="1296" t="s">
        <v>6710</v>
      </c>
      <c r="B824" s="1289">
        <f>'Part 3'!W253</f>
        <v>0</v>
      </c>
      <c r="C824" s="839" t="s">
        <v>3695</v>
      </c>
      <c r="D824" s="1290"/>
      <c r="E824" s="1290"/>
      <c r="F824" s="839" t="s">
        <v>6054</v>
      </c>
      <c r="G824" s="839" t="s">
        <v>6288</v>
      </c>
      <c r="H824" s="839" t="s">
        <v>6322</v>
      </c>
      <c r="I824" s="839">
        <v>731</v>
      </c>
    </row>
    <row r="825" spans="1:9" x14ac:dyDescent="0.2">
      <c r="A825" s="1296" t="s">
        <v>6712</v>
      </c>
      <c r="B825" s="1289">
        <f>'Part 3'!Z253</f>
        <v>0</v>
      </c>
      <c r="C825" s="839" t="s">
        <v>3695</v>
      </c>
      <c r="D825" s="1290"/>
      <c r="E825" s="1290"/>
      <c r="F825" s="839" t="s">
        <v>6055</v>
      </c>
      <c r="G825" s="839" t="s">
        <v>6289</v>
      </c>
      <c r="H825" s="839" t="s">
        <v>6322</v>
      </c>
      <c r="I825" s="839">
        <v>732</v>
      </c>
    </row>
    <row r="826" spans="1:9" x14ac:dyDescent="0.2">
      <c r="A826" s="1296" t="s">
        <v>6714</v>
      </c>
      <c r="B826" s="1289">
        <f>'Part 3'!T257</f>
        <v>0</v>
      </c>
      <c r="C826" s="839" t="s">
        <v>3695</v>
      </c>
      <c r="D826" s="1290"/>
      <c r="E826" s="1290"/>
      <c r="F826" s="839" t="s">
        <v>6056</v>
      </c>
      <c r="G826" s="839" t="s">
        <v>6290</v>
      </c>
      <c r="H826" s="839" t="s">
        <v>6322</v>
      </c>
      <c r="I826" s="839">
        <v>733</v>
      </c>
    </row>
    <row r="827" spans="1:9" x14ac:dyDescent="0.2">
      <c r="A827" s="1296" t="s">
        <v>6716</v>
      </c>
      <c r="B827" s="1289">
        <f>'Part 3'!W257</f>
        <v>0</v>
      </c>
      <c r="C827" s="839" t="s">
        <v>3695</v>
      </c>
      <c r="D827" s="1290"/>
      <c r="E827" s="1290"/>
      <c r="F827" s="839" t="s">
        <v>6057</v>
      </c>
      <c r="G827" s="839" t="s">
        <v>6291</v>
      </c>
      <c r="H827" s="839" t="s">
        <v>6322</v>
      </c>
      <c r="I827" s="839">
        <v>734</v>
      </c>
    </row>
    <row r="828" spans="1:9" x14ac:dyDescent="0.2">
      <c r="A828" s="1296" t="s">
        <v>6718</v>
      </c>
      <c r="B828" s="1289">
        <f>'Part 3'!Z257</f>
        <v>0</v>
      </c>
      <c r="C828" s="839" t="s">
        <v>3695</v>
      </c>
      <c r="D828" s="1290"/>
      <c r="E828" s="1290"/>
      <c r="F828" s="839" t="s">
        <v>6058</v>
      </c>
      <c r="G828" s="839" t="s">
        <v>6292</v>
      </c>
      <c r="H828" s="839" t="s">
        <v>6322</v>
      </c>
      <c r="I828" s="839">
        <v>735</v>
      </c>
    </row>
    <row r="829" spans="1:9" x14ac:dyDescent="0.2">
      <c r="A829" s="1296" t="s">
        <v>6720</v>
      </c>
      <c r="B829" s="1289">
        <f>'Part 3'!T263</f>
        <v>0</v>
      </c>
      <c r="C829" s="839" t="s">
        <v>3696</v>
      </c>
      <c r="D829" s="1290"/>
      <c r="E829" s="1290"/>
      <c r="F829" s="839" t="s">
        <v>6059</v>
      </c>
      <c r="G829" s="839" t="s">
        <v>6293</v>
      </c>
      <c r="H829" s="839" t="s">
        <v>6322</v>
      </c>
      <c r="I829" s="839">
        <v>736</v>
      </c>
    </row>
    <row r="830" spans="1:9" x14ac:dyDescent="0.2">
      <c r="A830" s="1296" t="s">
        <v>6722</v>
      </c>
      <c r="B830" s="1289">
        <f>'Part 3'!W263</f>
        <v>0</v>
      </c>
      <c r="C830" s="839" t="s">
        <v>3696</v>
      </c>
      <c r="D830" s="1290"/>
      <c r="E830" s="1290"/>
      <c r="F830" s="839" t="s">
        <v>6060</v>
      </c>
      <c r="G830" s="839" t="s">
        <v>6294</v>
      </c>
      <c r="H830" s="839" t="s">
        <v>6322</v>
      </c>
      <c r="I830" s="839">
        <v>737</v>
      </c>
    </row>
    <row r="831" spans="1:9" x14ac:dyDescent="0.2">
      <c r="A831" s="1296" t="s">
        <v>6724</v>
      </c>
      <c r="B831" s="1289">
        <f>'Part 3'!Z263</f>
        <v>0</v>
      </c>
      <c r="C831" s="839" t="s">
        <v>3696</v>
      </c>
      <c r="D831" s="1290"/>
      <c r="E831" s="1290"/>
      <c r="F831" s="839" t="s">
        <v>6061</v>
      </c>
      <c r="G831" s="839" t="s">
        <v>6295</v>
      </c>
      <c r="H831" s="839" t="s">
        <v>6322</v>
      </c>
      <c r="I831" s="839">
        <v>738</v>
      </c>
    </row>
    <row r="832" spans="1:9" x14ac:dyDescent="0.2">
      <c r="A832" s="1296" t="s">
        <v>6726</v>
      </c>
      <c r="B832" s="1289">
        <f>'Part 3'!T265</f>
        <v>0</v>
      </c>
      <c r="C832" s="839" t="s">
        <v>3695</v>
      </c>
      <c r="D832" s="1290"/>
      <c r="E832" s="1290"/>
      <c r="F832" s="839" t="s">
        <v>6062</v>
      </c>
      <c r="G832" s="839" t="s">
        <v>6296</v>
      </c>
      <c r="H832" s="839" t="s">
        <v>6322</v>
      </c>
      <c r="I832" s="839">
        <v>739</v>
      </c>
    </row>
    <row r="833" spans="1:9" x14ac:dyDescent="0.2">
      <c r="A833" s="1296" t="s">
        <v>6728</v>
      </c>
      <c r="B833" s="1289">
        <f>'Part 3'!W265</f>
        <v>0</v>
      </c>
      <c r="C833" s="839" t="s">
        <v>3695</v>
      </c>
      <c r="D833" s="1290"/>
      <c r="E833" s="1290"/>
      <c r="F833" s="839" t="s">
        <v>6063</v>
      </c>
      <c r="G833" s="839" t="s">
        <v>6297</v>
      </c>
      <c r="H833" s="839" t="s">
        <v>6322</v>
      </c>
      <c r="I833" s="839">
        <v>740</v>
      </c>
    </row>
    <row r="834" spans="1:9" x14ac:dyDescent="0.2">
      <c r="A834" s="1296" t="s">
        <v>6730</v>
      </c>
      <c r="B834" s="1289">
        <f>'Part 3'!Z265</f>
        <v>0</v>
      </c>
      <c r="C834" s="839" t="s">
        <v>3695</v>
      </c>
      <c r="D834" s="1290"/>
      <c r="E834" s="1290"/>
      <c r="F834" s="839" t="s">
        <v>6064</v>
      </c>
      <c r="G834" s="839" t="s">
        <v>6298</v>
      </c>
      <c r="H834" s="839" t="s">
        <v>6322</v>
      </c>
      <c r="I834" s="839">
        <v>741</v>
      </c>
    </row>
    <row r="835" spans="1:9" x14ac:dyDescent="0.2">
      <c r="A835" s="1296" t="s">
        <v>6732</v>
      </c>
      <c r="B835" s="1289">
        <f>'Part 3'!T267</f>
        <v>0</v>
      </c>
      <c r="C835" s="839" t="s">
        <v>3695</v>
      </c>
      <c r="D835" s="1290"/>
      <c r="E835" s="1290"/>
      <c r="F835" s="839" t="s">
        <v>6065</v>
      </c>
      <c r="G835" s="839" t="s">
        <v>6299</v>
      </c>
      <c r="H835" s="839" t="s">
        <v>6322</v>
      </c>
      <c r="I835" s="839">
        <v>742</v>
      </c>
    </row>
    <row r="836" spans="1:9" x14ac:dyDescent="0.2">
      <c r="A836" s="1296" t="s">
        <v>6734</v>
      </c>
      <c r="B836" s="1289">
        <f>'Part 3'!W267</f>
        <v>0</v>
      </c>
      <c r="C836" s="839" t="s">
        <v>3695</v>
      </c>
      <c r="D836" s="1290"/>
      <c r="E836" s="1290"/>
      <c r="F836" s="839" t="s">
        <v>6066</v>
      </c>
      <c r="G836" s="839" t="s">
        <v>6300</v>
      </c>
      <c r="H836" s="839" t="s">
        <v>6322</v>
      </c>
      <c r="I836" s="839">
        <v>743</v>
      </c>
    </row>
    <row r="837" spans="1:9" x14ac:dyDescent="0.2">
      <c r="A837" s="1296" t="s">
        <v>6736</v>
      </c>
      <c r="B837" s="1289">
        <f>'Part 3'!Z267</f>
        <v>0</v>
      </c>
      <c r="C837" s="839" t="s">
        <v>3695</v>
      </c>
      <c r="D837" s="1290"/>
      <c r="E837" s="1290"/>
      <c r="F837" s="839" t="s">
        <v>6067</v>
      </c>
      <c r="G837" s="839" t="s">
        <v>6301</v>
      </c>
      <c r="H837" s="839" t="s">
        <v>6322</v>
      </c>
      <c r="I837" s="839">
        <v>744</v>
      </c>
    </row>
    <row r="838" spans="1:9" x14ac:dyDescent="0.2">
      <c r="A838" s="1296" t="s">
        <v>6738</v>
      </c>
      <c r="B838" s="1289">
        <f>'Part 3'!T269</f>
        <v>0</v>
      </c>
      <c r="C838" s="839" t="s">
        <v>3695</v>
      </c>
      <c r="D838" s="1290"/>
      <c r="E838" s="1290"/>
      <c r="F838" s="839" t="s">
        <v>6068</v>
      </c>
      <c r="G838" s="839" t="s">
        <v>6302</v>
      </c>
      <c r="H838" s="839" t="s">
        <v>6322</v>
      </c>
      <c r="I838" s="839">
        <v>745</v>
      </c>
    </row>
    <row r="839" spans="1:9" x14ac:dyDescent="0.2">
      <c r="A839" s="1296" t="s">
        <v>6740</v>
      </c>
      <c r="B839" s="1289">
        <f>'Part 3'!W269</f>
        <v>0</v>
      </c>
      <c r="C839" s="839" t="s">
        <v>3695</v>
      </c>
      <c r="D839" s="1290"/>
      <c r="E839" s="1290"/>
      <c r="F839" s="839" t="s">
        <v>6069</v>
      </c>
      <c r="G839" s="839" t="s">
        <v>6303</v>
      </c>
      <c r="H839" s="839" t="s">
        <v>6322</v>
      </c>
      <c r="I839" s="839">
        <v>746</v>
      </c>
    </row>
    <row r="840" spans="1:9" x14ac:dyDescent="0.2">
      <c r="A840" s="1296" t="s">
        <v>6742</v>
      </c>
      <c r="B840" s="1289">
        <f>'Part 3'!Z269</f>
        <v>0</v>
      </c>
      <c r="C840" s="839" t="s">
        <v>3695</v>
      </c>
      <c r="D840" s="1290"/>
      <c r="E840" s="1290"/>
      <c r="F840" s="839" t="s">
        <v>6070</v>
      </c>
      <c r="G840" s="839" t="s">
        <v>6304</v>
      </c>
      <c r="H840" s="839" t="s">
        <v>6322</v>
      </c>
      <c r="I840" s="839">
        <v>747</v>
      </c>
    </row>
    <row r="841" spans="1:9" x14ac:dyDescent="0.2">
      <c r="A841" s="1296" t="s">
        <v>6744</v>
      </c>
      <c r="B841" s="1289">
        <f>'Part 3'!T271</f>
        <v>0</v>
      </c>
      <c r="C841" s="839" t="s">
        <v>3695</v>
      </c>
      <c r="D841" s="1290"/>
      <c r="E841" s="1290"/>
      <c r="F841" s="839" t="s">
        <v>6071</v>
      </c>
      <c r="G841" s="839" t="s">
        <v>6305</v>
      </c>
      <c r="H841" s="839" t="s">
        <v>6322</v>
      </c>
      <c r="I841" s="839">
        <v>748</v>
      </c>
    </row>
    <row r="842" spans="1:9" x14ac:dyDescent="0.2">
      <c r="A842" s="1296" t="s">
        <v>6746</v>
      </c>
      <c r="B842" s="1289">
        <f>'Part 3'!W271</f>
        <v>0</v>
      </c>
      <c r="C842" s="839" t="s">
        <v>3695</v>
      </c>
      <c r="D842" s="1290"/>
      <c r="E842" s="1290"/>
      <c r="F842" s="839" t="s">
        <v>6072</v>
      </c>
      <c r="G842" s="839" t="s">
        <v>6306</v>
      </c>
      <c r="H842" s="839" t="s">
        <v>6322</v>
      </c>
      <c r="I842" s="839">
        <v>749</v>
      </c>
    </row>
    <row r="843" spans="1:9" x14ac:dyDescent="0.2">
      <c r="A843" s="1296" t="s">
        <v>6748</v>
      </c>
      <c r="B843" s="1289">
        <f>'Part 3'!Z271</f>
        <v>0</v>
      </c>
      <c r="C843" s="839" t="s">
        <v>3695</v>
      </c>
      <c r="D843" s="1290"/>
      <c r="E843" s="1290"/>
      <c r="F843" s="839" t="s">
        <v>6073</v>
      </c>
      <c r="G843" s="839" t="s">
        <v>6307</v>
      </c>
      <c r="H843" s="839" t="s">
        <v>6322</v>
      </c>
      <c r="I843" s="839">
        <v>750</v>
      </c>
    </row>
    <row r="844" spans="1:9" x14ac:dyDescent="0.2">
      <c r="A844" s="1296" t="s">
        <v>6750</v>
      </c>
      <c r="B844" s="1289">
        <f>'Part 3'!T273</f>
        <v>0</v>
      </c>
      <c r="C844" s="839" t="s">
        <v>3695</v>
      </c>
      <c r="D844" s="1290"/>
      <c r="E844" s="1290"/>
      <c r="F844" s="839" t="s">
        <v>6074</v>
      </c>
      <c r="G844" s="839" t="s">
        <v>6308</v>
      </c>
      <c r="H844" s="839" t="s">
        <v>6322</v>
      </c>
      <c r="I844" s="839">
        <v>751</v>
      </c>
    </row>
    <row r="845" spans="1:9" x14ac:dyDescent="0.2">
      <c r="A845" s="1296" t="s">
        <v>6752</v>
      </c>
      <c r="B845" s="1289">
        <f>'Part 3'!W273</f>
        <v>0</v>
      </c>
      <c r="C845" s="839" t="s">
        <v>3695</v>
      </c>
      <c r="D845" s="1290"/>
      <c r="E845" s="1290"/>
      <c r="F845" s="839" t="s">
        <v>6075</v>
      </c>
      <c r="G845" s="839" t="s">
        <v>6309</v>
      </c>
      <c r="H845" s="839" t="s">
        <v>6322</v>
      </c>
      <c r="I845" s="839">
        <v>752</v>
      </c>
    </row>
    <row r="846" spans="1:9" x14ac:dyDescent="0.2">
      <c r="A846" s="1296" t="s">
        <v>6754</v>
      </c>
      <c r="B846" s="1289">
        <f>'Part 3'!Z273</f>
        <v>0</v>
      </c>
      <c r="C846" s="839" t="s">
        <v>3695</v>
      </c>
      <c r="D846" s="1290"/>
      <c r="E846" s="1290"/>
      <c r="F846" s="839" t="s">
        <v>6076</v>
      </c>
      <c r="G846" s="839" t="s">
        <v>6310</v>
      </c>
      <c r="H846" s="839" t="s">
        <v>6322</v>
      </c>
      <c r="I846" s="839">
        <v>753</v>
      </c>
    </row>
    <row r="847" spans="1:9" x14ac:dyDescent="0.2">
      <c r="A847" s="1296" t="s">
        <v>6756</v>
      </c>
      <c r="B847" s="1289">
        <f>'Part 3'!T275</f>
        <v>0</v>
      </c>
      <c r="C847" s="839" t="s">
        <v>3695</v>
      </c>
      <c r="D847" s="1290"/>
      <c r="E847" s="1290"/>
      <c r="F847" s="839" t="s">
        <v>6077</v>
      </c>
      <c r="G847" s="839" t="s">
        <v>6311</v>
      </c>
      <c r="H847" s="839" t="s">
        <v>6322</v>
      </c>
      <c r="I847" s="839">
        <v>754</v>
      </c>
    </row>
    <row r="848" spans="1:9" x14ac:dyDescent="0.2">
      <c r="A848" s="1296" t="s">
        <v>6758</v>
      </c>
      <c r="B848" s="1289">
        <f>'Part 3'!W275</f>
        <v>0</v>
      </c>
      <c r="C848" s="839" t="s">
        <v>3695</v>
      </c>
      <c r="D848" s="1290"/>
      <c r="E848" s="1290"/>
      <c r="F848" s="839" t="s">
        <v>6078</v>
      </c>
      <c r="G848" s="839" t="s">
        <v>6312</v>
      </c>
      <c r="H848" s="839" t="s">
        <v>6322</v>
      </c>
      <c r="I848" s="839">
        <v>755</v>
      </c>
    </row>
    <row r="849" spans="1:9" x14ac:dyDescent="0.2">
      <c r="A849" s="1296" t="s">
        <v>6760</v>
      </c>
      <c r="B849" s="1289">
        <f>'Part 3'!Z275</f>
        <v>0</v>
      </c>
      <c r="C849" s="839" t="s">
        <v>3695</v>
      </c>
      <c r="D849" s="1290"/>
      <c r="E849" s="1290"/>
      <c r="F849" s="839" t="s">
        <v>6079</v>
      </c>
      <c r="G849" s="839" t="s">
        <v>6313</v>
      </c>
      <c r="H849" s="839" t="s">
        <v>6322</v>
      </c>
      <c r="I849" s="839">
        <v>756</v>
      </c>
    </row>
    <row r="850" spans="1:9" x14ac:dyDescent="0.2">
      <c r="A850" s="1296" t="s">
        <v>6762</v>
      </c>
      <c r="B850" s="1289">
        <f>'Part 3'!T277</f>
        <v>0</v>
      </c>
      <c r="C850" s="839" t="s">
        <v>3695</v>
      </c>
      <c r="D850" s="1290"/>
      <c r="E850" s="1290"/>
      <c r="F850" s="839" t="s">
        <v>6080</v>
      </c>
      <c r="G850" s="839" t="s">
        <v>6314</v>
      </c>
      <c r="H850" s="839" t="s">
        <v>6322</v>
      </c>
      <c r="I850" s="839">
        <v>757</v>
      </c>
    </row>
    <row r="851" spans="1:9" x14ac:dyDescent="0.2">
      <c r="A851" s="1296" t="s">
        <v>6764</v>
      </c>
      <c r="B851" s="1289">
        <f>'Part 3'!W277</f>
        <v>0</v>
      </c>
      <c r="C851" s="839" t="s">
        <v>3695</v>
      </c>
      <c r="D851" s="1290"/>
      <c r="E851" s="1290"/>
      <c r="F851" s="839" t="s">
        <v>6081</v>
      </c>
      <c r="G851" s="839" t="s">
        <v>6315</v>
      </c>
      <c r="H851" s="839" t="s">
        <v>6322</v>
      </c>
      <c r="I851" s="839">
        <v>758</v>
      </c>
    </row>
    <row r="852" spans="1:9" x14ac:dyDescent="0.2">
      <c r="A852" s="1296" t="s">
        <v>6766</v>
      </c>
      <c r="B852" s="1289">
        <f>'Part 3'!Z277</f>
        <v>0</v>
      </c>
      <c r="C852" s="839" t="s">
        <v>3695</v>
      </c>
      <c r="D852" s="1290"/>
      <c r="E852" s="1290"/>
      <c r="F852" s="839" t="s">
        <v>6082</v>
      </c>
      <c r="G852" s="839" t="s">
        <v>6316</v>
      </c>
      <c r="H852" s="839" t="s">
        <v>6322</v>
      </c>
      <c r="I852" s="839">
        <v>759</v>
      </c>
    </row>
    <row r="853" spans="1:9" x14ac:dyDescent="0.2">
      <c r="A853" s="1296" t="s">
        <v>6768</v>
      </c>
      <c r="B853" s="1289">
        <f>'Part 3'!T279</f>
        <v>0</v>
      </c>
      <c r="C853" s="839" t="s">
        <v>3696</v>
      </c>
      <c r="D853" s="1290"/>
      <c r="E853" s="1290"/>
      <c r="F853" s="839" t="s">
        <v>6083</v>
      </c>
      <c r="G853" s="839" t="s">
        <v>6317</v>
      </c>
      <c r="H853" s="839" t="s">
        <v>6322</v>
      </c>
      <c r="I853" s="839">
        <v>760</v>
      </c>
    </row>
    <row r="854" spans="1:9" x14ac:dyDescent="0.2">
      <c r="A854" s="1296" t="s">
        <v>6770</v>
      </c>
      <c r="B854" s="1289">
        <f>'Part 3'!W279</f>
        <v>0</v>
      </c>
      <c r="C854" s="839" t="s">
        <v>3696</v>
      </c>
      <c r="D854" s="1290"/>
      <c r="E854" s="1290"/>
      <c r="F854" s="839" t="s">
        <v>6084</v>
      </c>
      <c r="G854" s="839" t="s">
        <v>6318</v>
      </c>
      <c r="H854" s="839" t="s">
        <v>6322</v>
      </c>
      <c r="I854" s="839">
        <v>761</v>
      </c>
    </row>
    <row r="855" spans="1:9" x14ac:dyDescent="0.2">
      <c r="A855" s="1296" t="s">
        <v>6772</v>
      </c>
      <c r="B855" s="1289">
        <f>'Part 3'!Z279</f>
        <v>0</v>
      </c>
      <c r="C855" s="839" t="s">
        <v>3696</v>
      </c>
      <c r="D855" s="1290"/>
      <c r="E855" s="1290"/>
      <c r="F855" s="839" t="s">
        <v>6085</v>
      </c>
      <c r="G855" s="839" t="s">
        <v>6319</v>
      </c>
      <c r="H855" s="839" t="s">
        <v>6322</v>
      </c>
      <c r="I855" s="839">
        <v>762</v>
      </c>
    </row>
    <row r="856" spans="1:9" ht="15" customHeight="1" x14ac:dyDescent="0.2">
      <c r="A856" s="840" t="s">
        <v>1827</v>
      </c>
      <c r="B856" s="1291">
        <f>'Part 4'!J18</f>
        <v>0</v>
      </c>
      <c r="C856" s="841" t="s">
        <v>3695</v>
      </c>
      <c r="D856" s="1292"/>
      <c r="E856" s="1292"/>
      <c r="F856" s="841" t="s">
        <v>1972</v>
      </c>
      <c r="G856" s="841" t="s">
        <v>5067</v>
      </c>
      <c r="H856" s="841" t="s">
        <v>1835</v>
      </c>
      <c r="I856" s="841">
        <v>1</v>
      </c>
    </row>
    <row r="857" spans="1:9" x14ac:dyDescent="0.2">
      <c r="A857" s="840" t="s">
        <v>3717</v>
      </c>
      <c r="B857" s="1291">
        <f>'Part 4'!M18</f>
        <v>0</v>
      </c>
      <c r="C857" s="841" t="s">
        <v>3695</v>
      </c>
      <c r="D857" s="1292"/>
      <c r="E857" s="1292"/>
      <c r="F857" s="841" t="s">
        <v>1973</v>
      </c>
      <c r="G857" s="841" t="s">
        <v>5068</v>
      </c>
      <c r="H857" s="841" t="s">
        <v>1835</v>
      </c>
      <c r="I857" s="841">
        <v>2</v>
      </c>
    </row>
    <row r="858" spans="1:9" ht="12.75" customHeight="1" x14ac:dyDescent="0.2">
      <c r="A858" s="840" t="s">
        <v>1828</v>
      </c>
      <c r="B858" s="1291">
        <f>'Part 4'!P18</f>
        <v>0</v>
      </c>
      <c r="C858" s="841" t="s">
        <v>3695</v>
      </c>
      <c r="D858" s="1292"/>
      <c r="E858" s="1292"/>
      <c r="F858" s="841" t="s">
        <v>1974</v>
      </c>
      <c r="G858" s="841" t="s">
        <v>5069</v>
      </c>
      <c r="H858" s="841" t="s">
        <v>1835</v>
      </c>
      <c r="I858" s="841">
        <v>3</v>
      </c>
    </row>
    <row r="859" spans="1:9" x14ac:dyDescent="0.2">
      <c r="A859" s="841" t="s">
        <v>1829</v>
      </c>
      <c r="B859" s="1291">
        <f>'Part 4'!J20</f>
        <v>0</v>
      </c>
      <c r="C859" s="841" t="s">
        <v>3695</v>
      </c>
      <c r="D859" s="1292"/>
      <c r="E859" s="1292"/>
      <c r="F859" s="841" t="s">
        <v>1975</v>
      </c>
      <c r="G859" s="841" t="s">
        <v>5070</v>
      </c>
      <c r="H859" s="841" t="s">
        <v>1835</v>
      </c>
      <c r="I859" s="841">
        <v>4</v>
      </c>
    </row>
    <row r="860" spans="1:9" x14ac:dyDescent="0.2">
      <c r="A860" s="841" t="s">
        <v>1830</v>
      </c>
      <c r="B860" s="1291">
        <f>'Part 4'!M20</f>
        <v>0</v>
      </c>
      <c r="C860" s="841" t="s">
        <v>3695</v>
      </c>
      <c r="D860" s="1292"/>
      <c r="E860" s="1292"/>
      <c r="F860" s="841" t="s">
        <v>1976</v>
      </c>
      <c r="G860" s="841" t="s">
        <v>5071</v>
      </c>
      <c r="H860" s="841" t="s">
        <v>1835</v>
      </c>
      <c r="I860" s="841">
        <v>5</v>
      </c>
    </row>
    <row r="861" spans="1:9" x14ac:dyDescent="0.2">
      <c r="A861" s="841" t="s">
        <v>1831</v>
      </c>
      <c r="B861" s="1291">
        <f>'Part 4'!P20</f>
        <v>0</v>
      </c>
      <c r="C861" s="841" t="s">
        <v>3695</v>
      </c>
      <c r="D861" s="1292"/>
      <c r="E861" s="1292"/>
      <c r="F861" s="841" t="s">
        <v>1977</v>
      </c>
      <c r="G861" s="841" t="s">
        <v>5072</v>
      </c>
      <c r="H861" s="841" t="s">
        <v>1835</v>
      </c>
      <c r="I861" s="841">
        <v>6</v>
      </c>
    </row>
    <row r="862" spans="1:9" x14ac:dyDescent="0.2">
      <c r="A862" s="841" t="s">
        <v>1832</v>
      </c>
      <c r="B862" s="1291">
        <f>'Part 4'!J23</f>
        <v>0</v>
      </c>
      <c r="C862" s="841" t="s">
        <v>3695</v>
      </c>
      <c r="D862" s="1292"/>
      <c r="E862" s="1292"/>
      <c r="F862" s="841" t="s">
        <v>1978</v>
      </c>
      <c r="G862" s="841" t="s">
        <v>5073</v>
      </c>
      <c r="H862" s="841" t="s">
        <v>1835</v>
      </c>
      <c r="I862" s="841">
        <v>7</v>
      </c>
    </row>
    <row r="863" spans="1:9" x14ac:dyDescent="0.2">
      <c r="A863" s="841" t="s">
        <v>1833</v>
      </c>
      <c r="B863" s="1291">
        <f>'Part 4'!M23</f>
        <v>0</v>
      </c>
      <c r="C863" s="841" t="s">
        <v>3695</v>
      </c>
      <c r="D863" s="1292"/>
      <c r="E863" s="1292"/>
      <c r="F863" s="841" t="s">
        <v>1979</v>
      </c>
      <c r="G863" s="841" t="s">
        <v>5074</v>
      </c>
      <c r="H863" s="841" t="s">
        <v>1835</v>
      </c>
      <c r="I863" s="841">
        <v>8</v>
      </c>
    </row>
    <row r="864" spans="1:9" x14ac:dyDescent="0.2">
      <c r="A864" s="841" t="s">
        <v>1834</v>
      </c>
      <c r="B864" s="1291">
        <f>'Part 4'!P23</f>
        <v>0</v>
      </c>
      <c r="C864" s="841" t="s">
        <v>3695</v>
      </c>
      <c r="D864" s="1292"/>
      <c r="E864" s="1292"/>
      <c r="F864" s="841" t="s">
        <v>1980</v>
      </c>
      <c r="G864" s="841" t="s">
        <v>5075</v>
      </c>
      <c r="H864" s="841" t="s">
        <v>1835</v>
      </c>
      <c r="I864" s="841">
        <v>9</v>
      </c>
    </row>
    <row r="865" spans="1:9" ht="12.75" customHeight="1" x14ac:dyDescent="0.2">
      <c r="A865" s="841" t="s">
        <v>1836</v>
      </c>
      <c r="B865" s="1329">
        <f>'Part 4'!G33</f>
        <v>1</v>
      </c>
      <c r="C865" s="841" t="s">
        <v>3697</v>
      </c>
      <c r="D865" s="1292"/>
      <c r="E865" s="1292"/>
      <c r="F865" s="841" t="s">
        <v>1969</v>
      </c>
      <c r="G865" s="841" t="s">
        <v>5076</v>
      </c>
      <c r="H865" s="841" t="s">
        <v>1835</v>
      </c>
      <c r="I865" s="841">
        <v>10</v>
      </c>
    </row>
    <row r="866" spans="1:9" x14ac:dyDescent="0.2">
      <c r="A866" s="841" t="s">
        <v>1839</v>
      </c>
      <c r="B866" s="1329">
        <f>'Part 4'!J33</f>
        <v>0</v>
      </c>
      <c r="C866" s="841" t="s">
        <v>3697</v>
      </c>
      <c r="D866" s="1292"/>
      <c r="E866" s="1292"/>
      <c r="F866" s="841" t="s">
        <v>1970</v>
      </c>
      <c r="G866" s="841" t="s">
        <v>5077</v>
      </c>
      <c r="H866" s="841" t="s">
        <v>1835</v>
      </c>
      <c r="I866" s="841">
        <v>11</v>
      </c>
    </row>
    <row r="867" spans="1:9" x14ac:dyDescent="0.2">
      <c r="A867" s="841" t="s">
        <v>1837</v>
      </c>
      <c r="B867" s="1329">
        <f>'Part 4'!M33</f>
        <v>0</v>
      </c>
      <c r="C867" s="841" t="s">
        <v>3697</v>
      </c>
      <c r="D867" s="1292"/>
      <c r="E867" s="1292"/>
      <c r="F867" s="841" t="s">
        <v>1971</v>
      </c>
      <c r="G867" s="841" t="s">
        <v>5078</v>
      </c>
      <c r="H867" s="841" t="s">
        <v>1835</v>
      </c>
      <c r="I867" s="841">
        <v>12</v>
      </c>
    </row>
    <row r="868" spans="1:9" x14ac:dyDescent="0.2">
      <c r="A868" s="841" t="s">
        <v>1838</v>
      </c>
      <c r="B868" s="1329">
        <f>'Part 4'!P33</f>
        <v>0</v>
      </c>
      <c r="C868" s="841" t="s">
        <v>3697</v>
      </c>
      <c r="D868" s="1292"/>
      <c r="E868" s="1292"/>
      <c r="F868" s="841" t="s">
        <v>4629</v>
      </c>
      <c r="G868" s="841" t="s">
        <v>5079</v>
      </c>
      <c r="H868" s="841" t="s">
        <v>1835</v>
      </c>
      <c r="I868" s="841">
        <v>13</v>
      </c>
    </row>
    <row r="869" spans="1:9" x14ac:dyDescent="0.2">
      <c r="A869" s="841" t="s">
        <v>1840</v>
      </c>
      <c r="B869" s="1291">
        <f>'Part 4'!J38</f>
        <v>0</v>
      </c>
      <c r="C869" s="841" t="s">
        <v>3695</v>
      </c>
      <c r="D869" s="1292"/>
      <c r="E869" s="1292"/>
      <c r="F869" s="841" t="s">
        <v>4630</v>
      </c>
      <c r="G869" s="841" t="s">
        <v>5080</v>
      </c>
      <c r="H869" s="841" t="s">
        <v>1835</v>
      </c>
      <c r="I869" s="841">
        <v>14</v>
      </c>
    </row>
    <row r="870" spans="1:9" x14ac:dyDescent="0.2">
      <c r="A870" s="841" t="s">
        <v>1841</v>
      </c>
      <c r="B870" s="1291">
        <f>'Part 4'!J40</f>
        <v>0</v>
      </c>
      <c r="C870" s="841" t="s">
        <v>3695</v>
      </c>
      <c r="D870" s="1292"/>
      <c r="E870" s="1292"/>
      <c r="F870" s="841" t="s">
        <v>4631</v>
      </c>
      <c r="G870" s="841" t="s">
        <v>5081</v>
      </c>
      <c r="H870" s="841" t="s">
        <v>1835</v>
      </c>
      <c r="I870" s="841">
        <v>15</v>
      </c>
    </row>
    <row r="871" spans="1:9" x14ac:dyDescent="0.2">
      <c r="A871" s="841" t="s">
        <v>1842</v>
      </c>
      <c r="B871" s="1291">
        <f>'Part 4'!J42</f>
        <v>0</v>
      </c>
      <c r="C871" s="841" t="s">
        <v>3695</v>
      </c>
      <c r="D871" s="1292"/>
      <c r="E871" s="1292"/>
      <c r="F871" s="841" t="s">
        <v>4632</v>
      </c>
      <c r="G871" s="841" t="s">
        <v>5082</v>
      </c>
      <c r="H871" s="841" t="s">
        <v>1835</v>
      </c>
      <c r="I871" s="841">
        <v>16</v>
      </c>
    </row>
    <row r="872" spans="1:9" x14ac:dyDescent="0.2">
      <c r="A872" s="841" t="s">
        <v>1843</v>
      </c>
      <c r="B872" s="1291">
        <f>'Part 4'!J45</f>
        <v>0</v>
      </c>
      <c r="C872" s="841" t="s">
        <v>3695</v>
      </c>
      <c r="D872" s="1292"/>
      <c r="E872" s="1292"/>
      <c r="F872" s="841" t="s">
        <v>4157</v>
      </c>
      <c r="G872" s="841" t="s">
        <v>5083</v>
      </c>
      <c r="H872" s="841" t="s">
        <v>1835</v>
      </c>
      <c r="I872" s="841">
        <v>17</v>
      </c>
    </row>
    <row r="873" spans="1:9" x14ac:dyDescent="0.2">
      <c r="A873" s="841" t="s">
        <v>4156</v>
      </c>
      <c r="B873" s="1291">
        <f>'Part 4'!M45</f>
        <v>0</v>
      </c>
      <c r="C873" s="841" t="s">
        <v>3695</v>
      </c>
      <c r="D873" s="1292"/>
      <c r="E873" s="1292"/>
      <c r="F873" s="841" t="s">
        <v>4633</v>
      </c>
      <c r="G873" s="841" t="s">
        <v>5084</v>
      </c>
      <c r="H873" s="841" t="s">
        <v>1835</v>
      </c>
      <c r="I873" s="841">
        <v>18</v>
      </c>
    </row>
    <row r="874" spans="1:9" x14ac:dyDescent="0.2">
      <c r="A874" s="841" t="s">
        <v>1844</v>
      </c>
      <c r="B874" s="1291">
        <f>'Part 4'!J47</f>
        <v>0</v>
      </c>
      <c r="C874" s="841" t="s">
        <v>3695</v>
      </c>
      <c r="D874" s="1292"/>
      <c r="E874" s="1292"/>
      <c r="F874" s="841" t="s">
        <v>4159</v>
      </c>
      <c r="G874" s="841" t="s">
        <v>5085</v>
      </c>
      <c r="H874" s="841" t="s">
        <v>1835</v>
      </c>
      <c r="I874" s="841">
        <v>19</v>
      </c>
    </row>
    <row r="875" spans="1:9" x14ac:dyDescent="0.2">
      <c r="A875" s="841" t="s">
        <v>4158</v>
      </c>
      <c r="B875" s="1291">
        <f>'Part 4'!M47</f>
        <v>0</v>
      </c>
      <c r="C875" s="841" t="s">
        <v>3695</v>
      </c>
      <c r="D875" s="1292"/>
      <c r="E875" s="1292"/>
      <c r="F875" s="841" t="s">
        <v>4634</v>
      </c>
      <c r="G875" s="841" t="s">
        <v>5086</v>
      </c>
      <c r="H875" s="841" t="s">
        <v>1835</v>
      </c>
      <c r="I875" s="841">
        <v>20</v>
      </c>
    </row>
    <row r="876" spans="1:9" x14ac:dyDescent="0.2">
      <c r="A876" s="841" t="s">
        <v>1845</v>
      </c>
      <c r="B876" s="1291">
        <f>'Part 4'!J49</f>
        <v>0</v>
      </c>
      <c r="C876" s="841" t="s">
        <v>3695</v>
      </c>
      <c r="D876" s="1292"/>
      <c r="E876" s="1292"/>
      <c r="F876" s="841" t="s">
        <v>4161</v>
      </c>
      <c r="G876" s="841" t="s">
        <v>5087</v>
      </c>
      <c r="H876" s="841" t="s">
        <v>1835</v>
      </c>
      <c r="I876" s="841">
        <v>21</v>
      </c>
    </row>
    <row r="877" spans="1:9" x14ac:dyDescent="0.2">
      <c r="A877" s="841" t="s">
        <v>4160</v>
      </c>
      <c r="B877" s="1291">
        <f>'Part 4'!M49</f>
        <v>0</v>
      </c>
      <c r="C877" s="841" t="s">
        <v>3695</v>
      </c>
      <c r="D877" s="1292"/>
      <c r="E877" s="1292"/>
      <c r="F877" s="841" t="s">
        <v>4635</v>
      </c>
      <c r="G877" s="841" t="s">
        <v>5088</v>
      </c>
      <c r="H877" s="841" t="s">
        <v>1835</v>
      </c>
      <c r="I877" s="841">
        <v>22</v>
      </c>
    </row>
    <row r="878" spans="1:9" x14ac:dyDescent="0.2">
      <c r="A878" s="841" t="s">
        <v>1855</v>
      </c>
      <c r="B878" s="1291">
        <f>'Part 4'!J52</f>
        <v>0</v>
      </c>
      <c r="C878" s="841" t="s">
        <v>3695</v>
      </c>
      <c r="D878" s="1292"/>
      <c r="E878" s="1292"/>
      <c r="F878" s="841" t="s">
        <v>1981</v>
      </c>
      <c r="G878" s="841" t="s">
        <v>5089</v>
      </c>
      <c r="H878" s="841" t="s">
        <v>1835</v>
      </c>
      <c r="I878" s="841">
        <v>23</v>
      </c>
    </row>
    <row r="879" spans="1:9" x14ac:dyDescent="0.2">
      <c r="A879" s="841" t="s">
        <v>1858</v>
      </c>
      <c r="B879" s="1291">
        <f>'Part 4'!M52</f>
        <v>0</v>
      </c>
      <c r="C879" s="841" t="s">
        <v>3695</v>
      </c>
      <c r="D879" s="1292"/>
      <c r="E879" s="1292"/>
      <c r="F879" s="841" t="s">
        <v>4636</v>
      </c>
      <c r="G879" s="841" t="s">
        <v>5090</v>
      </c>
      <c r="H879" s="841" t="s">
        <v>1835</v>
      </c>
      <c r="I879" s="841">
        <v>24</v>
      </c>
    </row>
    <row r="880" spans="1:9" x14ac:dyDescent="0.2">
      <c r="A880" s="841" t="s">
        <v>1856</v>
      </c>
      <c r="B880" s="1291">
        <f>'Part 4'!J54</f>
        <v>0</v>
      </c>
      <c r="C880" s="841" t="s">
        <v>3695</v>
      </c>
      <c r="D880" s="1292"/>
      <c r="E880" s="1292"/>
      <c r="F880" s="841" t="s">
        <v>1982</v>
      </c>
      <c r="G880" s="841" t="s">
        <v>5091</v>
      </c>
      <c r="H880" s="841" t="s">
        <v>1835</v>
      </c>
      <c r="I880" s="841">
        <v>25</v>
      </c>
    </row>
    <row r="881" spans="1:9" x14ac:dyDescent="0.2">
      <c r="A881" s="841" t="s">
        <v>1859</v>
      </c>
      <c r="B881" s="1291">
        <f>'Part 4'!M54</f>
        <v>0</v>
      </c>
      <c r="C881" s="841" t="s">
        <v>3695</v>
      </c>
      <c r="D881" s="1292"/>
      <c r="E881" s="1292"/>
      <c r="F881" s="841" t="s">
        <v>4637</v>
      </c>
      <c r="G881" s="841" t="s">
        <v>5092</v>
      </c>
      <c r="H881" s="841" t="s">
        <v>1835</v>
      </c>
      <c r="I881" s="841">
        <v>26</v>
      </c>
    </row>
    <row r="882" spans="1:9" x14ac:dyDescent="0.2">
      <c r="A882" s="841" t="s">
        <v>1857</v>
      </c>
      <c r="B882" s="1291">
        <f>'Part 4'!J56</f>
        <v>0</v>
      </c>
      <c r="C882" s="841" t="s">
        <v>3695</v>
      </c>
      <c r="D882" s="1292"/>
      <c r="E882" s="1292"/>
      <c r="F882" s="841" t="s">
        <v>1983</v>
      </c>
      <c r="G882" s="841" t="s">
        <v>5093</v>
      </c>
      <c r="H882" s="841" t="s">
        <v>1835</v>
      </c>
      <c r="I882" s="841">
        <v>27</v>
      </c>
    </row>
    <row r="883" spans="1:9" x14ac:dyDescent="0.2">
      <c r="A883" s="841" t="s">
        <v>1860</v>
      </c>
      <c r="B883" s="1291">
        <f>'Part 4'!M56</f>
        <v>0</v>
      </c>
      <c r="C883" s="841" t="s">
        <v>3695</v>
      </c>
      <c r="D883" s="1292"/>
      <c r="E883" s="1292"/>
      <c r="F883" s="841" t="s">
        <v>4638</v>
      </c>
      <c r="G883" s="841" t="s">
        <v>5094</v>
      </c>
      <c r="H883" s="841" t="s">
        <v>1835</v>
      </c>
      <c r="I883" s="841">
        <v>28</v>
      </c>
    </row>
    <row r="884" spans="1:9" x14ac:dyDescent="0.2">
      <c r="A884" s="841" t="s">
        <v>1846</v>
      </c>
      <c r="B884" s="1291">
        <f>'Part 4'!J59</f>
        <v>0</v>
      </c>
      <c r="C884" s="841" t="s">
        <v>3695</v>
      </c>
      <c r="D884" s="1292"/>
      <c r="E884" s="1292"/>
      <c r="F884" s="841" t="s">
        <v>1984</v>
      </c>
      <c r="G884" s="841" t="s">
        <v>5095</v>
      </c>
      <c r="H884" s="841" t="s">
        <v>1835</v>
      </c>
      <c r="I884" s="841">
        <v>29</v>
      </c>
    </row>
    <row r="885" spans="1:9" x14ac:dyDescent="0.2">
      <c r="A885" s="841" t="s">
        <v>1849</v>
      </c>
      <c r="B885" s="1291">
        <f>'Part 4'!M59</f>
        <v>0</v>
      </c>
      <c r="C885" s="841" t="s">
        <v>3695</v>
      </c>
      <c r="D885" s="1292"/>
      <c r="E885" s="1292"/>
      <c r="F885" s="841" t="s">
        <v>1987</v>
      </c>
      <c r="G885" s="841" t="s">
        <v>5096</v>
      </c>
      <c r="H885" s="841" t="s">
        <v>1835</v>
      </c>
      <c r="I885" s="841">
        <v>30</v>
      </c>
    </row>
    <row r="886" spans="1:9" x14ac:dyDescent="0.2">
      <c r="A886" s="841" t="s">
        <v>1852</v>
      </c>
      <c r="B886" s="1291">
        <f>'Part 4'!P59</f>
        <v>0</v>
      </c>
      <c r="C886" s="841" t="s">
        <v>3695</v>
      </c>
      <c r="D886" s="1292"/>
      <c r="E886" s="1292"/>
      <c r="F886" s="841" t="s">
        <v>4639</v>
      </c>
      <c r="G886" s="841" t="s">
        <v>5097</v>
      </c>
      <c r="H886" s="841" t="s">
        <v>1835</v>
      </c>
      <c r="I886" s="841">
        <v>31</v>
      </c>
    </row>
    <row r="887" spans="1:9" x14ac:dyDescent="0.2">
      <c r="A887" s="841" t="s">
        <v>1847</v>
      </c>
      <c r="B887" s="1291">
        <f>'Part 4'!J61</f>
        <v>0</v>
      </c>
      <c r="C887" s="841" t="s">
        <v>3695</v>
      </c>
      <c r="D887" s="1292"/>
      <c r="E887" s="1292"/>
      <c r="F887" s="841" t="s">
        <v>1985</v>
      </c>
      <c r="G887" s="841" t="s">
        <v>5098</v>
      </c>
      <c r="H887" s="841" t="s">
        <v>1835</v>
      </c>
      <c r="I887" s="841">
        <v>32</v>
      </c>
    </row>
    <row r="888" spans="1:9" x14ac:dyDescent="0.2">
      <c r="A888" s="841" t="s">
        <v>1850</v>
      </c>
      <c r="B888" s="1291">
        <f>'Part 4'!M61</f>
        <v>0</v>
      </c>
      <c r="C888" s="841" t="s">
        <v>3695</v>
      </c>
      <c r="D888" s="1292"/>
      <c r="E888" s="1292"/>
      <c r="F888" s="841" t="s">
        <v>1988</v>
      </c>
      <c r="G888" s="841" t="s">
        <v>5099</v>
      </c>
      <c r="H888" s="841" t="s">
        <v>1835</v>
      </c>
      <c r="I888" s="841">
        <v>33</v>
      </c>
    </row>
    <row r="889" spans="1:9" x14ac:dyDescent="0.2">
      <c r="A889" s="841" t="s">
        <v>1853</v>
      </c>
      <c r="B889" s="1291">
        <f>'Part 4'!P61</f>
        <v>0</v>
      </c>
      <c r="C889" s="841" t="s">
        <v>3695</v>
      </c>
      <c r="D889" s="1292"/>
      <c r="E889" s="1292"/>
      <c r="F889" s="841" t="s">
        <v>4640</v>
      </c>
      <c r="G889" s="841" t="s">
        <v>5100</v>
      </c>
      <c r="H889" s="841" t="s">
        <v>1835</v>
      </c>
      <c r="I889" s="841">
        <v>34</v>
      </c>
    </row>
    <row r="890" spans="1:9" x14ac:dyDescent="0.2">
      <c r="A890" s="841" t="s">
        <v>1848</v>
      </c>
      <c r="B890" s="1291">
        <f>'Part 4'!J63</f>
        <v>0</v>
      </c>
      <c r="C890" s="841" t="s">
        <v>3695</v>
      </c>
      <c r="D890" s="1292"/>
      <c r="E890" s="1292"/>
      <c r="F890" s="841" t="s">
        <v>1986</v>
      </c>
      <c r="G890" s="841" t="s">
        <v>5101</v>
      </c>
      <c r="H890" s="841" t="s">
        <v>1835</v>
      </c>
      <c r="I890" s="841">
        <v>35</v>
      </c>
    </row>
    <row r="891" spans="1:9" x14ac:dyDescent="0.2">
      <c r="A891" s="841" t="s">
        <v>1851</v>
      </c>
      <c r="B891" s="1291">
        <f>'Part 4'!M63</f>
        <v>0</v>
      </c>
      <c r="C891" s="841" t="s">
        <v>3695</v>
      </c>
      <c r="D891" s="1292"/>
      <c r="E891" s="1292"/>
      <c r="F891" s="841" t="s">
        <v>1989</v>
      </c>
      <c r="G891" s="841" t="s">
        <v>5102</v>
      </c>
      <c r="H891" s="841" t="s">
        <v>1835</v>
      </c>
      <c r="I891" s="841">
        <v>36</v>
      </c>
    </row>
    <row r="892" spans="1:9" x14ac:dyDescent="0.2">
      <c r="A892" s="841" t="s">
        <v>1854</v>
      </c>
      <c r="B892" s="1291">
        <f>'Part 4'!P63</f>
        <v>0</v>
      </c>
      <c r="C892" s="841" t="s">
        <v>3695</v>
      </c>
      <c r="D892" s="1292"/>
      <c r="E892" s="1292"/>
      <c r="F892" s="841" t="s">
        <v>4641</v>
      </c>
      <c r="G892" s="841" t="s">
        <v>5103</v>
      </c>
      <c r="H892" s="841" t="s">
        <v>1835</v>
      </c>
      <c r="I892" s="841">
        <v>37</v>
      </c>
    </row>
    <row r="893" spans="1:9" x14ac:dyDescent="0.2">
      <c r="A893" s="841" t="s">
        <v>1870</v>
      </c>
      <c r="B893" s="1291">
        <f>'Part 4'!G66</f>
        <v>0</v>
      </c>
      <c r="C893" s="841" t="s">
        <v>3695</v>
      </c>
      <c r="D893" s="1292"/>
      <c r="E893" s="1292"/>
      <c r="F893" s="841" t="s">
        <v>1990</v>
      </c>
      <c r="G893" s="841" t="s">
        <v>5104</v>
      </c>
      <c r="H893" s="841" t="s">
        <v>1835</v>
      </c>
      <c r="I893" s="841">
        <v>38</v>
      </c>
    </row>
    <row r="894" spans="1:9" x14ac:dyDescent="0.2">
      <c r="A894" s="841" t="s">
        <v>1861</v>
      </c>
      <c r="B894" s="1291">
        <f>'Part 4'!J66</f>
        <v>0</v>
      </c>
      <c r="C894" s="841" t="s">
        <v>3695</v>
      </c>
      <c r="D894" s="1292"/>
      <c r="E894" s="1292"/>
      <c r="F894" s="841" t="s">
        <v>1993</v>
      </c>
      <c r="G894" s="841" t="s">
        <v>5105</v>
      </c>
      <c r="H894" s="841" t="s">
        <v>1835</v>
      </c>
      <c r="I894" s="841">
        <v>39</v>
      </c>
    </row>
    <row r="895" spans="1:9" x14ac:dyDescent="0.2">
      <c r="A895" s="841" t="s">
        <v>1864</v>
      </c>
      <c r="B895" s="1291">
        <f>'Part 4'!M66</f>
        <v>0</v>
      </c>
      <c r="C895" s="841" t="s">
        <v>3695</v>
      </c>
      <c r="D895" s="1292"/>
      <c r="E895" s="1292"/>
      <c r="F895" s="841" t="s">
        <v>1996</v>
      </c>
      <c r="G895" s="841" t="s">
        <v>5106</v>
      </c>
      <c r="H895" s="841" t="s">
        <v>1835</v>
      </c>
      <c r="I895" s="841">
        <v>40</v>
      </c>
    </row>
    <row r="896" spans="1:9" x14ac:dyDescent="0.2">
      <c r="A896" s="841" t="s">
        <v>1867</v>
      </c>
      <c r="B896" s="1291">
        <f>'Part 4'!P66</f>
        <v>0</v>
      </c>
      <c r="C896" s="841" t="s">
        <v>3695</v>
      </c>
      <c r="D896" s="1292"/>
      <c r="E896" s="1292"/>
      <c r="F896" s="841" t="s">
        <v>4642</v>
      </c>
      <c r="G896" s="841" t="s">
        <v>5107</v>
      </c>
      <c r="H896" s="841" t="s">
        <v>1835</v>
      </c>
      <c r="I896" s="841">
        <v>41</v>
      </c>
    </row>
    <row r="897" spans="1:9" x14ac:dyDescent="0.2">
      <c r="A897" s="841" t="s">
        <v>1871</v>
      </c>
      <c r="B897" s="1291">
        <f>'Part 4'!G69</f>
        <v>0</v>
      </c>
      <c r="C897" s="841" t="s">
        <v>3695</v>
      </c>
      <c r="D897" s="1292"/>
      <c r="E897" s="1292"/>
      <c r="F897" s="841" t="s">
        <v>1991</v>
      </c>
      <c r="G897" s="841" t="s">
        <v>5108</v>
      </c>
      <c r="H897" s="841" t="s">
        <v>1835</v>
      </c>
      <c r="I897" s="841">
        <v>42</v>
      </c>
    </row>
    <row r="898" spans="1:9" x14ac:dyDescent="0.2">
      <c r="A898" s="841" t="s">
        <v>1862</v>
      </c>
      <c r="B898" s="1291">
        <f>'Part 4'!J69</f>
        <v>0</v>
      </c>
      <c r="C898" s="841" t="s">
        <v>3695</v>
      </c>
      <c r="D898" s="1292"/>
      <c r="E898" s="1292"/>
      <c r="F898" s="841" t="s">
        <v>1994</v>
      </c>
      <c r="G898" s="841" t="s">
        <v>5109</v>
      </c>
      <c r="H898" s="841" t="s">
        <v>1835</v>
      </c>
      <c r="I898" s="841">
        <v>43</v>
      </c>
    </row>
    <row r="899" spans="1:9" x14ac:dyDescent="0.2">
      <c r="A899" s="841" t="s">
        <v>1865</v>
      </c>
      <c r="B899" s="1291">
        <f>'Part 4'!M69</f>
        <v>0</v>
      </c>
      <c r="C899" s="841" t="s">
        <v>3695</v>
      </c>
      <c r="D899" s="1292"/>
      <c r="E899" s="1292"/>
      <c r="F899" s="841" t="s">
        <v>1997</v>
      </c>
      <c r="G899" s="841" t="s">
        <v>5110</v>
      </c>
      <c r="H899" s="841" t="s">
        <v>1835</v>
      </c>
      <c r="I899" s="841">
        <v>44</v>
      </c>
    </row>
    <row r="900" spans="1:9" x14ac:dyDescent="0.2">
      <c r="A900" s="841" t="s">
        <v>1868</v>
      </c>
      <c r="B900" s="1291">
        <f>'Part 4'!P69</f>
        <v>0</v>
      </c>
      <c r="C900" s="841" t="s">
        <v>3695</v>
      </c>
      <c r="D900" s="1292"/>
      <c r="E900" s="1292"/>
      <c r="F900" s="841" t="s">
        <v>4643</v>
      </c>
      <c r="G900" s="841" t="s">
        <v>5111</v>
      </c>
      <c r="H900" s="841" t="s">
        <v>1835</v>
      </c>
      <c r="I900" s="841">
        <v>45</v>
      </c>
    </row>
    <row r="901" spans="1:9" x14ac:dyDescent="0.2">
      <c r="A901" s="841" t="s">
        <v>1872</v>
      </c>
      <c r="B901" s="1291">
        <f>'Part 4'!G71</f>
        <v>0</v>
      </c>
      <c r="C901" s="841" t="s">
        <v>3695</v>
      </c>
      <c r="D901" s="1292"/>
      <c r="E901" s="1292"/>
      <c r="F901" s="841" t="s">
        <v>1992</v>
      </c>
      <c r="G901" s="841" t="s">
        <v>5112</v>
      </c>
      <c r="H901" s="841" t="s">
        <v>1835</v>
      </c>
      <c r="I901" s="841">
        <v>46</v>
      </c>
    </row>
    <row r="902" spans="1:9" x14ac:dyDescent="0.2">
      <c r="A902" s="841" t="s">
        <v>1863</v>
      </c>
      <c r="B902" s="1291">
        <f>'Part 4'!J71</f>
        <v>0</v>
      </c>
      <c r="C902" s="841" t="s">
        <v>3695</v>
      </c>
      <c r="D902" s="1292"/>
      <c r="E902" s="1292"/>
      <c r="F902" s="841" t="s">
        <v>1995</v>
      </c>
      <c r="G902" s="841" t="s">
        <v>5113</v>
      </c>
      <c r="H902" s="841" t="s">
        <v>1835</v>
      </c>
      <c r="I902" s="841">
        <v>47</v>
      </c>
    </row>
    <row r="903" spans="1:9" x14ac:dyDescent="0.2">
      <c r="A903" s="841" t="s">
        <v>1866</v>
      </c>
      <c r="B903" s="1291">
        <f>'Part 4'!M71</f>
        <v>0</v>
      </c>
      <c r="C903" s="841" t="s">
        <v>3695</v>
      </c>
      <c r="D903" s="1292"/>
      <c r="E903" s="1292"/>
      <c r="F903" s="841" t="s">
        <v>1998</v>
      </c>
      <c r="G903" s="841" t="s">
        <v>5114</v>
      </c>
      <c r="H903" s="841" t="s">
        <v>1835</v>
      </c>
      <c r="I903" s="841">
        <v>48</v>
      </c>
    </row>
    <row r="904" spans="1:9" x14ac:dyDescent="0.2">
      <c r="A904" s="841" t="s">
        <v>1869</v>
      </c>
      <c r="B904" s="1291">
        <f>'Part 4'!P71</f>
        <v>0</v>
      </c>
      <c r="C904" s="841" t="s">
        <v>3695</v>
      </c>
      <c r="D904" s="1292"/>
      <c r="E904" s="1292"/>
      <c r="F904" s="841" t="s">
        <v>4644</v>
      </c>
      <c r="G904" s="841" t="s">
        <v>5115</v>
      </c>
      <c r="H904" s="841" t="s">
        <v>1835</v>
      </c>
      <c r="I904" s="841">
        <v>49</v>
      </c>
    </row>
    <row r="905" spans="1:9" x14ac:dyDescent="0.2">
      <c r="A905" s="841" t="s">
        <v>1873</v>
      </c>
      <c r="B905" s="1291">
        <f>'Part 4'!G74</f>
        <v>0</v>
      </c>
      <c r="C905" s="841" t="s">
        <v>3695</v>
      </c>
      <c r="D905" s="1292"/>
      <c r="E905" s="1292"/>
      <c r="F905" s="841" t="s">
        <v>3963</v>
      </c>
      <c r="G905" s="841" t="s">
        <v>5116</v>
      </c>
      <c r="H905" s="841" t="s">
        <v>1835</v>
      </c>
      <c r="I905" s="841">
        <v>50</v>
      </c>
    </row>
    <row r="906" spans="1:9" x14ac:dyDescent="0.2">
      <c r="A906" s="841" t="s">
        <v>1876</v>
      </c>
      <c r="B906" s="1291">
        <f>'Part 4'!J74</f>
        <v>0</v>
      </c>
      <c r="C906" s="841" t="s">
        <v>3695</v>
      </c>
      <c r="D906" s="1292"/>
      <c r="E906" s="1292"/>
      <c r="F906" s="841" t="s">
        <v>4645</v>
      </c>
      <c r="G906" s="841" t="s">
        <v>5117</v>
      </c>
      <c r="H906" s="841" t="s">
        <v>1835</v>
      </c>
      <c r="I906" s="841">
        <v>51</v>
      </c>
    </row>
    <row r="907" spans="1:9" x14ac:dyDescent="0.2">
      <c r="A907" s="841" t="s">
        <v>1874</v>
      </c>
      <c r="B907" s="1291">
        <f>'Part 4'!G77</f>
        <v>0</v>
      </c>
      <c r="C907" s="841" t="s">
        <v>3695</v>
      </c>
      <c r="D907" s="1292"/>
      <c r="E907" s="1292"/>
      <c r="F907" s="841" t="s">
        <v>4646</v>
      </c>
      <c r="G907" s="841" t="s">
        <v>5118</v>
      </c>
      <c r="H907" s="841" t="s">
        <v>1835</v>
      </c>
      <c r="I907" s="841">
        <v>52</v>
      </c>
    </row>
    <row r="908" spans="1:9" x14ac:dyDescent="0.2">
      <c r="A908" s="841" t="s">
        <v>1877</v>
      </c>
      <c r="B908" s="1291">
        <f>'Part 4'!J77</f>
        <v>0</v>
      </c>
      <c r="C908" s="841" t="s">
        <v>3695</v>
      </c>
      <c r="D908" s="1292"/>
      <c r="E908" s="1292"/>
      <c r="F908" s="841" t="s">
        <v>4647</v>
      </c>
      <c r="G908" s="841" t="s">
        <v>5119</v>
      </c>
      <c r="H908" s="841" t="s">
        <v>1835</v>
      </c>
      <c r="I908" s="841">
        <v>53</v>
      </c>
    </row>
    <row r="909" spans="1:9" x14ac:dyDescent="0.2">
      <c r="A909" s="841" t="s">
        <v>1875</v>
      </c>
      <c r="B909" s="1291">
        <f>'Part 4'!G79</f>
        <v>0</v>
      </c>
      <c r="C909" s="841" t="s">
        <v>3695</v>
      </c>
      <c r="D909" s="1292"/>
      <c r="E909" s="1292"/>
      <c r="F909" s="841" t="s">
        <v>3964</v>
      </c>
      <c r="G909" s="841" t="s">
        <v>5120</v>
      </c>
      <c r="H909" s="841" t="s">
        <v>1835</v>
      </c>
      <c r="I909" s="841">
        <v>54</v>
      </c>
    </row>
    <row r="910" spans="1:9" x14ac:dyDescent="0.2">
      <c r="A910" s="841" t="s">
        <v>1878</v>
      </c>
      <c r="B910" s="1291">
        <f>'Part 4'!J79</f>
        <v>0</v>
      </c>
      <c r="C910" s="841" t="s">
        <v>3695</v>
      </c>
      <c r="D910" s="1292"/>
      <c r="E910" s="1292"/>
      <c r="F910" s="841" t="s">
        <v>4648</v>
      </c>
      <c r="G910" s="841" t="s">
        <v>5121</v>
      </c>
      <c r="H910" s="841" t="s">
        <v>1835</v>
      </c>
      <c r="I910" s="841">
        <v>55</v>
      </c>
    </row>
    <row r="911" spans="1:9" x14ac:dyDescent="0.2">
      <c r="A911" s="841" t="s">
        <v>1879</v>
      </c>
      <c r="B911" s="1291">
        <f>'Part 4'!J83</f>
        <v>0</v>
      </c>
      <c r="C911" s="841" t="s">
        <v>3695</v>
      </c>
      <c r="D911" s="1292"/>
      <c r="E911" s="1292"/>
      <c r="F911" s="841" t="s">
        <v>3965</v>
      </c>
      <c r="G911" s="841" t="s">
        <v>5122</v>
      </c>
      <c r="H911" s="841" t="s">
        <v>1835</v>
      </c>
      <c r="I911" s="841">
        <v>56</v>
      </c>
    </row>
    <row r="912" spans="1:9" x14ac:dyDescent="0.2">
      <c r="A912" s="841" t="s">
        <v>1880</v>
      </c>
      <c r="B912" s="1291">
        <f>'Part 4'!M83</f>
        <v>0</v>
      </c>
      <c r="C912" s="841" t="s">
        <v>3695</v>
      </c>
      <c r="D912" s="1292"/>
      <c r="E912" s="1292"/>
      <c r="F912" s="841" t="s">
        <v>3966</v>
      </c>
      <c r="G912" s="841" t="s">
        <v>5123</v>
      </c>
      <c r="H912" s="841" t="s">
        <v>1835</v>
      </c>
      <c r="I912" s="841">
        <v>57</v>
      </c>
    </row>
    <row r="913" spans="1:9" x14ac:dyDescent="0.2">
      <c r="A913" s="841" t="s">
        <v>1881</v>
      </c>
      <c r="B913" s="1291">
        <f>'Part 4'!P83</f>
        <v>0</v>
      </c>
      <c r="C913" s="841" t="s">
        <v>3695</v>
      </c>
      <c r="D913" s="1292"/>
      <c r="E913" s="1292"/>
      <c r="F913" s="841" t="s">
        <v>4649</v>
      </c>
      <c r="G913" s="841" t="s">
        <v>5124</v>
      </c>
      <c r="H913" s="841" t="s">
        <v>1835</v>
      </c>
      <c r="I913" s="841">
        <v>58</v>
      </c>
    </row>
    <row r="914" spans="1:9" x14ac:dyDescent="0.2">
      <c r="A914" s="841" t="s">
        <v>1882</v>
      </c>
      <c r="B914" s="1291">
        <f>'Part 4'!J85</f>
        <v>0</v>
      </c>
      <c r="C914" s="841" t="s">
        <v>3695</v>
      </c>
      <c r="D914" s="1292"/>
      <c r="E914" s="1292"/>
      <c r="F914" s="841" t="s">
        <v>3967</v>
      </c>
      <c r="G914" s="841" t="s">
        <v>5125</v>
      </c>
      <c r="H914" s="841" t="s">
        <v>1835</v>
      </c>
      <c r="I914" s="841">
        <v>59</v>
      </c>
    </row>
    <row r="915" spans="1:9" x14ac:dyDescent="0.2">
      <c r="A915" s="841" t="s">
        <v>1883</v>
      </c>
      <c r="B915" s="1291">
        <f>'Part 4'!M85</f>
        <v>0</v>
      </c>
      <c r="C915" s="841" t="s">
        <v>3695</v>
      </c>
      <c r="D915" s="1292"/>
      <c r="E915" s="1292"/>
      <c r="F915" s="841" t="s">
        <v>3968</v>
      </c>
      <c r="G915" s="841" t="s">
        <v>5126</v>
      </c>
      <c r="H915" s="841" t="s">
        <v>1835</v>
      </c>
      <c r="I915" s="841">
        <v>60</v>
      </c>
    </row>
    <row r="916" spans="1:9" x14ac:dyDescent="0.2">
      <c r="A916" s="841" t="s">
        <v>1884</v>
      </c>
      <c r="B916" s="1291">
        <f>'Part 4'!P85</f>
        <v>0</v>
      </c>
      <c r="C916" s="841" t="s">
        <v>3695</v>
      </c>
      <c r="D916" s="1292"/>
      <c r="E916" s="1292"/>
      <c r="F916" s="841" t="s">
        <v>4650</v>
      </c>
      <c r="G916" s="841" t="s">
        <v>5127</v>
      </c>
      <c r="H916" s="841" t="s">
        <v>1835</v>
      </c>
      <c r="I916" s="841">
        <v>61</v>
      </c>
    </row>
    <row r="917" spans="1:9" x14ac:dyDescent="0.2">
      <c r="A917" s="841" t="s">
        <v>1885</v>
      </c>
      <c r="B917" s="1291">
        <f>'Part 4'!J87</f>
        <v>0</v>
      </c>
      <c r="C917" s="841" t="s">
        <v>3695</v>
      </c>
      <c r="D917" s="1292"/>
      <c r="E917" s="1292"/>
      <c r="F917" s="841" t="s">
        <v>3969</v>
      </c>
      <c r="G917" s="841" t="s">
        <v>5128</v>
      </c>
      <c r="H917" s="841" t="s">
        <v>1835</v>
      </c>
      <c r="I917" s="841">
        <v>62</v>
      </c>
    </row>
    <row r="918" spans="1:9" x14ac:dyDescent="0.2">
      <c r="A918" s="841" t="s">
        <v>1886</v>
      </c>
      <c r="B918" s="1291">
        <f>'Part 4'!M87</f>
        <v>0</v>
      </c>
      <c r="C918" s="841" t="s">
        <v>3695</v>
      </c>
      <c r="D918" s="1292"/>
      <c r="E918" s="1292"/>
      <c r="F918" s="841" t="s">
        <v>3970</v>
      </c>
      <c r="G918" s="841" t="s">
        <v>5129</v>
      </c>
      <c r="H918" s="841" t="s">
        <v>1835</v>
      </c>
      <c r="I918" s="841">
        <v>63</v>
      </c>
    </row>
    <row r="919" spans="1:9" x14ac:dyDescent="0.2">
      <c r="A919" s="841" t="s">
        <v>1887</v>
      </c>
      <c r="B919" s="1291">
        <f>'Part 4'!P87</f>
        <v>0</v>
      </c>
      <c r="C919" s="841" t="s">
        <v>3695</v>
      </c>
      <c r="D919" s="1292"/>
      <c r="E919" s="1292"/>
      <c r="F919" s="841" t="s">
        <v>4651</v>
      </c>
      <c r="G919" s="841" t="s">
        <v>5130</v>
      </c>
      <c r="H919" s="841" t="s">
        <v>1835</v>
      </c>
      <c r="I919" s="841">
        <v>64</v>
      </c>
    </row>
    <row r="920" spans="1:9" x14ac:dyDescent="0.2">
      <c r="A920" s="841" t="s">
        <v>1888</v>
      </c>
      <c r="B920" s="1291">
        <f>'Part 4'!J90</f>
        <v>0</v>
      </c>
      <c r="C920" s="841" t="s">
        <v>3695</v>
      </c>
      <c r="D920" s="1292"/>
      <c r="E920" s="1292"/>
      <c r="F920" s="841" t="s">
        <v>3971</v>
      </c>
      <c r="G920" s="841" t="s">
        <v>5131</v>
      </c>
      <c r="H920" s="841" t="s">
        <v>1835</v>
      </c>
      <c r="I920" s="841">
        <v>65</v>
      </c>
    </row>
    <row r="921" spans="1:9" x14ac:dyDescent="0.2">
      <c r="A921" s="841" t="s">
        <v>1889</v>
      </c>
      <c r="B921" s="1291">
        <f>'Part 4'!M90</f>
        <v>0</v>
      </c>
      <c r="C921" s="841" t="s">
        <v>3695</v>
      </c>
      <c r="D921" s="1292"/>
      <c r="E921" s="1292"/>
      <c r="F921" s="841" t="s">
        <v>3972</v>
      </c>
      <c r="G921" s="841" t="s">
        <v>5132</v>
      </c>
      <c r="H921" s="841" t="s">
        <v>1835</v>
      </c>
      <c r="I921" s="841">
        <v>66</v>
      </c>
    </row>
    <row r="922" spans="1:9" x14ac:dyDescent="0.2">
      <c r="A922" s="841" t="s">
        <v>1890</v>
      </c>
      <c r="B922" s="1291">
        <f>'Part 4'!P90</f>
        <v>0</v>
      </c>
      <c r="C922" s="841" t="s">
        <v>3695</v>
      </c>
      <c r="D922" s="1292"/>
      <c r="E922" s="1292"/>
      <c r="F922" s="841" t="s">
        <v>4652</v>
      </c>
      <c r="G922" s="841" t="s">
        <v>5133</v>
      </c>
      <c r="H922" s="841" t="s">
        <v>1835</v>
      </c>
      <c r="I922" s="841">
        <v>67</v>
      </c>
    </row>
    <row r="923" spans="1:9" x14ac:dyDescent="0.2">
      <c r="A923" s="841" t="s">
        <v>1891</v>
      </c>
      <c r="B923" s="1291">
        <f>'Part 4'!J93</f>
        <v>0</v>
      </c>
      <c r="C923" s="841" t="s">
        <v>3695</v>
      </c>
      <c r="D923" s="1292"/>
      <c r="E923" s="1292"/>
      <c r="F923" s="841" t="s">
        <v>3973</v>
      </c>
      <c r="G923" s="841" t="s">
        <v>5134</v>
      </c>
      <c r="H923" s="841" t="s">
        <v>1835</v>
      </c>
      <c r="I923" s="841">
        <v>68</v>
      </c>
    </row>
    <row r="924" spans="1:9" x14ac:dyDescent="0.2">
      <c r="A924" s="841" t="s">
        <v>1892</v>
      </c>
      <c r="B924" s="1291">
        <f>'Part 4'!M93</f>
        <v>0</v>
      </c>
      <c r="C924" s="841" t="s">
        <v>3695</v>
      </c>
      <c r="D924" s="1292"/>
      <c r="E924" s="1292"/>
      <c r="F924" s="841" t="s">
        <v>3974</v>
      </c>
      <c r="G924" s="841" t="s">
        <v>5135</v>
      </c>
      <c r="H924" s="841" t="s">
        <v>1835</v>
      </c>
      <c r="I924" s="841">
        <v>69</v>
      </c>
    </row>
    <row r="925" spans="1:9" x14ac:dyDescent="0.2">
      <c r="A925" s="841" t="s">
        <v>1893</v>
      </c>
      <c r="B925" s="1291">
        <f>'Part 4'!P93</f>
        <v>0</v>
      </c>
      <c r="C925" s="841" t="s">
        <v>3695</v>
      </c>
      <c r="D925" s="1292"/>
      <c r="E925" s="1292"/>
      <c r="F925" s="841" t="s">
        <v>4653</v>
      </c>
      <c r="G925" s="841" t="s">
        <v>5136</v>
      </c>
      <c r="H925" s="841" t="s">
        <v>1835</v>
      </c>
      <c r="I925" s="841">
        <v>70</v>
      </c>
    </row>
    <row r="926" spans="1:9" x14ac:dyDescent="0.2">
      <c r="A926" s="841" t="s">
        <v>1894</v>
      </c>
      <c r="B926" s="1291">
        <f>'Part 4'!J95</f>
        <v>0</v>
      </c>
      <c r="C926" s="841" t="s">
        <v>3695</v>
      </c>
      <c r="D926" s="1292"/>
      <c r="E926" s="1292"/>
      <c r="F926" s="841" t="s">
        <v>1999</v>
      </c>
      <c r="G926" s="841" t="s">
        <v>5137</v>
      </c>
      <c r="H926" s="841" t="s">
        <v>1835</v>
      </c>
      <c r="I926" s="841">
        <v>71</v>
      </c>
    </row>
    <row r="927" spans="1:9" x14ac:dyDescent="0.2">
      <c r="A927" s="841" t="s">
        <v>1895</v>
      </c>
      <c r="B927" s="1291">
        <f>'Part 4'!M95</f>
        <v>0</v>
      </c>
      <c r="C927" s="841" t="s">
        <v>3695</v>
      </c>
      <c r="D927" s="1292"/>
      <c r="E927" s="1292"/>
      <c r="F927" s="841" t="s">
        <v>2000</v>
      </c>
      <c r="G927" s="841" t="s">
        <v>5138</v>
      </c>
      <c r="H927" s="841" t="s">
        <v>1835</v>
      </c>
      <c r="I927" s="841">
        <v>72</v>
      </c>
    </row>
    <row r="928" spans="1:9" x14ac:dyDescent="0.2">
      <c r="A928" s="841" t="s">
        <v>1896</v>
      </c>
      <c r="B928" s="1291">
        <f>'Part 4'!P95</f>
        <v>0</v>
      </c>
      <c r="C928" s="841" t="s">
        <v>3695</v>
      </c>
      <c r="D928" s="1292"/>
      <c r="E928" s="1292"/>
      <c r="F928" s="841" t="s">
        <v>4654</v>
      </c>
      <c r="G928" s="841" t="s">
        <v>5139</v>
      </c>
      <c r="H928" s="841" t="s">
        <v>1835</v>
      </c>
      <c r="I928" s="841">
        <v>73</v>
      </c>
    </row>
    <row r="929" spans="1:9" x14ac:dyDescent="0.2">
      <c r="A929" s="841" t="s">
        <v>1897</v>
      </c>
      <c r="B929" s="1291">
        <f>'Part 4'!J97</f>
        <v>0</v>
      </c>
      <c r="C929" s="841" t="s">
        <v>3695</v>
      </c>
      <c r="D929" s="1292"/>
      <c r="E929" s="1292"/>
      <c r="F929" s="841" t="s">
        <v>2001</v>
      </c>
      <c r="G929" s="841" t="s">
        <v>5140</v>
      </c>
      <c r="H929" s="841" t="s">
        <v>1835</v>
      </c>
      <c r="I929" s="841">
        <v>74</v>
      </c>
    </row>
    <row r="930" spans="1:9" x14ac:dyDescent="0.2">
      <c r="A930" s="841" t="s">
        <v>1898</v>
      </c>
      <c r="B930" s="1291">
        <f>'Part 4'!M97</f>
        <v>0</v>
      </c>
      <c r="C930" s="841" t="s">
        <v>3695</v>
      </c>
      <c r="D930" s="1292"/>
      <c r="E930" s="1292"/>
      <c r="F930" s="841" t="s">
        <v>2002</v>
      </c>
      <c r="G930" s="841" t="s">
        <v>5141</v>
      </c>
      <c r="H930" s="841" t="s">
        <v>1835</v>
      </c>
      <c r="I930" s="841">
        <v>75</v>
      </c>
    </row>
    <row r="931" spans="1:9" x14ac:dyDescent="0.2">
      <c r="A931" s="841" t="s">
        <v>1899</v>
      </c>
      <c r="B931" s="1291">
        <f>'Part 4'!P97</f>
        <v>0</v>
      </c>
      <c r="C931" s="841" t="s">
        <v>3695</v>
      </c>
      <c r="D931" s="1292"/>
      <c r="E931" s="1292"/>
      <c r="F931" s="841" t="s">
        <v>4655</v>
      </c>
      <c r="G931" s="841" t="s">
        <v>5142</v>
      </c>
      <c r="H931" s="841" t="s">
        <v>1835</v>
      </c>
      <c r="I931" s="841">
        <v>76</v>
      </c>
    </row>
    <row r="932" spans="1:9" x14ac:dyDescent="0.2">
      <c r="A932" s="841" t="s">
        <v>3879</v>
      </c>
      <c r="B932" s="1291">
        <f>'Part 4'!J100</f>
        <v>0</v>
      </c>
      <c r="C932" s="841" t="s">
        <v>3695</v>
      </c>
      <c r="D932" s="1292"/>
      <c r="E932" s="1292"/>
      <c r="F932" s="841" t="s">
        <v>2003</v>
      </c>
      <c r="G932" s="841" t="s">
        <v>5143</v>
      </c>
      <c r="H932" s="841" t="s">
        <v>1835</v>
      </c>
      <c r="I932" s="841">
        <v>77</v>
      </c>
    </row>
    <row r="933" spans="1:9" x14ac:dyDescent="0.2">
      <c r="A933" s="841" t="s">
        <v>3880</v>
      </c>
      <c r="B933" s="1291">
        <f>'Part 4'!M100</f>
        <v>0</v>
      </c>
      <c r="C933" s="841" t="s">
        <v>3695</v>
      </c>
      <c r="D933" s="1292"/>
      <c r="E933" s="1292"/>
      <c r="F933" s="841" t="s">
        <v>2004</v>
      </c>
      <c r="G933" s="841" t="s">
        <v>5144</v>
      </c>
      <c r="H933" s="841" t="s">
        <v>1835</v>
      </c>
      <c r="I933" s="841">
        <v>78</v>
      </c>
    </row>
    <row r="934" spans="1:9" x14ac:dyDescent="0.2">
      <c r="A934" s="841" t="s">
        <v>3881</v>
      </c>
      <c r="B934" s="1291">
        <f>'Part 4'!P100</f>
        <v>0</v>
      </c>
      <c r="C934" s="841" t="s">
        <v>3695</v>
      </c>
      <c r="D934" s="1292"/>
      <c r="E934" s="1292"/>
      <c r="F934" s="841" t="s">
        <v>4656</v>
      </c>
      <c r="G934" s="841" t="s">
        <v>5145</v>
      </c>
      <c r="H934" s="841" t="s">
        <v>1835</v>
      </c>
      <c r="I934" s="841">
        <v>79</v>
      </c>
    </row>
    <row r="935" spans="1:9" x14ac:dyDescent="0.2">
      <c r="A935" s="841" t="s">
        <v>4029</v>
      </c>
      <c r="B935" s="1291">
        <f>'Part 4'!J102</f>
        <v>0</v>
      </c>
      <c r="C935" s="841" t="s">
        <v>3695</v>
      </c>
      <c r="D935" s="1292"/>
      <c r="E935" s="1292"/>
      <c r="F935" s="841" t="s">
        <v>2005</v>
      </c>
      <c r="G935" s="841" t="s">
        <v>5146</v>
      </c>
      <c r="H935" s="841" t="s">
        <v>1835</v>
      </c>
      <c r="I935" s="841">
        <v>80</v>
      </c>
    </row>
    <row r="936" spans="1:9" x14ac:dyDescent="0.2">
      <c r="A936" s="841" t="s">
        <v>4030</v>
      </c>
      <c r="B936" s="1291">
        <f>'Part 4'!M102</f>
        <v>0</v>
      </c>
      <c r="C936" s="841" t="s">
        <v>3695</v>
      </c>
      <c r="D936" s="1292"/>
      <c r="E936" s="1292"/>
      <c r="F936" s="841" t="s">
        <v>2006</v>
      </c>
      <c r="G936" s="841" t="s">
        <v>5147</v>
      </c>
      <c r="H936" s="841" t="s">
        <v>1835</v>
      </c>
      <c r="I936" s="841">
        <v>81</v>
      </c>
    </row>
    <row r="937" spans="1:9" x14ac:dyDescent="0.2">
      <c r="A937" s="841" t="s">
        <v>4031</v>
      </c>
      <c r="B937" s="1291">
        <f>'Part 4'!P102</f>
        <v>0</v>
      </c>
      <c r="C937" s="841" t="s">
        <v>3695</v>
      </c>
      <c r="D937" s="1292"/>
      <c r="E937" s="1292"/>
      <c r="F937" s="841" t="s">
        <v>4657</v>
      </c>
      <c r="G937" s="841" t="s">
        <v>5148</v>
      </c>
      <c r="H937" s="841" t="s">
        <v>1835</v>
      </c>
      <c r="I937" s="841">
        <v>82</v>
      </c>
    </row>
    <row r="938" spans="1:9" x14ac:dyDescent="0.2">
      <c r="A938" s="841" t="s">
        <v>4032</v>
      </c>
      <c r="B938" s="1291">
        <f>'Part 4'!J104</f>
        <v>0</v>
      </c>
      <c r="C938" s="841" t="s">
        <v>3695</v>
      </c>
      <c r="D938" s="1292"/>
      <c r="E938" s="1292"/>
      <c r="F938" s="841" t="s">
        <v>2007</v>
      </c>
      <c r="G938" s="841" t="s">
        <v>5149</v>
      </c>
      <c r="H938" s="841" t="s">
        <v>1835</v>
      </c>
      <c r="I938" s="841">
        <v>83</v>
      </c>
    </row>
    <row r="939" spans="1:9" x14ac:dyDescent="0.2">
      <c r="A939" s="841" t="s">
        <v>4033</v>
      </c>
      <c r="B939" s="1291">
        <f>'Part 4'!M104</f>
        <v>0</v>
      </c>
      <c r="C939" s="841" t="s">
        <v>3695</v>
      </c>
      <c r="D939" s="1292"/>
      <c r="E939" s="1292"/>
      <c r="F939" s="841" t="s">
        <v>2008</v>
      </c>
      <c r="G939" s="841" t="s">
        <v>5150</v>
      </c>
      <c r="H939" s="841" t="s">
        <v>1835</v>
      </c>
      <c r="I939" s="841">
        <v>84</v>
      </c>
    </row>
    <row r="940" spans="1:9" x14ac:dyDescent="0.2">
      <c r="A940" s="841" t="s">
        <v>4034</v>
      </c>
      <c r="B940" s="1291">
        <f>'Part 4'!P104</f>
        <v>0</v>
      </c>
      <c r="C940" s="841" t="s">
        <v>3695</v>
      </c>
      <c r="D940" s="1292"/>
      <c r="E940" s="1292"/>
      <c r="F940" s="841" t="s">
        <v>4658</v>
      </c>
      <c r="G940" s="841" t="s">
        <v>5151</v>
      </c>
      <c r="H940" s="841" t="s">
        <v>1835</v>
      </c>
      <c r="I940" s="841">
        <v>85</v>
      </c>
    </row>
    <row r="941" spans="1:9" x14ac:dyDescent="0.2">
      <c r="A941" s="841" t="s">
        <v>1900</v>
      </c>
      <c r="B941" s="1291">
        <f>'Part 4'!J107</f>
        <v>0</v>
      </c>
      <c r="C941" s="841" t="s">
        <v>3695</v>
      </c>
      <c r="D941" s="1292"/>
      <c r="E941" s="1292"/>
      <c r="F941" s="841" t="s">
        <v>2009</v>
      </c>
      <c r="G941" s="841" t="s">
        <v>5152</v>
      </c>
      <c r="H941" s="841" t="s">
        <v>1835</v>
      </c>
      <c r="I941" s="841">
        <v>86</v>
      </c>
    </row>
    <row r="942" spans="1:9" x14ac:dyDescent="0.2">
      <c r="A942" s="841" t="s">
        <v>1901</v>
      </c>
      <c r="B942" s="1291">
        <f>'Part 4'!M107</f>
        <v>0</v>
      </c>
      <c r="C942" s="841" t="s">
        <v>3695</v>
      </c>
      <c r="D942" s="1292"/>
      <c r="E942" s="1292"/>
      <c r="F942" s="841" t="s">
        <v>2010</v>
      </c>
      <c r="G942" s="841" t="s">
        <v>5153</v>
      </c>
      <c r="H942" s="841" t="s">
        <v>1835</v>
      </c>
      <c r="I942" s="841">
        <v>87</v>
      </c>
    </row>
    <row r="943" spans="1:9" x14ac:dyDescent="0.2">
      <c r="A943" s="841" t="s">
        <v>1902</v>
      </c>
      <c r="B943" s="1291">
        <f>'Part 4'!P107</f>
        <v>0</v>
      </c>
      <c r="C943" s="841" t="s">
        <v>3695</v>
      </c>
      <c r="D943" s="1292"/>
      <c r="E943" s="1292"/>
      <c r="F943" s="841" t="s">
        <v>4659</v>
      </c>
      <c r="G943" s="841" t="s">
        <v>5154</v>
      </c>
      <c r="H943" s="841" t="s">
        <v>1835</v>
      </c>
      <c r="I943" s="841">
        <v>88</v>
      </c>
    </row>
    <row r="944" spans="1:9" x14ac:dyDescent="0.2">
      <c r="A944" s="841" t="s">
        <v>1903</v>
      </c>
      <c r="B944" s="1291">
        <f>'Part 4'!J110</f>
        <v>0</v>
      </c>
      <c r="C944" s="841" t="s">
        <v>3695</v>
      </c>
      <c r="D944" s="1292"/>
      <c r="E944" s="1292"/>
      <c r="F944" s="841" t="s">
        <v>2011</v>
      </c>
      <c r="G944" s="841" t="s">
        <v>5155</v>
      </c>
      <c r="H944" s="841" t="s">
        <v>1835</v>
      </c>
      <c r="I944" s="841">
        <v>89</v>
      </c>
    </row>
    <row r="945" spans="1:9" x14ac:dyDescent="0.2">
      <c r="A945" s="841" t="s">
        <v>1904</v>
      </c>
      <c r="B945" s="1291">
        <f>'Part 4'!M110</f>
        <v>0</v>
      </c>
      <c r="C945" s="841" t="s">
        <v>3695</v>
      </c>
      <c r="D945" s="1292"/>
      <c r="E945" s="1292"/>
      <c r="F945" s="841" t="s">
        <v>2012</v>
      </c>
      <c r="G945" s="841" t="s">
        <v>5156</v>
      </c>
      <c r="H945" s="841" t="s">
        <v>1835</v>
      </c>
      <c r="I945" s="841">
        <v>90</v>
      </c>
    </row>
    <row r="946" spans="1:9" x14ac:dyDescent="0.2">
      <c r="A946" s="841" t="s">
        <v>1905</v>
      </c>
      <c r="B946" s="1291">
        <f>'Part 4'!P110</f>
        <v>0</v>
      </c>
      <c r="C946" s="841" t="s">
        <v>3695</v>
      </c>
      <c r="D946" s="1292"/>
      <c r="E946" s="1292"/>
      <c r="F946" s="841" t="s">
        <v>4660</v>
      </c>
      <c r="G946" s="841" t="s">
        <v>5157</v>
      </c>
      <c r="H946" s="841" t="s">
        <v>1835</v>
      </c>
      <c r="I946" s="841">
        <v>91</v>
      </c>
    </row>
    <row r="947" spans="1:9" x14ac:dyDescent="0.2">
      <c r="A947" s="841" t="s">
        <v>1906</v>
      </c>
      <c r="B947" s="1291">
        <f>'Part 4'!J113</f>
        <v>0</v>
      </c>
      <c r="C947" s="841" t="s">
        <v>3695</v>
      </c>
      <c r="D947" s="1292"/>
      <c r="E947" s="1292"/>
      <c r="F947" s="841" t="s">
        <v>2013</v>
      </c>
      <c r="G947" s="841" t="s">
        <v>5158</v>
      </c>
      <c r="H947" s="841" t="s">
        <v>1835</v>
      </c>
      <c r="I947" s="841">
        <v>92</v>
      </c>
    </row>
    <row r="948" spans="1:9" x14ac:dyDescent="0.2">
      <c r="A948" s="841" t="s">
        <v>1907</v>
      </c>
      <c r="B948" s="1291">
        <f>'Part 4'!M113</f>
        <v>0</v>
      </c>
      <c r="C948" s="841" t="s">
        <v>3695</v>
      </c>
      <c r="D948" s="1292"/>
      <c r="E948" s="1292"/>
      <c r="F948" s="841" t="s">
        <v>2014</v>
      </c>
      <c r="G948" s="841" t="s">
        <v>5159</v>
      </c>
      <c r="H948" s="841" t="s">
        <v>1835</v>
      </c>
      <c r="I948" s="841">
        <v>93</v>
      </c>
    </row>
    <row r="949" spans="1:9" x14ac:dyDescent="0.2">
      <c r="A949" s="841" t="s">
        <v>1908</v>
      </c>
      <c r="B949" s="1291">
        <f>'Part 4'!P113</f>
        <v>0</v>
      </c>
      <c r="C949" s="841" t="s">
        <v>3695</v>
      </c>
      <c r="D949" s="1292"/>
      <c r="E949" s="1292"/>
      <c r="F949" s="841" t="s">
        <v>4661</v>
      </c>
      <c r="G949" s="841" t="s">
        <v>5160</v>
      </c>
      <c r="H949" s="841" t="s">
        <v>1835</v>
      </c>
      <c r="I949" s="841">
        <v>94</v>
      </c>
    </row>
    <row r="950" spans="1:9" x14ac:dyDescent="0.2">
      <c r="A950" s="841" t="s">
        <v>1909</v>
      </c>
      <c r="B950" s="1291">
        <f>'Part 4'!J116</f>
        <v>0</v>
      </c>
      <c r="C950" s="841" t="s">
        <v>3695</v>
      </c>
      <c r="D950" s="1292"/>
      <c r="E950" s="1292"/>
      <c r="F950" s="841" t="s">
        <v>2015</v>
      </c>
      <c r="G950" s="841" t="s">
        <v>5161</v>
      </c>
      <c r="H950" s="841" t="s">
        <v>1835</v>
      </c>
      <c r="I950" s="841">
        <v>95</v>
      </c>
    </row>
    <row r="951" spans="1:9" x14ac:dyDescent="0.2">
      <c r="A951" s="841" t="s">
        <v>1910</v>
      </c>
      <c r="B951" s="1291">
        <f>'Part 4'!M116</f>
        <v>0</v>
      </c>
      <c r="C951" s="841" t="s">
        <v>3695</v>
      </c>
      <c r="D951" s="1292"/>
      <c r="E951" s="1292"/>
      <c r="F951" s="841" t="s">
        <v>2016</v>
      </c>
      <c r="G951" s="841" t="s">
        <v>5162</v>
      </c>
      <c r="H951" s="841" t="s">
        <v>1835</v>
      </c>
      <c r="I951" s="841">
        <v>96</v>
      </c>
    </row>
    <row r="952" spans="1:9" x14ac:dyDescent="0.2">
      <c r="A952" s="841" t="s">
        <v>1911</v>
      </c>
      <c r="B952" s="1291">
        <f>'Part 4'!P116</f>
        <v>0</v>
      </c>
      <c r="C952" s="841" t="s">
        <v>3695</v>
      </c>
      <c r="D952" s="1292"/>
      <c r="E952" s="1292"/>
      <c r="F952" s="841" t="s">
        <v>4662</v>
      </c>
      <c r="G952" s="841" t="s">
        <v>5163</v>
      </c>
      <c r="H952" s="841" t="s">
        <v>1835</v>
      </c>
      <c r="I952" s="841">
        <v>97</v>
      </c>
    </row>
    <row r="953" spans="1:9" x14ac:dyDescent="0.2">
      <c r="A953" s="841" t="s">
        <v>1912</v>
      </c>
      <c r="B953" s="1291">
        <f>'Part 4'!J118</f>
        <v>0</v>
      </c>
      <c r="C953" s="841" t="s">
        <v>3695</v>
      </c>
      <c r="D953" s="1292"/>
      <c r="E953" s="1292"/>
      <c r="F953" s="841" t="s">
        <v>2017</v>
      </c>
      <c r="G953" s="841" t="s">
        <v>5164</v>
      </c>
      <c r="H953" s="841" t="s">
        <v>1835</v>
      </c>
      <c r="I953" s="841">
        <v>98</v>
      </c>
    </row>
    <row r="954" spans="1:9" x14ac:dyDescent="0.2">
      <c r="A954" s="841" t="s">
        <v>1913</v>
      </c>
      <c r="B954" s="1291">
        <f>'Part 4'!M118</f>
        <v>0</v>
      </c>
      <c r="C954" s="841" t="s">
        <v>3695</v>
      </c>
      <c r="D954" s="1292"/>
      <c r="E954" s="1292"/>
      <c r="F954" s="841" t="s">
        <v>2018</v>
      </c>
      <c r="G954" s="841" t="s">
        <v>5165</v>
      </c>
      <c r="H954" s="841" t="s">
        <v>1835</v>
      </c>
      <c r="I954" s="841">
        <v>99</v>
      </c>
    </row>
    <row r="955" spans="1:9" x14ac:dyDescent="0.2">
      <c r="A955" s="841" t="s">
        <v>1914</v>
      </c>
      <c r="B955" s="1291">
        <f>'Part 4'!P118</f>
        <v>0</v>
      </c>
      <c r="C955" s="841" t="s">
        <v>3695</v>
      </c>
      <c r="D955" s="1292"/>
      <c r="E955" s="1292"/>
      <c r="F955" s="841" t="s">
        <v>4663</v>
      </c>
      <c r="G955" s="841" t="s">
        <v>5166</v>
      </c>
      <c r="H955" s="841" t="s">
        <v>1835</v>
      </c>
      <c r="I955" s="841">
        <v>100</v>
      </c>
    </row>
    <row r="956" spans="1:9" x14ac:dyDescent="0.2">
      <c r="A956" s="841" t="s">
        <v>1915</v>
      </c>
      <c r="B956" s="1291">
        <f>'Part 4'!J120</f>
        <v>0</v>
      </c>
      <c r="C956" s="841" t="s">
        <v>3695</v>
      </c>
      <c r="D956" s="1292"/>
      <c r="E956" s="1292"/>
      <c r="F956" s="841" t="s">
        <v>2019</v>
      </c>
      <c r="G956" s="841" t="s">
        <v>5167</v>
      </c>
      <c r="H956" s="841" t="s">
        <v>1835</v>
      </c>
      <c r="I956" s="841">
        <v>101</v>
      </c>
    </row>
    <row r="957" spans="1:9" x14ac:dyDescent="0.2">
      <c r="A957" s="841" t="s">
        <v>1916</v>
      </c>
      <c r="B957" s="1291">
        <f>'Part 4'!M120</f>
        <v>0</v>
      </c>
      <c r="C957" s="841" t="s">
        <v>3695</v>
      </c>
      <c r="D957" s="1292"/>
      <c r="E957" s="1292"/>
      <c r="F957" s="841" t="s">
        <v>2020</v>
      </c>
      <c r="G957" s="841" t="s">
        <v>5168</v>
      </c>
      <c r="H957" s="841" t="s">
        <v>1835</v>
      </c>
      <c r="I957" s="841">
        <v>102</v>
      </c>
    </row>
    <row r="958" spans="1:9" x14ac:dyDescent="0.2">
      <c r="A958" s="841" t="s">
        <v>1917</v>
      </c>
      <c r="B958" s="1291">
        <f>'Part 4'!P120</f>
        <v>0</v>
      </c>
      <c r="C958" s="841" t="s">
        <v>3695</v>
      </c>
      <c r="D958" s="1292"/>
      <c r="E958" s="1292"/>
      <c r="F958" s="841" t="s">
        <v>4664</v>
      </c>
      <c r="G958" s="841" t="s">
        <v>5169</v>
      </c>
      <c r="H958" s="841" t="s">
        <v>1835</v>
      </c>
      <c r="I958" s="841">
        <v>103</v>
      </c>
    </row>
    <row r="959" spans="1:9" x14ac:dyDescent="0.2">
      <c r="A959" s="841" t="s">
        <v>1918</v>
      </c>
      <c r="B959" s="1291">
        <f>'Part 4'!J123</f>
        <v>0</v>
      </c>
      <c r="C959" s="841" t="s">
        <v>3695</v>
      </c>
      <c r="D959" s="1292"/>
      <c r="E959" s="1292"/>
      <c r="F959" s="841" t="s">
        <v>2021</v>
      </c>
      <c r="G959" s="841" t="s">
        <v>5170</v>
      </c>
      <c r="H959" s="841" t="s">
        <v>1835</v>
      </c>
      <c r="I959" s="841">
        <v>104</v>
      </c>
    </row>
    <row r="960" spans="1:9" x14ac:dyDescent="0.2">
      <c r="A960" s="841" t="s">
        <v>1919</v>
      </c>
      <c r="B960" s="1291">
        <f>'Part 4'!M123</f>
        <v>0</v>
      </c>
      <c r="C960" s="841" t="s">
        <v>3695</v>
      </c>
      <c r="D960" s="1292"/>
      <c r="E960" s="1292"/>
      <c r="F960" s="841" t="s">
        <v>2022</v>
      </c>
      <c r="G960" s="841" t="s">
        <v>5171</v>
      </c>
      <c r="H960" s="841" t="s">
        <v>1835</v>
      </c>
      <c r="I960" s="841">
        <v>105</v>
      </c>
    </row>
    <row r="961" spans="1:9" x14ac:dyDescent="0.2">
      <c r="A961" s="841" t="s">
        <v>1920</v>
      </c>
      <c r="B961" s="1291">
        <f>'Part 4'!P123</f>
        <v>0</v>
      </c>
      <c r="C961" s="841" t="s">
        <v>3695</v>
      </c>
      <c r="D961" s="1292"/>
      <c r="E961" s="1292"/>
      <c r="F961" s="841" t="s">
        <v>4665</v>
      </c>
      <c r="G961" s="841" t="s">
        <v>5172</v>
      </c>
      <c r="H961" s="841" t="s">
        <v>1835</v>
      </c>
      <c r="I961" s="841">
        <v>106</v>
      </c>
    </row>
    <row r="962" spans="1:9" x14ac:dyDescent="0.2">
      <c r="A962" s="841" t="s">
        <v>1921</v>
      </c>
      <c r="B962" s="1291">
        <f>'Part 4'!J126</f>
        <v>0</v>
      </c>
      <c r="C962" s="841" t="s">
        <v>3695</v>
      </c>
      <c r="D962" s="1292"/>
      <c r="E962" s="1292"/>
      <c r="F962" s="841" t="s">
        <v>2023</v>
      </c>
      <c r="G962" s="841" t="s">
        <v>5173</v>
      </c>
      <c r="H962" s="841" t="s">
        <v>1835</v>
      </c>
      <c r="I962" s="841">
        <v>107</v>
      </c>
    </row>
    <row r="963" spans="1:9" x14ac:dyDescent="0.2">
      <c r="A963" s="841" t="s">
        <v>1922</v>
      </c>
      <c r="B963" s="1291">
        <f>'Part 4'!M126</f>
        <v>0</v>
      </c>
      <c r="C963" s="841" t="s">
        <v>3695</v>
      </c>
      <c r="D963" s="1292"/>
      <c r="E963" s="1292"/>
      <c r="F963" s="841" t="s">
        <v>2024</v>
      </c>
      <c r="G963" s="841" t="s">
        <v>5174</v>
      </c>
      <c r="H963" s="841" t="s">
        <v>1835</v>
      </c>
      <c r="I963" s="841">
        <v>108</v>
      </c>
    </row>
    <row r="964" spans="1:9" x14ac:dyDescent="0.2">
      <c r="A964" s="841" t="s">
        <v>1923</v>
      </c>
      <c r="B964" s="1291">
        <f>'Part 4'!P126</f>
        <v>0</v>
      </c>
      <c r="C964" s="841" t="s">
        <v>3695</v>
      </c>
      <c r="D964" s="1292"/>
      <c r="E964" s="1292"/>
      <c r="F964" s="841" t="s">
        <v>4666</v>
      </c>
      <c r="G964" s="841" t="s">
        <v>5175</v>
      </c>
      <c r="H964" s="841" t="s">
        <v>1835</v>
      </c>
      <c r="I964" s="841">
        <v>109</v>
      </c>
    </row>
    <row r="965" spans="1:9" x14ac:dyDescent="0.2">
      <c r="A965" s="841" t="s">
        <v>1924</v>
      </c>
      <c r="B965" s="1291">
        <f>'Part 4'!J128</f>
        <v>0</v>
      </c>
      <c r="C965" s="841" t="s">
        <v>3695</v>
      </c>
      <c r="D965" s="1292"/>
      <c r="E965" s="1292"/>
      <c r="F965" s="841" t="s">
        <v>2025</v>
      </c>
      <c r="G965" s="841" t="s">
        <v>5176</v>
      </c>
      <c r="H965" s="841" t="s">
        <v>1835</v>
      </c>
      <c r="I965" s="841">
        <v>110</v>
      </c>
    </row>
    <row r="966" spans="1:9" x14ac:dyDescent="0.2">
      <c r="A966" s="841" t="s">
        <v>1925</v>
      </c>
      <c r="B966" s="1291">
        <f>'Part 4'!M128</f>
        <v>0</v>
      </c>
      <c r="C966" s="841" t="s">
        <v>3695</v>
      </c>
      <c r="D966" s="1292"/>
      <c r="E966" s="1292"/>
      <c r="F966" s="841" t="s">
        <v>2026</v>
      </c>
      <c r="G966" s="841" t="s">
        <v>5177</v>
      </c>
      <c r="H966" s="841" t="s">
        <v>1835</v>
      </c>
      <c r="I966" s="841">
        <v>111</v>
      </c>
    </row>
    <row r="967" spans="1:9" x14ac:dyDescent="0.2">
      <c r="A967" s="841" t="s">
        <v>1926</v>
      </c>
      <c r="B967" s="1291">
        <f>'Part 4'!P128</f>
        <v>0</v>
      </c>
      <c r="C967" s="841" t="s">
        <v>3695</v>
      </c>
      <c r="D967" s="1292"/>
      <c r="E967" s="1292"/>
      <c r="F967" s="841" t="s">
        <v>4667</v>
      </c>
      <c r="G967" s="841" t="s">
        <v>5178</v>
      </c>
      <c r="H967" s="841" t="s">
        <v>1835</v>
      </c>
      <c r="I967" s="841">
        <v>112</v>
      </c>
    </row>
    <row r="968" spans="1:9" x14ac:dyDescent="0.2">
      <c r="A968" s="841" t="s">
        <v>1927</v>
      </c>
      <c r="B968" s="1291">
        <f>'Part 4'!J130</f>
        <v>0</v>
      </c>
      <c r="C968" s="841" t="s">
        <v>3695</v>
      </c>
      <c r="D968" s="1292"/>
      <c r="E968" s="1292"/>
      <c r="F968" s="841" t="s">
        <v>2027</v>
      </c>
      <c r="G968" s="841" t="s">
        <v>5179</v>
      </c>
      <c r="H968" s="841" t="s">
        <v>1835</v>
      </c>
      <c r="I968" s="841">
        <v>113</v>
      </c>
    </row>
    <row r="969" spans="1:9" x14ac:dyDescent="0.2">
      <c r="A969" s="841" t="s">
        <v>1928</v>
      </c>
      <c r="B969" s="1291">
        <f>'Part 4'!M130</f>
        <v>0</v>
      </c>
      <c r="C969" s="841" t="s">
        <v>3695</v>
      </c>
      <c r="D969" s="1292"/>
      <c r="E969" s="1292"/>
      <c r="F969" s="841" t="s">
        <v>2028</v>
      </c>
      <c r="G969" s="841" t="s">
        <v>5180</v>
      </c>
      <c r="H969" s="841" t="s">
        <v>1835</v>
      </c>
      <c r="I969" s="841">
        <v>114</v>
      </c>
    </row>
    <row r="970" spans="1:9" x14ac:dyDescent="0.2">
      <c r="A970" s="841" t="s">
        <v>1929</v>
      </c>
      <c r="B970" s="1291">
        <f>'Part 4'!P130</f>
        <v>0</v>
      </c>
      <c r="C970" s="841" t="s">
        <v>3695</v>
      </c>
      <c r="D970" s="1292"/>
      <c r="E970" s="1292"/>
      <c r="F970" s="841" t="s">
        <v>4668</v>
      </c>
      <c r="G970" s="841" t="s">
        <v>5181</v>
      </c>
      <c r="H970" s="841" t="s">
        <v>1835</v>
      </c>
      <c r="I970" s="841">
        <v>115</v>
      </c>
    </row>
    <row r="971" spans="1:9" x14ac:dyDescent="0.2">
      <c r="A971" s="841" t="s">
        <v>1930</v>
      </c>
      <c r="B971" s="1291">
        <f>'Part 4'!J133</f>
        <v>0</v>
      </c>
      <c r="C971" s="841" t="s">
        <v>3695</v>
      </c>
      <c r="D971" s="1292"/>
      <c r="E971" s="1292"/>
      <c r="F971" s="841" t="s">
        <v>2029</v>
      </c>
      <c r="G971" s="841" t="s">
        <v>5182</v>
      </c>
      <c r="H971" s="841" t="s">
        <v>1835</v>
      </c>
      <c r="I971" s="841">
        <v>116</v>
      </c>
    </row>
    <row r="972" spans="1:9" x14ac:dyDescent="0.2">
      <c r="A972" s="841" t="s">
        <v>1931</v>
      </c>
      <c r="B972" s="1291">
        <f>'Part 4'!M133</f>
        <v>0</v>
      </c>
      <c r="C972" s="841" t="s">
        <v>3695</v>
      </c>
      <c r="D972" s="1292"/>
      <c r="E972" s="1292"/>
      <c r="F972" s="841" t="s">
        <v>2030</v>
      </c>
      <c r="G972" s="841" t="s">
        <v>5183</v>
      </c>
      <c r="H972" s="841" t="s">
        <v>1835</v>
      </c>
      <c r="I972" s="841">
        <v>117</v>
      </c>
    </row>
    <row r="973" spans="1:9" x14ac:dyDescent="0.2">
      <c r="A973" s="841" t="s">
        <v>1932</v>
      </c>
      <c r="B973" s="1291">
        <f>'Part 4'!P133</f>
        <v>0</v>
      </c>
      <c r="C973" s="841" t="s">
        <v>3695</v>
      </c>
      <c r="D973" s="1292"/>
      <c r="E973" s="1292"/>
      <c r="F973" s="841" t="s">
        <v>4669</v>
      </c>
      <c r="G973" s="841" t="s">
        <v>5184</v>
      </c>
      <c r="H973" s="841" t="s">
        <v>1835</v>
      </c>
      <c r="I973" s="841">
        <v>118</v>
      </c>
    </row>
    <row r="974" spans="1:9" x14ac:dyDescent="0.2">
      <c r="A974" s="841" t="s">
        <v>1933</v>
      </c>
      <c r="B974" s="1291">
        <f>'Part 4'!J135</f>
        <v>0</v>
      </c>
      <c r="C974" s="841" t="s">
        <v>3695</v>
      </c>
      <c r="D974" s="1292"/>
      <c r="E974" s="1292"/>
      <c r="F974" s="841" t="s">
        <v>2031</v>
      </c>
      <c r="G974" s="841" t="s">
        <v>5185</v>
      </c>
      <c r="H974" s="841" t="s">
        <v>1835</v>
      </c>
      <c r="I974" s="841">
        <v>119</v>
      </c>
    </row>
    <row r="975" spans="1:9" x14ac:dyDescent="0.2">
      <c r="A975" s="841" t="s">
        <v>1934</v>
      </c>
      <c r="B975" s="1291">
        <f>'Part 4'!M135</f>
        <v>0</v>
      </c>
      <c r="C975" s="841" t="s">
        <v>3695</v>
      </c>
      <c r="D975" s="1292"/>
      <c r="E975" s="1292"/>
      <c r="F975" s="841" t="s">
        <v>2032</v>
      </c>
      <c r="G975" s="841" t="s">
        <v>5186</v>
      </c>
      <c r="H975" s="841" t="s">
        <v>1835</v>
      </c>
      <c r="I975" s="841">
        <v>120</v>
      </c>
    </row>
    <row r="976" spans="1:9" x14ac:dyDescent="0.2">
      <c r="A976" s="841" t="s">
        <v>1935</v>
      </c>
      <c r="B976" s="1291">
        <f>'Part 4'!P135</f>
        <v>0</v>
      </c>
      <c r="C976" s="841" t="s">
        <v>3695</v>
      </c>
      <c r="D976" s="1292"/>
      <c r="E976" s="1292"/>
      <c r="F976" s="841" t="s">
        <v>4670</v>
      </c>
      <c r="G976" s="841" t="s">
        <v>5187</v>
      </c>
      <c r="H976" s="841" t="s">
        <v>1835</v>
      </c>
      <c r="I976" s="841">
        <v>121</v>
      </c>
    </row>
    <row r="977" spans="1:9" x14ac:dyDescent="0.2">
      <c r="A977" s="841" t="s">
        <v>1936</v>
      </c>
      <c r="B977" s="1291">
        <f>'Part 4'!J137</f>
        <v>0</v>
      </c>
      <c r="C977" s="841" t="s">
        <v>3695</v>
      </c>
      <c r="D977" s="1292"/>
      <c r="E977" s="1292"/>
      <c r="F977" s="841" t="s">
        <v>2033</v>
      </c>
      <c r="G977" s="841" t="s">
        <v>5188</v>
      </c>
      <c r="H977" s="841" t="s">
        <v>1835</v>
      </c>
      <c r="I977" s="841">
        <v>122</v>
      </c>
    </row>
    <row r="978" spans="1:9" x14ac:dyDescent="0.2">
      <c r="A978" s="841" t="s">
        <v>1937</v>
      </c>
      <c r="B978" s="1291">
        <f>'Part 4'!M137</f>
        <v>0</v>
      </c>
      <c r="C978" s="841" t="s">
        <v>3695</v>
      </c>
      <c r="D978" s="1292"/>
      <c r="E978" s="1292"/>
      <c r="F978" s="841" t="s">
        <v>2034</v>
      </c>
      <c r="G978" s="841" t="s">
        <v>5189</v>
      </c>
      <c r="H978" s="841" t="s">
        <v>1835</v>
      </c>
      <c r="I978" s="841">
        <v>123</v>
      </c>
    </row>
    <row r="979" spans="1:9" x14ac:dyDescent="0.2">
      <c r="A979" s="841" t="s">
        <v>1938</v>
      </c>
      <c r="B979" s="1291">
        <f>'Part 4'!P137</f>
        <v>0</v>
      </c>
      <c r="C979" s="841" t="s">
        <v>3695</v>
      </c>
      <c r="D979" s="1292"/>
      <c r="E979" s="1292"/>
      <c r="F979" s="841" t="s">
        <v>4671</v>
      </c>
      <c r="G979" s="841" t="s">
        <v>5190</v>
      </c>
      <c r="H979" s="841" t="s">
        <v>1835</v>
      </c>
      <c r="I979" s="841">
        <v>124</v>
      </c>
    </row>
    <row r="980" spans="1:9" x14ac:dyDescent="0.2">
      <c r="A980" s="841" t="s">
        <v>1939</v>
      </c>
      <c r="B980" s="1291">
        <f>'Part 4'!J140</f>
        <v>0</v>
      </c>
      <c r="C980" s="841" t="s">
        <v>3695</v>
      </c>
      <c r="D980" s="1292"/>
      <c r="E980" s="1292"/>
      <c r="F980" s="841" t="s">
        <v>2035</v>
      </c>
      <c r="G980" s="841" t="s">
        <v>5191</v>
      </c>
      <c r="H980" s="841" t="s">
        <v>1835</v>
      </c>
      <c r="I980" s="841">
        <v>125</v>
      </c>
    </row>
    <row r="981" spans="1:9" x14ac:dyDescent="0.2">
      <c r="A981" s="841" t="s">
        <v>1940</v>
      </c>
      <c r="B981" s="1291">
        <f>'Part 4'!M140</f>
        <v>0</v>
      </c>
      <c r="C981" s="841" t="s">
        <v>3695</v>
      </c>
      <c r="D981" s="1292"/>
      <c r="E981" s="1292"/>
      <c r="F981" s="841" t="s">
        <v>2036</v>
      </c>
      <c r="G981" s="841" t="s">
        <v>5192</v>
      </c>
      <c r="H981" s="841" t="s">
        <v>1835</v>
      </c>
      <c r="I981" s="841">
        <v>126</v>
      </c>
    </row>
    <row r="982" spans="1:9" x14ac:dyDescent="0.2">
      <c r="A982" s="841" t="s">
        <v>1941</v>
      </c>
      <c r="B982" s="1291">
        <f>'Part 4'!P140</f>
        <v>0</v>
      </c>
      <c r="C982" s="841" t="s">
        <v>3695</v>
      </c>
      <c r="D982" s="1292"/>
      <c r="E982" s="1292"/>
      <c r="F982" s="841" t="s">
        <v>4672</v>
      </c>
      <c r="G982" s="841" t="s">
        <v>5193</v>
      </c>
      <c r="H982" s="841" t="s">
        <v>1835</v>
      </c>
      <c r="I982" s="841">
        <v>127</v>
      </c>
    </row>
    <row r="983" spans="1:9" x14ac:dyDescent="0.2">
      <c r="A983" s="841" t="s">
        <v>1942</v>
      </c>
      <c r="B983" s="1291">
        <f>'Part 4'!J142</f>
        <v>0</v>
      </c>
      <c r="C983" s="841" t="s">
        <v>3695</v>
      </c>
      <c r="D983" s="1292"/>
      <c r="E983" s="1292"/>
      <c r="F983" s="841" t="s">
        <v>2037</v>
      </c>
      <c r="G983" s="841" t="s">
        <v>5194</v>
      </c>
      <c r="H983" s="841" t="s">
        <v>1835</v>
      </c>
      <c r="I983" s="841">
        <v>128</v>
      </c>
    </row>
    <row r="984" spans="1:9" x14ac:dyDescent="0.2">
      <c r="A984" s="841" t="s">
        <v>1943</v>
      </c>
      <c r="B984" s="1291">
        <f>'Part 4'!M142</f>
        <v>0</v>
      </c>
      <c r="C984" s="841" t="s">
        <v>3695</v>
      </c>
      <c r="D984" s="1292"/>
      <c r="E984" s="1292"/>
      <c r="F984" s="841" t="s">
        <v>2038</v>
      </c>
      <c r="G984" s="841" t="s">
        <v>5195</v>
      </c>
      <c r="H984" s="841" t="s">
        <v>1835</v>
      </c>
      <c r="I984" s="841">
        <v>129</v>
      </c>
    </row>
    <row r="985" spans="1:9" x14ac:dyDescent="0.2">
      <c r="A985" s="841" t="s">
        <v>1944</v>
      </c>
      <c r="B985" s="1291">
        <f>'Part 4'!P142</f>
        <v>0</v>
      </c>
      <c r="C985" s="841" t="s">
        <v>3695</v>
      </c>
      <c r="D985" s="1292"/>
      <c r="E985" s="1292"/>
      <c r="F985" s="841" t="s">
        <v>4673</v>
      </c>
      <c r="G985" s="841" t="s">
        <v>5196</v>
      </c>
      <c r="H985" s="841" t="s">
        <v>1835</v>
      </c>
      <c r="I985" s="841">
        <v>130</v>
      </c>
    </row>
    <row r="986" spans="1:9" x14ac:dyDescent="0.2">
      <c r="A986" s="841" t="s">
        <v>1945</v>
      </c>
      <c r="B986" s="1291">
        <f>'Part 4'!J144</f>
        <v>0</v>
      </c>
      <c r="C986" s="841" t="s">
        <v>3695</v>
      </c>
      <c r="D986" s="1292"/>
      <c r="E986" s="1292"/>
      <c r="F986" s="841" t="s">
        <v>2039</v>
      </c>
      <c r="G986" s="841" t="s">
        <v>5197</v>
      </c>
      <c r="H986" s="841" t="s">
        <v>1835</v>
      </c>
      <c r="I986" s="841">
        <v>131</v>
      </c>
    </row>
    <row r="987" spans="1:9" x14ac:dyDescent="0.2">
      <c r="A987" s="841" t="s">
        <v>1946</v>
      </c>
      <c r="B987" s="1291">
        <f>'Part 4'!M144</f>
        <v>0</v>
      </c>
      <c r="C987" s="841" t="s">
        <v>3695</v>
      </c>
      <c r="D987" s="1292"/>
      <c r="E987" s="1292"/>
      <c r="F987" s="841" t="s">
        <v>2040</v>
      </c>
      <c r="G987" s="841" t="s">
        <v>5198</v>
      </c>
      <c r="H987" s="841" t="s">
        <v>1835</v>
      </c>
      <c r="I987" s="841">
        <v>132</v>
      </c>
    </row>
    <row r="988" spans="1:9" x14ac:dyDescent="0.2">
      <c r="A988" s="841" t="s">
        <v>1947</v>
      </c>
      <c r="B988" s="1291">
        <f>'Part 4'!P144</f>
        <v>0</v>
      </c>
      <c r="C988" s="841" t="s">
        <v>3695</v>
      </c>
      <c r="D988" s="1292"/>
      <c r="E988" s="1292"/>
      <c r="F988" s="841" t="s">
        <v>4674</v>
      </c>
      <c r="G988" s="841" t="s">
        <v>5199</v>
      </c>
      <c r="H988" s="841" t="s">
        <v>1835</v>
      </c>
      <c r="I988" s="841">
        <v>133</v>
      </c>
    </row>
    <row r="989" spans="1:9" x14ac:dyDescent="0.2">
      <c r="A989" s="841" t="s">
        <v>3890</v>
      </c>
      <c r="B989" s="1291">
        <f>'Part 4'!J147</f>
        <v>0</v>
      </c>
      <c r="C989" s="841" t="s">
        <v>3695</v>
      </c>
      <c r="D989" s="1292"/>
      <c r="E989" s="1292"/>
      <c r="F989" s="841" t="s">
        <v>3975</v>
      </c>
      <c r="G989" s="841" t="s">
        <v>5200</v>
      </c>
      <c r="H989" s="841" t="s">
        <v>1835</v>
      </c>
      <c r="I989" s="841">
        <v>134</v>
      </c>
    </row>
    <row r="990" spans="1:9" x14ac:dyDescent="0.2">
      <c r="A990" s="841" t="s">
        <v>3891</v>
      </c>
      <c r="B990" s="1291">
        <f>'Part 4'!M147</f>
        <v>0</v>
      </c>
      <c r="C990" s="841" t="s">
        <v>3695</v>
      </c>
      <c r="D990" s="1292"/>
      <c r="E990" s="1292"/>
      <c r="F990" s="841" t="s">
        <v>3976</v>
      </c>
      <c r="G990" s="841" t="s">
        <v>5201</v>
      </c>
      <c r="H990" s="841" t="s">
        <v>1835</v>
      </c>
      <c r="I990" s="841">
        <v>135</v>
      </c>
    </row>
    <row r="991" spans="1:9" x14ac:dyDescent="0.2">
      <c r="A991" s="841" t="s">
        <v>3892</v>
      </c>
      <c r="B991" s="1291">
        <f>'Part 4'!P147</f>
        <v>0</v>
      </c>
      <c r="C991" s="841" t="s">
        <v>3695</v>
      </c>
      <c r="D991" s="1292"/>
      <c r="E991" s="1292"/>
      <c r="F991" s="841" t="s">
        <v>4675</v>
      </c>
      <c r="G991" s="841" t="s">
        <v>5202</v>
      </c>
      <c r="H991" s="841" t="s">
        <v>1835</v>
      </c>
      <c r="I991" s="841">
        <v>136</v>
      </c>
    </row>
    <row r="992" spans="1:9" x14ac:dyDescent="0.2">
      <c r="A992" s="841" t="s">
        <v>1948</v>
      </c>
      <c r="B992" s="1291">
        <f>'Part 4'!J150</f>
        <v>0</v>
      </c>
      <c r="C992" s="841" t="s">
        <v>3695</v>
      </c>
      <c r="D992" s="1292"/>
      <c r="E992" s="1292"/>
      <c r="F992" s="841" t="s">
        <v>4676</v>
      </c>
      <c r="G992" s="841" t="s">
        <v>5203</v>
      </c>
      <c r="H992" s="841" t="s">
        <v>1835</v>
      </c>
      <c r="I992" s="841">
        <v>137</v>
      </c>
    </row>
    <row r="993" spans="1:9" x14ac:dyDescent="0.2">
      <c r="A993" s="841" t="s">
        <v>1949</v>
      </c>
      <c r="B993" s="1291">
        <f>'Part 4'!M150</f>
        <v>0</v>
      </c>
      <c r="C993" s="841" t="s">
        <v>3695</v>
      </c>
      <c r="D993" s="1292"/>
      <c r="E993" s="1292"/>
      <c r="F993" s="841" t="s">
        <v>4677</v>
      </c>
      <c r="G993" s="841" t="s">
        <v>5204</v>
      </c>
      <c r="H993" s="841" t="s">
        <v>1835</v>
      </c>
      <c r="I993" s="841">
        <v>138</v>
      </c>
    </row>
    <row r="994" spans="1:9" x14ac:dyDescent="0.2">
      <c r="A994" s="841" t="s">
        <v>1950</v>
      </c>
      <c r="B994" s="1291">
        <f>'Part 4'!P150</f>
        <v>0</v>
      </c>
      <c r="C994" s="841" t="s">
        <v>3695</v>
      </c>
      <c r="D994" s="1292"/>
      <c r="E994" s="1292"/>
      <c r="F994" s="841" t="s">
        <v>4678</v>
      </c>
      <c r="G994" s="841" t="s">
        <v>5205</v>
      </c>
      <c r="H994" s="841" t="s">
        <v>1835</v>
      </c>
      <c r="I994" s="841">
        <v>139</v>
      </c>
    </row>
    <row r="995" spans="1:9" x14ac:dyDescent="0.2">
      <c r="A995" s="841" t="s">
        <v>1951</v>
      </c>
      <c r="B995" s="1291">
        <f>'Part 4'!J153</f>
        <v>0</v>
      </c>
      <c r="C995" s="841" t="s">
        <v>3695</v>
      </c>
      <c r="D995" s="1292"/>
      <c r="E995" s="1292"/>
      <c r="F995" s="841" t="s">
        <v>4679</v>
      </c>
      <c r="G995" s="841" t="s">
        <v>5206</v>
      </c>
      <c r="H995" s="841" t="s">
        <v>1835</v>
      </c>
      <c r="I995" s="841">
        <v>140</v>
      </c>
    </row>
    <row r="996" spans="1:9" x14ac:dyDescent="0.2">
      <c r="A996" s="841" t="s">
        <v>1952</v>
      </c>
      <c r="B996" s="1291">
        <f>'Part 4'!M153</f>
        <v>0</v>
      </c>
      <c r="C996" s="841" t="s">
        <v>3695</v>
      </c>
      <c r="D996" s="1292"/>
      <c r="E996" s="1292"/>
      <c r="F996" s="841" t="s">
        <v>4680</v>
      </c>
      <c r="G996" s="841" t="s">
        <v>5207</v>
      </c>
      <c r="H996" s="841" t="s">
        <v>1835</v>
      </c>
      <c r="I996" s="841">
        <v>141</v>
      </c>
    </row>
    <row r="997" spans="1:9" x14ac:dyDescent="0.2">
      <c r="A997" s="841" t="s">
        <v>1953</v>
      </c>
      <c r="B997" s="1291">
        <f>'Part 4'!P153</f>
        <v>0</v>
      </c>
      <c r="C997" s="841" t="s">
        <v>3695</v>
      </c>
      <c r="D997" s="1292"/>
      <c r="E997" s="1292"/>
      <c r="F997" s="841" t="s">
        <v>4681</v>
      </c>
      <c r="G997" s="841" t="s">
        <v>5208</v>
      </c>
      <c r="H997" s="841" t="s">
        <v>1835</v>
      </c>
      <c r="I997" s="841">
        <v>142</v>
      </c>
    </row>
    <row r="998" spans="1:9" x14ac:dyDescent="0.2">
      <c r="A998" s="841" t="s">
        <v>4041</v>
      </c>
      <c r="B998" s="1291">
        <f>'Part 4'!J156</f>
        <v>0</v>
      </c>
      <c r="C998" s="841" t="s">
        <v>3695</v>
      </c>
      <c r="D998" s="1292"/>
      <c r="E998" s="1292"/>
      <c r="F998" s="841" t="s">
        <v>4682</v>
      </c>
      <c r="G998" s="841" t="s">
        <v>5209</v>
      </c>
      <c r="H998" s="841" t="s">
        <v>1835</v>
      </c>
      <c r="I998" s="841">
        <v>143</v>
      </c>
    </row>
    <row r="999" spans="1:9" x14ac:dyDescent="0.2">
      <c r="A999" s="841" t="s">
        <v>4042</v>
      </c>
      <c r="B999" s="1291">
        <f>'Part 4'!M156</f>
        <v>0</v>
      </c>
      <c r="C999" s="841" t="s">
        <v>3695</v>
      </c>
      <c r="D999" s="1292"/>
      <c r="E999" s="1292"/>
      <c r="F999" s="841" t="s">
        <v>4683</v>
      </c>
      <c r="G999" s="841" t="s">
        <v>5210</v>
      </c>
      <c r="H999" s="841" t="s">
        <v>1835</v>
      </c>
      <c r="I999" s="841">
        <v>144</v>
      </c>
    </row>
    <row r="1000" spans="1:9" x14ac:dyDescent="0.2">
      <c r="A1000" s="841" t="s">
        <v>4043</v>
      </c>
      <c r="B1000" s="1291">
        <f>'Part 4'!P156</f>
        <v>0</v>
      </c>
      <c r="C1000" s="841" t="s">
        <v>3695</v>
      </c>
      <c r="D1000" s="1292"/>
      <c r="E1000" s="1292"/>
      <c r="F1000" s="841" t="s">
        <v>4684</v>
      </c>
      <c r="G1000" s="841" t="s">
        <v>5211</v>
      </c>
      <c r="H1000" s="841" t="s">
        <v>1835</v>
      </c>
      <c r="I1000" s="841">
        <v>145</v>
      </c>
    </row>
    <row r="1001" spans="1:9" x14ac:dyDescent="0.2">
      <c r="A1001" s="841" t="s">
        <v>4044</v>
      </c>
      <c r="B1001" s="1291">
        <f>'Part 4'!J158</f>
        <v>0</v>
      </c>
      <c r="C1001" s="841" t="s">
        <v>3695</v>
      </c>
      <c r="D1001" s="1292"/>
      <c r="E1001" s="1292"/>
      <c r="F1001" s="841" t="s">
        <v>2041</v>
      </c>
      <c r="G1001" s="841" t="s">
        <v>5212</v>
      </c>
      <c r="H1001" s="841" t="s">
        <v>1835</v>
      </c>
      <c r="I1001" s="841">
        <v>146</v>
      </c>
    </row>
    <row r="1002" spans="1:9" x14ac:dyDescent="0.2">
      <c r="A1002" s="841" t="s">
        <v>4045</v>
      </c>
      <c r="B1002" s="1291">
        <f>'Part 4'!M158</f>
        <v>0</v>
      </c>
      <c r="C1002" s="841" t="s">
        <v>3695</v>
      </c>
      <c r="D1002" s="1292"/>
      <c r="E1002" s="1292"/>
      <c r="F1002" s="841" t="s">
        <v>2042</v>
      </c>
      <c r="G1002" s="841" t="s">
        <v>5213</v>
      </c>
      <c r="H1002" s="841" t="s">
        <v>1835</v>
      </c>
      <c r="I1002" s="841">
        <v>147</v>
      </c>
    </row>
    <row r="1003" spans="1:9" x14ac:dyDescent="0.2">
      <c r="A1003" s="841" t="s">
        <v>4046</v>
      </c>
      <c r="B1003" s="1291">
        <f>'Part 4'!P158</f>
        <v>0</v>
      </c>
      <c r="C1003" s="841" t="s">
        <v>3695</v>
      </c>
      <c r="D1003" s="1292"/>
      <c r="E1003" s="1292"/>
      <c r="F1003" s="841" t="s">
        <v>4685</v>
      </c>
      <c r="G1003" s="841" t="s">
        <v>5214</v>
      </c>
      <c r="H1003" s="841" t="s">
        <v>1835</v>
      </c>
      <c r="I1003" s="841">
        <v>148</v>
      </c>
    </row>
    <row r="1004" spans="1:9" x14ac:dyDescent="0.2">
      <c r="A1004" s="841" t="s">
        <v>4047</v>
      </c>
      <c r="B1004" s="1291">
        <f>'Part 4'!J160</f>
        <v>0</v>
      </c>
      <c r="C1004" s="841" t="s">
        <v>3695</v>
      </c>
      <c r="D1004" s="1292"/>
      <c r="E1004" s="1292"/>
      <c r="F1004" s="841" t="s">
        <v>4686</v>
      </c>
      <c r="G1004" s="841" t="s">
        <v>5215</v>
      </c>
      <c r="H1004" s="841" t="s">
        <v>1835</v>
      </c>
      <c r="I1004" s="841">
        <v>149</v>
      </c>
    </row>
    <row r="1005" spans="1:9" x14ac:dyDescent="0.2">
      <c r="A1005" s="841" t="s">
        <v>4048</v>
      </c>
      <c r="B1005" s="1291">
        <f>'Part 4'!M160</f>
        <v>0</v>
      </c>
      <c r="C1005" s="841" t="s">
        <v>3695</v>
      </c>
      <c r="D1005" s="1292"/>
      <c r="E1005" s="1292"/>
      <c r="F1005" s="841" t="s">
        <v>4687</v>
      </c>
      <c r="G1005" s="841" t="s">
        <v>5216</v>
      </c>
      <c r="H1005" s="841" t="s">
        <v>1835</v>
      </c>
      <c r="I1005" s="841">
        <v>150</v>
      </c>
    </row>
    <row r="1006" spans="1:9" x14ac:dyDescent="0.2">
      <c r="A1006" s="841" t="s">
        <v>4049</v>
      </c>
      <c r="B1006" s="1291">
        <f>'Part 4'!P160</f>
        <v>0</v>
      </c>
      <c r="C1006" s="841" t="s">
        <v>3695</v>
      </c>
      <c r="D1006" s="1292"/>
      <c r="E1006" s="1292"/>
      <c r="F1006" s="841" t="s">
        <v>4688</v>
      </c>
      <c r="G1006" s="841" t="s">
        <v>5217</v>
      </c>
      <c r="H1006" s="841" t="s">
        <v>1835</v>
      </c>
      <c r="I1006" s="841">
        <v>151</v>
      </c>
    </row>
    <row r="1007" spans="1:9" x14ac:dyDescent="0.2">
      <c r="A1007" s="841" t="s">
        <v>1954</v>
      </c>
      <c r="B1007" s="1291">
        <f>'Part 4'!J163</f>
        <v>0</v>
      </c>
      <c r="C1007" s="841" t="s">
        <v>3695</v>
      </c>
      <c r="D1007" s="1292"/>
      <c r="E1007" s="1292"/>
      <c r="F1007" s="841" t="s">
        <v>4689</v>
      </c>
      <c r="G1007" s="841" t="s">
        <v>5218</v>
      </c>
      <c r="H1007" s="841" t="s">
        <v>1835</v>
      </c>
      <c r="I1007" s="841">
        <v>152</v>
      </c>
    </row>
    <row r="1008" spans="1:9" x14ac:dyDescent="0.2">
      <c r="A1008" s="841" t="s">
        <v>1955</v>
      </c>
      <c r="B1008" s="1291">
        <f>'Part 4'!M163</f>
        <v>0</v>
      </c>
      <c r="C1008" s="841" t="s">
        <v>3695</v>
      </c>
      <c r="D1008" s="1292"/>
      <c r="E1008" s="1292"/>
      <c r="F1008" s="841" t="s">
        <v>4690</v>
      </c>
      <c r="G1008" s="841" t="s">
        <v>5219</v>
      </c>
      <c r="H1008" s="841" t="s">
        <v>1835</v>
      </c>
      <c r="I1008" s="841">
        <v>153</v>
      </c>
    </row>
    <row r="1009" spans="1:9" x14ac:dyDescent="0.2">
      <c r="A1009" s="841" t="s">
        <v>1956</v>
      </c>
      <c r="B1009" s="1291">
        <f>'Part 4'!P163</f>
        <v>0</v>
      </c>
      <c r="C1009" s="841" t="s">
        <v>3695</v>
      </c>
      <c r="D1009" s="1292"/>
      <c r="E1009" s="1292"/>
      <c r="F1009" s="841" t="s">
        <v>4691</v>
      </c>
      <c r="G1009" s="841" t="s">
        <v>5220</v>
      </c>
      <c r="H1009" s="841" t="s">
        <v>1835</v>
      </c>
      <c r="I1009" s="841">
        <v>154</v>
      </c>
    </row>
    <row r="1010" spans="1:9" x14ac:dyDescent="0.2">
      <c r="A1010" s="1298" t="s">
        <v>6788</v>
      </c>
      <c r="B1010" s="1291">
        <f>'Part 4'!J167</f>
        <v>0</v>
      </c>
      <c r="C1010" s="841" t="s">
        <v>3695</v>
      </c>
      <c r="D1010" s="1292"/>
      <c r="E1010" s="1292"/>
      <c r="F1010" s="841"/>
      <c r="G1010" s="841"/>
      <c r="H1010" s="841"/>
      <c r="I1010" s="841"/>
    </row>
    <row r="1011" spans="1:9" x14ac:dyDescent="0.2">
      <c r="A1011" s="1298" t="s">
        <v>6789</v>
      </c>
      <c r="B1011" s="1291">
        <f>'Part 4'!M167</f>
        <v>0</v>
      </c>
      <c r="C1011" s="841" t="s">
        <v>3695</v>
      </c>
      <c r="D1011" s="1292"/>
      <c r="E1011" s="1292"/>
      <c r="F1011" s="841"/>
      <c r="G1011" s="841"/>
      <c r="H1011" s="841"/>
      <c r="I1011" s="841"/>
    </row>
    <row r="1012" spans="1:9" x14ac:dyDescent="0.2">
      <c r="A1012" s="1298" t="s">
        <v>6790</v>
      </c>
      <c r="B1012" s="1291">
        <f>'Part 4'!P167</f>
        <v>0</v>
      </c>
      <c r="C1012" s="841" t="s">
        <v>3695</v>
      </c>
      <c r="D1012" s="1292"/>
      <c r="E1012" s="1292"/>
      <c r="F1012" s="841"/>
      <c r="G1012" s="841"/>
      <c r="H1012" s="841"/>
      <c r="I1012" s="841"/>
    </row>
    <row r="1013" spans="1:9" x14ac:dyDescent="0.2">
      <c r="A1013" s="1298" t="s">
        <v>6988</v>
      </c>
      <c r="B1013" s="1291">
        <f>'Part 4'!G167</f>
        <v>0</v>
      </c>
      <c r="C1013" s="841" t="s">
        <v>3695</v>
      </c>
      <c r="D1013" s="1292"/>
      <c r="E1013" s="1292"/>
      <c r="F1013" s="841"/>
      <c r="G1013" s="841"/>
      <c r="H1013" s="841"/>
      <c r="I1013" s="841"/>
    </row>
    <row r="1014" spans="1:9" x14ac:dyDescent="0.2">
      <c r="A1014" s="1298" t="s">
        <v>6791</v>
      </c>
      <c r="B1014" s="1291">
        <f>'Part 4'!J169</f>
        <v>0</v>
      </c>
      <c r="C1014" s="841" t="s">
        <v>3695</v>
      </c>
      <c r="D1014" s="1292"/>
      <c r="E1014" s="1292"/>
      <c r="F1014" s="841"/>
      <c r="G1014" s="841"/>
      <c r="H1014" s="841"/>
      <c r="I1014" s="841"/>
    </row>
    <row r="1015" spans="1:9" x14ac:dyDescent="0.2">
      <c r="A1015" s="1298" t="s">
        <v>6792</v>
      </c>
      <c r="B1015" s="1291">
        <f>'Part 4'!M169</f>
        <v>0</v>
      </c>
      <c r="C1015" s="841" t="s">
        <v>3695</v>
      </c>
      <c r="D1015" s="1292"/>
      <c r="E1015" s="1292"/>
      <c r="F1015" s="841"/>
      <c r="G1015" s="841"/>
      <c r="H1015" s="841"/>
      <c r="I1015" s="841"/>
    </row>
    <row r="1016" spans="1:9" x14ac:dyDescent="0.2">
      <c r="A1016" s="1298" t="s">
        <v>6793</v>
      </c>
      <c r="B1016" s="1291">
        <f>'Part 4'!P169</f>
        <v>0</v>
      </c>
      <c r="C1016" s="841" t="s">
        <v>3695</v>
      </c>
      <c r="D1016" s="1292"/>
      <c r="E1016" s="1292"/>
      <c r="F1016" s="841"/>
      <c r="G1016" s="841"/>
      <c r="H1016" s="841"/>
      <c r="I1016" s="841"/>
    </row>
    <row r="1017" spans="1:9" x14ac:dyDescent="0.2">
      <c r="A1017" s="1298" t="s">
        <v>6989</v>
      </c>
      <c r="B1017" s="1291">
        <f>'Part 4'!G169</f>
        <v>0</v>
      </c>
      <c r="C1017" s="841" t="s">
        <v>3695</v>
      </c>
      <c r="D1017" s="1292"/>
      <c r="E1017" s="1292"/>
      <c r="F1017" s="841"/>
      <c r="G1017" s="841"/>
      <c r="H1017" s="841"/>
      <c r="I1017" s="841"/>
    </row>
    <row r="1018" spans="1:9" x14ac:dyDescent="0.2">
      <c r="A1018" s="1298" t="s">
        <v>6794</v>
      </c>
      <c r="B1018" s="1291" t="e">
        <f>'Part 4'!J173</f>
        <v>#N/A</v>
      </c>
      <c r="C1018" s="841" t="s">
        <v>3695</v>
      </c>
      <c r="D1018" s="1292"/>
      <c r="E1018" s="1292"/>
      <c r="F1018" s="841"/>
      <c r="G1018" s="841"/>
      <c r="H1018" s="841"/>
      <c r="I1018" s="841"/>
    </row>
    <row r="1019" spans="1:9" x14ac:dyDescent="0.2">
      <c r="A1019" s="1298" t="s">
        <v>6795</v>
      </c>
      <c r="B1019" s="1291" t="e">
        <f>'Part 4'!M173</f>
        <v>#N/A</v>
      </c>
      <c r="C1019" s="841" t="s">
        <v>3695</v>
      </c>
      <c r="D1019" s="1292"/>
      <c r="E1019" s="1292"/>
      <c r="F1019" s="841"/>
      <c r="G1019" s="841"/>
      <c r="H1019" s="841"/>
      <c r="I1019" s="841"/>
    </row>
    <row r="1020" spans="1:9" x14ac:dyDescent="0.2">
      <c r="A1020" s="1298" t="s">
        <v>6796</v>
      </c>
      <c r="B1020" s="1291" t="e">
        <f>'Part 4'!P173</f>
        <v>#N/A</v>
      </c>
      <c r="C1020" s="841" t="s">
        <v>3695</v>
      </c>
      <c r="D1020" s="1292"/>
      <c r="E1020" s="1292"/>
      <c r="F1020" s="841"/>
      <c r="G1020" s="841"/>
      <c r="H1020" s="841"/>
      <c r="I1020" s="841"/>
    </row>
    <row r="1021" spans="1:9" x14ac:dyDescent="0.2">
      <c r="A1021" s="1298" t="s">
        <v>6990</v>
      </c>
      <c r="B1021" s="1291" t="e">
        <f>'Part 4'!G173</f>
        <v>#N/A</v>
      </c>
      <c r="C1021" s="841" t="s">
        <v>3695</v>
      </c>
      <c r="D1021" s="1292"/>
      <c r="E1021" s="1292"/>
      <c r="F1021" s="841"/>
      <c r="G1021" s="841"/>
      <c r="H1021" s="841"/>
      <c r="I1021" s="841"/>
    </row>
    <row r="1022" spans="1:9" x14ac:dyDescent="0.2">
      <c r="A1022" s="1298" t="s">
        <v>6797</v>
      </c>
      <c r="B1022" s="1291">
        <f>'Part 4'!J176</f>
        <v>0</v>
      </c>
      <c r="C1022" s="841" t="s">
        <v>3695</v>
      </c>
      <c r="D1022" s="1292"/>
      <c r="E1022" s="1292"/>
      <c r="F1022" s="841"/>
      <c r="G1022" s="841"/>
      <c r="H1022" s="841"/>
      <c r="I1022" s="841"/>
    </row>
    <row r="1023" spans="1:9" x14ac:dyDescent="0.2">
      <c r="A1023" s="1298" t="s">
        <v>6798</v>
      </c>
      <c r="B1023" s="1291">
        <f>'Part 4'!M176</f>
        <v>0</v>
      </c>
      <c r="C1023" s="841" t="s">
        <v>3695</v>
      </c>
      <c r="D1023" s="1292"/>
      <c r="E1023" s="1292"/>
      <c r="F1023" s="841"/>
      <c r="G1023" s="841"/>
      <c r="H1023" s="841"/>
      <c r="I1023" s="841"/>
    </row>
    <row r="1024" spans="1:9" x14ac:dyDescent="0.2">
      <c r="A1024" s="1298" t="s">
        <v>6799</v>
      </c>
      <c r="B1024" s="1291">
        <f>'Part 4'!P176</f>
        <v>0</v>
      </c>
      <c r="C1024" s="841" t="s">
        <v>3695</v>
      </c>
      <c r="D1024" s="1292"/>
      <c r="E1024" s="1292"/>
      <c r="F1024" s="841"/>
      <c r="G1024" s="841"/>
      <c r="H1024" s="841"/>
      <c r="I1024" s="841"/>
    </row>
    <row r="1025" spans="1:9" x14ac:dyDescent="0.2">
      <c r="A1025" s="1298" t="s">
        <v>6991</v>
      </c>
      <c r="B1025" s="1291">
        <f>'Part 4'!G176</f>
        <v>0</v>
      </c>
      <c r="C1025" s="841" t="s">
        <v>3695</v>
      </c>
      <c r="D1025" s="1292"/>
      <c r="E1025" s="1292"/>
      <c r="F1025" s="841"/>
      <c r="G1025" s="841"/>
      <c r="H1025" s="841"/>
      <c r="I1025" s="841"/>
    </row>
    <row r="1026" spans="1:9" x14ac:dyDescent="0.2">
      <c r="A1026" s="1298" t="s">
        <v>6984</v>
      </c>
      <c r="B1026" s="1291" t="e">
        <f>'Part 4'!J180</f>
        <v>#N/A</v>
      </c>
      <c r="C1026" s="841" t="s">
        <v>3695</v>
      </c>
      <c r="D1026" s="1292"/>
      <c r="E1026" s="1292"/>
      <c r="F1026" s="841"/>
      <c r="G1026" s="841"/>
      <c r="H1026" s="841"/>
      <c r="I1026" s="841"/>
    </row>
    <row r="1027" spans="1:9" x14ac:dyDescent="0.2">
      <c r="A1027" s="1298" t="s">
        <v>6985</v>
      </c>
      <c r="B1027" s="1291" t="e">
        <f>'Part 4'!M180</f>
        <v>#N/A</v>
      </c>
      <c r="C1027" s="841" t="s">
        <v>3695</v>
      </c>
      <c r="D1027" s="1292"/>
      <c r="E1027" s="1292"/>
      <c r="F1027" s="841"/>
      <c r="G1027" s="841"/>
      <c r="H1027" s="841"/>
      <c r="I1027" s="841"/>
    </row>
    <row r="1028" spans="1:9" x14ac:dyDescent="0.2">
      <c r="A1028" s="1298" t="s">
        <v>6986</v>
      </c>
      <c r="B1028" s="1291" t="e">
        <f>'Part 4'!P180</f>
        <v>#N/A</v>
      </c>
      <c r="C1028" s="841" t="s">
        <v>3695</v>
      </c>
      <c r="D1028" s="1292"/>
      <c r="E1028" s="1292"/>
      <c r="F1028" s="841"/>
      <c r="G1028" s="841"/>
      <c r="H1028" s="841"/>
      <c r="I1028" s="841"/>
    </row>
    <row r="1029" spans="1:9" x14ac:dyDescent="0.2">
      <c r="A1029" s="1298" t="s">
        <v>6987</v>
      </c>
      <c r="B1029" s="1291" t="e">
        <f>'Part 4'!G180</f>
        <v>#N/A</v>
      </c>
      <c r="C1029" s="841" t="s">
        <v>3695</v>
      </c>
      <c r="D1029" s="1292"/>
      <c r="E1029" s="1292"/>
      <c r="F1029" s="841"/>
      <c r="G1029" s="841"/>
      <c r="H1029" s="841"/>
      <c r="I1029" s="841"/>
    </row>
    <row r="1030" spans="1:9" x14ac:dyDescent="0.2">
      <c r="A1030" s="1298" t="s">
        <v>6980</v>
      </c>
      <c r="B1030" s="1291">
        <f>'Part 4'!J183</f>
        <v>0</v>
      </c>
      <c r="C1030" s="841" t="s">
        <v>3695</v>
      </c>
      <c r="D1030" s="1292"/>
      <c r="E1030" s="1292"/>
      <c r="F1030" s="841"/>
      <c r="G1030" s="841"/>
      <c r="H1030" s="841"/>
      <c r="I1030" s="841"/>
    </row>
    <row r="1031" spans="1:9" x14ac:dyDescent="0.2">
      <c r="A1031" s="1298" t="s">
        <v>6981</v>
      </c>
      <c r="B1031" s="1291">
        <f>'Part 4'!M183</f>
        <v>0</v>
      </c>
      <c r="C1031" s="841" t="s">
        <v>3695</v>
      </c>
      <c r="D1031" s="1292"/>
      <c r="E1031" s="1292"/>
      <c r="F1031" s="841"/>
      <c r="G1031" s="841"/>
      <c r="H1031" s="841"/>
      <c r="I1031" s="841"/>
    </row>
    <row r="1032" spans="1:9" x14ac:dyDescent="0.2">
      <c r="A1032" s="1298" t="s">
        <v>6982</v>
      </c>
      <c r="B1032" s="1291">
        <f>'Part 4'!P183</f>
        <v>0</v>
      </c>
      <c r="C1032" s="841" t="s">
        <v>3695</v>
      </c>
      <c r="D1032" s="1292"/>
      <c r="E1032" s="1292"/>
      <c r="F1032" s="841"/>
      <c r="G1032" s="841"/>
      <c r="H1032" s="841"/>
      <c r="I1032" s="841"/>
    </row>
    <row r="1033" spans="1:9" x14ac:dyDescent="0.2">
      <c r="A1033" s="1298" t="s">
        <v>6983</v>
      </c>
      <c r="B1033" s="1291">
        <f>'Part 4'!G183</f>
        <v>0</v>
      </c>
      <c r="C1033" s="841" t="s">
        <v>3695</v>
      </c>
      <c r="D1033" s="1292"/>
      <c r="E1033" s="1292"/>
      <c r="F1033" s="841"/>
      <c r="G1033" s="841"/>
      <c r="H1033" s="841"/>
      <c r="I1033" s="841"/>
    </row>
    <row r="1034" spans="1:9" x14ac:dyDescent="0.2">
      <c r="A1034" s="1298" t="s">
        <v>6976</v>
      </c>
      <c r="B1034" s="1291" t="e">
        <f>'Part 4'!J186</f>
        <v>#N/A</v>
      </c>
      <c r="C1034" s="841" t="s">
        <v>3695</v>
      </c>
      <c r="D1034" s="1292"/>
      <c r="E1034" s="1292"/>
      <c r="F1034" s="841" t="s">
        <v>3977</v>
      </c>
      <c r="G1034" s="841" t="s">
        <v>5221</v>
      </c>
      <c r="H1034" s="841" t="s">
        <v>1835</v>
      </c>
      <c r="I1034" s="841">
        <v>161</v>
      </c>
    </row>
    <row r="1035" spans="1:9" x14ac:dyDescent="0.2">
      <c r="A1035" s="1298" t="s">
        <v>6977</v>
      </c>
      <c r="B1035" s="1291" t="e">
        <f>'Part 4'!M186</f>
        <v>#N/A</v>
      </c>
      <c r="C1035" s="841" t="s">
        <v>3695</v>
      </c>
      <c r="D1035" s="1292"/>
      <c r="E1035" s="1292"/>
      <c r="F1035" s="841" t="s">
        <v>3978</v>
      </c>
      <c r="G1035" s="841" t="s">
        <v>5222</v>
      </c>
      <c r="H1035" s="841" t="s">
        <v>1835</v>
      </c>
      <c r="I1035" s="841">
        <v>162</v>
      </c>
    </row>
    <row r="1036" spans="1:9" x14ac:dyDescent="0.2">
      <c r="A1036" s="1298" t="s">
        <v>6978</v>
      </c>
      <c r="B1036" s="1291" t="e">
        <f>'Part 4'!P186</f>
        <v>#N/A</v>
      </c>
      <c r="C1036" s="841" t="s">
        <v>3695</v>
      </c>
      <c r="D1036" s="1292"/>
      <c r="E1036" s="1292"/>
      <c r="F1036" s="841" t="s">
        <v>4692</v>
      </c>
      <c r="G1036" s="841" t="s">
        <v>5223</v>
      </c>
      <c r="H1036" s="841" t="s">
        <v>1835</v>
      </c>
      <c r="I1036" s="841">
        <v>163</v>
      </c>
    </row>
    <row r="1037" spans="1:9" x14ac:dyDescent="0.2">
      <c r="A1037" s="1298" t="s">
        <v>6979</v>
      </c>
      <c r="B1037" s="1291" t="e">
        <f>'Part 4'!G186</f>
        <v>#N/A</v>
      </c>
      <c r="C1037" s="841" t="s">
        <v>3695</v>
      </c>
      <c r="D1037" s="1292"/>
      <c r="E1037" s="1292"/>
      <c r="F1037" s="841"/>
      <c r="G1037" s="841"/>
      <c r="H1037" s="841"/>
      <c r="I1037" s="841"/>
    </row>
    <row r="1038" spans="1:9" x14ac:dyDescent="0.2">
      <c r="A1038" s="841" t="s">
        <v>1957</v>
      </c>
      <c r="B1038" s="1291">
        <f>'Part 4'!J190</f>
        <v>0</v>
      </c>
      <c r="C1038" s="841" t="s">
        <v>3695</v>
      </c>
      <c r="D1038" s="1292"/>
      <c r="E1038" s="1292"/>
      <c r="F1038" s="841" t="s">
        <v>2043</v>
      </c>
      <c r="G1038" s="841" t="s">
        <v>5224</v>
      </c>
      <c r="H1038" s="841" t="s">
        <v>1835</v>
      </c>
      <c r="I1038" s="841">
        <v>164</v>
      </c>
    </row>
    <row r="1039" spans="1:9" x14ac:dyDescent="0.2">
      <c r="A1039" s="841" t="s">
        <v>1958</v>
      </c>
      <c r="B1039" s="1291">
        <f>'Part 4'!M190</f>
        <v>0</v>
      </c>
      <c r="C1039" s="841" t="s">
        <v>3695</v>
      </c>
      <c r="D1039" s="1292"/>
      <c r="E1039" s="1292"/>
      <c r="F1039" s="841" t="s">
        <v>2044</v>
      </c>
      <c r="G1039" s="841" t="s">
        <v>5225</v>
      </c>
      <c r="H1039" s="841" t="s">
        <v>1835</v>
      </c>
      <c r="I1039" s="841">
        <v>165</v>
      </c>
    </row>
    <row r="1040" spans="1:9" x14ac:dyDescent="0.2">
      <c r="A1040" s="841" t="s">
        <v>1959</v>
      </c>
      <c r="B1040" s="1291">
        <f>'Part 4'!P190</f>
        <v>0</v>
      </c>
      <c r="C1040" s="841" t="s">
        <v>3695</v>
      </c>
      <c r="D1040" s="1292"/>
      <c r="E1040" s="1292"/>
      <c r="F1040" s="841" t="s">
        <v>4693</v>
      </c>
      <c r="G1040" s="841" t="s">
        <v>5226</v>
      </c>
      <c r="H1040" s="841" t="s">
        <v>1835</v>
      </c>
      <c r="I1040" s="841">
        <v>166</v>
      </c>
    </row>
    <row r="1041" spans="1:9" x14ac:dyDescent="0.2">
      <c r="A1041" s="841" t="s">
        <v>1960</v>
      </c>
      <c r="B1041" s="1291">
        <f>'Part 4'!J192</f>
        <v>0</v>
      </c>
      <c r="C1041" s="841" t="s">
        <v>3695</v>
      </c>
      <c r="D1041" s="1292"/>
      <c r="E1041" s="1292"/>
      <c r="F1041" s="841" t="s">
        <v>3882</v>
      </c>
      <c r="G1041" s="841" t="s">
        <v>5227</v>
      </c>
      <c r="H1041" s="841" t="s">
        <v>1835</v>
      </c>
      <c r="I1041" s="841">
        <v>167</v>
      </c>
    </row>
    <row r="1042" spans="1:9" x14ac:dyDescent="0.2">
      <c r="A1042" s="841" t="s">
        <v>1961</v>
      </c>
      <c r="B1042" s="1291">
        <f>'Part 4'!M192</f>
        <v>0</v>
      </c>
      <c r="C1042" s="841" t="s">
        <v>3695</v>
      </c>
      <c r="D1042" s="1292"/>
      <c r="E1042" s="1292"/>
      <c r="F1042" s="841" t="s">
        <v>3883</v>
      </c>
      <c r="G1042" s="841" t="s">
        <v>5228</v>
      </c>
      <c r="H1042" s="841" t="s">
        <v>1835</v>
      </c>
      <c r="I1042" s="841">
        <v>168</v>
      </c>
    </row>
    <row r="1043" spans="1:9" x14ac:dyDescent="0.2">
      <c r="A1043" s="841" t="s">
        <v>1962</v>
      </c>
      <c r="B1043" s="1291">
        <f>'Part 4'!P192</f>
        <v>0</v>
      </c>
      <c r="C1043" s="841" t="s">
        <v>3695</v>
      </c>
      <c r="D1043" s="1292"/>
      <c r="E1043" s="1292"/>
      <c r="F1043" s="841" t="s">
        <v>4694</v>
      </c>
      <c r="G1043" s="841" t="s">
        <v>5229</v>
      </c>
      <c r="H1043" s="841" t="s">
        <v>1835</v>
      </c>
      <c r="I1043" s="841">
        <v>169</v>
      </c>
    </row>
    <row r="1044" spans="1:9" x14ac:dyDescent="0.2">
      <c r="A1044" s="841" t="s">
        <v>1963</v>
      </c>
      <c r="B1044" s="1291">
        <f>'Part 4'!J194</f>
        <v>0</v>
      </c>
      <c r="C1044" s="841" t="s">
        <v>3695</v>
      </c>
      <c r="D1044" s="1292"/>
      <c r="E1044" s="1292"/>
      <c r="F1044" s="841" t="s">
        <v>2045</v>
      </c>
      <c r="G1044" s="841" t="s">
        <v>5230</v>
      </c>
      <c r="H1044" s="841" t="s">
        <v>1835</v>
      </c>
      <c r="I1044" s="841">
        <v>170</v>
      </c>
    </row>
    <row r="1045" spans="1:9" x14ac:dyDescent="0.2">
      <c r="A1045" s="841" t="s">
        <v>1964</v>
      </c>
      <c r="B1045" s="1291">
        <f>'Part 4'!M194</f>
        <v>0</v>
      </c>
      <c r="C1045" s="841" t="s">
        <v>3695</v>
      </c>
      <c r="D1045" s="1292"/>
      <c r="E1045" s="1292"/>
      <c r="F1045" s="841" t="s">
        <v>2046</v>
      </c>
      <c r="G1045" s="841" t="s">
        <v>5231</v>
      </c>
      <c r="H1045" s="841" t="s">
        <v>1835</v>
      </c>
      <c r="I1045" s="841">
        <v>171</v>
      </c>
    </row>
    <row r="1046" spans="1:9" x14ac:dyDescent="0.2">
      <c r="A1046" s="841" t="s">
        <v>1965</v>
      </c>
      <c r="B1046" s="1291">
        <f>'Part 4'!P194</f>
        <v>0</v>
      </c>
      <c r="C1046" s="841" t="s">
        <v>3695</v>
      </c>
      <c r="D1046" s="1292"/>
      <c r="E1046" s="1292"/>
      <c r="F1046" s="841" t="s">
        <v>4695</v>
      </c>
      <c r="G1046" s="841" t="s">
        <v>5232</v>
      </c>
      <c r="H1046" s="841" t="s">
        <v>1835</v>
      </c>
      <c r="I1046" s="841">
        <v>172</v>
      </c>
    </row>
    <row r="1047" spans="1:9" x14ac:dyDescent="0.2">
      <c r="A1047" s="841" t="s">
        <v>3926</v>
      </c>
      <c r="B1047" s="1291">
        <f>'Part 4'!J197</f>
        <v>0</v>
      </c>
      <c r="C1047" s="841" t="s">
        <v>3695</v>
      </c>
      <c r="D1047" s="1292"/>
      <c r="E1047" s="1292"/>
      <c r="F1047" s="841" t="s">
        <v>2047</v>
      </c>
      <c r="G1047" s="841" t="s">
        <v>5233</v>
      </c>
      <c r="H1047" s="841" t="s">
        <v>1835</v>
      </c>
      <c r="I1047" s="841">
        <v>173</v>
      </c>
    </row>
    <row r="1048" spans="1:9" x14ac:dyDescent="0.2">
      <c r="A1048" s="841" t="s">
        <v>3927</v>
      </c>
      <c r="B1048" s="1291">
        <f>'Part 4'!M197</f>
        <v>0</v>
      </c>
      <c r="C1048" s="841" t="s">
        <v>3695</v>
      </c>
      <c r="D1048" s="1292"/>
      <c r="E1048" s="1292"/>
      <c r="F1048" s="841" t="s">
        <v>2048</v>
      </c>
      <c r="G1048" s="841" t="s">
        <v>5234</v>
      </c>
      <c r="H1048" s="841" t="s">
        <v>1835</v>
      </c>
      <c r="I1048" s="841">
        <v>174</v>
      </c>
    </row>
    <row r="1049" spans="1:9" x14ac:dyDescent="0.2">
      <c r="A1049" s="841" t="s">
        <v>3928</v>
      </c>
      <c r="B1049" s="1291">
        <f>'Part 4'!P197</f>
        <v>0</v>
      </c>
      <c r="C1049" s="841" t="s">
        <v>3695</v>
      </c>
      <c r="D1049" s="1292"/>
      <c r="E1049" s="1292"/>
      <c r="F1049" s="841" t="s">
        <v>4696</v>
      </c>
      <c r="G1049" s="841" t="s">
        <v>5235</v>
      </c>
      <c r="H1049" s="841" t="s">
        <v>1835</v>
      </c>
      <c r="I1049" s="841">
        <v>175</v>
      </c>
    </row>
    <row r="1050" spans="1:9" x14ac:dyDescent="0.2">
      <c r="A1050" s="841" t="s">
        <v>4051</v>
      </c>
      <c r="B1050" s="1291">
        <f>'Part 4'!J200</f>
        <v>0</v>
      </c>
      <c r="C1050" s="841" t="s">
        <v>3695</v>
      </c>
      <c r="D1050" s="1292"/>
      <c r="E1050" s="1292"/>
      <c r="F1050" s="841" t="s">
        <v>2049</v>
      </c>
      <c r="G1050" s="841" t="s">
        <v>5236</v>
      </c>
      <c r="H1050" s="841" t="s">
        <v>1835</v>
      </c>
      <c r="I1050" s="841">
        <v>176</v>
      </c>
    </row>
    <row r="1051" spans="1:9" x14ac:dyDescent="0.2">
      <c r="A1051" s="841" t="s">
        <v>4052</v>
      </c>
      <c r="B1051" s="1291">
        <f>'Part 4'!M200</f>
        <v>0</v>
      </c>
      <c r="C1051" s="841" t="s">
        <v>3695</v>
      </c>
      <c r="D1051" s="1292"/>
      <c r="E1051" s="1292"/>
      <c r="F1051" s="841" t="s">
        <v>2050</v>
      </c>
      <c r="G1051" s="841" t="s">
        <v>5237</v>
      </c>
      <c r="H1051" s="841" t="s">
        <v>1835</v>
      </c>
      <c r="I1051" s="841">
        <v>177</v>
      </c>
    </row>
    <row r="1052" spans="1:9" x14ac:dyDescent="0.2">
      <c r="A1052" s="841" t="s">
        <v>4053</v>
      </c>
      <c r="B1052" s="1291">
        <f>'Part 4'!P200</f>
        <v>0</v>
      </c>
      <c r="C1052" s="841" t="s">
        <v>3695</v>
      </c>
      <c r="D1052" s="1292"/>
      <c r="E1052" s="1292"/>
      <c r="F1052" s="841" t="s">
        <v>4697</v>
      </c>
      <c r="G1052" s="841" t="s">
        <v>5238</v>
      </c>
      <c r="H1052" s="841" t="s">
        <v>1835</v>
      </c>
      <c r="I1052" s="841">
        <v>178</v>
      </c>
    </row>
    <row r="1053" spans="1:9" x14ac:dyDescent="0.2">
      <c r="A1053" s="841" t="s">
        <v>4165</v>
      </c>
      <c r="B1053" s="1291">
        <f>'Part 4'!J202</f>
        <v>0</v>
      </c>
      <c r="C1053" s="841" t="s">
        <v>3695</v>
      </c>
      <c r="D1053" s="1292"/>
      <c r="E1053" s="1292"/>
      <c r="F1053" s="841" t="s">
        <v>2051</v>
      </c>
      <c r="G1053" s="841" t="s">
        <v>5239</v>
      </c>
      <c r="H1053" s="841" t="s">
        <v>1835</v>
      </c>
      <c r="I1053" s="841">
        <v>179</v>
      </c>
    </row>
    <row r="1054" spans="1:9" x14ac:dyDescent="0.2">
      <c r="A1054" s="841" t="s">
        <v>4166</v>
      </c>
      <c r="B1054" s="1291">
        <f>'Part 4'!M202</f>
        <v>0</v>
      </c>
      <c r="C1054" s="841" t="s">
        <v>3695</v>
      </c>
      <c r="D1054" s="1292"/>
      <c r="E1054" s="1292"/>
      <c r="F1054" s="841" t="s">
        <v>2052</v>
      </c>
      <c r="G1054" s="841" t="s">
        <v>5240</v>
      </c>
      <c r="H1054" s="841" t="s">
        <v>1835</v>
      </c>
      <c r="I1054" s="841">
        <v>180</v>
      </c>
    </row>
    <row r="1055" spans="1:9" x14ac:dyDescent="0.2">
      <c r="A1055" s="841" t="s">
        <v>4167</v>
      </c>
      <c r="B1055" s="1291">
        <f>'Part 4'!P202</f>
        <v>0</v>
      </c>
      <c r="C1055" s="841" t="s">
        <v>3695</v>
      </c>
      <c r="D1055" s="1292"/>
      <c r="E1055" s="1292"/>
      <c r="F1055" s="841" t="s">
        <v>4698</v>
      </c>
      <c r="G1055" s="841" t="s">
        <v>5241</v>
      </c>
      <c r="H1055" s="841" t="s">
        <v>1835</v>
      </c>
      <c r="I1055" s="841">
        <v>181</v>
      </c>
    </row>
    <row r="1056" spans="1:9" x14ac:dyDescent="0.2">
      <c r="A1056" s="841" t="s">
        <v>4168</v>
      </c>
      <c r="B1056" s="1291">
        <f>'Part 4'!J204</f>
        <v>0</v>
      </c>
      <c r="C1056" s="841" t="s">
        <v>3695</v>
      </c>
      <c r="D1056" s="1292"/>
      <c r="E1056" s="1292"/>
      <c r="F1056" s="841" t="s">
        <v>2053</v>
      </c>
      <c r="G1056" s="841" t="s">
        <v>5242</v>
      </c>
      <c r="H1056" s="841" t="s">
        <v>1835</v>
      </c>
      <c r="I1056" s="841">
        <v>182</v>
      </c>
    </row>
    <row r="1057" spans="1:9" x14ac:dyDescent="0.2">
      <c r="A1057" s="841" t="s">
        <v>4169</v>
      </c>
      <c r="B1057" s="1291">
        <f>'Part 4'!M204</f>
        <v>0</v>
      </c>
      <c r="C1057" s="841" t="s">
        <v>3695</v>
      </c>
      <c r="D1057" s="1292"/>
      <c r="E1057" s="1292"/>
      <c r="F1057" s="841" t="s">
        <v>2054</v>
      </c>
      <c r="G1057" s="841" t="s">
        <v>5243</v>
      </c>
      <c r="H1057" s="841" t="s">
        <v>1835</v>
      </c>
      <c r="I1057" s="841">
        <v>183</v>
      </c>
    </row>
    <row r="1058" spans="1:9" x14ac:dyDescent="0.2">
      <c r="A1058" s="841" t="s">
        <v>4170</v>
      </c>
      <c r="B1058" s="1291">
        <f>'Part 4'!P204</f>
        <v>0</v>
      </c>
      <c r="C1058" s="841" t="s">
        <v>3695</v>
      </c>
      <c r="D1058" s="1292"/>
      <c r="E1058" s="1292"/>
      <c r="F1058" s="841" t="s">
        <v>4699</v>
      </c>
      <c r="G1058" s="841" t="s">
        <v>5244</v>
      </c>
      <c r="H1058" s="841" t="s">
        <v>1835</v>
      </c>
      <c r="I1058" s="841">
        <v>184</v>
      </c>
    </row>
    <row r="1059" spans="1:9" x14ac:dyDescent="0.2">
      <c r="A1059" s="1298" t="s">
        <v>5607</v>
      </c>
      <c r="B1059" s="1291">
        <f>'Part 4'!J207</f>
        <v>0</v>
      </c>
      <c r="C1059" s="841" t="s">
        <v>3695</v>
      </c>
      <c r="D1059" s="1292"/>
      <c r="E1059" s="1292"/>
      <c r="F1059" s="841" t="s">
        <v>2055</v>
      </c>
      <c r="G1059" s="841" t="s">
        <v>5619</v>
      </c>
      <c r="H1059" s="841" t="s">
        <v>1835</v>
      </c>
      <c r="I1059" s="841">
        <v>185</v>
      </c>
    </row>
    <row r="1060" spans="1:9" x14ac:dyDescent="0.2">
      <c r="A1060" s="1298" t="s">
        <v>5608</v>
      </c>
      <c r="B1060" s="1291">
        <f>'Part 4'!M207</f>
        <v>0</v>
      </c>
      <c r="C1060" s="841" t="s">
        <v>3695</v>
      </c>
      <c r="D1060" s="1292"/>
      <c r="E1060" s="1292"/>
      <c r="F1060" s="841" t="s">
        <v>2056</v>
      </c>
      <c r="G1060" s="841" t="s">
        <v>5620</v>
      </c>
      <c r="H1060" s="841" t="s">
        <v>1835</v>
      </c>
      <c r="I1060" s="841">
        <v>186</v>
      </c>
    </row>
    <row r="1061" spans="1:9" x14ac:dyDescent="0.2">
      <c r="A1061" s="1298" t="s">
        <v>5609</v>
      </c>
      <c r="B1061" s="1291">
        <f>'Part 4'!P207</f>
        <v>0</v>
      </c>
      <c r="C1061" s="841" t="s">
        <v>3695</v>
      </c>
      <c r="D1061" s="1292"/>
      <c r="E1061" s="1292"/>
      <c r="F1061" s="841" t="s">
        <v>4700</v>
      </c>
      <c r="G1061" s="841" t="s">
        <v>5621</v>
      </c>
      <c r="H1061" s="841" t="s">
        <v>1835</v>
      </c>
      <c r="I1061" s="841">
        <v>187</v>
      </c>
    </row>
    <row r="1062" spans="1:9" x14ac:dyDescent="0.2">
      <c r="A1062" s="1298" t="s">
        <v>5610</v>
      </c>
      <c r="B1062" s="1291">
        <f>'Part 4'!J210</f>
        <v>0</v>
      </c>
      <c r="C1062" s="841" t="s">
        <v>3695</v>
      </c>
      <c r="D1062" s="1292"/>
      <c r="E1062" s="1292"/>
      <c r="F1062" s="841" t="s">
        <v>2057</v>
      </c>
      <c r="G1062" s="841" t="s">
        <v>5622</v>
      </c>
      <c r="H1062" s="841" t="s">
        <v>1835</v>
      </c>
      <c r="I1062" s="841">
        <v>188</v>
      </c>
    </row>
    <row r="1063" spans="1:9" x14ac:dyDescent="0.2">
      <c r="A1063" s="1298" t="s">
        <v>5611</v>
      </c>
      <c r="B1063" s="1291">
        <f>'Part 4'!M210</f>
        <v>0</v>
      </c>
      <c r="C1063" s="841" t="s">
        <v>3695</v>
      </c>
      <c r="D1063" s="1292"/>
      <c r="E1063" s="1292"/>
      <c r="F1063" s="841" t="s">
        <v>2058</v>
      </c>
      <c r="G1063" s="841" t="s">
        <v>5623</v>
      </c>
      <c r="H1063" s="841" t="s">
        <v>1835</v>
      </c>
      <c r="I1063" s="841">
        <v>189</v>
      </c>
    </row>
    <row r="1064" spans="1:9" x14ac:dyDescent="0.2">
      <c r="A1064" s="1298" t="s">
        <v>5612</v>
      </c>
      <c r="B1064" s="1291">
        <f>'Part 4'!P210</f>
        <v>0</v>
      </c>
      <c r="C1064" s="841" t="s">
        <v>3695</v>
      </c>
      <c r="D1064" s="1292"/>
      <c r="E1064" s="1292"/>
      <c r="F1064" s="841" t="s">
        <v>4701</v>
      </c>
      <c r="G1064" s="841" t="s">
        <v>5624</v>
      </c>
      <c r="H1064" s="841" t="s">
        <v>1835</v>
      </c>
      <c r="I1064" s="841">
        <v>190</v>
      </c>
    </row>
    <row r="1065" spans="1:9" x14ac:dyDescent="0.2">
      <c r="A1065" s="841" t="s">
        <v>3899</v>
      </c>
      <c r="B1065" s="1291">
        <f>'Part 4'!J213</f>
        <v>0</v>
      </c>
      <c r="C1065" s="841" t="s">
        <v>3695</v>
      </c>
      <c r="D1065" s="1292"/>
      <c r="E1065" s="1292"/>
      <c r="F1065" s="841" t="s">
        <v>3809</v>
      </c>
      <c r="G1065" s="841" t="s">
        <v>5245</v>
      </c>
      <c r="H1065" s="841" t="s">
        <v>1835</v>
      </c>
      <c r="I1065" s="841">
        <v>191</v>
      </c>
    </row>
    <row r="1066" spans="1:9" x14ac:dyDescent="0.2">
      <c r="A1066" s="841" t="s">
        <v>3900</v>
      </c>
      <c r="B1066" s="1291">
        <f>'Part 4'!M213</f>
        <v>0</v>
      </c>
      <c r="C1066" s="841" t="s">
        <v>3695</v>
      </c>
      <c r="D1066" s="1292"/>
      <c r="E1066" s="1292"/>
      <c r="F1066" s="841" t="s">
        <v>3810</v>
      </c>
      <c r="G1066" s="841" t="s">
        <v>5246</v>
      </c>
      <c r="H1066" s="841" t="s">
        <v>1835</v>
      </c>
      <c r="I1066" s="841">
        <v>192</v>
      </c>
    </row>
    <row r="1067" spans="1:9" x14ac:dyDescent="0.2">
      <c r="A1067" s="841" t="s">
        <v>3901</v>
      </c>
      <c r="B1067" s="1291">
        <f>'Part 4'!P213</f>
        <v>0</v>
      </c>
      <c r="C1067" s="841" t="s">
        <v>3695</v>
      </c>
      <c r="D1067" s="1292"/>
      <c r="E1067" s="1292"/>
      <c r="F1067" s="841" t="s">
        <v>4702</v>
      </c>
      <c r="G1067" s="841" t="s">
        <v>5247</v>
      </c>
      <c r="H1067" s="841" t="s">
        <v>1835</v>
      </c>
      <c r="I1067" s="841">
        <v>193</v>
      </c>
    </row>
    <row r="1068" spans="1:9" x14ac:dyDescent="0.2">
      <c r="A1068" s="1298" t="s">
        <v>7642</v>
      </c>
      <c r="B1068" s="1291">
        <f>'Part 4'!J215</f>
        <v>0</v>
      </c>
      <c r="C1068" s="841" t="s">
        <v>3695</v>
      </c>
      <c r="D1068" s="1292"/>
      <c r="E1068" s="1292"/>
      <c r="F1068" s="841" t="s">
        <v>7657</v>
      </c>
      <c r="G1068" s="841"/>
      <c r="H1068" s="841"/>
      <c r="I1068" s="841"/>
    </row>
    <row r="1069" spans="1:9" x14ac:dyDescent="0.2">
      <c r="A1069" s="1298" t="s">
        <v>7643</v>
      </c>
      <c r="B1069" s="1291">
        <f>'Part 4'!M215</f>
        <v>0</v>
      </c>
      <c r="C1069" s="841" t="s">
        <v>3695</v>
      </c>
      <c r="D1069" s="1292"/>
      <c r="E1069" s="1292"/>
      <c r="F1069" s="841" t="s">
        <v>7658</v>
      </c>
      <c r="G1069" s="841"/>
      <c r="H1069" s="841"/>
      <c r="I1069" s="841"/>
    </row>
    <row r="1070" spans="1:9" x14ac:dyDescent="0.2">
      <c r="A1070" s="1298" t="s">
        <v>7644</v>
      </c>
      <c r="B1070" s="1291">
        <f>'Part 4'!P215</f>
        <v>0</v>
      </c>
      <c r="C1070" s="841" t="s">
        <v>3695</v>
      </c>
      <c r="D1070" s="1292"/>
      <c r="E1070" s="1292"/>
      <c r="F1070" s="841" t="s">
        <v>7659</v>
      </c>
      <c r="G1070" s="841"/>
      <c r="H1070" s="841"/>
      <c r="I1070" s="841"/>
    </row>
    <row r="1071" spans="1:9" x14ac:dyDescent="0.2">
      <c r="A1071" s="1298" t="s">
        <v>7645</v>
      </c>
      <c r="B1071" s="1291">
        <f>'Part 4'!J217</f>
        <v>0</v>
      </c>
      <c r="C1071" s="841" t="s">
        <v>3695</v>
      </c>
      <c r="D1071" s="1292"/>
      <c r="E1071" s="1292"/>
      <c r="F1071" s="841" t="s">
        <v>7660</v>
      </c>
      <c r="G1071" s="841"/>
      <c r="H1071" s="841"/>
      <c r="I1071" s="841"/>
    </row>
    <row r="1072" spans="1:9" x14ac:dyDescent="0.2">
      <c r="A1072" s="1298" t="s">
        <v>7646</v>
      </c>
      <c r="B1072" s="1291">
        <f>'Part 4'!M217</f>
        <v>0</v>
      </c>
      <c r="C1072" s="841" t="s">
        <v>3695</v>
      </c>
      <c r="D1072" s="1292"/>
      <c r="E1072" s="1292"/>
      <c r="F1072" s="841" t="s">
        <v>7661</v>
      </c>
      <c r="G1072" s="841"/>
      <c r="H1072" s="841"/>
      <c r="I1072" s="841"/>
    </row>
    <row r="1073" spans="1:9" x14ac:dyDescent="0.2">
      <c r="A1073" s="1298" t="s">
        <v>7647</v>
      </c>
      <c r="B1073" s="1291">
        <f>'Part 4'!P217</f>
        <v>0</v>
      </c>
      <c r="C1073" s="841" t="s">
        <v>3695</v>
      </c>
      <c r="D1073" s="1292"/>
      <c r="E1073" s="1292"/>
      <c r="F1073" s="841" t="s">
        <v>7662</v>
      </c>
      <c r="G1073" s="841"/>
      <c r="H1073" s="841"/>
      <c r="I1073" s="841"/>
    </row>
    <row r="1074" spans="1:9" x14ac:dyDescent="0.2">
      <c r="A1074" s="1339" t="s">
        <v>3919</v>
      </c>
      <c r="B1074" s="1291">
        <v>0</v>
      </c>
      <c r="C1074" s="841" t="s">
        <v>3695</v>
      </c>
      <c r="D1074" s="1292"/>
      <c r="E1074" s="1292"/>
      <c r="F1074" s="841" t="s">
        <v>4703</v>
      </c>
      <c r="G1074" s="841" t="s">
        <v>5248</v>
      </c>
      <c r="H1074" s="841" t="s">
        <v>1835</v>
      </c>
      <c r="I1074" s="841">
        <v>194</v>
      </c>
    </row>
    <row r="1075" spans="1:9" x14ac:dyDescent="0.2">
      <c r="A1075" s="1339" t="s">
        <v>3920</v>
      </c>
      <c r="B1075" s="1291">
        <v>0</v>
      </c>
      <c r="C1075" s="841" t="s">
        <v>3695</v>
      </c>
      <c r="D1075" s="1292"/>
      <c r="E1075" s="1292"/>
      <c r="F1075" s="841" t="s">
        <v>4704</v>
      </c>
      <c r="G1075" s="841" t="s">
        <v>5249</v>
      </c>
      <c r="H1075" s="841" t="s">
        <v>1835</v>
      </c>
      <c r="I1075" s="841">
        <v>195</v>
      </c>
    </row>
    <row r="1076" spans="1:9" x14ac:dyDescent="0.2">
      <c r="A1076" s="1339" t="s">
        <v>3921</v>
      </c>
      <c r="B1076" s="1291">
        <v>0</v>
      </c>
      <c r="C1076" s="841" t="s">
        <v>3695</v>
      </c>
      <c r="D1076" s="1292"/>
      <c r="E1076" s="1292"/>
      <c r="F1076" s="841" t="s">
        <v>4705</v>
      </c>
      <c r="G1076" s="841" t="s">
        <v>5250</v>
      </c>
      <c r="H1076" s="841" t="s">
        <v>1835</v>
      </c>
      <c r="I1076" s="841">
        <v>196</v>
      </c>
    </row>
    <row r="1077" spans="1:9" x14ac:dyDescent="0.2">
      <c r="A1077" s="1298" t="s">
        <v>7648</v>
      </c>
      <c r="B1077" s="1291">
        <f>'Part 4'!J220</f>
        <v>0</v>
      </c>
      <c r="C1077" s="841" t="s">
        <v>3695</v>
      </c>
      <c r="D1077" s="1292"/>
      <c r="E1077" s="1292"/>
      <c r="F1077" s="841" t="s">
        <v>7663</v>
      </c>
      <c r="G1077" s="841"/>
      <c r="H1077" s="841"/>
      <c r="I1077" s="841"/>
    </row>
    <row r="1078" spans="1:9" x14ac:dyDescent="0.2">
      <c r="A1078" s="1298" t="s">
        <v>7649</v>
      </c>
      <c r="B1078" s="1291">
        <f>'Part 4'!M220</f>
        <v>0</v>
      </c>
      <c r="C1078" s="841" t="s">
        <v>3695</v>
      </c>
      <c r="D1078" s="1292"/>
      <c r="E1078" s="1292"/>
      <c r="F1078" s="841" t="s">
        <v>7664</v>
      </c>
      <c r="G1078" s="841"/>
      <c r="H1078" s="841"/>
      <c r="I1078" s="841"/>
    </row>
    <row r="1079" spans="1:9" x14ac:dyDescent="0.2">
      <c r="A1079" s="1298" t="s">
        <v>7650</v>
      </c>
      <c r="B1079" s="1291">
        <f>'Part 4'!P220</f>
        <v>0</v>
      </c>
      <c r="C1079" s="841" t="s">
        <v>3695</v>
      </c>
      <c r="D1079" s="1292"/>
      <c r="E1079" s="1292"/>
      <c r="F1079" s="841" t="s">
        <v>7665</v>
      </c>
      <c r="G1079" s="841"/>
      <c r="H1079" s="841"/>
      <c r="I1079" s="841"/>
    </row>
    <row r="1080" spans="1:9" x14ac:dyDescent="0.2">
      <c r="A1080" s="1298" t="s">
        <v>7651</v>
      </c>
      <c r="B1080" s="1291">
        <f>'Part 4'!J222</f>
        <v>0</v>
      </c>
      <c r="C1080" s="841" t="s">
        <v>3695</v>
      </c>
      <c r="D1080" s="1292"/>
      <c r="E1080" s="1292"/>
      <c r="F1080" s="841" t="s">
        <v>7666</v>
      </c>
      <c r="G1080" s="841"/>
      <c r="H1080" s="841"/>
      <c r="I1080" s="841"/>
    </row>
    <row r="1081" spans="1:9" x14ac:dyDescent="0.2">
      <c r="A1081" s="1298" t="s">
        <v>7652</v>
      </c>
      <c r="B1081" s="1291">
        <f>'Part 4'!M222</f>
        <v>0</v>
      </c>
      <c r="C1081" s="841" t="s">
        <v>3695</v>
      </c>
      <c r="D1081" s="1292"/>
      <c r="E1081" s="1292"/>
      <c r="F1081" s="841" t="s">
        <v>7667</v>
      </c>
      <c r="G1081" s="841"/>
      <c r="H1081" s="841"/>
      <c r="I1081" s="841"/>
    </row>
    <row r="1082" spans="1:9" x14ac:dyDescent="0.2">
      <c r="A1082" s="1298" t="s">
        <v>7653</v>
      </c>
      <c r="B1082" s="1291">
        <f>'Part 4'!P222</f>
        <v>0</v>
      </c>
      <c r="C1082" s="841" t="s">
        <v>3695</v>
      </c>
      <c r="D1082" s="1292"/>
      <c r="E1082" s="1292"/>
      <c r="F1082" s="841" t="s">
        <v>7668</v>
      </c>
      <c r="G1082" s="841"/>
      <c r="H1082" s="841"/>
      <c r="I1082" s="841"/>
    </row>
    <row r="1083" spans="1:9" x14ac:dyDescent="0.2">
      <c r="A1083" s="1298" t="s">
        <v>7654</v>
      </c>
      <c r="B1083" s="1291">
        <f>'Part 4'!J224</f>
        <v>0</v>
      </c>
      <c r="C1083" s="841" t="s">
        <v>3695</v>
      </c>
      <c r="D1083" s="1292"/>
      <c r="E1083" s="1292"/>
      <c r="F1083" s="841" t="s">
        <v>7669</v>
      </c>
      <c r="G1083" s="841"/>
      <c r="H1083" s="841"/>
      <c r="I1083" s="841"/>
    </row>
    <row r="1084" spans="1:9" x14ac:dyDescent="0.2">
      <c r="A1084" s="1298" t="s">
        <v>7655</v>
      </c>
      <c r="B1084" s="1291">
        <f>'Part 4'!M224</f>
        <v>0</v>
      </c>
      <c r="C1084" s="841" t="s">
        <v>3695</v>
      </c>
      <c r="D1084" s="1292"/>
      <c r="E1084" s="1292"/>
      <c r="F1084" s="841" t="s">
        <v>7670</v>
      </c>
      <c r="G1084" s="841"/>
      <c r="H1084" s="841"/>
      <c r="I1084" s="841"/>
    </row>
    <row r="1085" spans="1:9" x14ac:dyDescent="0.2">
      <c r="A1085" s="1298" t="s">
        <v>7656</v>
      </c>
      <c r="B1085" s="1291">
        <f>'Part 4'!P224</f>
        <v>0</v>
      </c>
      <c r="C1085" s="841" t="s">
        <v>3695</v>
      </c>
      <c r="D1085" s="1292"/>
      <c r="E1085" s="1292"/>
      <c r="F1085" s="841" t="s">
        <v>7671</v>
      </c>
      <c r="G1085" s="841"/>
      <c r="H1085" s="841"/>
      <c r="I1085" s="841"/>
    </row>
    <row r="1086" spans="1:9" x14ac:dyDescent="0.2">
      <c r="A1086" s="841" t="s">
        <v>1966</v>
      </c>
      <c r="B1086" s="1291" t="e">
        <f>'Part 4'!J228</f>
        <v>#N/A</v>
      </c>
      <c r="C1086" s="841" t="s">
        <v>3695</v>
      </c>
      <c r="D1086" s="1292"/>
      <c r="E1086" s="1292"/>
      <c r="F1086" s="841" t="s">
        <v>5613</v>
      </c>
      <c r="G1086" s="841" t="s">
        <v>5251</v>
      </c>
      <c r="H1086" s="841" t="s">
        <v>1835</v>
      </c>
      <c r="I1086" s="841">
        <v>197</v>
      </c>
    </row>
    <row r="1087" spans="1:9" x14ac:dyDescent="0.2">
      <c r="A1087" s="841" t="s">
        <v>1967</v>
      </c>
      <c r="B1087" s="1291" t="e">
        <f>'Part 4'!M228</f>
        <v>#N/A</v>
      </c>
      <c r="C1087" s="841" t="s">
        <v>3695</v>
      </c>
      <c r="D1087" s="1292"/>
      <c r="E1087" s="1292"/>
      <c r="F1087" s="841" t="s">
        <v>5614</v>
      </c>
      <c r="G1087" s="841" t="s">
        <v>5252</v>
      </c>
      <c r="H1087" s="841" t="s">
        <v>1835</v>
      </c>
      <c r="I1087" s="841">
        <v>198</v>
      </c>
    </row>
    <row r="1088" spans="1:9" x14ac:dyDescent="0.2">
      <c r="A1088" s="841" t="s">
        <v>1968</v>
      </c>
      <c r="B1088" s="1291" t="e">
        <f>'Part 4'!P228</f>
        <v>#N/A</v>
      </c>
      <c r="C1088" s="841" t="s">
        <v>3695</v>
      </c>
      <c r="D1088" s="1292"/>
      <c r="E1088" s="1292"/>
      <c r="F1088" s="841" t="s">
        <v>5615</v>
      </c>
      <c r="G1088" s="841" t="s">
        <v>5253</v>
      </c>
      <c r="H1088" s="841" t="s">
        <v>1835</v>
      </c>
      <c r="I1088" s="841">
        <v>199</v>
      </c>
    </row>
    <row r="1089" spans="1:9" x14ac:dyDescent="0.2">
      <c r="A1089" s="841" t="s">
        <v>3701</v>
      </c>
      <c r="B1089" s="1291" t="e">
        <f>'Part 4'!J230</f>
        <v>#N/A</v>
      </c>
      <c r="C1089" s="841" t="s">
        <v>3695</v>
      </c>
      <c r="D1089" s="1292"/>
      <c r="E1089" s="1292"/>
      <c r="F1089" s="841" t="s">
        <v>5616</v>
      </c>
      <c r="G1089" s="841" t="s">
        <v>5254</v>
      </c>
      <c r="H1089" s="841" t="s">
        <v>1835</v>
      </c>
      <c r="I1089" s="841">
        <v>200</v>
      </c>
    </row>
    <row r="1090" spans="1:9" x14ac:dyDescent="0.2">
      <c r="A1090" s="841" t="s">
        <v>3729</v>
      </c>
      <c r="B1090" s="1291" t="e">
        <f>'Part 4'!M230</f>
        <v>#N/A</v>
      </c>
      <c r="C1090" s="841" t="s">
        <v>3695</v>
      </c>
      <c r="D1090" s="1292"/>
      <c r="E1090" s="1292"/>
      <c r="F1090" s="841" t="s">
        <v>5617</v>
      </c>
      <c r="G1090" s="841" t="s">
        <v>5255</v>
      </c>
      <c r="H1090" s="841" t="s">
        <v>1835</v>
      </c>
      <c r="I1090" s="841">
        <v>201</v>
      </c>
    </row>
    <row r="1091" spans="1:9" x14ac:dyDescent="0.2">
      <c r="A1091" s="841" t="s">
        <v>3702</v>
      </c>
      <c r="B1091" s="1291" t="e">
        <f>'Part 4'!P230</f>
        <v>#N/A</v>
      </c>
      <c r="C1091" s="841" t="s">
        <v>3695</v>
      </c>
      <c r="D1091" s="1292"/>
      <c r="E1091" s="1292"/>
      <c r="F1091" s="841" t="s">
        <v>5618</v>
      </c>
      <c r="G1091" s="841" t="s">
        <v>5256</v>
      </c>
      <c r="H1091" s="841" t="s">
        <v>1835</v>
      </c>
      <c r="I1091" s="841">
        <v>202</v>
      </c>
    </row>
    <row r="1092" spans="1:9" x14ac:dyDescent="0.2">
      <c r="A1092" s="745" t="s">
        <v>2069</v>
      </c>
      <c r="B1092" s="1330">
        <f>'Part 5'!L20</f>
        <v>1</v>
      </c>
      <c r="C1092" s="745" t="s">
        <v>3697</v>
      </c>
      <c r="D1092" s="1204"/>
      <c r="E1092" s="1204"/>
      <c r="F1092" s="745" t="s">
        <v>2277</v>
      </c>
      <c r="G1092" s="745" t="s">
        <v>5257</v>
      </c>
      <c r="H1092" s="745" t="s">
        <v>2059</v>
      </c>
      <c r="I1092" s="745">
        <v>1</v>
      </c>
    </row>
    <row r="1093" spans="1:9" x14ac:dyDescent="0.2">
      <c r="A1093" s="745" t="s">
        <v>2070</v>
      </c>
      <c r="B1093" s="1330">
        <f>'Part 5'!O20</f>
        <v>0</v>
      </c>
      <c r="C1093" s="745" t="s">
        <v>3697</v>
      </c>
      <c r="D1093" s="1204"/>
      <c r="E1093" s="1204"/>
      <c r="F1093" s="745" t="s">
        <v>2278</v>
      </c>
      <c r="G1093" s="745" t="s">
        <v>5258</v>
      </c>
      <c r="H1093" s="745" t="s">
        <v>2059</v>
      </c>
      <c r="I1093" s="745">
        <v>2</v>
      </c>
    </row>
    <row r="1094" spans="1:9" x14ac:dyDescent="0.2">
      <c r="A1094" s="745" t="s">
        <v>2071</v>
      </c>
      <c r="B1094" s="1330">
        <f>'Part 5'!R20</f>
        <v>0</v>
      </c>
      <c r="C1094" s="745" t="s">
        <v>3697</v>
      </c>
      <c r="D1094" s="1204"/>
      <c r="E1094" s="1204"/>
      <c r="F1094" s="745" t="s">
        <v>2279</v>
      </c>
      <c r="G1094" s="745" t="s">
        <v>5259</v>
      </c>
      <c r="H1094" s="745" t="s">
        <v>2059</v>
      </c>
      <c r="I1094" s="745">
        <v>3</v>
      </c>
    </row>
    <row r="1095" spans="1:9" x14ac:dyDescent="0.2">
      <c r="A1095" s="745" t="s">
        <v>2072</v>
      </c>
      <c r="B1095" s="1330">
        <f>'Part 5'!U20</f>
        <v>0</v>
      </c>
      <c r="C1095" s="745" t="s">
        <v>3697</v>
      </c>
      <c r="D1095" s="1204"/>
      <c r="E1095" s="1204"/>
      <c r="F1095" s="745" t="s">
        <v>2280</v>
      </c>
      <c r="G1095" s="745" t="s">
        <v>5260</v>
      </c>
      <c r="H1095" s="745" t="s">
        <v>2059</v>
      </c>
      <c r="I1095" s="745">
        <v>4</v>
      </c>
    </row>
    <row r="1096" spans="1:9" x14ac:dyDescent="0.2">
      <c r="A1096" s="745" t="s">
        <v>2073</v>
      </c>
      <c r="B1096" s="1330">
        <f>'Part 5'!X20</f>
        <v>1</v>
      </c>
      <c r="C1096" s="745" t="s">
        <v>3697</v>
      </c>
      <c r="D1096" s="1204"/>
      <c r="E1096" s="1204"/>
      <c r="F1096" s="745" t="s">
        <v>4706</v>
      </c>
      <c r="G1096" s="745" t="s">
        <v>5261</v>
      </c>
      <c r="H1096" s="745" t="s">
        <v>2059</v>
      </c>
      <c r="I1096" s="745">
        <v>5</v>
      </c>
    </row>
    <row r="1097" spans="1:9" x14ac:dyDescent="0.2">
      <c r="A1097" s="745" t="s">
        <v>2200</v>
      </c>
      <c r="B1097" s="1252">
        <f>'Part 5'!L24</f>
        <v>0</v>
      </c>
      <c r="C1097" s="745" t="s">
        <v>3695</v>
      </c>
      <c r="D1097" s="1204"/>
      <c r="E1097" s="1204"/>
      <c r="F1097" s="745" t="s">
        <v>2281</v>
      </c>
      <c r="G1097" s="745" t="s">
        <v>5262</v>
      </c>
      <c r="H1097" s="745" t="s">
        <v>2059</v>
      </c>
      <c r="I1097" s="745">
        <v>6</v>
      </c>
    </row>
    <row r="1098" spans="1:9" x14ac:dyDescent="0.2">
      <c r="A1098" s="842" t="s">
        <v>2201</v>
      </c>
      <c r="B1098" s="1252">
        <f>'Part 5'!O24</f>
        <v>0</v>
      </c>
      <c r="C1098" s="745" t="s">
        <v>3695</v>
      </c>
      <c r="D1098" s="1204"/>
      <c r="E1098" s="1204"/>
      <c r="F1098" s="745" t="s">
        <v>2282</v>
      </c>
      <c r="G1098" s="745" t="s">
        <v>5263</v>
      </c>
      <c r="H1098" s="745" t="s">
        <v>2059</v>
      </c>
      <c r="I1098" s="745">
        <v>7</v>
      </c>
    </row>
    <row r="1099" spans="1:9" x14ac:dyDescent="0.2">
      <c r="A1099" s="842" t="s">
        <v>2202</v>
      </c>
      <c r="B1099" s="1252">
        <f>'Part 5'!R24</f>
        <v>0</v>
      </c>
      <c r="C1099" s="745" t="s">
        <v>3695</v>
      </c>
      <c r="D1099" s="1204"/>
      <c r="E1099" s="1204"/>
      <c r="F1099" s="745" t="s">
        <v>2283</v>
      </c>
      <c r="G1099" s="745" t="s">
        <v>5264</v>
      </c>
      <c r="H1099" s="745" t="s">
        <v>2059</v>
      </c>
      <c r="I1099" s="745">
        <v>8</v>
      </c>
    </row>
    <row r="1100" spans="1:9" x14ac:dyDescent="0.2">
      <c r="A1100" s="842" t="s">
        <v>2203</v>
      </c>
      <c r="B1100" s="1252">
        <f>'Part 5'!U24</f>
        <v>0</v>
      </c>
      <c r="C1100" s="745" t="s">
        <v>3695</v>
      </c>
      <c r="D1100" s="1204"/>
      <c r="E1100" s="1204"/>
      <c r="F1100" s="745" t="s">
        <v>2284</v>
      </c>
      <c r="G1100" s="745" t="s">
        <v>5265</v>
      </c>
      <c r="H1100" s="745" t="s">
        <v>2059</v>
      </c>
      <c r="I1100" s="745">
        <v>9</v>
      </c>
    </row>
    <row r="1101" spans="1:9" x14ac:dyDescent="0.2">
      <c r="A1101" s="842" t="s">
        <v>2204</v>
      </c>
      <c r="B1101" s="1252">
        <f>'Part 5'!X24</f>
        <v>0</v>
      </c>
      <c r="C1101" s="745" t="s">
        <v>3695</v>
      </c>
      <c r="D1101" s="1204"/>
      <c r="E1101" s="1204"/>
      <c r="F1101" s="745" t="s">
        <v>4707</v>
      </c>
      <c r="G1101" s="745" t="s">
        <v>5266</v>
      </c>
      <c r="H1101" s="745" t="s">
        <v>2059</v>
      </c>
      <c r="I1101" s="745">
        <v>10</v>
      </c>
    </row>
    <row r="1102" spans="1:9" x14ac:dyDescent="0.2">
      <c r="A1102" s="842" t="s">
        <v>2061</v>
      </c>
      <c r="B1102" s="1252">
        <f>'Part 5'!L26</f>
        <v>0</v>
      </c>
      <c r="C1102" s="745" t="s">
        <v>3695</v>
      </c>
      <c r="D1102" s="1204"/>
      <c r="E1102" s="1204"/>
      <c r="F1102" s="745" t="s">
        <v>4708</v>
      </c>
      <c r="G1102" s="745" t="s">
        <v>5267</v>
      </c>
      <c r="H1102" s="745" t="s">
        <v>2059</v>
      </c>
      <c r="I1102" s="745">
        <v>11</v>
      </c>
    </row>
    <row r="1103" spans="1:9" x14ac:dyDescent="0.2">
      <c r="A1103" s="745" t="s">
        <v>3718</v>
      </c>
      <c r="B1103" s="1252">
        <f>'Part 5'!X26</f>
        <v>0</v>
      </c>
      <c r="C1103" s="745" t="s">
        <v>3695</v>
      </c>
      <c r="D1103" s="1204"/>
      <c r="E1103" s="1204"/>
      <c r="F1103" s="745" t="s">
        <v>4709</v>
      </c>
      <c r="G1103" s="745" t="s">
        <v>5268</v>
      </c>
      <c r="H1103" s="745" t="s">
        <v>2059</v>
      </c>
      <c r="I1103" s="745">
        <v>12</v>
      </c>
    </row>
    <row r="1104" spans="1:9" x14ac:dyDescent="0.2">
      <c r="A1104" s="842" t="s">
        <v>2062</v>
      </c>
      <c r="B1104" s="1252">
        <f>'Part 5'!L28</f>
        <v>0</v>
      </c>
      <c r="C1104" s="745" t="s">
        <v>3695</v>
      </c>
      <c r="D1104" s="1204"/>
      <c r="E1104" s="1204"/>
      <c r="F1104" s="745" t="s">
        <v>4710</v>
      </c>
      <c r="G1104" s="745" t="s">
        <v>5269</v>
      </c>
      <c r="H1104" s="745" t="s">
        <v>2059</v>
      </c>
      <c r="I1104" s="745">
        <v>13</v>
      </c>
    </row>
    <row r="1105" spans="1:9" x14ac:dyDescent="0.2">
      <c r="A1105" s="842" t="s">
        <v>2063</v>
      </c>
      <c r="B1105" s="1252">
        <f>'Part 5'!O31</f>
        <v>0</v>
      </c>
      <c r="C1105" s="745" t="s">
        <v>3695</v>
      </c>
      <c r="D1105" s="1204"/>
      <c r="E1105" s="1204"/>
      <c r="F1105" s="745" t="s">
        <v>4711</v>
      </c>
      <c r="G1105" s="745" t="s">
        <v>5270</v>
      </c>
      <c r="H1105" s="745" t="s">
        <v>2059</v>
      </c>
      <c r="I1105" s="745">
        <v>14</v>
      </c>
    </row>
    <row r="1106" spans="1:9" x14ac:dyDescent="0.2">
      <c r="A1106" s="842" t="s">
        <v>2064</v>
      </c>
      <c r="B1106" s="1252">
        <f>'Part 5'!X31</f>
        <v>0</v>
      </c>
      <c r="C1106" s="745" t="s">
        <v>3695</v>
      </c>
      <c r="D1106" s="1204"/>
      <c r="E1106" s="1204"/>
      <c r="F1106" s="745" t="s">
        <v>4712</v>
      </c>
      <c r="G1106" s="745" t="s">
        <v>5271</v>
      </c>
      <c r="H1106" s="745" t="s">
        <v>2059</v>
      </c>
      <c r="I1106" s="745">
        <v>15</v>
      </c>
    </row>
    <row r="1107" spans="1:9" x14ac:dyDescent="0.2">
      <c r="A1107" s="842" t="s">
        <v>2065</v>
      </c>
      <c r="B1107" s="1252">
        <f>'Part 5'!O33</f>
        <v>0</v>
      </c>
      <c r="C1107" s="745" t="s">
        <v>3695</v>
      </c>
      <c r="D1107" s="1204"/>
      <c r="E1107" s="1204"/>
      <c r="F1107" s="745" t="s">
        <v>3979</v>
      </c>
      <c r="G1107" s="745" t="s">
        <v>5272</v>
      </c>
      <c r="H1107" s="745" t="s">
        <v>2059</v>
      </c>
      <c r="I1107" s="745">
        <v>16</v>
      </c>
    </row>
    <row r="1108" spans="1:9" x14ac:dyDescent="0.2">
      <c r="A1108" s="745" t="s">
        <v>3922</v>
      </c>
      <c r="B1108" s="1252">
        <f>'Part 5'!R33</f>
        <v>0</v>
      </c>
      <c r="C1108" s="745" t="s">
        <v>3695</v>
      </c>
      <c r="D1108" s="1204"/>
      <c r="E1108" s="1204"/>
      <c r="F1108" s="745" t="s">
        <v>2285</v>
      </c>
      <c r="G1108" s="745" t="s">
        <v>5273</v>
      </c>
      <c r="H1108" s="745" t="s">
        <v>2059</v>
      </c>
      <c r="I1108" s="745">
        <v>17</v>
      </c>
    </row>
    <row r="1109" spans="1:9" x14ac:dyDescent="0.2">
      <c r="A1109" s="745" t="s">
        <v>2074</v>
      </c>
      <c r="B1109" s="1252">
        <f>'Part 5'!X33</f>
        <v>0</v>
      </c>
      <c r="C1109" s="745" t="s">
        <v>3695</v>
      </c>
      <c r="D1109" s="1204"/>
      <c r="E1109" s="1204"/>
      <c r="F1109" s="745" t="s">
        <v>4713</v>
      </c>
      <c r="G1109" s="745" t="s">
        <v>5274</v>
      </c>
      <c r="H1109" s="745" t="s">
        <v>2059</v>
      </c>
      <c r="I1109" s="745">
        <v>18</v>
      </c>
    </row>
    <row r="1110" spans="1:9" x14ac:dyDescent="0.2">
      <c r="A1110" s="745" t="s">
        <v>3719</v>
      </c>
      <c r="B1110" s="1252">
        <f>'Part 5'!O35</f>
        <v>0</v>
      </c>
      <c r="C1110" s="745" t="s">
        <v>3695</v>
      </c>
      <c r="D1110" s="1204"/>
      <c r="E1110" s="1204"/>
      <c r="F1110" s="745" t="s">
        <v>2286</v>
      </c>
      <c r="G1110" s="745" t="s">
        <v>5275</v>
      </c>
      <c r="H1110" s="745" t="s">
        <v>2059</v>
      </c>
      <c r="I1110" s="745">
        <v>19</v>
      </c>
    </row>
    <row r="1111" spans="1:9" x14ac:dyDescent="0.2">
      <c r="A1111" s="745" t="s">
        <v>3720</v>
      </c>
      <c r="B1111" s="1252">
        <f>'Part 5'!R35</f>
        <v>0</v>
      </c>
      <c r="C1111" s="745" t="s">
        <v>3695</v>
      </c>
      <c r="D1111" s="1204"/>
      <c r="E1111" s="1204"/>
      <c r="F1111" s="745" t="s">
        <v>4714</v>
      </c>
      <c r="G1111" s="745" t="s">
        <v>5276</v>
      </c>
      <c r="H1111" s="745" t="s">
        <v>2059</v>
      </c>
      <c r="I1111" s="745">
        <v>20</v>
      </c>
    </row>
    <row r="1112" spans="1:9" x14ac:dyDescent="0.2">
      <c r="A1112" s="745" t="s">
        <v>3721</v>
      </c>
      <c r="B1112" s="1252">
        <f>'Part 5'!X35</f>
        <v>0</v>
      </c>
      <c r="C1112" s="745" t="s">
        <v>3695</v>
      </c>
      <c r="D1112" s="1204"/>
      <c r="E1112" s="1204"/>
      <c r="F1112" s="745" t="s">
        <v>4715</v>
      </c>
      <c r="G1112" s="745" t="s">
        <v>5277</v>
      </c>
      <c r="H1112" s="745" t="s">
        <v>2059</v>
      </c>
      <c r="I1112" s="745">
        <v>21</v>
      </c>
    </row>
    <row r="1113" spans="1:9" x14ac:dyDescent="0.2">
      <c r="A1113" s="842" t="s">
        <v>2066</v>
      </c>
      <c r="B1113" s="1252">
        <f>'Part 5'!O37</f>
        <v>0</v>
      </c>
      <c r="C1113" s="745" t="s">
        <v>3695</v>
      </c>
      <c r="D1113" s="1204"/>
      <c r="E1113" s="1204"/>
      <c r="F1113" s="745" t="s">
        <v>2287</v>
      </c>
      <c r="G1113" s="745" t="s">
        <v>5278</v>
      </c>
      <c r="H1113" s="745" t="s">
        <v>2059</v>
      </c>
      <c r="I1113" s="745">
        <v>22</v>
      </c>
    </row>
    <row r="1114" spans="1:9" x14ac:dyDescent="0.2">
      <c r="A1114" s="842" t="s">
        <v>2067</v>
      </c>
      <c r="B1114" s="1252">
        <f>'Part 5'!R37</f>
        <v>0</v>
      </c>
      <c r="C1114" s="745" t="s">
        <v>3695</v>
      </c>
      <c r="D1114" s="1204"/>
      <c r="E1114" s="1204"/>
      <c r="F1114" s="745" t="s">
        <v>2288</v>
      </c>
      <c r="G1114" s="745" t="s">
        <v>5279</v>
      </c>
      <c r="H1114" s="745" t="s">
        <v>2059</v>
      </c>
      <c r="I1114" s="745">
        <v>23</v>
      </c>
    </row>
    <row r="1115" spans="1:9" x14ac:dyDescent="0.2">
      <c r="A1115" s="842" t="s">
        <v>2068</v>
      </c>
      <c r="B1115" s="1252">
        <f>'Part 5'!U37</f>
        <v>0</v>
      </c>
      <c r="C1115" s="745" t="s">
        <v>3695</v>
      </c>
      <c r="D1115" s="1204"/>
      <c r="E1115" s="1204"/>
      <c r="F1115" s="745" t="s">
        <v>2289</v>
      </c>
      <c r="G1115" s="745" t="s">
        <v>5280</v>
      </c>
      <c r="H1115" s="745" t="s">
        <v>2059</v>
      </c>
      <c r="I1115" s="745">
        <v>24</v>
      </c>
    </row>
    <row r="1116" spans="1:9" x14ac:dyDescent="0.2">
      <c r="A1116" s="745" t="s">
        <v>3722</v>
      </c>
      <c r="B1116" s="1252">
        <f>'Part 5'!X37</f>
        <v>0</v>
      </c>
      <c r="C1116" s="745" t="s">
        <v>3695</v>
      </c>
      <c r="D1116" s="1204"/>
      <c r="E1116" s="1204"/>
      <c r="F1116" s="745" t="s">
        <v>4716</v>
      </c>
      <c r="G1116" s="745" t="s">
        <v>5281</v>
      </c>
      <c r="H1116" s="745" t="s">
        <v>2059</v>
      </c>
      <c r="I1116" s="745">
        <v>25</v>
      </c>
    </row>
    <row r="1117" spans="1:9" x14ac:dyDescent="0.2">
      <c r="A1117" s="745" t="s">
        <v>2075</v>
      </c>
      <c r="B1117" s="1252">
        <f>'Part 5'!O39</f>
        <v>0</v>
      </c>
      <c r="C1117" s="745" t="s">
        <v>3695</v>
      </c>
      <c r="D1117" s="1204"/>
      <c r="E1117" s="1204"/>
      <c r="F1117" s="745" t="s">
        <v>2290</v>
      </c>
      <c r="G1117" s="745" t="s">
        <v>5282</v>
      </c>
      <c r="H1117" s="745" t="s">
        <v>2059</v>
      </c>
      <c r="I1117" s="745">
        <v>26</v>
      </c>
    </row>
    <row r="1118" spans="1:9" x14ac:dyDescent="0.2">
      <c r="A1118" s="745" t="s">
        <v>2076</v>
      </c>
      <c r="B1118" s="1252">
        <f>'Part 5'!R39</f>
        <v>0</v>
      </c>
      <c r="C1118" s="745" t="s">
        <v>3695</v>
      </c>
      <c r="D1118" s="1204"/>
      <c r="E1118" s="1204"/>
      <c r="F1118" s="745" t="s">
        <v>2291</v>
      </c>
      <c r="G1118" s="745" t="s">
        <v>5283</v>
      </c>
      <c r="H1118" s="745" t="s">
        <v>2059</v>
      </c>
      <c r="I1118" s="745">
        <v>27</v>
      </c>
    </row>
    <row r="1119" spans="1:9" x14ac:dyDescent="0.2">
      <c r="A1119" s="745" t="s">
        <v>2077</v>
      </c>
      <c r="B1119" s="1252">
        <f>'Part 5'!U39</f>
        <v>0</v>
      </c>
      <c r="C1119" s="745" t="s">
        <v>3695</v>
      </c>
      <c r="D1119" s="1204"/>
      <c r="E1119" s="1204"/>
      <c r="F1119" s="745" t="s">
        <v>2292</v>
      </c>
      <c r="G1119" s="745" t="s">
        <v>5284</v>
      </c>
      <c r="H1119" s="745" t="s">
        <v>2059</v>
      </c>
      <c r="I1119" s="745">
        <v>28</v>
      </c>
    </row>
    <row r="1120" spans="1:9" x14ac:dyDescent="0.2">
      <c r="A1120" s="745" t="s">
        <v>2078</v>
      </c>
      <c r="B1120" s="1252">
        <f>'Part 5'!X39</f>
        <v>0</v>
      </c>
      <c r="C1120" s="745" t="s">
        <v>3695</v>
      </c>
      <c r="D1120" s="1204"/>
      <c r="E1120" s="1204"/>
      <c r="F1120" s="745" t="s">
        <v>4717</v>
      </c>
      <c r="G1120" s="745" t="s">
        <v>5285</v>
      </c>
      <c r="H1120" s="745" t="s">
        <v>2059</v>
      </c>
      <c r="I1120" s="745">
        <v>29</v>
      </c>
    </row>
    <row r="1121" spans="1:9" x14ac:dyDescent="0.2">
      <c r="A1121" s="745" t="s">
        <v>2079</v>
      </c>
      <c r="B1121" s="1252">
        <f>'Part 5'!O41</f>
        <v>0</v>
      </c>
      <c r="C1121" s="745" t="s">
        <v>3695</v>
      </c>
      <c r="D1121" s="1204"/>
      <c r="E1121" s="1204"/>
      <c r="F1121" s="745" t="s">
        <v>4718</v>
      </c>
      <c r="G1121" s="745" t="s">
        <v>5286</v>
      </c>
      <c r="H1121" s="745" t="s">
        <v>2059</v>
      </c>
      <c r="I1121" s="745">
        <v>30</v>
      </c>
    </row>
    <row r="1122" spans="1:9" x14ac:dyDescent="0.2">
      <c r="A1122" s="745" t="s">
        <v>2080</v>
      </c>
      <c r="B1122" s="1252">
        <f>'Part 5'!X41</f>
        <v>0</v>
      </c>
      <c r="C1122" s="745" t="s">
        <v>3695</v>
      </c>
      <c r="D1122" s="1204"/>
      <c r="E1122" s="1204"/>
      <c r="F1122" s="745" t="s">
        <v>4719</v>
      </c>
      <c r="G1122" s="745" t="s">
        <v>5287</v>
      </c>
      <c r="H1122" s="745" t="s">
        <v>2059</v>
      </c>
      <c r="I1122" s="745">
        <v>31</v>
      </c>
    </row>
    <row r="1123" spans="1:9" x14ac:dyDescent="0.2">
      <c r="A1123" s="745" t="s">
        <v>2081</v>
      </c>
      <c r="B1123" s="1252" t="e">
        <f>'Part 5'!O43</f>
        <v>#N/A</v>
      </c>
      <c r="C1123" s="745" t="s">
        <v>3695</v>
      </c>
      <c r="D1123" s="1204"/>
      <c r="E1123" s="1204"/>
      <c r="F1123" s="745" t="s">
        <v>3980</v>
      </c>
      <c r="G1123" s="745" t="s">
        <v>5288</v>
      </c>
      <c r="H1123" s="745" t="s">
        <v>2059</v>
      </c>
      <c r="I1123" s="745">
        <v>32</v>
      </c>
    </row>
    <row r="1124" spans="1:9" x14ac:dyDescent="0.2">
      <c r="A1124" s="745" t="s">
        <v>2082</v>
      </c>
      <c r="B1124" s="1252" t="e">
        <f>'Part 5'!R43</f>
        <v>#N/A</v>
      </c>
      <c r="C1124" s="745" t="s">
        <v>3695</v>
      </c>
      <c r="D1124" s="1204"/>
      <c r="E1124" s="1204"/>
      <c r="F1124" s="745" t="s">
        <v>3981</v>
      </c>
      <c r="G1124" s="745" t="s">
        <v>5289</v>
      </c>
      <c r="H1124" s="745" t="s">
        <v>2059</v>
      </c>
      <c r="I1124" s="745">
        <v>33</v>
      </c>
    </row>
    <row r="1125" spans="1:9" x14ac:dyDescent="0.2">
      <c r="A1125" s="745" t="s">
        <v>2083</v>
      </c>
      <c r="B1125" s="1252" t="e">
        <f>'Part 5'!U43</f>
        <v>#N/A</v>
      </c>
      <c r="C1125" s="745" t="s">
        <v>3695</v>
      </c>
      <c r="D1125" s="1204"/>
      <c r="E1125" s="1204"/>
      <c r="F1125" s="745" t="s">
        <v>2293</v>
      </c>
      <c r="G1125" s="745" t="s">
        <v>5290</v>
      </c>
      <c r="H1125" s="745" t="s">
        <v>2059</v>
      </c>
      <c r="I1125" s="745">
        <v>34</v>
      </c>
    </row>
    <row r="1126" spans="1:9" x14ac:dyDescent="0.2">
      <c r="A1126" s="745" t="s">
        <v>2084</v>
      </c>
      <c r="B1126" s="1252" t="e">
        <f>'Part 5'!X43</f>
        <v>#N/A</v>
      </c>
      <c r="C1126" s="745" t="s">
        <v>3695</v>
      </c>
      <c r="D1126" s="1204"/>
      <c r="E1126" s="1204"/>
      <c r="F1126" s="745" t="s">
        <v>4720</v>
      </c>
      <c r="G1126" s="745" t="s">
        <v>5291</v>
      </c>
      <c r="H1126" s="745" t="s">
        <v>2059</v>
      </c>
      <c r="I1126" s="745">
        <v>35</v>
      </c>
    </row>
    <row r="1127" spans="1:9" x14ac:dyDescent="0.2">
      <c r="A1127" s="745" t="s">
        <v>2085</v>
      </c>
      <c r="B1127" s="1252">
        <f>'Part 5'!L47</f>
        <v>0</v>
      </c>
      <c r="C1127" s="745" t="s">
        <v>3695</v>
      </c>
      <c r="D1127" s="1204"/>
      <c r="E1127" s="1204"/>
      <c r="F1127" s="745" t="s">
        <v>2294</v>
      </c>
      <c r="G1127" s="745" t="s">
        <v>5292</v>
      </c>
      <c r="H1127" s="745" t="s">
        <v>2059</v>
      </c>
      <c r="I1127" s="745">
        <v>36</v>
      </c>
    </row>
    <row r="1128" spans="1:9" x14ac:dyDescent="0.2">
      <c r="A1128" s="745" t="s">
        <v>2086</v>
      </c>
      <c r="B1128" s="1252">
        <f>'Part 5'!O47</f>
        <v>0</v>
      </c>
      <c r="C1128" s="745" t="s">
        <v>3695</v>
      </c>
      <c r="D1128" s="1204"/>
      <c r="E1128" s="1204"/>
      <c r="F1128" s="745" t="s">
        <v>2295</v>
      </c>
      <c r="G1128" s="745" t="s">
        <v>5293</v>
      </c>
      <c r="H1128" s="745" t="s">
        <v>2059</v>
      </c>
      <c r="I1128" s="745">
        <v>37</v>
      </c>
    </row>
    <row r="1129" spans="1:9" x14ac:dyDescent="0.2">
      <c r="A1129" s="745" t="s">
        <v>2087</v>
      </c>
      <c r="B1129" s="1252">
        <f>'Part 5'!R47</f>
        <v>0</v>
      </c>
      <c r="C1129" s="745" t="s">
        <v>3695</v>
      </c>
      <c r="D1129" s="1204"/>
      <c r="E1129" s="1204"/>
      <c r="F1129" s="745" t="s">
        <v>2296</v>
      </c>
      <c r="G1129" s="745" t="s">
        <v>5294</v>
      </c>
      <c r="H1129" s="745" t="s">
        <v>2059</v>
      </c>
      <c r="I1129" s="745">
        <v>38</v>
      </c>
    </row>
    <row r="1130" spans="1:9" x14ac:dyDescent="0.2">
      <c r="A1130" s="745" t="s">
        <v>2088</v>
      </c>
      <c r="B1130" s="1252">
        <f>'Part 5'!U47</f>
        <v>0</v>
      </c>
      <c r="C1130" s="745" t="s">
        <v>3695</v>
      </c>
      <c r="D1130" s="1204"/>
      <c r="E1130" s="1204"/>
      <c r="F1130" s="745" t="s">
        <v>2297</v>
      </c>
      <c r="G1130" s="745" t="s">
        <v>5295</v>
      </c>
      <c r="H1130" s="745" t="s">
        <v>2059</v>
      </c>
      <c r="I1130" s="745">
        <v>39</v>
      </c>
    </row>
    <row r="1131" spans="1:9" x14ac:dyDescent="0.2">
      <c r="A1131" s="745" t="s">
        <v>2089</v>
      </c>
      <c r="B1131" s="1252">
        <f>'Part 5'!X47</f>
        <v>0</v>
      </c>
      <c r="C1131" s="745" t="s">
        <v>3695</v>
      </c>
      <c r="D1131" s="1204"/>
      <c r="E1131" s="1204"/>
      <c r="F1131" s="745" t="s">
        <v>4721</v>
      </c>
      <c r="G1131" s="745" t="s">
        <v>5296</v>
      </c>
      <c r="H1131" s="745" t="s">
        <v>2059</v>
      </c>
      <c r="I1131" s="745">
        <v>40</v>
      </c>
    </row>
    <row r="1132" spans="1:9" x14ac:dyDescent="0.2">
      <c r="A1132" s="745" t="s">
        <v>2090</v>
      </c>
      <c r="B1132" s="1252">
        <f>'Part 5'!L49</f>
        <v>0</v>
      </c>
      <c r="C1132" s="745" t="s">
        <v>3695</v>
      </c>
      <c r="D1132" s="1204"/>
      <c r="E1132" s="1204"/>
      <c r="F1132" s="745" t="s">
        <v>2205</v>
      </c>
      <c r="G1132" s="745" t="s">
        <v>5297</v>
      </c>
      <c r="H1132" s="745" t="s">
        <v>2059</v>
      </c>
      <c r="I1132" s="745">
        <v>41</v>
      </c>
    </row>
    <row r="1133" spans="1:9" x14ac:dyDescent="0.2">
      <c r="A1133" s="745" t="s">
        <v>2091</v>
      </c>
      <c r="B1133" s="1252">
        <f>'Part 5'!O49</f>
        <v>0</v>
      </c>
      <c r="C1133" s="745" t="s">
        <v>3695</v>
      </c>
      <c r="D1133" s="1204"/>
      <c r="E1133" s="1204"/>
      <c r="F1133" s="745" t="s">
        <v>2206</v>
      </c>
      <c r="G1133" s="745" t="s">
        <v>5298</v>
      </c>
      <c r="H1133" s="745" t="s">
        <v>2059</v>
      </c>
      <c r="I1133" s="745">
        <v>42</v>
      </c>
    </row>
    <row r="1134" spans="1:9" x14ac:dyDescent="0.2">
      <c r="A1134" s="745" t="s">
        <v>2092</v>
      </c>
      <c r="B1134" s="1252">
        <f>'Part 5'!R49</f>
        <v>0</v>
      </c>
      <c r="C1134" s="745" t="s">
        <v>3695</v>
      </c>
      <c r="D1134" s="1204"/>
      <c r="E1134" s="1204"/>
      <c r="F1134" s="745" t="s">
        <v>2207</v>
      </c>
      <c r="G1134" s="745" t="s">
        <v>5299</v>
      </c>
      <c r="H1134" s="745" t="s">
        <v>2059</v>
      </c>
      <c r="I1134" s="745">
        <v>43</v>
      </c>
    </row>
    <row r="1135" spans="1:9" x14ac:dyDescent="0.2">
      <c r="A1135" s="745" t="s">
        <v>2093</v>
      </c>
      <c r="B1135" s="1252">
        <f>'Part 5'!U49</f>
        <v>0</v>
      </c>
      <c r="C1135" s="745" t="s">
        <v>3695</v>
      </c>
      <c r="D1135" s="1204"/>
      <c r="E1135" s="1204"/>
      <c r="F1135" s="745" t="s">
        <v>2208</v>
      </c>
      <c r="G1135" s="745" t="s">
        <v>5300</v>
      </c>
      <c r="H1135" s="745" t="s">
        <v>2059</v>
      </c>
      <c r="I1135" s="745">
        <v>44</v>
      </c>
    </row>
    <row r="1136" spans="1:9" x14ac:dyDescent="0.2">
      <c r="A1136" s="745" t="s">
        <v>2094</v>
      </c>
      <c r="B1136" s="1252">
        <f>'Part 5'!X49</f>
        <v>0</v>
      </c>
      <c r="C1136" s="745" t="s">
        <v>3695</v>
      </c>
      <c r="D1136" s="1204"/>
      <c r="E1136" s="1204"/>
      <c r="F1136" s="745" t="s">
        <v>4722</v>
      </c>
      <c r="G1136" s="745" t="s">
        <v>5301</v>
      </c>
      <c r="H1136" s="745" t="s">
        <v>2059</v>
      </c>
      <c r="I1136" s="745">
        <v>45</v>
      </c>
    </row>
    <row r="1137" spans="1:9" x14ac:dyDescent="0.2">
      <c r="A1137" s="745" t="s">
        <v>2095</v>
      </c>
      <c r="B1137" s="1252">
        <f>'Part 5'!L52</f>
        <v>0</v>
      </c>
      <c r="C1137" s="745" t="s">
        <v>3695</v>
      </c>
      <c r="D1137" s="1204"/>
      <c r="E1137" s="1204"/>
      <c r="F1137" s="745" t="s">
        <v>2209</v>
      </c>
      <c r="G1137" s="745" t="s">
        <v>5302</v>
      </c>
      <c r="H1137" s="745" t="s">
        <v>2059</v>
      </c>
      <c r="I1137" s="745">
        <v>46</v>
      </c>
    </row>
    <row r="1138" spans="1:9" x14ac:dyDescent="0.2">
      <c r="A1138" s="745" t="s">
        <v>2096</v>
      </c>
      <c r="B1138" s="1252">
        <f>'Part 5'!O52</f>
        <v>0</v>
      </c>
      <c r="C1138" s="745" t="s">
        <v>3695</v>
      </c>
      <c r="D1138" s="1204"/>
      <c r="E1138" s="1204"/>
      <c r="F1138" s="745" t="s">
        <v>2210</v>
      </c>
      <c r="G1138" s="745" t="s">
        <v>5303</v>
      </c>
      <c r="H1138" s="745" t="s">
        <v>2059</v>
      </c>
      <c r="I1138" s="745">
        <v>47</v>
      </c>
    </row>
    <row r="1139" spans="1:9" x14ac:dyDescent="0.2">
      <c r="A1139" s="745" t="s">
        <v>2097</v>
      </c>
      <c r="B1139" s="1252">
        <f>'Part 5'!R52</f>
        <v>0</v>
      </c>
      <c r="C1139" s="745" t="s">
        <v>3695</v>
      </c>
      <c r="D1139" s="1204"/>
      <c r="E1139" s="1204"/>
      <c r="F1139" s="745" t="s">
        <v>2211</v>
      </c>
      <c r="G1139" s="745" t="s">
        <v>5304</v>
      </c>
      <c r="H1139" s="745" t="s">
        <v>2059</v>
      </c>
      <c r="I1139" s="745">
        <v>48</v>
      </c>
    </row>
    <row r="1140" spans="1:9" x14ac:dyDescent="0.2">
      <c r="A1140" s="745" t="s">
        <v>2098</v>
      </c>
      <c r="B1140" s="1252">
        <f>'Part 5'!U52</f>
        <v>0</v>
      </c>
      <c r="C1140" s="745" t="s">
        <v>3695</v>
      </c>
      <c r="D1140" s="1204"/>
      <c r="E1140" s="1204"/>
      <c r="F1140" s="745" t="s">
        <v>2212</v>
      </c>
      <c r="G1140" s="745" t="s">
        <v>5305</v>
      </c>
      <c r="H1140" s="745" t="s">
        <v>2059</v>
      </c>
      <c r="I1140" s="745">
        <v>49</v>
      </c>
    </row>
    <row r="1141" spans="1:9" x14ac:dyDescent="0.2">
      <c r="A1141" s="745" t="s">
        <v>2099</v>
      </c>
      <c r="B1141" s="1252">
        <f>'Part 5'!X52</f>
        <v>0</v>
      </c>
      <c r="C1141" s="745" t="s">
        <v>3695</v>
      </c>
      <c r="D1141" s="1204"/>
      <c r="E1141" s="1204"/>
      <c r="F1141" s="745" t="s">
        <v>4723</v>
      </c>
      <c r="G1141" s="745" t="s">
        <v>5306</v>
      </c>
      <c r="H1141" s="745" t="s">
        <v>2059</v>
      </c>
      <c r="I1141" s="745">
        <v>50</v>
      </c>
    </row>
    <row r="1142" spans="1:9" x14ac:dyDescent="0.2">
      <c r="A1142" s="1487" t="s">
        <v>7033</v>
      </c>
      <c r="B1142" s="1252">
        <f>'Part 5'!L54</f>
        <v>0</v>
      </c>
      <c r="C1142" s="745" t="s">
        <v>3695</v>
      </c>
      <c r="D1142" s="1204"/>
      <c r="E1142" s="1204"/>
      <c r="F1142" s="745"/>
      <c r="G1142" s="745"/>
      <c r="H1142" s="745"/>
      <c r="I1142" s="745"/>
    </row>
    <row r="1143" spans="1:9" x14ac:dyDescent="0.2">
      <c r="A1143" s="1487" t="s">
        <v>7034</v>
      </c>
      <c r="B1143" s="1252">
        <f>'Part 5'!O54</f>
        <v>0</v>
      </c>
      <c r="C1143" s="745" t="s">
        <v>3695</v>
      </c>
      <c r="D1143" s="1204"/>
      <c r="E1143" s="1204"/>
      <c r="F1143" s="745"/>
      <c r="G1143" s="745"/>
      <c r="H1143" s="745"/>
      <c r="I1143" s="745"/>
    </row>
    <row r="1144" spans="1:9" x14ac:dyDescent="0.2">
      <c r="A1144" s="1487" t="s">
        <v>7035</v>
      </c>
      <c r="B1144" s="1252">
        <f>'Part 5'!R54</f>
        <v>0</v>
      </c>
      <c r="C1144" s="745" t="s">
        <v>3695</v>
      </c>
      <c r="D1144" s="1204"/>
      <c r="E1144" s="1204"/>
      <c r="F1144" s="745"/>
      <c r="G1144" s="745"/>
      <c r="H1144" s="745"/>
      <c r="I1144" s="745"/>
    </row>
    <row r="1145" spans="1:9" x14ac:dyDescent="0.2">
      <c r="A1145" s="1487" t="s">
        <v>7036</v>
      </c>
      <c r="B1145" s="1252">
        <f>'Part 5'!U54</f>
        <v>0</v>
      </c>
      <c r="C1145" s="745" t="s">
        <v>3695</v>
      </c>
      <c r="D1145" s="1204"/>
      <c r="E1145" s="1204"/>
      <c r="F1145" s="745"/>
      <c r="G1145" s="745"/>
      <c r="H1145" s="745"/>
      <c r="I1145" s="745"/>
    </row>
    <row r="1146" spans="1:9" x14ac:dyDescent="0.2">
      <c r="A1146" s="1487" t="s">
        <v>7037</v>
      </c>
      <c r="B1146" s="1252">
        <f>'Part 5'!X54</f>
        <v>0</v>
      </c>
      <c r="C1146" s="745" t="s">
        <v>3695</v>
      </c>
      <c r="D1146" s="1204"/>
      <c r="E1146" s="1204"/>
      <c r="F1146" s="745"/>
      <c r="G1146" s="745"/>
      <c r="H1146" s="745"/>
      <c r="I1146" s="745"/>
    </row>
    <row r="1147" spans="1:9" x14ac:dyDescent="0.2">
      <c r="A1147" s="745" t="s">
        <v>2100</v>
      </c>
      <c r="B1147" s="1252">
        <f>'Part 5'!$L57</f>
        <v>0</v>
      </c>
      <c r="C1147" s="745" t="s">
        <v>3695</v>
      </c>
      <c r="D1147" s="1204"/>
      <c r="E1147" s="1204"/>
      <c r="F1147" s="745" t="s">
        <v>2213</v>
      </c>
      <c r="G1147" s="745" t="s">
        <v>5307</v>
      </c>
      <c r="H1147" s="745" t="s">
        <v>2059</v>
      </c>
      <c r="I1147" s="745">
        <v>51</v>
      </c>
    </row>
    <row r="1148" spans="1:9" x14ac:dyDescent="0.2">
      <c r="A1148" s="745" t="s">
        <v>2101</v>
      </c>
      <c r="B1148" s="1252">
        <f>'Part 5'!$O57</f>
        <v>0</v>
      </c>
      <c r="C1148" s="745" t="s">
        <v>3695</v>
      </c>
      <c r="D1148" s="1204"/>
      <c r="E1148" s="1204"/>
      <c r="F1148" s="745" t="s">
        <v>2214</v>
      </c>
      <c r="G1148" s="745" t="s">
        <v>5308</v>
      </c>
      <c r="H1148" s="745" t="s">
        <v>2059</v>
      </c>
      <c r="I1148" s="745">
        <v>52</v>
      </c>
    </row>
    <row r="1149" spans="1:9" x14ac:dyDescent="0.2">
      <c r="A1149" s="745" t="s">
        <v>2102</v>
      </c>
      <c r="B1149" s="1252">
        <f>'Part 5'!$R57</f>
        <v>0</v>
      </c>
      <c r="C1149" s="745" t="s">
        <v>3695</v>
      </c>
      <c r="D1149" s="1204"/>
      <c r="E1149" s="1204"/>
      <c r="F1149" s="745" t="s">
        <v>2215</v>
      </c>
      <c r="G1149" s="745" t="s">
        <v>5309</v>
      </c>
      <c r="H1149" s="745" t="s">
        <v>2059</v>
      </c>
      <c r="I1149" s="745">
        <v>53</v>
      </c>
    </row>
    <row r="1150" spans="1:9" x14ac:dyDescent="0.2">
      <c r="A1150" s="745" t="s">
        <v>2103</v>
      </c>
      <c r="B1150" s="1252">
        <f>'Part 5'!$U57</f>
        <v>0</v>
      </c>
      <c r="C1150" s="745" t="s">
        <v>3695</v>
      </c>
      <c r="D1150" s="1204"/>
      <c r="E1150" s="1204"/>
      <c r="F1150" s="745" t="s">
        <v>2216</v>
      </c>
      <c r="G1150" s="745" t="s">
        <v>5310</v>
      </c>
      <c r="H1150" s="745" t="s">
        <v>2059</v>
      </c>
      <c r="I1150" s="745">
        <v>54</v>
      </c>
    </row>
    <row r="1151" spans="1:9" x14ac:dyDescent="0.2">
      <c r="A1151" s="745" t="s">
        <v>2104</v>
      </c>
      <c r="B1151" s="1252">
        <f>'Part 5'!$X57</f>
        <v>0</v>
      </c>
      <c r="C1151" s="745" t="s">
        <v>3695</v>
      </c>
      <c r="D1151" s="1204"/>
      <c r="E1151" s="1204"/>
      <c r="F1151" s="745" t="s">
        <v>4724</v>
      </c>
      <c r="G1151" s="745" t="s">
        <v>5311</v>
      </c>
      <c r="H1151" s="745" t="s">
        <v>2059</v>
      </c>
      <c r="I1151" s="745">
        <v>55</v>
      </c>
    </row>
    <row r="1152" spans="1:9" x14ac:dyDescent="0.2">
      <c r="A1152" s="745" t="s">
        <v>2105</v>
      </c>
      <c r="B1152" s="1252">
        <f>'Part 5'!$L59</f>
        <v>0</v>
      </c>
      <c r="C1152" s="745" t="s">
        <v>3695</v>
      </c>
      <c r="D1152" s="1204"/>
      <c r="E1152" s="1204"/>
      <c r="F1152" s="745" t="s">
        <v>2217</v>
      </c>
      <c r="G1152" s="745" t="s">
        <v>5312</v>
      </c>
      <c r="H1152" s="745" t="s">
        <v>2059</v>
      </c>
      <c r="I1152" s="745">
        <v>56</v>
      </c>
    </row>
    <row r="1153" spans="1:9" x14ac:dyDescent="0.2">
      <c r="A1153" s="745" t="s">
        <v>2106</v>
      </c>
      <c r="B1153" s="1252">
        <f>'Part 5'!$O59</f>
        <v>0</v>
      </c>
      <c r="C1153" s="745" t="s">
        <v>3695</v>
      </c>
      <c r="D1153" s="1204"/>
      <c r="E1153" s="1204"/>
      <c r="F1153" s="745" t="s">
        <v>2218</v>
      </c>
      <c r="G1153" s="745" t="s">
        <v>5313</v>
      </c>
      <c r="H1153" s="745" t="s">
        <v>2059</v>
      </c>
      <c r="I1153" s="745">
        <v>57</v>
      </c>
    </row>
    <row r="1154" spans="1:9" x14ac:dyDescent="0.2">
      <c r="A1154" s="745" t="s">
        <v>2107</v>
      </c>
      <c r="B1154" s="1252">
        <f>'Part 5'!$R59</f>
        <v>0</v>
      </c>
      <c r="C1154" s="745" t="s">
        <v>3695</v>
      </c>
      <c r="D1154" s="1204"/>
      <c r="E1154" s="1204"/>
      <c r="F1154" s="745" t="s">
        <v>2219</v>
      </c>
      <c r="G1154" s="745" t="s">
        <v>5314</v>
      </c>
      <c r="H1154" s="745" t="s">
        <v>2059</v>
      </c>
      <c r="I1154" s="745">
        <v>58</v>
      </c>
    </row>
    <row r="1155" spans="1:9" x14ac:dyDescent="0.2">
      <c r="A1155" s="745" t="s">
        <v>2108</v>
      </c>
      <c r="B1155" s="1252">
        <f>'Part 5'!$U59</f>
        <v>0</v>
      </c>
      <c r="C1155" s="745" t="s">
        <v>3695</v>
      </c>
      <c r="D1155" s="1204"/>
      <c r="E1155" s="1204"/>
      <c r="F1155" s="745" t="s">
        <v>2220</v>
      </c>
      <c r="G1155" s="745" t="s">
        <v>5315</v>
      </c>
      <c r="H1155" s="745" t="s">
        <v>2059</v>
      </c>
      <c r="I1155" s="745">
        <v>59</v>
      </c>
    </row>
    <row r="1156" spans="1:9" x14ac:dyDescent="0.2">
      <c r="A1156" s="745" t="s">
        <v>2109</v>
      </c>
      <c r="B1156" s="1252">
        <f>'Part 5'!$X59</f>
        <v>0</v>
      </c>
      <c r="C1156" s="745" t="s">
        <v>3695</v>
      </c>
      <c r="D1156" s="1204"/>
      <c r="E1156" s="1204"/>
      <c r="F1156" s="745" t="s">
        <v>4725</v>
      </c>
      <c r="G1156" s="745" t="s">
        <v>5316</v>
      </c>
      <c r="H1156" s="745" t="s">
        <v>2059</v>
      </c>
      <c r="I1156" s="745">
        <v>60</v>
      </c>
    </row>
    <row r="1157" spans="1:9" x14ac:dyDescent="0.2">
      <c r="A1157" s="745" t="s">
        <v>2110</v>
      </c>
      <c r="B1157" s="1252">
        <f>'Part 5'!$L61</f>
        <v>0</v>
      </c>
      <c r="C1157" s="745" t="s">
        <v>3695</v>
      </c>
      <c r="D1157" s="1204"/>
      <c r="E1157" s="1204"/>
      <c r="F1157" s="745" t="s">
        <v>2221</v>
      </c>
      <c r="G1157" s="745" t="s">
        <v>5317</v>
      </c>
      <c r="H1157" s="745" t="s">
        <v>2059</v>
      </c>
      <c r="I1157" s="745">
        <v>61</v>
      </c>
    </row>
    <row r="1158" spans="1:9" x14ac:dyDescent="0.2">
      <c r="A1158" s="745" t="s">
        <v>2111</v>
      </c>
      <c r="B1158" s="1252">
        <f>'Part 5'!$O61</f>
        <v>0</v>
      </c>
      <c r="C1158" s="745" t="s">
        <v>3695</v>
      </c>
      <c r="D1158" s="1204"/>
      <c r="E1158" s="1204"/>
      <c r="F1158" s="745" t="s">
        <v>2222</v>
      </c>
      <c r="G1158" s="745" t="s">
        <v>5318</v>
      </c>
      <c r="H1158" s="745" t="s">
        <v>2059</v>
      </c>
      <c r="I1158" s="745">
        <v>62</v>
      </c>
    </row>
    <row r="1159" spans="1:9" x14ac:dyDescent="0.2">
      <c r="A1159" s="745" t="s">
        <v>2112</v>
      </c>
      <c r="B1159" s="1252">
        <f>'Part 5'!$R61</f>
        <v>0</v>
      </c>
      <c r="C1159" s="745" t="s">
        <v>3695</v>
      </c>
      <c r="D1159" s="1204"/>
      <c r="E1159" s="1204"/>
      <c r="F1159" s="745" t="s">
        <v>2223</v>
      </c>
      <c r="G1159" s="745" t="s">
        <v>5319</v>
      </c>
      <c r="H1159" s="745" t="s">
        <v>2059</v>
      </c>
      <c r="I1159" s="745">
        <v>63</v>
      </c>
    </row>
    <row r="1160" spans="1:9" x14ac:dyDescent="0.2">
      <c r="A1160" s="745" t="s">
        <v>2113</v>
      </c>
      <c r="B1160" s="1252">
        <f>'Part 5'!$U61</f>
        <v>0</v>
      </c>
      <c r="C1160" s="745" t="s">
        <v>3695</v>
      </c>
      <c r="D1160" s="1204"/>
      <c r="E1160" s="1204"/>
      <c r="F1160" s="745" t="s">
        <v>2224</v>
      </c>
      <c r="G1160" s="745" t="s">
        <v>5320</v>
      </c>
      <c r="H1160" s="745" t="s">
        <v>2059</v>
      </c>
      <c r="I1160" s="745">
        <v>64</v>
      </c>
    </row>
    <row r="1161" spans="1:9" x14ac:dyDescent="0.2">
      <c r="A1161" s="745" t="s">
        <v>2114</v>
      </c>
      <c r="B1161" s="1252">
        <f>'Part 5'!$X61</f>
        <v>0</v>
      </c>
      <c r="C1161" s="745" t="s">
        <v>3695</v>
      </c>
      <c r="D1161" s="1204"/>
      <c r="E1161" s="1204"/>
      <c r="F1161" s="745" t="s">
        <v>4726</v>
      </c>
      <c r="G1161" s="745" t="s">
        <v>5321</v>
      </c>
      <c r="H1161" s="745" t="s">
        <v>2059</v>
      </c>
      <c r="I1161" s="745">
        <v>65</v>
      </c>
    </row>
    <row r="1162" spans="1:9" x14ac:dyDescent="0.2">
      <c r="A1162" s="745" t="s">
        <v>2115</v>
      </c>
      <c r="B1162" s="1252">
        <f>'Part 5'!$L65</f>
        <v>0</v>
      </c>
      <c r="C1162" s="745" t="s">
        <v>3695</v>
      </c>
      <c r="D1162" s="1204"/>
      <c r="E1162" s="1204"/>
      <c r="F1162" s="745" t="s">
        <v>2225</v>
      </c>
      <c r="G1162" s="745" t="s">
        <v>5322</v>
      </c>
      <c r="H1162" s="745" t="s">
        <v>2059</v>
      </c>
      <c r="I1162" s="745">
        <v>66</v>
      </c>
    </row>
    <row r="1163" spans="1:9" x14ac:dyDescent="0.2">
      <c r="A1163" s="745" t="s">
        <v>2116</v>
      </c>
      <c r="B1163" s="1252">
        <f>'Part 5'!$O65</f>
        <v>0</v>
      </c>
      <c r="C1163" s="745" t="s">
        <v>3695</v>
      </c>
      <c r="D1163" s="1204"/>
      <c r="E1163" s="1204"/>
      <c r="F1163" s="745" t="s">
        <v>2226</v>
      </c>
      <c r="G1163" s="745" t="s">
        <v>5323</v>
      </c>
      <c r="H1163" s="745" t="s">
        <v>2059</v>
      </c>
      <c r="I1163" s="745">
        <v>67</v>
      </c>
    </row>
    <row r="1164" spans="1:9" x14ac:dyDescent="0.2">
      <c r="A1164" s="745" t="s">
        <v>2117</v>
      </c>
      <c r="B1164" s="1252">
        <f>'Part 5'!$R65</f>
        <v>0</v>
      </c>
      <c r="C1164" s="745" t="s">
        <v>3695</v>
      </c>
      <c r="D1164" s="1204"/>
      <c r="E1164" s="1204"/>
      <c r="F1164" s="745" t="s">
        <v>2227</v>
      </c>
      <c r="G1164" s="745" t="s">
        <v>5324</v>
      </c>
      <c r="H1164" s="745" t="s">
        <v>2059</v>
      </c>
      <c r="I1164" s="745">
        <v>68</v>
      </c>
    </row>
    <row r="1165" spans="1:9" x14ac:dyDescent="0.2">
      <c r="A1165" s="745" t="s">
        <v>2118</v>
      </c>
      <c r="B1165" s="1252">
        <f>'Part 5'!$U65</f>
        <v>0</v>
      </c>
      <c r="C1165" s="745" t="s">
        <v>3695</v>
      </c>
      <c r="D1165" s="1204"/>
      <c r="E1165" s="1204"/>
      <c r="F1165" s="745" t="s">
        <v>2228</v>
      </c>
      <c r="G1165" s="745" t="s">
        <v>5325</v>
      </c>
      <c r="H1165" s="745" t="s">
        <v>2059</v>
      </c>
      <c r="I1165" s="745">
        <v>69</v>
      </c>
    </row>
    <row r="1166" spans="1:9" x14ac:dyDescent="0.2">
      <c r="A1166" s="745" t="s">
        <v>2119</v>
      </c>
      <c r="B1166" s="1252">
        <f>'Part 5'!$X65</f>
        <v>0</v>
      </c>
      <c r="C1166" s="745" t="s">
        <v>3695</v>
      </c>
      <c r="D1166" s="1204"/>
      <c r="E1166" s="1204"/>
      <c r="F1166" s="745" t="s">
        <v>4727</v>
      </c>
      <c r="G1166" s="745" t="s">
        <v>5326</v>
      </c>
      <c r="H1166" s="745" t="s">
        <v>2059</v>
      </c>
      <c r="I1166" s="745">
        <v>70</v>
      </c>
    </row>
    <row r="1167" spans="1:9" x14ac:dyDescent="0.2">
      <c r="A1167" s="1487" t="s">
        <v>7038</v>
      </c>
      <c r="B1167" s="1252">
        <f>'Part 5'!L67</f>
        <v>0</v>
      </c>
      <c r="C1167" s="745" t="s">
        <v>3695</v>
      </c>
      <c r="D1167" s="1204"/>
      <c r="E1167" s="1204"/>
      <c r="F1167" s="745"/>
      <c r="G1167" s="745"/>
      <c r="H1167" s="745"/>
      <c r="I1167" s="745"/>
    </row>
    <row r="1168" spans="1:9" x14ac:dyDescent="0.2">
      <c r="A1168" s="1487" t="s">
        <v>7039</v>
      </c>
      <c r="B1168" s="1252">
        <f>'Part 5'!O67</f>
        <v>0</v>
      </c>
      <c r="C1168" s="745" t="s">
        <v>3695</v>
      </c>
      <c r="D1168" s="1204"/>
      <c r="E1168" s="1204"/>
      <c r="F1168" s="745"/>
      <c r="G1168" s="745"/>
      <c r="H1168" s="745"/>
      <c r="I1168" s="745"/>
    </row>
    <row r="1169" spans="1:9" x14ac:dyDescent="0.2">
      <c r="A1169" s="1487" t="s">
        <v>7040</v>
      </c>
      <c r="B1169" s="1252">
        <f>'Part 5'!R67</f>
        <v>0</v>
      </c>
      <c r="C1169" s="745" t="s">
        <v>3695</v>
      </c>
      <c r="D1169" s="1204"/>
      <c r="E1169" s="1204"/>
      <c r="F1169" s="745"/>
      <c r="G1169" s="745"/>
      <c r="H1169" s="745"/>
      <c r="I1169" s="745"/>
    </row>
    <row r="1170" spans="1:9" x14ac:dyDescent="0.2">
      <c r="A1170" s="1487" t="s">
        <v>7041</v>
      </c>
      <c r="B1170" s="1252">
        <f>'Part 5'!U67</f>
        <v>0</v>
      </c>
      <c r="C1170" s="745" t="s">
        <v>3695</v>
      </c>
      <c r="D1170" s="1204"/>
      <c r="E1170" s="1204"/>
      <c r="F1170" s="745"/>
      <c r="G1170" s="745"/>
      <c r="H1170" s="745"/>
      <c r="I1170" s="745"/>
    </row>
    <row r="1171" spans="1:9" x14ac:dyDescent="0.2">
      <c r="A1171" s="1487" t="s">
        <v>7042</v>
      </c>
      <c r="B1171" s="1252">
        <f>'Part 5'!X67</f>
        <v>0</v>
      </c>
      <c r="C1171" s="745" t="s">
        <v>3695</v>
      </c>
      <c r="D1171" s="1204"/>
      <c r="E1171" s="1204"/>
      <c r="F1171" s="745"/>
      <c r="G1171" s="745"/>
      <c r="H1171" s="745"/>
      <c r="I1171" s="745"/>
    </row>
    <row r="1172" spans="1:9" x14ac:dyDescent="0.2">
      <c r="A1172" s="1487" t="s">
        <v>7048</v>
      </c>
      <c r="B1172" s="1252">
        <f>'Part 5'!L70</f>
        <v>0</v>
      </c>
      <c r="C1172" s="745" t="s">
        <v>3695</v>
      </c>
      <c r="D1172" s="1204"/>
      <c r="E1172" s="1204"/>
      <c r="F1172" s="745"/>
      <c r="G1172" s="745"/>
      <c r="H1172" s="745"/>
      <c r="I1172" s="745"/>
    </row>
    <row r="1173" spans="1:9" x14ac:dyDescent="0.2">
      <c r="A1173" s="1487" t="s">
        <v>7049</v>
      </c>
      <c r="B1173" s="1252">
        <f>'Part 5'!O70</f>
        <v>0</v>
      </c>
      <c r="C1173" s="745" t="s">
        <v>3695</v>
      </c>
      <c r="D1173" s="1204"/>
      <c r="E1173" s="1204"/>
      <c r="F1173" s="745"/>
      <c r="G1173" s="745"/>
      <c r="H1173" s="745"/>
      <c r="I1173" s="745"/>
    </row>
    <row r="1174" spans="1:9" x14ac:dyDescent="0.2">
      <c r="A1174" s="1487" t="s">
        <v>7050</v>
      </c>
      <c r="B1174" s="1252">
        <f>'Part 5'!R70</f>
        <v>0</v>
      </c>
      <c r="C1174" s="745" t="s">
        <v>3695</v>
      </c>
      <c r="D1174" s="1204"/>
      <c r="E1174" s="1204"/>
      <c r="F1174" s="745"/>
      <c r="G1174" s="745"/>
      <c r="H1174" s="745"/>
      <c r="I1174" s="745"/>
    </row>
    <row r="1175" spans="1:9" x14ac:dyDescent="0.2">
      <c r="A1175" s="1487" t="s">
        <v>7051</v>
      </c>
      <c r="B1175" s="1252">
        <f>'Part 5'!U70</f>
        <v>0</v>
      </c>
      <c r="C1175" s="745" t="s">
        <v>3695</v>
      </c>
      <c r="D1175" s="1204"/>
      <c r="E1175" s="1204"/>
      <c r="F1175" s="745"/>
      <c r="G1175" s="745"/>
      <c r="H1175" s="745"/>
      <c r="I1175" s="745"/>
    </row>
    <row r="1176" spans="1:9" x14ac:dyDescent="0.2">
      <c r="A1176" s="1487" t="s">
        <v>7052</v>
      </c>
      <c r="B1176" s="1252">
        <f>'Part 5'!X70</f>
        <v>0</v>
      </c>
      <c r="C1176" s="745" t="s">
        <v>3695</v>
      </c>
      <c r="D1176" s="1204"/>
      <c r="E1176" s="1204"/>
      <c r="F1176" s="745"/>
      <c r="G1176" s="745"/>
      <c r="H1176" s="745"/>
      <c r="I1176" s="745"/>
    </row>
    <row r="1177" spans="1:9" x14ac:dyDescent="0.2">
      <c r="A1177" s="745" t="s">
        <v>2120</v>
      </c>
      <c r="B1177" s="1252">
        <f>'Part 5'!$L72</f>
        <v>0</v>
      </c>
      <c r="C1177" s="745" t="s">
        <v>3695</v>
      </c>
      <c r="D1177" s="1204"/>
      <c r="E1177" s="1204"/>
      <c r="F1177" s="745" t="s">
        <v>3982</v>
      </c>
      <c r="G1177" s="745" t="s">
        <v>5327</v>
      </c>
      <c r="H1177" s="745" t="s">
        <v>2059</v>
      </c>
      <c r="I1177" s="745">
        <v>71</v>
      </c>
    </row>
    <row r="1178" spans="1:9" x14ac:dyDescent="0.2">
      <c r="A1178" s="745" t="s">
        <v>2121</v>
      </c>
      <c r="B1178" s="1252">
        <f>'Part 5'!$O72</f>
        <v>0</v>
      </c>
      <c r="C1178" s="745" t="s">
        <v>3695</v>
      </c>
      <c r="D1178" s="1204"/>
      <c r="E1178" s="1204"/>
      <c r="F1178" s="745" t="s">
        <v>3983</v>
      </c>
      <c r="G1178" s="745" t="s">
        <v>5328</v>
      </c>
      <c r="H1178" s="745" t="s">
        <v>2059</v>
      </c>
      <c r="I1178" s="745">
        <v>72</v>
      </c>
    </row>
    <row r="1179" spans="1:9" x14ac:dyDescent="0.2">
      <c r="A1179" s="745" t="s">
        <v>2122</v>
      </c>
      <c r="B1179" s="1252">
        <f>'Part 5'!$R72</f>
        <v>0</v>
      </c>
      <c r="C1179" s="745" t="s">
        <v>3695</v>
      </c>
      <c r="D1179" s="1204"/>
      <c r="E1179" s="1204"/>
      <c r="F1179" s="745" t="s">
        <v>3984</v>
      </c>
      <c r="G1179" s="745" t="s">
        <v>5329</v>
      </c>
      <c r="H1179" s="745" t="s">
        <v>2059</v>
      </c>
      <c r="I1179" s="745">
        <v>73</v>
      </c>
    </row>
    <row r="1180" spans="1:9" x14ac:dyDescent="0.2">
      <c r="A1180" s="745" t="s">
        <v>2123</v>
      </c>
      <c r="B1180" s="1252">
        <f>'Part 5'!$U72</f>
        <v>0</v>
      </c>
      <c r="C1180" s="745" t="s">
        <v>3695</v>
      </c>
      <c r="D1180" s="1204"/>
      <c r="E1180" s="1204"/>
      <c r="F1180" s="745" t="s">
        <v>3985</v>
      </c>
      <c r="G1180" s="745" t="s">
        <v>5330</v>
      </c>
      <c r="H1180" s="745" t="s">
        <v>2059</v>
      </c>
      <c r="I1180" s="745">
        <v>74</v>
      </c>
    </row>
    <row r="1181" spans="1:9" x14ac:dyDescent="0.2">
      <c r="A1181" s="745" t="s">
        <v>2124</v>
      </c>
      <c r="B1181" s="1252">
        <f>'Part 5'!$X72</f>
        <v>0</v>
      </c>
      <c r="C1181" s="745" t="s">
        <v>3695</v>
      </c>
      <c r="D1181" s="1204"/>
      <c r="E1181" s="1204"/>
      <c r="F1181" s="745" t="s">
        <v>4728</v>
      </c>
      <c r="G1181" s="745" t="s">
        <v>5331</v>
      </c>
      <c r="H1181" s="745" t="s">
        <v>2059</v>
      </c>
      <c r="I1181" s="745">
        <v>75</v>
      </c>
    </row>
    <row r="1182" spans="1:9" x14ac:dyDescent="0.2">
      <c r="A1182" s="745" t="s">
        <v>2125</v>
      </c>
      <c r="B1182" s="1252">
        <f>'Part 5'!$L74</f>
        <v>0</v>
      </c>
      <c r="C1182" s="745" t="s">
        <v>3695</v>
      </c>
      <c r="D1182" s="1204"/>
      <c r="E1182" s="1204"/>
      <c r="F1182" s="745" t="s">
        <v>3986</v>
      </c>
      <c r="G1182" s="745" t="s">
        <v>5332</v>
      </c>
      <c r="H1182" s="745" t="s">
        <v>2059</v>
      </c>
      <c r="I1182" s="745">
        <v>76</v>
      </c>
    </row>
    <row r="1183" spans="1:9" x14ac:dyDescent="0.2">
      <c r="A1183" s="745" t="s">
        <v>2126</v>
      </c>
      <c r="B1183" s="1252">
        <f>'Part 5'!$O74</f>
        <v>0</v>
      </c>
      <c r="C1183" s="745" t="s">
        <v>3695</v>
      </c>
      <c r="D1183" s="1204"/>
      <c r="E1183" s="1204"/>
      <c r="F1183" s="745" t="s">
        <v>3987</v>
      </c>
      <c r="G1183" s="745" t="s">
        <v>5333</v>
      </c>
      <c r="H1183" s="745" t="s">
        <v>2059</v>
      </c>
      <c r="I1183" s="745">
        <v>77</v>
      </c>
    </row>
    <row r="1184" spans="1:9" x14ac:dyDescent="0.2">
      <c r="A1184" s="745" t="s">
        <v>2127</v>
      </c>
      <c r="B1184" s="1252">
        <f>'Part 5'!$R74</f>
        <v>0</v>
      </c>
      <c r="C1184" s="745" t="s">
        <v>3695</v>
      </c>
      <c r="D1184" s="1204"/>
      <c r="E1184" s="1204"/>
      <c r="F1184" s="745" t="s">
        <v>3988</v>
      </c>
      <c r="G1184" s="745" t="s">
        <v>5334</v>
      </c>
      <c r="H1184" s="745" t="s">
        <v>2059</v>
      </c>
      <c r="I1184" s="745">
        <v>78</v>
      </c>
    </row>
    <row r="1185" spans="1:9" x14ac:dyDescent="0.2">
      <c r="A1185" s="745" t="s">
        <v>2128</v>
      </c>
      <c r="B1185" s="1252">
        <f>'Part 5'!$U74</f>
        <v>0</v>
      </c>
      <c r="C1185" s="745" t="s">
        <v>3695</v>
      </c>
      <c r="D1185" s="1204"/>
      <c r="E1185" s="1204"/>
      <c r="F1185" s="745" t="s">
        <v>3989</v>
      </c>
      <c r="G1185" s="745" t="s">
        <v>5335</v>
      </c>
      <c r="H1185" s="745" t="s">
        <v>2059</v>
      </c>
      <c r="I1185" s="745">
        <v>79</v>
      </c>
    </row>
    <row r="1186" spans="1:9" x14ac:dyDescent="0.2">
      <c r="A1186" s="745" t="s">
        <v>2129</v>
      </c>
      <c r="B1186" s="1252">
        <f>'Part 5'!$X74</f>
        <v>0</v>
      </c>
      <c r="C1186" s="745" t="s">
        <v>3695</v>
      </c>
      <c r="D1186" s="1204"/>
      <c r="E1186" s="1204"/>
      <c r="F1186" s="745" t="s">
        <v>4729</v>
      </c>
      <c r="G1186" s="745" t="s">
        <v>5336</v>
      </c>
      <c r="H1186" s="745" t="s">
        <v>2059</v>
      </c>
      <c r="I1186" s="745">
        <v>80</v>
      </c>
    </row>
    <row r="1187" spans="1:9" s="1266" customFormat="1" x14ac:dyDescent="0.2">
      <c r="A1187" s="1266" t="s">
        <v>5454</v>
      </c>
      <c r="B1187" s="1287">
        <f>'Part 5'!L76</f>
        <v>0</v>
      </c>
      <c r="C1187" s="1266" t="s">
        <v>3695</v>
      </c>
      <c r="D1187" s="1288"/>
      <c r="E1187" s="1288"/>
      <c r="F1187" s="1266" t="s">
        <v>4730</v>
      </c>
      <c r="G1187" s="1266" t="s">
        <v>5459</v>
      </c>
      <c r="H1187" s="1266" t="s">
        <v>2059</v>
      </c>
      <c r="I1187" s="1266">
        <v>81</v>
      </c>
    </row>
    <row r="1188" spans="1:9" s="1266" customFormat="1" x14ac:dyDescent="0.2">
      <c r="A1188" s="1266" t="s">
        <v>5455</v>
      </c>
      <c r="B1188" s="1287">
        <f>'Part 5'!O76</f>
        <v>0</v>
      </c>
      <c r="C1188" s="1266" t="s">
        <v>3695</v>
      </c>
      <c r="D1188" s="1288"/>
      <c r="E1188" s="1288"/>
      <c r="F1188" s="1266" t="s">
        <v>4731</v>
      </c>
      <c r="G1188" s="1266" t="s">
        <v>5460</v>
      </c>
      <c r="H1188" s="1266" t="s">
        <v>2059</v>
      </c>
      <c r="I1188" s="1266">
        <v>82</v>
      </c>
    </row>
    <row r="1189" spans="1:9" s="1266" customFormat="1" x14ac:dyDescent="0.2">
      <c r="A1189" s="1266" t="s">
        <v>5456</v>
      </c>
      <c r="B1189" s="1287">
        <f>'Part 5'!R76</f>
        <v>0</v>
      </c>
      <c r="C1189" s="1266" t="s">
        <v>3695</v>
      </c>
      <c r="D1189" s="1288"/>
      <c r="E1189" s="1288"/>
      <c r="F1189" s="1266" t="s">
        <v>4732</v>
      </c>
      <c r="G1189" s="1266" t="s">
        <v>5461</v>
      </c>
      <c r="H1189" s="1266" t="s">
        <v>2059</v>
      </c>
      <c r="I1189" s="1266">
        <v>83</v>
      </c>
    </row>
    <row r="1190" spans="1:9" s="1266" customFormat="1" x14ac:dyDescent="0.2">
      <c r="A1190" s="1266" t="s">
        <v>5457</v>
      </c>
      <c r="B1190" s="1287">
        <f>'Part 5'!U76</f>
        <v>0</v>
      </c>
      <c r="C1190" s="1266" t="s">
        <v>3695</v>
      </c>
      <c r="D1190" s="1288"/>
      <c r="E1190" s="1288"/>
      <c r="F1190" s="1266" t="s">
        <v>4733</v>
      </c>
      <c r="G1190" s="1266" t="s">
        <v>5462</v>
      </c>
      <c r="H1190" s="1266" t="s">
        <v>2059</v>
      </c>
      <c r="I1190" s="1266">
        <v>84</v>
      </c>
    </row>
    <row r="1191" spans="1:9" s="1266" customFormat="1" x14ac:dyDescent="0.2">
      <c r="A1191" s="1266" t="s">
        <v>5458</v>
      </c>
      <c r="B1191" s="1287">
        <f>'Part 5'!X76</f>
        <v>0</v>
      </c>
      <c r="C1191" s="1266" t="s">
        <v>3695</v>
      </c>
      <c r="D1191" s="1288"/>
      <c r="E1191" s="1288"/>
      <c r="F1191" s="1266" t="s">
        <v>4734</v>
      </c>
      <c r="G1191" s="1266" t="s">
        <v>5463</v>
      </c>
      <c r="H1191" s="1266" t="s">
        <v>2059</v>
      </c>
      <c r="I1191" s="1266">
        <v>85</v>
      </c>
    </row>
    <row r="1192" spans="1:9" x14ac:dyDescent="0.2">
      <c r="A1192" s="745" t="s">
        <v>2130</v>
      </c>
      <c r="B1192" s="1252">
        <f>'Part 5'!$L78</f>
        <v>0</v>
      </c>
      <c r="C1192" s="745" t="s">
        <v>3695</v>
      </c>
      <c r="D1192" s="1204"/>
      <c r="E1192" s="1204"/>
      <c r="F1192" s="745" t="s">
        <v>2229</v>
      </c>
      <c r="G1192" s="745" t="s">
        <v>5337</v>
      </c>
      <c r="H1192" s="745" t="s">
        <v>2059</v>
      </c>
      <c r="I1192" s="745">
        <v>86</v>
      </c>
    </row>
    <row r="1193" spans="1:9" x14ac:dyDescent="0.2">
      <c r="A1193" s="745" t="s">
        <v>2131</v>
      </c>
      <c r="B1193" s="1252">
        <f>'Part 5'!$O78</f>
        <v>0</v>
      </c>
      <c r="C1193" s="745" t="s">
        <v>3695</v>
      </c>
      <c r="D1193" s="1204"/>
      <c r="E1193" s="1204"/>
      <c r="F1193" s="745" t="s">
        <v>2230</v>
      </c>
      <c r="G1193" s="745" t="s">
        <v>5338</v>
      </c>
      <c r="H1193" s="745" t="s">
        <v>2059</v>
      </c>
      <c r="I1193" s="745">
        <v>87</v>
      </c>
    </row>
    <row r="1194" spans="1:9" x14ac:dyDescent="0.2">
      <c r="A1194" s="745" t="s">
        <v>2132</v>
      </c>
      <c r="B1194" s="1252">
        <f>'Part 5'!$R78</f>
        <v>0</v>
      </c>
      <c r="C1194" s="745" t="s">
        <v>3695</v>
      </c>
      <c r="D1194" s="1204"/>
      <c r="E1194" s="1204"/>
      <c r="F1194" s="745" t="s">
        <v>2231</v>
      </c>
      <c r="G1194" s="745" t="s">
        <v>5339</v>
      </c>
      <c r="H1194" s="745" t="s">
        <v>2059</v>
      </c>
      <c r="I1194" s="745">
        <v>88</v>
      </c>
    </row>
    <row r="1195" spans="1:9" x14ac:dyDescent="0.2">
      <c r="A1195" s="745" t="s">
        <v>2133</v>
      </c>
      <c r="B1195" s="1252">
        <f>'Part 5'!$U78</f>
        <v>0</v>
      </c>
      <c r="C1195" s="745" t="s">
        <v>3695</v>
      </c>
      <c r="D1195" s="1204"/>
      <c r="E1195" s="1204"/>
      <c r="F1195" s="745" t="s">
        <v>2232</v>
      </c>
      <c r="G1195" s="745" t="s">
        <v>5340</v>
      </c>
      <c r="H1195" s="745" t="s">
        <v>2059</v>
      </c>
      <c r="I1195" s="745">
        <v>89</v>
      </c>
    </row>
    <row r="1196" spans="1:9" x14ac:dyDescent="0.2">
      <c r="A1196" s="745" t="s">
        <v>2134</v>
      </c>
      <c r="B1196" s="1252">
        <f>'Part 5'!$X78</f>
        <v>0</v>
      </c>
      <c r="C1196" s="745" t="s">
        <v>3695</v>
      </c>
      <c r="D1196" s="1204"/>
      <c r="E1196" s="1204"/>
      <c r="F1196" s="745" t="s">
        <v>4735</v>
      </c>
      <c r="G1196" s="745" t="s">
        <v>5341</v>
      </c>
      <c r="H1196" s="745" t="s">
        <v>2059</v>
      </c>
      <c r="I1196" s="745">
        <v>90</v>
      </c>
    </row>
    <row r="1197" spans="1:9" x14ac:dyDescent="0.2">
      <c r="A1197" s="745" t="s">
        <v>2135</v>
      </c>
      <c r="B1197" s="1252">
        <f>'Part 5'!$L80</f>
        <v>0</v>
      </c>
      <c r="C1197" s="745" t="s">
        <v>3695</v>
      </c>
      <c r="D1197" s="1204"/>
      <c r="E1197" s="1204"/>
      <c r="F1197" s="745" t="s">
        <v>2233</v>
      </c>
      <c r="G1197" s="745" t="s">
        <v>5342</v>
      </c>
      <c r="H1197" s="745" t="s">
        <v>2059</v>
      </c>
      <c r="I1197" s="745">
        <v>91</v>
      </c>
    </row>
    <row r="1198" spans="1:9" x14ac:dyDescent="0.2">
      <c r="A1198" s="745" t="s">
        <v>2136</v>
      </c>
      <c r="B1198" s="1252">
        <f>'Part 5'!$O80</f>
        <v>0</v>
      </c>
      <c r="C1198" s="745" t="s">
        <v>3695</v>
      </c>
      <c r="D1198" s="1204"/>
      <c r="E1198" s="1204"/>
      <c r="F1198" s="745" t="s">
        <v>2234</v>
      </c>
      <c r="G1198" s="745" t="s">
        <v>5343</v>
      </c>
      <c r="H1198" s="745" t="s">
        <v>2059</v>
      </c>
      <c r="I1198" s="745">
        <v>92</v>
      </c>
    </row>
    <row r="1199" spans="1:9" x14ac:dyDescent="0.2">
      <c r="A1199" s="745" t="s">
        <v>2137</v>
      </c>
      <c r="B1199" s="1252">
        <f>'Part 5'!$R80</f>
        <v>0</v>
      </c>
      <c r="C1199" s="745" t="s">
        <v>3695</v>
      </c>
      <c r="D1199" s="1204"/>
      <c r="E1199" s="1204"/>
      <c r="F1199" s="745" t="s">
        <v>2235</v>
      </c>
      <c r="G1199" s="745" t="s">
        <v>5344</v>
      </c>
      <c r="H1199" s="745" t="s">
        <v>2059</v>
      </c>
      <c r="I1199" s="745">
        <v>93</v>
      </c>
    </row>
    <row r="1200" spans="1:9" x14ac:dyDescent="0.2">
      <c r="A1200" s="745" t="s">
        <v>2138</v>
      </c>
      <c r="B1200" s="1252">
        <f>'Part 5'!$U80</f>
        <v>0</v>
      </c>
      <c r="C1200" s="745" t="s">
        <v>3695</v>
      </c>
      <c r="D1200" s="1204"/>
      <c r="E1200" s="1204"/>
      <c r="F1200" s="745" t="s">
        <v>2236</v>
      </c>
      <c r="G1200" s="745" t="s">
        <v>5345</v>
      </c>
      <c r="H1200" s="745" t="s">
        <v>2059</v>
      </c>
      <c r="I1200" s="745">
        <v>94</v>
      </c>
    </row>
    <row r="1201" spans="1:9" x14ac:dyDescent="0.2">
      <c r="A1201" s="745" t="s">
        <v>2139</v>
      </c>
      <c r="B1201" s="1252">
        <f>'Part 5'!$X80</f>
        <v>0</v>
      </c>
      <c r="C1201" s="745" t="s">
        <v>3695</v>
      </c>
      <c r="D1201" s="1204"/>
      <c r="E1201" s="1204"/>
      <c r="F1201" s="745" t="s">
        <v>4736</v>
      </c>
      <c r="G1201" s="745" t="s">
        <v>5346</v>
      </c>
      <c r="H1201" s="745" t="s">
        <v>2059</v>
      </c>
      <c r="I1201" s="745">
        <v>95</v>
      </c>
    </row>
    <row r="1202" spans="1:9" s="1266" customFormat="1" x14ac:dyDescent="0.2">
      <c r="A1202" s="1266" t="s">
        <v>5464</v>
      </c>
      <c r="B1202" s="1287">
        <f>'Part 5'!L82</f>
        <v>0</v>
      </c>
      <c r="C1202" s="1266" t="s">
        <v>3695</v>
      </c>
      <c r="D1202" s="1288"/>
      <c r="E1202" s="1288"/>
      <c r="F1202" s="1266" t="s">
        <v>2237</v>
      </c>
      <c r="G1202" s="1266" t="s">
        <v>5469</v>
      </c>
      <c r="H1202" s="1266" t="s">
        <v>2059</v>
      </c>
      <c r="I1202" s="1266">
        <v>96</v>
      </c>
    </row>
    <row r="1203" spans="1:9" s="1266" customFormat="1" x14ac:dyDescent="0.2">
      <c r="A1203" s="1266" t="s">
        <v>5465</v>
      </c>
      <c r="B1203" s="1287">
        <f>'Part 5'!O82</f>
        <v>0</v>
      </c>
      <c r="C1203" s="1266" t="s">
        <v>3695</v>
      </c>
      <c r="D1203" s="1288"/>
      <c r="E1203" s="1288"/>
      <c r="F1203" s="1266" t="s">
        <v>2238</v>
      </c>
      <c r="G1203" s="1266" t="s">
        <v>5470</v>
      </c>
      <c r="H1203" s="1266" t="s">
        <v>2059</v>
      </c>
      <c r="I1203" s="1266">
        <v>97</v>
      </c>
    </row>
    <row r="1204" spans="1:9" s="1266" customFormat="1" x14ac:dyDescent="0.2">
      <c r="A1204" s="1266" t="s">
        <v>5466</v>
      </c>
      <c r="B1204" s="1287">
        <f>'Part 5'!R82</f>
        <v>0</v>
      </c>
      <c r="C1204" s="1266" t="s">
        <v>3695</v>
      </c>
      <c r="D1204" s="1288"/>
      <c r="E1204" s="1288"/>
      <c r="F1204" s="1266" t="s">
        <v>2239</v>
      </c>
      <c r="G1204" s="1266" t="s">
        <v>5471</v>
      </c>
      <c r="H1204" s="1266" t="s">
        <v>2059</v>
      </c>
      <c r="I1204" s="1266">
        <v>98</v>
      </c>
    </row>
    <row r="1205" spans="1:9" s="1266" customFormat="1" x14ac:dyDescent="0.2">
      <c r="A1205" s="1266" t="s">
        <v>5467</v>
      </c>
      <c r="B1205" s="1287">
        <f>'Part 5'!U82</f>
        <v>0</v>
      </c>
      <c r="C1205" s="1266" t="s">
        <v>3695</v>
      </c>
      <c r="D1205" s="1288"/>
      <c r="E1205" s="1288"/>
      <c r="F1205" s="1266" t="s">
        <v>2240</v>
      </c>
      <c r="G1205" s="1266" t="s">
        <v>5472</v>
      </c>
      <c r="H1205" s="1266" t="s">
        <v>2059</v>
      </c>
      <c r="I1205" s="1266">
        <v>99</v>
      </c>
    </row>
    <row r="1206" spans="1:9" s="1266" customFormat="1" x14ac:dyDescent="0.2">
      <c r="A1206" s="1266" t="s">
        <v>5468</v>
      </c>
      <c r="B1206" s="1287">
        <f>'Part 5'!X82</f>
        <v>0</v>
      </c>
      <c r="C1206" s="1266" t="s">
        <v>3695</v>
      </c>
      <c r="D1206" s="1288"/>
      <c r="E1206" s="1288"/>
      <c r="F1206" s="1266" t="s">
        <v>4737</v>
      </c>
      <c r="G1206" s="1266" t="s">
        <v>5473</v>
      </c>
      <c r="H1206" s="1266" t="s">
        <v>2059</v>
      </c>
      <c r="I1206" s="1266">
        <v>100</v>
      </c>
    </row>
    <row r="1207" spans="1:9" x14ac:dyDescent="0.2">
      <c r="A1207" s="745" t="s">
        <v>2140</v>
      </c>
      <c r="B1207" s="1252">
        <f>'Part 5'!$L84</f>
        <v>0</v>
      </c>
      <c r="C1207" s="745" t="s">
        <v>3695</v>
      </c>
      <c r="D1207" s="1204"/>
      <c r="E1207" s="1204"/>
      <c r="F1207" s="745" t="s">
        <v>2241</v>
      </c>
      <c r="G1207" s="745" t="s">
        <v>5347</v>
      </c>
      <c r="H1207" s="745" t="s">
        <v>2059</v>
      </c>
      <c r="I1207" s="745">
        <v>101</v>
      </c>
    </row>
    <row r="1208" spans="1:9" x14ac:dyDescent="0.2">
      <c r="A1208" s="745" t="s">
        <v>2141</v>
      </c>
      <c r="B1208" s="1252">
        <f>'Part 5'!$O84</f>
        <v>0</v>
      </c>
      <c r="C1208" s="745" t="s">
        <v>3695</v>
      </c>
      <c r="D1208" s="1204"/>
      <c r="E1208" s="1204"/>
      <c r="F1208" s="745" t="s">
        <v>2242</v>
      </c>
      <c r="G1208" s="745" t="s">
        <v>5348</v>
      </c>
      <c r="H1208" s="745" t="s">
        <v>2059</v>
      </c>
      <c r="I1208" s="745">
        <v>102</v>
      </c>
    </row>
    <row r="1209" spans="1:9" x14ac:dyDescent="0.2">
      <c r="A1209" s="745" t="s">
        <v>2142</v>
      </c>
      <c r="B1209" s="1252">
        <f>'Part 5'!$R84</f>
        <v>0</v>
      </c>
      <c r="C1209" s="745" t="s">
        <v>3695</v>
      </c>
      <c r="D1209" s="1204"/>
      <c r="E1209" s="1204"/>
      <c r="F1209" s="745" t="s">
        <v>2243</v>
      </c>
      <c r="G1209" s="745" t="s">
        <v>5349</v>
      </c>
      <c r="H1209" s="745" t="s">
        <v>2059</v>
      </c>
      <c r="I1209" s="745">
        <v>103</v>
      </c>
    </row>
    <row r="1210" spans="1:9" x14ac:dyDescent="0.2">
      <c r="A1210" s="745" t="s">
        <v>2143</v>
      </c>
      <c r="B1210" s="1252">
        <f>'Part 5'!$U84</f>
        <v>0</v>
      </c>
      <c r="C1210" s="745" t="s">
        <v>3695</v>
      </c>
      <c r="D1210" s="1204"/>
      <c r="E1210" s="1204"/>
      <c r="F1210" s="745" t="s">
        <v>2244</v>
      </c>
      <c r="G1210" s="745" t="s">
        <v>5350</v>
      </c>
      <c r="H1210" s="745" t="s">
        <v>2059</v>
      </c>
      <c r="I1210" s="745">
        <v>104</v>
      </c>
    </row>
    <row r="1211" spans="1:9" x14ac:dyDescent="0.2">
      <c r="A1211" s="745" t="s">
        <v>2144</v>
      </c>
      <c r="B1211" s="1252">
        <f>'Part 5'!$X84</f>
        <v>0</v>
      </c>
      <c r="C1211" s="745" t="s">
        <v>3695</v>
      </c>
      <c r="D1211" s="1204"/>
      <c r="E1211" s="1204"/>
      <c r="F1211" s="745" t="s">
        <v>4738</v>
      </c>
      <c r="G1211" s="745" t="s">
        <v>5351</v>
      </c>
      <c r="H1211" s="745" t="s">
        <v>2059</v>
      </c>
      <c r="I1211" s="745">
        <v>105</v>
      </c>
    </row>
    <row r="1212" spans="1:9" x14ac:dyDescent="0.2">
      <c r="A1212" s="745" t="s">
        <v>2145</v>
      </c>
      <c r="B1212" s="1252">
        <f>'Part 5'!$L86</f>
        <v>0</v>
      </c>
      <c r="C1212" s="745" t="s">
        <v>3695</v>
      </c>
      <c r="D1212" s="1204"/>
      <c r="E1212" s="1204"/>
      <c r="F1212" s="745" t="s">
        <v>2245</v>
      </c>
      <c r="G1212" s="745" t="s">
        <v>5352</v>
      </c>
      <c r="H1212" s="745" t="s">
        <v>2059</v>
      </c>
      <c r="I1212" s="745">
        <v>106</v>
      </c>
    </row>
    <row r="1213" spans="1:9" x14ac:dyDescent="0.2">
      <c r="A1213" s="745" t="s">
        <v>2146</v>
      </c>
      <c r="B1213" s="1252">
        <f>'Part 5'!$O86</f>
        <v>0</v>
      </c>
      <c r="C1213" s="745" t="s">
        <v>3695</v>
      </c>
      <c r="D1213" s="1204"/>
      <c r="E1213" s="1204"/>
      <c r="F1213" s="745" t="s">
        <v>2246</v>
      </c>
      <c r="G1213" s="745" t="s">
        <v>5353</v>
      </c>
      <c r="H1213" s="745" t="s">
        <v>2059</v>
      </c>
      <c r="I1213" s="745">
        <v>107</v>
      </c>
    </row>
    <row r="1214" spans="1:9" x14ac:dyDescent="0.2">
      <c r="A1214" s="745" t="s">
        <v>2147</v>
      </c>
      <c r="B1214" s="1252">
        <f>'Part 5'!$R86</f>
        <v>0</v>
      </c>
      <c r="C1214" s="745" t="s">
        <v>3695</v>
      </c>
      <c r="D1214" s="1204"/>
      <c r="E1214" s="1204"/>
      <c r="F1214" s="745" t="s">
        <v>2247</v>
      </c>
      <c r="G1214" s="745" t="s">
        <v>5354</v>
      </c>
      <c r="H1214" s="745" t="s">
        <v>2059</v>
      </c>
      <c r="I1214" s="745">
        <v>108</v>
      </c>
    </row>
    <row r="1215" spans="1:9" x14ac:dyDescent="0.2">
      <c r="A1215" s="745" t="s">
        <v>2148</v>
      </c>
      <c r="B1215" s="1252">
        <f>'Part 5'!$U86</f>
        <v>0</v>
      </c>
      <c r="C1215" s="745" t="s">
        <v>3695</v>
      </c>
      <c r="D1215" s="1204"/>
      <c r="E1215" s="1204"/>
      <c r="F1215" s="745" t="s">
        <v>2248</v>
      </c>
      <c r="G1215" s="745" t="s">
        <v>5355</v>
      </c>
      <c r="H1215" s="745" t="s">
        <v>2059</v>
      </c>
      <c r="I1215" s="745">
        <v>109</v>
      </c>
    </row>
    <row r="1216" spans="1:9" x14ac:dyDescent="0.2">
      <c r="A1216" s="745" t="s">
        <v>2149</v>
      </c>
      <c r="B1216" s="1252">
        <f>'Part 5'!$X86</f>
        <v>0</v>
      </c>
      <c r="C1216" s="745" t="s">
        <v>3695</v>
      </c>
      <c r="D1216" s="1204"/>
      <c r="E1216" s="1204"/>
      <c r="F1216" s="745" t="s">
        <v>4739</v>
      </c>
      <c r="G1216" s="745" t="s">
        <v>5356</v>
      </c>
      <c r="H1216" s="745" t="s">
        <v>2059</v>
      </c>
      <c r="I1216" s="745">
        <v>110</v>
      </c>
    </row>
    <row r="1217" spans="1:9" s="1266" customFormat="1" x14ac:dyDescent="0.2">
      <c r="A1217" s="1266" t="s">
        <v>5474</v>
      </c>
      <c r="B1217" s="1287">
        <f>'Part 5'!$L88</f>
        <v>0</v>
      </c>
      <c r="C1217" s="1266" t="s">
        <v>3695</v>
      </c>
      <c r="D1217" s="1288"/>
      <c r="E1217" s="1288"/>
      <c r="F1217" s="1266" t="s">
        <v>2249</v>
      </c>
      <c r="G1217" s="1266" t="s">
        <v>5479</v>
      </c>
      <c r="H1217" s="1266" t="s">
        <v>2059</v>
      </c>
      <c r="I1217" s="1266">
        <v>111</v>
      </c>
    </row>
    <row r="1218" spans="1:9" s="1266" customFormat="1" x14ac:dyDescent="0.2">
      <c r="A1218" s="1266" t="s">
        <v>5475</v>
      </c>
      <c r="B1218" s="1287">
        <f>'Part 5'!$O88</f>
        <v>0</v>
      </c>
      <c r="C1218" s="1266" t="s">
        <v>3695</v>
      </c>
      <c r="D1218" s="1288"/>
      <c r="E1218" s="1288"/>
      <c r="F1218" s="1266" t="s">
        <v>2250</v>
      </c>
      <c r="G1218" s="1266" t="s">
        <v>5480</v>
      </c>
      <c r="H1218" s="1266" t="s">
        <v>2059</v>
      </c>
      <c r="I1218" s="1266">
        <v>112</v>
      </c>
    </row>
    <row r="1219" spans="1:9" s="1266" customFormat="1" x14ac:dyDescent="0.2">
      <c r="A1219" s="1266" t="s">
        <v>5476</v>
      </c>
      <c r="B1219" s="1287">
        <f>'Part 5'!$R88</f>
        <v>0</v>
      </c>
      <c r="C1219" s="1266" t="s">
        <v>3695</v>
      </c>
      <c r="D1219" s="1288"/>
      <c r="E1219" s="1288"/>
      <c r="F1219" s="1266" t="s">
        <v>2251</v>
      </c>
      <c r="G1219" s="1266" t="s">
        <v>5481</v>
      </c>
      <c r="H1219" s="1266" t="s">
        <v>2059</v>
      </c>
      <c r="I1219" s="1266">
        <v>113</v>
      </c>
    </row>
    <row r="1220" spans="1:9" s="1266" customFormat="1" x14ac:dyDescent="0.2">
      <c r="A1220" s="1266" t="s">
        <v>5477</v>
      </c>
      <c r="B1220" s="1287">
        <f>'Part 5'!$U88</f>
        <v>0</v>
      </c>
      <c r="C1220" s="1266" t="s">
        <v>3695</v>
      </c>
      <c r="D1220" s="1288"/>
      <c r="E1220" s="1288"/>
      <c r="F1220" s="1266" t="s">
        <v>2252</v>
      </c>
      <c r="G1220" s="1266" t="s">
        <v>5482</v>
      </c>
      <c r="H1220" s="1266" t="s">
        <v>2059</v>
      </c>
      <c r="I1220" s="1266">
        <v>114</v>
      </c>
    </row>
    <row r="1221" spans="1:9" s="1266" customFormat="1" x14ac:dyDescent="0.2">
      <c r="A1221" s="1266" t="s">
        <v>5478</v>
      </c>
      <c r="B1221" s="1287">
        <f>'Part 5'!$X88</f>
        <v>0</v>
      </c>
      <c r="C1221" s="1266" t="s">
        <v>3695</v>
      </c>
      <c r="D1221" s="1288"/>
      <c r="E1221" s="1288"/>
      <c r="F1221" s="1266" t="s">
        <v>4740</v>
      </c>
      <c r="G1221" s="1266" t="s">
        <v>5483</v>
      </c>
      <c r="H1221" s="1266" t="s">
        <v>2059</v>
      </c>
      <c r="I1221" s="1266">
        <v>115</v>
      </c>
    </row>
    <row r="1222" spans="1:9" x14ac:dyDescent="0.2">
      <c r="A1222" s="745" t="s">
        <v>2150</v>
      </c>
      <c r="B1222" s="1252">
        <f>'Part 5'!$L90</f>
        <v>0</v>
      </c>
      <c r="C1222" s="745" t="s">
        <v>3695</v>
      </c>
      <c r="D1222" s="1204"/>
      <c r="E1222" s="1204"/>
      <c r="F1222" s="745" t="s">
        <v>2253</v>
      </c>
      <c r="G1222" s="745" t="s">
        <v>5357</v>
      </c>
      <c r="H1222" s="745" t="s">
        <v>2059</v>
      </c>
      <c r="I1222" s="745">
        <v>116</v>
      </c>
    </row>
    <row r="1223" spans="1:9" x14ac:dyDescent="0.2">
      <c r="A1223" s="745" t="s">
        <v>2151</v>
      </c>
      <c r="B1223" s="1252">
        <f>'Part 5'!$O90</f>
        <v>0</v>
      </c>
      <c r="C1223" s="745" t="s">
        <v>3695</v>
      </c>
      <c r="D1223" s="1204"/>
      <c r="E1223" s="1204"/>
      <c r="F1223" s="745" t="s">
        <v>2254</v>
      </c>
      <c r="G1223" s="745" t="s">
        <v>5358</v>
      </c>
      <c r="H1223" s="745" t="s">
        <v>2059</v>
      </c>
      <c r="I1223" s="745">
        <v>117</v>
      </c>
    </row>
    <row r="1224" spans="1:9" x14ac:dyDescent="0.2">
      <c r="A1224" s="745" t="s">
        <v>2152</v>
      </c>
      <c r="B1224" s="1252">
        <f>'Part 5'!$R90</f>
        <v>0</v>
      </c>
      <c r="C1224" s="745" t="s">
        <v>3695</v>
      </c>
      <c r="D1224" s="1204"/>
      <c r="E1224" s="1204"/>
      <c r="F1224" s="745" t="s">
        <v>2255</v>
      </c>
      <c r="G1224" s="745" t="s">
        <v>5359</v>
      </c>
      <c r="H1224" s="745" t="s">
        <v>2059</v>
      </c>
      <c r="I1224" s="745">
        <v>118</v>
      </c>
    </row>
    <row r="1225" spans="1:9" x14ac:dyDescent="0.2">
      <c r="A1225" s="745" t="s">
        <v>2153</v>
      </c>
      <c r="B1225" s="1252">
        <f>'Part 5'!$U90</f>
        <v>0</v>
      </c>
      <c r="C1225" s="745" t="s">
        <v>3695</v>
      </c>
      <c r="D1225" s="1204"/>
      <c r="E1225" s="1204"/>
      <c r="F1225" s="745" t="s">
        <v>2256</v>
      </c>
      <c r="G1225" s="745" t="s">
        <v>5360</v>
      </c>
      <c r="H1225" s="745" t="s">
        <v>2059</v>
      </c>
      <c r="I1225" s="745">
        <v>119</v>
      </c>
    </row>
    <row r="1226" spans="1:9" x14ac:dyDescent="0.2">
      <c r="A1226" s="745" t="s">
        <v>2154</v>
      </c>
      <c r="B1226" s="1252">
        <f>'Part 5'!$X90</f>
        <v>0</v>
      </c>
      <c r="C1226" s="745" t="s">
        <v>3695</v>
      </c>
      <c r="D1226" s="1204"/>
      <c r="E1226" s="1204"/>
      <c r="F1226" s="745" t="s">
        <v>4741</v>
      </c>
      <c r="G1226" s="745" t="s">
        <v>5361</v>
      </c>
      <c r="H1226" s="745" t="s">
        <v>2059</v>
      </c>
      <c r="I1226" s="745">
        <v>120</v>
      </c>
    </row>
    <row r="1227" spans="1:9" x14ac:dyDescent="0.2">
      <c r="A1227" s="745" t="s">
        <v>2155</v>
      </c>
      <c r="B1227" s="1252">
        <f>'Part 5'!$L92</f>
        <v>0</v>
      </c>
      <c r="C1227" s="745" t="s">
        <v>3695</v>
      </c>
      <c r="D1227" s="1204"/>
      <c r="E1227" s="1204"/>
      <c r="F1227" s="745" t="s">
        <v>4742</v>
      </c>
      <c r="G1227" s="745" t="s">
        <v>5362</v>
      </c>
      <c r="H1227" s="745" t="s">
        <v>2059</v>
      </c>
      <c r="I1227" s="745">
        <v>121</v>
      </c>
    </row>
    <row r="1228" spans="1:9" x14ac:dyDescent="0.2">
      <c r="A1228" s="745" t="s">
        <v>2156</v>
      </c>
      <c r="B1228" s="1252">
        <f>'Part 5'!$O92</f>
        <v>0</v>
      </c>
      <c r="C1228" s="745" t="s">
        <v>3695</v>
      </c>
      <c r="D1228" s="1204"/>
      <c r="E1228" s="1204"/>
      <c r="F1228" s="745" t="s">
        <v>4743</v>
      </c>
      <c r="G1228" s="745" t="s">
        <v>5363</v>
      </c>
      <c r="H1228" s="745" t="s">
        <v>2059</v>
      </c>
      <c r="I1228" s="745">
        <v>122</v>
      </c>
    </row>
    <row r="1229" spans="1:9" x14ac:dyDescent="0.2">
      <c r="A1229" s="745" t="s">
        <v>2157</v>
      </c>
      <c r="B1229" s="1252">
        <f>'Part 5'!$R92</f>
        <v>0</v>
      </c>
      <c r="C1229" s="745" t="s">
        <v>3695</v>
      </c>
      <c r="D1229" s="1204"/>
      <c r="E1229" s="1204"/>
      <c r="F1229" s="745" t="s">
        <v>4744</v>
      </c>
      <c r="G1229" s="745" t="s">
        <v>5364</v>
      </c>
      <c r="H1229" s="745" t="s">
        <v>2059</v>
      </c>
      <c r="I1229" s="745">
        <v>123</v>
      </c>
    </row>
    <row r="1230" spans="1:9" x14ac:dyDescent="0.2">
      <c r="A1230" s="745" t="s">
        <v>2158</v>
      </c>
      <c r="B1230" s="1252">
        <f>'Part 5'!$U92</f>
        <v>0</v>
      </c>
      <c r="C1230" s="745" t="s">
        <v>3695</v>
      </c>
      <c r="D1230" s="1204"/>
      <c r="E1230" s="1204"/>
      <c r="F1230" s="745" t="s">
        <v>4745</v>
      </c>
      <c r="G1230" s="745" t="s">
        <v>5365</v>
      </c>
      <c r="H1230" s="745" t="s">
        <v>2059</v>
      </c>
      <c r="I1230" s="745">
        <v>124</v>
      </c>
    </row>
    <row r="1231" spans="1:9" x14ac:dyDescent="0.2">
      <c r="A1231" s="745" t="s">
        <v>2159</v>
      </c>
      <c r="B1231" s="1252">
        <f>'Part 5'!$X92</f>
        <v>0</v>
      </c>
      <c r="C1231" s="745" t="s">
        <v>3695</v>
      </c>
      <c r="D1231" s="1204"/>
      <c r="E1231" s="1204"/>
      <c r="F1231" s="745" t="s">
        <v>4746</v>
      </c>
      <c r="G1231" s="745" t="s">
        <v>5366</v>
      </c>
      <c r="H1231" s="745" t="s">
        <v>2059</v>
      </c>
      <c r="I1231" s="745">
        <v>125</v>
      </c>
    </row>
    <row r="1232" spans="1:9" x14ac:dyDescent="0.2">
      <c r="A1232" s="745" t="s">
        <v>2160</v>
      </c>
      <c r="B1232" s="1252">
        <f>'Part 5'!$L94</f>
        <v>0</v>
      </c>
      <c r="C1232" s="745" t="s">
        <v>3695</v>
      </c>
      <c r="D1232" s="1204"/>
      <c r="E1232" s="1204"/>
      <c r="F1232" s="745" t="s">
        <v>4747</v>
      </c>
      <c r="G1232" s="745" t="s">
        <v>5367</v>
      </c>
      <c r="H1232" s="745" t="s">
        <v>2059</v>
      </c>
      <c r="I1232" s="745">
        <v>126</v>
      </c>
    </row>
    <row r="1233" spans="1:9" x14ac:dyDescent="0.2">
      <c r="A1233" s="745" t="s">
        <v>2161</v>
      </c>
      <c r="B1233" s="1252">
        <f>'Part 5'!$O94</f>
        <v>0</v>
      </c>
      <c r="C1233" s="745" t="s">
        <v>3695</v>
      </c>
      <c r="D1233" s="1204"/>
      <c r="E1233" s="1204"/>
      <c r="F1233" s="745" t="s">
        <v>4748</v>
      </c>
      <c r="G1233" s="745" t="s">
        <v>5368</v>
      </c>
      <c r="H1233" s="745" t="s">
        <v>2059</v>
      </c>
      <c r="I1233" s="745">
        <v>127</v>
      </c>
    </row>
    <row r="1234" spans="1:9" x14ac:dyDescent="0.2">
      <c r="A1234" s="745" t="s">
        <v>2162</v>
      </c>
      <c r="B1234" s="1252">
        <f>'Part 5'!$R94</f>
        <v>0</v>
      </c>
      <c r="C1234" s="745" t="s">
        <v>3695</v>
      </c>
      <c r="D1234" s="1204"/>
      <c r="E1234" s="1204"/>
      <c r="F1234" s="745" t="s">
        <v>4749</v>
      </c>
      <c r="G1234" s="745" t="s">
        <v>5369</v>
      </c>
      <c r="H1234" s="745" t="s">
        <v>2059</v>
      </c>
      <c r="I1234" s="745">
        <v>128</v>
      </c>
    </row>
    <row r="1235" spans="1:9" x14ac:dyDescent="0.2">
      <c r="A1235" s="745" t="s">
        <v>2163</v>
      </c>
      <c r="B1235" s="1252">
        <f>'Part 5'!$U94</f>
        <v>0</v>
      </c>
      <c r="C1235" s="745" t="s">
        <v>3695</v>
      </c>
      <c r="D1235" s="1204"/>
      <c r="E1235" s="1204"/>
      <c r="F1235" s="745" t="s">
        <v>4750</v>
      </c>
      <c r="G1235" s="745" t="s">
        <v>5370</v>
      </c>
      <c r="H1235" s="745" t="s">
        <v>2059</v>
      </c>
      <c r="I1235" s="745">
        <v>129</v>
      </c>
    </row>
    <row r="1236" spans="1:9" x14ac:dyDescent="0.2">
      <c r="A1236" s="745" t="s">
        <v>2164</v>
      </c>
      <c r="B1236" s="1252">
        <f>'Part 5'!$X94</f>
        <v>0</v>
      </c>
      <c r="C1236" s="745" t="s">
        <v>3695</v>
      </c>
      <c r="D1236" s="1204"/>
      <c r="E1236" s="1204"/>
      <c r="F1236" s="745" t="s">
        <v>4751</v>
      </c>
      <c r="G1236" s="745" t="s">
        <v>5371</v>
      </c>
      <c r="H1236" s="745" t="s">
        <v>2059</v>
      </c>
      <c r="I1236" s="745">
        <v>130</v>
      </c>
    </row>
    <row r="1237" spans="1:9" s="1266" customFormat="1" x14ac:dyDescent="0.2">
      <c r="A1237" s="1266" t="s">
        <v>5484</v>
      </c>
      <c r="B1237" s="1287">
        <f>'Part 5'!$L96</f>
        <v>0</v>
      </c>
      <c r="C1237" s="1266" t="s">
        <v>3695</v>
      </c>
      <c r="D1237" s="1288"/>
      <c r="E1237" s="1288"/>
      <c r="F1237" s="1266" t="s">
        <v>4752</v>
      </c>
      <c r="G1237" s="1266" t="s">
        <v>5489</v>
      </c>
      <c r="H1237" s="1266" t="s">
        <v>2059</v>
      </c>
      <c r="I1237" s="1266">
        <v>131</v>
      </c>
    </row>
    <row r="1238" spans="1:9" s="1266" customFormat="1" x14ac:dyDescent="0.2">
      <c r="A1238" s="1266" t="s">
        <v>5485</v>
      </c>
      <c r="B1238" s="1287">
        <f>'Part 5'!$O96</f>
        <v>0</v>
      </c>
      <c r="C1238" s="1266" t="s">
        <v>3695</v>
      </c>
      <c r="D1238" s="1288"/>
      <c r="E1238" s="1288"/>
      <c r="F1238" s="1266" t="s">
        <v>4753</v>
      </c>
      <c r="G1238" s="1266" t="s">
        <v>5490</v>
      </c>
      <c r="H1238" s="1266" t="s">
        <v>2059</v>
      </c>
      <c r="I1238" s="1266">
        <v>132</v>
      </c>
    </row>
    <row r="1239" spans="1:9" s="1266" customFormat="1" x14ac:dyDescent="0.2">
      <c r="A1239" s="1266" t="s">
        <v>5486</v>
      </c>
      <c r="B1239" s="1287">
        <f>'Part 5'!$R96</f>
        <v>0</v>
      </c>
      <c r="C1239" s="1266" t="s">
        <v>3695</v>
      </c>
      <c r="D1239" s="1288"/>
      <c r="E1239" s="1288"/>
      <c r="F1239" s="1266" t="s">
        <v>4754</v>
      </c>
      <c r="G1239" s="1266" t="s">
        <v>5491</v>
      </c>
      <c r="H1239" s="1266" t="s">
        <v>2059</v>
      </c>
      <c r="I1239" s="1266">
        <v>133</v>
      </c>
    </row>
    <row r="1240" spans="1:9" s="1266" customFormat="1" x14ac:dyDescent="0.2">
      <c r="A1240" s="1266" t="s">
        <v>5487</v>
      </c>
      <c r="B1240" s="1287">
        <f>'Part 5'!$U96</f>
        <v>0</v>
      </c>
      <c r="C1240" s="1266" t="s">
        <v>3695</v>
      </c>
      <c r="D1240" s="1288"/>
      <c r="E1240" s="1288"/>
      <c r="F1240" s="1266" t="s">
        <v>4755</v>
      </c>
      <c r="G1240" s="1266" t="s">
        <v>5492</v>
      </c>
      <c r="H1240" s="1266" t="s">
        <v>2059</v>
      </c>
      <c r="I1240" s="1266">
        <v>134</v>
      </c>
    </row>
    <row r="1241" spans="1:9" s="1266" customFormat="1" x14ac:dyDescent="0.2">
      <c r="A1241" s="1266" t="s">
        <v>5488</v>
      </c>
      <c r="B1241" s="1287">
        <f>'Part 5'!$X96</f>
        <v>0</v>
      </c>
      <c r="C1241" s="1266" t="s">
        <v>3695</v>
      </c>
      <c r="D1241" s="1288"/>
      <c r="E1241" s="1288"/>
      <c r="F1241" s="1266" t="s">
        <v>4756</v>
      </c>
      <c r="G1241" s="1266" t="s">
        <v>5493</v>
      </c>
      <c r="H1241" s="1266" t="s">
        <v>2059</v>
      </c>
      <c r="I1241" s="1266">
        <v>135</v>
      </c>
    </row>
    <row r="1242" spans="1:9" x14ac:dyDescent="0.2">
      <c r="A1242" s="745" t="s">
        <v>2165</v>
      </c>
      <c r="B1242" s="1252">
        <f>'Part 5'!$L106</f>
        <v>0</v>
      </c>
      <c r="C1242" s="745" t="s">
        <v>3695</v>
      </c>
      <c r="D1242" s="1204"/>
      <c r="E1242" s="1204"/>
      <c r="F1242" s="745" t="s">
        <v>2257</v>
      </c>
      <c r="G1242" s="745" t="s">
        <v>5372</v>
      </c>
      <c r="H1242" s="745" t="s">
        <v>2059</v>
      </c>
      <c r="I1242" s="745">
        <v>136</v>
      </c>
    </row>
    <row r="1243" spans="1:9" x14ac:dyDescent="0.2">
      <c r="A1243" s="745" t="s">
        <v>2166</v>
      </c>
      <c r="B1243" s="1252">
        <f>'Part 5'!$O106</f>
        <v>0</v>
      </c>
      <c r="C1243" s="745" t="s">
        <v>3695</v>
      </c>
      <c r="D1243" s="1204"/>
      <c r="E1243" s="1204"/>
      <c r="F1243" s="745" t="s">
        <v>2258</v>
      </c>
      <c r="G1243" s="745" t="s">
        <v>5373</v>
      </c>
      <c r="H1243" s="745" t="s">
        <v>2059</v>
      </c>
      <c r="I1243" s="745">
        <v>137</v>
      </c>
    </row>
    <row r="1244" spans="1:9" x14ac:dyDescent="0.2">
      <c r="A1244" s="745" t="s">
        <v>2167</v>
      </c>
      <c r="B1244" s="1252">
        <f>'Part 5'!$R106</f>
        <v>0</v>
      </c>
      <c r="C1244" s="745" t="s">
        <v>3695</v>
      </c>
      <c r="D1244" s="1204"/>
      <c r="E1244" s="1204"/>
      <c r="F1244" s="745" t="s">
        <v>2259</v>
      </c>
      <c r="G1244" s="745" t="s">
        <v>5374</v>
      </c>
      <c r="H1244" s="745" t="s">
        <v>2059</v>
      </c>
      <c r="I1244" s="745">
        <v>138</v>
      </c>
    </row>
    <row r="1245" spans="1:9" x14ac:dyDescent="0.2">
      <c r="A1245" s="745" t="s">
        <v>2168</v>
      </c>
      <c r="B1245" s="1252">
        <f>'Part 5'!$U106</f>
        <v>0</v>
      </c>
      <c r="C1245" s="745" t="s">
        <v>3695</v>
      </c>
      <c r="D1245" s="1204"/>
      <c r="E1245" s="1204"/>
      <c r="F1245" s="745" t="s">
        <v>2260</v>
      </c>
      <c r="G1245" s="745" t="s">
        <v>5375</v>
      </c>
      <c r="H1245" s="745" t="s">
        <v>2059</v>
      </c>
      <c r="I1245" s="745">
        <v>139</v>
      </c>
    </row>
    <row r="1246" spans="1:9" x14ac:dyDescent="0.2">
      <c r="A1246" s="745" t="s">
        <v>2169</v>
      </c>
      <c r="B1246" s="1252">
        <f>'Part 5'!$X106</f>
        <v>0</v>
      </c>
      <c r="C1246" s="745" t="s">
        <v>3695</v>
      </c>
      <c r="D1246" s="1204"/>
      <c r="E1246" s="1204"/>
      <c r="F1246" s="745" t="s">
        <v>4757</v>
      </c>
      <c r="G1246" s="745" t="s">
        <v>5376</v>
      </c>
      <c r="H1246" s="745" t="s">
        <v>2059</v>
      </c>
      <c r="I1246" s="745">
        <v>140</v>
      </c>
    </row>
    <row r="1247" spans="1:9" x14ac:dyDescent="0.2">
      <c r="A1247" s="745" t="s">
        <v>4063</v>
      </c>
      <c r="B1247" s="1252">
        <f>'Part 5'!L108</f>
        <v>0</v>
      </c>
      <c r="C1247" s="745" t="s">
        <v>3695</v>
      </c>
      <c r="D1247" s="1204"/>
      <c r="E1247" s="1204"/>
      <c r="F1247" s="745" t="s">
        <v>2261</v>
      </c>
      <c r="G1247" s="745" t="s">
        <v>5377</v>
      </c>
      <c r="H1247" s="745" t="s">
        <v>2059</v>
      </c>
      <c r="I1247" s="745">
        <v>141</v>
      </c>
    </row>
    <row r="1248" spans="1:9" x14ac:dyDescent="0.2">
      <c r="A1248" s="745" t="s">
        <v>4064</v>
      </c>
      <c r="B1248" s="1252">
        <f>'Part 5'!$O108</f>
        <v>0</v>
      </c>
      <c r="C1248" s="745" t="s">
        <v>3695</v>
      </c>
      <c r="D1248" s="1204"/>
      <c r="E1248" s="1204"/>
      <c r="F1248" s="745" t="s">
        <v>2262</v>
      </c>
      <c r="G1248" s="745" t="s">
        <v>5378</v>
      </c>
      <c r="H1248" s="745" t="s">
        <v>2059</v>
      </c>
      <c r="I1248" s="745">
        <v>142</v>
      </c>
    </row>
    <row r="1249" spans="1:9" x14ac:dyDescent="0.2">
      <c r="A1249" s="745" t="s">
        <v>4065</v>
      </c>
      <c r="B1249" s="1252">
        <f>'Part 5'!$R108</f>
        <v>0</v>
      </c>
      <c r="C1249" s="745" t="s">
        <v>3695</v>
      </c>
      <c r="D1249" s="1204"/>
      <c r="E1249" s="1204"/>
      <c r="F1249" s="745" t="s">
        <v>2263</v>
      </c>
      <c r="G1249" s="745" t="s">
        <v>5379</v>
      </c>
      <c r="H1249" s="745" t="s">
        <v>2059</v>
      </c>
      <c r="I1249" s="745">
        <v>143</v>
      </c>
    </row>
    <row r="1250" spans="1:9" x14ac:dyDescent="0.2">
      <c r="A1250" s="745" t="s">
        <v>4066</v>
      </c>
      <c r="B1250" s="1252">
        <f>'Part 5'!$U108</f>
        <v>0</v>
      </c>
      <c r="C1250" s="745" t="s">
        <v>3695</v>
      </c>
      <c r="D1250" s="1204"/>
      <c r="E1250" s="1204"/>
      <c r="F1250" s="745" t="s">
        <v>2264</v>
      </c>
      <c r="G1250" s="745" t="s">
        <v>5380</v>
      </c>
      <c r="H1250" s="745" t="s">
        <v>2059</v>
      </c>
      <c r="I1250" s="745">
        <v>144</v>
      </c>
    </row>
    <row r="1251" spans="1:9" x14ac:dyDescent="0.2">
      <c r="A1251" s="745" t="s">
        <v>4067</v>
      </c>
      <c r="B1251" s="1252">
        <f>'Part 5'!$X108</f>
        <v>0</v>
      </c>
      <c r="C1251" s="745" t="s">
        <v>3695</v>
      </c>
      <c r="D1251" s="1204"/>
      <c r="E1251" s="1204"/>
      <c r="F1251" s="745" t="s">
        <v>4758</v>
      </c>
      <c r="G1251" s="745" t="s">
        <v>5381</v>
      </c>
      <c r="H1251" s="745" t="s">
        <v>2059</v>
      </c>
      <c r="I1251" s="745">
        <v>145</v>
      </c>
    </row>
    <row r="1252" spans="1:9" x14ac:dyDescent="0.2">
      <c r="A1252" s="745" t="s">
        <v>2170</v>
      </c>
      <c r="B1252" s="1252">
        <f>'Part 5'!$L111</f>
        <v>0</v>
      </c>
      <c r="C1252" s="745" t="s">
        <v>3695</v>
      </c>
      <c r="D1252" s="1204"/>
      <c r="E1252" s="1204"/>
      <c r="F1252" s="745" t="s">
        <v>2265</v>
      </c>
      <c r="G1252" s="745" t="s">
        <v>5382</v>
      </c>
      <c r="H1252" s="745" t="s">
        <v>2059</v>
      </c>
      <c r="I1252" s="745">
        <v>146</v>
      </c>
    </row>
    <row r="1253" spans="1:9" x14ac:dyDescent="0.2">
      <c r="A1253" s="745" t="s">
        <v>2171</v>
      </c>
      <c r="B1253" s="1252">
        <f>'Part 5'!$O111</f>
        <v>0</v>
      </c>
      <c r="C1253" s="745" t="s">
        <v>3695</v>
      </c>
      <c r="D1253" s="1204"/>
      <c r="E1253" s="1204"/>
      <c r="F1253" s="745" t="s">
        <v>2266</v>
      </c>
      <c r="G1253" s="745" t="s">
        <v>5383</v>
      </c>
      <c r="H1253" s="745" t="s">
        <v>2059</v>
      </c>
      <c r="I1253" s="745">
        <v>147</v>
      </c>
    </row>
    <row r="1254" spans="1:9" x14ac:dyDescent="0.2">
      <c r="A1254" s="745" t="s">
        <v>2172</v>
      </c>
      <c r="B1254" s="1252">
        <f>'Part 5'!$R111</f>
        <v>0</v>
      </c>
      <c r="C1254" s="745" t="s">
        <v>3695</v>
      </c>
      <c r="D1254" s="1204"/>
      <c r="E1254" s="1204"/>
      <c r="F1254" s="745" t="s">
        <v>2267</v>
      </c>
      <c r="G1254" s="745" t="s">
        <v>5384</v>
      </c>
      <c r="H1254" s="745" t="s">
        <v>2059</v>
      </c>
      <c r="I1254" s="745">
        <v>148</v>
      </c>
    </row>
    <row r="1255" spans="1:9" x14ac:dyDescent="0.2">
      <c r="A1255" s="745" t="s">
        <v>2173</v>
      </c>
      <c r="B1255" s="1252">
        <f>'Part 5'!$U111</f>
        <v>0</v>
      </c>
      <c r="C1255" s="745" t="s">
        <v>3695</v>
      </c>
      <c r="D1255" s="1204"/>
      <c r="E1255" s="1204"/>
      <c r="F1255" s="745" t="s">
        <v>2268</v>
      </c>
      <c r="G1255" s="745" t="s">
        <v>5385</v>
      </c>
      <c r="H1255" s="745" t="s">
        <v>2059</v>
      </c>
      <c r="I1255" s="745">
        <v>149</v>
      </c>
    </row>
    <row r="1256" spans="1:9" x14ac:dyDescent="0.2">
      <c r="A1256" s="745" t="s">
        <v>2174</v>
      </c>
      <c r="B1256" s="1252">
        <f>'Part 5'!$X111</f>
        <v>0</v>
      </c>
      <c r="C1256" s="745" t="s">
        <v>3695</v>
      </c>
      <c r="D1256" s="1204"/>
      <c r="E1256" s="1204"/>
      <c r="F1256" s="745" t="s">
        <v>4759</v>
      </c>
      <c r="G1256" s="745" t="s">
        <v>5386</v>
      </c>
      <c r="H1256" s="745" t="s">
        <v>2059</v>
      </c>
      <c r="I1256" s="745">
        <v>150</v>
      </c>
    </row>
    <row r="1257" spans="1:9" x14ac:dyDescent="0.2">
      <c r="A1257" s="745" t="s">
        <v>2175</v>
      </c>
      <c r="B1257" s="1252">
        <f>'Part 5'!$L113</f>
        <v>0</v>
      </c>
      <c r="C1257" s="745" t="s">
        <v>3695</v>
      </c>
      <c r="D1257" s="1204"/>
      <c r="E1257" s="1204"/>
      <c r="F1257" s="745" t="s">
        <v>2269</v>
      </c>
      <c r="G1257" s="745" t="s">
        <v>5387</v>
      </c>
      <c r="H1257" s="745" t="s">
        <v>2059</v>
      </c>
      <c r="I1257" s="745">
        <v>151</v>
      </c>
    </row>
    <row r="1258" spans="1:9" x14ac:dyDescent="0.2">
      <c r="A1258" s="745" t="s">
        <v>2176</v>
      </c>
      <c r="B1258" s="1252">
        <f>'Part 5'!$O113</f>
        <v>0</v>
      </c>
      <c r="C1258" s="745" t="s">
        <v>3695</v>
      </c>
      <c r="D1258" s="1204"/>
      <c r="E1258" s="1204"/>
      <c r="F1258" s="745" t="s">
        <v>2270</v>
      </c>
      <c r="G1258" s="745" t="s">
        <v>5388</v>
      </c>
      <c r="H1258" s="745" t="s">
        <v>2059</v>
      </c>
      <c r="I1258" s="745">
        <v>152</v>
      </c>
    </row>
    <row r="1259" spans="1:9" x14ac:dyDescent="0.2">
      <c r="A1259" s="745" t="s">
        <v>2177</v>
      </c>
      <c r="B1259" s="1252">
        <f>'Part 5'!$R113</f>
        <v>0</v>
      </c>
      <c r="C1259" s="745" t="s">
        <v>3695</v>
      </c>
      <c r="D1259" s="1204"/>
      <c r="E1259" s="1204"/>
      <c r="F1259" s="745" t="s">
        <v>2271</v>
      </c>
      <c r="G1259" s="745" t="s">
        <v>5389</v>
      </c>
      <c r="H1259" s="745" t="s">
        <v>2059</v>
      </c>
      <c r="I1259" s="745">
        <v>153</v>
      </c>
    </row>
    <row r="1260" spans="1:9" x14ac:dyDescent="0.2">
      <c r="A1260" s="745" t="s">
        <v>2178</v>
      </c>
      <c r="B1260" s="1252">
        <f>'Part 5'!$U113</f>
        <v>0</v>
      </c>
      <c r="C1260" s="745" t="s">
        <v>3695</v>
      </c>
      <c r="D1260" s="1204"/>
      <c r="E1260" s="1204"/>
      <c r="F1260" s="745" t="s">
        <v>2272</v>
      </c>
      <c r="G1260" s="745" t="s">
        <v>5390</v>
      </c>
      <c r="H1260" s="745" t="s">
        <v>2059</v>
      </c>
      <c r="I1260" s="745">
        <v>154</v>
      </c>
    </row>
    <row r="1261" spans="1:9" x14ac:dyDescent="0.2">
      <c r="A1261" s="745" t="s">
        <v>2179</v>
      </c>
      <c r="B1261" s="1252">
        <f>'Part 5'!$X113</f>
        <v>0</v>
      </c>
      <c r="C1261" s="745" t="s">
        <v>3695</v>
      </c>
      <c r="D1261" s="1204"/>
      <c r="E1261" s="1204"/>
      <c r="F1261" s="745" t="s">
        <v>4760</v>
      </c>
      <c r="G1261" s="745" t="s">
        <v>5391</v>
      </c>
      <c r="H1261" s="745" t="s">
        <v>2059</v>
      </c>
      <c r="I1261" s="745">
        <v>155</v>
      </c>
    </row>
    <row r="1262" spans="1:9" x14ac:dyDescent="0.2">
      <c r="A1262" s="745" t="s">
        <v>2180</v>
      </c>
      <c r="B1262" s="1252">
        <f>'Part 5'!$L116</f>
        <v>0</v>
      </c>
      <c r="C1262" s="745" t="s">
        <v>3695</v>
      </c>
      <c r="D1262" s="1204"/>
      <c r="E1262" s="1204"/>
      <c r="F1262" s="745" t="s">
        <v>2273</v>
      </c>
      <c r="G1262" s="745" t="s">
        <v>5392</v>
      </c>
      <c r="H1262" s="745" t="s">
        <v>2059</v>
      </c>
      <c r="I1262" s="745">
        <v>156</v>
      </c>
    </row>
    <row r="1263" spans="1:9" x14ac:dyDescent="0.2">
      <c r="A1263" s="745" t="s">
        <v>2181</v>
      </c>
      <c r="B1263" s="1252">
        <f>'Part 5'!$O116</f>
        <v>0</v>
      </c>
      <c r="C1263" s="745" t="s">
        <v>3695</v>
      </c>
      <c r="D1263" s="1204"/>
      <c r="E1263" s="1204"/>
      <c r="F1263" s="745" t="s">
        <v>2274</v>
      </c>
      <c r="G1263" s="745" t="s">
        <v>5393</v>
      </c>
      <c r="H1263" s="745" t="s">
        <v>2059</v>
      </c>
      <c r="I1263" s="745">
        <v>157</v>
      </c>
    </row>
    <row r="1264" spans="1:9" x14ac:dyDescent="0.2">
      <c r="A1264" s="745" t="s">
        <v>2182</v>
      </c>
      <c r="B1264" s="1252">
        <f>'Part 5'!$R116</f>
        <v>0</v>
      </c>
      <c r="C1264" s="745" t="s">
        <v>3695</v>
      </c>
      <c r="D1264" s="1204"/>
      <c r="E1264" s="1204"/>
      <c r="F1264" s="745" t="s">
        <v>2275</v>
      </c>
      <c r="G1264" s="745" t="s">
        <v>5394</v>
      </c>
      <c r="H1264" s="745" t="s">
        <v>2059</v>
      </c>
      <c r="I1264" s="745">
        <v>158</v>
      </c>
    </row>
    <row r="1265" spans="1:9" x14ac:dyDescent="0.2">
      <c r="A1265" s="745" t="s">
        <v>2183</v>
      </c>
      <c r="B1265" s="1252">
        <f>'Part 5'!$U116</f>
        <v>0</v>
      </c>
      <c r="C1265" s="745" t="s">
        <v>3695</v>
      </c>
      <c r="D1265" s="1204"/>
      <c r="E1265" s="1204"/>
      <c r="F1265" s="745" t="s">
        <v>2276</v>
      </c>
      <c r="G1265" s="745" t="s">
        <v>5395</v>
      </c>
      <c r="H1265" s="745" t="s">
        <v>2059</v>
      </c>
      <c r="I1265" s="745">
        <v>159</v>
      </c>
    </row>
    <row r="1266" spans="1:9" x14ac:dyDescent="0.2">
      <c r="A1266" s="745" t="s">
        <v>2184</v>
      </c>
      <c r="B1266" s="1252">
        <f>'Part 5'!$X116</f>
        <v>0</v>
      </c>
      <c r="C1266" s="745" t="s">
        <v>3696</v>
      </c>
      <c r="D1266" s="1204"/>
      <c r="E1266" s="1204"/>
      <c r="F1266" s="745" t="s">
        <v>4761</v>
      </c>
      <c r="G1266" s="745" t="s">
        <v>5396</v>
      </c>
      <c r="H1266" s="745" t="s">
        <v>2059</v>
      </c>
      <c r="I1266" s="745">
        <v>160</v>
      </c>
    </row>
    <row r="1267" spans="1:9" x14ac:dyDescent="0.2">
      <c r="A1267" s="745" t="s">
        <v>2185</v>
      </c>
      <c r="B1267" s="1252">
        <f>'Part 5'!$L118</f>
        <v>0</v>
      </c>
      <c r="C1267" s="745" t="s">
        <v>3695</v>
      </c>
      <c r="D1267" s="1204"/>
      <c r="E1267" s="1204"/>
      <c r="F1267" s="745" t="s">
        <v>4762</v>
      </c>
      <c r="G1267" s="745" t="s">
        <v>5397</v>
      </c>
      <c r="H1267" s="745" t="s">
        <v>2059</v>
      </c>
      <c r="I1267" s="745">
        <v>161</v>
      </c>
    </row>
    <row r="1268" spans="1:9" x14ac:dyDescent="0.2">
      <c r="A1268" s="745" t="s">
        <v>2186</v>
      </c>
      <c r="B1268" s="1252">
        <f>'Part 5'!$O118</f>
        <v>0</v>
      </c>
      <c r="C1268" s="745" t="s">
        <v>3695</v>
      </c>
      <c r="D1268" s="1204"/>
      <c r="E1268" s="1204"/>
      <c r="F1268" s="745" t="s">
        <v>4763</v>
      </c>
      <c r="G1268" s="745" t="s">
        <v>5398</v>
      </c>
      <c r="H1268" s="745" t="s">
        <v>2059</v>
      </c>
      <c r="I1268" s="745">
        <v>162</v>
      </c>
    </row>
    <row r="1269" spans="1:9" x14ac:dyDescent="0.2">
      <c r="A1269" s="745" t="s">
        <v>2187</v>
      </c>
      <c r="B1269" s="1252">
        <f>'Part 5'!$R118</f>
        <v>0</v>
      </c>
      <c r="C1269" s="745" t="s">
        <v>3695</v>
      </c>
      <c r="D1269" s="1204"/>
      <c r="E1269" s="1204"/>
      <c r="F1269" s="745" t="s">
        <v>4764</v>
      </c>
      <c r="G1269" s="745" t="s">
        <v>5399</v>
      </c>
      <c r="H1269" s="745" t="s">
        <v>2059</v>
      </c>
      <c r="I1269" s="745">
        <v>163</v>
      </c>
    </row>
    <row r="1270" spans="1:9" x14ac:dyDescent="0.2">
      <c r="A1270" s="745" t="s">
        <v>2188</v>
      </c>
      <c r="B1270" s="1252">
        <f>'Part 5'!$U118</f>
        <v>0</v>
      </c>
      <c r="C1270" s="745" t="s">
        <v>3695</v>
      </c>
      <c r="D1270" s="1204"/>
      <c r="E1270" s="1204"/>
      <c r="F1270" s="745" t="s">
        <v>4765</v>
      </c>
      <c r="G1270" s="745" t="s">
        <v>5400</v>
      </c>
      <c r="H1270" s="745" t="s">
        <v>2059</v>
      </c>
      <c r="I1270" s="745">
        <v>164</v>
      </c>
    </row>
    <row r="1271" spans="1:9" x14ac:dyDescent="0.2">
      <c r="A1271" s="745" t="s">
        <v>2189</v>
      </c>
      <c r="B1271" s="1252">
        <f>'Part 5'!$X118</f>
        <v>0</v>
      </c>
      <c r="C1271" s="745" t="s">
        <v>3696</v>
      </c>
      <c r="D1271" s="1204"/>
      <c r="E1271" s="1204"/>
      <c r="F1271" s="745" t="s">
        <v>4766</v>
      </c>
      <c r="G1271" s="745" t="s">
        <v>5401</v>
      </c>
      <c r="H1271" s="745" t="s">
        <v>2059</v>
      </c>
      <c r="I1271" s="745">
        <v>165</v>
      </c>
    </row>
    <row r="1272" spans="1:9" x14ac:dyDescent="0.2">
      <c r="A1272" s="745" t="s">
        <v>2190</v>
      </c>
      <c r="B1272" s="1252">
        <f>'Part 5'!$L120</f>
        <v>0</v>
      </c>
      <c r="C1272" s="745" t="s">
        <v>3695</v>
      </c>
      <c r="D1272" s="1204"/>
      <c r="E1272" s="1204"/>
      <c r="F1272" s="745" t="s">
        <v>4767</v>
      </c>
      <c r="G1272" s="745" t="s">
        <v>5402</v>
      </c>
      <c r="H1272" s="745" t="s">
        <v>2059</v>
      </c>
      <c r="I1272" s="745">
        <v>166</v>
      </c>
    </row>
    <row r="1273" spans="1:9" x14ac:dyDescent="0.2">
      <c r="A1273" s="745" t="s">
        <v>2191</v>
      </c>
      <c r="B1273" s="1252">
        <f>'Part 5'!$O120</f>
        <v>0</v>
      </c>
      <c r="C1273" s="745" t="s">
        <v>3695</v>
      </c>
      <c r="D1273" s="1204"/>
      <c r="E1273" s="1204"/>
      <c r="F1273" s="745" t="s">
        <v>4768</v>
      </c>
      <c r="G1273" s="745" t="s">
        <v>5403</v>
      </c>
      <c r="H1273" s="745" t="s">
        <v>2059</v>
      </c>
      <c r="I1273" s="745">
        <v>167</v>
      </c>
    </row>
    <row r="1274" spans="1:9" x14ac:dyDescent="0.2">
      <c r="A1274" s="745" t="s">
        <v>2192</v>
      </c>
      <c r="B1274" s="1252">
        <f>'Part 5'!$R120</f>
        <v>0</v>
      </c>
      <c r="C1274" s="745" t="s">
        <v>3695</v>
      </c>
      <c r="D1274" s="1204"/>
      <c r="E1274" s="1204"/>
      <c r="F1274" s="745" t="s">
        <v>4769</v>
      </c>
      <c r="G1274" s="745" t="s">
        <v>5404</v>
      </c>
      <c r="H1274" s="745" t="s">
        <v>2059</v>
      </c>
      <c r="I1274" s="745">
        <v>168</v>
      </c>
    </row>
    <row r="1275" spans="1:9" x14ac:dyDescent="0.2">
      <c r="A1275" s="745" t="s">
        <v>2193</v>
      </c>
      <c r="B1275" s="1252">
        <f>'Part 5'!$U120</f>
        <v>0</v>
      </c>
      <c r="C1275" s="745" t="s">
        <v>3695</v>
      </c>
      <c r="D1275" s="1204"/>
      <c r="E1275" s="1204"/>
      <c r="F1275" s="745" t="s">
        <v>4770</v>
      </c>
      <c r="G1275" s="745" t="s">
        <v>5405</v>
      </c>
      <c r="H1275" s="745" t="s">
        <v>2059</v>
      </c>
      <c r="I1275" s="745">
        <v>169</v>
      </c>
    </row>
    <row r="1276" spans="1:9" x14ac:dyDescent="0.2">
      <c r="A1276" s="745" t="s">
        <v>2194</v>
      </c>
      <c r="B1276" s="1252">
        <f>'Part 5'!$X120</f>
        <v>0</v>
      </c>
      <c r="C1276" s="745" t="s">
        <v>3695</v>
      </c>
      <c r="D1276" s="1204"/>
      <c r="E1276" s="1204"/>
      <c r="F1276" s="745" t="s">
        <v>4771</v>
      </c>
      <c r="G1276" s="745" t="s">
        <v>5406</v>
      </c>
      <c r="H1276" s="745" t="s">
        <v>2059</v>
      </c>
      <c r="I1276" s="745">
        <v>170</v>
      </c>
    </row>
    <row r="1277" spans="1:9" x14ac:dyDescent="0.2">
      <c r="A1277" s="745" t="s">
        <v>2195</v>
      </c>
      <c r="B1277" s="1252">
        <f>'Part 5'!$L123</f>
        <v>0</v>
      </c>
      <c r="C1277" s="745" t="s">
        <v>3695</v>
      </c>
      <c r="D1277" s="1204"/>
      <c r="E1277" s="1204"/>
      <c r="F1277" s="745" t="s">
        <v>4772</v>
      </c>
      <c r="G1277" s="745" t="s">
        <v>5407</v>
      </c>
      <c r="H1277" s="745" t="s">
        <v>2059</v>
      </c>
      <c r="I1277" s="745">
        <v>171</v>
      </c>
    </row>
    <row r="1278" spans="1:9" x14ac:dyDescent="0.2">
      <c r="A1278" s="745" t="s">
        <v>2196</v>
      </c>
      <c r="B1278" s="1252">
        <f>'Part 5'!$O123</f>
        <v>0</v>
      </c>
      <c r="C1278" s="745" t="s">
        <v>3695</v>
      </c>
      <c r="D1278" s="1204"/>
      <c r="E1278" s="1204"/>
      <c r="F1278" s="745" t="s">
        <v>4773</v>
      </c>
      <c r="G1278" s="745" t="s">
        <v>5408</v>
      </c>
      <c r="H1278" s="745" t="s">
        <v>2059</v>
      </c>
      <c r="I1278" s="745">
        <v>172</v>
      </c>
    </row>
    <row r="1279" spans="1:9" x14ac:dyDescent="0.2">
      <c r="A1279" s="745" t="s">
        <v>2197</v>
      </c>
      <c r="B1279" s="1252">
        <f>'Part 5'!$R123</f>
        <v>0</v>
      </c>
      <c r="C1279" s="745" t="s">
        <v>3695</v>
      </c>
      <c r="D1279" s="1204"/>
      <c r="E1279" s="1204"/>
      <c r="F1279" s="745" t="s">
        <v>4774</v>
      </c>
      <c r="G1279" s="745" t="s">
        <v>5409</v>
      </c>
      <c r="H1279" s="745" t="s">
        <v>2059</v>
      </c>
      <c r="I1279" s="745">
        <v>173</v>
      </c>
    </row>
    <row r="1280" spans="1:9" x14ac:dyDescent="0.2">
      <c r="A1280" s="745" t="s">
        <v>2198</v>
      </c>
      <c r="B1280" s="1252">
        <f>'Part 5'!$U123</f>
        <v>0</v>
      </c>
      <c r="C1280" s="745" t="s">
        <v>3695</v>
      </c>
      <c r="D1280" s="1204"/>
      <c r="E1280" s="1204"/>
      <c r="F1280" s="745" t="s">
        <v>4775</v>
      </c>
      <c r="G1280" s="745" t="s">
        <v>5410</v>
      </c>
      <c r="H1280" s="745" t="s">
        <v>2059</v>
      </c>
      <c r="I1280" s="745">
        <v>174</v>
      </c>
    </row>
    <row r="1281" spans="1:9" x14ac:dyDescent="0.2">
      <c r="A1281" s="745" t="s">
        <v>2199</v>
      </c>
      <c r="B1281" s="1252">
        <f>'Part 5'!$X123</f>
        <v>0</v>
      </c>
      <c r="C1281" s="745" t="s">
        <v>3695</v>
      </c>
      <c r="D1281" s="1204"/>
      <c r="E1281" s="1204"/>
      <c r="F1281" s="745" t="s">
        <v>4776</v>
      </c>
      <c r="G1281" s="745" t="s">
        <v>5411</v>
      </c>
      <c r="H1281" s="745" t="s">
        <v>2059</v>
      </c>
      <c r="I1281" s="745">
        <v>175</v>
      </c>
    </row>
    <row r="1282" spans="1:9" x14ac:dyDescent="0.2">
      <c r="A1282" s="843" t="s">
        <v>2299</v>
      </c>
      <c r="B1282" s="1331" t="str">
        <f>'Part 2 DA Summary'!C13</f>
        <v/>
      </c>
      <c r="C1282" s="212" t="s">
        <v>3694</v>
      </c>
      <c r="D1282" s="1332"/>
      <c r="E1282" s="1332"/>
      <c r="F1282" s="212" t="s">
        <v>2671</v>
      </c>
      <c r="G1282" s="212" t="s">
        <v>2672</v>
      </c>
      <c r="H1282" s="212" t="s">
        <v>2298</v>
      </c>
      <c r="I1282" s="212">
        <v>1</v>
      </c>
    </row>
    <row r="1283" spans="1:9" x14ac:dyDescent="0.2">
      <c r="A1283" s="843" t="s">
        <v>2300</v>
      </c>
      <c r="B1283" s="1331" t="str">
        <f>'Part 2 DA Summary'!C14</f>
        <v/>
      </c>
      <c r="C1283" s="212" t="s">
        <v>3694</v>
      </c>
      <c r="D1283" s="1332"/>
      <c r="E1283" s="1332"/>
      <c r="F1283" s="212" t="s">
        <v>2673</v>
      </c>
      <c r="G1283" s="212" t="s">
        <v>2674</v>
      </c>
      <c r="H1283" s="212" t="s">
        <v>2298</v>
      </c>
      <c r="I1283" s="212">
        <v>2</v>
      </c>
    </row>
    <row r="1284" spans="1:9" x14ac:dyDescent="0.2">
      <c r="A1284" s="843" t="s">
        <v>2301</v>
      </c>
      <c r="B1284" s="1331" t="str">
        <f>'Part 2 DA Summary'!C15</f>
        <v/>
      </c>
      <c r="C1284" s="212" t="s">
        <v>3694</v>
      </c>
      <c r="D1284" s="1332"/>
      <c r="E1284" s="1332"/>
      <c r="F1284" s="212" t="s">
        <v>2675</v>
      </c>
      <c r="G1284" s="212" t="s">
        <v>2676</v>
      </c>
      <c r="H1284" s="212" t="s">
        <v>2298</v>
      </c>
      <c r="I1284" s="212">
        <v>3</v>
      </c>
    </row>
    <row r="1285" spans="1:9" x14ac:dyDescent="0.2">
      <c r="A1285" s="843" t="s">
        <v>2302</v>
      </c>
      <c r="B1285" s="1331" t="str">
        <f>'Part 2 DA Summary'!C16</f>
        <v/>
      </c>
      <c r="C1285" s="212" t="s">
        <v>3694</v>
      </c>
      <c r="D1285" s="1332"/>
      <c r="E1285" s="1332"/>
      <c r="F1285" s="212" t="s">
        <v>2677</v>
      </c>
      <c r="G1285" s="212" t="s">
        <v>2678</v>
      </c>
      <c r="H1285" s="212" t="s">
        <v>2298</v>
      </c>
      <c r="I1285" s="212">
        <v>4</v>
      </c>
    </row>
    <row r="1286" spans="1:9" x14ac:dyDescent="0.2">
      <c r="A1286" s="843" t="s">
        <v>2303</v>
      </c>
      <c r="B1286" s="1331" t="str">
        <f>'Part 2 DA Summary'!C17</f>
        <v/>
      </c>
      <c r="C1286" s="212" t="s">
        <v>3694</v>
      </c>
      <c r="D1286" s="1332"/>
      <c r="E1286" s="1332"/>
      <c r="F1286" s="212" t="s">
        <v>2679</v>
      </c>
      <c r="G1286" s="212" t="s">
        <v>2680</v>
      </c>
      <c r="H1286" s="212" t="s">
        <v>2298</v>
      </c>
      <c r="I1286" s="212">
        <v>5</v>
      </c>
    </row>
    <row r="1287" spans="1:9" x14ac:dyDescent="0.2">
      <c r="A1287" s="843" t="s">
        <v>2304</v>
      </c>
      <c r="B1287" s="1331" t="str">
        <f>'Part 2 DA Summary'!C18</f>
        <v/>
      </c>
      <c r="C1287" s="212" t="s">
        <v>3694</v>
      </c>
      <c r="D1287" s="1332"/>
      <c r="E1287" s="1332"/>
      <c r="F1287" s="212" t="s">
        <v>2681</v>
      </c>
      <c r="G1287" s="212" t="s">
        <v>2682</v>
      </c>
      <c r="H1287" s="212" t="s">
        <v>2298</v>
      </c>
      <c r="I1287" s="212">
        <v>6</v>
      </c>
    </row>
    <row r="1288" spans="1:9" x14ac:dyDescent="0.2">
      <c r="A1288" s="843" t="s">
        <v>2305</v>
      </c>
      <c r="B1288" s="1331" t="str">
        <f>'Part 2 DA Summary'!C19</f>
        <v/>
      </c>
      <c r="C1288" s="212" t="s">
        <v>3694</v>
      </c>
      <c r="D1288" s="1332"/>
      <c r="E1288" s="1332"/>
      <c r="F1288" s="212" t="s">
        <v>2683</v>
      </c>
      <c r="G1288" s="212" t="s">
        <v>2684</v>
      </c>
      <c r="H1288" s="212" t="s">
        <v>2298</v>
      </c>
      <c r="I1288" s="212">
        <v>7</v>
      </c>
    </row>
    <row r="1289" spans="1:9" x14ac:dyDescent="0.2">
      <c r="A1289" s="843" t="s">
        <v>2306</v>
      </c>
      <c r="B1289" s="1331" t="str">
        <f>'Part 2 DA Summary'!C20</f>
        <v/>
      </c>
      <c r="C1289" s="212" t="s">
        <v>3694</v>
      </c>
      <c r="D1289" s="1332"/>
      <c r="E1289" s="1332"/>
      <c r="F1289" s="212" t="s">
        <v>2685</v>
      </c>
      <c r="G1289" s="212" t="s">
        <v>2686</v>
      </c>
      <c r="H1289" s="212" t="s">
        <v>2298</v>
      </c>
      <c r="I1289" s="212">
        <v>8</v>
      </c>
    </row>
    <row r="1290" spans="1:9" x14ac:dyDescent="0.2">
      <c r="A1290" s="843" t="s">
        <v>2307</v>
      </c>
      <c r="B1290" s="1331" t="str">
        <f>'Part 2 DA Summary'!C21</f>
        <v/>
      </c>
      <c r="C1290" s="212" t="s">
        <v>3694</v>
      </c>
      <c r="D1290" s="1332"/>
      <c r="E1290" s="1332"/>
      <c r="F1290" s="212" t="s">
        <v>2687</v>
      </c>
      <c r="G1290" s="212" t="s">
        <v>2688</v>
      </c>
      <c r="H1290" s="212" t="s">
        <v>2298</v>
      </c>
      <c r="I1290" s="212">
        <v>9</v>
      </c>
    </row>
    <row r="1291" spans="1:9" x14ac:dyDescent="0.2">
      <c r="A1291" s="843" t="s">
        <v>2308</v>
      </c>
      <c r="B1291" s="1331" t="str">
        <f>'Part 2 DA Summary'!C22</f>
        <v/>
      </c>
      <c r="C1291" s="212" t="s">
        <v>3694</v>
      </c>
      <c r="D1291" s="1332"/>
      <c r="E1291" s="1332"/>
      <c r="F1291" s="212" t="s">
        <v>2689</v>
      </c>
      <c r="G1291" s="212" t="s">
        <v>2690</v>
      </c>
      <c r="H1291" s="212" t="s">
        <v>2298</v>
      </c>
      <c r="I1291" s="212">
        <v>10</v>
      </c>
    </row>
    <row r="1292" spans="1:9" x14ac:dyDescent="0.2">
      <c r="A1292" s="843" t="s">
        <v>2309</v>
      </c>
      <c r="B1292" s="1331" t="str">
        <f>'Part 2 DA Summary'!C23</f>
        <v/>
      </c>
      <c r="C1292" s="212" t="s">
        <v>3694</v>
      </c>
      <c r="D1292" s="1332"/>
      <c r="E1292" s="1332"/>
      <c r="F1292" s="212" t="s">
        <v>2691</v>
      </c>
      <c r="G1292" s="212" t="s">
        <v>2692</v>
      </c>
      <c r="H1292" s="212" t="s">
        <v>2298</v>
      </c>
      <c r="I1292" s="212">
        <v>11</v>
      </c>
    </row>
    <row r="1293" spans="1:9" x14ac:dyDescent="0.2">
      <c r="A1293" s="843" t="s">
        <v>2310</v>
      </c>
      <c r="B1293" s="1331" t="str">
        <f>'Part 2 DA Summary'!C24</f>
        <v/>
      </c>
      <c r="C1293" s="212" t="s">
        <v>3694</v>
      </c>
      <c r="D1293" s="1332"/>
      <c r="E1293" s="1332"/>
      <c r="F1293" s="212" t="s">
        <v>2693</v>
      </c>
      <c r="G1293" s="212" t="s">
        <v>2694</v>
      </c>
      <c r="H1293" s="212" t="s">
        <v>2298</v>
      </c>
      <c r="I1293" s="212">
        <v>12</v>
      </c>
    </row>
    <row r="1294" spans="1:9" x14ac:dyDescent="0.2">
      <c r="A1294" s="843" t="s">
        <v>2311</v>
      </c>
      <c r="B1294" s="1331" t="str">
        <f>'Part 2 DA Summary'!C25</f>
        <v/>
      </c>
      <c r="C1294" s="212" t="s">
        <v>3694</v>
      </c>
      <c r="D1294" s="1332"/>
      <c r="E1294" s="1332"/>
      <c r="F1294" s="212" t="s">
        <v>2695</v>
      </c>
      <c r="G1294" s="212" t="s">
        <v>2696</v>
      </c>
      <c r="H1294" s="212" t="s">
        <v>2298</v>
      </c>
      <c r="I1294" s="212">
        <v>13</v>
      </c>
    </row>
    <row r="1295" spans="1:9" x14ac:dyDescent="0.2">
      <c r="A1295" s="843" t="s">
        <v>2312</v>
      </c>
      <c r="B1295" s="1331" t="str">
        <f>'Part 2 DA Summary'!C26</f>
        <v/>
      </c>
      <c r="C1295" s="212" t="s">
        <v>3694</v>
      </c>
      <c r="D1295" s="1332"/>
      <c r="E1295" s="1332"/>
      <c r="F1295" s="212" t="s">
        <v>2697</v>
      </c>
      <c r="G1295" s="212" t="s">
        <v>2698</v>
      </c>
      <c r="H1295" s="212" t="s">
        <v>2298</v>
      </c>
      <c r="I1295" s="212">
        <v>14</v>
      </c>
    </row>
    <row r="1296" spans="1:9" x14ac:dyDescent="0.2">
      <c r="A1296" s="843" t="s">
        <v>2313</v>
      </c>
      <c r="B1296" s="1331" t="str">
        <f>'Part 2 DA Summary'!C27</f>
        <v/>
      </c>
      <c r="C1296" s="212" t="s">
        <v>3694</v>
      </c>
      <c r="D1296" s="1332"/>
      <c r="E1296" s="1332"/>
      <c r="F1296" s="212" t="s">
        <v>2699</v>
      </c>
      <c r="G1296" s="212" t="s">
        <v>2700</v>
      </c>
      <c r="H1296" s="212" t="s">
        <v>2298</v>
      </c>
      <c r="I1296" s="212">
        <v>15</v>
      </c>
    </row>
    <row r="1297" spans="1:9" x14ac:dyDescent="0.2">
      <c r="A1297" s="843" t="s">
        <v>2314</v>
      </c>
      <c r="B1297" s="1331" t="str">
        <f>'Part 2 DA Summary'!C28</f>
        <v/>
      </c>
      <c r="C1297" s="212" t="s">
        <v>3694</v>
      </c>
      <c r="D1297" s="1332"/>
      <c r="E1297" s="1332"/>
      <c r="F1297" s="212" t="s">
        <v>2701</v>
      </c>
      <c r="G1297" s="212" t="s">
        <v>2702</v>
      </c>
      <c r="H1297" s="212" t="s">
        <v>2298</v>
      </c>
      <c r="I1297" s="212">
        <v>16</v>
      </c>
    </row>
    <row r="1298" spans="1:9" x14ac:dyDescent="0.2">
      <c r="A1298" s="843" t="s">
        <v>2315</v>
      </c>
      <c r="B1298" s="1331" t="str">
        <f>'Part 2 DA Summary'!C29</f>
        <v/>
      </c>
      <c r="C1298" s="212" t="s">
        <v>3694</v>
      </c>
      <c r="D1298" s="1332"/>
      <c r="E1298" s="1332"/>
      <c r="F1298" s="212" t="s">
        <v>2703</v>
      </c>
      <c r="G1298" s="212" t="s">
        <v>2704</v>
      </c>
      <c r="H1298" s="212" t="s">
        <v>2298</v>
      </c>
      <c r="I1298" s="212">
        <v>17</v>
      </c>
    </row>
    <row r="1299" spans="1:9" x14ac:dyDescent="0.2">
      <c r="A1299" s="843" t="s">
        <v>2316</v>
      </c>
      <c r="B1299" s="1331" t="str">
        <f>'Part 2 DA Summary'!C30</f>
        <v/>
      </c>
      <c r="C1299" s="212" t="s">
        <v>3694</v>
      </c>
      <c r="D1299" s="1332"/>
      <c r="E1299" s="1332"/>
      <c r="F1299" s="212" t="s">
        <v>2705</v>
      </c>
      <c r="G1299" s="212" t="s">
        <v>2706</v>
      </c>
      <c r="H1299" s="212" t="s">
        <v>2298</v>
      </c>
      <c r="I1299" s="212">
        <v>18</v>
      </c>
    </row>
    <row r="1300" spans="1:9" x14ac:dyDescent="0.2">
      <c r="A1300" s="843" t="s">
        <v>2317</v>
      </c>
      <c r="B1300" s="1331" t="str">
        <f>'Part 2 DA Summary'!C31</f>
        <v/>
      </c>
      <c r="C1300" s="212" t="s">
        <v>3694</v>
      </c>
      <c r="D1300" s="1332"/>
      <c r="E1300" s="1332"/>
      <c r="F1300" s="212" t="s">
        <v>2707</v>
      </c>
      <c r="G1300" s="212" t="s">
        <v>2708</v>
      </c>
      <c r="H1300" s="212" t="s">
        <v>2298</v>
      </c>
      <c r="I1300" s="212">
        <v>19</v>
      </c>
    </row>
    <row r="1301" spans="1:9" x14ac:dyDescent="0.2">
      <c r="A1301" s="843" t="s">
        <v>2318</v>
      </c>
      <c r="B1301" s="1331" t="str">
        <f>'Part 2 DA Summary'!C32</f>
        <v/>
      </c>
      <c r="C1301" s="212" t="s">
        <v>3694</v>
      </c>
      <c r="D1301" s="1332"/>
      <c r="E1301" s="1332"/>
      <c r="F1301" s="212" t="s">
        <v>2709</v>
      </c>
      <c r="G1301" s="212" t="s">
        <v>2710</v>
      </c>
      <c r="H1301" s="212" t="s">
        <v>2298</v>
      </c>
      <c r="I1301" s="212">
        <v>20</v>
      </c>
    </row>
    <row r="1302" spans="1:9" x14ac:dyDescent="0.2">
      <c r="A1302" s="843" t="s">
        <v>2319</v>
      </c>
      <c r="B1302" s="1331" t="str">
        <f>'Part 2 DA Summary'!C33</f>
        <v/>
      </c>
      <c r="C1302" s="212" t="s">
        <v>3694</v>
      </c>
      <c r="D1302" s="1332"/>
      <c r="E1302" s="1332"/>
      <c r="F1302" s="212" t="s">
        <v>2711</v>
      </c>
      <c r="G1302" s="212" t="s">
        <v>2712</v>
      </c>
      <c r="H1302" s="212" t="s">
        <v>2298</v>
      </c>
      <c r="I1302" s="212">
        <v>21</v>
      </c>
    </row>
    <row r="1303" spans="1:9" x14ac:dyDescent="0.2">
      <c r="A1303" s="843" t="s">
        <v>2320</v>
      </c>
      <c r="B1303" s="1331" t="str">
        <f>'Part 2 DA Summary'!C34</f>
        <v/>
      </c>
      <c r="C1303" s="212" t="s">
        <v>3694</v>
      </c>
      <c r="D1303" s="1332"/>
      <c r="E1303" s="1332"/>
      <c r="F1303" s="212" t="s">
        <v>2713</v>
      </c>
      <c r="G1303" s="212" t="s">
        <v>2714</v>
      </c>
      <c r="H1303" s="212" t="s">
        <v>2298</v>
      </c>
      <c r="I1303" s="212">
        <v>22</v>
      </c>
    </row>
    <row r="1304" spans="1:9" x14ac:dyDescent="0.2">
      <c r="A1304" s="843" t="s">
        <v>2321</v>
      </c>
      <c r="B1304" s="1331" t="str">
        <f>'Part 2 DA Summary'!C35</f>
        <v/>
      </c>
      <c r="C1304" s="212" t="s">
        <v>3694</v>
      </c>
      <c r="D1304" s="1332"/>
      <c r="E1304" s="1332"/>
      <c r="F1304" s="212" t="s">
        <v>2715</v>
      </c>
      <c r="G1304" s="212" t="s">
        <v>2716</v>
      </c>
      <c r="H1304" s="212" t="s">
        <v>2298</v>
      </c>
      <c r="I1304" s="212">
        <v>23</v>
      </c>
    </row>
    <row r="1305" spans="1:9" x14ac:dyDescent="0.2">
      <c r="A1305" s="843" t="s">
        <v>2322</v>
      </c>
      <c r="B1305" s="1331" t="str">
        <f>'Part 2 DA Summary'!C36</f>
        <v/>
      </c>
      <c r="C1305" s="212" t="s">
        <v>3694</v>
      </c>
      <c r="D1305" s="1332"/>
      <c r="E1305" s="1332"/>
      <c r="F1305" s="212" t="s">
        <v>2717</v>
      </c>
      <c r="G1305" s="212" t="s">
        <v>2718</v>
      </c>
      <c r="H1305" s="212" t="s">
        <v>2298</v>
      </c>
      <c r="I1305" s="212">
        <v>24</v>
      </c>
    </row>
    <row r="1306" spans="1:9" x14ac:dyDescent="0.2">
      <c r="A1306" s="843" t="s">
        <v>2323</v>
      </c>
      <c r="B1306" s="1331" t="str">
        <f>'Part 2 DA Summary'!C37</f>
        <v/>
      </c>
      <c r="C1306" s="212" t="s">
        <v>3694</v>
      </c>
      <c r="D1306" s="1332"/>
      <c r="E1306" s="1332"/>
      <c r="F1306" s="212" t="s">
        <v>2719</v>
      </c>
      <c r="G1306" s="212" t="s">
        <v>2720</v>
      </c>
      <c r="H1306" s="212" t="s">
        <v>2298</v>
      </c>
      <c r="I1306" s="212">
        <v>25</v>
      </c>
    </row>
    <row r="1307" spans="1:9" x14ac:dyDescent="0.2">
      <c r="A1307" s="843" t="s">
        <v>2324</v>
      </c>
      <c r="B1307" s="1331" t="str">
        <f>'Part 2 DA Summary'!C38</f>
        <v/>
      </c>
      <c r="C1307" s="212" t="s">
        <v>3694</v>
      </c>
      <c r="D1307" s="1332"/>
      <c r="E1307" s="1332"/>
      <c r="F1307" s="212" t="s">
        <v>2721</v>
      </c>
      <c r="G1307" s="212" t="s">
        <v>2722</v>
      </c>
      <c r="H1307" s="212" t="s">
        <v>2298</v>
      </c>
      <c r="I1307" s="212">
        <v>26</v>
      </c>
    </row>
    <row r="1308" spans="1:9" x14ac:dyDescent="0.2">
      <c r="A1308" s="843" t="s">
        <v>2325</v>
      </c>
      <c r="B1308" s="1331" t="str">
        <f>'Part 2 DA Summary'!C39</f>
        <v/>
      </c>
      <c r="C1308" s="212" t="s">
        <v>3694</v>
      </c>
      <c r="D1308" s="1332"/>
      <c r="E1308" s="1332"/>
      <c r="F1308" s="212" t="s">
        <v>2723</v>
      </c>
      <c r="G1308" s="212" t="s">
        <v>2724</v>
      </c>
      <c r="H1308" s="212" t="s">
        <v>2298</v>
      </c>
      <c r="I1308" s="212">
        <v>27</v>
      </c>
    </row>
    <row r="1309" spans="1:9" x14ac:dyDescent="0.2">
      <c r="A1309" s="843" t="s">
        <v>2326</v>
      </c>
      <c r="B1309" s="1331" t="str">
        <f>'Part 2 DA Summary'!C40</f>
        <v/>
      </c>
      <c r="C1309" s="212" t="s">
        <v>3694</v>
      </c>
      <c r="D1309" s="1332"/>
      <c r="E1309" s="1332"/>
      <c r="F1309" s="212" t="s">
        <v>2725</v>
      </c>
      <c r="G1309" s="212" t="s">
        <v>2726</v>
      </c>
      <c r="H1309" s="212" t="s">
        <v>2298</v>
      </c>
      <c r="I1309" s="212">
        <v>28</v>
      </c>
    </row>
    <row r="1310" spans="1:9" x14ac:dyDescent="0.2">
      <c r="A1310" s="843" t="s">
        <v>2327</v>
      </c>
      <c r="B1310" s="1331" t="str">
        <f>'Part 2 DA Summary'!C41</f>
        <v/>
      </c>
      <c r="C1310" s="212" t="s">
        <v>3694</v>
      </c>
      <c r="D1310" s="1332"/>
      <c r="E1310" s="1332"/>
      <c r="F1310" s="212" t="s">
        <v>2727</v>
      </c>
      <c r="G1310" s="212" t="s">
        <v>2728</v>
      </c>
      <c r="H1310" s="212" t="s">
        <v>2298</v>
      </c>
      <c r="I1310" s="212">
        <v>29</v>
      </c>
    </row>
    <row r="1311" spans="1:9" x14ac:dyDescent="0.2">
      <c r="A1311" s="843" t="s">
        <v>2328</v>
      </c>
      <c r="B1311" s="1331" t="str">
        <f>'Part 2 DA Summary'!C42</f>
        <v/>
      </c>
      <c r="C1311" s="212" t="s">
        <v>3694</v>
      </c>
      <c r="D1311" s="1332"/>
      <c r="E1311" s="1332"/>
      <c r="F1311" s="212" t="s">
        <v>2729</v>
      </c>
      <c r="G1311" s="212" t="s">
        <v>2730</v>
      </c>
      <c r="H1311" s="212" t="s">
        <v>2298</v>
      </c>
      <c r="I1311" s="212">
        <v>30</v>
      </c>
    </row>
    <row r="1312" spans="1:9" x14ac:dyDescent="0.2">
      <c r="A1312" s="843" t="s">
        <v>2329</v>
      </c>
      <c r="B1312" s="1331" t="str">
        <f>'Part 2 DA Summary'!C43</f>
        <v/>
      </c>
      <c r="C1312" s="212" t="s">
        <v>3694</v>
      </c>
      <c r="D1312" s="1332"/>
      <c r="E1312" s="1332"/>
      <c r="F1312" s="212" t="s">
        <v>2731</v>
      </c>
      <c r="G1312" s="212" t="s">
        <v>2732</v>
      </c>
      <c r="H1312" s="212" t="s">
        <v>2298</v>
      </c>
      <c r="I1312" s="212">
        <v>31</v>
      </c>
    </row>
    <row r="1313" spans="1:9" x14ac:dyDescent="0.2">
      <c r="A1313" s="843" t="s">
        <v>2330</v>
      </c>
      <c r="B1313" s="1331" t="str">
        <f>'Part 2 DA Summary'!C44</f>
        <v/>
      </c>
      <c r="C1313" s="212" t="s">
        <v>3694</v>
      </c>
      <c r="D1313" s="1332"/>
      <c r="E1313" s="1332"/>
      <c r="F1313" s="212" t="s">
        <v>2733</v>
      </c>
      <c r="G1313" s="212" t="s">
        <v>2734</v>
      </c>
      <c r="H1313" s="212" t="s">
        <v>2298</v>
      </c>
      <c r="I1313" s="212">
        <v>32</v>
      </c>
    </row>
    <row r="1314" spans="1:9" x14ac:dyDescent="0.2">
      <c r="A1314" s="843" t="s">
        <v>2331</v>
      </c>
      <c r="B1314" s="1331" t="str">
        <f>'Part 2 DA Summary'!C45</f>
        <v/>
      </c>
      <c r="C1314" s="212" t="s">
        <v>3694</v>
      </c>
      <c r="D1314" s="1332"/>
      <c r="E1314" s="1332"/>
      <c r="F1314" s="212" t="s">
        <v>2735</v>
      </c>
      <c r="G1314" s="212" t="s">
        <v>2736</v>
      </c>
      <c r="H1314" s="212" t="s">
        <v>2298</v>
      </c>
      <c r="I1314" s="212">
        <v>33</v>
      </c>
    </row>
    <row r="1315" spans="1:9" x14ac:dyDescent="0.2">
      <c r="A1315" s="843" t="s">
        <v>2332</v>
      </c>
      <c r="B1315" s="1331" t="str">
        <f>'Part 2 DA Summary'!C46</f>
        <v/>
      </c>
      <c r="C1315" s="212" t="s">
        <v>3694</v>
      </c>
      <c r="D1315" s="1332"/>
      <c r="E1315" s="1332"/>
      <c r="F1315" s="212" t="s">
        <v>2737</v>
      </c>
      <c r="G1315" s="212" t="s">
        <v>2738</v>
      </c>
      <c r="H1315" s="212" t="s">
        <v>2298</v>
      </c>
      <c r="I1315" s="212">
        <v>34</v>
      </c>
    </row>
    <row r="1316" spans="1:9" x14ac:dyDescent="0.2">
      <c r="A1316" s="843" t="s">
        <v>2333</v>
      </c>
      <c r="B1316" s="1331" t="str">
        <f>'Part 2 DA Summary'!C47</f>
        <v/>
      </c>
      <c r="C1316" s="212" t="s">
        <v>3694</v>
      </c>
      <c r="D1316" s="1332"/>
      <c r="E1316" s="1332"/>
      <c r="F1316" s="212" t="s">
        <v>2739</v>
      </c>
      <c r="G1316" s="212" t="s">
        <v>2740</v>
      </c>
      <c r="H1316" s="212" t="s">
        <v>2298</v>
      </c>
      <c r="I1316" s="212">
        <v>35</v>
      </c>
    </row>
    <row r="1317" spans="1:9" x14ac:dyDescent="0.2">
      <c r="A1317" s="843" t="s">
        <v>2334</v>
      </c>
      <c r="B1317" s="1331" t="str">
        <f>'Part 2 DA Summary'!C48</f>
        <v/>
      </c>
      <c r="C1317" s="212" t="s">
        <v>3694</v>
      </c>
      <c r="D1317" s="1332"/>
      <c r="E1317" s="1332"/>
      <c r="F1317" s="212" t="s">
        <v>2741</v>
      </c>
      <c r="G1317" s="212" t="s">
        <v>2742</v>
      </c>
      <c r="H1317" s="212" t="s">
        <v>2298</v>
      </c>
      <c r="I1317" s="212">
        <v>36</v>
      </c>
    </row>
    <row r="1318" spans="1:9" x14ac:dyDescent="0.2">
      <c r="A1318" s="843" t="s">
        <v>2335</v>
      </c>
      <c r="B1318" s="1331" t="str">
        <f>'Part 2 DA Summary'!C49</f>
        <v/>
      </c>
      <c r="C1318" s="212" t="s">
        <v>3694</v>
      </c>
      <c r="D1318" s="1332"/>
      <c r="E1318" s="1332"/>
      <c r="F1318" s="212" t="s">
        <v>2743</v>
      </c>
      <c r="G1318" s="212" t="s">
        <v>2744</v>
      </c>
      <c r="H1318" s="212" t="s">
        <v>2298</v>
      </c>
      <c r="I1318" s="212">
        <v>37</v>
      </c>
    </row>
    <row r="1319" spans="1:9" x14ac:dyDescent="0.2">
      <c r="A1319" s="843" t="s">
        <v>2336</v>
      </c>
      <c r="B1319" s="1331" t="str">
        <f>'Part 2 DA Summary'!C50</f>
        <v/>
      </c>
      <c r="C1319" s="212" t="s">
        <v>3694</v>
      </c>
      <c r="D1319" s="1332"/>
      <c r="E1319" s="1332"/>
      <c r="F1319" s="212" t="s">
        <v>2745</v>
      </c>
      <c r="G1319" s="212" t="s">
        <v>2746</v>
      </c>
      <c r="H1319" s="212" t="s">
        <v>2298</v>
      </c>
      <c r="I1319" s="212">
        <v>38</v>
      </c>
    </row>
    <row r="1320" spans="1:9" x14ac:dyDescent="0.2">
      <c r="A1320" s="843" t="s">
        <v>2337</v>
      </c>
      <c r="B1320" s="1331" t="str">
        <f>'Part 2 DA Summary'!C51</f>
        <v/>
      </c>
      <c r="C1320" s="212" t="s">
        <v>3694</v>
      </c>
      <c r="D1320" s="1332"/>
      <c r="E1320" s="1332"/>
      <c r="F1320" s="212" t="s">
        <v>2747</v>
      </c>
      <c r="G1320" s="212" t="s">
        <v>2748</v>
      </c>
      <c r="H1320" s="212" t="s">
        <v>2298</v>
      </c>
      <c r="I1320" s="212">
        <v>39</v>
      </c>
    </row>
    <row r="1321" spans="1:9" x14ac:dyDescent="0.2">
      <c r="A1321" s="843" t="s">
        <v>2338</v>
      </c>
      <c r="B1321" s="1331" t="str">
        <f>'Part 2 DA Summary'!C52</f>
        <v/>
      </c>
      <c r="C1321" s="212" t="s">
        <v>3694</v>
      </c>
      <c r="D1321" s="1332"/>
      <c r="E1321" s="1332"/>
      <c r="F1321" s="212" t="s">
        <v>2749</v>
      </c>
      <c r="G1321" s="212" t="s">
        <v>2750</v>
      </c>
      <c r="H1321" s="212" t="s">
        <v>2298</v>
      </c>
      <c r="I1321" s="212">
        <v>40</v>
      </c>
    </row>
    <row r="1322" spans="1:9" x14ac:dyDescent="0.2">
      <c r="A1322" s="843" t="s">
        <v>2339</v>
      </c>
      <c r="B1322" s="1331" t="str">
        <f>'Part 2 DA Summary'!C53</f>
        <v/>
      </c>
      <c r="C1322" s="212" t="s">
        <v>3694</v>
      </c>
      <c r="D1322" s="1332"/>
      <c r="E1322" s="1332"/>
      <c r="F1322" s="212" t="s">
        <v>2751</v>
      </c>
      <c r="G1322" s="212" t="s">
        <v>2752</v>
      </c>
      <c r="H1322" s="212" t="s">
        <v>2298</v>
      </c>
      <c r="I1322" s="212">
        <v>41</v>
      </c>
    </row>
    <row r="1323" spans="1:9" x14ac:dyDescent="0.2">
      <c r="A1323" s="843" t="s">
        <v>3723</v>
      </c>
      <c r="B1323" s="1333">
        <f>'Part 2 DA Summary'!E6</f>
        <v>0</v>
      </c>
      <c r="C1323" s="212" t="s">
        <v>3695</v>
      </c>
      <c r="D1323" s="1332"/>
      <c r="E1323" s="1332"/>
      <c r="F1323" s="212" t="s">
        <v>2753</v>
      </c>
      <c r="G1323" s="212" t="s">
        <v>2754</v>
      </c>
      <c r="H1323" s="212" t="s">
        <v>2298</v>
      </c>
      <c r="I1323" s="212">
        <v>42</v>
      </c>
    </row>
    <row r="1324" spans="1:9" x14ac:dyDescent="0.2">
      <c r="A1324" s="843" t="s">
        <v>2340</v>
      </c>
      <c r="B1324" s="1333">
        <f>'Part 2 DA Summary'!E13</f>
        <v>0</v>
      </c>
      <c r="C1324" s="212" t="s">
        <v>3695</v>
      </c>
      <c r="D1324" s="1332"/>
      <c r="E1324" s="1332"/>
      <c r="F1324" s="212" t="s">
        <v>2755</v>
      </c>
      <c r="G1324" s="212" t="s">
        <v>2756</v>
      </c>
      <c r="H1324" s="212" t="s">
        <v>2298</v>
      </c>
      <c r="I1324" s="212">
        <v>43</v>
      </c>
    </row>
    <row r="1325" spans="1:9" x14ac:dyDescent="0.2">
      <c r="A1325" s="843" t="s">
        <v>2341</v>
      </c>
      <c r="B1325" s="1333">
        <f>'Part 2 DA Summary'!E14</f>
        <v>0</v>
      </c>
      <c r="C1325" s="212" t="s">
        <v>3695</v>
      </c>
      <c r="D1325" s="1332"/>
      <c r="E1325" s="1332"/>
      <c r="F1325" s="212" t="s">
        <v>2757</v>
      </c>
      <c r="G1325" s="212" t="s">
        <v>2758</v>
      </c>
      <c r="H1325" s="212" t="s">
        <v>2298</v>
      </c>
      <c r="I1325" s="212">
        <v>44</v>
      </c>
    </row>
    <row r="1326" spans="1:9" x14ac:dyDescent="0.2">
      <c r="A1326" s="843" t="s">
        <v>2342</v>
      </c>
      <c r="B1326" s="1333">
        <f>'Part 2 DA Summary'!E15</f>
        <v>0</v>
      </c>
      <c r="C1326" s="212" t="s">
        <v>3695</v>
      </c>
      <c r="D1326" s="1332"/>
      <c r="E1326" s="1332"/>
      <c r="F1326" s="212" t="s">
        <v>2759</v>
      </c>
      <c r="G1326" s="212" t="s">
        <v>2760</v>
      </c>
      <c r="H1326" s="212" t="s">
        <v>2298</v>
      </c>
      <c r="I1326" s="212">
        <v>45</v>
      </c>
    </row>
    <row r="1327" spans="1:9" x14ac:dyDescent="0.2">
      <c r="A1327" s="843" t="s">
        <v>2343</v>
      </c>
      <c r="B1327" s="1333">
        <f>'Part 2 DA Summary'!E16</f>
        <v>0</v>
      </c>
      <c r="C1327" s="212" t="s">
        <v>3695</v>
      </c>
      <c r="D1327" s="1332"/>
      <c r="E1327" s="1332"/>
      <c r="F1327" s="212" t="s">
        <v>2761</v>
      </c>
      <c r="G1327" s="212" t="s">
        <v>2762</v>
      </c>
      <c r="H1327" s="212" t="s">
        <v>2298</v>
      </c>
      <c r="I1327" s="212">
        <v>46</v>
      </c>
    </row>
    <row r="1328" spans="1:9" x14ac:dyDescent="0.2">
      <c r="A1328" s="843" t="s">
        <v>2344</v>
      </c>
      <c r="B1328" s="1333">
        <f>'Part 2 DA Summary'!E17</f>
        <v>0</v>
      </c>
      <c r="C1328" s="212" t="s">
        <v>3695</v>
      </c>
      <c r="D1328" s="1332"/>
      <c r="E1328" s="1332"/>
      <c r="F1328" s="212" t="s">
        <v>2763</v>
      </c>
      <c r="G1328" s="212" t="s">
        <v>2764</v>
      </c>
      <c r="H1328" s="212" t="s">
        <v>2298</v>
      </c>
      <c r="I1328" s="212">
        <v>47</v>
      </c>
    </row>
    <row r="1329" spans="1:9" x14ac:dyDescent="0.2">
      <c r="A1329" s="843" t="s">
        <v>2345</v>
      </c>
      <c r="B1329" s="1333">
        <f>'Part 2 DA Summary'!E18</f>
        <v>0</v>
      </c>
      <c r="C1329" s="212" t="s">
        <v>3695</v>
      </c>
      <c r="D1329" s="1332"/>
      <c r="E1329" s="1332"/>
      <c r="F1329" s="212" t="s">
        <v>2765</v>
      </c>
      <c r="G1329" s="212" t="s">
        <v>2766</v>
      </c>
      <c r="H1329" s="212" t="s">
        <v>2298</v>
      </c>
      <c r="I1329" s="212">
        <v>48</v>
      </c>
    </row>
    <row r="1330" spans="1:9" x14ac:dyDescent="0.2">
      <c r="A1330" s="843" t="s">
        <v>2346</v>
      </c>
      <c r="B1330" s="1333">
        <f>'Part 2 DA Summary'!E19</f>
        <v>0</v>
      </c>
      <c r="C1330" s="212" t="s">
        <v>3695</v>
      </c>
      <c r="D1330" s="1332"/>
      <c r="E1330" s="1332"/>
      <c r="F1330" s="212" t="s">
        <v>2767</v>
      </c>
      <c r="G1330" s="212" t="s">
        <v>2768</v>
      </c>
      <c r="H1330" s="212" t="s">
        <v>2298</v>
      </c>
      <c r="I1330" s="212">
        <v>49</v>
      </c>
    </row>
    <row r="1331" spans="1:9" x14ac:dyDescent="0.2">
      <c r="A1331" s="843" t="s">
        <v>2347</v>
      </c>
      <c r="B1331" s="1333">
        <f>'Part 2 DA Summary'!E20</f>
        <v>0</v>
      </c>
      <c r="C1331" s="212" t="s">
        <v>3695</v>
      </c>
      <c r="D1331" s="1332"/>
      <c r="E1331" s="1332"/>
      <c r="F1331" s="212" t="s">
        <v>2769</v>
      </c>
      <c r="G1331" s="212" t="s">
        <v>2770</v>
      </c>
      <c r="H1331" s="212" t="s">
        <v>2298</v>
      </c>
      <c r="I1331" s="212">
        <v>50</v>
      </c>
    </row>
    <row r="1332" spans="1:9" x14ac:dyDescent="0.2">
      <c r="A1332" s="843" t="s">
        <v>2348</v>
      </c>
      <c r="B1332" s="1333">
        <f>'Part 2 DA Summary'!E21</f>
        <v>0</v>
      </c>
      <c r="C1332" s="212" t="s">
        <v>3695</v>
      </c>
      <c r="D1332" s="1332"/>
      <c r="E1332" s="1332"/>
      <c r="F1332" s="212" t="s">
        <v>2771</v>
      </c>
      <c r="G1332" s="212" t="s">
        <v>2772</v>
      </c>
      <c r="H1332" s="212" t="s">
        <v>2298</v>
      </c>
      <c r="I1332" s="212">
        <v>51</v>
      </c>
    </row>
    <row r="1333" spans="1:9" x14ac:dyDescent="0.2">
      <c r="A1333" s="843" t="s">
        <v>2349</v>
      </c>
      <c r="B1333" s="1333">
        <f>'Part 2 DA Summary'!E22</f>
        <v>0</v>
      </c>
      <c r="C1333" s="212" t="s">
        <v>3695</v>
      </c>
      <c r="D1333" s="1332"/>
      <c r="E1333" s="1332"/>
      <c r="F1333" s="212" t="s">
        <v>2773</v>
      </c>
      <c r="G1333" s="212" t="s">
        <v>2774</v>
      </c>
      <c r="H1333" s="212" t="s">
        <v>2298</v>
      </c>
      <c r="I1333" s="212">
        <v>52</v>
      </c>
    </row>
    <row r="1334" spans="1:9" x14ac:dyDescent="0.2">
      <c r="A1334" s="843" t="s">
        <v>2350</v>
      </c>
      <c r="B1334" s="1333">
        <f>'Part 2 DA Summary'!E23</f>
        <v>0</v>
      </c>
      <c r="C1334" s="212" t="s">
        <v>3695</v>
      </c>
      <c r="D1334" s="1332"/>
      <c r="E1334" s="1332"/>
      <c r="F1334" s="212" t="s">
        <v>2775</v>
      </c>
      <c r="G1334" s="212" t="s">
        <v>2776</v>
      </c>
      <c r="H1334" s="212" t="s">
        <v>2298</v>
      </c>
      <c r="I1334" s="212">
        <v>53</v>
      </c>
    </row>
    <row r="1335" spans="1:9" x14ac:dyDescent="0.2">
      <c r="A1335" s="843" t="s">
        <v>2351</v>
      </c>
      <c r="B1335" s="1333">
        <f>'Part 2 DA Summary'!E24</f>
        <v>0</v>
      </c>
      <c r="C1335" s="212" t="s">
        <v>3695</v>
      </c>
      <c r="D1335" s="1332"/>
      <c r="E1335" s="1332"/>
      <c r="F1335" s="212" t="s">
        <v>2777</v>
      </c>
      <c r="G1335" s="212" t="s">
        <v>2778</v>
      </c>
      <c r="H1335" s="212" t="s">
        <v>2298</v>
      </c>
      <c r="I1335" s="212">
        <v>54</v>
      </c>
    </row>
    <row r="1336" spans="1:9" x14ac:dyDescent="0.2">
      <c r="A1336" s="843" t="s">
        <v>2352</v>
      </c>
      <c r="B1336" s="1333">
        <f>'Part 2 DA Summary'!E25</f>
        <v>0</v>
      </c>
      <c r="C1336" s="212" t="s">
        <v>3695</v>
      </c>
      <c r="D1336" s="1332"/>
      <c r="E1336" s="1332"/>
      <c r="F1336" s="212" t="s">
        <v>2779</v>
      </c>
      <c r="G1336" s="212" t="s">
        <v>2780</v>
      </c>
      <c r="H1336" s="212" t="s">
        <v>2298</v>
      </c>
      <c r="I1336" s="212">
        <v>55</v>
      </c>
    </row>
    <row r="1337" spans="1:9" x14ac:dyDescent="0.2">
      <c r="A1337" s="843" t="s">
        <v>2353</v>
      </c>
      <c r="B1337" s="1333">
        <f>'Part 2 DA Summary'!E26</f>
        <v>0</v>
      </c>
      <c r="C1337" s="212" t="s">
        <v>3695</v>
      </c>
      <c r="D1337" s="1332"/>
      <c r="E1337" s="1332"/>
      <c r="F1337" s="212" t="s">
        <v>2781</v>
      </c>
      <c r="G1337" s="212" t="s">
        <v>2782</v>
      </c>
      <c r="H1337" s="212" t="s">
        <v>2298</v>
      </c>
      <c r="I1337" s="212">
        <v>56</v>
      </c>
    </row>
    <row r="1338" spans="1:9" x14ac:dyDescent="0.2">
      <c r="A1338" s="843" t="s">
        <v>2354</v>
      </c>
      <c r="B1338" s="1333">
        <f>'Part 2 DA Summary'!E27</f>
        <v>0</v>
      </c>
      <c r="C1338" s="212" t="s">
        <v>3695</v>
      </c>
      <c r="D1338" s="1332"/>
      <c r="E1338" s="1332"/>
      <c r="F1338" s="212" t="s">
        <v>2783</v>
      </c>
      <c r="G1338" s="212" t="s">
        <v>2784</v>
      </c>
      <c r="H1338" s="212" t="s">
        <v>2298</v>
      </c>
      <c r="I1338" s="212">
        <v>57</v>
      </c>
    </row>
    <row r="1339" spans="1:9" x14ac:dyDescent="0.2">
      <c r="A1339" s="843" t="s">
        <v>2355</v>
      </c>
      <c r="B1339" s="1333">
        <f>'Part 2 DA Summary'!E28</f>
        <v>0</v>
      </c>
      <c r="C1339" s="212" t="s">
        <v>3695</v>
      </c>
      <c r="D1339" s="1332"/>
      <c r="E1339" s="1332"/>
      <c r="F1339" s="212" t="s">
        <v>2785</v>
      </c>
      <c r="G1339" s="212" t="s">
        <v>2786</v>
      </c>
      <c r="H1339" s="212" t="s">
        <v>2298</v>
      </c>
      <c r="I1339" s="212">
        <v>58</v>
      </c>
    </row>
    <row r="1340" spans="1:9" x14ac:dyDescent="0.2">
      <c r="A1340" s="843" t="s">
        <v>2356</v>
      </c>
      <c r="B1340" s="1333">
        <f>'Part 2 DA Summary'!E29</f>
        <v>0</v>
      </c>
      <c r="C1340" s="212" t="s">
        <v>3695</v>
      </c>
      <c r="D1340" s="1332"/>
      <c r="E1340" s="1332"/>
      <c r="F1340" s="212" t="s">
        <v>2787</v>
      </c>
      <c r="G1340" s="212" t="s">
        <v>2788</v>
      </c>
      <c r="H1340" s="212" t="s">
        <v>2298</v>
      </c>
      <c r="I1340" s="212">
        <v>59</v>
      </c>
    </row>
    <row r="1341" spans="1:9" x14ac:dyDescent="0.2">
      <c r="A1341" s="843" t="s">
        <v>2357</v>
      </c>
      <c r="B1341" s="1333">
        <f>'Part 2 DA Summary'!E30</f>
        <v>0</v>
      </c>
      <c r="C1341" s="212" t="s">
        <v>3695</v>
      </c>
      <c r="D1341" s="1332"/>
      <c r="E1341" s="1332"/>
      <c r="F1341" s="212" t="s">
        <v>2789</v>
      </c>
      <c r="G1341" s="212" t="s">
        <v>2790</v>
      </c>
      <c r="H1341" s="212" t="s">
        <v>2298</v>
      </c>
      <c r="I1341" s="212">
        <v>60</v>
      </c>
    </row>
    <row r="1342" spans="1:9" x14ac:dyDescent="0.2">
      <c r="A1342" s="843" t="s">
        <v>2358</v>
      </c>
      <c r="B1342" s="1333">
        <f>'Part 2 DA Summary'!E31</f>
        <v>0</v>
      </c>
      <c r="C1342" s="212" t="s">
        <v>3695</v>
      </c>
      <c r="D1342" s="1332"/>
      <c r="E1342" s="1332"/>
      <c r="F1342" s="212" t="s">
        <v>2791</v>
      </c>
      <c r="G1342" s="212" t="s">
        <v>2792</v>
      </c>
      <c r="H1342" s="212" t="s">
        <v>2298</v>
      </c>
      <c r="I1342" s="212">
        <v>61</v>
      </c>
    </row>
    <row r="1343" spans="1:9" x14ac:dyDescent="0.2">
      <c r="A1343" s="843" t="s">
        <v>2359</v>
      </c>
      <c r="B1343" s="1333">
        <f>'Part 2 DA Summary'!E32</f>
        <v>0</v>
      </c>
      <c r="C1343" s="212" t="s">
        <v>3695</v>
      </c>
      <c r="D1343" s="1332"/>
      <c r="E1343" s="1332"/>
      <c r="F1343" s="212" t="s">
        <v>2793</v>
      </c>
      <c r="G1343" s="212" t="s">
        <v>2794</v>
      </c>
      <c r="H1343" s="212" t="s">
        <v>2298</v>
      </c>
      <c r="I1343" s="212">
        <v>62</v>
      </c>
    </row>
    <row r="1344" spans="1:9" x14ac:dyDescent="0.2">
      <c r="A1344" s="843" t="s">
        <v>2360</v>
      </c>
      <c r="B1344" s="1333">
        <f>'Part 2 DA Summary'!E33</f>
        <v>0</v>
      </c>
      <c r="C1344" s="212" t="s">
        <v>3695</v>
      </c>
      <c r="D1344" s="1332"/>
      <c r="E1344" s="1332"/>
      <c r="F1344" s="212" t="s">
        <v>2795</v>
      </c>
      <c r="G1344" s="212" t="s">
        <v>2796</v>
      </c>
      <c r="H1344" s="212" t="s">
        <v>2298</v>
      </c>
      <c r="I1344" s="212">
        <v>63</v>
      </c>
    </row>
    <row r="1345" spans="1:9" x14ac:dyDescent="0.2">
      <c r="A1345" s="843" t="s">
        <v>2361</v>
      </c>
      <c r="B1345" s="1333">
        <f>'Part 2 DA Summary'!E34</f>
        <v>0</v>
      </c>
      <c r="C1345" s="212" t="s">
        <v>3695</v>
      </c>
      <c r="D1345" s="1332"/>
      <c r="E1345" s="1332"/>
      <c r="F1345" s="212" t="s">
        <v>2797</v>
      </c>
      <c r="G1345" s="212" t="s">
        <v>2798</v>
      </c>
      <c r="H1345" s="212" t="s">
        <v>2298</v>
      </c>
      <c r="I1345" s="212">
        <v>64</v>
      </c>
    </row>
    <row r="1346" spans="1:9" x14ac:dyDescent="0.2">
      <c r="A1346" s="843" t="s">
        <v>2362</v>
      </c>
      <c r="B1346" s="1333">
        <f>'Part 2 DA Summary'!E35</f>
        <v>0</v>
      </c>
      <c r="C1346" s="212" t="s">
        <v>3695</v>
      </c>
      <c r="D1346" s="1332"/>
      <c r="E1346" s="1332"/>
      <c r="F1346" s="212" t="s">
        <v>2799</v>
      </c>
      <c r="G1346" s="212" t="s">
        <v>2800</v>
      </c>
      <c r="H1346" s="212" t="s">
        <v>2298</v>
      </c>
      <c r="I1346" s="212">
        <v>65</v>
      </c>
    </row>
    <row r="1347" spans="1:9" x14ac:dyDescent="0.2">
      <c r="A1347" s="843" t="s">
        <v>2363</v>
      </c>
      <c r="B1347" s="1333">
        <f>'Part 2 DA Summary'!E36</f>
        <v>0</v>
      </c>
      <c r="C1347" s="212" t="s">
        <v>3695</v>
      </c>
      <c r="D1347" s="1332"/>
      <c r="E1347" s="1332"/>
      <c r="F1347" s="212" t="s">
        <v>2801</v>
      </c>
      <c r="G1347" s="212" t="s">
        <v>2802</v>
      </c>
      <c r="H1347" s="212" t="s">
        <v>2298</v>
      </c>
      <c r="I1347" s="212">
        <v>66</v>
      </c>
    </row>
    <row r="1348" spans="1:9" x14ac:dyDescent="0.2">
      <c r="A1348" s="843" t="s">
        <v>2364</v>
      </c>
      <c r="B1348" s="1333">
        <f>'Part 2 DA Summary'!E37</f>
        <v>0</v>
      </c>
      <c r="C1348" s="212" t="s">
        <v>3695</v>
      </c>
      <c r="D1348" s="1332"/>
      <c r="E1348" s="1332"/>
      <c r="F1348" s="212" t="s">
        <v>2803</v>
      </c>
      <c r="G1348" s="212" t="s">
        <v>2804</v>
      </c>
      <c r="H1348" s="212" t="s">
        <v>2298</v>
      </c>
      <c r="I1348" s="212">
        <v>67</v>
      </c>
    </row>
    <row r="1349" spans="1:9" x14ac:dyDescent="0.2">
      <c r="A1349" s="843" t="s">
        <v>2365</v>
      </c>
      <c r="B1349" s="1333">
        <f>'Part 2 DA Summary'!E38</f>
        <v>0</v>
      </c>
      <c r="C1349" s="212" t="s">
        <v>3695</v>
      </c>
      <c r="D1349" s="1332"/>
      <c r="E1349" s="1332"/>
      <c r="F1349" s="212" t="s">
        <v>2805</v>
      </c>
      <c r="G1349" s="212" t="s">
        <v>2806</v>
      </c>
      <c r="H1349" s="212" t="s">
        <v>2298</v>
      </c>
      <c r="I1349" s="212">
        <v>68</v>
      </c>
    </row>
    <row r="1350" spans="1:9" x14ac:dyDescent="0.2">
      <c r="A1350" s="843" t="s">
        <v>2366</v>
      </c>
      <c r="B1350" s="1333">
        <f>'Part 2 DA Summary'!E39</f>
        <v>0</v>
      </c>
      <c r="C1350" s="212" t="s">
        <v>3695</v>
      </c>
      <c r="D1350" s="1332"/>
      <c r="E1350" s="1332"/>
      <c r="F1350" s="212" t="s">
        <v>2807</v>
      </c>
      <c r="G1350" s="212" t="s">
        <v>2808</v>
      </c>
      <c r="H1350" s="212" t="s">
        <v>2298</v>
      </c>
      <c r="I1350" s="212">
        <v>69</v>
      </c>
    </row>
    <row r="1351" spans="1:9" x14ac:dyDescent="0.2">
      <c r="A1351" s="843" t="s">
        <v>2367</v>
      </c>
      <c r="B1351" s="1333">
        <f>'Part 2 DA Summary'!E40</f>
        <v>0</v>
      </c>
      <c r="C1351" s="212" t="s">
        <v>3695</v>
      </c>
      <c r="D1351" s="1332"/>
      <c r="E1351" s="1332"/>
      <c r="F1351" s="212" t="s">
        <v>2809</v>
      </c>
      <c r="G1351" s="212" t="s">
        <v>2810</v>
      </c>
      <c r="H1351" s="212" t="s">
        <v>2298</v>
      </c>
      <c r="I1351" s="212">
        <v>70</v>
      </c>
    </row>
    <row r="1352" spans="1:9" x14ac:dyDescent="0.2">
      <c r="A1352" s="843" t="s">
        <v>2368</v>
      </c>
      <c r="B1352" s="1333">
        <f>'Part 2 DA Summary'!E41</f>
        <v>0</v>
      </c>
      <c r="C1352" s="212" t="s">
        <v>3695</v>
      </c>
      <c r="D1352" s="1332"/>
      <c r="E1352" s="1332"/>
      <c r="F1352" s="212" t="s">
        <v>2811</v>
      </c>
      <c r="G1352" s="212" t="s">
        <v>2812</v>
      </c>
      <c r="H1352" s="212" t="s">
        <v>2298</v>
      </c>
      <c r="I1352" s="212">
        <v>71</v>
      </c>
    </row>
    <row r="1353" spans="1:9" x14ac:dyDescent="0.2">
      <c r="A1353" s="843" t="s">
        <v>2369</v>
      </c>
      <c r="B1353" s="1333">
        <f>'Part 2 DA Summary'!E42</f>
        <v>0</v>
      </c>
      <c r="C1353" s="212" t="s">
        <v>3695</v>
      </c>
      <c r="D1353" s="1332"/>
      <c r="E1353" s="1332"/>
      <c r="F1353" s="212" t="s">
        <v>2813</v>
      </c>
      <c r="G1353" s="212" t="s">
        <v>2814</v>
      </c>
      <c r="H1353" s="212" t="s">
        <v>2298</v>
      </c>
      <c r="I1353" s="212">
        <v>72</v>
      </c>
    </row>
    <row r="1354" spans="1:9" x14ac:dyDescent="0.2">
      <c r="A1354" s="843" t="s">
        <v>2370</v>
      </c>
      <c r="B1354" s="1333">
        <f>'Part 2 DA Summary'!E43</f>
        <v>0</v>
      </c>
      <c r="C1354" s="212" t="s">
        <v>3695</v>
      </c>
      <c r="D1354" s="1332"/>
      <c r="E1354" s="1332"/>
      <c r="F1354" s="212" t="s">
        <v>2815</v>
      </c>
      <c r="G1354" s="212" t="s">
        <v>2816</v>
      </c>
      <c r="H1354" s="212" t="s">
        <v>2298</v>
      </c>
      <c r="I1354" s="212">
        <v>73</v>
      </c>
    </row>
    <row r="1355" spans="1:9" x14ac:dyDescent="0.2">
      <c r="A1355" s="843" t="s">
        <v>2371</v>
      </c>
      <c r="B1355" s="1333">
        <f>'Part 2 DA Summary'!E44</f>
        <v>0</v>
      </c>
      <c r="C1355" s="212" t="s">
        <v>3695</v>
      </c>
      <c r="D1355" s="1332"/>
      <c r="E1355" s="1332"/>
      <c r="F1355" s="212" t="s">
        <v>2817</v>
      </c>
      <c r="G1355" s="212" t="s">
        <v>2818</v>
      </c>
      <c r="H1355" s="212" t="s">
        <v>2298</v>
      </c>
      <c r="I1355" s="212">
        <v>74</v>
      </c>
    </row>
    <row r="1356" spans="1:9" x14ac:dyDescent="0.2">
      <c r="A1356" s="843" t="s">
        <v>2372</v>
      </c>
      <c r="B1356" s="1333">
        <f>'Part 2 DA Summary'!E45</f>
        <v>0</v>
      </c>
      <c r="C1356" s="212" t="s">
        <v>3695</v>
      </c>
      <c r="D1356" s="1332"/>
      <c r="E1356" s="1332"/>
      <c r="F1356" s="212" t="s">
        <v>2819</v>
      </c>
      <c r="G1356" s="212" t="s">
        <v>2820</v>
      </c>
      <c r="H1356" s="212" t="s">
        <v>2298</v>
      </c>
      <c r="I1356" s="212">
        <v>75</v>
      </c>
    </row>
    <row r="1357" spans="1:9" x14ac:dyDescent="0.2">
      <c r="A1357" s="843" t="s">
        <v>2373</v>
      </c>
      <c r="B1357" s="1333">
        <f>'Part 2 DA Summary'!E46</f>
        <v>0</v>
      </c>
      <c r="C1357" s="212" t="s">
        <v>3695</v>
      </c>
      <c r="D1357" s="1332"/>
      <c r="E1357" s="1332"/>
      <c r="F1357" s="212" t="s">
        <v>2821</v>
      </c>
      <c r="G1357" s="212" t="s">
        <v>2822</v>
      </c>
      <c r="H1357" s="212" t="s">
        <v>2298</v>
      </c>
      <c r="I1357" s="212">
        <v>76</v>
      </c>
    </row>
    <row r="1358" spans="1:9" x14ac:dyDescent="0.2">
      <c r="A1358" s="843" t="s">
        <v>2374</v>
      </c>
      <c r="B1358" s="1333">
        <f>'Part 2 DA Summary'!E47</f>
        <v>0</v>
      </c>
      <c r="C1358" s="212" t="s">
        <v>3695</v>
      </c>
      <c r="D1358" s="1332"/>
      <c r="E1358" s="1332"/>
      <c r="F1358" s="212" t="s">
        <v>2823</v>
      </c>
      <c r="G1358" s="212" t="s">
        <v>2824</v>
      </c>
      <c r="H1358" s="212" t="s">
        <v>2298</v>
      </c>
      <c r="I1358" s="212">
        <v>77</v>
      </c>
    </row>
    <row r="1359" spans="1:9" x14ac:dyDescent="0.2">
      <c r="A1359" s="843" t="s">
        <v>2375</v>
      </c>
      <c r="B1359" s="1333">
        <f>'Part 2 DA Summary'!E48</f>
        <v>0</v>
      </c>
      <c r="C1359" s="212" t="s">
        <v>3695</v>
      </c>
      <c r="D1359" s="1332"/>
      <c r="E1359" s="1332"/>
      <c r="F1359" s="212" t="s">
        <v>2825</v>
      </c>
      <c r="G1359" s="212" t="s">
        <v>2826</v>
      </c>
      <c r="H1359" s="212" t="s">
        <v>2298</v>
      </c>
      <c r="I1359" s="212">
        <v>78</v>
      </c>
    </row>
    <row r="1360" spans="1:9" x14ac:dyDescent="0.2">
      <c r="A1360" s="843" t="s">
        <v>2376</v>
      </c>
      <c r="B1360" s="1333">
        <f>'Part 2 DA Summary'!E49</f>
        <v>0</v>
      </c>
      <c r="C1360" s="212" t="s">
        <v>3695</v>
      </c>
      <c r="D1360" s="1332"/>
      <c r="E1360" s="1332"/>
      <c r="F1360" s="212" t="s">
        <v>2827</v>
      </c>
      <c r="G1360" s="212" t="s">
        <v>2828</v>
      </c>
      <c r="H1360" s="212" t="s">
        <v>2298</v>
      </c>
      <c r="I1360" s="212">
        <v>79</v>
      </c>
    </row>
    <row r="1361" spans="1:9" x14ac:dyDescent="0.2">
      <c r="A1361" s="843" t="s">
        <v>2377</v>
      </c>
      <c r="B1361" s="1333">
        <f>'Part 2 DA Summary'!E50</f>
        <v>0</v>
      </c>
      <c r="C1361" s="212" t="s">
        <v>3695</v>
      </c>
      <c r="D1361" s="1332"/>
      <c r="E1361" s="1332"/>
      <c r="F1361" s="212" t="s">
        <v>2829</v>
      </c>
      <c r="G1361" s="212" t="s">
        <v>2830</v>
      </c>
      <c r="H1361" s="212" t="s">
        <v>2298</v>
      </c>
      <c r="I1361" s="212">
        <v>80</v>
      </c>
    </row>
    <row r="1362" spans="1:9" x14ac:dyDescent="0.2">
      <c r="A1362" s="843" t="s">
        <v>2378</v>
      </c>
      <c r="B1362" s="1333">
        <f>'Part 2 DA Summary'!E51</f>
        <v>0</v>
      </c>
      <c r="C1362" s="212" t="s">
        <v>3695</v>
      </c>
      <c r="D1362" s="1332"/>
      <c r="E1362" s="1332"/>
      <c r="F1362" s="212" t="s">
        <v>2831</v>
      </c>
      <c r="G1362" s="212" t="s">
        <v>2832</v>
      </c>
      <c r="H1362" s="212" t="s">
        <v>2298</v>
      </c>
      <c r="I1362" s="212">
        <v>81</v>
      </c>
    </row>
    <row r="1363" spans="1:9" x14ac:dyDescent="0.2">
      <c r="A1363" s="843" t="s">
        <v>2379</v>
      </c>
      <c r="B1363" s="1333">
        <f>'Part 2 DA Summary'!E52</f>
        <v>0</v>
      </c>
      <c r="C1363" s="212" t="s">
        <v>3695</v>
      </c>
      <c r="D1363" s="1332"/>
      <c r="E1363" s="1332"/>
      <c r="F1363" s="212" t="s">
        <v>2833</v>
      </c>
      <c r="G1363" s="212" t="s">
        <v>2834</v>
      </c>
      <c r="H1363" s="212" t="s">
        <v>2298</v>
      </c>
      <c r="I1363" s="212">
        <v>82</v>
      </c>
    </row>
    <row r="1364" spans="1:9" x14ac:dyDescent="0.2">
      <c r="A1364" s="843" t="s">
        <v>2380</v>
      </c>
      <c r="B1364" s="1333">
        <f>'Part 2 DA Summary'!E53</f>
        <v>0</v>
      </c>
      <c r="C1364" s="212" t="s">
        <v>3695</v>
      </c>
      <c r="D1364" s="1332"/>
      <c r="E1364" s="1332"/>
      <c r="F1364" s="212" t="s">
        <v>2835</v>
      </c>
      <c r="G1364" s="212" t="s">
        <v>2836</v>
      </c>
      <c r="H1364" s="212" t="s">
        <v>2298</v>
      </c>
      <c r="I1364" s="212">
        <v>83</v>
      </c>
    </row>
    <row r="1365" spans="1:9" x14ac:dyDescent="0.2">
      <c r="A1365" s="843" t="s">
        <v>3724</v>
      </c>
      <c r="B1365" s="1331">
        <f>'Part 2 DA Summary'!H6</f>
        <v>0</v>
      </c>
      <c r="C1365" s="212" t="s">
        <v>3695</v>
      </c>
      <c r="D1365" s="1332"/>
      <c r="E1365" s="1332"/>
      <c r="F1365" s="212" t="s">
        <v>2837</v>
      </c>
      <c r="G1365" s="212" t="s">
        <v>2838</v>
      </c>
      <c r="H1365" s="212" t="s">
        <v>2298</v>
      </c>
      <c r="I1365" s="212">
        <v>84</v>
      </c>
    </row>
    <row r="1366" spans="1:9" x14ac:dyDescent="0.2">
      <c r="A1366" s="843" t="s">
        <v>2381</v>
      </c>
      <c r="B1366" s="1332">
        <f>'Part 2 DA Summary'!H13</f>
        <v>0</v>
      </c>
      <c r="C1366" s="212" t="s">
        <v>3695</v>
      </c>
      <c r="D1366" s="1332"/>
      <c r="E1366" s="1332"/>
      <c r="F1366" s="212" t="s">
        <v>2839</v>
      </c>
      <c r="G1366" s="212" t="s">
        <v>2840</v>
      </c>
      <c r="H1366" s="212" t="s">
        <v>2298</v>
      </c>
      <c r="I1366" s="212">
        <v>85</v>
      </c>
    </row>
    <row r="1367" spans="1:9" x14ac:dyDescent="0.2">
      <c r="A1367" s="843" t="s">
        <v>2382</v>
      </c>
      <c r="B1367" s="1332">
        <f>'Part 2 DA Summary'!H14</f>
        <v>0</v>
      </c>
      <c r="C1367" s="212" t="s">
        <v>3695</v>
      </c>
      <c r="D1367" s="1332"/>
      <c r="E1367" s="1332"/>
      <c r="F1367" s="212" t="s">
        <v>2841</v>
      </c>
      <c r="G1367" s="212" t="s">
        <v>2842</v>
      </c>
      <c r="H1367" s="212" t="s">
        <v>2298</v>
      </c>
      <c r="I1367" s="212">
        <v>86</v>
      </c>
    </row>
    <row r="1368" spans="1:9" x14ac:dyDescent="0.2">
      <c r="A1368" s="843" t="s">
        <v>2383</v>
      </c>
      <c r="B1368" s="1332">
        <f>'Part 2 DA Summary'!H15</f>
        <v>0</v>
      </c>
      <c r="C1368" s="212" t="s">
        <v>3695</v>
      </c>
      <c r="D1368" s="1332"/>
      <c r="E1368" s="1332"/>
      <c r="F1368" s="212" t="s">
        <v>2843</v>
      </c>
      <c r="G1368" s="212" t="s">
        <v>2844</v>
      </c>
      <c r="H1368" s="212" t="s">
        <v>2298</v>
      </c>
      <c r="I1368" s="212">
        <v>87</v>
      </c>
    </row>
    <row r="1369" spans="1:9" x14ac:dyDescent="0.2">
      <c r="A1369" s="843" t="s">
        <v>2384</v>
      </c>
      <c r="B1369" s="1332">
        <f>'Part 2 DA Summary'!H16</f>
        <v>0</v>
      </c>
      <c r="C1369" s="212" t="s">
        <v>3695</v>
      </c>
      <c r="D1369" s="1332"/>
      <c r="E1369" s="1332"/>
      <c r="F1369" s="212" t="s">
        <v>2845</v>
      </c>
      <c r="G1369" s="212" t="s">
        <v>2846</v>
      </c>
      <c r="H1369" s="212" t="s">
        <v>2298</v>
      </c>
      <c r="I1369" s="212">
        <v>88</v>
      </c>
    </row>
    <row r="1370" spans="1:9" x14ac:dyDescent="0.2">
      <c r="A1370" s="843" t="s">
        <v>2385</v>
      </c>
      <c r="B1370" s="1332">
        <f>'Part 2 DA Summary'!H17</f>
        <v>0</v>
      </c>
      <c r="C1370" s="212" t="s">
        <v>3695</v>
      </c>
      <c r="D1370" s="1332"/>
      <c r="E1370" s="1332"/>
      <c r="F1370" s="212" t="s">
        <v>2847</v>
      </c>
      <c r="G1370" s="212" t="s">
        <v>2848</v>
      </c>
      <c r="H1370" s="212" t="s">
        <v>2298</v>
      </c>
      <c r="I1370" s="212">
        <v>89</v>
      </c>
    </row>
    <row r="1371" spans="1:9" x14ac:dyDescent="0.2">
      <c r="A1371" s="843" t="s">
        <v>2386</v>
      </c>
      <c r="B1371" s="1332">
        <f>'Part 2 DA Summary'!H18</f>
        <v>0</v>
      </c>
      <c r="C1371" s="212" t="s">
        <v>3695</v>
      </c>
      <c r="D1371" s="1332"/>
      <c r="E1371" s="1332"/>
      <c r="F1371" s="212" t="s">
        <v>2849</v>
      </c>
      <c r="G1371" s="212" t="s">
        <v>2850</v>
      </c>
      <c r="H1371" s="212" t="s">
        <v>2298</v>
      </c>
      <c r="I1371" s="212">
        <v>90</v>
      </c>
    </row>
    <row r="1372" spans="1:9" x14ac:dyDescent="0.2">
      <c r="A1372" s="843" t="s">
        <v>2387</v>
      </c>
      <c r="B1372" s="1332">
        <f>'Part 2 DA Summary'!H19</f>
        <v>0</v>
      </c>
      <c r="C1372" s="212" t="s">
        <v>3695</v>
      </c>
      <c r="D1372" s="1332"/>
      <c r="E1372" s="1332"/>
      <c r="F1372" s="212" t="s">
        <v>2851</v>
      </c>
      <c r="G1372" s="212" t="s">
        <v>2852</v>
      </c>
      <c r="H1372" s="212" t="s">
        <v>2298</v>
      </c>
      <c r="I1372" s="212">
        <v>91</v>
      </c>
    </row>
    <row r="1373" spans="1:9" x14ac:dyDescent="0.2">
      <c r="A1373" s="843" t="s">
        <v>2388</v>
      </c>
      <c r="B1373" s="1332">
        <f>'Part 2 DA Summary'!H20</f>
        <v>0</v>
      </c>
      <c r="C1373" s="212" t="s">
        <v>3695</v>
      </c>
      <c r="D1373" s="1332"/>
      <c r="E1373" s="1332"/>
      <c r="F1373" s="212" t="s">
        <v>2853</v>
      </c>
      <c r="G1373" s="212" t="s">
        <v>2854</v>
      </c>
      <c r="H1373" s="212" t="s">
        <v>2298</v>
      </c>
      <c r="I1373" s="212">
        <v>92</v>
      </c>
    </row>
    <row r="1374" spans="1:9" x14ac:dyDescent="0.2">
      <c r="A1374" s="843" t="s">
        <v>2389</v>
      </c>
      <c r="B1374" s="1332">
        <f>'Part 2 DA Summary'!H21</f>
        <v>0</v>
      </c>
      <c r="C1374" s="212" t="s">
        <v>3695</v>
      </c>
      <c r="D1374" s="1332"/>
      <c r="E1374" s="1332"/>
      <c r="F1374" s="212" t="s">
        <v>2855</v>
      </c>
      <c r="G1374" s="212" t="s">
        <v>2856</v>
      </c>
      <c r="H1374" s="212" t="s">
        <v>2298</v>
      </c>
      <c r="I1374" s="212">
        <v>93</v>
      </c>
    </row>
    <row r="1375" spans="1:9" x14ac:dyDescent="0.2">
      <c r="A1375" s="843" t="s">
        <v>2390</v>
      </c>
      <c r="B1375" s="1332">
        <f>'Part 2 DA Summary'!H22</f>
        <v>0</v>
      </c>
      <c r="C1375" s="212" t="s">
        <v>3695</v>
      </c>
      <c r="D1375" s="1332"/>
      <c r="E1375" s="1332"/>
      <c r="F1375" s="212" t="s">
        <v>2857</v>
      </c>
      <c r="G1375" s="212" t="s">
        <v>2858</v>
      </c>
      <c r="H1375" s="212" t="s">
        <v>2298</v>
      </c>
      <c r="I1375" s="212">
        <v>94</v>
      </c>
    </row>
    <row r="1376" spans="1:9" x14ac:dyDescent="0.2">
      <c r="A1376" s="843" t="s">
        <v>2391</v>
      </c>
      <c r="B1376" s="1332">
        <f>'Part 2 DA Summary'!H23</f>
        <v>0</v>
      </c>
      <c r="C1376" s="212" t="s">
        <v>3695</v>
      </c>
      <c r="D1376" s="1332"/>
      <c r="E1376" s="1332"/>
      <c r="F1376" s="212" t="s">
        <v>2859</v>
      </c>
      <c r="G1376" s="212" t="s">
        <v>2860</v>
      </c>
      <c r="H1376" s="212" t="s">
        <v>2298</v>
      </c>
      <c r="I1376" s="212">
        <v>95</v>
      </c>
    </row>
    <row r="1377" spans="1:9" x14ac:dyDescent="0.2">
      <c r="A1377" s="843" t="s">
        <v>2392</v>
      </c>
      <c r="B1377" s="1332">
        <f>'Part 2 DA Summary'!H24</f>
        <v>0</v>
      </c>
      <c r="C1377" s="212" t="s">
        <v>3695</v>
      </c>
      <c r="D1377" s="1332"/>
      <c r="E1377" s="1332"/>
      <c r="F1377" s="212" t="s">
        <v>2861</v>
      </c>
      <c r="G1377" s="212" t="s">
        <v>2862</v>
      </c>
      <c r="H1377" s="212" t="s">
        <v>2298</v>
      </c>
      <c r="I1377" s="212">
        <v>96</v>
      </c>
    </row>
    <row r="1378" spans="1:9" x14ac:dyDescent="0.2">
      <c r="A1378" s="843" t="s">
        <v>2393</v>
      </c>
      <c r="B1378" s="1332">
        <f>'Part 2 DA Summary'!H25</f>
        <v>0</v>
      </c>
      <c r="C1378" s="212" t="s">
        <v>3695</v>
      </c>
      <c r="D1378" s="1332"/>
      <c r="E1378" s="1332"/>
      <c r="F1378" s="212" t="s">
        <v>2863</v>
      </c>
      <c r="G1378" s="212" t="s">
        <v>2864</v>
      </c>
      <c r="H1378" s="212" t="s">
        <v>2298</v>
      </c>
      <c r="I1378" s="212">
        <v>97</v>
      </c>
    </row>
    <row r="1379" spans="1:9" x14ac:dyDescent="0.2">
      <c r="A1379" s="843" t="s">
        <v>2394</v>
      </c>
      <c r="B1379" s="1332">
        <f>'Part 2 DA Summary'!H26</f>
        <v>0</v>
      </c>
      <c r="C1379" s="212" t="s">
        <v>3695</v>
      </c>
      <c r="D1379" s="1332"/>
      <c r="E1379" s="1332"/>
      <c r="F1379" s="212" t="s">
        <v>2865</v>
      </c>
      <c r="G1379" s="212" t="s">
        <v>2866</v>
      </c>
      <c r="H1379" s="212" t="s">
        <v>2298</v>
      </c>
      <c r="I1379" s="212">
        <v>98</v>
      </c>
    </row>
    <row r="1380" spans="1:9" x14ac:dyDescent="0.2">
      <c r="A1380" s="843" t="s">
        <v>2395</v>
      </c>
      <c r="B1380" s="1332">
        <f>'Part 2 DA Summary'!H27</f>
        <v>0</v>
      </c>
      <c r="C1380" s="212" t="s">
        <v>3695</v>
      </c>
      <c r="D1380" s="1332"/>
      <c r="E1380" s="1332"/>
      <c r="F1380" s="212" t="s">
        <v>2867</v>
      </c>
      <c r="G1380" s="212" t="s">
        <v>2868</v>
      </c>
      <c r="H1380" s="212" t="s">
        <v>2298</v>
      </c>
      <c r="I1380" s="212">
        <v>99</v>
      </c>
    </row>
    <row r="1381" spans="1:9" x14ac:dyDescent="0.2">
      <c r="A1381" s="843" t="s">
        <v>2396</v>
      </c>
      <c r="B1381" s="1332">
        <f>'Part 2 DA Summary'!H28</f>
        <v>0</v>
      </c>
      <c r="C1381" s="212" t="s">
        <v>3695</v>
      </c>
      <c r="D1381" s="1332"/>
      <c r="E1381" s="1332"/>
      <c r="F1381" s="212" t="s">
        <v>2869</v>
      </c>
      <c r="G1381" s="212" t="s">
        <v>2870</v>
      </c>
      <c r="H1381" s="212" t="s">
        <v>2298</v>
      </c>
      <c r="I1381" s="212">
        <v>100</v>
      </c>
    </row>
    <row r="1382" spans="1:9" x14ac:dyDescent="0.2">
      <c r="A1382" s="843" t="s">
        <v>2397</v>
      </c>
      <c r="B1382" s="1332">
        <f>'Part 2 DA Summary'!H29</f>
        <v>0</v>
      </c>
      <c r="C1382" s="212" t="s">
        <v>3695</v>
      </c>
      <c r="D1382" s="1332"/>
      <c r="E1382" s="1332"/>
      <c r="F1382" s="212" t="s">
        <v>2871</v>
      </c>
      <c r="G1382" s="212" t="s">
        <v>2872</v>
      </c>
      <c r="H1382" s="212" t="s">
        <v>2298</v>
      </c>
      <c r="I1382" s="212">
        <v>101</v>
      </c>
    </row>
    <row r="1383" spans="1:9" x14ac:dyDescent="0.2">
      <c r="A1383" s="843" t="s">
        <v>2398</v>
      </c>
      <c r="B1383" s="1332">
        <f>'Part 2 DA Summary'!H30</f>
        <v>0</v>
      </c>
      <c r="C1383" s="212" t="s">
        <v>3695</v>
      </c>
      <c r="D1383" s="1332"/>
      <c r="E1383" s="1332"/>
      <c r="F1383" s="212" t="s">
        <v>2873</v>
      </c>
      <c r="G1383" s="212" t="s">
        <v>2874</v>
      </c>
      <c r="H1383" s="212" t="s">
        <v>2298</v>
      </c>
      <c r="I1383" s="212">
        <v>102</v>
      </c>
    </row>
    <row r="1384" spans="1:9" x14ac:dyDescent="0.2">
      <c r="A1384" s="843" t="s">
        <v>2399</v>
      </c>
      <c r="B1384" s="1332">
        <f>'Part 2 DA Summary'!H31</f>
        <v>0</v>
      </c>
      <c r="C1384" s="212" t="s">
        <v>3695</v>
      </c>
      <c r="D1384" s="1332"/>
      <c r="E1384" s="1332"/>
      <c r="F1384" s="212" t="s">
        <v>2875</v>
      </c>
      <c r="G1384" s="212" t="s">
        <v>2876</v>
      </c>
      <c r="H1384" s="212" t="s">
        <v>2298</v>
      </c>
      <c r="I1384" s="212">
        <v>103</v>
      </c>
    </row>
    <row r="1385" spans="1:9" x14ac:dyDescent="0.2">
      <c r="A1385" s="843" t="s">
        <v>2400</v>
      </c>
      <c r="B1385" s="1332">
        <f>'Part 2 DA Summary'!H32</f>
        <v>0</v>
      </c>
      <c r="C1385" s="212" t="s">
        <v>3695</v>
      </c>
      <c r="D1385" s="1332"/>
      <c r="E1385" s="1332"/>
      <c r="F1385" s="212" t="s">
        <v>2877</v>
      </c>
      <c r="G1385" s="212" t="s">
        <v>2878</v>
      </c>
      <c r="H1385" s="212" t="s">
        <v>2298</v>
      </c>
      <c r="I1385" s="212">
        <v>104</v>
      </c>
    </row>
    <row r="1386" spans="1:9" x14ac:dyDescent="0.2">
      <c r="A1386" s="843" t="s">
        <v>2401</v>
      </c>
      <c r="B1386" s="1332">
        <f>'Part 2 DA Summary'!H33</f>
        <v>0</v>
      </c>
      <c r="C1386" s="212" t="s">
        <v>3695</v>
      </c>
      <c r="D1386" s="1332"/>
      <c r="E1386" s="1332"/>
      <c r="F1386" s="212" t="s">
        <v>2879</v>
      </c>
      <c r="G1386" s="212" t="s">
        <v>2880</v>
      </c>
      <c r="H1386" s="212" t="s">
        <v>2298</v>
      </c>
      <c r="I1386" s="212">
        <v>105</v>
      </c>
    </row>
    <row r="1387" spans="1:9" x14ac:dyDescent="0.2">
      <c r="A1387" s="843" t="s">
        <v>2402</v>
      </c>
      <c r="B1387" s="1332">
        <f>'Part 2 DA Summary'!H34</f>
        <v>0</v>
      </c>
      <c r="C1387" s="212" t="s">
        <v>3695</v>
      </c>
      <c r="D1387" s="1332"/>
      <c r="E1387" s="1332"/>
      <c r="F1387" s="212" t="s">
        <v>2881</v>
      </c>
      <c r="G1387" s="212" t="s">
        <v>2882</v>
      </c>
      <c r="H1387" s="212" t="s">
        <v>2298</v>
      </c>
      <c r="I1387" s="212">
        <v>106</v>
      </c>
    </row>
    <row r="1388" spans="1:9" x14ac:dyDescent="0.2">
      <c r="A1388" s="843" t="s">
        <v>2403</v>
      </c>
      <c r="B1388" s="1332">
        <f>'Part 2 DA Summary'!H35</f>
        <v>0</v>
      </c>
      <c r="C1388" s="212" t="s">
        <v>3695</v>
      </c>
      <c r="D1388" s="1332"/>
      <c r="E1388" s="1332"/>
      <c r="F1388" s="212" t="s">
        <v>2883</v>
      </c>
      <c r="G1388" s="212" t="s">
        <v>2884</v>
      </c>
      <c r="H1388" s="212" t="s">
        <v>2298</v>
      </c>
      <c r="I1388" s="212">
        <v>107</v>
      </c>
    </row>
    <row r="1389" spans="1:9" x14ac:dyDescent="0.2">
      <c r="A1389" s="843" t="s">
        <v>2404</v>
      </c>
      <c r="B1389" s="1332">
        <f>'Part 2 DA Summary'!H36</f>
        <v>0</v>
      </c>
      <c r="C1389" s="212" t="s">
        <v>3695</v>
      </c>
      <c r="D1389" s="1332"/>
      <c r="E1389" s="1332"/>
      <c r="F1389" s="212" t="s">
        <v>2885</v>
      </c>
      <c r="G1389" s="212" t="s">
        <v>2886</v>
      </c>
      <c r="H1389" s="212" t="s">
        <v>2298</v>
      </c>
      <c r="I1389" s="212">
        <v>108</v>
      </c>
    </row>
    <row r="1390" spans="1:9" x14ac:dyDescent="0.2">
      <c r="A1390" s="843" t="s">
        <v>2405</v>
      </c>
      <c r="B1390" s="1332">
        <f>'Part 2 DA Summary'!H37</f>
        <v>0</v>
      </c>
      <c r="C1390" s="212" t="s">
        <v>3695</v>
      </c>
      <c r="D1390" s="1332"/>
      <c r="E1390" s="1332"/>
      <c r="F1390" s="212" t="s">
        <v>2887</v>
      </c>
      <c r="G1390" s="212" t="s">
        <v>2888</v>
      </c>
      <c r="H1390" s="212" t="s">
        <v>2298</v>
      </c>
      <c r="I1390" s="212">
        <v>109</v>
      </c>
    </row>
    <row r="1391" spans="1:9" x14ac:dyDescent="0.2">
      <c r="A1391" s="843" t="s">
        <v>2406</v>
      </c>
      <c r="B1391" s="1332">
        <f>'Part 2 DA Summary'!H38</f>
        <v>0</v>
      </c>
      <c r="C1391" s="212" t="s">
        <v>3695</v>
      </c>
      <c r="D1391" s="1332"/>
      <c r="E1391" s="1332"/>
      <c r="F1391" s="212" t="s">
        <v>2889</v>
      </c>
      <c r="G1391" s="212" t="s">
        <v>2890</v>
      </c>
      <c r="H1391" s="212" t="s">
        <v>2298</v>
      </c>
      <c r="I1391" s="212">
        <v>110</v>
      </c>
    </row>
    <row r="1392" spans="1:9" x14ac:dyDescent="0.2">
      <c r="A1392" s="843" t="s">
        <v>2407</v>
      </c>
      <c r="B1392" s="1332">
        <f>'Part 2 DA Summary'!H39</f>
        <v>0</v>
      </c>
      <c r="C1392" s="212" t="s">
        <v>3695</v>
      </c>
      <c r="D1392" s="1332"/>
      <c r="E1392" s="1332"/>
      <c r="F1392" s="212" t="s">
        <v>2891</v>
      </c>
      <c r="G1392" s="212" t="s">
        <v>2892</v>
      </c>
      <c r="H1392" s="212" t="s">
        <v>2298</v>
      </c>
      <c r="I1392" s="212">
        <v>111</v>
      </c>
    </row>
    <row r="1393" spans="1:9" x14ac:dyDescent="0.2">
      <c r="A1393" s="843" t="s">
        <v>2408</v>
      </c>
      <c r="B1393" s="1332">
        <f>'Part 2 DA Summary'!H40</f>
        <v>0</v>
      </c>
      <c r="C1393" s="212" t="s">
        <v>3695</v>
      </c>
      <c r="D1393" s="1332"/>
      <c r="E1393" s="1332"/>
      <c r="F1393" s="212" t="s">
        <v>2893</v>
      </c>
      <c r="G1393" s="212" t="s">
        <v>2894</v>
      </c>
      <c r="H1393" s="212" t="s">
        <v>2298</v>
      </c>
      <c r="I1393" s="212">
        <v>112</v>
      </c>
    </row>
    <row r="1394" spans="1:9" x14ac:dyDescent="0.2">
      <c r="A1394" s="843" t="s">
        <v>2409</v>
      </c>
      <c r="B1394" s="1332">
        <f>'Part 2 DA Summary'!H41</f>
        <v>0</v>
      </c>
      <c r="C1394" s="212" t="s">
        <v>3695</v>
      </c>
      <c r="D1394" s="1332"/>
      <c r="E1394" s="1332"/>
      <c r="F1394" s="212" t="s">
        <v>2895</v>
      </c>
      <c r="G1394" s="212" t="s">
        <v>2896</v>
      </c>
      <c r="H1394" s="212" t="s">
        <v>2298</v>
      </c>
      <c r="I1394" s="212">
        <v>113</v>
      </c>
    </row>
    <row r="1395" spans="1:9" x14ac:dyDescent="0.2">
      <c r="A1395" s="843" t="s">
        <v>2410</v>
      </c>
      <c r="B1395" s="1332">
        <f>'Part 2 DA Summary'!H42</f>
        <v>0</v>
      </c>
      <c r="C1395" s="212" t="s">
        <v>3695</v>
      </c>
      <c r="D1395" s="1332"/>
      <c r="E1395" s="1332"/>
      <c r="F1395" s="212" t="s">
        <v>2897</v>
      </c>
      <c r="G1395" s="212" t="s">
        <v>2898</v>
      </c>
      <c r="H1395" s="212" t="s">
        <v>2298</v>
      </c>
      <c r="I1395" s="212">
        <v>114</v>
      </c>
    </row>
    <row r="1396" spans="1:9" x14ac:dyDescent="0.2">
      <c r="A1396" s="843" t="s">
        <v>2411</v>
      </c>
      <c r="B1396" s="1332">
        <f>'Part 2 DA Summary'!H43</f>
        <v>0</v>
      </c>
      <c r="C1396" s="212" t="s">
        <v>3695</v>
      </c>
      <c r="D1396" s="1332"/>
      <c r="E1396" s="1332"/>
      <c r="F1396" s="212" t="s">
        <v>2899</v>
      </c>
      <c r="G1396" s="212" t="s">
        <v>2900</v>
      </c>
      <c r="H1396" s="212" t="s">
        <v>2298</v>
      </c>
      <c r="I1396" s="212">
        <v>115</v>
      </c>
    </row>
    <row r="1397" spans="1:9" x14ac:dyDescent="0.2">
      <c r="A1397" s="843" t="s">
        <v>2412</v>
      </c>
      <c r="B1397" s="1332">
        <f>'Part 2 DA Summary'!H44</f>
        <v>0</v>
      </c>
      <c r="C1397" s="212" t="s">
        <v>3695</v>
      </c>
      <c r="D1397" s="1332"/>
      <c r="E1397" s="1332"/>
      <c r="F1397" s="212" t="s">
        <v>2901</v>
      </c>
      <c r="G1397" s="212" t="s">
        <v>2902</v>
      </c>
      <c r="H1397" s="212" t="s">
        <v>2298</v>
      </c>
      <c r="I1397" s="212">
        <v>116</v>
      </c>
    </row>
    <row r="1398" spans="1:9" x14ac:dyDescent="0.2">
      <c r="A1398" s="843" t="s">
        <v>2413</v>
      </c>
      <c r="B1398" s="1332">
        <f>'Part 2 DA Summary'!H45</f>
        <v>0</v>
      </c>
      <c r="C1398" s="212" t="s">
        <v>3695</v>
      </c>
      <c r="D1398" s="1332"/>
      <c r="E1398" s="1332"/>
      <c r="F1398" s="212" t="s">
        <v>2903</v>
      </c>
      <c r="G1398" s="212" t="s">
        <v>2904</v>
      </c>
      <c r="H1398" s="212" t="s">
        <v>2298</v>
      </c>
      <c r="I1398" s="212">
        <v>117</v>
      </c>
    </row>
    <row r="1399" spans="1:9" x14ac:dyDescent="0.2">
      <c r="A1399" s="843" t="s">
        <v>2414</v>
      </c>
      <c r="B1399" s="1332">
        <f>'Part 2 DA Summary'!H46</f>
        <v>0</v>
      </c>
      <c r="C1399" s="212" t="s">
        <v>3695</v>
      </c>
      <c r="D1399" s="1332"/>
      <c r="E1399" s="1332"/>
      <c r="F1399" s="212" t="s">
        <v>2905</v>
      </c>
      <c r="G1399" s="212" t="s">
        <v>2906</v>
      </c>
      <c r="H1399" s="212" t="s">
        <v>2298</v>
      </c>
      <c r="I1399" s="212">
        <v>118</v>
      </c>
    </row>
    <row r="1400" spans="1:9" x14ac:dyDescent="0.2">
      <c r="A1400" s="843" t="s">
        <v>2415</v>
      </c>
      <c r="B1400" s="1332">
        <f>'Part 2 DA Summary'!H47</f>
        <v>0</v>
      </c>
      <c r="C1400" s="212" t="s">
        <v>3695</v>
      </c>
      <c r="D1400" s="1332"/>
      <c r="E1400" s="1332"/>
      <c r="F1400" s="212" t="s">
        <v>2907</v>
      </c>
      <c r="G1400" s="212" t="s">
        <v>2908</v>
      </c>
      <c r="H1400" s="212" t="s">
        <v>2298</v>
      </c>
      <c r="I1400" s="212">
        <v>119</v>
      </c>
    </row>
    <row r="1401" spans="1:9" x14ac:dyDescent="0.2">
      <c r="A1401" s="843" t="s">
        <v>2416</v>
      </c>
      <c r="B1401" s="1332">
        <f>'Part 2 DA Summary'!H48</f>
        <v>0</v>
      </c>
      <c r="C1401" s="212" t="s">
        <v>3695</v>
      </c>
      <c r="D1401" s="1332"/>
      <c r="E1401" s="1332"/>
      <c r="F1401" s="212" t="s">
        <v>2909</v>
      </c>
      <c r="G1401" s="212" t="s">
        <v>2910</v>
      </c>
      <c r="H1401" s="212" t="s">
        <v>2298</v>
      </c>
      <c r="I1401" s="212">
        <v>120</v>
      </c>
    </row>
    <row r="1402" spans="1:9" x14ac:dyDescent="0.2">
      <c r="A1402" s="843" t="s">
        <v>2417</v>
      </c>
      <c r="B1402" s="1332">
        <f>'Part 2 DA Summary'!H49</f>
        <v>0</v>
      </c>
      <c r="C1402" s="212" t="s">
        <v>3695</v>
      </c>
      <c r="D1402" s="1332"/>
      <c r="E1402" s="1332"/>
      <c r="F1402" s="212" t="s">
        <v>2911</v>
      </c>
      <c r="G1402" s="212" t="s">
        <v>2912</v>
      </c>
      <c r="H1402" s="212" t="s">
        <v>2298</v>
      </c>
      <c r="I1402" s="212">
        <v>121</v>
      </c>
    </row>
    <row r="1403" spans="1:9" x14ac:dyDescent="0.2">
      <c r="A1403" s="843" t="s">
        <v>2418</v>
      </c>
      <c r="B1403" s="1332">
        <f>'Part 2 DA Summary'!H50</f>
        <v>0</v>
      </c>
      <c r="C1403" s="212" t="s">
        <v>3695</v>
      </c>
      <c r="D1403" s="1332"/>
      <c r="E1403" s="1332"/>
      <c r="F1403" s="212" t="s">
        <v>2913</v>
      </c>
      <c r="G1403" s="212" t="s">
        <v>2914</v>
      </c>
      <c r="H1403" s="212" t="s">
        <v>2298</v>
      </c>
      <c r="I1403" s="212">
        <v>122</v>
      </c>
    </row>
    <row r="1404" spans="1:9" x14ac:dyDescent="0.2">
      <c r="A1404" s="843" t="s">
        <v>2419</v>
      </c>
      <c r="B1404" s="1332">
        <f>'Part 2 DA Summary'!H51</f>
        <v>0</v>
      </c>
      <c r="C1404" s="212" t="s">
        <v>3695</v>
      </c>
      <c r="D1404" s="1332"/>
      <c r="E1404" s="1332"/>
      <c r="F1404" s="212" t="s">
        <v>2915</v>
      </c>
      <c r="G1404" s="212" t="s">
        <v>2916</v>
      </c>
      <c r="H1404" s="212" t="s">
        <v>2298</v>
      </c>
      <c r="I1404" s="212">
        <v>123</v>
      </c>
    </row>
    <row r="1405" spans="1:9" x14ac:dyDescent="0.2">
      <c r="A1405" s="843" t="s">
        <v>2420</v>
      </c>
      <c r="B1405" s="1332">
        <f>'Part 2 DA Summary'!H52</f>
        <v>0</v>
      </c>
      <c r="C1405" s="212" t="s">
        <v>3695</v>
      </c>
      <c r="D1405" s="1332"/>
      <c r="E1405" s="1332"/>
      <c r="F1405" s="212" t="s">
        <v>2917</v>
      </c>
      <c r="G1405" s="212" t="s">
        <v>2918</v>
      </c>
      <c r="H1405" s="212" t="s">
        <v>2298</v>
      </c>
      <c r="I1405" s="212">
        <v>124</v>
      </c>
    </row>
    <row r="1406" spans="1:9" x14ac:dyDescent="0.2">
      <c r="A1406" s="843" t="s">
        <v>2421</v>
      </c>
      <c r="B1406" s="1332">
        <f>'Part 2 DA Summary'!H53</f>
        <v>0</v>
      </c>
      <c r="C1406" s="212" t="s">
        <v>3695</v>
      </c>
      <c r="D1406" s="1332"/>
      <c r="E1406" s="1332"/>
      <c r="F1406" s="212" t="s">
        <v>2919</v>
      </c>
      <c r="G1406" s="212" t="s">
        <v>2920</v>
      </c>
      <c r="H1406" s="212" t="s">
        <v>2298</v>
      </c>
      <c r="I1406" s="212">
        <v>125</v>
      </c>
    </row>
    <row r="1407" spans="1:9" x14ac:dyDescent="0.2">
      <c r="A1407" s="843" t="s">
        <v>3725</v>
      </c>
      <c r="B1407" s="1331">
        <f>'Part 2 DA Summary'!J6</f>
        <v>0</v>
      </c>
      <c r="C1407" s="212" t="s">
        <v>3695</v>
      </c>
      <c r="D1407" s="1332"/>
      <c r="E1407" s="1332"/>
      <c r="F1407" s="212" t="s">
        <v>2921</v>
      </c>
      <c r="G1407" s="212" t="s">
        <v>2922</v>
      </c>
      <c r="H1407" s="212" t="s">
        <v>2298</v>
      </c>
      <c r="I1407" s="212">
        <v>126</v>
      </c>
    </row>
    <row r="1408" spans="1:9" x14ac:dyDescent="0.2">
      <c r="A1408" s="843" t="s">
        <v>2422</v>
      </c>
      <c r="B1408" s="1332">
        <f>'Part 2 DA Summary'!J13</f>
        <v>0</v>
      </c>
      <c r="C1408" s="212" t="s">
        <v>3695</v>
      </c>
      <c r="D1408" s="1332"/>
      <c r="E1408" s="1332"/>
      <c r="F1408" s="212" t="s">
        <v>2923</v>
      </c>
      <c r="G1408" s="212" t="s">
        <v>2924</v>
      </c>
      <c r="H1408" s="212" t="s">
        <v>2298</v>
      </c>
      <c r="I1408" s="212">
        <v>127</v>
      </c>
    </row>
    <row r="1409" spans="1:9" x14ac:dyDescent="0.2">
      <c r="A1409" s="843" t="s">
        <v>2423</v>
      </c>
      <c r="B1409" s="1332">
        <f>'Part 2 DA Summary'!J14</f>
        <v>0</v>
      </c>
      <c r="C1409" s="212" t="s">
        <v>3695</v>
      </c>
      <c r="D1409" s="1332"/>
      <c r="E1409" s="1332"/>
      <c r="F1409" s="212" t="s">
        <v>2925</v>
      </c>
      <c r="G1409" s="212" t="s">
        <v>2926</v>
      </c>
      <c r="H1409" s="212" t="s">
        <v>2298</v>
      </c>
      <c r="I1409" s="212">
        <v>128</v>
      </c>
    </row>
    <row r="1410" spans="1:9" x14ac:dyDescent="0.2">
      <c r="A1410" s="843" t="s">
        <v>2424</v>
      </c>
      <c r="B1410" s="1332">
        <f>'Part 2 DA Summary'!J15</f>
        <v>0</v>
      </c>
      <c r="C1410" s="212" t="s">
        <v>3695</v>
      </c>
      <c r="D1410" s="1332"/>
      <c r="E1410" s="1332"/>
      <c r="F1410" s="212" t="s">
        <v>2927</v>
      </c>
      <c r="G1410" s="212" t="s">
        <v>2928</v>
      </c>
      <c r="H1410" s="212" t="s">
        <v>2298</v>
      </c>
      <c r="I1410" s="212">
        <v>129</v>
      </c>
    </row>
    <row r="1411" spans="1:9" x14ac:dyDescent="0.2">
      <c r="A1411" s="843" t="s">
        <v>2425</v>
      </c>
      <c r="B1411" s="1332">
        <f>'Part 2 DA Summary'!J16</f>
        <v>0</v>
      </c>
      <c r="C1411" s="212" t="s">
        <v>3695</v>
      </c>
      <c r="D1411" s="1332"/>
      <c r="E1411" s="1332"/>
      <c r="F1411" s="212" t="s">
        <v>2929</v>
      </c>
      <c r="G1411" s="212" t="s">
        <v>2930</v>
      </c>
      <c r="H1411" s="212" t="s">
        <v>2298</v>
      </c>
      <c r="I1411" s="212">
        <v>130</v>
      </c>
    </row>
    <row r="1412" spans="1:9" x14ac:dyDescent="0.2">
      <c r="A1412" s="843" t="s">
        <v>2426</v>
      </c>
      <c r="B1412" s="1332">
        <f>'Part 2 DA Summary'!J17</f>
        <v>0</v>
      </c>
      <c r="C1412" s="212" t="s">
        <v>3695</v>
      </c>
      <c r="D1412" s="1332"/>
      <c r="E1412" s="1332"/>
      <c r="F1412" s="212" t="s">
        <v>2931</v>
      </c>
      <c r="G1412" s="212" t="s">
        <v>2932</v>
      </c>
      <c r="H1412" s="212" t="s">
        <v>2298</v>
      </c>
      <c r="I1412" s="212">
        <v>131</v>
      </c>
    </row>
    <row r="1413" spans="1:9" x14ac:dyDescent="0.2">
      <c r="A1413" s="843" t="s">
        <v>2427</v>
      </c>
      <c r="B1413" s="1332">
        <f>'Part 2 DA Summary'!J18</f>
        <v>0</v>
      </c>
      <c r="C1413" s="212" t="s">
        <v>3695</v>
      </c>
      <c r="D1413" s="1332"/>
      <c r="E1413" s="1332"/>
      <c r="F1413" s="212" t="s">
        <v>2933</v>
      </c>
      <c r="G1413" s="212" t="s">
        <v>2934</v>
      </c>
      <c r="H1413" s="212" t="s">
        <v>2298</v>
      </c>
      <c r="I1413" s="212">
        <v>132</v>
      </c>
    </row>
    <row r="1414" spans="1:9" x14ac:dyDescent="0.2">
      <c r="A1414" s="843" t="s">
        <v>2428</v>
      </c>
      <c r="B1414" s="1332">
        <f>'Part 2 DA Summary'!J19</f>
        <v>0</v>
      </c>
      <c r="C1414" s="212" t="s">
        <v>3695</v>
      </c>
      <c r="D1414" s="1332"/>
      <c r="E1414" s="1332"/>
      <c r="F1414" s="212" t="s">
        <v>2935</v>
      </c>
      <c r="G1414" s="212" t="s">
        <v>2936</v>
      </c>
      <c r="H1414" s="212" t="s">
        <v>2298</v>
      </c>
      <c r="I1414" s="212">
        <v>133</v>
      </c>
    </row>
    <row r="1415" spans="1:9" x14ac:dyDescent="0.2">
      <c r="A1415" s="843" t="s">
        <v>2429</v>
      </c>
      <c r="B1415" s="1332">
        <f>'Part 2 DA Summary'!J20</f>
        <v>0</v>
      </c>
      <c r="C1415" s="212" t="s">
        <v>3695</v>
      </c>
      <c r="D1415" s="1332"/>
      <c r="E1415" s="1332"/>
      <c r="F1415" s="212" t="s">
        <v>2937</v>
      </c>
      <c r="G1415" s="212" t="s">
        <v>2938</v>
      </c>
      <c r="H1415" s="212" t="s">
        <v>2298</v>
      </c>
      <c r="I1415" s="212">
        <v>134</v>
      </c>
    </row>
    <row r="1416" spans="1:9" x14ac:dyDescent="0.2">
      <c r="A1416" s="843" t="s">
        <v>2430</v>
      </c>
      <c r="B1416" s="1332">
        <f>'Part 2 DA Summary'!J21</f>
        <v>0</v>
      </c>
      <c r="C1416" s="212" t="s">
        <v>3695</v>
      </c>
      <c r="D1416" s="1332"/>
      <c r="E1416" s="1332"/>
      <c r="F1416" s="212" t="s">
        <v>2939</v>
      </c>
      <c r="G1416" s="212" t="s">
        <v>2940</v>
      </c>
      <c r="H1416" s="212" t="s">
        <v>2298</v>
      </c>
      <c r="I1416" s="212">
        <v>135</v>
      </c>
    </row>
    <row r="1417" spans="1:9" x14ac:dyDescent="0.2">
      <c r="A1417" s="843" t="s">
        <v>2431</v>
      </c>
      <c r="B1417" s="1332">
        <f>'Part 2 DA Summary'!J22</f>
        <v>0</v>
      </c>
      <c r="C1417" s="212" t="s">
        <v>3695</v>
      </c>
      <c r="D1417" s="1332"/>
      <c r="E1417" s="1332"/>
      <c r="F1417" s="212" t="s">
        <v>2941</v>
      </c>
      <c r="G1417" s="212" t="s">
        <v>2942</v>
      </c>
      <c r="H1417" s="212" t="s">
        <v>2298</v>
      </c>
      <c r="I1417" s="212">
        <v>136</v>
      </c>
    </row>
    <row r="1418" spans="1:9" x14ac:dyDescent="0.2">
      <c r="A1418" s="843" t="s">
        <v>2432</v>
      </c>
      <c r="B1418" s="1332">
        <f>'Part 2 DA Summary'!J23</f>
        <v>0</v>
      </c>
      <c r="C1418" s="212" t="s">
        <v>3695</v>
      </c>
      <c r="D1418" s="1332"/>
      <c r="E1418" s="1332"/>
      <c r="F1418" s="212" t="s">
        <v>2943</v>
      </c>
      <c r="G1418" s="212" t="s">
        <v>2944</v>
      </c>
      <c r="H1418" s="212" t="s">
        <v>2298</v>
      </c>
      <c r="I1418" s="212">
        <v>137</v>
      </c>
    </row>
    <row r="1419" spans="1:9" x14ac:dyDescent="0.2">
      <c r="A1419" s="843" t="s">
        <v>2433</v>
      </c>
      <c r="B1419" s="1332">
        <f>'Part 2 DA Summary'!J24</f>
        <v>0</v>
      </c>
      <c r="C1419" s="212" t="s">
        <v>3695</v>
      </c>
      <c r="D1419" s="1332"/>
      <c r="E1419" s="1332"/>
      <c r="F1419" s="212" t="s">
        <v>2945</v>
      </c>
      <c r="G1419" s="212" t="s">
        <v>2946</v>
      </c>
      <c r="H1419" s="212" t="s">
        <v>2298</v>
      </c>
      <c r="I1419" s="212">
        <v>138</v>
      </c>
    </row>
    <row r="1420" spans="1:9" x14ac:dyDescent="0.2">
      <c r="A1420" s="843" t="s">
        <v>2434</v>
      </c>
      <c r="B1420" s="1332">
        <f>'Part 2 DA Summary'!J25</f>
        <v>0</v>
      </c>
      <c r="C1420" s="212" t="s">
        <v>3695</v>
      </c>
      <c r="D1420" s="1332"/>
      <c r="E1420" s="1332"/>
      <c r="F1420" s="212" t="s">
        <v>2947</v>
      </c>
      <c r="G1420" s="212" t="s">
        <v>2948</v>
      </c>
      <c r="H1420" s="212" t="s">
        <v>2298</v>
      </c>
      <c r="I1420" s="212">
        <v>139</v>
      </c>
    </row>
    <row r="1421" spans="1:9" x14ac:dyDescent="0.2">
      <c r="A1421" s="843" t="s">
        <v>2435</v>
      </c>
      <c r="B1421" s="1332">
        <f>'Part 2 DA Summary'!J26</f>
        <v>0</v>
      </c>
      <c r="C1421" s="212" t="s">
        <v>3695</v>
      </c>
      <c r="D1421" s="1332"/>
      <c r="E1421" s="1332"/>
      <c r="F1421" s="212" t="s">
        <v>2949</v>
      </c>
      <c r="G1421" s="212" t="s">
        <v>2950</v>
      </c>
      <c r="H1421" s="212" t="s">
        <v>2298</v>
      </c>
      <c r="I1421" s="212">
        <v>140</v>
      </c>
    </row>
    <row r="1422" spans="1:9" x14ac:dyDescent="0.2">
      <c r="A1422" s="843" t="s">
        <v>2436</v>
      </c>
      <c r="B1422" s="1332">
        <f>'Part 2 DA Summary'!J27</f>
        <v>0</v>
      </c>
      <c r="C1422" s="212" t="s">
        <v>3695</v>
      </c>
      <c r="D1422" s="1332"/>
      <c r="E1422" s="1332"/>
      <c r="F1422" s="212" t="s">
        <v>2951</v>
      </c>
      <c r="G1422" s="212" t="s">
        <v>2952</v>
      </c>
      <c r="H1422" s="212" t="s">
        <v>2298</v>
      </c>
      <c r="I1422" s="212">
        <v>141</v>
      </c>
    </row>
    <row r="1423" spans="1:9" x14ac:dyDescent="0.2">
      <c r="A1423" s="843" t="s">
        <v>2437</v>
      </c>
      <c r="B1423" s="1332">
        <f>'Part 2 DA Summary'!J28</f>
        <v>0</v>
      </c>
      <c r="C1423" s="212" t="s">
        <v>3695</v>
      </c>
      <c r="D1423" s="1332"/>
      <c r="E1423" s="1332"/>
      <c r="F1423" s="212" t="s">
        <v>2953</v>
      </c>
      <c r="G1423" s="212" t="s">
        <v>2954</v>
      </c>
      <c r="H1423" s="212" t="s">
        <v>2298</v>
      </c>
      <c r="I1423" s="212">
        <v>142</v>
      </c>
    </row>
    <row r="1424" spans="1:9" x14ac:dyDescent="0.2">
      <c r="A1424" s="843" t="s">
        <v>2438</v>
      </c>
      <c r="B1424" s="1332">
        <f>'Part 2 DA Summary'!J29</f>
        <v>0</v>
      </c>
      <c r="C1424" s="212" t="s">
        <v>3695</v>
      </c>
      <c r="D1424" s="1332"/>
      <c r="E1424" s="1332"/>
      <c r="F1424" s="212" t="s">
        <v>2955</v>
      </c>
      <c r="G1424" s="212" t="s">
        <v>2956</v>
      </c>
      <c r="H1424" s="212" t="s">
        <v>2298</v>
      </c>
      <c r="I1424" s="212">
        <v>143</v>
      </c>
    </row>
    <row r="1425" spans="1:9" x14ac:dyDescent="0.2">
      <c r="A1425" s="843" t="s">
        <v>2439</v>
      </c>
      <c r="B1425" s="1332">
        <f>'Part 2 DA Summary'!J30</f>
        <v>0</v>
      </c>
      <c r="C1425" s="212" t="s">
        <v>3695</v>
      </c>
      <c r="D1425" s="1332"/>
      <c r="E1425" s="1332"/>
      <c r="F1425" s="212" t="s">
        <v>2957</v>
      </c>
      <c r="G1425" s="212" t="s">
        <v>2958</v>
      </c>
      <c r="H1425" s="212" t="s">
        <v>2298</v>
      </c>
      <c r="I1425" s="212">
        <v>144</v>
      </c>
    </row>
    <row r="1426" spans="1:9" x14ac:dyDescent="0.2">
      <c r="A1426" s="843" t="s">
        <v>2440</v>
      </c>
      <c r="B1426" s="1332">
        <f>'Part 2 DA Summary'!J31</f>
        <v>0</v>
      </c>
      <c r="C1426" s="212" t="s">
        <v>3695</v>
      </c>
      <c r="D1426" s="1332"/>
      <c r="E1426" s="1332"/>
      <c r="F1426" s="212" t="s">
        <v>2959</v>
      </c>
      <c r="G1426" s="212" t="s">
        <v>2960</v>
      </c>
      <c r="H1426" s="212" t="s">
        <v>2298</v>
      </c>
      <c r="I1426" s="212">
        <v>145</v>
      </c>
    </row>
    <row r="1427" spans="1:9" x14ac:dyDescent="0.2">
      <c r="A1427" s="843" t="s">
        <v>2441</v>
      </c>
      <c r="B1427" s="1332">
        <f>'Part 2 DA Summary'!J32</f>
        <v>0</v>
      </c>
      <c r="C1427" s="212" t="s">
        <v>3695</v>
      </c>
      <c r="D1427" s="1332"/>
      <c r="E1427" s="1332"/>
      <c r="F1427" s="212" t="s">
        <v>2961</v>
      </c>
      <c r="G1427" s="212" t="s">
        <v>2962</v>
      </c>
      <c r="H1427" s="212" t="s">
        <v>2298</v>
      </c>
      <c r="I1427" s="212">
        <v>146</v>
      </c>
    </row>
    <row r="1428" spans="1:9" x14ac:dyDescent="0.2">
      <c r="A1428" s="843" t="s">
        <v>2442</v>
      </c>
      <c r="B1428" s="1332">
        <f>'Part 2 DA Summary'!J33</f>
        <v>0</v>
      </c>
      <c r="C1428" s="212" t="s">
        <v>3695</v>
      </c>
      <c r="D1428" s="1332"/>
      <c r="E1428" s="1332"/>
      <c r="F1428" s="212" t="s">
        <v>2963</v>
      </c>
      <c r="G1428" s="212" t="s">
        <v>2964</v>
      </c>
      <c r="H1428" s="212" t="s">
        <v>2298</v>
      </c>
      <c r="I1428" s="212">
        <v>147</v>
      </c>
    </row>
    <row r="1429" spans="1:9" x14ac:dyDescent="0.2">
      <c r="A1429" s="843" t="s">
        <v>2443</v>
      </c>
      <c r="B1429" s="1332">
        <f>'Part 2 DA Summary'!J34</f>
        <v>0</v>
      </c>
      <c r="C1429" s="212" t="s">
        <v>3695</v>
      </c>
      <c r="D1429" s="1332"/>
      <c r="E1429" s="1332"/>
      <c r="F1429" s="212" t="s">
        <v>2965</v>
      </c>
      <c r="G1429" s="212" t="s">
        <v>2966</v>
      </c>
      <c r="H1429" s="212" t="s">
        <v>2298</v>
      </c>
      <c r="I1429" s="212">
        <v>148</v>
      </c>
    </row>
    <row r="1430" spans="1:9" x14ac:dyDescent="0.2">
      <c r="A1430" s="843" t="s">
        <v>2444</v>
      </c>
      <c r="B1430" s="1332">
        <f>'Part 2 DA Summary'!J35</f>
        <v>0</v>
      </c>
      <c r="C1430" s="212" t="s">
        <v>3695</v>
      </c>
      <c r="D1430" s="1332"/>
      <c r="E1430" s="1332"/>
      <c r="F1430" s="212" t="s">
        <v>2967</v>
      </c>
      <c r="G1430" s="212" t="s">
        <v>2968</v>
      </c>
      <c r="H1430" s="212" t="s">
        <v>2298</v>
      </c>
      <c r="I1430" s="212">
        <v>149</v>
      </c>
    </row>
    <row r="1431" spans="1:9" x14ac:dyDescent="0.2">
      <c r="A1431" s="843" t="s">
        <v>2445</v>
      </c>
      <c r="B1431" s="1332">
        <f>'Part 2 DA Summary'!J36</f>
        <v>0</v>
      </c>
      <c r="C1431" s="212" t="s">
        <v>3695</v>
      </c>
      <c r="D1431" s="1332"/>
      <c r="E1431" s="1332"/>
      <c r="F1431" s="212" t="s">
        <v>2969</v>
      </c>
      <c r="G1431" s="212" t="s">
        <v>2970</v>
      </c>
      <c r="H1431" s="212" t="s">
        <v>2298</v>
      </c>
      <c r="I1431" s="212">
        <v>150</v>
      </c>
    </row>
    <row r="1432" spans="1:9" x14ac:dyDescent="0.2">
      <c r="A1432" s="843" t="s">
        <v>2446</v>
      </c>
      <c r="B1432" s="1332">
        <f>'Part 2 DA Summary'!J37</f>
        <v>0</v>
      </c>
      <c r="C1432" s="212" t="s">
        <v>3695</v>
      </c>
      <c r="D1432" s="1332"/>
      <c r="E1432" s="1332"/>
      <c r="F1432" s="212" t="s">
        <v>2971</v>
      </c>
      <c r="G1432" s="212" t="s">
        <v>2972</v>
      </c>
      <c r="H1432" s="212" t="s">
        <v>2298</v>
      </c>
      <c r="I1432" s="212">
        <v>151</v>
      </c>
    </row>
    <row r="1433" spans="1:9" x14ac:dyDescent="0.2">
      <c r="A1433" s="843" t="s">
        <v>2447</v>
      </c>
      <c r="B1433" s="1332">
        <f>'Part 2 DA Summary'!J38</f>
        <v>0</v>
      </c>
      <c r="C1433" s="212" t="s">
        <v>3695</v>
      </c>
      <c r="D1433" s="1332"/>
      <c r="E1433" s="1332"/>
      <c r="F1433" s="212" t="s">
        <v>2973</v>
      </c>
      <c r="G1433" s="212" t="s">
        <v>2974</v>
      </c>
      <c r="H1433" s="212" t="s">
        <v>2298</v>
      </c>
      <c r="I1433" s="212">
        <v>152</v>
      </c>
    </row>
    <row r="1434" spans="1:9" x14ac:dyDescent="0.2">
      <c r="A1434" s="843" t="s">
        <v>2448</v>
      </c>
      <c r="B1434" s="1332">
        <f>'Part 2 DA Summary'!J39</f>
        <v>0</v>
      </c>
      <c r="C1434" s="212" t="s">
        <v>3695</v>
      </c>
      <c r="D1434" s="1332"/>
      <c r="E1434" s="1332"/>
      <c r="F1434" s="212" t="s">
        <v>2975</v>
      </c>
      <c r="G1434" s="212" t="s">
        <v>2976</v>
      </c>
      <c r="H1434" s="212" t="s">
        <v>2298</v>
      </c>
      <c r="I1434" s="212">
        <v>153</v>
      </c>
    </row>
    <row r="1435" spans="1:9" x14ac:dyDescent="0.2">
      <c r="A1435" s="843" t="s">
        <v>2449</v>
      </c>
      <c r="B1435" s="1332">
        <f>'Part 2 DA Summary'!J40</f>
        <v>0</v>
      </c>
      <c r="C1435" s="212" t="s">
        <v>3695</v>
      </c>
      <c r="D1435" s="1332"/>
      <c r="E1435" s="1332"/>
      <c r="F1435" s="212" t="s">
        <v>2977</v>
      </c>
      <c r="G1435" s="212" t="s">
        <v>2978</v>
      </c>
      <c r="H1435" s="212" t="s">
        <v>2298</v>
      </c>
      <c r="I1435" s="212">
        <v>154</v>
      </c>
    </row>
    <row r="1436" spans="1:9" x14ac:dyDescent="0.2">
      <c r="A1436" s="843" t="s">
        <v>2450</v>
      </c>
      <c r="B1436" s="1332">
        <f>'Part 2 DA Summary'!J41</f>
        <v>0</v>
      </c>
      <c r="C1436" s="212" t="s">
        <v>3695</v>
      </c>
      <c r="D1436" s="1332"/>
      <c r="E1436" s="1332"/>
      <c r="F1436" s="212" t="s">
        <v>2979</v>
      </c>
      <c r="G1436" s="212" t="s">
        <v>2980</v>
      </c>
      <c r="H1436" s="212" t="s">
        <v>2298</v>
      </c>
      <c r="I1436" s="212">
        <v>155</v>
      </c>
    </row>
    <row r="1437" spans="1:9" x14ac:dyDescent="0.2">
      <c r="A1437" s="843" t="s">
        <v>2451</v>
      </c>
      <c r="B1437" s="1332">
        <f>'Part 2 DA Summary'!J42</f>
        <v>0</v>
      </c>
      <c r="C1437" s="212" t="s">
        <v>3695</v>
      </c>
      <c r="D1437" s="1332"/>
      <c r="E1437" s="1332"/>
      <c r="F1437" s="212" t="s">
        <v>2981</v>
      </c>
      <c r="G1437" s="212" t="s">
        <v>2982</v>
      </c>
      <c r="H1437" s="212" t="s">
        <v>2298</v>
      </c>
      <c r="I1437" s="212">
        <v>156</v>
      </c>
    </row>
    <row r="1438" spans="1:9" x14ac:dyDescent="0.2">
      <c r="A1438" s="843" t="s">
        <v>2452</v>
      </c>
      <c r="B1438" s="1332">
        <f>'Part 2 DA Summary'!J43</f>
        <v>0</v>
      </c>
      <c r="C1438" s="212" t="s">
        <v>3695</v>
      </c>
      <c r="D1438" s="1332"/>
      <c r="E1438" s="1332"/>
      <c r="F1438" s="212" t="s">
        <v>2983</v>
      </c>
      <c r="G1438" s="212" t="s">
        <v>2984</v>
      </c>
      <c r="H1438" s="212" t="s">
        <v>2298</v>
      </c>
      <c r="I1438" s="212">
        <v>157</v>
      </c>
    </row>
    <row r="1439" spans="1:9" x14ac:dyDescent="0.2">
      <c r="A1439" s="843" t="s">
        <v>2453</v>
      </c>
      <c r="B1439" s="1332">
        <f>'Part 2 DA Summary'!J44</f>
        <v>0</v>
      </c>
      <c r="C1439" s="212" t="s">
        <v>3695</v>
      </c>
      <c r="D1439" s="1332"/>
      <c r="E1439" s="1332"/>
      <c r="F1439" s="212" t="s">
        <v>2985</v>
      </c>
      <c r="G1439" s="212" t="s">
        <v>2986</v>
      </c>
      <c r="H1439" s="212" t="s">
        <v>2298</v>
      </c>
      <c r="I1439" s="212">
        <v>158</v>
      </c>
    </row>
    <row r="1440" spans="1:9" x14ac:dyDescent="0.2">
      <c r="A1440" s="843" t="s">
        <v>2454</v>
      </c>
      <c r="B1440" s="1332">
        <f>'Part 2 DA Summary'!J45</f>
        <v>0</v>
      </c>
      <c r="C1440" s="212" t="s">
        <v>3695</v>
      </c>
      <c r="D1440" s="1332"/>
      <c r="E1440" s="1332"/>
      <c r="F1440" s="212" t="s">
        <v>2987</v>
      </c>
      <c r="G1440" s="212" t="s">
        <v>2988</v>
      </c>
      <c r="H1440" s="212" t="s">
        <v>2298</v>
      </c>
      <c r="I1440" s="212">
        <v>159</v>
      </c>
    </row>
    <row r="1441" spans="1:9" x14ac:dyDescent="0.2">
      <c r="A1441" s="843" t="s">
        <v>2455</v>
      </c>
      <c r="B1441" s="1332">
        <f>'Part 2 DA Summary'!J46</f>
        <v>0</v>
      </c>
      <c r="C1441" s="212" t="s">
        <v>3695</v>
      </c>
      <c r="D1441" s="1332"/>
      <c r="E1441" s="1332"/>
      <c r="F1441" s="212" t="s">
        <v>2989</v>
      </c>
      <c r="G1441" s="212" t="s">
        <v>2990</v>
      </c>
      <c r="H1441" s="212" t="s">
        <v>2298</v>
      </c>
      <c r="I1441" s="212">
        <v>160</v>
      </c>
    </row>
    <row r="1442" spans="1:9" x14ac:dyDescent="0.2">
      <c r="A1442" s="843" t="s">
        <v>2456</v>
      </c>
      <c r="B1442" s="1332">
        <f>'Part 2 DA Summary'!J47</f>
        <v>0</v>
      </c>
      <c r="C1442" s="212" t="s">
        <v>3695</v>
      </c>
      <c r="D1442" s="1332"/>
      <c r="E1442" s="1332"/>
      <c r="F1442" s="212" t="s">
        <v>2991</v>
      </c>
      <c r="G1442" s="212" t="s">
        <v>2992</v>
      </c>
      <c r="H1442" s="212" t="s">
        <v>2298</v>
      </c>
      <c r="I1442" s="212">
        <v>161</v>
      </c>
    </row>
    <row r="1443" spans="1:9" x14ac:dyDescent="0.2">
      <c r="A1443" s="843" t="s">
        <v>2457</v>
      </c>
      <c r="B1443" s="1332">
        <f>'Part 2 DA Summary'!J48</f>
        <v>0</v>
      </c>
      <c r="C1443" s="212" t="s">
        <v>3695</v>
      </c>
      <c r="D1443" s="1332"/>
      <c r="E1443" s="1332"/>
      <c r="F1443" s="212" t="s">
        <v>2993</v>
      </c>
      <c r="G1443" s="212" t="s">
        <v>2994</v>
      </c>
      <c r="H1443" s="212" t="s">
        <v>2298</v>
      </c>
      <c r="I1443" s="212">
        <v>162</v>
      </c>
    </row>
    <row r="1444" spans="1:9" x14ac:dyDescent="0.2">
      <c r="A1444" s="843" t="s">
        <v>2458</v>
      </c>
      <c r="B1444" s="1332">
        <f>'Part 2 DA Summary'!J49</f>
        <v>0</v>
      </c>
      <c r="C1444" s="212" t="s">
        <v>3695</v>
      </c>
      <c r="D1444" s="1332"/>
      <c r="E1444" s="1332"/>
      <c r="F1444" s="212" t="s">
        <v>2995</v>
      </c>
      <c r="G1444" s="212" t="s">
        <v>2996</v>
      </c>
      <c r="H1444" s="212" t="s">
        <v>2298</v>
      </c>
      <c r="I1444" s="212">
        <v>163</v>
      </c>
    </row>
    <row r="1445" spans="1:9" x14ac:dyDescent="0.2">
      <c r="A1445" s="843" t="s">
        <v>2459</v>
      </c>
      <c r="B1445" s="1332">
        <f>'Part 2 DA Summary'!J50</f>
        <v>0</v>
      </c>
      <c r="C1445" s="212" t="s">
        <v>3695</v>
      </c>
      <c r="D1445" s="1332"/>
      <c r="E1445" s="1332"/>
      <c r="F1445" s="212" t="s">
        <v>2997</v>
      </c>
      <c r="G1445" s="212" t="s">
        <v>2998</v>
      </c>
      <c r="H1445" s="212" t="s">
        <v>2298</v>
      </c>
      <c r="I1445" s="212">
        <v>164</v>
      </c>
    </row>
    <row r="1446" spans="1:9" x14ac:dyDescent="0.2">
      <c r="A1446" s="843" t="s">
        <v>2460</v>
      </c>
      <c r="B1446" s="1332">
        <f>'Part 2 DA Summary'!J51</f>
        <v>0</v>
      </c>
      <c r="C1446" s="212" t="s">
        <v>3695</v>
      </c>
      <c r="D1446" s="1332"/>
      <c r="E1446" s="1332"/>
      <c r="F1446" s="212" t="s">
        <v>2999</v>
      </c>
      <c r="G1446" s="212" t="s">
        <v>3000</v>
      </c>
      <c r="H1446" s="212" t="s">
        <v>2298</v>
      </c>
      <c r="I1446" s="212">
        <v>165</v>
      </c>
    </row>
    <row r="1447" spans="1:9" x14ac:dyDescent="0.2">
      <c r="A1447" s="843" t="s">
        <v>2461</v>
      </c>
      <c r="B1447" s="1332">
        <f>'Part 2 DA Summary'!J52</f>
        <v>0</v>
      </c>
      <c r="C1447" s="212" t="s">
        <v>3695</v>
      </c>
      <c r="D1447" s="1332"/>
      <c r="E1447" s="1332"/>
      <c r="F1447" s="212" t="s">
        <v>3001</v>
      </c>
      <c r="G1447" s="212" t="s">
        <v>3002</v>
      </c>
      <c r="H1447" s="212" t="s">
        <v>2298</v>
      </c>
      <c r="I1447" s="212">
        <v>166</v>
      </c>
    </row>
    <row r="1448" spans="1:9" x14ac:dyDescent="0.2">
      <c r="A1448" s="843" t="s">
        <v>2462</v>
      </c>
      <c r="B1448" s="1332">
        <f>'Part 2 DA Summary'!J53</f>
        <v>0</v>
      </c>
      <c r="C1448" s="212" t="s">
        <v>3695</v>
      </c>
      <c r="D1448" s="1332"/>
      <c r="E1448" s="1332"/>
      <c r="F1448" s="212" t="s">
        <v>3003</v>
      </c>
      <c r="G1448" s="212" t="s">
        <v>3004</v>
      </c>
      <c r="H1448" s="212" t="s">
        <v>2298</v>
      </c>
      <c r="I1448" s="212">
        <v>167</v>
      </c>
    </row>
    <row r="1449" spans="1:9" x14ac:dyDescent="0.2">
      <c r="A1449" s="212" t="s">
        <v>3726</v>
      </c>
      <c r="B1449" s="1331">
        <f>'Part 2 DA Summary'!L6</f>
        <v>0</v>
      </c>
      <c r="C1449" s="212" t="s">
        <v>3695</v>
      </c>
      <c r="D1449" s="1332"/>
      <c r="E1449" s="1332"/>
      <c r="F1449" s="212" t="s">
        <v>3005</v>
      </c>
      <c r="G1449" s="212" t="s">
        <v>3006</v>
      </c>
      <c r="H1449" s="212" t="s">
        <v>2298</v>
      </c>
      <c r="I1449" s="212">
        <v>168</v>
      </c>
    </row>
    <row r="1450" spans="1:9" x14ac:dyDescent="0.2">
      <c r="A1450" s="843" t="s">
        <v>2463</v>
      </c>
      <c r="B1450" s="1332">
        <f>'Part 2 DA Summary'!L13</f>
        <v>0</v>
      </c>
      <c r="C1450" s="212" t="s">
        <v>3695</v>
      </c>
      <c r="D1450" s="1332"/>
      <c r="E1450" s="1332"/>
      <c r="F1450" s="212" t="s">
        <v>3007</v>
      </c>
      <c r="G1450" s="212" t="s">
        <v>3008</v>
      </c>
      <c r="H1450" s="212" t="s">
        <v>2298</v>
      </c>
      <c r="I1450" s="212">
        <v>169</v>
      </c>
    </row>
    <row r="1451" spans="1:9" x14ac:dyDescent="0.2">
      <c r="A1451" s="843" t="s">
        <v>2464</v>
      </c>
      <c r="B1451" s="1332">
        <f>'Part 2 DA Summary'!L14</f>
        <v>0</v>
      </c>
      <c r="C1451" s="212" t="s">
        <v>3695</v>
      </c>
      <c r="D1451" s="1332"/>
      <c r="E1451" s="1332"/>
      <c r="F1451" s="212" t="s">
        <v>3009</v>
      </c>
      <c r="G1451" s="212" t="s">
        <v>3010</v>
      </c>
      <c r="H1451" s="212" t="s">
        <v>2298</v>
      </c>
      <c r="I1451" s="212">
        <v>170</v>
      </c>
    </row>
    <row r="1452" spans="1:9" x14ac:dyDescent="0.2">
      <c r="A1452" s="843" t="s">
        <v>2465</v>
      </c>
      <c r="B1452" s="1332">
        <f>'Part 2 DA Summary'!L15</f>
        <v>0</v>
      </c>
      <c r="C1452" s="212" t="s">
        <v>3695</v>
      </c>
      <c r="D1452" s="1332"/>
      <c r="E1452" s="1332"/>
      <c r="F1452" s="212" t="s">
        <v>3011</v>
      </c>
      <c r="G1452" s="212" t="s">
        <v>3012</v>
      </c>
      <c r="H1452" s="212" t="s">
        <v>2298</v>
      </c>
      <c r="I1452" s="212">
        <v>171</v>
      </c>
    </row>
    <row r="1453" spans="1:9" x14ac:dyDescent="0.2">
      <c r="A1453" s="843" t="s">
        <v>2466</v>
      </c>
      <c r="B1453" s="1332">
        <f>'Part 2 DA Summary'!L16</f>
        <v>0</v>
      </c>
      <c r="C1453" s="212" t="s">
        <v>3695</v>
      </c>
      <c r="D1453" s="1332"/>
      <c r="E1453" s="1332"/>
      <c r="F1453" s="212" t="s">
        <v>3013</v>
      </c>
      <c r="G1453" s="212" t="s">
        <v>3014</v>
      </c>
      <c r="H1453" s="212" t="s">
        <v>2298</v>
      </c>
      <c r="I1453" s="212">
        <v>172</v>
      </c>
    </row>
    <row r="1454" spans="1:9" x14ac:dyDescent="0.2">
      <c r="A1454" s="843" t="s">
        <v>2467</v>
      </c>
      <c r="B1454" s="1332">
        <f>'Part 2 DA Summary'!L17</f>
        <v>0</v>
      </c>
      <c r="C1454" s="212" t="s">
        <v>3695</v>
      </c>
      <c r="D1454" s="1332"/>
      <c r="E1454" s="1332"/>
      <c r="F1454" s="212" t="s">
        <v>3015</v>
      </c>
      <c r="G1454" s="212" t="s">
        <v>3016</v>
      </c>
      <c r="H1454" s="212" t="s">
        <v>2298</v>
      </c>
      <c r="I1454" s="212">
        <v>173</v>
      </c>
    </row>
    <row r="1455" spans="1:9" x14ac:dyDescent="0.2">
      <c r="A1455" s="843" t="s">
        <v>2468</v>
      </c>
      <c r="B1455" s="1332">
        <f>'Part 2 DA Summary'!L18</f>
        <v>0</v>
      </c>
      <c r="C1455" s="212" t="s">
        <v>3695</v>
      </c>
      <c r="D1455" s="1332"/>
      <c r="E1455" s="1332"/>
      <c r="F1455" s="212" t="s">
        <v>3017</v>
      </c>
      <c r="G1455" s="212" t="s">
        <v>3018</v>
      </c>
      <c r="H1455" s="212" t="s">
        <v>2298</v>
      </c>
      <c r="I1455" s="212">
        <v>174</v>
      </c>
    </row>
    <row r="1456" spans="1:9" x14ac:dyDescent="0.2">
      <c r="A1456" s="843" t="s">
        <v>2469</v>
      </c>
      <c r="B1456" s="1332">
        <f>'Part 2 DA Summary'!L19</f>
        <v>0</v>
      </c>
      <c r="C1456" s="212" t="s">
        <v>3695</v>
      </c>
      <c r="D1456" s="1332"/>
      <c r="E1456" s="1332"/>
      <c r="F1456" s="212" t="s">
        <v>3019</v>
      </c>
      <c r="G1456" s="212" t="s">
        <v>3020</v>
      </c>
      <c r="H1456" s="212" t="s">
        <v>2298</v>
      </c>
      <c r="I1456" s="212">
        <v>175</v>
      </c>
    </row>
    <row r="1457" spans="1:9" x14ac:dyDescent="0.2">
      <c r="A1457" s="843" t="s">
        <v>2470</v>
      </c>
      <c r="B1457" s="1332">
        <f>'Part 2 DA Summary'!L20</f>
        <v>0</v>
      </c>
      <c r="C1457" s="212" t="s">
        <v>3695</v>
      </c>
      <c r="D1457" s="1332"/>
      <c r="E1457" s="1332"/>
      <c r="F1457" s="212" t="s">
        <v>3021</v>
      </c>
      <c r="G1457" s="212" t="s">
        <v>3022</v>
      </c>
      <c r="H1457" s="212" t="s">
        <v>2298</v>
      </c>
      <c r="I1457" s="212">
        <v>176</v>
      </c>
    </row>
    <row r="1458" spans="1:9" x14ac:dyDescent="0.2">
      <c r="A1458" s="843" t="s">
        <v>2471</v>
      </c>
      <c r="B1458" s="1332">
        <f>'Part 2 DA Summary'!L21</f>
        <v>0</v>
      </c>
      <c r="C1458" s="212" t="s">
        <v>3695</v>
      </c>
      <c r="D1458" s="1332"/>
      <c r="E1458" s="1332"/>
      <c r="F1458" s="212" t="s">
        <v>3023</v>
      </c>
      <c r="G1458" s="212" t="s">
        <v>3024</v>
      </c>
      <c r="H1458" s="212" t="s">
        <v>2298</v>
      </c>
      <c r="I1458" s="212">
        <v>177</v>
      </c>
    </row>
    <row r="1459" spans="1:9" x14ac:dyDescent="0.2">
      <c r="A1459" s="843" t="s">
        <v>2472</v>
      </c>
      <c r="B1459" s="1332">
        <f>'Part 2 DA Summary'!L22</f>
        <v>0</v>
      </c>
      <c r="C1459" s="212" t="s">
        <v>3695</v>
      </c>
      <c r="D1459" s="1332"/>
      <c r="E1459" s="1332"/>
      <c r="F1459" s="212" t="s">
        <v>3025</v>
      </c>
      <c r="G1459" s="212" t="s">
        <v>3026</v>
      </c>
      <c r="H1459" s="212" t="s">
        <v>2298</v>
      </c>
      <c r="I1459" s="212">
        <v>178</v>
      </c>
    </row>
    <row r="1460" spans="1:9" x14ac:dyDescent="0.2">
      <c r="A1460" s="843" t="s">
        <v>2473</v>
      </c>
      <c r="B1460" s="1332">
        <f>'Part 2 DA Summary'!L23</f>
        <v>0</v>
      </c>
      <c r="C1460" s="212" t="s">
        <v>3695</v>
      </c>
      <c r="D1460" s="1332"/>
      <c r="E1460" s="1332"/>
      <c r="F1460" s="212" t="s">
        <v>3027</v>
      </c>
      <c r="G1460" s="212" t="s">
        <v>3028</v>
      </c>
      <c r="H1460" s="212" t="s">
        <v>2298</v>
      </c>
      <c r="I1460" s="212">
        <v>179</v>
      </c>
    </row>
    <row r="1461" spans="1:9" x14ac:dyDescent="0.2">
      <c r="A1461" s="843" t="s">
        <v>2474</v>
      </c>
      <c r="B1461" s="1332">
        <f>'Part 2 DA Summary'!L24</f>
        <v>0</v>
      </c>
      <c r="C1461" s="212" t="s">
        <v>3695</v>
      </c>
      <c r="D1461" s="1332"/>
      <c r="E1461" s="1332"/>
      <c r="F1461" s="212" t="s">
        <v>3029</v>
      </c>
      <c r="G1461" s="212" t="s">
        <v>3030</v>
      </c>
      <c r="H1461" s="212" t="s">
        <v>2298</v>
      </c>
      <c r="I1461" s="212">
        <v>180</v>
      </c>
    </row>
    <row r="1462" spans="1:9" x14ac:dyDescent="0.2">
      <c r="A1462" s="843" t="s">
        <v>2475</v>
      </c>
      <c r="B1462" s="1332">
        <f>'Part 2 DA Summary'!L25</f>
        <v>0</v>
      </c>
      <c r="C1462" s="212" t="s">
        <v>3695</v>
      </c>
      <c r="D1462" s="1332"/>
      <c r="E1462" s="1332"/>
      <c r="F1462" s="212" t="s">
        <v>3031</v>
      </c>
      <c r="G1462" s="212" t="s">
        <v>3032</v>
      </c>
      <c r="H1462" s="212" t="s">
        <v>2298</v>
      </c>
      <c r="I1462" s="212">
        <v>181</v>
      </c>
    </row>
    <row r="1463" spans="1:9" x14ac:dyDescent="0.2">
      <c r="A1463" s="843" t="s">
        <v>2476</v>
      </c>
      <c r="B1463" s="1332">
        <f>'Part 2 DA Summary'!L26</f>
        <v>0</v>
      </c>
      <c r="C1463" s="212" t="s">
        <v>3695</v>
      </c>
      <c r="D1463" s="1332"/>
      <c r="E1463" s="1332"/>
      <c r="F1463" s="212" t="s">
        <v>3033</v>
      </c>
      <c r="G1463" s="212" t="s">
        <v>3034</v>
      </c>
      <c r="H1463" s="212" t="s">
        <v>2298</v>
      </c>
      <c r="I1463" s="212">
        <v>182</v>
      </c>
    </row>
    <row r="1464" spans="1:9" x14ac:dyDescent="0.2">
      <c r="A1464" s="843" t="s">
        <v>2477</v>
      </c>
      <c r="B1464" s="1332">
        <f>'Part 2 DA Summary'!L27</f>
        <v>0</v>
      </c>
      <c r="C1464" s="212" t="s">
        <v>3695</v>
      </c>
      <c r="D1464" s="1332"/>
      <c r="E1464" s="1332"/>
      <c r="F1464" s="212" t="s">
        <v>3035</v>
      </c>
      <c r="G1464" s="212" t="s">
        <v>3036</v>
      </c>
      <c r="H1464" s="212" t="s">
        <v>2298</v>
      </c>
      <c r="I1464" s="212">
        <v>183</v>
      </c>
    </row>
    <row r="1465" spans="1:9" x14ac:dyDescent="0.2">
      <c r="A1465" s="843" t="s">
        <v>2478</v>
      </c>
      <c r="B1465" s="1332">
        <f>'Part 2 DA Summary'!L28</f>
        <v>0</v>
      </c>
      <c r="C1465" s="212" t="s">
        <v>3695</v>
      </c>
      <c r="D1465" s="1332"/>
      <c r="E1465" s="1332"/>
      <c r="F1465" s="212" t="s">
        <v>3037</v>
      </c>
      <c r="G1465" s="212" t="s">
        <v>3038</v>
      </c>
      <c r="H1465" s="212" t="s">
        <v>2298</v>
      </c>
      <c r="I1465" s="212">
        <v>184</v>
      </c>
    </row>
    <row r="1466" spans="1:9" x14ac:dyDescent="0.2">
      <c r="A1466" s="843" t="s">
        <v>2479</v>
      </c>
      <c r="B1466" s="1332">
        <f>'Part 2 DA Summary'!L29</f>
        <v>0</v>
      </c>
      <c r="C1466" s="212" t="s">
        <v>3695</v>
      </c>
      <c r="D1466" s="1332"/>
      <c r="E1466" s="1332"/>
      <c r="F1466" s="212" t="s">
        <v>3039</v>
      </c>
      <c r="G1466" s="212" t="s">
        <v>3040</v>
      </c>
      <c r="H1466" s="212" t="s">
        <v>2298</v>
      </c>
      <c r="I1466" s="212">
        <v>185</v>
      </c>
    </row>
    <row r="1467" spans="1:9" x14ac:dyDescent="0.2">
      <c r="A1467" s="843" t="s">
        <v>2480</v>
      </c>
      <c r="B1467" s="1332">
        <f>'Part 2 DA Summary'!L30</f>
        <v>0</v>
      </c>
      <c r="C1467" s="212" t="s">
        <v>3695</v>
      </c>
      <c r="D1467" s="1332"/>
      <c r="E1467" s="1332"/>
      <c r="F1467" s="212" t="s">
        <v>3041</v>
      </c>
      <c r="G1467" s="212" t="s">
        <v>3042</v>
      </c>
      <c r="H1467" s="212" t="s">
        <v>2298</v>
      </c>
      <c r="I1467" s="212">
        <v>186</v>
      </c>
    </row>
    <row r="1468" spans="1:9" x14ac:dyDescent="0.2">
      <c r="A1468" s="843" t="s">
        <v>2481</v>
      </c>
      <c r="B1468" s="1332">
        <f>'Part 2 DA Summary'!L31</f>
        <v>0</v>
      </c>
      <c r="C1468" s="212" t="s">
        <v>3695</v>
      </c>
      <c r="D1468" s="1332"/>
      <c r="E1468" s="1332"/>
      <c r="F1468" s="212" t="s">
        <v>3043</v>
      </c>
      <c r="G1468" s="212" t="s">
        <v>3044</v>
      </c>
      <c r="H1468" s="212" t="s">
        <v>2298</v>
      </c>
      <c r="I1468" s="212">
        <v>187</v>
      </c>
    </row>
    <row r="1469" spans="1:9" x14ac:dyDescent="0.2">
      <c r="A1469" s="843" t="s">
        <v>2482</v>
      </c>
      <c r="B1469" s="1332">
        <f>'Part 2 DA Summary'!L32</f>
        <v>0</v>
      </c>
      <c r="C1469" s="212" t="s">
        <v>3695</v>
      </c>
      <c r="D1469" s="1332"/>
      <c r="E1469" s="1332"/>
      <c r="F1469" s="212" t="s">
        <v>3045</v>
      </c>
      <c r="G1469" s="212" t="s">
        <v>3046</v>
      </c>
      <c r="H1469" s="212" t="s">
        <v>2298</v>
      </c>
      <c r="I1469" s="212">
        <v>188</v>
      </c>
    </row>
    <row r="1470" spans="1:9" x14ac:dyDescent="0.2">
      <c r="A1470" s="843" t="s">
        <v>2483</v>
      </c>
      <c r="B1470" s="1332">
        <f>'Part 2 DA Summary'!L33</f>
        <v>0</v>
      </c>
      <c r="C1470" s="212" t="s">
        <v>3695</v>
      </c>
      <c r="D1470" s="1332"/>
      <c r="E1470" s="1332"/>
      <c r="F1470" s="212" t="s">
        <v>3047</v>
      </c>
      <c r="G1470" s="212" t="s">
        <v>3048</v>
      </c>
      <c r="H1470" s="212" t="s">
        <v>2298</v>
      </c>
      <c r="I1470" s="212">
        <v>189</v>
      </c>
    </row>
    <row r="1471" spans="1:9" x14ac:dyDescent="0.2">
      <c r="A1471" s="843" t="s">
        <v>2484</v>
      </c>
      <c r="B1471" s="1332">
        <f>'Part 2 DA Summary'!L34</f>
        <v>0</v>
      </c>
      <c r="C1471" s="212" t="s">
        <v>3695</v>
      </c>
      <c r="D1471" s="1332"/>
      <c r="E1471" s="1332"/>
      <c r="F1471" s="212" t="s">
        <v>3049</v>
      </c>
      <c r="G1471" s="212" t="s">
        <v>3050</v>
      </c>
      <c r="H1471" s="212" t="s">
        <v>2298</v>
      </c>
      <c r="I1471" s="212">
        <v>190</v>
      </c>
    </row>
    <row r="1472" spans="1:9" x14ac:dyDescent="0.2">
      <c r="A1472" s="843" t="s">
        <v>2485</v>
      </c>
      <c r="B1472" s="1332">
        <f>'Part 2 DA Summary'!L35</f>
        <v>0</v>
      </c>
      <c r="C1472" s="212" t="s">
        <v>3695</v>
      </c>
      <c r="D1472" s="1332"/>
      <c r="E1472" s="1332"/>
      <c r="F1472" s="212" t="s">
        <v>3051</v>
      </c>
      <c r="G1472" s="212" t="s">
        <v>3052</v>
      </c>
      <c r="H1472" s="212" t="s">
        <v>2298</v>
      </c>
      <c r="I1472" s="212">
        <v>191</v>
      </c>
    </row>
    <row r="1473" spans="1:9" x14ac:dyDescent="0.2">
      <c r="A1473" s="843" t="s">
        <v>2486</v>
      </c>
      <c r="B1473" s="1332">
        <f>'Part 2 DA Summary'!L36</f>
        <v>0</v>
      </c>
      <c r="C1473" s="212" t="s">
        <v>3695</v>
      </c>
      <c r="D1473" s="1332"/>
      <c r="E1473" s="1332"/>
      <c r="F1473" s="212" t="s">
        <v>3053</v>
      </c>
      <c r="G1473" s="212" t="s">
        <v>3054</v>
      </c>
      <c r="H1473" s="212" t="s">
        <v>2298</v>
      </c>
      <c r="I1473" s="212">
        <v>192</v>
      </c>
    </row>
    <row r="1474" spans="1:9" x14ac:dyDescent="0.2">
      <c r="A1474" s="843" t="s">
        <v>2487</v>
      </c>
      <c r="B1474" s="1332">
        <f>'Part 2 DA Summary'!L37</f>
        <v>0</v>
      </c>
      <c r="C1474" s="212" t="s">
        <v>3695</v>
      </c>
      <c r="D1474" s="1332"/>
      <c r="E1474" s="1332"/>
      <c r="F1474" s="212" t="s">
        <v>3055</v>
      </c>
      <c r="G1474" s="212" t="s">
        <v>3056</v>
      </c>
      <c r="H1474" s="212" t="s">
        <v>2298</v>
      </c>
      <c r="I1474" s="212">
        <v>193</v>
      </c>
    </row>
    <row r="1475" spans="1:9" x14ac:dyDescent="0.2">
      <c r="A1475" s="843" t="s">
        <v>2488</v>
      </c>
      <c r="B1475" s="1332">
        <f>'Part 2 DA Summary'!L38</f>
        <v>0</v>
      </c>
      <c r="C1475" s="212" t="s">
        <v>3695</v>
      </c>
      <c r="D1475" s="1332"/>
      <c r="E1475" s="1332"/>
      <c r="F1475" s="212" t="s">
        <v>3057</v>
      </c>
      <c r="G1475" s="212" t="s">
        <v>3058</v>
      </c>
      <c r="H1475" s="212" t="s">
        <v>2298</v>
      </c>
      <c r="I1475" s="212">
        <v>194</v>
      </c>
    </row>
    <row r="1476" spans="1:9" x14ac:dyDescent="0.2">
      <c r="A1476" s="843" t="s">
        <v>2489</v>
      </c>
      <c r="B1476" s="1332">
        <f>'Part 2 DA Summary'!L39</f>
        <v>0</v>
      </c>
      <c r="C1476" s="212" t="s">
        <v>3695</v>
      </c>
      <c r="D1476" s="1332"/>
      <c r="E1476" s="1332"/>
      <c r="F1476" s="212" t="s">
        <v>3059</v>
      </c>
      <c r="G1476" s="212" t="s">
        <v>3060</v>
      </c>
      <c r="H1476" s="212" t="s">
        <v>2298</v>
      </c>
      <c r="I1476" s="212">
        <v>195</v>
      </c>
    </row>
    <row r="1477" spans="1:9" x14ac:dyDescent="0.2">
      <c r="A1477" s="843" t="s">
        <v>2490</v>
      </c>
      <c r="B1477" s="1332">
        <f>'Part 2 DA Summary'!L40</f>
        <v>0</v>
      </c>
      <c r="C1477" s="212" t="s">
        <v>3695</v>
      </c>
      <c r="D1477" s="1332"/>
      <c r="E1477" s="1332"/>
      <c r="F1477" s="212" t="s">
        <v>3061</v>
      </c>
      <c r="G1477" s="212" t="s">
        <v>3062</v>
      </c>
      <c r="H1477" s="212" t="s">
        <v>2298</v>
      </c>
      <c r="I1477" s="212">
        <v>196</v>
      </c>
    </row>
    <row r="1478" spans="1:9" x14ac:dyDescent="0.2">
      <c r="A1478" s="843" t="s">
        <v>2491</v>
      </c>
      <c r="B1478" s="1332">
        <f>'Part 2 DA Summary'!L41</f>
        <v>0</v>
      </c>
      <c r="C1478" s="212" t="s">
        <v>3695</v>
      </c>
      <c r="D1478" s="1332"/>
      <c r="E1478" s="1332"/>
      <c r="F1478" s="212" t="s">
        <v>3063</v>
      </c>
      <c r="G1478" s="212" t="s">
        <v>3064</v>
      </c>
      <c r="H1478" s="212" t="s">
        <v>2298</v>
      </c>
      <c r="I1478" s="212">
        <v>197</v>
      </c>
    </row>
    <row r="1479" spans="1:9" x14ac:dyDescent="0.2">
      <c r="A1479" s="843" t="s">
        <v>2492</v>
      </c>
      <c r="B1479" s="1332">
        <f>'Part 2 DA Summary'!L42</f>
        <v>0</v>
      </c>
      <c r="C1479" s="212" t="s">
        <v>3695</v>
      </c>
      <c r="D1479" s="1332"/>
      <c r="E1479" s="1332"/>
      <c r="F1479" s="212" t="s">
        <v>3065</v>
      </c>
      <c r="G1479" s="212" t="s">
        <v>3066</v>
      </c>
      <c r="H1479" s="212" t="s">
        <v>2298</v>
      </c>
      <c r="I1479" s="212">
        <v>198</v>
      </c>
    </row>
    <row r="1480" spans="1:9" x14ac:dyDescent="0.2">
      <c r="A1480" s="843" t="s">
        <v>2493</v>
      </c>
      <c r="B1480" s="1332">
        <f>'Part 2 DA Summary'!L43</f>
        <v>0</v>
      </c>
      <c r="C1480" s="212" t="s">
        <v>3695</v>
      </c>
      <c r="D1480" s="1332"/>
      <c r="E1480" s="1332"/>
      <c r="F1480" s="212" t="s">
        <v>3067</v>
      </c>
      <c r="G1480" s="212" t="s">
        <v>3068</v>
      </c>
      <c r="H1480" s="212" t="s">
        <v>2298</v>
      </c>
      <c r="I1480" s="212">
        <v>199</v>
      </c>
    </row>
    <row r="1481" spans="1:9" x14ac:dyDescent="0.2">
      <c r="A1481" s="843" t="s">
        <v>2494</v>
      </c>
      <c r="B1481" s="1332">
        <f>'Part 2 DA Summary'!L44</f>
        <v>0</v>
      </c>
      <c r="C1481" s="212" t="s">
        <v>3695</v>
      </c>
      <c r="D1481" s="1332"/>
      <c r="E1481" s="1332"/>
      <c r="F1481" s="212" t="s">
        <v>3069</v>
      </c>
      <c r="G1481" s="212" t="s">
        <v>3070</v>
      </c>
      <c r="H1481" s="212" t="s">
        <v>2298</v>
      </c>
      <c r="I1481" s="212">
        <v>200</v>
      </c>
    </row>
    <row r="1482" spans="1:9" x14ac:dyDescent="0.2">
      <c r="A1482" s="843" t="s">
        <v>2495</v>
      </c>
      <c r="B1482" s="1332">
        <f>'Part 2 DA Summary'!L45</f>
        <v>0</v>
      </c>
      <c r="C1482" s="212" t="s">
        <v>3695</v>
      </c>
      <c r="D1482" s="1332"/>
      <c r="E1482" s="1332"/>
      <c r="F1482" s="212" t="s">
        <v>3071</v>
      </c>
      <c r="G1482" s="212" t="s">
        <v>3072</v>
      </c>
      <c r="H1482" s="212" t="s">
        <v>2298</v>
      </c>
      <c r="I1482" s="212">
        <v>201</v>
      </c>
    </row>
    <row r="1483" spans="1:9" x14ac:dyDescent="0.2">
      <c r="A1483" s="843" t="s">
        <v>2496</v>
      </c>
      <c r="B1483" s="1332">
        <f>'Part 2 DA Summary'!L46</f>
        <v>0</v>
      </c>
      <c r="C1483" s="212" t="s">
        <v>3695</v>
      </c>
      <c r="D1483" s="1332"/>
      <c r="E1483" s="1332"/>
      <c r="F1483" s="212" t="s">
        <v>3073</v>
      </c>
      <c r="G1483" s="212" t="s">
        <v>3074</v>
      </c>
      <c r="H1483" s="212" t="s">
        <v>2298</v>
      </c>
      <c r="I1483" s="212">
        <v>202</v>
      </c>
    </row>
    <row r="1484" spans="1:9" x14ac:dyDescent="0.2">
      <c r="A1484" s="843" t="s">
        <v>2497</v>
      </c>
      <c r="B1484" s="1332">
        <f>'Part 2 DA Summary'!L47</f>
        <v>0</v>
      </c>
      <c r="C1484" s="212" t="s">
        <v>3695</v>
      </c>
      <c r="D1484" s="1332"/>
      <c r="E1484" s="1332"/>
      <c r="F1484" s="212" t="s">
        <v>3075</v>
      </c>
      <c r="G1484" s="212" t="s">
        <v>3076</v>
      </c>
      <c r="H1484" s="212" t="s">
        <v>2298</v>
      </c>
      <c r="I1484" s="212">
        <v>203</v>
      </c>
    </row>
    <row r="1485" spans="1:9" x14ac:dyDescent="0.2">
      <c r="A1485" s="843" t="s">
        <v>2498</v>
      </c>
      <c r="B1485" s="1332">
        <f>'Part 2 DA Summary'!L48</f>
        <v>0</v>
      </c>
      <c r="C1485" s="212" t="s">
        <v>3695</v>
      </c>
      <c r="D1485" s="1332"/>
      <c r="E1485" s="1332"/>
      <c r="F1485" s="212" t="s">
        <v>3077</v>
      </c>
      <c r="G1485" s="212" t="s">
        <v>3078</v>
      </c>
      <c r="H1485" s="212" t="s">
        <v>2298</v>
      </c>
      <c r="I1485" s="212">
        <v>204</v>
      </c>
    </row>
    <row r="1486" spans="1:9" x14ac:dyDescent="0.2">
      <c r="A1486" s="843" t="s">
        <v>2499</v>
      </c>
      <c r="B1486" s="1332">
        <f>'Part 2 DA Summary'!L49</f>
        <v>0</v>
      </c>
      <c r="C1486" s="212" t="s">
        <v>3695</v>
      </c>
      <c r="D1486" s="1332"/>
      <c r="E1486" s="1332"/>
      <c r="F1486" s="212" t="s">
        <v>3079</v>
      </c>
      <c r="G1486" s="212" t="s">
        <v>3080</v>
      </c>
      <c r="H1486" s="212" t="s">
        <v>2298</v>
      </c>
      <c r="I1486" s="212">
        <v>205</v>
      </c>
    </row>
    <row r="1487" spans="1:9" x14ac:dyDescent="0.2">
      <c r="A1487" s="843" t="s">
        <v>2500</v>
      </c>
      <c r="B1487" s="1332">
        <f>'Part 2 DA Summary'!L50</f>
        <v>0</v>
      </c>
      <c r="C1487" s="212" t="s">
        <v>3695</v>
      </c>
      <c r="D1487" s="1332"/>
      <c r="E1487" s="1332"/>
      <c r="F1487" s="212" t="s">
        <v>3081</v>
      </c>
      <c r="G1487" s="212" t="s">
        <v>3082</v>
      </c>
      <c r="H1487" s="212" t="s">
        <v>2298</v>
      </c>
      <c r="I1487" s="212">
        <v>206</v>
      </c>
    </row>
    <row r="1488" spans="1:9" x14ac:dyDescent="0.2">
      <c r="A1488" s="843" t="s">
        <v>2501</v>
      </c>
      <c r="B1488" s="1332">
        <f>'Part 2 DA Summary'!L51</f>
        <v>0</v>
      </c>
      <c r="C1488" s="212" t="s">
        <v>3695</v>
      </c>
      <c r="D1488" s="1332"/>
      <c r="E1488" s="1332"/>
      <c r="F1488" s="212" t="s">
        <v>3083</v>
      </c>
      <c r="G1488" s="212" t="s">
        <v>3084</v>
      </c>
      <c r="H1488" s="212" t="s">
        <v>2298</v>
      </c>
      <c r="I1488" s="212">
        <v>207</v>
      </c>
    </row>
    <row r="1489" spans="1:9" x14ac:dyDescent="0.2">
      <c r="A1489" s="843" t="s">
        <v>2502</v>
      </c>
      <c r="B1489" s="1332">
        <f>'Part 2 DA Summary'!L52</f>
        <v>0</v>
      </c>
      <c r="C1489" s="212" t="s">
        <v>3695</v>
      </c>
      <c r="D1489" s="1332"/>
      <c r="E1489" s="1332"/>
      <c r="F1489" s="212" t="s">
        <v>3085</v>
      </c>
      <c r="G1489" s="212" t="s">
        <v>3086</v>
      </c>
      <c r="H1489" s="212" t="s">
        <v>2298</v>
      </c>
      <c r="I1489" s="212">
        <v>208</v>
      </c>
    </row>
    <row r="1490" spans="1:9" x14ac:dyDescent="0.2">
      <c r="A1490" s="843" t="s">
        <v>2503</v>
      </c>
      <c r="B1490" s="1332">
        <f>'Part 2 DA Summary'!L53</f>
        <v>0</v>
      </c>
      <c r="C1490" s="212" t="s">
        <v>3695</v>
      </c>
      <c r="D1490" s="1332"/>
      <c r="E1490" s="1332"/>
      <c r="F1490" s="212" t="s">
        <v>3087</v>
      </c>
      <c r="G1490" s="212" t="s">
        <v>3088</v>
      </c>
      <c r="H1490" s="212" t="s">
        <v>2298</v>
      </c>
      <c r="I1490" s="212">
        <v>209</v>
      </c>
    </row>
    <row r="1491" spans="1:9" x14ac:dyDescent="0.2">
      <c r="A1491" s="843" t="s">
        <v>3727</v>
      </c>
      <c r="B1491" s="1333">
        <f>'Part 2 DA Summary'!N6</f>
        <v>0</v>
      </c>
      <c r="C1491" s="212" t="s">
        <v>3695</v>
      </c>
      <c r="D1491" s="1332"/>
      <c r="E1491" s="1332"/>
      <c r="F1491" s="212" t="s">
        <v>3089</v>
      </c>
      <c r="G1491" s="212" t="s">
        <v>3090</v>
      </c>
      <c r="H1491" s="212" t="s">
        <v>2298</v>
      </c>
      <c r="I1491" s="212">
        <v>210</v>
      </c>
    </row>
    <row r="1492" spans="1:9" x14ac:dyDescent="0.2">
      <c r="A1492" s="843" t="s">
        <v>2504</v>
      </c>
      <c r="B1492" s="1333" t="str">
        <f>'Part 2 DA Summary'!N13</f>
        <v/>
      </c>
      <c r="C1492" s="212" t="s">
        <v>3695</v>
      </c>
      <c r="D1492" s="1332"/>
      <c r="E1492" s="1332"/>
      <c r="F1492" s="212" t="s">
        <v>3091</v>
      </c>
      <c r="G1492" s="212" t="s">
        <v>3092</v>
      </c>
      <c r="H1492" s="212" t="s">
        <v>2298</v>
      </c>
      <c r="I1492" s="212">
        <v>211</v>
      </c>
    </row>
    <row r="1493" spans="1:9" x14ac:dyDescent="0.2">
      <c r="A1493" s="212" t="s">
        <v>2505</v>
      </c>
      <c r="B1493" s="1333" t="str">
        <f>'Part 2 DA Summary'!N14</f>
        <v/>
      </c>
      <c r="C1493" s="212" t="s">
        <v>3695</v>
      </c>
      <c r="D1493" s="1332"/>
      <c r="E1493" s="1332"/>
      <c r="F1493" s="212" t="s">
        <v>3093</v>
      </c>
      <c r="G1493" s="212" t="s">
        <v>3094</v>
      </c>
      <c r="H1493" s="212" t="s">
        <v>2298</v>
      </c>
      <c r="I1493" s="212">
        <v>212</v>
      </c>
    </row>
    <row r="1494" spans="1:9" x14ac:dyDescent="0.2">
      <c r="A1494" s="843" t="s">
        <v>2506</v>
      </c>
      <c r="B1494" s="1333" t="str">
        <f>'Part 2 DA Summary'!N15</f>
        <v/>
      </c>
      <c r="C1494" s="212" t="s">
        <v>3695</v>
      </c>
      <c r="D1494" s="1332"/>
      <c r="E1494" s="1332"/>
      <c r="F1494" s="212" t="s">
        <v>3095</v>
      </c>
      <c r="G1494" s="212" t="s">
        <v>3096</v>
      </c>
      <c r="H1494" s="212" t="s">
        <v>2298</v>
      </c>
      <c r="I1494" s="212">
        <v>213</v>
      </c>
    </row>
    <row r="1495" spans="1:9" x14ac:dyDescent="0.2">
      <c r="A1495" s="843" t="s">
        <v>2507</v>
      </c>
      <c r="B1495" s="1333" t="str">
        <f>'Part 2 DA Summary'!N16</f>
        <v/>
      </c>
      <c r="C1495" s="212" t="s">
        <v>3695</v>
      </c>
      <c r="D1495" s="1332"/>
      <c r="E1495" s="1332"/>
      <c r="F1495" s="212" t="s">
        <v>3097</v>
      </c>
      <c r="G1495" s="212" t="s">
        <v>3098</v>
      </c>
      <c r="H1495" s="212" t="s">
        <v>2298</v>
      </c>
      <c r="I1495" s="212">
        <v>214</v>
      </c>
    </row>
    <row r="1496" spans="1:9" x14ac:dyDescent="0.2">
      <c r="A1496" s="843" t="s">
        <v>2508</v>
      </c>
      <c r="B1496" s="1333" t="str">
        <f>'Part 2 DA Summary'!N17</f>
        <v/>
      </c>
      <c r="C1496" s="212" t="s">
        <v>3695</v>
      </c>
      <c r="D1496" s="1332"/>
      <c r="E1496" s="1332"/>
      <c r="F1496" s="212" t="s">
        <v>3099</v>
      </c>
      <c r="G1496" s="212" t="s">
        <v>3100</v>
      </c>
      <c r="H1496" s="212" t="s">
        <v>2298</v>
      </c>
      <c r="I1496" s="212">
        <v>215</v>
      </c>
    </row>
    <row r="1497" spans="1:9" x14ac:dyDescent="0.2">
      <c r="A1497" s="843" t="s">
        <v>2509</v>
      </c>
      <c r="B1497" s="1333" t="str">
        <f>'Part 2 DA Summary'!N18</f>
        <v/>
      </c>
      <c r="C1497" s="212" t="s">
        <v>3695</v>
      </c>
      <c r="D1497" s="1332"/>
      <c r="E1497" s="1332"/>
      <c r="F1497" s="212" t="s">
        <v>3101</v>
      </c>
      <c r="G1497" s="212" t="s">
        <v>3102</v>
      </c>
      <c r="H1497" s="212" t="s">
        <v>2298</v>
      </c>
      <c r="I1497" s="212">
        <v>216</v>
      </c>
    </row>
    <row r="1498" spans="1:9" x14ac:dyDescent="0.2">
      <c r="A1498" s="843" t="s">
        <v>2510</v>
      </c>
      <c r="B1498" s="1333" t="str">
        <f>'Part 2 DA Summary'!N19</f>
        <v/>
      </c>
      <c r="C1498" s="212" t="s">
        <v>3695</v>
      </c>
      <c r="D1498" s="1332"/>
      <c r="E1498" s="1332"/>
      <c r="F1498" s="212" t="s">
        <v>3103</v>
      </c>
      <c r="G1498" s="212" t="s">
        <v>3104</v>
      </c>
      <c r="H1498" s="212" t="s">
        <v>2298</v>
      </c>
      <c r="I1498" s="212">
        <v>217</v>
      </c>
    </row>
    <row r="1499" spans="1:9" x14ac:dyDescent="0.2">
      <c r="A1499" s="843" t="s">
        <v>2511</v>
      </c>
      <c r="B1499" s="1333" t="str">
        <f>'Part 2 DA Summary'!N20</f>
        <v/>
      </c>
      <c r="C1499" s="212" t="s">
        <v>3695</v>
      </c>
      <c r="D1499" s="1332"/>
      <c r="E1499" s="1332"/>
      <c r="F1499" s="212" t="s">
        <v>3105</v>
      </c>
      <c r="G1499" s="212" t="s">
        <v>3106</v>
      </c>
      <c r="H1499" s="212" t="s">
        <v>2298</v>
      </c>
      <c r="I1499" s="212">
        <v>218</v>
      </c>
    </row>
    <row r="1500" spans="1:9" x14ac:dyDescent="0.2">
      <c r="A1500" s="843" t="s">
        <v>2512</v>
      </c>
      <c r="B1500" s="1333" t="str">
        <f>'Part 2 DA Summary'!N21</f>
        <v/>
      </c>
      <c r="C1500" s="212" t="s">
        <v>3695</v>
      </c>
      <c r="D1500" s="1332"/>
      <c r="E1500" s="1332"/>
      <c r="F1500" s="212" t="s">
        <v>3107</v>
      </c>
      <c r="G1500" s="212" t="s">
        <v>3108</v>
      </c>
      <c r="H1500" s="212" t="s">
        <v>2298</v>
      </c>
      <c r="I1500" s="212">
        <v>219</v>
      </c>
    </row>
    <row r="1501" spans="1:9" x14ac:dyDescent="0.2">
      <c r="A1501" s="843" t="s">
        <v>2513</v>
      </c>
      <c r="B1501" s="1333" t="str">
        <f>'Part 2 DA Summary'!N22</f>
        <v/>
      </c>
      <c r="C1501" s="212" t="s">
        <v>3695</v>
      </c>
      <c r="D1501" s="1332"/>
      <c r="E1501" s="1332"/>
      <c r="F1501" s="212" t="s">
        <v>3109</v>
      </c>
      <c r="G1501" s="212" t="s">
        <v>3110</v>
      </c>
      <c r="H1501" s="212" t="s">
        <v>2298</v>
      </c>
      <c r="I1501" s="212">
        <v>220</v>
      </c>
    </row>
    <row r="1502" spans="1:9" x14ac:dyDescent="0.2">
      <c r="A1502" s="843" t="s">
        <v>2514</v>
      </c>
      <c r="B1502" s="1333" t="str">
        <f>'Part 2 DA Summary'!N23</f>
        <v/>
      </c>
      <c r="C1502" s="212" t="s">
        <v>3695</v>
      </c>
      <c r="D1502" s="1332"/>
      <c r="E1502" s="1332"/>
      <c r="F1502" s="212" t="s">
        <v>3111</v>
      </c>
      <c r="G1502" s="212" t="s">
        <v>3112</v>
      </c>
      <c r="H1502" s="212" t="s">
        <v>2298</v>
      </c>
      <c r="I1502" s="212">
        <v>221</v>
      </c>
    </row>
    <row r="1503" spans="1:9" x14ac:dyDescent="0.2">
      <c r="A1503" s="843" t="s">
        <v>2515</v>
      </c>
      <c r="B1503" s="1333" t="str">
        <f>'Part 2 DA Summary'!N24</f>
        <v/>
      </c>
      <c r="C1503" s="212" t="s">
        <v>3695</v>
      </c>
      <c r="D1503" s="1332"/>
      <c r="E1503" s="1332"/>
      <c r="F1503" s="212" t="s">
        <v>3113</v>
      </c>
      <c r="G1503" s="212" t="s">
        <v>3114</v>
      </c>
      <c r="H1503" s="212" t="s">
        <v>2298</v>
      </c>
      <c r="I1503" s="212">
        <v>222</v>
      </c>
    </row>
    <row r="1504" spans="1:9" x14ac:dyDescent="0.2">
      <c r="A1504" s="843" t="s">
        <v>2516</v>
      </c>
      <c r="B1504" s="1333" t="str">
        <f>'Part 2 DA Summary'!N25</f>
        <v/>
      </c>
      <c r="C1504" s="212" t="s">
        <v>3695</v>
      </c>
      <c r="D1504" s="1332"/>
      <c r="E1504" s="1332"/>
      <c r="F1504" s="212" t="s">
        <v>3115</v>
      </c>
      <c r="G1504" s="212" t="s">
        <v>3116</v>
      </c>
      <c r="H1504" s="212" t="s">
        <v>2298</v>
      </c>
      <c r="I1504" s="212">
        <v>223</v>
      </c>
    </row>
    <row r="1505" spans="1:9" x14ac:dyDescent="0.2">
      <c r="A1505" s="843" t="s">
        <v>2517</v>
      </c>
      <c r="B1505" s="1333" t="str">
        <f>'Part 2 DA Summary'!N26</f>
        <v/>
      </c>
      <c r="C1505" s="212" t="s">
        <v>3695</v>
      </c>
      <c r="D1505" s="1332"/>
      <c r="E1505" s="1332"/>
      <c r="F1505" s="212" t="s">
        <v>3117</v>
      </c>
      <c r="G1505" s="212" t="s">
        <v>3118</v>
      </c>
      <c r="H1505" s="212" t="s">
        <v>2298</v>
      </c>
      <c r="I1505" s="212">
        <v>224</v>
      </c>
    </row>
    <row r="1506" spans="1:9" x14ac:dyDescent="0.2">
      <c r="A1506" s="843" t="s">
        <v>2518</v>
      </c>
      <c r="B1506" s="1333" t="str">
        <f>'Part 2 DA Summary'!N27</f>
        <v/>
      </c>
      <c r="C1506" s="212" t="s">
        <v>3695</v>
      </c>
      <c r="D1506" s="1332"/>
      <c r="E1506" s="1332"/>
      <c r="F1506" s="212" t="s">
        <v>3119</v>
      </c>
      <c r="G1506" s="212" t="s">
        <v>3120</v>
      </c>
      <c r="H1506" s="212" t="s">
        <v>2298</v>
      </c>
      <c r="I1506" s="212">
        <v>225</v>
      </c>
    </row>
    <row r="1507" spans="1:9" x14ac:dyDescent="0.2">
      <c r="A1507" s="843" t="s">
        <v>2519</v>
      </c>
      <c r="B1507" s="1333" t="str">
        <f>'Part 2 DA Summary'!N28</f>
        <v/>
      </c>
      <c r="C1507" s="212" t="s">
        <v>3695</v>
      </c>
      <c r="D1507" s="1332"/>
      <c r="E1507" s="1332"/>
      <c r="F1507" s="212" t="s">
        <v>3121</v>
      </c>
      <c r="G1507" s="212" t="s">
        <v>3122</v>
      </c>
      <c r="H1507" s="212" t="s">
        <v>2298</v>
      </c>
      <c r="I1507" s="212">
        <v>226</v>
      </c>
    </row>
    <row r="1508" spans="1:9" x14ac:dyDescent="0.2">
      <c r="A1508" s="843" t="s">
        <v>2520</v>
      </c>
      <c r="B1508" s="1333" t="str">
        <f>'Part 2 DA Summary'!N29</f>
        <v/>
      </c>
      <c r="C1508" s="212" t="s">
        <v>3695</v>
      </c>
      <c r="D1508" s="1332"/>
      <c r="E1508" s="1332"/>
      <c r="F1508" s="212" t="s">
        <v>3123</v>
      </c>
      <c r="G1508" s="212" t="s">
        <v>3124</v>
      </c>
      <c r="H1508" s="212" t="s">
        <v>2298</v>
      </c>
      <c r="I1508" s="212">
        <v>227</v>
      </c>
    </row>
    <row r="1509" spans="1:9" x14ac:dyDescent="0.2">
      <c r="A1509" s="843" t="s">
        <v>2521</v>
      </c>
      <c r="B1509" s="1333" t="str">
        <f>'Part 2 DA Summary'!N30</f>
        <v/>
      </c>
      <c r="C1509" s="212" t="s">
        <v>3695</v>
      </c>
      <c r="D1509" s="1332"/>
      <c r="E1509" s="1332"/>
      <c r="F1509" s="212" t="s">
        <v>3125</v>
      </c>
      <c r="G1509" s="212" t="s">
        <v>3126</v>
      </c>
      <c r="H1509" s="212" t="s">
        <v>2298</v>
      </c>
      <c r="I1509" s="212">
        <v>228</v>
      </c>
    </row>
    <row r="1510" spans="1:9" x14ac:dyDescent="0.2">
      <c r="A1510" s="843" t="s">
        <v>2522</v>
      </c>
      <c r="B1510" s="1333" t="str">
        <f>'Part 2 DA Summary'!N31</f>
        <v/>
      </c>
      <c r="C1510" s="212" t="s">
        <v>3695</v>
      </c>
      <c r="D1510" s="1332"/>
      <c r="E1510" s="1332"/>
      <c r="F1510" s="212" t="s">
        <v>3127</v>
      </c>
      <c r="G1510" s="212" t="s">
        <v>3128</v>
      </c>
      <c r="H1510" s="212" t="s">
        <v>2298</v>
      </c>
      <c r="I1510" s="212">
        <v>229</v>
      </c>
    </row>
    <row r="1511" spans="1:9" x14ac:dyDescent="0.2">
      <c r="A1511" s="843" t="s">
        <v>2523</v>
      </c>
      <c r="B1511" s="1333" t="str">
        <f>'Part 2 DA Summary'!N32</f>
        <v/>
      </c>
      <c r="C1511" s="212" t="s">
        <v>3695</v>
      </c>
      <c r="D1511" s="1332"/>
      <c r="E1511" s="1332"/>
      <c r="F1511" s="212" t="s">
        <v>3129</v>
      </c>
      <c r="G1511" s="212" t="s">
        <v>3130</v>
      </c>
      <c r="H1511" s="212" t="s">
        <v>2298</v>
      </c>
      <c r="I1511" s="212">
        <v>230</v>
      </c>
    </row>
    <row r="1512" spans="1:9" x14ac:dyDescent="0.2">
      <c r="A1512" s="843" t="s">
        <v>2524</v>
      </c>
      <c r="B1512" s="1333" t="str">
        <f>'Part 2 DA Summary'!N33</f>
        <v/>
      </c>
      <c r="C1512" s="212" t="s">
        <v>3695</v>
      </c>
      <c r="D1512" s="1332"/>
      <c r="E1512" s="1332"/>
      <c r="F1512" s="212" t="s">
        <v>3131</v>
      </c>
      <c r="G1512" s="212" t="s">
        <v>3132</v>
      </c>
      <c r="H1512" s="212" t="s">
        <v>2298</v>
      </c>
      <c r="I1512" s="212">
        <v>231</v>
      </c>
    </row>
    <row r="1513" spans="1:9" x14ac:dyDescent="0.2">
      <c r="A1513" s="843" t="s">
        <v>2525</v>
      </c>
      <c r="B1513" s="1333" t="str">
        <f>'Part 2 DA Summary'!N34</f>
        <v/>
      </c>
      <c r="C1513" s="212" t="s">
        <v>3695</v>
      </c>
      <c r="D1513" s="1332"/>
      <c r="E1513" s="1332"/>
      <c r="F1513" s="212" t="s">
        <v>3133</v>
      </c>
      <c r="G1513" s="212" t="s">
        <v>3134</v>
      </c>
      <c r="H1513" s="212" t="s">
        <v>2298</v>
      </c>
      <c r="I1513" s="212">
        <v>232</v>
      </c>
    </row>
    <row r="1514" spans="1:9" x14ac:dyDescent="0.2">
      <c r="A1514" s="843" t="s">
        <v>2526</v>
      </c>
      <c r="B1514" s="1333" t="str">
        <f>'Part 2 DA Summary'!N35</f>
        <v/>
      </c>
      <c r="C1514" s="212" t="s">
        <v>3695</v>
      </c>
      <c r="D1514" s="1332"/>
      <c r="E1514" s="1332"/>
      <c r="F1514" s="212" t="s">
        <v>3135</v>
      </c>
      <c r="G1514" s="212" t="s">
        <v>3136</v>
      </c>
      <c r="H1514" s="212" t="s">
        <v>2298</v>
      </c>
      <c r="I1514" s="212">
        <v>233</v>
      </c>
    </row>
    <row r="1515" spans="1:9" x14ac:dyDescent="0.2">
      <c r="A1515" s="843" t="s">
        <v>2527</v>
      </c>
      <c r="B1515" s="1333" t="str">
        <f>'Part 2 DA Summary'!N36</f>
        <v/>
      </c>
      <c r="C1515" s="212" t="s">
        <v>3695</v>
      </c>
      <c r="D1515" s="1332"/>
      <c r="E1515" s="1332"/>
      <c r="F1515" s="212" t="s">
        <v>3137</v>
      </c>
      <c r="G1515" s="212" t="s">
        <v>3138</v>
      </c>
      <c r="H1515" s="212" t="s">
        <v>2298</v>
      </c>
      <c r="I1515" s="212">
        <v>234</v>
      </c>
    </row>
    <row r="1516" spans="1:9" x14ac:dyDescent="0.2">
      <c r="A1516" s="843" t="s">
        <v>2528</v>
      </c>
      <c r="B1516" s="1333" t="str">
        <f>'Part 2 DA Summary'!N37</f>
        <v/>
      </c>
      <c r="C1516" s="212" t="s">
        <v>3695</v>
      </c>
      <c r="D1516" s="1332"/>
      <c r="E1516" s="1332"/>
      <c r="F1516" s="212" t="s">
        <v>3139</v>
      </c>
      <c r="G1516" s="212" t="s">
        <v>3140</v>
      </c>
      <c r="H1516" s="212" t="s">
        <v>2298</v>
      </c>
      <c r="I1516" s="212">
        <v>235</v>
      </c>
    </row>
    <row r="1517" spans="1:9" x14ac:dyDescent="0.2">
      <c r="A1517" s="843" t="s">
        <v>2529</v>
      </c>
      <c r="B1517" s="1333" t="str">
        <f>'Part 2 DA Summary'!N38</f>
        <v/>
      </c>
      <c r="C1517" s="212" t="s">
        <v>3695</v>
      </c>
      <c r="D1517" s="1332"/>
      <c r="E1517" s="1332"/>
      <c r="F1517" s="212" t="s">
        <v>3141</v>
      </c>
      <c r="G1517" s="212" t="s">
        <v>3142</v>
      </c>
      <c r="H1517" s="212" t="s">
        <v>2298</v>
      </c>
      <c r="I1517" s="212">
        <v>236</v>
      </c>
    </row>
    <row r="1518" spans="1:9" x14ac:dyDescent="0.2">
      <c r="A1518" s="843" t="s">
        <v>2530</v>
      </c>
      <c r="B1518" s="1333" t="str">
        <f>'Part 2 DA Summary'!N39</f>
        <v/>
      </c>
      <c r="C1518" s="212" t="s">
        <v>3695</v>
      </c>
      <c r="D1518" s="1332"/>
      <c r="E1518" s="1332"/>
      <c r="F1518" s="212" t="s">
        <v>3143</v>
      </c>
      <c r="G1518" s="212" t="s">
        <v>3144</v>
      </c>
      <c r="H1518" s="212" t="s">
        <v>2298</v>
      </c>
      <c r="I1518" s="212">
        <v>237</v>
      </c>
    </row>
    <row r="1519" spans="1:9" x14ac:dyDescent="0.2">
      <c r="A1519" s="843" t="s">
        <v>2531</v>
      </c>
      <c r="B1519" s="1333" t="str">
        <f>'Part 2 DA Summary'!N40</f>
        <v/>
      </c>
      <c r="C1519" s="212" t="s">
        <v>3695</v>
      </c>
      <c r="D1519" s="1332"/>
      <c r="E1519" s="1332"/>
      <c r="F1519" s="212" t="s">
        <v>3145</v>
      </c>
      <c r="G1519" s="212" t="s">
        <v>3146</v>
      </c>
      <c r="H1519" s="212" t="s">
        <v>2298</v>
      </c>
      <c r="I1519" s="212">
        <v>238</v>
      </c>
    </row>
    <row r="1520" spans="1:9" x14ac:dyDescent="0.2">
      <c r="A1520" s="843" t="s">
        <v>2532</v>
      </c>
      <c r="B1520" s="1333" t="str">
        <f>'Part 2 DA Summary'!N41</f>
        <v/>
      </c>
      <c r="C1520" s="212" t="s">
        <v>3695</v>
      </c>
      <c r="D1520" s="1332"/>
      <c r="E1520" s="1332"/>
      <c r="F1520" s="212" t="s">
        <v>3147</v>
      </c>
      <c r="G1520" s="212" t="s">
        <v>3148</v>
      </c>
      <c r="H1520" s="212" t="s">
        <v>2298</v>
      </c>
      <c r="I1520" s="212">
        <v>239</v>
      </c>
    </row>
    <row r="1521" spans="1:9" x14ac:dyDescent="0.2">
      <c r="A1521" s="843" t="s">
        <v>2533</v>
      </c>
      <c r="B1521" s="1333" t="str">
        <f>'Part 2 DA Summary'!N42</f>
        <v/>
      </c>
      <c r="C1521" s="212" t="s">
        <v>3695</v>
      </c>
      <c r="D1521" s="1332"/>
      <c r="E1521" s="1332"/>
      <c r="F1521" s="212" t="s">
        <v>3149</v>
      </c>
      <c r="G1521" s="212" t="s">
        <v>3150</v>
      </c>
      <c r="H1521" s="212" t="s">
        <v>2298</v>
      </c>
      <c r="I1521" s="212">
        <v>240</v>
      </c>
    </row>
    <row r="1522" spans="1:9" x14ac:dyDescent="0.2">
      <c r="A1522" s="843" t="s">
        <v>2534</v>
      </c>
      <c r="B1522" s="1333" t="str">
        <f>'Part 2 DA Summary'!N43</f>
        <v/>
      </c>
      <c r="C1522" s="212" t="s">
        <v>3695</v>
      </c>
      <c r="D1522" s="1332"/>
      <c r="E1522" s="1332"/>
      <c r="F1522" s="212" t="s">
        <v>3151</v>
      </c>
      <c r="G1522" s="212" t="s">
        <v>3152</v>
      </c>
      <c r="H1522" s="212" t="s">
        <v>2298</v>
      </c>
      <c r="I1522" s="212">
        <v>241</v>
      </c>
    </row>
    <row r="1523" spans="1:9" x14ac:dyDescent="0.2">
      <c r="A1523" s="843" t="s">
        <v>2535</v>
      </c>
      <c r="B1523" s="1333" t="str">
        <f>'Part 2 DA Summary'!N44</f>
        <v/>
      </c>
      <c r="C1523" s="212" t="s">
        <v>3695</v>
      </c>
      <c r="D1523" s="1332"/>
      <c r="E1523" s="1332"/>
      <c r="F1523" s="212" t="s">
        <v>3153</v>
      </c>
      <c r="G1523" s="212" t="s">
        <v>3154</v>
      </c>
      <c r="H1523" s="212" t="s">
        <v>2298</v>
      </c>
      <c r="I1523" s="212">
        <v>242</v>
      </c>
    </row>
    <row r="1524" spans="1:9" x14ac:dyDescent="0.2">
      <c r="A1524" s="843" t="s">
        <v>2536</v>
      </c>
      <c r="B1524" s="1333" t="str">
        <f>'Part 2 DA Summary'!N45</f>
        <v/>
      </c>
      <c r="C1524" s="212" t="s">
        <v>3695</v>
      </c>
      <c r="D1524" s="1332"/>
      <c r="E1524" s="1332"/>
      <c r="F1524" s="212" t="s">
        <v>3155</v>
      </c>
      <c r="G1524" s="212" t="s">
        <v>3156</v>
      </c>
      <c r="H1524" s="212" t="s">
        <v>2298</v>
      </c>
      <c r="I1524" s="212">
        <v>243</v>
      </c>
    </row>
    <row r="1525" spans="1:9" x14ac:dyDescent="0.2">
      <c r="A1525" s="843" t="s">
        <v>2537</v>
      </c>
      <c r="B1525" s="1333" t="str">
        <f>'Part 2 DA Summary'!N46</f>
        <v/>
      </c>
      <c r="C1525" s="212" t="s">
        <v>3695</v>
      </c>
      <c r="D1525" s="1332"/>
      <c r="E1525" s="1332"/>
      <c r="F1525" s="212" t="s">
        <v>3157</v>
      </c>
      <c r="G1525" s="212" t="s">
        <v>3158</v>
      </c>
      <c r="H1525" s="212" t="s">
        <v>2298</v>
      </c>
      <c r="I1525" s="212">
        <v>244</v>
      </c>
    </row>
    <row r="1526" spans="1:9" x14ac:dyDescent="0.2">
      <c r="A1526" s="843" t="s">
        <v>2538</v>
      </c>
      <c r="B1526" s="1333" t="str">
        <f>'Part 2 DA Summary'!N47</f>
        <v/>
      </c>
      <c r="C1526" s="212" t="s">
        <v>3695</v>
      </c>
      <c r="D1526" s="1332"/>
      <c r="E1526" s="1332"/>
      <c r="F1526" s="212" t="s">
        <v>3159</v>
      </c>
      <c r="G1526" s="212" t="s">
        <v>3160</v>
      </c>
      <c r="H1526" s="212" t="s">
        <v>2298</v>
      </c>
      <c r="I1526" s="212">
        <v>245</v>
      </c>
    </row>
    <row r="1527" spans="1:9" x14ac:dyDescent="0.2">
      <c r="A1527" s="843" t="s">
        <v>2539</v>
      </c>
      <c r="B1527" s="1333" t="str">
        <f>'Part 2 DA Summary'!N48</f>
        <v/>
      </c>
      <c r="C1527" s="212" t="s">
        <v>3695</v>
      </c>
      <c r="D1527" s="1332"/>
      <c r="E1527" s="1332"/>
      <c r="F1527" s="212" t="s">
        <v>3161</v>
      </c>
      <c r="G1527" s="212" t="s">
        <v>3162</v>
      </c>
      <c r="H1527" s="212" t="s">
        <v>2298</v>
      </c>
      <c r="I1527" s="212">
        <v>246</v>
      </c>
    </row>
    <row r="1528" spans="1:9" x14ac:dyDescent="0.2">
      <c r="A1528" s="843" t="s">
        <v>2540</v>
      </c>
      <c r="B1528" s="1333" t="str">
        <f>'Part 2 DA Summary'!N49</f>
        <v/>
      </c>
      <c r="C1528" s="212" t="s">
        <v>3695</v>
      </c>
      <c r="D1528" s="1332"/>
      <c r="E1528" s="1332"/>
      <c r="F1528" s="212" t="s">
        <v>3163</v>
      </c>
      <c r="G1528" s="212" t="s">
        <v>3164</v>
      </c>
      <c r="H1528" s="212" t="s">
        <v>2298</v>
      </c>
      <c r="I1528" s="212">
        <v>247</v>
      </c>
    </row>
    <row r="1529" spans="1:9" x14ac:dyDescent="0.2">
      <c r="A1529" s="843" t="s">
        <v>2541</v>
      </c>
      <c r="B1529" s="1333" t="str">
        <f>'Part 2 DA Summary'!N50</f>
        <v/>
      </c>
      <c r="C1529" s="212" t="s">
        <v>3695</v>
      </c>
      <c r="D1529" s="1332"/>
      <c r="E1529" s="1332"/>
      <c r="F1529" s="212" t="s">
        <v>3165</v>
      </c>
      <c r="G1529" s="212" t="s">
        <v>3166</v>
      </c>
      <c r="H1529" s="212" t="s">
        <v>2298</v>
      </c>
      <c r="I1529" s="212">
        <v>248</v>
      </c>
    </row>
    <row r="1530" spans="1:9" x14ac:dyDescent="0.2">
      <c r="A1530" s="843" t="s">
        <v>2542</v>
      </c>
      <c r="B1530" s="1333" t="str">
        <f>'Part 2 DA Summary'!N51</f>
        <v/>
      </c>
      <c r="C1530" s="212" t="s">
        <v>3695</v>
      </c>
      <c r="D1530" s="1332"/>
      <c r="E1530" s="1332"/>
      <c r="F1530" s="212" t="s">
        <v>3167</v>
      </c>
      <c r="G1530" s="212" t="s">
        <v>3168</v>
      </c>
      <c r="H1530" s="212" t="s">
        <v>2298</v>
      </c>
      <c r="I1530" s="212">
        <v>249</v>
      </c>
    </row>
    <row r="1531" spans="1:9" x14ac:dyDescent="0.2">
      <c r="A1531" s="843" t="s">
        <v>2543</v>
      </c>
      <c r="B1531" s="1333" t="str">
        <f>'Part 2 DA Summary'!N52</f>
        <v/>
      </c>
      <c r="C1531" s="212" t="s">
        <v>3695</v>
      </c>
      <c r="D1531" s="1332"/>
      <c r="E1531" s="1332"/>
      <c r="F1531" s="212" t="s">
        <v>3169</v>
      </c>
      <c r="G1531" s="212" t="s">
        <v>3170</v>
      </c>
      <c r="H1531" s="212" t="s">
        <v>2298</v>
      </c>
      <c r="I1531" s="212">
        <v>250</v>
      </c>
    </row>
    <row r="1532" spans="1:9" x14ac:dyDescent="0.2">
      <c r="A1532" s="843" t="s">
        <v>2544</v>
      </c>
      <c r="B1532" s="1333" t="str">
        <f>'Part 2 DA Summary'!N53</f>
        <v/>
      </c>
      <c r="C1532" s="212" t="s">
        <v>3695</v>
      </c>
      <c r="D1532" s="1332"/>
      <c r="E1532" s="1332"/>
      <c r="F1532" s="212" t="s">
        <v>3171</v>
      </c>
      <c r="G1532" s="212" t="s">
        <v>3172</v>
      </c>
      <c r="H1532" s="212" t="s">
        <v>2298</v>
      </c>
      <c r="I1532" s="212">
        <v>251</v>
      </c>
    </row>
    <row r="1533" spans="1:9" x14ac:dyDescent="0.2">
      <c r="A1533" s="843" t="s">
        <v>3728</v>
      </c>
      <c r="B1533" s="1333">
        <f>'Part 2 DA Summary'!P6</f>
        <v>0</v>
      </c>
      <c r="C1533" s="212" t="s">
        <v>3695</v>
      </c>
      <c r="D1533" s="1332"/>
      <c r="E1533" s="1332"/>
      <c r="F1533" s="212" t="s">
        <v>3173</v>
      </c>
      <c r="G1533" s="212" t="s">
        <v>3174</v>
      </c>
      <c r="H1533" s="212" t="s">
        <v>2298</v>
      </c>
      <c r="I1533" s="212">
        <v>252</v>
      </c>
    </row>
    <row r="1534" spans="1:9" x14ac:dyDescent="0.2">
      <c r="A1534" s="843" t="s">
        <v>2545</v>
      </c>
      <c r="B1534" s="1333" t="str">
        <f>'Part 2 DA Summary'!P13</f>
        <v/>
      </c>
      <c r="C1534" s="212" t="s">
        <v>3695</v>
      </c>
      <c r="D1534" s="1332"/>
      <c r="E1534" s="1332"/>
      <c r="F1534" s="212" t="s">
        <v>3175</v>
      </c>
      <c r="G1534" s="212" t="s">
        <v>3176</v>
      </c>
      <c r="H1534" s="212" t="s">
        <v>2298</v>
      </c>
      <c r="I1534" s="212">
        <v>253</v>
      </c>
    </row>
    <row r="1535" spans="1:9" x14ac:dyDescent="0.2">
      <c r="A1535" s="843" t="s">
        <v>2546</v>
      </c>
      <c r="B1535" s="1333" t="str">
        <f>'Part 2 DA Summary'!P14</f>
        <v/>
      </c>
      <c r="C1535" s="212" t="s">
        <v>3695</v>
      </c>
      <c r="D1535" s="1332"/>
      <c r="E1535" s="1332"/>
      <c r="F1535" s="212" t="s">
        <v>3177</v>
      </c>
      <c r="G1535" s="212" t="s">
        <v>3178</v>
      </c>
      <c r="H1535" s="212" t="s">
        <v>2298</v>
      </c>
      <c r="I1535" s="212">
        <v>254</v>
      </c>
    </row>
    <row r="1536" spans="1:9" x14ac:dyDescent="0.2">
      <c r="A1536" s="843" t="s">
        <v>2547</v>
      </c>
      <c r="B1536" s="1333" t="str">
        <f>'Part 2 DA Summary'!P15</f>
        <v/>
      </c>
      <c r="C1536" s="212" t="s">
        <v>3695</v>
      </c>
      <c r="D1536" s="1332"/>
      <c r="E1536" s="1332"/>
      <c r="F1536" s="212" t="s">
        <v>3179</v>
      </c>
      <c r="G1536" s="212" t="s">
        <v>3180</v>
      </c>
      <c r="H1536" s="212" t="s">
        <v>2298</v>
      </c>
      <c r="I1536" s="212">
        <v>255</v>
      </c>
    </row>
    <row r="1537" spans="1:9" x14ac:dyDescent="0.2">
      <c r="A1537" s="843" t="s">
        <v>2548</v>
      </c>
      <c r="B1537" s="1333" t="str">
        <f>'Part 2 DA Summary'!P16</f>
        <v/>
      </c>
      <c r="C1537" s="212" t="s">
        <v>3695</v>
      </c>
      <c r="D1537" s="1332"/>
      <c r="E1537" s="1332"/>
      <c r="F1537" s="212" t="s">
        <v>3181</v>
      </c>
      <c r="G1537" s="212" t="s">
        <v>3182</v>
      </c>
      <c r="H1537" s="212" t="s">
        <v>2298</v>
      </c>
      <c r="I1537" s="212">
        <v>256</v>
      </c>
    </row>
    <row r="1538" spans="1:9" x14ac:dyDescent="0.2">
      <c r="A1538" s="843" t="s">
        <v>2549</v>
      </c>
      <c r="B1538" s="1333" t="str">
        <f>'Part 2 DA Summary'!P17</f>
        <v/>
      </c>
      <c r="C1538" s="212" t="s">
        <v>3695</v>
      </c>
      <c r="D1538" s="1332"/>
      <c r="E1538" s="1332"/>
      <c r="F1538" s="212" t="s">
        <v>3183</v>
      </c>
      <c r="G1538" s="212" t="s">
        <v>3184</v>
      </c>
      <c r="H1538" s="212" t="s">
        <v>2298</v>
      </c>
      <c r="I1538" s="212">
        <v>257</v>
      </c>
    </row>
    <row r="1539" spans="1:9" x14ac:dyDescent="0.2">
      <c r="A1539" s="843" t="s">
        <v>2550</v>
      </c>
      <c r="B1539" s="1333" t="str">
        <f>'Part 2 DA Summary'!P18</f>
        <v/>
      </c>
      <c r="C1539" s="212" t="s">
        <v>3695</v>
      </c>
      <c r="D1539" s="1332"/>
      <c r="E1539" s="1332"/>
      <c r="F1539" s="212" t="s">
        <v>3185</v>
      </c>
      <c r="G1539" s="212" t="s">
        <v>3186</v>
      </c>
      <c r="H1539" s="212" t="s">
        <v>2298</v>
      </c>
      <c r="I1539" s="212">
        <v>258</v>
      </c>
    </row>
    <row r="1540" spans="1:9" x14ac:dyDescent="0.2">
      <c r="A1540" s="843" t="s">
        <v>2551</v>
      </c>
      <c r="B1540" s="1333" t="str">
        <f>'Part 2 DA Summary'!P19</f>
        <v/>
      </c>
      <c r="C1540" s="212" t="s">
        <v>3695</v>
      </c>
      <c r="D1540" s="1332"/>
      <c r="E1540" s="1332"/>
      <c r="F1540" s="212" t="s">
        <v>3187</v>
      </c>
      <c r="G1540" s="212" t="s">
        <v>3188</v>
      </c>
      <c r="H1540" s="212" t="s">
        <v>2298</v>
      </c>
      <c r="I1540" s="212">
        <v>259</v>
      </c>
    </row>
    <row r="1541" spans="1:9" x14ac:dyDescent="0.2">
      <c r="A1541" s="843" t="s">
        <v>2552</v>
      </c>
      <c r="B1541" s="1333" t="str">
        <f>'Part 2 DA Summary'!P20</f>
        <v/>
      </c>
      <c r="C1541" s="212" t="s">
        <v>3695</v>
      </c>
      <c r="D1541" s="1332"/>
      <c r="E1541" s="1332"/>
      <c r="F1541" s="212" t="s">
        <v>3189</v>
      </c>
      <c r="G1541" s="212" t="s">
        <v>3190</v>
      </c>
      <c r="H1541" s="212" t="s">
        <v>2298</v>
      </c>
      <c r="I1541" s="212">
        <v>260</v>
      </c>
    </row>
    <row r="1542" spans="1:9" x14ac:dyDescent="0.2">
      <c r="A1542" s="843" t="s">
        <v>2553</v>
      </c>
      <c r="B1542" s="1333" t="str">
        <f>'Part 2 DA Summary'!P21</f>
        <v/>
      </c>
      <c r="C1542" s="212" t="s">
        <v>3695</v>
      </c>
      <c r="D1542" s="1332"/>
      <c r="E1542" s="1332"/>
      <c r="F1542" s="212" t="s">
        <v>3191</v>
      </c>
      <c r="G1542" s="212" t="s">
        <v>3192</v>
      </c>
      <c r="H1542" s="212" t="s">
        <v>2298</v>
      </c>
      <c r="I1542" s="212">
        <v>261</v>
      </c>
    </row>
    <row r="1543" spans="1:9" x14ac:dyDescent="0.2">
      <c r="A1543" s="843" t="s">
        <v>2554</v>
      </c>
      <c r="B1543" s="1333" t="str">
        <f>'Part 2 DA Summary'!P22</f>
        <v/>
      </c>
      <c r="C1543" s="212" t="s">
        <v>3695</v>
      </c>
      <c r="D1543" s="1332"/>
      <c r="E1543" s="1332"/>
      <c r="F1543" s="212" t="s">
        <v>3193</v>
      </c>
      <c r="G1543" s="212" t="s">
        <v>3194</v>
      </c>
      <c r="H1543" s="212" t="s">
        <v>2298</v>
      </c>
      <c r="I1543" s="212">
        <v>262</v>
      </c>
    </row>
    <row r="1544" spans="1:9" x14ac:dyDescent="0.2">
      <c r="A1544" s="843" t="s">
        <v>2555</v>
      </c>
      <c r="B1544" s="1333" t="str">
        <f>'Part 2 DA Summary'!P23</f>
        <v/>
      </c>
      <c r="C1544" s="212" t="s">
        <v>3695</v>
      </c>
      <c r="D1544" s="1332"/>
      <c r="E1544" s="1332"/>
      <c r="F1544" s="212" t="s">
        <v>3195</v>
      </c>
      <c r="G1544" s="212" t="s">
        <v>3196</v>
      </c>
      <c r="H1544" s="212" t="s">
        <v>2298</v>
      </c>
      <c r="I1544" s="212">
        <v>263</v>
      </c>
    </row>
    <row r="1545" spans="1:9" x14ac:dyDescent="0.2">
      <c r="A1545" s="843" t="s">
        <v>2556</v>
      </c>
      <c r="B1545" s="1333" t="str">
        <f>'Part 2 DA Summary'!P24</f>
        <v/>
      </c>
      <c r="C1545" s="212" t="s">
        <v>3695</v>
      </c>
      <c r="D1545" s="1332"/>
      <c r="E1545" s="1332"/>
      <c r="F1545" s="212" t="s">
        <v>3197</v>
      </c>
      <c r="G1545" s="212" t="s">
        <v>3198</v>
      </c>
      <c r="H1545" s="212" t="s">
        <v>2298</v>
      </c>
      <c r="I1545" s="212">
        <v>264</v>
      </c>
    </row>
    <row r="1546" spans="1:9" x14ac:dyDescent="0.2">
      <c r="A1546" s="843" t="s">
        <v>2557</v>
      </c>
      <c r="B1546" s="1333" t="str">
        <f>'Part 2 DA Summary'!P25</f>
        <v/>
      </c>
      <c r="C1546" s="212" t="s">
        <v>3695</v>
      </c>
      <c r="D1546" s="1332"/>
      <c r="E1546" s="1332"/>
      <c r="F1546" s="212" t="s">
        <v>3199</v>
      </c>
      <c r="G1546" s="212" t="s">
        <v>3200</v>
      </c>
      <c r="H1546" s="212" t="s">
        <v>2298</v>
      </c>
      <c r="I1546" s="212">
        <v>265</v>
      </c>
    </row>
    <row r="1547" spans="1:9" x14ac:dyDescent="0.2">
      <c r="A1547" s="843" t="s">
        <v>2558</v>
      </c>
      <c r="B1547" s="1333" t="str">
        <f>'Part 2 DA Summary'!P26</f>
        <v/>
      </c>
      <c r="C1547" s="212" t="s">
        <v>3695</v>
      </c>
      <c r="D1547" s="1332"/>
      <c r="E1547" s="1332"/>
      <c r="F1547" s="212" t="s">
        <v>3201</v>
      </c>
      <c r="G1547" s="212" t="s">
        <v>3202</v>
      </c>
      <c r="H1547" s="212" t="s">
        <v>2298</v>
      </c>
      <c r="I1547" s="212">
        <v>266</v>
      </c>
    </row>
    <row r="1548" spans="1:9" x14ac:dyDescent="0.2">
      <c r="A1548" s="843" t="s">
        <v>2559</v>
      </c>
      <c r="B1548" s="1333" t="str">
        <f>'Part 2 DA Summary'!P27</f>
        <v/>
      </c>
      <c r="C1548" s="212" t="s">
        <v>3695</v>
      </c>
      <c r="D1548" s="1332"/>
      <c r="E1548" s="1332"/>
      <c r="F1548" s="212" t="s">
        <v>3203</v>
      </c>
      <c r="G1548" s="212" t="s">
        <v>3204</v>
      </c>
      <c r="H1548" s="212" t="s">
        <v>2298</v>
      </c>
      <c r="I1548" s="212">
        <v>267</v>
      </c>
    </row>
    <row r="1549" spans="1:9" x14ac:dyDescent="0.2">
      <c r="A1549" s="843" t="s">
        <v>2560</v>
      </c>
      <c r="B1549" s="1333" t="str">
        <f>'Part 2 DA Summary'!P28</f>
        <v/>
      </c>
      <c r="C1549" s="212" t="s">
        <v>3695</v>
      </c>
      <c r="D1549" s="1332"/>
      <c r="E1549" s="1332"/>
      <c r="F1549" s="212" t="s">
        <v>3205</v>
      </c>
      <c r="G1549" s="212" t="s">
        <v>3206</v>
      </c>
      <c r="H1549" s="212" t="s">
        <v>2298</v>
      </c>
      <c r="I1549" s="212">
        <v>268</v>
      </c>
    </row>
    <row r="1550" spans="1:9" x14ac:dyDescent="0.2">
      <c r="A1550" s="843" t="s">
        <v>2561</v>
      </c>
      <c r="B1550" s="1333" t="str">
        <f>'Part 2 DA Summary'!P29</f>
        <v/>
      </c>
      <c r="C1550" s="212" t="s">
        <v>3695</v>
      </c>
      <c r="D1550" s="1332"/>
      <c r="E1550" s="1332"/>
      <c r="F1550" s="212" t="s">
        <v>3207</v>
      </c>
      <c r="G1550" s="212" t="s">
        <v>3208</v>
      </c>
      <c r="H1550" s="212" t="s">
        <v>2298</v>
      </c>
      <c r="I1550" s="212">
        <v>269</v>
      </c>
    </row>
    <row r="1551" spans="1:9" x14ac:dyDescent="0.2">
      <c r="A1551" s="843" t="s">
        <v>2562</v>
      </c>
      <c r="B1551" s="1333" t="str">
        <f>'Part 2 DA Summary'!P30</f>
        <v/>
      </c>
      <c r="C1551" s="212" t="s">
        <v>3695</v>
      </c>
      <c r="D1551" s="1332"/>
      <c r="E1551" s="1332"/>
      <c r="F1551" s="212" t="s">
        <v>3209</v>
      </c>
      <c r="G1551" s="212" t="s">
        <v>3210</v>
      </c>
      <c r="H1551" s="212" t="s">
        <v>2298</v>
      </c>
      <c r="I1551" s="212">
        <v>270</v>
      </c>
    </row>
    <row r="1552" spans="1:9" x14ac:dyDescent="0.2">
      <c r="A1552" s="843" t="s">
        <v>2563</v>
      </c>
      <c r="B1552" s="1333" t="str">
        <f>'Part 2 DA Summary'!P31</f>
        <v/>
      </c>
      <c r="C1552" s="212" t="s">
        <v>3695</v>
      </c>
      <c r="D1552" s="1332"/>
      <c r="E1552" s="1332"/>
      <c r="F1552" s="212" t="s">
        <v>3211</v>
      </c>
      <c r="G1552" s="212" t="s">
        <v>3212</v>
      </c>
      <c r="H1552" s="212" t="s">
        <v>2298</v>
      </c>
      <c r="I1552" s="212">
        <v>271</v>
      </c>
    </row>
    <row r="1553" spans="1:9" x14ac:dyDescent="0.2">
      <c r="A1553" s="843" t="s">
        <v>2564</v>
      </c>
      <c r="B1553" s="1333" t="str">
        <f>'Part 2 DA Summary'!P32</f>
        <v/>
      </c>
      <c r="C1553" s="212" t="s">
        <v>3695</v>
      </c>
      <c r="D1553" s="1332"/>
      <c r="E1553" s="1332"/>
      <c r="F1553" s="212" t="s">
        <v>3213</v>
      </c>
      <c r="G1553" s="212" t="s">
        <v>3214</v>
      </c>
      <c r="H1553" s="212" t="s">
        <v>2298</v>
      </c>
      <c r="I1553" s="212">
        <v>272</v>
      </c>
    </row>
    <row r="1554" spans="1:9" x14ac:dyDescent="0.2">
      <c r="A1554" s="843" t="s">
        <v>2565</v>
      </c>
      <c r="B1554" s="1333" t="str">
        <f>'Part 2 DA Summary'!P33</f>
        <v/>
      </c>
      <c r="C1554" s="212" t="s">
        <v>3695</v>
      </c>
      <c r="D1554" s="1332"/>
      <c r="E1554" s="1332"/>
      <c r="F1554" s="212" t="s">
        <v>3215</v>
      </c>
      <c r="G1554" s="212" t="s">
        <v>3216</v>
      </c>
      <c r="H1554" s="212" t="s">
        <v>2298</v>
      </c>
      <c r="I1554" s="212">
        <v>273</v>
      </c>
    </row>
    <row r="1555" spans="1:9" x14ac:dyDescent="0.2">
      <c r="A1555" s="843" t="s">
        <v>2566</v>
      </c>
      <c r="B1555" s="1333" t="str">
        <f>'Part 2 DA Summary'!P34</f>
        <v/>
      </c>
      <c r="C1555" s="212" t="s">
        <v>3695</v>
      </c>
      <c r="D1555" s="1332"/>
      <c r="E1555" s="1332"/>
      <c r="F1555" s="212" t="s">
        <v>3217</v>
      </c>
      <c r="G1555" s="212" t="s">
        <v>3218</v>
      </c>
      <c r="H1555" s="212" t="s">
        <v>2298</v>
      </c>
      <c r="I1555" s="212">
        <v>274</v>
      </c>
    </row>
    <row r="1556" spans="1:9" x14ac:dyDescent="0.2">
      <c r="A1556" s="843" t="s">
        <v>2567</v>
      </c>
      <c r="B1556" s="1333" t="str">
        <f>'Part 2 DA Summary'!P35</f>
        <v/>
      </c>
      <c r="C1556" s="212" t="s">
        <v>3695</v>
      </c>
      <c r="D1556" s="1332"/>
      <c r="E1556" s="1332"/>
      <c r="F1556" s="212" t="s">
        <v>3219</v>
      </c>
      <c r="G1556" s="212" t="s">
        <v>3220</v>
      </c>
      <c r="H1556" s="212" t="s">
        <v>2298</v>
      </c>
      <c r="I1556" s="212">
        <v>275</v>
      </c>
    </row>
    <row r="1557" spans="1:9" x14ac:dyDescent="0.2">
      <c r="A1557" s="843" t="s">
        <v>2568</v>
      </c>
      <c r="B1557" s="1333" t="str">
        <f>'Part 2 DA Summary'!P36</f>
        <v/>
      </c>
      <c r="C1557" s="212" t="s">
        <v>3695</v>
      </c>
      <c r="D1557" s="1332"/>
      <c r="E1557" s="1332"/>
      <c r="F1557" s="212" t="s">
        <v>3221</v>
      </c>
      <c r="G1557" s="212" t="s">
        <v>3222</v>
      </c>
      <c r="H1557" s="212" t="s">
        <v>2298</v>
      </c>
      <c r="I1557" s="212">
        <v>276</v>
      </c>
    </row>
    <row r="1558" spans="1:9" x14ac:dyDescent="0.2">
      <c r="A1558" s="843" t="s">
        <v>2569</v>
      </c>
      <c r="B1558" s="1333" t="str">
        <f>'Part 2 DA Summary'!P37</f>
        <v/>
      </c>
      <c r="C1558" s="212" t="s">
        <v>3695</v>
      </c>
      <c r="D1558" s="1332"/>
      <c r="E1558" s="1332"/>
      <c r="F1558" s="212" t="s">
        <v>3223</v>
      </c>
      <c r="G1558" s="212" t="s">
        <v>3224</v>
      </c>
      <c r="H1558" s="212" t="s">
        <v>2298</v>
      </c>
      <c r="I1558" s="212">
        <v>277</v>
      </c>
    </row>
    <row r="1559" spans="1:9" x14ac:dyDescent="0.2">
      <c r="A1559" s="843" t="s">
        <v>2570</v>
      </c>
      <c r="B1559" s="1333" t="str">
        <f>'Part 2 DA Summary'!P38</f>
        <v/>
      </c>
      <c r="C1559" s="212" t="s">
        <v>3695</v>
      </c>
      <c r="D1559" s="1332"/>
      <c r="E1559" s="1332"/>
      <c r="F1559" s="212" t="s">
        <v>3225</v>
      </c>
      <c r="G1559" s="212" t="s">
        <v>3226</v>
      </c>
      <c r="H1559" s="212" t="s">
        <v>2298</v>
      </c>
      <c r="I1559" s="212">
        <v>278</v>
      </c>
    </row>
    <row r="1560" spans="1:9" x14ac:dyDescent="0.2">
      <c r="A1560" s="843" t="s">
        <v>2571</v>
      </c>
      <c r="B1560" s="1333" t="str">
        <f>'Part 2 DA Summary'!P39</f>
        <v/>
      </c>
      <c r="C1560" s="212" t="s">
        <v>3695</v>
      </c>
      <c r="D1560" s="1332"/>
      <c r="E1560" s="1332"/>
      <c r="F1560" s="212" t="s">
        <v>3227</v>
      </c>
      <c r="G1560" s="212" t="s">
        <v>3228</v>
      </c>
      <c r="H1560" s="212" t="s">
        <v>2298</v>
      </c>
      <c r="I1560" s="212">
        <v>279</v>
      </c>
    </row>
    <row r="1561" spans="1:9" x14ac:dyDescent="0.2">
      <c r="A1561" s="843" t="s">
        <v>2572</v>
      </c>
      <c r="B1561" s="1333" t="str">
        <f>'Part 2 DA Summary'!P40</f>
        <v/>
      </c>
      <c r="C1561" s="212" t="s">
        <v>3695</v>
      </c>
      <c r="D1561" s="1332"/>
      <c r="E1561" s="1332"/>
      <c r="F1561" s="212" t="s">
        <v>3229</v>
      </c>
      <c r="G1561" s="212" t="s">
        <v>3230</v>
      </c>
      <c r="H1561" s="212" t="s">
        <v>2298</v>
      </c>
      <c r="I1561" s="212">
        <v>280</v>
      </c>
    </row>
    <row r="1562" spans="1:9" x14ac:dyDescent="0.2">
      <c r="A1562" s="843" t="s">
        <v>2573</v>
      </c>
      <c r="B1562" s="1333" t="str">
        <f>'Part 2 DA Summary'!P41</f>
        <v/>
      </c>
      <c r="C1562" s="212" t="s">
        <v>3695</v>
      </c>
      <c r="D1562" s="1332"/>
      <c r="E1562" s="1332"/>
      <c r="F1562" s="212" t="s">
        <v>3231</v>
      </c>
      <c r="G1562" s="212" t="s">
        <v>3232</v>
      </c>
      <c r="H1562" s="212" t="s">
        <v>2298</v>
      </c>
      <c r="I1562" s="212">
        <v>281</v>
      </c>
    </row>
    <row r="1563" spans="1:9" x14ac:dyDescent="0.2">
      <c r="A1563" s="843" t="s">
        <v>2574</v>
      </c>
      <c r="B1563" s="1333" t="str">
        <f>'Part 2 DA Summary'!P42</f>
        <v/>
      </c>
      <c r="C1563" s="212" t="s">
        <v>3695</v>
      </c>
      <c r="D1563" s="1332"/>
      <c r="E1563" s="1332"/>
      <c r="F1563" s="212" t="s">
        <v>3233</v>
      </c>
      <c r="G1563" s="212" t="s">
        <v>3234</v>
      </c>
      <c r="H1563" s="212" t="s">
        <v>2298</v>
      </c>
      <c r="I1563" s="212">
        <v>282</v>
      </c>
    </row>
    <row r="1564" spans="1:9" x14ac:dyDescent="0.2">
      <c r="A1564" s="843" t="s">
        <v>2575</v>
      </c>
      <c r="B1564" s="1333" t="str">
        <f>'Part 2 DA Summary'!P43</f>
        <v/>
      </c>
      <c r="C1564" s="212" t="s">
        <v>3695</v>
      </c>
      <c r="D1564" s="1332"/>
      <c r="E1564" s="1332"/>
      <c r="F1564" s="212" t="s">
        <v>3235</v>
      </c>
      <c r="G1564" s="212" t="s">
        <v>3236</v>
      </c>
      <c r="H1564" s="212" t="s">
        <v>2298</v>
      </c>
      <c r="I1564" s="212">
        <v>283</v>
      </c>
    </row>
    <row r="1565" spans="1:9" x14ac:dyDescent="0.2">
      <c r="A1565" s="843" t="s">
        <v>2576</v>
      </c>
      <c r="B1565" s="1333" t="str">
        <f>'Part 2 DA Summary'!P44</f>
        <v/>
      </c>
      <c r="C1565" s="212" t="s">
        <v>3695</v>
      </c>
      <c r="D1565" s="1332"/>
      <c r="E1565" s="1332"/>
      <c r="F1565" s="212" t="s">
        <v>3237</v>
      </c>
      <c r="G1565" s="212" t="s">
        <v>3238</v>
      </c>
      <c r="H1565" s="212" t="s">
        <v>2298</v>
      </c>
      <c r="I1565" s="212">
        <v>284</v>
      </c>
    </row>
    <row r="1566" spans="1:9" x14ac:dyDescent="0.2">
      <c r="A1566" s="843" t="s">
        <v>2577</v>
      </c>
      <c r="B1566" s="1333" t="str">
        <f>'Part 2 DA Summary'!P45</f>
        <v/>
      </c>
      <c r="C1566" s="212" t="s">
        <v>3695</v>
      </c>
      <c r="D1566" s="1332"/>
      <c r="E1566" s="1332"/>
      <c r="F1566" s="212" t="s">
        <v>3239</v>
      </c>
      <c r="G1566" s="212" t="s">
        <v>3240</v>
      </c>
      <c r="H1566" s="212" t="s">
        <v>2298</v>
      </c>
      <c r="I1566" s="212">
        <v>285</v>
      </c>
    </row>
    <row r="1567" spans="1:9" x14ac:dyDescent="0.2">
      <c r="A1567" s="843" t="s">
        <v>2578</v>
      </c>
      <c r="B1567" s="1333" t="str">
        <f>'Part 2 DA Summary'!P46</f>
        <v/>
      </c>
      <c r="C1567" s="212" t="s">
        <v>3695</v>
      </c>
      <c r="D1567" s="1332"/>
      <c r="E1567" s="1332"/>
      <c r="F1567" s="212" t="s">
        <v>3241</v>
      </c>
      <c r="G1567" s="212" t="s">
        <v>3242</v>
      </c>
      <c r="H1567" s="212" t="s">
        <v>2298</v>
      </c>
      <c r="I1567" s="212">
        <v>286</v>
      </c>
    </row>
    <row r="1568" spans="1:9" x14ac:dyDescent="0.2">
      <c r="A1568" s="843" t="s">
        <v>2579</v>
      </c>
      <c r="B1568" s="1333" t="str">
        <f>'Part 2 DA Summary'!P47</f>
        <v/>
      </c>
      <c r="C1568" s="212" t="s">
        <v>3695</v>
      </c>
      <c r="D1568" s="1332"/>
      <c r="E1568" s="1332"/>
      <c r="F1568" s="212" t="s">
        <v>3243</v>
      </c>
      <c r="G1568" s="212" t="s">
        <v>3244</v>
      </c>
      <c r="H1568" s="212" t="s">
        <v>2298</v>
      </c>
      <c r="I1568" s="212">
        <v>287</v>
      </c>
    </row>
    <row r="1569" spans="1:9" x14ac:dyDescent="0.2">
      <c r="A1569" s="843" t="s">
        <v>2580</v>
      </c>
      <c r="B1569" s="1333" t="str">
        <f>'Part 2 DA Summary'!P48</f>
        <v/>
      </c>
      <c r="C1569" s="212" t="s">
        <v>3695</v>
      </c>
      <c r="D1569" s="1332"/>
      <c r="E1569" s="1332"/>
      <c r="F1569" s="212" t="s">
        <v>3245</v>
      </c>
      <c r="G1569" s="212" t="s">
        <v>3246</v>
      </c>
      <c r="H1569" s="212" t="s">
        <v>2298</v>
      </c>
      <c r="I1569" s="212">
        <v>288</v>
      </c>
    </row>
    <row r="1570" spans="1:9" x14ac:dyDescent="0.2">
      <c r="A1570" s="843" t="s">
        <v>2581</v>
      </c>
      <c r="B1570" s="1333" t="str">
        <f>'Part 2 DA Summary'!P49</f>
        <v/>
      </c>
      <c r="C1570" s="212" t="s">
        <v>3695</v>
      </c>
      <c r="D1570" s="1332"/>
      <c r="E1570" s="1332"/>
      <c r="F1570" s="212" t="s">
        <v>3247</v>
      </c>
      <c r="G1570" s="212" t="s">
        <v>3248</v>
      </c>
      <c r="H1570" s="212" t="s">
        <v>2298</v>
      </c>
      <c r="I1570" s="212">
        <v>289</v>
      </c>
    </row>
    <row r="1571" spans="1:9" x14ac:dyDescent="0.2">
      <c r="A1571" s="843" t="s">
        <v>2582</v>
      </c>
      <c r="B1571" s="1333" t="str">
        <f>'Part 2 DA Summary'!P50</f>
        <v/>
      </c>
      <c r="C1571" s="212" t="s">
        <v>3695</v>
      </c>
      <c r="D1571" s="1332"/>
      <c r="E1571" s="1332"/>
      <c r="F1571" s="212" t="s">
        <v>3249</v>
      </c>
      <c r="G1571" s="212" t="s">
        <v>3250</v>
      </c>
      <c r="H1571" s="212" t="s">
        <v>2298</v>
      </c>
      <c r="I1571" s="212">
        <v>290</v>
      </c>
    </row>
    <row r="1572" spans="1:9" x14ac:dyDescent="0.2">
      <c r="A1572" s="843" t="s">
        <v>2583</v>
      </c>
      <c r="B1572" s="1333" t="str">
        <f>'Part 2 DA Summary'!P51</f>
        <v/>
      </c>
      <c r="C1572" s="212" t="s">
        <v>3695</v>
      </c>
      <c r="D1572" s="1332"/>
      <c r="E1572" s="1332"/>
      <c r="F1572" s="212" t="s">
        <v>3251</v>
      </c>
      <c r="G1572" s="212" t="s">
        <v>3252</v>
      </c>
      <c r="H1572" s="212" t="s">
        <v>2298</v>
      </c>
      <c r="I1572" s="212">
        <v>291</v>
      </c>
    </row>
    <row r="1573" spans="1:9" x14ac:dyDescent="0.2">
      <c r="A1573" s="843" t="s">
        <v>2584</v>
      </c>
      <c r="B1573" s="1333" t="str">
        <f>'Part 2 DA Summary'!P52</f>
        <v/>
      </c>
      <c r="C1573" s="212" t="s">
        <v>3695</v>
      </c>
      <c r="D1573" s="1332"/>
      <c r="E1573" s="1332"/>
      <c r="F1573" s="212" t="s">
        <v>3253</v>
      </c>
      <c r="G1573" s="212" t="s">
        <v>3254</v>
      </c>
      <c r="H1573" s="212" t="s">
        <v>2298</v>
      </c>
      <c r="I1573" s="212">
        <v>292</v>
      </c>
    </row>
    <row r="1574" spans="1:9" x14ac:dyDescent="0.2">
      <c r="A1574" s="843" t="s">
        <v>2585</v>
      </c>
      <c r="B1574" s="1333" t="str">
        <f>'Part 2 DA Summary'!P53</f>
        <v/>
      </c>
      <c r="C1574" s="212" t="s">
        <v>3695</v>
      </c>
      <c r="D1574" s="1332"/>
      <c r="E1574" s="1332"/>
      <c r="F1574" s="212" t="s">
        <v>3255</v>
      </c>
      <c r="G1574" s="212" t="s">
        <v>3256</v>
      </c>
      <c r="H1574" s="212" t="s">
        <v>2298</v>
      </c>
      <c r="I1574" s="212">
        <v>293</v>
      </c>
    </row>
    <row r="1575" spans="1:9" x14ac:dyDescent="0.2">
      <c r="A1575" s="843" t="s">
        <v>2586</v>
      </c>
      <c r="B1575" s="1333">
        <f>'Part 2 DA Summary'!R6</f>
        <v>0</v>
      </c>
      <c r="C1575" s="212" t="s">
        <v>3695</v>
      </c>
      <c r="D1575" s="1332"/>
      <c r="E1575" s="1332"/>
      <c r="F1575" s="212" t="s">
        <v>3257</v>
      </c>
      <c r="G1575" s="212" t="s">
        <v>3258</v>
      </c>
      <c r="H1575" s="212" t="s">
        <v>2298</v>
      </c>
      <c r="I1575" s="212">
        <v>294</v>
      </c>
    </row>
    <row r="1576" spans="1:9" x14ac:dyDescent="0.2">
      <c r="A1576" s="843" t="s">
        <v>2587</v>
      </c>
      <c r="B1576" s="1333">
        <f>'Part 2 DA Summary'!R13</f>
        <v>0</v>
      </c>
      <c r="C1576" s="212" t="s">
        <v>3695</v>
      </c>
      <c r="D1576" s="1332"/>
      <c r="E1576" s="1332"/>
      <c r="F1576" s="212" t="s">
        <v>3259</v>
      </c>
      <c r="G1576" s="212" t="s">
        <v>3260</v>
      </c>
      <c r="H1576" s="212" t="s">
        <v>2298</v>
      </c>
      <c r="I1576" s="212">
        <v>295</v>
      </c>
    </row>
    <row r="1577" spans="1:9" x14ac:dyDescent="0.2">
      <c r="A1577" s="843" t="s">
        <v>2588</v>
      </c>
      <c r="B1577" s="1333">
        <f>'Part 2 DA Summary'!R14</f>
        <v>0</v>
      </c>
      <c r="C1577" s="212" t="s">
        <v>3695</v>
      </c>
      <c r="D1577" s="1332"/>
      <c r="E1577" s="1332"/>
      <c r="F1577" s="212" t="s">
        <v>3261</v>
      </c>
      <c r="G1577" s="212" t="s">
        <v>3262</v>
      </c>
      <c r="H1577" s="212" t="s">
        <v>2298</v>
      </c>
      <c r="I1577" s="212">
        <v>296</v>
      </c>
    </row>
    <row r="1578" spans="1:9" x14ac:dyDescent="0.2">
      <c r="A1578" s="843" t="s">
        <v>2589</v>
      </c>
      <c r="B1578" s="1333">
        <f>'Part 2 DA Summary'!R15</f>
        <v>0</v>
      </c>
      <c r="C1578" s="212" t="s">
        <v>3695</v>
      </c>
      <c r="D1578" s="1332"/>
      <c r="E1578" s="1332"/>
      <c r="F1578" s="212" t="s">
        <v>3263</v>
      </c>
      <c r="G1578" s="212" t="s">
        <v>3264</v>
      </c>
      <c r="H1578" s="212" t="s">
        <v>2298</v>
      </c>
      <c r="I1578" s="212">
        <v>297</v>
      </c>
    </row>
    <row r="1579" spans="1:9" x14ac:dyDescent="0.2">
      <c r="A1579" s="843" t="s">
        <v>2590</v>
      </c>
      <c r="B1579" s="1333">
        <f>'Part 2 DA Summary'!R16</f>
        <v>0</v>
      </c>
      <c r="C1579" s="212" t="s">
        <v>3695</v>
      </c>
      <c r="D1579" s="1332"/>
      <c r="E1579" s="1332"/>
      <c r="F1579" s="212" t="s">
        <v>3265</v>
      </c>
      <c r="G1579" s="212" t="s">
        <v>3266</v>
      </c>
      <c r="H1579" s="212" t="s">
        <v>2298</v>
      </c>
      <c r="I1579" s="212">
        <v>298</v>
      </c>
    </row>
    <row r="1580" spans="1:9" x14ac:dyDescent="0.2">
      <c r="A1580" s="843" t="s">
        <v>2591</v>
      </c>
      <c r="B1580" s="1333">
        <f>'Part 2 DA Summary'!R17</f>
        <v>0</v>
      </c>
      <c r="C1580" s="212" t="s">
        <v>3695</v>
      </c>
      <c r="D1580" s="1332"/>
      <c r="E1580" s="1332"/>
      <c r="F1580" s="212" t="s">
        <v>3267</v>
      </c>
      <c r="G1580" s="212" t="s">
        <v>3268</v>
      </c>
      <c r="H1580" s="212" t="s">
        <v>2298</v>
      </c>
      <c r="I1580" s="212">
        <v>299</v>
      </c>
    </row>
    <row r="1581" spans="1:9" x14ac:dyDescent="0.2">
      <c r="A1581" s="843" t="s">
        <v>2592</v>
      </c>
      <c r="B1581" s="1333">
        <f>'Part 2 DA Summary'!R18</f>
        <v>0</v>
      </c>
      <c r="C1581" s="212" t="s">
        <v>3695</v>
      </c>
      <c r="D1581" s="1332"/>
      <c r="E1581" s="1332"/>
      <c r="F1581" s="212" t="s">
        <v>3269</v>
      </c>
      <c r="G1581" s="212" t="s">
        <v>3270</v>
      </c>
      <c r="H1581" s="212" t="s">
        <v>2298</v>
      </c>
      <c r="I1581" s="212">
        <v>300</v>
      </c>
    </row>
    <row r="1582" spans="1:9" x14ac:dyDescent="0.2">
      <c r="A1582" s="843" t="s">
        <v>2593</v>
      </c>
      <c r="B1582" s="1333">
        <f>'Part 2 DA Summary'!R19</f>
        <v>0</v>
      </c>
      <c r="C1582" s="212" t="s">
        <v>3695</v>
      </c>
      <c r="D1582" s="1332"/>
      <c r="E1582" s="1332"/>
      <c r="F1582" s="212" t="s">
        <v>3271</v>
      </c>
      <c r="G1582" s="212" t="s">
        <v>3272</v>
      </c>
      <c r="H1582" s="212" t="s">
        <v>2298</v>
      </c>
      <c r="I1582" s="212">
        <v>301</v>
      </c>
    </row>
    <row r="1583" spans="1:9" x14ac:dyDescent="0.2">
      <c r="A1583" s="843" t="s">
        <v>2594</v>
      </c>
      <c r="B1583" s="1333">
        <f>'Part 2 DA Summary'!R20</f>
        <v>0</v>
      </c>
      <c r="C1583" s="212" t="s">
        <v>3695</v>
      </c>
      <c r="D1583" s="1332"/>
      <c r="E1583" s="1332"/>
      <c r="F1583" s="212" t="s">
        <v>3273</v>
      </c>
      <c r="G1583" s="212" t="s">
        <v>3274</v>
      </c>
      <c r="H1583" s="212" t="s">
        <v>2298</v>
      </c>
      <c r="I1583" s="212">
        <v>302</v>
      </c>
    </row>
    <row r="1584" spans="1:9" x14ac:dyDescent="0.2">
      <c r="A1584" s="843" t="s">
        <v>2595</v>
      </c>
      <c r="B1584" s="1333">
        <f>'Part 2 DA Summary'!R21</f>
        <v>0</v>
      </c>
      <c r="C1584" s="212" t="s">
        <v>3695</v>
      </c>
      <c r="D1584" s="1332"/>
      <c r="E1584" s="1332"/>
      <c r="F1584" s="212" t="s">
        <v>3275</v>
      </c>
      <c r="G1584" s="212" t="s">
        <v>3276</v>
      </c>
      <c r="H1584" s="212" t="s">
        <v>2298</v>
      </c>
      <c r="I1584" s="212">
        <v>303</v>
      </c>
    </row>
    <row r="1585" spans="1:9" x14ac:dyDescent="0.2">
      <c r="A1585" s="843" t="s">
        <v>2596</v>
      </c>
      <c r="B1585" s="1333">
        <f>'Part 2 DA Summary'!R22</f>
        <v>0</v>
      </c>
      <c r="C1585" s="212" t="s">
        <v>3695</v>
      </c>
      <c r="D1585" s="1332"/>
      <c r="E1585" s="1332"/>
      <c r="F1585" s="212" t="s">
        <v>3277</v>
      </c>
      <c r="G1585" s="212" t="s">
        <v>3278</v>
      </c>
      <c r="H1585" s="212" t="s">
        <v>2298</v>
      </c>
      <c r="I1585" s="212">
        <v>304</v>
      </c>
    </row>
    <row r="1586" spans="1:9" x14ac:dyDescent="0.2">
      <c r="A1586" s="843" t="s">
        <v>2597</v>
      </c>
      <c r="B1586" s="1333">
        <f>'Part 2 DA Summary'!R23</f>
        <v>0</v>
      </c>
      <c r="C1586" s="212" t="s">
        <v>3695</v>
      </c>
      <c r="D1586" s="1332"/>
      <c r="E1586" s="1332"/>
      <c r="F1586" s="212" t="s">
        <v>3279</v>
      </c>
      <c r="G1586" s="212" t="s">
        <v>3280</v>
      </c>
      <c r="H1586" s="212" t="s">
        <v>2298</v>
      </c>
      <c r="I1586" s="212">
        <v>305</v>
      </c>
    </row>
    <row r="1587" spans="1:9" x14ac:dyDescent="0.2">
      <c r="A1587" s="843" t="s">
        <v>2598</v>
      </c>
      <c r="B1587" s="1333">
        <f>'Part 2 DA Summary'!R24</f>
        <v>0</v>
      </c>
      <c r="C1587" s="212" t="s">
        <v>3695</v>
      </c>
      <c r="D1587" s="1332"/>
      <c r="E1587" s="1332"/>
      <c r="F1587" s="212" t="s">
        <v>3281</v>
      </c>
      <c r="G1587" s="212" t="s">
        <v>3282</v>
      </c>
      <c r="H1587" s="212" t="s">
        <v>2298</v>
      </c>
      <c r="I1587" s="212">
        <v>306</v>
      </c>
    </row>
    <row r="1588" spans="1:9" x14ac:dyDescent="0.2">
      <c r="A1588" s="843" t="s">
        <v>2599</v>
      </c>
      <c r="B1588" s="1333">
        <f>'Part 2 DA Summary'!R25</f>
        <v>0</v>
      </c>
      <c r="C1588" s="212" t="s">
        <v>3695</v>
      </c>
      <c r="D1588" s="1332"/>
      <c r="E1588" s="1332"/>
      <c r="F1588" s="212" t="s">
        <v>3283</v>
      </c>
      <c r="G1588" s="212" t="s">
        <v>3284</v>
      </c>
      <c r="H1588" s="212" t="s">
        <v>2298</v>
      </c>
      <c r="I1588" s="212">
        <v>307</v>
      </c>
    </row>
    <row r="1589" spans="1:9" x14ac:dyDescent="0.2">
      <c r="A1589" s="843" t="s">
        <v>2600</v>
      </c>
      <c r="B1589" s="1333">
        <f>'Part 2 DA Summary'!R26</f>
        <v>0</v>
      </c>
      <c r="C1589" s="212" t="s">
        <v>3695</v>
      </c>
      <c r="D1589" s="1332"/>
      <c r="E1589" s="1332"/>
      <c r="F1589" s="212" t="s">
        <v>3285</v>
      </c>
      <c r="G1589" s="212" t="s">
        <v>3286</v>
      </c>
      <c r="H1589" s="212" t="s">
        <v>2298</v>
      </c>
      <c r="I1589" s="212">
        <v>308</v>
      </c>
    </row>
    <row r="1590" spans="1:9" x14ac:dyDescent="0.2">
      <c r="A1590" s="843" t="s">
        <v>2601</v>
      </c>
      <c r="B1590" s="1333">
        <f>'Part 2 DA Summary'!R27</f>
        <v>0</v>
      </c>
      <c r="C1590" s="212" t="s">
        <v>3695</v>
      </c>
      <c r="D1590" s="1332"/>
      <c r="E1590" s="1332"/>
      <c r="F1590" s="212" t="s">
        <v>3287</v>
      </c>
      <c r="G1590" s="212" t="s">
        <v>3288</v>
      </c>
      <c r="H1590" s="212" t="s">
        <v>2298</v>
      </c>
      <c r="I1590" s="212">
        <v>309</v>
      </c>
    </row>
    <row r="1591" spans="1:9" x14ac:dyDescent="0.2">
      <c r="A1591" s="843" t="s">
        <v>2602</v>
      </c>
      <c r="B1591" s="1333">
        <f>'Part 2 DA Summary'!R28</f>
        <v>0</v>
      </c>
      <c r="C1591" s="212" t="s">
        <v>3695</v>
      </c>
      <c r="D1591" s="1332"/>
      <c r="E1591" s="1332"/>
      <c r="F1591" s="212" t="s">
        <v>3289</v>
      </c>
      <c r="G1591" s="212" t="s">
        <v>3290</v>
      </c>
      <c r="H1591" s="212" t="s">
        <v>2298</v>
      </c>
      <c r="I1591" s="212">
        <v>310</v>
      </c>
    </row>
    <row r="1592" spans="1:9" x14ac:dyDescent="0.2">
      <c r="A1592" s="843" t="s">
        <v>2603</v>
      </c>
      <c r="B1592" s="1333">
        <f>'Part 2 DA Summary'!R29</f>
        <v>0</v>
      </c>
      <c r="C1592" s="212" t="s">
        <v>3695</v>
      </c>
      <c r="D1592" s="1332"/>
      <c r="E1592" s="1332"/>
      <c r="F1592" s="212" t="s">
        <v>3291</v>
      </c>
      <c r="G1592" s="212" t="s">
        <v>3292</v>
      </c>
      <c r="H1592" s="212" t="s">
        <v>2298</v>
      </c>
      <c r="I1592" s="212">
        <v>311</v>
      </c>
    </row>
    <row r="1593" spans="1:9" x14ac:dyDescent="0.2">
      <c r="A1593" s="843" t="s">
        <v>2604</v>
      </c>
      <c r="B1593" s="1333">
        <f>'Part 2 DA Summary'!R30</f>
        <v>0</v>
      </c>
      <c r="C1593" s="212" t="s">
        <v>3695</v>
      </c>
      <c r="D1593" s="1332"/>
      <c r="E1593" s="1332"/>
      <c r="F1593" s="212" t="s">
        <v>3293</v>
      </c>
      <c r="G1593" s="212" t="s">
        <v>3294</v>
      </c>
      <c r="H1593" s="212" t="s">
        <v>2298</v>
      </c>
      <c r="I1593" s="212">
        <v>312</v>
      </c>
    </row>
    <row r="1594" spans="1:9" x14ac:dyDescent="0.2">
      <c r="A1594" s="843" t="s">
        <v>2605</v>
      </c>
      <c r="B1594" s="1333">
        <f>'Part 2 DA Summary'!R31</f>
        <v>0</v>
      </c>
      <c r="C1594" s="212" t="s">
        <v>3695</v>
      </c>
      <c r="D1594" s="1332"/>
      <c r="E1594" s="1332"/>
      <c r="F1594" s="212" t="s">
        <v>3295</v>
      </c>
      <c r="G1594" s="212" t="s">
        <v>3296</v>
      </c>
      <c r="H1594" s="212" t="s">
        <v>2298</v>
      </c>
      <c r="I1594" s="212">
        <v>313</v>
      </c>
    </row>
    <row r="1595" spans="1:9" x14ac:dyDescent="0.2">
      <c r="A1595" s="843" t="s">
        <v>2606</v>
      </c>
      <c r="B1595" s="1333">
        <f>'Part 2 DA Summary'!R32</f>
        <v>0</v>
      </c>
      <c r="C1595" s="212" t="s">
        <v>3695</v>
      </c>
      <c r="D1595" s="1332"/>
      <c r="E1595" s="1332"/>
      <c r="F1595" s="212" t="s">
        <v>3297</v>
      </c>
      <c r="G1595" s="212" t="s">
        <v>3298</v>
      </c>
      <c r="H1595" s="212" t="s">
        <v>2298</v>
      </c>
      <c r="I1595" s="212">
        <v>314</v>
      </c>
    </row>
    <row r="1596" spans="1:9" x14ac:dyDescent="0.2">
      <c r="A1596" s="843" t="s">
        <v>2607</v>
      </c>
      <c r="B1596" s="1333">
        <f>'Part 2 DA Summary'!R33</f>
        <v>0</v>
      </c>
      <c r="C1596" s="212" t="s">
        <v>3695</v>
      </c>
      <c r="D1596" s="1332"/>
      <c r="E1596" s="1332"/>
      <c r="F1596" s="212" t="s">
        <v>3299</v>
      </c>
      <c r="G1596" s="212" t="s">
        <v>3300</v>
      </c>
      <c r="H1596" s="212" t="s">
        <v>2298</v>
      </c>
      <c r="I1596" s="212">
        <v>315</v>
      </c>
    </row>
    <row r="1597" spans="1:9" x14ac:dyDescent="0.2">
      <c r="A1597" s="843" t="s">
        <v>2608</v>
      </c>
      <c r="B1597" s="1333">
        <f>'Part 2 DA Summary'!R34</f>
        <v>0</v>
      </c>
      <c r="C1597" s="212" t="s">
        <v>3695</v>
      </c>
      <c r="D1597" s="1332"/>
      <c r="E1597" s="1332"/>
      <c r="F1597" s="212" t="s">
        <v>3301</v>
      </c>
      <c r="G1597" s="212" t="s">
        <v>3302</v>
      </c>
      <c r="H1597" s="212" t="s">
        <v>2298</v>
      </c>
      <c r="I1597" s="212">
        <v>316</v>
      </c>
    </row>
    <row r="1598" spans="1:9" x14ac:dyDescent="0.2">
      <c r="A1598" s="843" t="s">
        <v>2609</v>
      </c>
      <c r="B1598" s="1333">
        <f>'Part 2 DA Summary'!R35</f>
        <v>0</v>
      </c>
      <c r="C1598" s="212" t="s">
        <v>3695</v>
      </c>
      <c r="D1598" s="1332"/>
      <c r="E1598" s="1332"/>
      <c r="F1598" s="212" t="s">
        <v>3303</v>
      </c>
      <c r="G1598" s="212" t="s">
        <v>3304</v>
      </c>
      <c r="H1598" s="212" t="s">
        <v>2298</v>
      </c>
      <c r="I1598" s="212">
        <v>317</v>
      </c>
    </row>
    <row r="1599" spans="1:9" x14ac:dyDescent="0.2">
      <c r="A1599" s="843" t="s">
        <v>2610</v>
      </c>
      <c r="B1599" s="1333">
        <f>'Part 2 DA Summary'!R36</f>
        <v>0</v>
      </c>
      <c r="C1599" s="212" t="s">
        <v>3695</v>
      </c>
      <c r="D1599" s="1332"/>
      <c r="E1599" s="1332"/>
      <c r="F1599" s="212" t="s">
        <v>3305</v>
      </c>
      <c r="G1599" s="212" t="s">
        <v>3306</v>
      </c>
      <c r="H1599" s="212" t="s">
        <v>2298</v>
      </c>
      <c r="I1599" s="212">
        <v>318</v>
      </c>
    </row>
    <row r="1600" spans="1:9" x14ac:dyDescent="0.2">
      <c r="A1600" s="843" t="s">
        <v>2611</v>
      </c>
      <c r="B1600" s="1333">
        <f>'Part 2 DA Summary'!R37</f>
        <v>0</v>
      </c>
      <c r="C1600" s="212" t="s">
        <v>3695</v>
      </c>
      <c r="D1600" s="1332"/>
      <c r="E1600" s="1332"/>
      <c r="F1600" s="212" t="s">
        <v>3307</v>
      </c>
      <c r="G1600" s="212" t="s">
        <v>3308</v>
      </c>
      <c r="H1600" s="212" t="s">
        <v>2298</v>
      </c>
      <c r="I1600" s="212">
        <v>319</v>
      </c>
    </row>
    <row r="1601" spans="1:9" x14ac:dyDescent="0.2">
      <c r="A1601" s="843" t="s">
        <v>2612</v>
      </c>
      <c r="B1601" s="1333">
        <f>'Part 2 DA Summary'!R38</f>
        <v>0</v>
      </c>
      <c r="C1601" s="212" t="s">
        <v>3695</v>
      </c>
      <c r="D1601" s="1332"/>
      <c r="E1601" s="1332"/>
      <c r="F1601" s="212" t="s">
        <v>3309</v>
      </c>
      <c r="G1601" s="212" t="s">
        <v>3310</v>
      </c>
      <c r="H1601" s="212" t="s">
        <v>2298</v>
      </c>
      <c r="I1601" s="212">
        <v>320</v>
      </c>
    </row>
    <row r="1602" spans="1:9" x14ac:dyDescent="0.2">
      <c r="A1602" s="843" t="s">
        <v>2613</v>
      </c>
      <c r="B1602" s="1333">
        <f>'Part 2 DA Summary'!R39</f>
        <v>0</v>
      </c>
      <c r="C1602" s="212" t="s">
        <v>3695</v>
      </c>
      <c r="D1602" s="1332"/>
      <c r="E1602" s="1332"/>
      <c r="F1602" s="212" t="s">
        <v>3311</v>
      </c>
      <c r="G1602" s="212" t="s">
        <v>3312</v>
      </c>
      <c r="H1602" s="212" t="s">
        <v>2298</v>
      </c>
      <c r="I1602" s="212">
        <v>321</v>
      </c>
    </row>
    <row r="1603" spans="1:9" x14ac:dyDescent="0.2">
      <c r="A1603" s="843" t="s">
        <v>2614</v>
      </c>
      <c r="B1603" s="1333">
        <f>'Part 2 DA Summary'!R40</f>
        <v>0</v>
      </c>
      <c r="C1603" s="212" t="s">
        <v>3695</v>
      </c>
      <c r="D1603" s="1332"/>
      <c r="E1603" s="1332"/>
      <c r="F1603" s="212" t="s">
        <v>3313</v>
      </c>
      <c r="G1603" s="212" t="s">
        <v>3314</v>
      </c>
      <c r="H1603" s="212" t="s">
        <v>2298</v>
      </c>
      <c r="I1603" s="212">
        <v>322</v>
      </c>
    </row>
    <row r="1604" spans="1:9" x14ac:dyDescent="0.2">
      <c r="A1604" s="843" t="s">
        <v>2615</v>
      </c>
      <c r="B1604" s="1333">
        <f>'Part 2 DA Summary'!R41</f>
        <v>0</v>
      </c>
      <c r="C1604" s="212" t="s">
        <v>3695</v>
      </c>
      <c r="D1604" s="1332"/>
      <c r="E1604" s="1332"/>
      <c r="F1604" s="212" t="s">
        <v>3315</v>
      </c>
      <c r="G1604" s="212" t="s">
        <v>3316</v>
      </c>
      <c r="H1604" s="212" t="s">
        <v>2298</v>
      </c>
      <c r="I1604" s="212">
        <v>323</v>
      </c>
    </row>
    <row r="1605" spans="1:9" x14ac:dyDescent="0.2">
      <c r="A1605" s="843" t="s">
        <v>2616</v>
      </c>
      <c r="B1605" s="1333">
        <f>'Part 2 DA Summary'!R42</f>
        <v>0</v>
      </c>
      <c r="C1605" s="212" t="s">
        <v>3695</v>
      </c>
      <c r="D1605" s="1332"/>
      <c r="E1605" s="1332"/>
      <c r="F1605" s="212" t="s">
        <v>3317</v>
      </c>
      <c r="G1605" s="212" t="s">
        <v>3318</v>
      </c>
      <c r="H1605" s="212" t="s">
        <v>2298</v>
      </c>
      <c r="I1605" s="212">
        <v>324</v>
      </c>
    </row>
    <row r="1606" spans="1:9" x14ac:dyDescent="0.2">
      <c r="A1606" s="843" t="s">
        <v>2617</v>
      </c>
      <c r="B1606" s="1333">
        <f>'Part 2 DA Summary'!R43</f>
        <v>0</v>
      </c>
      <c r="C1606" s="212" t="s">
        <v>3695</v>
      </c>
      <c r="D1606" s="1332"/>
      <c r="E1606" s="1332"/>
      <c r="F1606" s="212" t="s">
        <v>3319</v>
      </c>
      <c r="G1606" s="212" t="s">
        <v>3320</v>
      </c>
      <c r="H1606" s="212" t="s">
        <v>2298</v>
      </c>
      <c r="I1606" s="212">
        <v>325</v>
      </c>
    </row>
    <row r="1607" spans="1:9" x14ac:dyDescent="0.2">
      <c r="A1607" s="843" t="s">
        <v>2618</v>
      </c>
      <c r="B1607" s="1333">
        <f>'Part 2 DA Summary'!R44</f>
        <v>0</v>
      </c>
      <c r="C1607" s="212" t="s">
        <v>3695</v>
      </c>
      <c r="D1607" s="1332"/>
      <c r="E1607" s="1332"/>
      <c r="F1607" s="212" t="s">
        <v>3321</v>
      </c>
      <c r="G1607" s="212" t="s">
        <v>3322</v>
      </c>
      <c r="H1607" s="212" t="s">
        <v>2298</v>
      </c>
      <c r="I1607" s="212">
        <v>326</v>
      </c>
    </row>
    <row r="1608" spans="1:9" x14ac:dyDescent="0.2">
      <c r="A1608" s="843" t="s">
        <v>2619</v>
      </c>
      <c r="B1608" s="1333">
        <f>'Part 2 DA Summary'!R45</f>
        <v>0</v>
      </c>
      <c r="C1608" s="212" t="s">
        <v>3695</v>
      </c>
      <c r="D1608" s="1332"/>
      <c r="E1608" s="1332"/>
      <c r="F1608" s="212" t="s">
        <v>3323</v>
      </c>
      <c r="G1608" s="212" t="s">
        <v>3324</v>
      </c>
      <c r="H1608" s="212" t="s">
        <v>2298</v>
      </c>
      <c r="I1608" s="212">
        <v>327</v>
      </c>
    </row>
    <row r="1609" spans="1:9" x14ac:dyDescent="0.2">
      <c r="A1609" s="843" t="s">
        <v>2620</v>
      </c>
      <c r="B1609" s="1333">
        <f>'Part 2 DA Summary'!R46</f>
        <v>0</v>
      </c>
      <c r="C1609" s="212" t="s">
        <v>3695</v>
      </c>
      <c r="D1609" s="1332"/>
      <c r="E1609" s="1332"/>
      <c r="F1609" s="212" t="s">
        <v>3325</v>
      </c>
      <c r="G1609" s="212" t="s">
        <v>3326</v>
      </c>
      <c r="H1609" s="212" t="s">
        <v>2298</v>
      </c>
      <c r="I1609" s="212">
        <v>328</v>
      </c>
    </row>
    <row r="1610" spans="1:9" x14ac:dyDescent="0.2">
      <c r="A1610" s="843" t="s">
        <v>2621</v>
      </c>
      <c r="B1610" s="1333">
        <f>'Part 2 DA Summary'!R47</f>
        <v>0</v>
      </c>
      <c r="C1610" s="212" t="s">
        <v>3695</v>
      </c>
      <c r="D1610" s="1332"/>
      <c r="E1610" s="1332"/>
      <c r="F1610" s="212" t="s">
        <v>3327</v>
      </c>
      <c r="G1610" s="212" t="s">
        <v>3328</v>
      </c>
      <c r="H1610" s="212" t="s">
        <v>2298</v>
      </c>
      <c r="I1610" s="212">
        <v>329</v>
      </c>
    </row>
    <row r="1611" spans="1:9" x14ac:dyDescent="0.2">
      <c r="A1611" s="843" t="s">
        <v>2622</v>
      </c>
      <c r="B1611" s="1333">
        <f>'Part 2 DA Summary'!R48</f>
        <v>0</v>
      </c>
      <c r="C1611" s="212" t="s">
        <v>3695</v>
      </c>
      <c r="D1611" s="1332"/>
      <c r="E1611" s="1332"/>
      <c r="F1611" s="212" t="s">
        <v>3329</v>
      </c>
      <c r="G1611" s="212" t="s">
        <v>3330</v>
      </c>
      <c r="H1611" s="212" t="s">
        <v>2298</v>
      </c>
      <c r="I1611" s="212">
        <v>330</v>
      </c>
    </row>
    <row r="1612" spans="1:9" x14ac:dyDescent="0.2">
      <c r="A1612" s="843" t="s">
        <v>2623</v>
      </c>
      <c r="B1612" s="1333">
        <f>'Part 2 DA Summary'!R49</f>
        <v>0</v>
      </c>
      <c r="C1612" s="212" t="s">
        <v>3695</v>
      </c>
      <c r="D1612" s="1332"/>
      <c r="E1612" s="1332"/>
      <c r="F1612" s="212" t="s">
        <v>3331</v>
      </c>
      <c r="G1612" s="212" t="s">
        <v>3332</v>
      </c>
      <c r="H1612" s="212" t="s">
        <v>2298</v>
      </c>
      <c r="I1612" s="212">
        <v>331</v>
      </c>
    </row>
    <row r="1613" spans="1:9" x14ac:dyDescent="0.2">
      <c r="A1613" s="843" t="s">
        <v>2624</v>
      </c>
      <c r="B1613" s="1333">
        <f>'Part 2 DA Summary'!R50</f>
        <v>0</v>
      </c>
      <c r="C1613" s="212" t="s">
        <v>3695</v>
      </c>
      <c r="D1613" s="1332"/>
      <c r="E1613" s="1332"/>
      <c r="F1613" s="212" t="s">
        <v>3333</v>
      </c>
      <c r="G1613" s="212" t="s">
        <v>3334</v>
      </c>
      <c r="H1613" s="212" t="s">
        <v>2298</v>
      </c>
      <c r="I1613" s="212">
        <v>332</v>
      </c>
    </row>
    <row r="1614" spans="1:9" x14ac:dyDescent="0.2">
      <c r="A1614" s="843" t="s">
        <v>2625</v>
      </c>
      <c r="B1614" s="1333">
        <f>'Part 2 DA Summary'!R51</f>
        <v>0</v>
      </c>
      <c r="C1614" s="212" t="s">
        <v>3695</v>
      </c>
      <c r="D1614" s="1332"/>
      <c r="E1614" s="1332"/>
      <c r="F1614" s="212" t="s">
        <v>3335</v>
      </c>
      <c r="G1614" s="212" t="s">
        <v>3336</v>
      </c>
      <c r="H1614" s="212" t="s">
        <v>2298</v>
      </c>
      <c r="I1614" s="212">
        <v>333</v>
      </c>
    </row>
    <row r="1615" spans="1:9" x14ac:dyDescent="0.2">
      <c r="A1615" s="843" t="s">
        <v>2626</v>
      </c>
      <c r="B1615" s="1333">
        <f>'Part 2 DA Summary'!R52</f>
        <v>0</v>
      </c>
      <c r="C1615" s="212" t="s">
        <v>3695</v>
      </c>
      <c r="D1615" s="1332"/>
      <c r="E1615" s="1332"/>
      <c r="F1615" s="212" t="s">
        <v>3337</v>
      </c>
      <c r="G1615" s="212" t="s">
        <v>3338</v>
      </c>
      <c r="H1615" s="212" t="s">
        <v>2298</v>
      </c>
      <c r="I1615" s="212">
        <v>334</v>
      </c>
    </row>
    <row r="1616" spans="1:9" x14ac:dyDescent="0.2">
      <c r="A1616" s="843" t="s">
        <v>2627</v>
      </c>
      <c r="B1616" s="1333">
        <f>'Part 2 DA Summary'!R53</f>
        <v>0</v>
      </c>
      <c r="C1616" s="212" t="s">
        <v>3695</v>
      </c>
      <c r="D1616" s="1332"/>
      <c r="E1616" s="1332"/>
      <c r="F1616" s="212" t="s">
        <v>3339</v>
      </c>
      <c r="G1616" s="212" t="s">
        <v>3340</v>
      </c>
      <c r="H1616" s="212" t="s">
        <v>2298</v>
      </c>
      <c r="I1616" s="212">
        <v>335</v>
      </c>
    </row>
    <row r="1617" spans="1:9" x14ac:dyDescent="0.2">
      <c r="A1617" s="843" t="s">
        <v>2628</v>
      </c>
      <c r="B1617" s="1333">
        <f>'Part 2 DA Summary'!T6</f>
        <v>0</v>
      </c>
      <c r="C1617" s="212" t="s">
        <v>3695</v>
      </c>
      <c r="D1617" s="1332"/>
      <c r="E1617" s="1332"/>
      <c r="F1617" s="212" t="s">
        <v>3341</v>
      </c>
      <c r="G1617" s="212" t="s">
        <v>3342</v>
      </c>
      <c r="H1617" s="212" t="s">
        <v>2298</v>
      </c>
      <c r="I1617" s="212">
        <v>336</v>
      </c>
    </row>
    <row r="1618" spans="1:9" x14ac:dyDescent="0.2">
      <c r="A1618" s="843" t="s">
        <v>2629</v>
      </c>
      <c r="B1618" s="1333" t="str">
        <f>'Part 2 DA Summary'!T13</f>
        <v/>
      </c>
      <c r="C1618" s="212" t="s">
        <v>3695</v>
      </c>
      <c r="D1618" s="1332"/>
      <c r="E1618" s="1332"/>
      <c r="F1618" s="212" t="s">
        <v>3343</v>
      </c>
      <c r="G1618" s="212" t="s">
        <v>3344</v>
      </c>
      <c r="H1618" s="212" t="s">
        <v>2298</v>
      </c>
      <c r="I1618" s="212">
        <v>337</v>
      </c>
    </row>
    <row r="1619" spans="1:9" x14ac:dyDescent="0.2">
      <c r="A1619" s="843" t="s">
        <v>2630</v>
      </c>
      <c r="B1619" s="1333" t="str">
        <f>'Part 2 DA Summary'!T14</f>
        <v/>
      </c>
      <c r="C1619" s="212" t="s">
        <v>3695</v>
      </c>
      <c r="D1619" s="1332"/>
      <c r="E1619" s="1332"/>
      <c r="F1619" s="212" t="s">
        <v>3345</v>
      </c>
      <c r="G1619" s="212" t="s">
        <v>3346</v>
      </c>
      <c r="H1619" s="212" t="s">
        <v>2298</v>
      </c>
      <c r="I1619" s="212">
        <v>338</v>
      </c>
    </row>
    <row r="1620" spans="1:9" x14ac:dyDescent="0.2">
      <c r="A1620" s="843" t="s">
        <v>2631</v>
      </c>
      <c r="B1620" s="1333" t="str">
        <f>'Part 2 DA Summary'!T15</f>
        <v/>
      </c>
      <c r="C1620" s="212" t="s">
        <v>3695</v>
      </c>
      <c r="D1620" s="1332"/>
      <c r="E1620" s="1332"/>
      <c r="F1620" s="212" t="s">
        <v>3347</v>
      </c>
      <c r="G1620" s="212" t="s">
        <v>3348</v>
      </c>
      <c r="H1620" s="212" t="s">
        <v>2298</v>
      </c>
      <c r="I1620" s="212">
        <v>339</v>
      </c>
    </row>
    <row r="1621" spans="1:9" x14ac:dyDescent="0.2">
      <c r="A1621" s="843" t="s">
        <v>2632</v>
      </c>
      <c r="B1621" s="1333" t="str">
        <f>'Part 2 DA Summary'!T16</f>
        <v/>
      </c>
      <c r="C1621" s="212" t="s">
        <v>3695</v>
      </c>
      <c r="D1621" s="1332"/>
      <c r="E1621" s="1332"/>
      <c r="F1621" s="212" t="s">
        <v>3349</v>
      </c>
      <c r="G1621" s="212" t="s">
        <v>3350</v>
      </c>
      <c r="H1621" s="212" t="s">
        <v>2298</v>
      </c>
      <c r="I1621" s="212">
        <v>340</v>
      </c>
    </row>
    <row r="1622" spans="1:9" x14ac:dyDescent="0.2">
      <c r="A1622" s="843" t="s">
        <v>2633</v>
      </c>
      <c r="B1622" s="1333" t="str">
        <f>'Part 2 DA Summary'!T17</f>
        <v/>
      </c>
      <c r="C1622" s="212" t="s">
        <v>3695</v>
      </c>
      <c r="D1622" s="1332"/>
      <c r="E1622" s="1332"/>
      <c r="F1622" s="212" t="s">
        <v>3351</v>
      </c>
      <c r="G1622" s="212" t="s">
        <v>3352</v>
      </c>
      <c r="H1622" s="212" t="s">
        <v>2298</v>
      </c>
      <c r="I1622" s="212">
        <v>341</v>
      </c>
    </row>
    <row r="1623" spans="1:9" x14ac:dyDescent="0.2">
      <c r="A1623" s="843" t="s">
        <v>2634</v>
      </c>
      <c r="B1623" s="1333" t="str">
        <f>'Part 2 DA Summary'!T18</f>
        <v/>
      </c>
      <c r="C1623" s="212" t="s">
        <v>3695</v>
      </c>
      <c r="D1623" s="1332"/>
      <c r="E1623" s="1332"/>
      <c r="F1623" s="212" t="s">
        <v>3353</v>
      </c>
      <c r="G1623" s="212" t="s">
        <v>3354</v>
      </c>
      <c r="H1623" s="212" t="s">
        <v>2298</v>
      </c>
      <c r="I1623" s="212">
        <v>342</v>
      </c>
    </row>
    <row r="1624" spans="1:9" x14ac:dyDescent="0.2">
      <c r="A1624" s="843" t="s">
        <v>2635</v>
      </c>
      <c r="B1624" s="1333" t="str">
        <f>'Part 2 DA Summary'!T19</f>
        <v/>
      </c>
      <c r="C1624" s="212" t="s">
        <v>3695</v>
      </c>
      <c r="D1624" s="1332"/>
      <c r="E1624" s="1332"/>
      <c r="F1624" s="212" t="s">
        <v>3355</v>
      </c>
      <c r="G1624" s="212" t="s">
        <v>3356</v>
      </c>
      <c r="H1624" s="212" t="s">
        <v>2298</v>
      </c>
      <c r="I1624" s="212">
        <v>343</v>
      </c>
    </row>
    <row r="1625" spans="1:9" x14ac:dyDescent="0.2">
      <c r="A1625" s="843" t="s">
        <v>2636</v>
      </c>
      <c r="B1625" s="1333" t="str">
        <f>'Part 2 DA Summary'!T20</f>
        <v/>
      </c>
      <c r="C1625" s="212" t="s">
        <v>3695</v>
      </c>
      <c r="D1625" s="1332"/>
      <c r="E1625" s="1332"/>
      <c r="F1625" s="212" t="s">
        <v>3357</v>
      </c>
      <c r="G1625" s="212" t="s">
        <v>3358</v>
      </c>
      <c r="H1625" s="212" t="s">
        <v>2298</v>
      </c>
      <c r="I1625" s="212">
        <v>344</v>
      </c>
    </row>
    <row r="1626" spans="1:9" x14ac:dyDescent="0.2">
      <c r="A1626" s="843" t="s">
        <v>2637</v>
      </c>
      <c r="B1626" s="1333" t="str">
        <f>'Part 2 DA Summary'!T21</f>
        <v/>
      </c>
      <c r="C1626" s="212" t="s">
        <v>3695</v>
      </c>
      <c r="D1626" s="1332"/>
      <c r="E1626" s="1332"/>
      <c r="F1626" s="212" t="s">
        <v>3359</v>
      </c>
      <c r="G1626" s="212" t="s">
        <v>3360</v>
      </c>
      <c r="H1626" s="212" t="s">
        <v>2298</v>
      </c>
      <c r="I1626" s="212">
        <v>345</v>
      </c>
    </row>
    <row r="1627" spans="1:9" x14ac:dyDescent="0.2">
      <c r="A1627" s="843" t="s">
        <v>2638</v>
      </c>
      <c r="B1627" s="1333" t="str">
        <f>'Part 2 DA Summary'!T22</f>
        <v/>
      </c>
      <c r="C1627" s="212" t="s">
        <v>3695</v>
      </c>
      <c r="D1627" s="1332"/>
      <c r="E1627" s="1332"/>
      <c r="F1627" s="212" t="s">
        <v>3361</v>
      </c>
      <c r="G1627" s="212" t="s">
        <v>3362</v>
      </c>
      <c r="H1627" s="212" t="s">
        <v>2298</v>
      </c>
      <c r="I1627" s="212">
        <v>346</v>
      </c>
    </row>
    <row r="1628" spans="1:9" x14ac:dyDescent="0.2">
      <c r="A1628" s="843" t="s">
        <v>2639</v>
      </c>
      <c r="B1628" s="1333" t="str">
        <f>'Part 2 DA Summary'!T23</f>
        <v/>
      </c>
      <c r="C1628" s="212" t="s">
        <v>3695</v>
      </c>
      <c r="D1628" s="1332"/>
      <c r="E1628" s="1332"/>
      <c r="F1628" s="212" t="s">
        <v>3363</v>
      </c>
      <c r="G1628" s="212" t="s">
        <v>3364</v>
      </c>
      <c r="H1628" s="212" t="s">
        <v>2298</v>
      </c>
      <c r="I1628" s="212">
        <v>347</v>
      </c>
    </row>
    <row r="1629" spans="1:9" x14ac:dyDescent="0.2">
      <c r="A1629" s="843" t="s">
        <v>2640</v>
      </c>
      <c r="B1629" s="1333" t="str">
        <f>'Part 2 DA Summary'!T24</f>
        <v/>
      </c>
      <c r="C1629" s="212" t="s">
        <v>3695</v>
      </c>
      <c r="D1629" s="1332"/>
      <c r="E1629" s="1332"/>
      <c r="F1629" s="212" t="s">
        <v>3365</v>
      </c>
      <c r="G1629" s="212" t="s">
        <v>3366</v>
      </c>
      <c r="H1629" s="212" t="s">
        <v>2298</v>
      </c>
      <c r="I1629" s="212">
        <v>348</v>
      </c>
    </row>
    <row r="1630" spans="1:9" x14ac:dyDescent="0.2">
      <c r="A1630" s="843" t="s">
        <v>2641</v>
      </c>
      <c r="B1630" s="1333" t="str">
        <f>'Part 2 DA Summary'!T25</f>
        <v/>
      </c>
      <c r="C1630" s="212" t="s">
        <v>3695</v>
      </c>
      <c r="D1630" s="1332"/>
      <c r="E1630" s="1332"/>
      <c r="F1630" s="212" t="s">
        <v>3367</v>
      </c>
      <c r="G1630" s="212" t="s">
        <v>3368</v>
      </c>
      <c r="H1630" s="212" t="s">
        <v>2298</v>
      </c>
      <c r="I1630" s="212">
        <v>349</v>
      </c>
    </row>
    <row r="1631" spans="1:9" x14ac:dyDescent="0.2">
      <c r="A1631" s="843" t="s">
        <v>2642</v>
      </c>
      <c r="B1631" s="1333" t="str">
        <f>'Part 2 DA Summary'!T26</f>
        <v/>
      </c>
      <c r="C1631" s="212" t="s">
        <v>3695</v>
      </c>
      <c r="D1631" s="1332"/>
      <c r="E1631" s="1332"/>
      <c r="F1631" s="212" t="s">
        <v>3369</v>
      </c>
      <c r="G1631" s="212" t="s">
        <v>3370</v>
      </c>
      <c r="H1631" s="212" t="s">
        <v>2298</v>
      </c>
      <c r="I1631" s="212">
        <v>350</v>
      </c>
    </row>
    <row r="1632" spans="1:9" x14ac:dyDescent="0.2">
      <c r="A1632" s="843" t="s">
        <v>2643</v>
      </c>
      <c r="B1632" s="1333" t="str">
        <f>'Part 2 DA Summary'!T27</f>
        <v/>
      </c>
      <c r="C1632" s="212" t="s">
        <v>3695</v>
      </c>
      <c r="D1632" s="1332"/>
      <c r="E1632" s="1332"/>
      <c r="F1632" s="212" t="s">
        <v>3371</v>
      </c>
      <c r="G1632" s="212" t="s">
        <v>3372</v>
      </c>
      <c r="H1632" s="212" t="s">
        <v>2298</v>
      </c>
      <c r="I1632" s="212">
        <v>351</v>
      </c>
    </row>
    <row r="1633" spans="1:9" x14ac:dyDescent="0.2">
      <c r="A1633" s="843" t="s">
        <v>2644</v>
      </c>
      <c r="B1633" s="1333" t="str">
        <f>'Part 2 DA Summary'!T28</f>
        <v/>
      </c>
      <c r="C1633" s="212" t="s">
        <v>3695</v>
      </c>
      <c r="D1633" s="1332"/>
      <c r="E1633" s="1332"/>
      <c r="F1633" s="212" t="s">
        <v>3373</v>
      </c>
      <c r="G1633" s="212" t="s">
        <v>3374</v>
      </c>
      <c r="H1633" s="212" t="s">
        <v>2298</v>
      </c>
      <c r="I1633" s="212">
        <v>352</v>
      </c>
    </row>
    <row r="1634" spans="1:9" x14ac:dyDescent="0.2">
      <c r="A1634" s="843" t="s">
        <v>2645</v>
      </c>
      <c r="B1634" s="1333" t="str">
        <f>'Part 2 DA Summary'!T29</f>
        <v/>
      </c>
      <c r="C1634" s="212" t="s">
        <v>3695</v>
      </c>
      <c r="D1634" s="1332"/>
      <c r="E1634" s="1332"/>
      <c r="F1634" s="212" t="s">
        <v>3375</v>
      </c>
      <c r="G1634" s="212" t="s">
        <v>3376</v>
      </c>
      <c r="H1634" s="212" t="s">
        <v>2298</v>
      </c>
      <c r="I1634" s="212">
        <v>353</v>
      </c>
    </row>
    <row r="1635" spans="1:9" x14ac:dyDescent="0.2">
      <c r="A1635" s="843" t="s">
        <v>2646</v>
      </c>
      <c r="B1635" s="1333" t="str">
        <f>'Part 2 DA Summary'!T30</f>
        <v/>
      </c>
      <c r="C1635" s="212" t="s">
        <v>3695</v>
      </c>
      <c r="D1635" s="1332"/>
      <c r="E1635" s="1332"/>
      <c r="F1635" s="212" t="s">
        <v>3377</v>
      </c>
      <c r="G1635" s="212" t="s">
        <v>3378</v>
      </c>
      <c r="H1635" s="212" t="s">
        <v>2298</v>
      </c>
      <c r="I1635" s="212">
        <v>354</v>
      </c>
    </row>
    <row r="1636" spans="1:9" x14ac:dyDescent="0.2">
      <c r="A1636" s="843" t="s">
        <v>2647</v>
      </c>
      <c r="B1636" s="1333" t="str">
        <f>'Part 2 DA Summary'!T31</f>
        <v/>
      </c>
      <c r="C1636" s="212" t="s">
        <v>3695</v>
      </c>
      <c r="D1636" s="1332"/>
      <c r="E1636" s="1332"/>
      <c r="F1636" s="212" t="s">
        <v>3379</v>
      </c>
      <c r="G1636" s="212" t="s">
        <v>3380</v>
      </c>
      <c r="H1636" s="212" t="s">
        <v>2298</v>
      </c>
      <c r="I1636" s="212">
        <v>355</v>
      </c>
    </row>
    <row r="1637" spans="1:9" x14ac:dyDescent="0.2">
      <c r="A1637" s="843" t="s">
        <v>2648</v>
      </c>
      <c r="B1637" s="1333" t="str">
        <f>'Part 2 DA Summary'!T32</f>
        <v/>
      </c>
      <c r="C1637" s="212" t="s">
        <v>3695</v>
      </c>
      <c r="D1637" s="1332"/>
      <c r="E1637" s="1332"/>
      <c r="F1637" s="212" t="s">
        <v>3381</v>
      </c>
      <c r="G1637" s="212" t="s">
        <v>3382</v>
      </c>
      <c r="H1637" s="212" t="s">
        <v>2298</v>
      </c>
      <c r="I1637" s="212">
        <v>356</v>
      </c>
    </row>
    <row r="1638" spans="1:9" x14ac:dyDescent="0.2">
      <c r="A1638" s="843" t="s">
        <v>2649</v>
      </c>
      <c r="B1638" s="1333" t="str">
        <f>'Part 2 DA Summary'!T33</f>
        <v/>
      </c>
      <c r="C1638" s="212" t="s">
        <v>3695</v>
      </c>
      <c r="D1638" s="1332"/>
      <c r="E1638" s="1332"/>
      <c r="F1638" s="212" t="s">
        <v>3383</v>
      </c>
      <c r="G1638" s="212" t="s">
        <v>3384</v>
      </c>
      <c r="H1638" s="212" t="s">
        <v>2298</v>
      </c>
      <c r="I1638" s="212">
        <v>357</v>
      </c>
    </row>
    <row r="1639" spans="1:9" x14ac:dyDescent="0.2">
      <c r="A1639" s="843" t="s">
        <v>2650</v>
      </c>
      <c r="B1639" s="1333" t="str">
        <f>'Part 2 DA Summary'!T34</f>
        <v/>
      </c>
      <c r="C1639" s="212" t="s">
        <v>3695</v>
      </c>
      <c r="D1639" s="1332"/>
      <c r="E1639" s="1332"/>
      <c r="F1639" s="212" t="s">
        <v>3385</v>
      </c>
      <c r="G1639" s="212" t="s">
        <v>3386</v>
      </c>
      <c r="H1639" s="212" t="s">
        <v>2298</v>
      </c>
      <c r="I1639" s="212">
        <v>358</v>
      </c>
    </row>
    <row r="1640" spans="1:9" x14ac:dyDescent="0.2">
      <c r="A1640" s="843" t="s">
        <v>2651</v>
      </c>
      <c r="B1640" s="1333" t="str">
        <f>'Part 2 DA Summary'!T35</f>
        <v/>
      </c>
      <c r="C1640" s="212" t="s">
        <v>3695</v>
      </c>
      <c r="D1640" s="1332"/>
      <c r="E1640" s="1332"/>
      <c r="F1640" s="212" t="s">
        <v>3387</v>
      </c>
      <c r="G1640" s="212" t="s">
        <v>3388</v>
      </c>
      <c r="H1640" s="212" t="s">
        <v>2298</v>
      </c>
      <c r="I1640" s="212">
        <v>359</v>
      </c>
    </row>
    <row r="1641" spans="1:9" x14ac:dyDescent="0.2">
      <c r="A1641" s="843" t="s">
        <v>2652</v>
      </c>
      <c r="B1641" s="1333" t="str">
        <f>'Part 2 DA Summary'!T36</f>
        <v/>
      </c>
      <c r="C1641" s="212" t="s">
        <v>3695</v>
      </c>
      <c r="D1641" s="1332"/>
      <c r="E1641" s="1332"/>
      <c r="F1641" s="212" t="s">
        <v>3389</v>
      </c>
      <c r="G1641" s="212" t="s">
        <v>3390</v>
      </c>
      <c r="H1641" s="212" t="s">
        <v>2298</v>
      </c>
      <c r="I1641" s="212">
        <v>360</v>
      </c>
    </row>
    <row r="1642" spans="1:9" x14ac:dyDescent="0.2">
      <c r="A1642" s="843" t="s">
        <v>2653</v>
      </c>
      <c r="B1642" s="1333" t="str">
        <f>'Part 2 DA Summary'!T37</f>
        <v/>
      </c>
      <c r="C1642" s="212" t="s">
        <v>3695</v>
      </c>
      <c r="D1642" s="1332"/>
      <c r="E1642" s="1332"/>
      <c r="F1642" s="212" t="s">
        <v>3391</v>
      </c>
      <c r="G1642" s="212" t="s">
        <v>3392</v>
      </c>
      <c r="H1642" s="212" t="s">
        <v>2298</v>
      </c>
      <c r="I1642" s="212">
        <v>361</v>
      </c>
    </row>
    <row r="1643" spans="1:9" x14ac:dyDescent="0.2">
      <c r="A1643" s="843" t="s">
        <v>2654</v>
      </c>
      <c r="B1643" s="1333" t="str">
        <f>'Part 2 DA Summary'!T38</f>
        <v/>
      </c>
      <c r="C1643" s="212" t="s">
        <v>3695</v>
      </c>
      <c r="D1643" s="1332"/>
      <c r="E1643" s="1332"/>
      <c r="F1643" s="212" t="s">
        <v>3393</v>
      </c>
      <c r="G1643" s="212" t="s">
        <v>3394</v>
      </c>
      <c r="H1643" s="212" t="s">
        <v>2298</v>
      </c>
      <c r="I1643" s="212">
        <v>362</v>
      </c>
    </row>
    <row r="1644" spans="1:9" x14ac:dyDescent="0.2">
      <c r="A1644" s="843" t="s">
        <v>2655</v>
      </c>
      <c r="B1644" s="1333" t="str">
        <f>'Part 2 DA Summary'!T39</f>
        <v/>
      </c>
      <c r="C1644" s="212" t="s">
        <v>3695</v>
      </c>
      <c r="D1644" s="1332"/>
      <c r="E1644" s="1332"/>
      <c r="F1644" s="212" t="s">
        <v>3395</v>
      </c>
      <c r="G1644" s="212" t="s">
        <v>3396</v>
      </c>
      <c r="H1644" s="212" t="s">
        <v>2298</v>
      </c>
      <c r="I1644" s="212">
        <v>363</v>
      </c>
    </row>
    <row r="1645" spans="1:9" x14ac:dyDescent="0.2">
      <c r="A1645" s="843" t="s">
        <v>2656</v>
      </c>
      <c r="B1645" s="1333" t="str">
        <f>'Part 2 DA Summary'!T40</f>
        <v/>
      </c>
      <c r="C1645" s="212" t="s">
        <v>3695</v>
      </c>
      <c r="D1645" s="1332"/>
      <c r="E1645" s="1332"/>
      <c r="F1645" s="212" t="s">
        <v>3397</v>
      </c>
      <c r="G1645" s="212" t="s">
        <v>3398</v>
      </c>
      <c r="H1645" s="212" t="s">
        <v>2298</v>
      </c>
      <c r="I1645" s="212">
        <v>364</v>
      </c>
    </row>
    <row r="1646" spans="1:9" x14ac:dyDescent="0.2">
      <c r="A1646" s="843" t="s">
        <v>2657</v>
      </c>
      <c r="B1646" s="1333" t="str">
        <f>'Part 2 DA Summary'!T41</f>
        <v/>
      </c>
      <c r="C1646" s="212" t="s">
        <v>3695</v>
      </c>
      <c r="D1646" s="1332"/>
      <c r="E1646" s="1332"/>
      <c r="F1646" s="212" t="s">
        <v>3399</v>
      </c>
      <c r="G1646" s="212" t="s">
        <v>3400</v>
      </c>
      <c r="H1646" s="212" t="s">
        <v>2298</v>
      </c>
      <c r="I1646" s="212">
        <v>365</v>
      </c>
    </row>
    <row r="1647" spans="1:9" x14ac:dyDescent="0.2">
      <c r="A1647" s="843" t="s">
        <v>2658</v>
      </c>
      <c r="B1647" s="1333" t="str">
        <f>'Part 2 DA Summary'!T42</f>
        <v/>
      </c>
      <c r="C1647" s="212" t="s">
        <v>3695</v>
      </c>
      <c r="D1647" s="1332"/>
      <c r="E1647" s="1332"/>
      <c r="F1647" s="212" t="s">
        <v>3401</v>
      </c>
      <c r="G1647" s="212" t="s">
        <v>3402</v>
      </c>
      <c r="H1647" s="212" t="s">
        <v>2298</v>
      </c>
      <c r="I1647" s="212">
        <v>366</v>
      </c>
    </row>
    <row r="1648" spans="1:9" x14ac:dyDescent="0.2">
      <c r="A1648" s="843" t="s">
        <v>2659</v>
      </c>
      <c r="B1648" s="1333" t="str">
        <f>'Part 2 DA Summary'!T43</f>
        <v/>
      </c>
      <c r="C1648" s="212" t="s">
        <v>3695</v>
      </c>
      <c r="D1648" s="1332"/>
      <c r="E1648" s="1332"/>
      <c r="F1648" s="212" t="s">
        <v>3403</v>
      </c>
      <c r="G1648" s="212" t="s">
        <v>3404</v>
      </c>
      <c r="H1648" s="212" t="s">
        <v>2298</v>
      </c>
      <c r="I1648" s="212">
        <v>367</v>
      </c>
    </row>
    <row r="1649" spans="1:9" x14ac:dyDescent="0.2">
      <c r="A1649" s="843" t="s">
        <v>2660</v>
      </c>
      <c r="B1649" s="1333" t="str">
        <f>'Part 2 DA Summary'!T44</f>
        <v/>
      </c>
      <c r="C1649" s="212" t="s">
        <v>3695</v>
      </c>
      <c r="D1649" s="1332"/>
      <c r="E1649" s="1332"/>
      <c r="F1649" s="212" t="s">
        <v>3405</v>
      </c>
      <c r="G1649" s="212" t="s">
        <v>3406</v>
      </c>
      <c r="H1649" s="212" t="s">
        <v>2298</v>
      </c>
      <c r="I1649" s="212">
        <v>368</v>
      </c>
    </row>
    <row r="1650" spans="1:9" x14ac:dyDescent="0.2">
      <c r="A1650" s="843" t="s">
        <v>2661</v>
      </c>
      <c r="B1650" s="1333" t="str">
        <f>'Part 2 DA Summary'!T45</f>
        <v/>
      </c>
      <c r="C1650" s="212" t="s">
        <v>3695</v>
      </c>
      <c r="D1650" s="1332"/>
      <c r="E1650" s="1332"/>
      <c r="F1650" s="212" t="s">
        <v>3407</v>
      </c>
      <c r="G1650" s="212" t="s">
        <v>3408</v>
      </c>
      <c r="H1650" s="212" t="s">
        <v>2298</v>
      </c>
      <c r="I1650" s="212">
        <v>369</v>
      </c>
    </row>
    <row r="1651" spans="1:9" x14ac:dyDescent="0.2">
      <c r="A1651" s="843" t="s">
        <v>2662</v>
      </c>
      <c r="B1651" s="1333" t="str">
        <f>'Part 2 DA Summary'!T46</f>
        <v/>
      </c>
      <c r="C1651" s="212" t="s">
        <v>3695</v>
      </c>
      <c r="D1651" s="1332"/>
      <c r="E1651" s="1332"/>
      <c r="F1651" s="212" t="s">
        <v>3409</v>
      </c>
      <c r="G1651" s="212" t="s">
        <v>3410</v>
      </c>
      <c r="H1651" s="212" t="s">
        <v>2298</v>
      </c>
      <c r="I1651" s="212">
        <v>370</v>
      </c>
    </row>
    <row r="1652" spans="1:9" x14ac:dyDescent="0.2">
      <c r="A1652" s="843" t="s">
        <v>2663</v>
      </c>
      <c r="B1652" s="1333" t="str">
        <f>'Part 2 DA Summary'!T47</f>
        <v/>
      </c>
      <c r="C1652" s="212" t="s">
        <v>3695</v>
      </c>
      <c r="D1652" s="1332"/>
      <c r="E1652" s="1332"/>
      <c r="F1652" s="212" t="s">
        <v>3411</v>
      </c>
      <c r="G1652" s="212" t="s">
        <v>3412</v>
      </c>
      <c r="H1652" s="212" t="s">
        <v>2298</v>
      </c>
      <c r="I1652" s="212">
        <v>371</v>
      </c>
    </row>
    <row r="1653" spans="1:9" x14ac:dyDescent="0.2">
      <c r="A1653" s="843" t="s">
        <v>2664</v>
      </c>
      <c r="B1653" s="1333" t="str">
        <f>'Part 2 DA Summary'!T48</f>
        <v/>
      </c>
      <c r="C1653" s="212" t="s">
        <v>3695</v>
      </c>
      <c r="D1653" s="1332"/>
      <c r="E1653" s="1332"/>
      <c r="F1653" s="212" t="s">
        <v>3413</v>
      </c>
      <c r="G1653" s="212" t="s">
        <v>3414</v>
      </c>
      <c r="H1653" s="212" t="s">
        <v>2298</v>
      </c>
      <c r="I1653" s="212">
        <v>372</v>
      </c>
    </row>
    <row r="1654" spans="1:9" x14ac:dyDescent="0.2">
      <c r="A1654" s="843" t="s">
        <v>2665</v>
      </c>
      <c r="B1654" s="1333" t="str">
        <f>'Part 2 DA Summary'!T49</f>
        <v/>
      </c>
      <c r="C1654" s="212" t="s">
        <v>3695</v>
      </c>
      <c r="D1654" s="1332"/>
      <c r="E1654" s="1332"/>
      <c r="F1654" s="212" t="s">
        <v>3415</v>
      </c>
      <c r="G1654" s="212" t="s">
        <v>3416</v>
      </c>
      <c r="H1654" s="212" t="s">
        <v>2298</v>
      </c>
      <c r="I1654" s="212">
        <v>373</v>
      </c>
    </row>
    <row r="1655" spans="1:9" x14ac:dyDescent="0.2">
      <c r="A1655" s="843" t="s">
        <v>2666</v>
      </c>
      <c r="B1655" s="1333" t="str">
        <f>'Part 2 DA Summary'!T50</f>
        <v/>
      </c>
      <c r="C1655" s="212" t="s">
        <v>3695</v>
      </c>
      <c r="D1655" s="1332"/>
      <c r="E1655" s="1332"/>
      <c r="F1655" s="212" t="s">
        <v>3417</v>
      </c>
      <c r="G1655" s="212" t="s">
        <v>3418</v>
      </c>
      <c r="H1655" s="212" t="s">
        <v>2298</v>
      </c>
      <c r="I1655" s="212">
        <v>374</v>
      </c>
    </row>
    <row r="1656" spans="1:9" x14ac:dyDescent="0.2">
      <c r="A1656" s="843" t="s">
        <v>2667</v>
      </c>
      <c r="B1656" s="1333" t="str">
        <f>'Part 2 DA Summary'!T51</f>
        <v/>
      </c>
      <c r="C1656" s="212" t="s">
        <v>3695</v>
      </c>
      <c r="D1656" s="1332"/>
      <c r="E1656" s="1332"/>
      <c r="F1656" s="212" t="s">
        <v>3419</v>
      </c>
      <c r="G1656" s="212" t="s">
        <v>3420</v>
      </c>
      <c r="H1656" s="212" t="s">
        <v>2298</v>
      </c>
      <c r="I1656" s="212">
        <v>375</v>
      </c>
    </row>
    <row r="1657" spans="1:9" x14ac:dyDescent="0.2">
      <c r="A1657" s="843" t="s">
        <v>2668</v>
      </c>
      <c r="B1657" s="1333" t="str">
        <f>'Part 2 DA Summary'!T52</f>
        <v/>
      </c>
      <c r="C1657" s="212" t="s">
        <v>3695</v>
      </c>
      <c r="D1657" s="1332"/>
      <c r="E1657" s="1332"/>
      <c r="F1657" s="212" t="s">
        <v>3421</v>
      </c>
      <c r="G1657" s="212" t="s">
        <v>3422</v>
      </c>
      <c r="H1657" s="212" t="s">
        <v>2298</v>
      </c>
      <c r="I1657" s="212">
        <v>376</v>
      </c>
    </row>
    <row r="1658" spans="1:9" x14ac:dyDescent="0.2">
      <c r="A1658" s="843" t="s">
        <v>2669</v>
      </c>
      <c r="B1658" s="1333" t="str">
        <f>'Part 2 DA Summary'!T53</f>
        <v/>
      </c>
      <c r="C1658" s="212" t="s">
        <v>3695</v>
      </c>
      <c r="D1658" s="1332"/>
      <c r="E1658" s="1332"/>
      <c r="F1658" s="212" t="s">
        <v>3423</v>
      </c>
      <c r="G1658" s="212" t="s">
        <v>3424</v>
      </c>
      <c r="H1658" s="212" t="s">
        <v>2298</v>
      </c>
      <c r="I1658" s="212">
        <v>377</v>
      </c>
    </row>
    <row r="1659" spans="1:9" x14ac:dyDescent="0.2">
      <c r="A1659" s="843" t="s">
        <v>2670</v>
      </c>
      <c r="B1659" s="1332">
        <f>'Part 2 DA Summary'!W56</f>
        <v>0</v>
      </c>
      <c r="C1659" s="212" t="s">
        <v>3695</v>
      </c>
      <c r="D1659" s="1332"/>
      <c r="E1659" s="1332"/>
      <c r="F1659" s="212" t="s">
        <v>3425</v>
      </c>
      <c r="G1659" s="212" t="s">
        <v>5412</v>
      </c>
      <c r="H1659" s="212" t="s">
        <v>2298</v>
      </c>
      <c r="I1659" s="212">
        <v>378</v>
      </c>
    </row>
    <row r="1660" spans="1:9" x14ac:dyDescent="0.2">
      <c r="A1660" s="845" t="s">
        <v>3427</v>
      </c>
      <c r="B1660" s="1293">
        <f>'Main Validation'!D22</f>
        <v>0</v>
      </c>
      <c r="C1660" s="845" t="s">
        <v>3695</v>
      </c>
      <c r="D1660" s="1294"/>
      <c r="E1660" s="1294"/>
      <c r="F1660" s="845" t="s">
        <v>3515</v>
      </c>
      <c r="G1660" s="845" t="s">
        <v>3603</v>
      </c>
      <c r="H1660" s="845" t="s">
        <v>3426</v>
      </c>
      <c r="I1660" s="845">
        <v>1</v>
      </c>
    </row>
    <row r="1661" spans="1:9" x14ac:dyDescent="0.2">
      <c r="A1661" s="1496" t="s">
        <v>3428</v>
      </c>
      <c r="B1661" s="1293">
        <v>0</v>
      </c>
      <c r="C1661" s="845" t="s">
        <v>3695</v>
      </c>
      <c r="D1661" s="1294"/>
      <c r="E1661" s="1294"/>
      <c r="F1661" s="845" t="s">
        <v>3516</v>
      </c>
      <c r="G1661" s="845" t="s">
        <v>3604</v>
      </c>
      <c r="H1661" s="845" t="s">
        <v>3426</v>
      </c>
      <c r="I1661" s="845">
        <v>2</v>
      </c>
    </row>
    <row r="1662" spans="1:9" x14ac:dyDescent="0.2">
      <c r="A1662" s="845" t="s">
        <v>3429</v>
      </c>
      <c r="B1662" s="1293">
        <f>'Main Validation'!D23</f>
        <v>0</v>
      </c>
      <c r="C1662" s="845" t="s">
        <v>3695</v>
      </c>
      <c r="D1662" s="1294"/>
      <c r="E1662" s="1294"/>
      <c r="F1662" s="845" t="s">
        <v>3517</v>
      </c>
      <c r="G1662" s="845" t="s">
        <v>3605</v>
      </c>
      <c r="H1662" s="845" t="s">
        <v>3426</v>
      </c>
      <c r="I1662" s="845">
        <v>3</v>
      </c>
    </row>
    <row r="1663" spans="1:9" x14ac:dyDescent="0.2">
      <c r="A1663" s="845" t="s">
        <v>3430</v>
      </c>
      <c r="B1663" s="1293">
        <f>'Main Validation'!D24</f>
        <v>0</v>
      </c>
      <c r="C1663" s="845" t="s">
        <v>3695</v>
      </c>
      <c r="D1663" s="1294"/>
      <c r="E1663" s="1294"/>
      <c r="F1663" s="845" t="s">
        <v>3518</v>
      </c>
      <c r="G1663" s="845" t="s">
        <v>3606</v>
      </c>
      <c r="H1663" s="845" t="s">
        <v>3426</v>
      </c>
      <c r="I1663" s="845">
        <v>4</v>
      </c>
    </row>
    <row r="1664" spans="1:9" x14ac:dyDescent="0.2">
      <c r="A1664" s="845" t="s">
        <v>3431</v>
      </c>
      <c r="B1664" s="1293">
        <f>'Main Validation'!D25</f>
        <v>0</v>
      </c>
      <c r="C1664" s="845" t="s">
        <v>3695</v>
      </c>
      <c r="D1664" s="1294"/>
      <c r="E1664" s="1294"/>
      <c r="F1664" s="845" t="s">
        <v>3519</v>
      </c>
      <c r="G1664" s="845" t="s">
        <v>3607</v>
      </c>
      <c r="H1664" s="845" t="s">
        <v>3426</v>
      </c>
      <c r="I1664" s="845">
        <v>5</v>
      </c>
    </row>
    <row r="1665" spans="1:9" x14ac:dyDescent="0.2">
      <c r="A1665" s="845" t="s">
        <v>4069</v>
      </c>
      <c r="B1665" s="1293">
        <f>'Main Validation'!D26</f>
        <v>0</v>
      </c>
      <c r="C1665" s="845" t="s">
        <v>3695</v>
      </c>
      <c r="D1665" s="1294"/>
      <c r="E1665" s="1294"/>
      <c r="F1665" s="845" t="s">
        <v>3520</v>
      </c>
      <c r="G1665" s="845" t="s">
        <v>4487</v>
      </c>
      <c r="H1665" s="845" t="s">
        <v>3426</v>
      </c>
      <c r="I1665" s="845">
        <v>6</v>
      </c>
    </row>
    <row r="1666" spans="1:9" x14ac:dyDescent="0.2">
      <c r="A1666" s="845" t="s">
        <v>3432</v>
      </c>
      <c r="B1666" s="1293">
        <f>'Main Validation'!D27</f>
        <v>0</v>
      </c>
      <c r="C1666" s="845" t="s">
        <v>3695</v>
      </c>
      <c r="D1666" s="1294"/>
      <c r="E1666" s="1294"/>
      <c r="F1666" s="845" t="s">
        <v>3521</v>
      </c>
      <c r="G1666" s="845" t="s">
        <v>3608</v>
      </c>
      <c r="H1666" s="845" t="s">
        <v>3426</v>
      </c>
      <c r="I1666" s="845">
        <v>7</v>
      </c>
    </row>
    <row r="1667" spans="1:9" x14ac:dyDescent="0.2">
      <c r="A1667" s="845" t="s">
        <v>3433</v>
      </c>
      <c r="B1667" s="1293">
        <f>'Main Validation'!D28</f>
        <v>0</v>
      </c>
      <c r="C1667" s="845" t="s">
        <v>3695</v>
      </c>
      <c r="D1667" s="1294"/>
      <c r="E1667" s="1294"/>
      <c r="F1667" s="845" t="s">
        <v>3522</v>
      </c>
      <c r="G1667" s="845" t="s">
        <v>3609</v>
      </c>
      <c r="H1667" s="845" t="s">
        <v>3426</v>
      </c>
      <c r="I1667" s="845">
        <v>8</v>
      </c>
    </row>
    <row r="1668" spans="1:9" x14ac:dyDescent="0.2">
      <c r="A1668" s="845" t="s">
        <v>3434</v>
      </c>
      <c r="B1668" s="1293">
        <f>'Main Validation'!D31</f>
        <v>0</v>
      </c>
      <c r="C1668" s="845" t="s">
        <v>3695</v>
      </c>
      <c r="D1668" s="1294"/>
      <c r="E1668" s="1294"/>
      <c r="F1668" s="845" t="s">
        <v>3523</v>
      </c>
      <c r="G1668" s="845" t="s">
        <v>3605</v>
      </c>
      <c r="H1668" s="845" t="s">
        <v>3426</v>
      </c>
      <c r="I1668" s="845">
        <v>9</v>
      </c>
    </row>
    <row r="1669" spans="1:9" x14ac:dyDescent="0.2">
      <c r="A1669" s="845" t="s">
        <v>3435</v>
      </c>
      <c r="B1669" s="1293">
        <f>'Main Validation'!D32</f>
        <v>0</v>
      </c>
      <c r="C1669" s="845" t="s">
        <v>3695</v>
      </c>
      <c r="D1669" s="1294"/>
      <c r="E1669" s="1294"/>
      <c r="F1669" s="845" t="s">
        <v>3524</v>
      </c>
      <c r="G1669" s="845" t="s">
        <v>3610</v>
      </c>
      <c r="H1669" s="845" t="s">
        <v>3426</v>
      </c>
      <c r="I1669" s="845">
        <v>10</v>
      </c>
    </row>
    <row r="1670" spans="1:9" x14ac:dyDescent="0.2">
      <c r="A1670" s="845" t="s">
        <v>3436</v>
      </c>
      <c r="B1670" s="1293">
        <f>'Main Validation'!D33</f>
        <v>0</v>
      </c>
      <c r="C1670" s="845" t="s">
        <v>3695</v>
      </c>
      <c r="D1670" s="1294"/>
      <c r="E1670" s="1294"/>
      <c r="F1670" s="845" t="s">
        <v>3525</v>
      </c>
      <c r="G1670" s="845" t="s">
        <v>3611</v>
      </c>
      <c r="H1670" s="845" t="s">
        <v>3426</v>
      </c>
      <c r="I1670" s="845">
        <v>11</v>
      </c>
    </row>
    <row r="1671" spans="1:9" x14ac:dyDescent="0.2">
      <c r="A1671" s="1496" t="s">
        <v>3437</v>
      </c>
      <c r="B1671" s="1293">
        <v>0</v>
      </c>
      <c r="C1671" s="845" t="s">
        <v>3695</v>
      </c>
      <c r="D1671" s="1294"/>
      <c r="E1671" s="1294"/>
      <c r="F1671" s="845" t="s">
        <v>3526</v>
      </c>
      <c r="G1671" s="845" t="s">
        <v>3612</v>
      </c>
      <c r="H1671" s="845" t="s">
        <v>3426</v>
      </c>
      <c r="I1671" s="845">
        <v>12</v>
      </c>
    </row>
    <row r="1672" spans="1:9" x14ac:dyDescent="0.2">
      <c r="A1672" s="845" t="s">
        <v>3438</v>
      </c>
      <c r="B1672" s="1293">
        <f>'Main Validation'!D34</f>
        <v>0</v>
      </c>
      <c r="C1672" s="845" t="s">
        <v>3695</v>
      </c>
      <c r="D1672" s="1294"/>
      <c r="E1672" s="1294"/>
      <c r="F1672" s="845" t="s">
        <v>3527</v>
      </c>
      <c r="G1672" s="845" t="s">
        <v>3613</v>
      </c>
      <c r="H1672" s="845" t="s">
        <v>3426</v>
      </c>
      <c r="I1672" s="845">
        <v>13</v>
      </c>
    </row>
    <row r="1673" spans="1:9" x14ac:dyDescent="0.2">
      <c r="A1673" s="845" t="s">
        <v>4489</v>
      </c>
      <c r="B1673" s="1293">
        <f>'Main Validation'!D35</f>
        <v>0</v>
      </c>
      <c r="C1673" s="845" t="s">
        <v>3695</v>
      </c>
      <c r="D1673" s="1294"/>
      <c r="E1673" s="1294"/>
      <c r="F1673" s="845" t="s">
        <v>3528</v>
      </c>
      <c r="G1673" s="845" t="s">
        <v>4488</v>
      </c>
      <c r="H1673" s="845" t="s">
        <v>3426</v>
      </c>
      <c r="I1673" s="845">
        <v>14</v>
      </c>
    </row>
    <row r="1674" spans="1:9" x14ac:dyDescent="0.2">
      <c r="A1674" s="845" t="s">
        <v>3439</v>
      </c>
      <c r="B1674" s="1293">
        <f>'Main Validation'!D36</f>
        <v>0</v>
      </c>
      <c r="C1674" s="845" t="s">
        <v>3695</v>
      </c>
      <c r="D1674" s="1294"/>
      <c r="E1674" s="1294"/>
      <c r="F1674" s="845" t="s">
        <v>3529</v>
      </c>
      <c r="G1674" s="845" t="s">
        <v>3614</v>
      </c>
      <c r="H1674" s="845" t="s">
        <v>3426</v>
      </c>
      <c r="I1674" s="845">
        <v>15</v>
      </c>
    </row>
    <row r="1675" spans="1:9" x14ac:dyDescent="0.2">
      <c r="A1675" s="845" t="s">
        <v>3440</v>
      </c>
      <c r="B1675" s="1293">
        <f>'Main Validation'!D39</f>
        <v>0</v>
      </c>
      <c r="C1675" s="845" t="s">
        <v>3695</v>
      </c>
      <c r="D1675" s="1294"/>
      <c r="E1675" s="1294"/>
      <c r="F1675" s="845" t="s">
        <v>3530</v>
      </c>
      <c r="G1675" s="845" t="s">
        <v>3615</v>
      </c>
      <c r="H1675" s="845" t="s">
        <v>3426</v>
      </c>
      <c r="I1675" s="845">
        <v>16</v>
      </c>
    </row>
    <row r="1676" spans="1:9" x14ac:dyDescent="0.2">
      <c r="A1676" s="845" t="s">
        <v>3441</v>
      </c>
      <c r="B1676" s="1293">
        <f>'Main Validation'!D40</f>
        <v>0</v>
      </c>
      <c r="C1676" s="845" t="s">
        <v>3695</v>
      </c>
      <c r="D1676" s="1294"/>
      <c r="E1676" s="1294"/>
      <c r="F1676" s="845" t="s">
        <v>3531</v>
      </c>
      <c r="G1676" s="845" t="s">
        <v>3616</v>
      </c>
      <c r="H1676" s="845" t="s">
        <v>3426</v>
      </c>
      <c r="I1676" s="845">
        <v>17</v>
      </c>
    </row>
    <row r="1677" spans="1:9" x14ac:dyDescent="0.2">
      <c r="A1677" s="845" t="s">
        <v>3442</v>
      </c>
      <c r="B1677" s="1293">
        <f>'Main Validation'!D41</f>
        <v>0</v>
      </c>
      <c r="C1677" s="845" t="s">
        <v>3695</v>
      </c>
      <c r="D1677" s="1294"/>
      <c r="E1677" s="1294"/>
      <c r="F1677" s="845" t="s">
        <v>3532</v>
      </c>
      <c r="G1677" s="845" t="s">
        <v>3617</v>
      </c>
      <c r="H1677" s="845" t="s">
        <v>3426</v>
      </c>
      <c r="I1677" s="845">
        <v>18</v>
      </c>
    </row>
    <row r="1678" spans="1:9" x14ac:dyDescent="0.2">
      <c r="A1678" s="845" t="s">
        <v>3443</v>
      </c>
      <c r="B1678" s="1293">
        <f>'Main Validation'!D42</f>
        <v>0</v>
      </c>
      <c r="C1678" s="845" t="s">
        <v>3695</v>
      </c>
      <c r="D1678" s="1294"/>
      <c r="E1678" s="1294"/>
      <c r="F1678" s="845" t="s">
        <v>3533</v>
      </c>
      <c r="G1678" s="845" t="s">
        <v>3618</v>
      </c>
      <c r="H1678" s="845" t="s">
        <v>3426</v>
      </c>
      <c r="I1678" s="845">
        <v>19</v>
      </c>
    </row>
    <row r="1679" spans="1:9" x14ac:dyDescent="0.2">
      <c r="A1679" s="845" t="s">
        <v>3444</v>
      </c>
      <c r="B1679" s="1293">
        <f>'Main Validation'!D43</f>
        <v>0</v>
      </c>
      <c r="C1679" s="845" t="s">
        <v>3695</v>
      </c>
      <c r="D1679" s="1294"/>
      <c r="E1679" s="1294"/>
      <c r="F1679" s="845" t="s">
        <v>3534</v>
      </c>
      <c r="G1679" s="845" t="s">
        <v>3619</v>
      </c>
      <c r="H1679" s="845" t="s">
        <v>3426</v>
      </c>
      <c r="I1679" s="845">
        <v>20</v>
      </c>
    </row>
    <row r="1680" spans="1:9" x14ac:dyDescent="0.2">
      <c r="A1680" s="845" t="s">
        <v>3445</v>
      </c>
      <c r="B1680" s="1293">
        <f>'Main Validation'!D44</f>
        <v>0</v>
      </c>
      <c r="C1680" s="845" t="s">
        <v>3695</v>
      </c>
      <c r="D1680" s="1294"/>
      <c r="E1680" s="1294"/>
      <c r="F1680" s="845" t="s">
        <v>3535</v>
      </c>
      <c r="G1680" s="845" t="s">
        <v>3620</v>
      </c>
      <c r="H1680" s="845" t="s">
        <v>3426</v>
      </c>
      <c r="I1680" s="845">
        <v>21</v>
      </c>
    </row>
    <row r="1681" spans="1:9" x14ac:dyDescent="0.2">
      <c r="A1681" s="845" t="s">
        <v>3447</v>
      </c>
      <c r="B1681" s="1293">
        <f>'Main Validation'!D45</f>
        <v>0</v>
      </c>
      <c r="C1681" s="845" t="s">
        <v>3695</v>
      </c>
      <c r="D1681" s="1294"/>
      <c r="E1681" s="1294"/>
      <c r="F1681" s="845" t="s">
        <v>3536</v>
      </c>
      <c r="G1681" s="845" t="s">
        <v>3621</v>
      </c>
      <c r="H1681" s="845" t="s">
        <v>3426</v>
      </c>
      <c r="I1681" s="845">
        <v>22</v>
      </c>
    </row>
    <row r="1682" spans="1:9" x14ac:dyDescent="0.2">
      <c r="A1682" s="845" t="s">
        <v>3446</v>
      </c>
      <c r="B1682" s="1293">
        <f>'Main Validation'!D46</f>
        <v>0</v>
      </c>
      <c r="C1682" s="845" t="s">
        <v>3695</v>
      </c>
      <c r="D1682" s="1294"/>
      <c r="E1682" s="1294"/>
      <c r="F1682" s="845" t="s">
        <v>4490</v>
      </c>
      <c r="G1682" s="845" t="s">
        <v>3622</v>
      </c>
      <c r="H1682" s="845" t="s">
        <v>3426</v>
      </c>
      <c r="I1682" s="845">
        <v>23</v>
      </c>
    </row>
    <row r="1683" spans="1:9" x14ac:dyDescent="0.2">
      <c r="A1683" s="1495" t="s">
        <v>7053</v>
      </c>
      <c r="B1683" s="1293">
        <f>'Main Validation'!D49</f>
        <v>0</v>
      </c>
      <c r="C1683" s="845" t="s">
        <v>3695</v>
      </c>
      <c r="D1683" s="1294"/>
      <c r="E1683" s="1294"/>
      <c r="F1683" s="845"/>
      <c r="G1683" s="845"/>
      <c r="H1683" s="845"/>
      <c r="I1683" s="845"/>
    </row>
    <row r="1684" spans="1:9" x14ac:dyDescent="0.2">
      <c r="A1684" s="1495" t="s">
        <v>7054</v>
      </c>
      <c r="B1684" s="1293">
        <f>'Main Validation'!D50</f>
        <v>0</v>
      </c>
      <c r="C1684" s="845" t="s">
        <v>3695</v>
      </c>
      <c r="D1684" s="1294"/>
      <c r="E1684" s="1294"/>
      <c r="F1684" s="845"/>
      <c r="G1684" s="845"/>
      <c r="H1684" s="845"/>
      <c r="I1684" s="845"/>
    </row>
    <row r="1685" spans="1:9" x14ac:dyDescent="0.2">
      <c r="A1685" s="845" t="s">
        <v>3448</v>
      </c>
      <c r="B1685" s="1293">
        <f>'Main Validation'!D51</f>
        <v>0</v>
      </c>
      <c r="C1685" s="845" t="s">
        <v>3695</v>
      </c>
      <c r="D1685" s="1294"/>
      <c r="E1685" s="1294"/>
      <c r="F1685" s="845" t="s">
        <v>3803</v>
      </c>
      <c r="G1685" s="845" t="s">
        <v>3623</v>
      </c>
      <c r="H1685" s="845" t="s">
        <v>3426</v>
      </c>
      <c r="I1685" s="845">
        <v>24</v>
      </c>
    </row>
    <row r="1686" spans="1:9" x14ac:dyDescent="0.2">
      <c r="A1686" s="845" t="s">
        <v>3932</v>
      </c>
      <c r="B1686" s="1293">
        <f>'Main Validation'!D54</f>
        <v>0</v>
      </c>
      <c r="C1686" s="845" t="s">
        <v>3695</v>
      </c>
      <c r="D1686" s="1294"/>
      <c r="E1686" s="1294"/>
      <c r="F1686" s="845" t="s">
        <v>4491</v>
      </c>
      <c r="G1686" s="845" t="s">
        <v>5413</v>
      </c>
      <c r="H1686" s="845" t="s">
        <v>3426</v>
      </c>
      <c r="I1686" s="845">
        <v>25</v>
      </c>
    </row>
    <row r="1687" spans="1:9" x14ac:dyDescent="0.2">
      <c r="A1687" s="845" t="s">
        <v>3449</v>
      </c>
      <c r="B1687" s="1293">
        <f>'Main Validation'!G22</f>
        <v>0</v>
      </c>
      <c r="C1687" s="845" t="s">
        <v>3695</v>
      </c>
      <c r="D1687" s="1294"/>
      <c r="E1687" s="1294"/>
      <c r="F1687" s="845" t="s">
        <v>3537</v>
      </c>
      <c r="G1687" s="845" t="s">
        <v>3624</v>
      </c>
      <c r="H1687" s="845" t="s">
        <v>3426</v>
      </c>
      <c r="I1687" s="845">
        <v>26</v>
      </c>
    </row>
    <row r="1688" spans="1:9" x14ac:dyDescent="0.2">
      <c r="A1688" s="1496" t="s">
        <v>3450</v>
      </c>
      <c r="B1688" s="1293">
        <v>0</v>
      </c>
      <c r="C1688" s="845" t="s">
        <v>3695</v>
      </c>
      <c r="D1688" s="1294"/>
      <c r="E1688" s="1294"/>
      <c r="F1688" s="845" t="s">
        <v>3538</v>
      </c>
      <c r="G1688" s="845" t="s">
        <v>3625</v>
      </c>
      <c r="H1688" s="845" t="s">
        <v>3426</v>
      </c>
      <c r="I1688" s="845">
        <v>27</v>
      </c>
    </row>
    <row r="1689" spans="1:9" x14ac:dyDescent="0.2">
      <c r="A1689" s="845" t="s">
        <v>3451</v>
      </c>
      <c r="B1689" s="1293">
        <f>'Main Validation'!G23</f>
        <v>0</v>
      </c>
      <c r="C1689" s="845" t="s">
        <v>3695</v>
      </c>
      <c r="D1689" s="1294"/>
      <c r="E1689" s="1294"/>
      <c r="F1689" s="845" t="s">
        <v>3539</v>
      </c>
      <c r="G1689" s="845" t="s">
        <v>3626</v>
      </c>
      <c r="H1689" s="845" t="s">
        <v>3426</v>
      </c>
      <c r="I1689" s="845">
        <v>28</v>
      </c>
    </row>
    <row r="1690" spans="1:9" x14ac:dyDescent="0.2">
      <c r="A1690" s="845" t="s">
        <v>3452</v>
      </c>
      <c r="B1690" s="1293">
        <f>'Main Validation'!G24</f>
        <v>0</v>
      </c>
      <c r="C1690" s="845" t="s">
        <v>3695</v>
      </c>
      <c r="D1690" s="1294"/>
      <c r="E1690" s="1294"/>
      <c r="F1690" s="845" t="s">
        <v>3540</v>
      </c>
      <c r="G1690" s="845" t="s">
        <v>3627</v>
      </c>
      <c r="H1690" s="845" t="s">
        <v>3426</v>
      </c>
      <c r="I1690" s="845">
        <v>29</v>
      </c>
    </row>
    <row r="1691" spans="1:9" x14ac:dyDescent="0.2">
      <c r="A1691" s="845" t="s">
        <v>3453</v>
      </c>
      <c r="B1691" s="1293">
        <f>'Main Validation'!G25</f>
        <v>0</v>
      </c>
      <c r="C1691" s="845" t="s">
        <v>3695</v>
      </c>
      <c r="D1691" s="1294"/>
      <c r="E1691" s="1294"/>
      <c r="F1691" s="845" t="s">
        <v>3541</v>
      </c>
      <c r="G1691" s="845" t="s">
        <v>3628</v>
      </c>
      <c r="H1691" s="845" t="s">
        <v>3426</v>
      </c>
      <c r="I1691" s="845">
        <v>30</v>
      </c>
    </row>
    <row r="1692" spans="1:9" x14ac:dyDescent="0.2">
      <c r="A1692" s="845" t="s">
        <v>4070</v>
      </c>
      <c r="B1692" s="1293">
        <f>'Main Validation'!G26</f>
        <v>0</v>
      </c>
      <c r="C1692" s="845" t="s">
        <v>3695</v>
      </c>
      <c r="D1692" s="1294"/>
      <c r="E1692" s="1294"/>
      <c r="F1692" s="845" t="s">
        <v>3542</v>
      </c>
      <c r="G1692" s="845" t="s">
        <v>4494</v>
      </c>
      <c r="H1692" s="845" t="s">
        <v>3426</v>
      </c>
      <c r="I1692" s="845">
        <v>31</v>
      </c>
    </row>
    <row r="1693" spans="1:9" x14ac:dyDescent="0.2">
      <c r="A1693" s="845" t="s">
        <v>3454</v>
      </c>
      <c r="B1693" s="1293">
        <f>'Main Validation'!G27</f>
        <v>0</v>
      </c>
      <c r="C1693" s="845" t="s">
        <v>3695</v>
      </c>
      <c r="D1693" s="1294"/>
      <c r="E1693" s="1294"/>
      <c r="F1693" s="845" t="s">
        <v>3543</v>
      </c>
      <c r="G1693" s="845" t="s">
        <v>3629</v>
      </c>
      <c r="H1693" s="845" t="s">
        <v>3426</v>
      </c>
      <c r="I1693" s="845">
        <v>32</v>
      </c>
    </row>
    <row r="1694" spans="1:9" x14ac:dyDescent="0.2">
      <c r="A1694" s="845" t="s">
        <v>3455</v>
      </c>
      <c r="B1694" s="1293">
        <f>'Main Validation'!G28</f>
        <v>0</v>
      </c>
      <c r="C1694" s="845" t="s">
        <v>3695</v>
      </c>
      <c r="D1694" s="1294"/>
      <c r="E1694" s="1294"/>
      <c r="F1694" s="845" t="s">
        <v>3544</v>
      </c>
      <c r="G1694" s="845" t="s">
        <v>3630</v>
      </c>
      <c r="H1694" s="845" t="s">
        <v>3426</v>
      </c>
      <c r="I1694" s="845">
        <v>33</v>
      </c>
    </row>
    <row r="1695" spans="1:9" x14ac:dyDescent="0.2">
      <c r="A1695" s="845" t="s">
        <v>3456</v>
      </c>
      <c r="B1695" s="1293">
        <f>'Main Validation'!G31</f>
        <v>0</v>
      </c>
      <c r="C1695" s="845" t="s">
        <v>3695</v>
      </c>
      <c r="D1695" s="1294"/>
      <c r="E1695" s="1294"/>
      <c r="F1695" s="845" t="s">
        <v>3545</v>
      </c>
      <c r="G1695" s="845" t="s">
        <v>3626</v>
      </c>
      <c r="H1695" s="845" t="s">
        <v>3426</v>
      </c>
      <c r="I1695" s="845">
        <v>34</v>
      </c>
    </row>
    <row r="1696" spans="1:9" x14ac:dyDescent="0.2">
      <c r="A1696" s="845" t="s">
        <v>3457</v>
      </c>
      <c r="B1696" s="1293">
        <f>'Main Validation'!G32</f>
        <v>0</v>
      </c>
      <c r="C1696" s="845" t="s">
        <v>3695</v>
      </c>
      <c r="D1696" s="1294"/>
      <c r="E1696" s="1294"/>
      <c r="F1696" s="845" t="s">
        <v>3546</v>
      </c>
      <c r="G1696" s="845" t="s">
        <v>3631</v>
      </c>
      <c r="H1696" s="845" t="s">
        <v>3426</v>
      </c>
      <c r="I1696" s="845">
        <v>35</v>
      </c>
    </row>
    <row r="1697" spans="1:9" x14ac:dyDescent="0.2">
      <c r="A1697" s="845" t="s">
        <v>3458</v>
      </c>
      <c r="B1697" s="1293">
        <f>'Main Validation'!G33</f>
        <v>0</v>
      </c>
      <c r="C1697" s="845" t="s">
        <v>3695</v>
      </c>
      <c r="D1697" s="1294"/>
      <c r="E1697" s="1294"/>
      <c r="F1697" s="845" t="s">
        <v>3547</v>
      </c>
      <c r="G1697" s="845" t="s">
        <v>3632</v>
      </c>
      <c r="H1697" s="845" t="s">
        <v>3426</v>
      </c>
      <c r="I1697" s="845">
        <v>36</v>
      </c>
    </row>
    <row r="1698" spans="1:9" x14ac:dyDescent="0.2">
      <c r="A1698" s="1496" t="s">
        <v>3459</v>
      </c>
      <c r="B1698" s="1293">
        <v>0</v>
      </c>
      <c r="C1698" s="845" t="s">
        <v>3695</v>
      </c>
      <c r="D1698" s="1294"/>
      <c r="E1698" s="1294"/>
      <c r="F1698" s="845" t="s">
        <v>3548</v>
      </c>
      <c r="G1698" s="845" t="s">
        <v>3633</v>
      </c>
      <c r="H1698" s="845" t="s">
        <v>3426</v>
      </c>
      <c r="I1698" s="845">
        <v>37</v>
      </c>
    </row>
    <row r="1699" spans="1:9" x14ac:dyDescent="0.2">
      <c r="A1699" s="845" t="s">
        <v>3460</v>
      </c>
      <c r="B1699" s="1293">
        <f>'Main Validation'!G34</f>
        <v>0</v>
      </c>
      <c r="C1699" s="845" t="s">
        <v>3695</v>
      </c>
      <c r="D1699" s="1294"/>
      <c r="E1699" s="1294"/>
      <c r="F1699" s="845" t="s">
        <v>3549</v>
      </c>
      <c r="G1699" s="845" t="s">
        <v>3634</v>
      </c>
      <c r="H1699" s="845" t="s">
        <v>3426</v>
      </c>
      <c r="I1699" s="845">
        <v>38</v>
      </c>
    </row>
    <row r="1700" spans="1:9" x14ac:dyDescent="0.2">
      <c r="A1700" s="845" t="s">
        <v>4495</v>
      </c>
      <c r="B1700" s="1293">
        <f>'Main Validation'!G35</f>
        <v>0</v>
      </c>
      <c r="C1700" s="845" t="s">
        <v>3695</v>
      </c>
      <c r="D1700" s="1294"/>
      <c r="E1700" s="1294"/>
      <c r="F1700" s="845" t="s">
        <v>3550</v>
      </c>
      <c r="G1700" s="845" t="s">
        <v>4496</v>
      </c>
      <c r="H1700" s="845" t="s">
        <v>3426</v>
      </c>
      <c r="I1700" s="845">
        <v>39</v>
      </c>
    </row>
    <row r="1701" spans="1:9" x14ac:dyDescent="0.2">
      <c r="A1701" s="845" t="s">
        <v>3461</v>
      </c>
      <c r="B1701" s="1293">
        <f>'Main Validation'!G36</f>
        <v>0</v>
      </c>
      <c r="C1701" s="845" t="s">
        <v>3695</v>
      </c>
      <c r="D1701" s="1294"/>
      <c r="E1701" s="1294"/>
      <c r="F1701" s="845" t="s">
        <v>3551</v>
      </c>
      <c r="G1701" s="845" t="s">
        <v>3635</v>
      </c>
      <c r="H1701" s="845" t="s">
        <v>3426</v>
      </c>
      <c r="I1701" s="845">
        <v>40</v>
      </c>
    </row>
    <row r="1702" spans="1:9" x14ac:dyDescent="0.2">
      <c r="A1702" s="845" t="s">
        <v>3462</v>
      </c>
      <c r="B1702" s="1293">
        <f>'Main Validation'!G39</f>
        <v>0</v>
      </c>
      <c r="C1702" s="845" t="s">
        <v>3695</v>
      </c>
      <c r="D1702" s="1294"/>
      <c r="E1702" s="1294"/>
      <c r="F1702" s="845" t="s">
        <v>3552</v>
      </c>
      <c r="G1702" s="845" t="s">
        <v>3636</v>
      </c>
      <c r="H1702" s="845" t="s">
        <v>3426</v>
      </c>
      <c r="I1702" s="845">
        <v>41</v>
      </c>
    </row>
    <row r="1703" spans="1:9" x14ac:dyDescent="0.2">
      <c r="A1703" s="845" t="s">
        <v>3463</v>
      </c>
      <c r="B1703" s="1293">
        <f>'Main Validation'!G40</f>
        <v>0</v>
      </c>
      <c r="C1703" s="845" t="s">
        <v>3695</v>
      </c>
      <c r="D1703" s="1294"/>
      <c r="E1703" s="1294"/>
      <c r="F1703" s="845" t="s">
        <v>3553</v>
      </c>
      <c r="G1703" s="845" t="s">
        <v>3637</v>
      </c>
      <c r="H1703" s="845" t="s">
        <v>3426</v>
      </c>
      <c r="I1703" s="845">
        <v>42</v>
      </c>
    </row>
    <row r="1704" spans="1:9" x14ac:dyDescent="0.2">
      <c r="A1704" s="845" t="s">
        <v>3464</v>
      </c>
      <c r="B1704" s="1293">
        <f>'Main Validation'!G41</f>
        <v>0</v>
      </c>
      <c r="C1704" s="845" t="s">
        <v>3695</v>
      </c>
      <c r="D1704" s="1294"/>
      <c r="E1704" s="1294"/>
      <c r="F1704" s="845" t="s">
        <v>3554</v>
      </c>
      <c r="G1704" s="845" t="s">
        <v>3638</v>
      </c>
      <c r="H1704" s="845" t="s">
        <v>3426</v>
      </c>
      <c r="I1704" s="845">
        <v>43</v>
      </c>
    </row>
    <row r="1705" spans="1:9" x14ac:dyDescent="0.2">
      <c r="A1705" s="845" t="s">
        <v>3465</v>
      </c>
      <c r="B1705" s="1293">
        <f>'Main Validation'!G42</f>
        <v>0</v>
      </c>
      <c r="C1705" s="845" t="s">
        <v>3695</v>
      </c>
      <c r="D1705" s="1294"/>
      <c r="E1705" s="1294"/>
      <c r="F1705" s="845" t="s">
        <v>3555</v>
      </c>
      <c r="G1705" s="845" t="s">
        <v>3639</v>
      </c>
      <c r="H1705" s="845" t="s">
        <v>3426</v>
      </c>
      <c r="I1705" s="845">
        <v>44</v>
      </c>
    </row>
    <row r="1706" spans="1:9" x14ac:dyDescent="0.2">
      <c r="A1706" s="845" t="s">
        <v>3466</v>
      </c>
      <c r="B1706" s="1293">
        <f>'Main Validation'!G43</f>
        <v>0</v>
      </c>
      <c r="C1706" s="845" t="s">
        <v>3695</v>
      </c>
      <c r="D1706" s="1294"/>
      <c r="E1706" s="1294"/>
      <c r="F1706" s="845" t="s">
        <v>3556</v>
      </c>
      <c r="G1706" s="845" t="s">
        <v>3640</v>
      </c>
      <c r="H1706" s="845" t="s">
        <v>3426</v>
      </c>
      <c r="I1706" s="845">
        <v>45</v>
      </c>
    </row>
    <row r="1707" spans="1:9" x14ac:dyDescent="0.2">
      <c r="A1707" s="845" t="s">
        <v>3467</v>
      </c>
      <c r="B1707" s="1293">
        <f>'Main Validation'!G44</f>
        <v>0</v>
      </c>
      <c r="C1707" s="845" t="s">
        <v>3695</v>
      </c>
      <c r="D1707" s="1294"/>
      <c r="E1707" s="1294"/>
      <c r="F1707" s="845" t="s">
        <v>3557</v>
      </c>
      <c r="G1707" s="845" t="s">
        <v>3641</v>
      </c>
      <c r="H1707" s="845" t="s">
        <v>3426</v>
      </c>
      <c r="I1707" s="845">
        <v>46</v>
      </c>
    </row>
    <row r="1708" spans="1:9" x14ac:dyDescent="0.2">
      <c r="A1708" s="845" t="s">
        <v>3468</v>
      </c>
      <c r="B1708" s="1293">
        <f>'Main Validation'!G45</f>
        <v>0</v>
      </c>
      <c r="C1708" s="845" t="s">
        <v>3695</v>
      </c>
      <c r="D1708" s="1294"/>
      <c r="E1708" s="1294"/>
      <c r="F1708" s="845" t="s">
        <v>3558</v>
      </c>
      <c r="G1708" s="845" t="s">
        <v>3642</v>
      </c>
      <c r="H1708" s="845" t="s">
        <v>3426</v>
      </c>
      <c r="I1708" s="845">
        <v>47</v>
      </c>
    </row>
    <row r="1709" spans="1:9" x14ac:dyDescent="0.2">
      <c r="A1709" s="845" t="s">
        <v>3469</v>
      </c>
      <c r="B1709" s="1293">
        <f>'Main Validation'!G46</f>
        <v>0</v>
      </c>
      <c r="C1709" s="845" t="s">
        <v>3695</v>
      </c>
      <c r="D1709" s="1294"/>
      <c r="E1709" s="1294"/>
      <c r="F1709" s="845" t="s">
        <v>4492</v>
      </c>
      <c r="G1709" s="845" t="s">
        <v>3643</v>
      </c>
      <c r="H1709" s="845" t="s">
        <v>3426</v>
      </c>
      <c r="I1709" s="845">
        <v>48</v>
      </c>
    </row>
    <row r="1710" spans="1:9" x14ac:dyDescent="0.2">
      <c r="A1710" s="1495" t="s">
        <v>7055</v>
      </c>
      <c r="B1710" s="1293">
        <f>'Main Validation'!G49</f>
        <v>0</v>
      </c>
      <c r="C1710" s="845" t="s">
        <v>3695</v>
      </c>
      <c r="D1710" s="1294"/>
      <c r="E1710" s="1294"/>
      <c r="F1710" s="845"/>
      <c r="G1710" s="845"/>
      <c r="H1710" s="845"/>
      <c r="I1710" s="845"/>
    </row>
    <row r="1711" spans="1:9" x14ac:dyDescent="0.2">
      <c r="A1711" s="1495" t="s">
        <v>7056</v>
      </c>
      <c r="B1711" s="1293">
        <f>'Main Validation'!G50</f>
        <v>0</v>
      </c>
      <c r="C1711" s="845" t="s">
        <v>3695</v>
      </c>
      <c r="D1711" s="1294"/>
      <c r="E1711" s="1294"/>
      <c r="F1711" s="845"/>
      <c r="G1711" s="845"/>
      <c r="H1711" s="845"/>
      <c r="I1711" s="845"/>
    </row>
    <row r="1712" spans="1:9" x14ac:dyDescent="0.2">
      <c r="A1712" s="845" t="s">
        <v>3470</v>
      </c>
      <c r="B1712" s="1293">
        <f>'Main Validation'!G51</f>
        <v>0</v>
      </c>
      <c r="C1712" s="845" t="s">
        <v>3695</v>
      </c>
      <c r="D1712" s="1294"/>
      <c r="E1712" s="1294"/>
      <c r="F1712" s="845" t="s">
        <v>3804</v>
      </c>
      <c r="G1712" s="845" t="s">
        <v>3644</v>
      </c>
      <c r="H1712" s="845" t="s">
        <v>3426</v>
      </c>
      <c r="I1712" s="845">
        <v>49</v>
      </c>
    </row>
    <row r="1713" spans="1:9" x14ac:dyDescent="0.2">
      <c r="A1713" s="845" t="s">
        <v>3931</v>
      </c>
      <c r="B1713" s="1293" t="e">
        <f>'Main Validation'!G54</f>
        <v>#VALUE!</v>
      </c>
      <c r="C1713" s="845" t="s">
        <v>3695</v>
      </c>
      <c r="D1713" s="1294"/>
      <c r="E1713" s="1294"/>
      <c r="F1713" s="845" t="s">
        <v>4493</v>
      </c>
      <c r="G1713" s="845" t="s">
        <v>5414</v>
      </c>
      <c r="H1713" s="845" t="s">
        <v>3426</v>
      </c>
      <c r="I1713" s="845">
        <v>50</v>
      </c>
    </row>
    <row r="1714" spans="1:9" x14ac:dyDescent="0.2">
      <c r="A1714" s="845" t="s">
        <v>3730</v>
      </c>
      <c r="B1714" s="1295">
        <f>'Main Validation'!H22</f>
        <v>0</v>
      </c>
      <c r="C1714" s="845" t="s">
        <v>3697</v>
      </c>
      <c r="D1714" s="1294"/>
      <c r="E1714" s="1294"/>
      <c r="F1714" s="845" t="s">
        <v>3752</v>
      </c>
      <c r="G1714" s="845" t="s">
        <v>3774</v>
      </c>
      <c r="H1714" s="845" t="s">
        <v>3426</v>
      </c>
      <c r="I1714" s="845">
        <v>51</v>
      </c>
    </row>
    <row r="1715" spans="1:9" x14ac:dyDescent="0.2">
      <c r="A1715" s="1496" t="s">
        <v>3731</v>
      </c>
      <c r="B1715" s="1499">
        <v>0</v>
      </c>
      <c r="C1715" s="845" t="s">
        <v>3697</v>
      </c>
      <c r="D1715" s="1294"/>
      <c r="E1715" s="1294"/>
      <c r="F1715" s="845" t="s">
        <v>3753</v>
      </c>
      <c r="G1715" s="845" t="s">
        <v>3775</v>
      </c>
      <c r="H1715" s="845" t="s">
        <v>3426</v>
      </c>
      <c r="I1715" s="845">
        <v>52</v>
      </c>
    </row>
    <row r="1716" spans="1:9" x14ac:dyDescent="0.2">
      <c r="A1716" s="845" t="s">
        <v>3732</v>
      </c>
      <c r="B1716" s="1295">
        <f>'Main Validation'!H23</f>
        <v>0</v>
      </c>
      <c r="C1716" s="845" t="s">
        <v>3697</v>
      </c>
      <c r="D1716" s="1294"/>
      <c r="E1716" s="1294"/>
      <c r="F1716" s="845" t="s">
        <v>3754</v>
      </c>
      <c r="G1716" s="845" t="s">
        <v>3776</v>
      </c>
      <c r="H1716" s="845" t="s">
        <v>3426</v>
      </c>
      <c r="I1716" s="845">
        <v>53</v>
      </c>
    </row>
    <row r="1717" spans="1:9" x14ac:dyDescent="0.2">
      <c r="A1717" s="845" t="s">
        <v>3733</v>
      </c>
      <c r="B1717" s="1295">
        <f>'Main Validation'!H24</f>
        <v>0</v>
      </c>
      <c r="C1717" s="845" t="s">
        <v>3697</v>
      </c>
      <c r="D1717" s="1294"/>
      <c r="E1717" s="1294"/>
      <c r="F1717" s="845" t="s">
        <v>3755</v>
      </c>
      <c r="G1717" s="845" t="s">
        <v>3777</v>
      </c>
      <c r="H1717" s="845" t="s">
        <v>3426</v>
      </c>
      <c r="I1717" s="845">
        <v>54</v>
      </c>
    </row>
    <row r="1718" spans="1:9" x14ac:dyDescent="0.2">
      <c r="A1718" s="845" t="s">
        <v>3734</v>
      </c>
      <c r="B1718" s="1295">
        <f>'Main Validation'!H25</f>
        <v>0</v>
      </c>
      <c r="C1718" s="845" t="s">
        <v>3697</v>
      </c>
      <c r="D1718" s="1294"/>
      <c r="E1718" s="1294"/>
      <c r="F1718" s="845" t="s">
        <v>3756</v>
      </c>
      <c r="G1718" s="845" t="s">
        <v>3778</v>
      </c>
      <c r="H1718" s="845" t="s">
        <v>3426</v>
      </c>
      <c r="I1718" s="845">
        <v>55</v>
      </c>
    </row>
    <row r="1719" spans="1:9" x14ac:dyDescent="0.2">
      <c r="A1719" s="845" t="s">
        <v>4071</v>
      </c>
      <c r="B1719" s="1295">
        <f>'Main Validation'!H26</f>
        <v>0</v>
      </c>
      <c r="C1719" s="845" t="s">
        <v>3697</v>
      </c>
      <c r="D1719" s="1294"/>
      <c r="E1719" s="1294"/>
      <c r="F1719" s="845" t="s">
        <v>3757</v>
      </c>
      <c r="G1719" s="845" t="s">
        <v>4500</v>
      </c>
      <c r="H1719" s="845" t="s">
        <v>3426</v>
      </c>
      <c r="I1719" s="845">
        <v>56</v>
      </c>
    </row>
    <row r="1720" spans="1:9" x14ac:dyDescent="0.2">
      <c r="A1720" s="845" t="s">
        <v>3735</v>
      </c>
      <c r="B1720" s="1295">
        <f>'Main Validation'!H27</f>
        <v>0</v>
      </c>
      <c r="C1720" s="845" t="s">
        <v>3697</v>
      </c>
      <c r="D1720" s="1294"/>
      <c r="E1720" s="1294"/>
      <c r="F1720" s="845" t="s">
        <v>3758</v>
      </c>
      <c r="G1720" s="845" t="s">
        <v>3779</v>
      </c>
      <c r="H1720" s="845" t="s">
        <v>3426</v>
      </c>
      <c r="I1720" s="845">
        <v>57</v>
      </c>
    </row>
    <row r="1721" spans="1:9" x14ac:dyDescent="0.2">
      <c r="A1721" s="845" t="s">
        <v>3736</v>
      </c>
      <c r="B1721" s="1295">
        <f>'Main Validation'!H28</f>
        <v>0</v>
      </c>
      <c r="C1721" s="845" t="s">
        <v>3697</v>
      </c>
      <c r="D1721" s="1294"/>
      <c r="E1721" s="1294"/>
      <c r="F1721" s="845" t="s">
        <v>3759</v>
      </c>
      <c r="G1721" s="845" t="s">
        <v>3780</v>
      </c>
      <c r="H1721" s="845" t="s">
        <v>3426</v>
      </c>
      <c r="I1721" s="845">
        <v>58</v>
      </c>
    </row>
    <row r="1722" spans="1:9" x14ac:dyDescent="0.2">
      <c r="A1722" s="845" t="s">
        <v>3737</v>
      </c>
      <c r="B1722" s="1295">
        <f>'Main Validation'!H31</f>
        <v>0</v>
      </c>
      <c r="C1722" s="845" t="s">
        <v>3697</v>
      </c>
      <c r="D1722" s="1294"/>
      <c r="E1722" s="1294"/>
      <c r="F1722" s="845" t="s">
        <v>3760</v>
      </c>
      <c r="G1722" s="845" t="s">
        <v>3776</v>
      </c>
      <c r="H1722" s="845" t="s">
        <v>3426</v>
      </c>
      <c r="I1722" s="845">
        <v>59</v>
      </c>
    </row>
    <row r="1723" spans="1:9" x14ac:dyDescent="0.2">
      <c r="A1723" s="845" t="s">
        <v>3738</v>
      </c>
      <c r="B1723" s="1295">
        <f>'Main Validation'!H32</f>
        <v>0</v>
      </c>
      <c r="C1723" s="845" t="s">
        <v>3697</v>
      </c>
      <c r="D1723" s="1294"/>
      <c r="E1723" s="1294"/>
      <c r="F1723" s="845" t="s">
        <v>3761</v>
      </c>
      <c r="G1723" s="845" t="s">
        <v>3781</v>
      </c>
      <c r="H1723" s="845" t="s">
        <v>3426</v>
      </c>
      <c r="I1723" s="845">
        <v>60</v>
      </c>
    </row>
    <row r="1724" spans="1:9" x14ac:dyDescent="0.2">
      <c r="A1724" s="845" t="s">
        <v>3739</v>
      </c>
      <c r="B1724" s="1295">
        <f>'Main Validation'!H33</f>
        <v>0</v>
      </c>
      <c r="C1724" s="845" t="s">
        <v>3697</v>
      </c>
      <c r="D1724" s="1294"/>
      <c r="E1724" s="1294"/>
      <c r="F1724" s="845" t="s">
        <v>3762</v>
      </c>
      <c r="G1724" s="845" t="s">
        <v>3782</v>
      </c>
      <c r="H1724" s="845" t="s">
        <v>3426</v>
      </c>
      <c r="I1724" s="845">
        <v>61</v>
      </c>
    </row>
    <row r="1725" spans="1:9" x14ac:dyDescent="0.2">
      <c r="A1725" s="1496" t="s">
        <v>3740</v>
      </c>
      <c r="B1725" s="1499">
        <v>0</v>
      </c>
      <c r="C1725" s="845" t="s">
        <v>3697</v>
      </c>
      <c r="D1725" s="1294"/>
      <c r="E1725" s="1294"/>
      <c r="F1725" s="845" t="s">
        <v>3763</v>
      </c>
      <c r="G1725" s="845" t="s">
        <v>3783</v>
      </c>
      <c r="H1725" s="845" t="s">
        <v>3426</v>
      </c>
      <c r="I1725" s="845">
        <v>62</v>
      </c>
    </row>
    <row r="1726" spans="1:9" x14ac:dyDescent="0.2">
      <c r="A1726" s="845" t="s">
        <v>3741</v>
      </c>
      <c r="B1726" s="1295">
        <f>'Main Validation'!H34</f>
        <v>0</v>
      </c>
      <c r="C1726" s="845" t="s">
        <v>3697</v>
      </c>
      <c r="D1726" s="1294"/>
      <c r="E1726" s="1294"/>
      <c r="F1726" s="845" t="s">
        <v>3764</v>
      </c>
      <c r="G1726" s="845" t="s">
        <v>3784</v>
      </c>
      <c r="H1726" s="845" t="s">
        <v>3426</v>
      </c>
      <c r="I1726" s="845">
        <v>63</v>
      </c>
    </row>
    <row r="1727" spans="1:9" x14ac:dyDescent="0.2">
      <c r="A1727" s="845" t="s">
        <v>4498</v>
      </c>
      <c r="B1727" s="1295">
        <f>'Main Validation'!H35</f>
        <v>0</v>
      </c>
      <c r="C1727" s="845" t="s">
        <v>3697</v>
      </c>
      <c r="D1727" s="1294"/>
      <c r="E1727" s="1294"/>
      <c r="F1727" s="845" t="s">
        <v>3765</v>
      </c>
      <c r="G1727" s="845" t="s">
        <v>4499</v>
      </c>
      <c r="H1727" s="845" t="s">
        <v>3426</v>
      </c>
      <c r="I1727" s="845">
        <v>64</v>
      </c>
    </row>
    <row r="1728" spans="1:9" x14ac:dyDescent="0.2">
      <c r="A1728" s="845" t="s">
        <v>3742</v>
      </c>
      <c r="B1728" s="1295">
        <f>'Main Validation'!H36</f>
        <v>0</v>
      </c>
      <c r="C1728" s="845" t="s">
        <v>3697</v>
      </c>
      <c r="D1728" s="1294"/>
      <c r="E1728" s="1294"/>
      <c r="F1728" s="845" t="s">
        <v>3766</v>
      </c>
      <c r="G1728" s="845" t="s">
        <v>3785</v>
      </c>
      <c r="H1728" s="845" t="s">
        <v>3426</v>
      </c>
      <c r="I1728" s="845">
        <v>65</v>
      </c>
    </row>
    <row r="1729" spans="1:9" x14ac:dyDescent="0.2">
      <c r="A1729" s="845" t="s">
        <v>3743</v>
      </c>
      <c r="B1729" s="1295">
        <f>'Main Validation'!H39</f>
        <v>0</v>
      </c>
      <c r="C1729" s="845" t="s">
        <v>3697</v>
      </c>
      <c r="D1729" s="1294"/>
      <c r="E1729" s="1294"/>
      <c r="F1729" s="845" t="s">
        <v>3767</v>
      </c>
      <c r="G1729" s="845" t="s">
        <v>3786</v>
      </c>
      <c r="H1729" s="845" t="s">
        <v>3426</v>
      </c>
      <c r="I1729" s="845">
        <v>66</v>
      </c>
    </row>
    <row r="1730" spans="1:9" x14ac:dyDescent="0.2">
      <c r="A1730" s="845" t="s">
        <v>3744</v>
      </c>
      <c r="B1730" s="1295">
        <f>'Main Validation'!H40</f>
        <v>0</v>
      </c>
      <c r="C1730" s="845" t="s">
        <v>3697</v>
      </c>
      <c r="D1730" s="1294"/>
      <c r="E1730" s="1294"/>
      <c r="F1730" s="845" t="s">
        <v>3768</v>
      </c>
      <c r="G1730" s="845" t="s">
        <v>3787</v>
      </c>
      <c r="H1730" s="845" t="s">
        <v>3426</v>
      </c>
      <c r="I1730" s="845">
        <v>67</v>
      </c>
    </row>
    <row r="1731" spans="1:9" x14ac:dyDescent="0.2">
      <c r="A1731" s="845" t="s">
        <v>3745</v>
      </c>
      <c r="B1731" s="1295">
        <f>'Main Validation'!H41</f>
        <v>0</v>
      </c>
      <c r="C1731" s="845" t="s">
        <v>3697</v>
      </c>
      <c r="D1731" s="1294"/>
      <c r="E1731" s="1294"/>
      <c r="F1731" s="845" t="s">
        <v>3769</v>
      </c>
      <c r="G1731" s="845" t="s">
        <v>3788</v>
      </c>
      <c r="H1731" s="845" t="s">
        <v>3426</v>
      </c>
      <c r="I1731" s="845">
        <v>68</v>
      </c>
    </row>
    <row r="1732" spans="1:9" x14ac:dyDescent="0.2">
      <c r="A1732" s="845" t="s">
        <v>3746</v>
      </c>
      <c r="B1732" s="1295">
        <f>'Main Validation'!H42</f>
        <v>0</v>
      </c>
      <c r="C1732" s="845" t="s">
        <v>3697</v>
      </c>
      <c r="D1732" s="1294"/>
      <c r="E1732" s="1294"/>
      <c r="F1732" s="845" t="s">
        <v>3770</v>
      </c>
      <c r="G1732" s="845" t="s">
        <v>3789</v>
      </c>
      <c r="H1732" s="845" t="s">
        <v>3426</v>
      </c>
      <c r="I1732" s="845">
        <v>69</v>
      </c>
    </row>
    <row r="1733" spans="1:9" x14ac:dyDescent="0.2">
      <c r="A1733" s="845" t="s">
        <v>3747</v>
      </c>
      <c r="B1733" s="1295">
        <f>'Main Validation'!H43</f>
        <v>0</v>
      </c>
      <c r="C1733" s="845" t="s">
        <v>3697</v>
      </c>
      <c r="D1733" s="1294"/>
      <c r="E1733" s="1294"/>
      <c r="F1733" s="845" t="s">
        <v>3771</v>
      </c>
      <c r="G1733" s="845" t="s">
        <v>3790</v>
      </c>
      <c r="H1733" s="845" t="s">
        <v>3426</v>
      </c>
      <c r="I1733" s="845">
        <v>70</v>
      </c>
    </row>
    <row r="1734" spans="1:9" x14ac:dyDescent="0.2">
      <c r="A1734" s="845" t="s">
        <v>3748</v>
      </c>
      <c r="B1734" s="1295">
        <f>'Main Validation'!H44</f>
        <v>0</v>
      </c>
      <c r="C1734" s="845" t="s">
        <v>3697</v>
      </c>
      <c r="D1734" s="1294"/>
      <c r="E1734" s="1294"/>
      <c r="F1734" s="845" t="s">
        <v>3772</v>
      </c>
      <c r="G1734" s="845" t="s">
        <v>3791</v>
      </c>
      <c r="H1734" s="845" t="s">
        <v>3426</v>
      </c>
      <c r="I1734" s="845">
        <v>71</v>
      </c>
    </row>
    <row r="1735" spans="1:9" x14ac:dyDescent="0.2">
      <c r="A1735" s="845" t="s">
        <v>3749</v>
      </c>
      <c r="B1735" s="1295">
        <f>'Main Validation'!H45</f>
        <v>0</v>
      </c>
      <c r="C1735" s="845" t="s">
        <v>3697</v>
      </c>
      <c r="D1735" s="1294"/>
      <c r="E1735" s="1294"/>
      <c r="F1735" s="845" t="s">
        <v>3773</v>
      </c>
      <c r="G1735" s="845" t="s">
        <v>3792</v>
      </c>
      <c r="H1735" s="845" t="s">
        <v>3426</v>
      </c>
      <c r="I1735" s="845">
        <v>72</v>
      </c>
    </row>
    <row r="1736" spans="1:9" x14ac:dyDescent="0.2">
      <c r="A1736" s="845" t="s">
        <v>3750</v>
      </c>
      <c r="B1736" s="1295">
        <f>'Main Validation'!H46</f>
        <v>0</v>
      </c>
      <c r="C1736" s="845" t="s">
        <v>3697</v>
      </c>
      <c r="D1736" s="1294"/>
      <c r="E1736" s="1294"/>
      <c r="F1736" s="845" t="s">
        <v>4497</v>
      </c>
      <c r="G1736" s="845" t="s">
        <v>3793</v>
      </c>
      <c r="H1736" s="845" t="s">
        <v>3426</v>
      </c>
      <c r="I1736" s="845">
        <v>73</v>
      </c>
    </row>
    <row r="1737" spans="1:9" x14ac:dyDescent="0.2">
      <c r="A1737" s="845" t="s">
        <v>3751</v>
      </c>
      <c r="B1737" s="1295">
        <f>'Main Validation'!H51</f>
        <v>0</v>
      </c>
      <c r="C1737" s="845" t="s">
        <v>3697</v>
      </c>
      <c r="D1737" s="1294"/>
      <c r="E1737" s="1294"/>
      <c r="F1737" s="845" t="s">
        <v>3805</v>
      </c>
      <c r="G1737" s="845" t="s">
        <v>3794</v>
      </c>
      <c r="H1737" s="845" t="s">
        <v>3426</v>
      </c>
      <c r="I1737" s="845">
        <v>74</v>
      </c>
    </row>
    <row r="1738" spans="1:9" x14ac:dyDescent="0.2">
      <c r="A1738" s="845" t="s">
        <v>3471</v>
      </c>
      <c r="B1738" s="1293" t="str">
        <f>'Main Validation'!M22</f>
        <v>OK</v>
      </c>
      <c r="C1738" s="845" t="s">
        <v>3694</v>
      </c>
      <c r="D1738" s="1294"/>
      <c r="E1738" s="1294"/>
      <c r="F1738" s="845" t="s">
        <v>3559</v>
      </c>
      <c r="G1738" s="845" t="s">
        <v>3645</v>
      </c>
      <c r="H1738" s="845" t="s">
        <v>3426</v>
      </c>
      <c r="I1738" s="845">
        <v>75</v>
      </c>
    </row>
    <row r="1739" spans="1:9" x14ac:dyDescent="0.2">
      <c r="A1739" s="1496" t="s">
        <v>3472</v>
      </c>
      <c r="B1739" s="1498">
        <v>0</v>
      </c>
      <c r="C1739" s="845" t="s">
        <v>3694</v>
      </c>
      <c r="D1739" s="1294"/>
      <c r="E1739" s="1294"/>
      <c r="F1739" s="845" t="s">
        <v>3560</v>
      </c>
      <c r="G1739" s="845" t="s">
        <v>3646</v>
      </c>
      <c r="H1739" s="845" t="s">
        <v>3426</v>
      </c>
      <c r="I1739" s="845">
        <v>76</v>
      </c>
    </row>
    <row r="1740" spans="1:9" x14ac:dyDescent="0.2">
      <c r="A1740" s="845" t="s">
        <v>3473</v>
      </c>
      <c r="B1740" s="1293" t="str">
        <f>'Main Validation'!M23</f>
        <v>OK</v>
      </c>
      <c r="C1740" s="845" t="s">
        <v>3694</v>
      </c>
      <c r="D1740" s="1294"/>
      <c r="E1740" s="1294"/>
      <c r="F1740" s="845" t="s">
        <v>3561</v>
      </c>
      <c r="G1740" s="845" t="s">
        <v>3647</v>
      </c>
      <c r="H1740" s="845" t="s">
        <v>3426</v>
      </c>
      <c r="I1740" s="845">
        <v>77</v>
      </c>
    </row>
    <row r="1741" spans="1:9" x14ac:dyDescent="0.2">
      <c r="A1741" s="845" t="s">
        <v>3474</v>
      </c>
      <c r="B1741" s="1293" t="str">
        <f>'Main Validation'!M24</f>
        <v>OK</v>
      </c>
      <c r="C1741" s="845" t="s">
        <v>3694</v>
      </c>
      <c r="D1741" s="1294"/>
      <c r="E1741" s="1294"/>
      <c r="F1741" s="845" t="s">
        <v>3562</v>
      </c>
      <c r="G1741" s="845" t="s">
        <v>3648</v>
      </c>
      <c r="H1741" s="845" t="s">
        <v>3426</v>
      </c>
      <c r="I1741" s="845">
        <v>78</v>
      </c>
    </row>
    <row r="1742" spans="1:9" x14ac:dyDescent="0.2">
      <c r="A1742" s="845" t="s">
        <v>3475</v>
      </c>
      <c r="B1742" s="1293" t="str">
        <f>'Main Validation'!M25</f>
        <v>OK</v>
      </c>
      <c r="C1742" s="845" t="s">
        <v>3694</v>
      </c>
      <c r="D1742" s="1294"/>
      <c r="E1742" s="1294"/>
      <c r="F1742" s="845" t="s">
        <v>3563</v>
      </c>
      <c r="G1742" s="845" t="s">
        <v>3649</v>
      </c>
      <c r="H1742" s="845" t="s">
        <v>3426</v>
      </c>
      <c r="I1742" s="845">
        <v>79</v>
      </c>
    </row>
    <row r="1743" spans="1:9" x14ac:dyDescent="0.2">
      <c r="A1743" s="845" t="s">
        <v>4072</v>
      </c>
      <c r="B1743" s="1293" t="str">
        <f>'Main Validation'!M26</f>
        <v>OK</v>
      </c>
      <c r="C1743" s="845" t="s">
        <v>3694</v>
      </c>
      <c r="D1743" s="1294"/>
      <c r="E1743" s="1294"/>
      <c r="F1743" s="845" t="s">
        <v>3564</v>
      </c>
      <c r="G1743" s="845" t="s">
        <v>4504</v>
      </c>
      <c r="H1743" s="845" t="s">
        <v>3426</v>
      </c>
      <c r="I1743" s="845">
        <v>80</v>
      </c>
    </row>
    <row r="1744" spans="1:9" x14ac:dyDescent="0.2">
      <c r="A1744" s="845" t="s">
        <v>3476</v>
      </c>
      <c r="B1744" s="1293" t="str">
        <f>'Main Validation'!M27</f>
        <v>OK</v>
      </c>
      <c r="C1744" s="845" t="s">
        <v>3694</v>
      </c>
      <c r="D1744" s="1294"/>
      <c r="E1744" s="1294"/>
      <c r="F1744" s="845" t="s">
        <v>3565</v>
      </c>
      <c r="G1744" s="845" t="s">
        <v>3650</v>
      </c>
      <c r="H1744" s="845" t="s">
        <v>3426</v>
      </c>
      <c r="I1744" s="845">
        <v>81</v>
      </c>
    </row>
    <row r="1745" spans="1:9" x14ac:dyDescent="0.2">
      <c r="A1745" s="845" t="s">
        <v>3477</v>
      </c>
      <c r="B1745" s="1293" t="str">
        <f>'Main Validation'!M28</f>
        <v>OK</v>
      </c>
      <c r="C1745" s="845" t="s">
        <v>3694</v>
      </c>
      <c r="D1745" s="1294"/>
      <c r="E1745" s="1294"/>
      <c r="F1745" s="845" t="s">
        <v>3566</v>
      </c>
      <c r="G1745" s="845" t="s">
        <v>3651</v>
      </c>
      <c r="H1745" s="845" t="s">
        <v>3426</v>
      </c>
      <c r="I1745" s="845">
        <v>82</v>
      </c>
    </row>
    <row r="1746" spans="1:9" x14ac:dyDescent="0.2">
      <c r="A1746" s="845" t="s">
        <v>3478</v>
      </c>
      <c r="B1746" s="1293" t="str">
        <f>'Main Validation'!M31</f>
        <v>OK</v>
      </c>
      <c r="C1746" s="845" t="s">
        <v>3694</v>
      </c>
      <c r="D1746" s="1294"/>
      <c r="E1746" s="1294"/>
      <c r="F1746" s="845" t="s">
        <v>3567</v>
      </c>
      <c r="G1746" s="845" t="s">
        <v>3647</v>
      </c>
      <c r="H1746" s="845" t="s">
        <v>3426</v>
      </c>
      <c r="I1746" s="845">
        <v>83</v>
      </c>
    </row>
    <row r="1747" spans="1:9" x14ac:dyDescent="0.2">
      <c r="A1747" s="845" t="s">
        <v>3479</v>
      </c>
      <c r="B1747" s="1293" t="str">
        <f>'Main Validation'!M32</f>
        <v>OK</v>
      </c>
      <c r="C1747" s="845" t="s">
        <v>3694</v>
      </c>
      <c r="D1747" s="1294"/>
      <c r="E1747" s="1294"/>
      <c r="F1747" s="845" t="s">
        <v>3568</v>
      </c>
      <c r="G1747" s="845" t="s">
        <v>3652</v>
      </c>
      <c r="H1747" s="845" t="s">
        <v>3426</v>
      </c>
      <c r="I1747" s="845">
        <v>84</v>
      </c>
    </row>
    <row r="1748" spans="1:9" x14ac:dyDescent="0.2">
      <c r="A1748" s="845" t="s">
        <v>3480</v>
      </c>
      <c r="B1748" s="1293" t="str">
        <f>'Main Validation'!M33</f>
        <v>OK</v>
      </c>
      <c r="C1748" s="845" t="s">
        <v>3694</v>
      </c>
      <c r="D1748" s="1294"/>
      <c r="E1748" s="1294"/>
      <c r="F1748" s="845" t="s">
        <v>3569</v>
      </c>
      <c r="G1748" s="845" t="s">
        <v>3653</v>
      </c>
      <c r="H1748" s="845" t="s">
        <v>3426</v>
      </c>
      <c r="I1748" s="845">
        <v>85</v>
      </c>
    </row>
    <row r="1749" spans="1:9" x14ac:dyDescent="0.2">
      <c r="A1749" s="1496" t="s">
        <v>3481</v>
      </c>
      <c r="B1749" s="1498">
        <v>0</v>
      </c>
      <c r="C1749" s="845" t="s">
        <v>3694</v>
      </c>
      <c r="D1749" s="1294"/>
      <c r="E1749" s="1294"/>
      <c r="F1749" s="845" t="s">
        <v>3570</v>
      </c>
      <c r="G1749" s="845" t="s">
        <v>3654</v>
      </c>
      <c r="H1749" s="845" t="s">
        <v>3426</v>
      </c>
      <c r="I1749" s="845">
        <v>86</v>
      </c>
    </row>
    <row r="1750" spans="1:9" x14ac:dyDescent="0.2">
      <c r="A1750" s="845" t="s">
        <v>3482</v>
      </c>
      <c r="B1750" s="1293" t="str">
        <f>'Main Validation'!M34</f>
        <v>OK</v>
      </c>
      <c r="C1750" s="845" t="s">
        <v>3694</v>
      </c>
      <c r="D1750" s="1294"/>
      <c r="E1750" s="1294"/>
      <c r="F1750" s="845" t="s">
        <v>3571</v>
      </c>
      <c r="G1750" s="845" t="s">
        <v>3655</v>
      </c>
      <c r="H1750" s="845" t="s">
        <v>3426</v>
      </c>
      <c r="I1750" s="845">
        <v>87</v>
      </c>
    </row>
    <row r="1751" spans="1:9" x14ac:dyDescent="0.2">
      <c r="A1751" s="845" t="s">
        <v>4503</v>
      </c>
      <c r="B1751" s="1293" t="str">
        <f>'Main Validation'!M35</f>
        <v>OK</v>
      </c>
      <c r="C1751" s="845" t="s">
        <v>3694</v>
      </c>
      <c r="D1751" s="1294"/>
      <c r="E1751" s="1294"/>
      <c r="F1751" s="845" t="s">
        <v>3572</v>
      </c>
      <c r="G1751" s="845" t="s">
        <v>4505</v>
      </c>
      <c r="H1751" s="845" t="s">
        <v>3426</v>
      </c>
      <c r="I1751" s="845">
        <v>88</v>
      </c>
    </row>
    <row r="1752" spans="1:9" x14ac:dyDescent="0.2">
      <c r="A1752" s="845" t="s">
        <v>3483</v>
      </c>
      <c r="B1752" s="1293" t="str">
        <f>'Main Validation'!M36</f>
        <v>OK</v>
      </c>
      <c r="C1752" s="845" t="s">
        <v>3694</v>
      </c>
      <c r="D1752" s="1294"/>
      <c r="E1752" s="1294"/>
      <c r="F1752" s="845" t="s">
        <v>3573</v>
      </c>
      <c r="G1752" s="845" t="s">
        <v>3656</v>
      </c>
      <c r="H1752" s="845" t="s">
        <v>3426</v>
      </c>
      <c r="I1752" s="845">
        <v>89</v>
      </c>
    </row>
    <row r="1753" spans="1:9" x14ac:dyDescent="0.2">
      <c r="A1753" s="845" t="s">
        <v>3484</v>
      </c>
      <c r="B1753" s="1293" t="str">
        <f>'Main Validation'!M39</f>
        <v>OK</v>
      </c>
      <c r="C1753" s="845" t="s">
        <v>3694</v>
      </c>
      <c r="D1753" s="1294"/>
      <c r="E1753" s="1294"/>
      <c r="F1753" s="845" t="s">
        <v>3574</v>
      </c>
      <c r="G1753" s="845" t="s">
        <v>3657</v>
      </c>
      <c r="H1753" s="845" t="s">
        <v>3426</v>
      </c>
      <c r="I1753" s="845">
        <v>90</v>
      </c>
    </row>
    <row r="1754" spans="1:9" x14ac:dyDescent="0.2">
      <c r="A1754" s="845" t="s">
        <v>3485</v>
      </c>
      <c r="B1754" s="1293" t="str">
        <f>'Main Validation'!M40</f>
        <v>OK</v>
      </c>
      <c r="C1754" s="845" t="s">
        <v>3694</v>
      </c>
      <c r="D1754" s="1294"/>
      <c r="E1754" s="1294"/>
      <c r="F1754" s="845" t="s">
        <v>3575</v>
      </c>
      <c r="G1754" s="845" t="s">
        <v>3658</v>
      </c>
      <c r="H1754" s="845" t="s">
        <v>3426</v>
      </c>
      <c r="I1754" s="845">
        <v>91</v>
      </c>
    </row>
    <row r="1755" spans="1:9" x14ac:dyDescent="0.2">
      <c r="A1755" s="845" t="s">
        <v>3486</v>
      </c>
      <c r="B1755" s="1293" t="str">
        <f>'Main Validation'!M41</f>
        <v>OK</v>
      </c>
      <c r="C1755" s="845" t="s">
        <v>3694</v>
      </c>
      <c r="D1755" s="1294"/>
      <c r="E1755" s="1294"/>
      <c r="F1755" s="845" t="s">
        <v>3576</v>
      </c>
      <c r="G1755" s="845" t="s">
        <v>3659</v>
      </c>
      <c r="H1755" s="845" t="s">
        <v>3426</v>
      </c>
      <c r="I1755" s="845">
        <v>92</v>
      </c>
    </row>
    <row r="1756" spans="1:9" x14ac:dyDescent="0.2">
      <c r="A1756" s="845" t="s">
        <v>3487</v>
      </c>
      <c r="B1756" s="1293" t="str">
        <f>'Main Validation'!M42</f>
        <v>OK</v>
      </c>
      <c r="C1756" s="845" t="s">
        <v>3694</v>
      </c>
      <c r="D1756" s="1294"/>
      <c r="E1756" s="1294"/>
      <c r="F1756" s="845" t="s">
        <v>3577</v>
      </c>
      <c r="G1756" s="845" t="s">
        <v>3660</v>
      </c>
      <c r="H1756" s="845" t="s">
        <v>3426</v>
      </c>
      <c r="I1756" s="845">
        <v>93</v>
      </c>
    </row>
    <row r="1757" spans="1:9" x14ac:dyDescent="0.2">
      <c r="A1757" s="845" t="s">
        <v>3488</v>
      </c>
      <c r="B1757" s="1293" t="str">
        <f>'Main Validation'!M43</f>
        <v>OK</v>
      </c>
      <c r="C1757" s="845" t="s">
        <v>3694</v>
      </c>
      <c r="D1757" s="1294"/>
      <c r="E1757" s="1294"/>
      <c r="F1757" s="845" t="s">
        <v>3578</v>
      </c>
      <c r="G1757" s="845" t="s">
        <v>3661</v>
      </c>
      <c r="H1757" s="845" t="s">
        <v>3426</v>
      </c>
      <c r="I1757" s="845">
        <v>94</v>
      </c>
    </row>
    <row r="1758" spans="1:9" x14ac:dyDescent="0.2">
      <c r="A1758" s="845" t="s">
        <v>3489</v>
      </c>
      <c r="B1758" s="1293" t="str">
        <f>'Main Validation'!M44</f>
        <v>OK</v>
      </c>
      <c r="C1758" s="845" t="s">
        <v>3694</v>
      </c>
      <c r="D1758" s="1294"/>
      <c r="E1758" s="1294"/>
      <c r="F1758" s="845" t="s">
        <v>3579</v>
      </c>
      <c r="G1758" s="845" t="s">
        <v>3662</v>
      </c>
      <c r="H1758" s="845" t="s">
        <v>3426</v>
      </c>
      <c r="I1758" s="845">
        <v>95</v>
      </c>
    </row>
    <row r="1759" spans="1:9" x14ac:dyDescent="0.2">
      <c r="A1759" s="845" t="s">
        <v>3490</v>
      </c>
      <c r="B1759" s="1293" t="str">
        <f>'Main Validation'!M45</f>
        <v>OK</v>
      </c>
      <c r="C1759" s="845" t="s">
        <v>3694</v>
      </c>
      <c r="D1759" s="1294"/>
      <c r="E1759" s="1294"/>
      <c r="F1759" s="845" t="s">
        <v>3580</v>
      </c>
      <c r="G1759" s="845" t="s">
        <v>3663</v>
      </c>
      <c r="H1759" s="845" t="s">
        <v>3426</v>
      </c>
      <c r="I1759" s="845">
        <v>96</v>
      </c>
    </row>
    <row r="1760" spans="1:9" x14ac:dyDescent="0.2">
      <c r="A1760" s="845" t="s">
        <v>3491</v>
      </c>
      <c r="B1760" s="1293" t="str">
        <f>'Main Validation'!M46</f>
        <v>OK</v>
      </c>
      <c r="C1760" s="845" t="s">
        <v>3694</v>
      </c>
      <c r="D1760" s="1294"/>
      <c r="E1760" s="1294"/>
      <c r="F1760" s="845" t="s">
        <v>4501</v>
      </c>
      <c r="G1760" s="845" t="s">
        <v>3664</v>
      </c>
      <c r="H1760" s="845" t="s">
        <v>3426</v>
      </c>
      <c r="I1760" s="845">
        <v>97</v>
      </c>
    </row>
    <row r="1761" spans="1:9" x14ac:dyDescent="0.2">
      <c r="A1761" s="1495" t="s">
        <v>7057</v>
      </c>
      <c r="B1761" s="1293" t="str">
        <f>'Main Validation'!M49</f>
        <v>OK</v>
      </c>
      <c r="C1761" s="845" t="s">
        <v>3694</v>
      </c>
      <c r="D1761" s="1294"/>
      <c r="E1761" s="1294"/>
      <c r="F1761" s="845"/>
      <c r="G1761" s="845"/>
      <c r="H1761" s="845"/>
      <c r="I1761" s="845"/>
    </row>
    <row r="1762" spans="1:9" x14ac:dyDescent="0.2">
      <c r="A1762" s="1495" t="s">
        <v>7058</v>
      </c>
      <c r="B1762" s="1293" t="str">
        <f>'Main Validation'!M50</f>
        <v>OK</v>
      </c>
      <c r="C1762" s="845" t="s">
        <v>3694</v>
      </c>
      <c r="D1762" s="1294"/>
      <c r="E1762" s="1294"/>
      <c r="F1762" s="845"/>
      <c r="G1762" s="845"/>
      <c r="H1762" s="845"/>
      <c r="I1762" s="845"/>
    </row>
    <row r="1763" spans="1:9" x14ac:dyDescent="0.2">
      <c r="A1763" s="845" t="s">
        <v>3492</v>
      </c>
      <c r="B1763" s="1293" t="str">
        <f>'Main Validation'!M51</f>
        <v>OK</v>
      </c>
      <c r="C1763" s="845" t="s">
        <v>3694</v>
      </c>
      <c r="D1763" s="1294"/>
      <c r="E1763" s="1294"/>
      <c r="F1763" s="845" t="s">
        <v>3806</v>
      </c>
      <c r="G1763" s="845" t="s">
        <v>3665</v>
      </c>
      <c r="H1763" s="845" t="s">
        <v>3426</v>
      </c>
      <c r="I1763" s="845">
        <v>98</v>
      </c>
    </row>
    <row r="1764" spans="1:9" x14ac:dyDescent="0.2">
      <c r="A1764" s="845" t="s">
        <v>3930</v>
      </c>
      <c r="B1764" s="1293" t="e">
        <f>'Main Validation'!M54</f>
        <v>#VALUE!</v>
      </c>
      <c r="C1764" s="845" t="s">
        <v>3694</v>
      </c>
      <c r="D1764" s="1294"/>
      <c r="E1764" s="1294"/>
      <c r="F1764" s="845" t="s">
        <v>4502</v>
      </c>
      <c r="G1764" s="845" t="s">
        <v>5415</v>
      </c>
      <c r="H1764" s="845" t="s">
        <v>3426</v>
      </c>
      <c r="I1764" s="845">
        <v>99</v>
      </c>
    </row>
    <row r="1765" spans="1:9" x14ac:dyDescent="0.2">
      <c r="A1765" s="845" t="s">
        <v>3493</v>
      </c>
      <c r="B1765" s="1294">
        <f>IF('Main Validation'!O22="NA","N/A",'Main Validation'!O22)</f>
        <v>0</v>
      </c>
      <c r="C1765" s="845" t="s">
        <v>3698</v>
      </c>
      <c r="D1765" s="1294"/>
      <c r="E1765" s="1294"/>
      <c r="F1765" s="845" t="s">
        <v>3581</v>
      </c>
      <c r="G1765" s="845" t="s">
        <v>3666</v>
      </c>
      <c r="H1765" s="845" t="s">
        <v>3426</v>
      </c>
      <c r="I1765" s="845">
        <v>100</v>
      </c>
    </row>
    <row r="1766" spans="1:9" x14ac:dyDescent="0.2">
      <c r="A1766" s="1496" t="s">
        <v>3494</v>
      </c>
      <c r="B1766" s="1497">
        <v>0</v>
      </c>
      <c r="C1766" s="845" t="s">
        <v>3698</v>
      </c>
      <c r="D1766" s="1294"/>
      <c r="E1766" s="1294"/>
      <c r="F1766" s="845" t="s">
        <v>3582</v>
      </c>
      <c r="G1766" s="845" t="s">
        <v>3667</v>
      </c>
      <c r="H1766" s="845" t="s">
        <v>3426</v>
      </c>
      <c r="I1766" s="845">
        <v>101</v>
      </c>
    </row>
    <row r="1767" spans="1:9" x14ac:dyDescent="0.2">
      <c r="A1767" s="845" t="s">
        <v>3495</v>
      </c>
      <c r="B1767" s="1294">
        <f>IF('Main Validation'!O23="NA","N/A",'Main Validation'!O23)</f>
        <v>0</v>
      </c>
      <c r="C1767" s="845" t="s">
        <v>3698</v>
      </c>
      <c r="D1767" s="1294"/>
      <c r="E1767" s="1294"/>
      <c r="F1767" s="845" t="s">
        <v>3583</v>
      </c>
      <c r="G1767" s="845" t="s">
        <v>3668</v>
      </c>
      <c r="H1767" s="845" t="s">
        <v>3426</v>
      </c>
      <c r="I1767" s="845">
        <v>102</v>
      </c>
    </row>
    <row r="1768" spans="1:9" x14ac:dyDescent="0.2">
      <c r="A1768" s="845" t="s">
        <v>3496</v>
      </c>
      <c r="B1768" s="1294">
        <f>IF('Main Validation'!O24="NA","N/A",'Main Validation'!O24)</f>
        <v>0</v>
      </c>
      <c r="C1768" s="845" t="s">
        <v>3698</v>
      </c>
      <c r="D1768" s="1294"/>
      <c r="E1768" s="1294"/>
      <c r="F1768" s="845" t="s">
        <v>3584</v>
      </c>
      <c r="G1768" s="845" t="s">
        <v>3669</v>
      </c>
      <c r="H1768" s="845" t="s">
        <v>3426</v>
      </c>
      <c r="I1768" s="845">
        <v>103</v>
      </c>
    </row>
    <row r="1769" spans="1:9" x14ac:dyDescent="0.2">
      <c r="A1769" s="845" t="s">
        <v>3497</v>
      </c>
      <c r="B1769" s="1294">
        <f>IF('Main Validation'!O25="NA","N/A",'Main Validation'!O25)</f>
        <v>0</v>
      </c>
      <c r="C1769" s="845" t="s">
        <v>3698</v>
      </c>
      <c r="D1769" s="1294"/>
      <c r="E1769" s="1294"/>
      <c r="F1769" s="845" t="s">
        <v>3585</v>
      </c>
      <c r="G1769" s="845" t="s">
        <v>3670</v>
      </c>
      <c r="H1769" s="845" t="s">
        <v>3426</v>
      </c>
      <c r="I1769" s="845">
        <v>104</v>
      </c>
    </row>
    <row r="1770" spans="1:9" x14ac:dyDescent="0.2">
      <c r="A1770" s="845" t="s">
        <v>4073</v>
      </c>
      <c r="B1770" s="1294">
        <f>IF('Main Validation'!O26="NA","N/A",'Main Validation'!O26)</f>
        <v>0</v>
      </c>
      <c r="C1770" s="845" t="s">
        <v>3698</v>
      </c>
      <c r="D1770" s="1294"/>
      <c r="E1770" s="1294"/>
      <c r="F1770" s="845" t="s">
        <v>3586</v>
      </c>
      <c r="G1770" s="845" t="s">
        <v>5416</v>
      </c>
      <c r="H1770" s="845" t="s">
        <v>3426</v>
      </c>
      <c r="I1770" s="845">
        <v>105</v>
      </c>
    </row>
    <row r="1771" spans="1:9" x14ac:dyDescent="0.2">
      <c r="A1771" s="845" t="s">
        <v>3498</v>
      </c>
      <c r="B1771" s="1294">
        <f>IF('Main Validation'!O27="NA","N/A",'Main Validation'!O27)</f>
        <v>0</v>
      </c>
      <c r="C1771" s="845" t="s">
        <v>3698</v>
      </c>
      <c r="D1771" s="1294"/>
      <c r="E1771" s="1294"/>
      <c r="F1771" s="845" t="s">
        <v>3587</v>
      </c>
      <c r="G1771" s="845" t="s">
        <v>3671</v>
      </c>
      <c r="H1771" s="845" t="s">
        <v>3426</v>
      </c>
      <c r="I1771" s="845">
        <v>106</v>
      </c>
    </row>
    <row r="1772" spans="1:9" x14ac:dyDescent="0.2">
      <c r="A1772" s="845" t="s">
        <v>3499</v>
      </c>
      <c r="B1772" s="1294">
        <f>IF('Main Validation'!O28="NA","N/A",'Main Validation'!O28)</f>
        <v>0</v>
      </c>
      <c r="C1772" s="845" t="s">
        <v>3698</v>
      </c>
      <c r="D1772" s="1294"/>
      <c r="E1772" s="1294"/>
      <c r="F1772" s="845" t="s">
        <v>3588</v>
      </c>
      <c r="G1772" s="845" t="s">
        <v>3672</v>
      </c>
      <c r="H1772" s="845" t="s">
        <v>3426</v>
      </c>
      <c r="I1772" s="845">
        <v>107</v>
      </c>
    </row>
    <row r="1773" spans="1:9" x14ac:dyDescent="0.2">
      <c r="A1773" s="845" t="s">
        <v>3500</v>
      </c>
      <c r="B1773" s="1294">
        <f>IF('Main Validation'!O31="NA","N/A",'Main Validation'!O31)</f>
        <v>0</v>
      </c>
      <c r="C1773" s="845" t="s">
        <v>3698</v>
      </c>
      <c r="D1773" s="1294"/>
      <c r="E1773" s="1294"/>
      <c r="F1773" s="845" t="s">
        <v>3589</v>
      </c>
      <c r="G1773" s="845" t="s">
        <v>3668</v>
      </c>
      <c r="H1773" s="845" t="s">
        <v>3426</v>
      </c>
      <c r="I1773" s="845">
        <v>108</v>
      </c>
    </row>
    <row r="1774" spans="1:9" x14ac:dyDescent="0.2">
      <c r="A1774" s="845" t="s">
        <v>3501</v>
      </c>
      <c r="B1774" s="1294">
        <f>IF('Main Validation'!O32="NA","N/A",'Main Validation'!O32)</f>
        <v>0</v>
      </c>
      <c r="C1774" s="845" t="s">
        <v>3698</v>
      </c>
      <c r="D1774" s="1294"/>
      <c r="E1774" s="1294"/>
      <c r="F1774" s="845" t="s">
        <v>3590</v>
      </c>
      <c r="G1774" s="845" t="s">
        <v>3673</v>
      </c>
      <c r="H1774" s="845" t="s">
        <v>3426</v>
      </c>
      <c r="I1774" s="845">
        <v>109</v>
      </c>
    </row>
    <row r="1775" spans="1:9" x14ac:dyDescent="0.2">
      <c r="A1775" s="845" t="s">
        <v>3502</v>
      </c>
      <c r="B1775" s="1294">
        <f>IF('Main Validation'!O33="NA","N/A",'Main Validation'!O33)</f>
        <v>0</v>
      </c>
      <c r="C1775" s="845" t="s">
        <v>3698</v>
      </c>
      <c r="D1775" s="1294"/>
      <c r="E1775" s="1294"/>
      <c r="F1775" s="845" t="s">
        <v>3591</v>
      </c>
      <c r="G1775" s="845" t="s">
        <v>3674</v>
      </c>
      <c r="H1775" s="845" t="s">
        <v>3426</v>
      </c>
      <c r="I1775" s="845">
        <v>110</v>
      </c>
    </row>
    <row r="1776" spans="1:9" x14ac:dyDescent="0.2">
      <c r="A1776" s="1496" t="s">
        <v>3503</v>
      </c>
      <c r="B1776" s="1497">
        <v>0</v>
      </c>
      <c r="C1776" s="845" t="s">
        <v>3698</v>
      </c>
      <c r="D1776" s="1294"/>
      <c r="E1776" s="1294"/>
      <c r="F1776" s="845" t="s">
        <v>3592</v>
      </c>
      <c r="G1776" s="845" t="s">
        <v>3675</v>
      </c>
      <c r="H1776" s="845" t="s">
        <v>3426</v>
      </c>
      <c r="I1776" s="845">
        <v>111</v>
      </c>
    </row>
    <row r="1777" spans="1:9" x14ac:dyDescent="0.2">
      <c r="A1777" s="845" t="s">
        <v>3504</v>
      </c>
      <c r="B1777" s="1294">
        <f>IF('Main Validation'!O34="NA","N/A",'Main Validation'!O34)</f>
        <v>0</v>
      </c>
      <c r="C1777" s="845" t="s">
        <v>3698</v>
      </c>
      <c r="D1777" s="1294"/>
      <c r="E1777" s="1294"/>
      <c r="F1777" s="845" t="s">
        <v>3593</v>
      </c>
      <c r="G1777" s="845" t="s">
        <v>3676</v>
      </c>
      <c r="H1777" s="845" t="s">
        <v>3426</v>
      </c>
      <c r="I1777" s="845">
        <v>112</v>
      </c>
    </row>
    <row r="1778" spans="1:9" x14ac:dyDescent="0.2">
      <c r="A1778" s="845" t="s">
        <v>4508</v>
      </c>
      <c r="B1778" s="1294">
        <f>IF('Main Validation'!O35="NA","N/A",'Main Validation'!O35)</f>
        <v>0</v>
      </c>
      <c r="C1778" s="845" t="s">
        <v>3698</v>
      </c>
      <c r="D1778" s="1294"/>
      <c r="E1778" s="1294"/>
      <c r="F1778" s="845" t="s">
        <v>3594</v>
      </c>
      <c r="G1778" s="845" t="s">
        <v>4509</v>
      </c>
      <c r="H1778" s="845" t="s">
        <v>3426</v>
      </c>
      <c r="I1778" s="845">
        <v>113</v>
      </c>
    </row>
    <row r="1779" spans="1:9" x14ac:dyDescent="0.2">
      <c r="A1779" s="845" t="s">
        <v>3505</v>
      </c>
      <c r="B1779" s="1294">
        <f>IF('Main Validation'!O36="NA","N/A",'Main Validation'!O36)</f>
        <v>0</v>
      </c>
      <c r="C1779" s="845" t="s">
        <v>3698</v>
      </c>
      <c r="D1779" s="1294"/>
      <c r="E1779" s="1294"/>
      <c r="F1779" s="845" t="s">
        <v>3595</v>
      </c>
      <c r="G1779" s="845" t="s">
        <v>3677</v>
      </c>
      <c r="H1779" s="845" t="s">
        <v>3426</v>
      </c>
      <c r="I1779" s="845">
        <v>114</v>
      </c>
    </row>
    <row r="1780" spans="1:9" x14ac:dyDescent="0.2">
      <c r="A1780" s="845" t="s">
        <v>3506</v>
      </c>
      <c r="B1780" s="1294">
        <f>IF('Main Validation'!O39="NA","N/A",'Main Validation'!O39)</f>
        <v>0</v>
      </c>
      <c r="C1780" s="845" t="s">
        <v>3698</v>
      </c>
      <c r="D1780" s="1294"/>
      <c r="E1780" s="1294"/>
      <c r="F1780" s="845" t="s">
        <v>3596</v>
      </c>
      <c r="G1780" s="845" t="s">
        <v>3678</v>
      </c>
      <c r="H1780" s="845" t="s">
        <v>3426</v>
      </c>
      <c r="I1780" s="845">
        <v>115</v>
      </c>
    </row>
    <row r="1781" spans="1:9" x14ac:dyDescent="0.2">
      <c r="A1781" s="845" t="s">
        <v>3507</v>
      </c>
      <c r="B1781" s="1294">
        <f>IF('Main Validation'!O40="NA","N/A",'Main Validation'!O40)</f>
        <v>0</v>
      </c>
      <c r="C1781" s="845" t="s">
        <v>3698</v>
      </c>
      <c r="D1781" s="1294"/>
      <c r="E1781" s="1294"/>
      <c r="F1781" s="845" t="s">
        <v>3597</v>
      </c>
      <c r="G1781" s="845" t="s">
        <v>3679</v>
      </c>
      <c r="H1781" s="845" t="s">
        <v>3426</v>
      </c>
      <c r="I1781" s="845">
        <v>116</v>
      </c>
    </row>
    <row r="1782" spans="1:9" x14ac:dyDescent="0.2">
      <c r="A1782" s="845" t="s">
        <v>3508</v>
      </c>
      <c r="B1782" s="1294">
        <f>IF('Main Validation'!O41="NA","N/A",'Main Validation'!O41)</f>
        <v>0</v>
      </c>
      <c r="C1782" s="845" t="s">
        <v>3698</v>
      </c>
      <c r="D1782" s="1294"/>
      <c r="E1782" s="1294"/>
      <c r="F1782" s="845" t="s">
        <v>3598</v>
      </c>
      <c r="G1782" s="845" t="s">
        <v>3680</v>
      </c>
      <c r="H1782" s="845" t="s">
        <v>3426</v>
      </c>
      <c r="I1782" s="845">
        <v>117</v>
      </c>
    </row>
    <row r="1783" spans="1:9" x14ac:dyDescent="0.2">
      <c r="A1783" s="845" t="s">
        <v>3509</v>
      </c>
      <c r="B1783" s="1294">
        <f>IF('Main Validation'!O42="NA","N/A",'Main Validation'!O42)</f>
        <v>0</v>
      </c>
      <c r="C1783" s="845" t="s">
        <v>3698</v>
      </c>
      <c r="D1783" s="1294"/>
      <c r="E1783" s="1294"/>
      <c r="F1783" s="845" t="s">
        <v>3599</v>
      </c>
      <c r="G1783" s="845" t="s">
        <v>3681</v>
      </c>
      <c r="H1783" s="845" t="s">
        <v>3426</v>
      </c>
      <c r="I1783" s="845">
        <v>118</v>
      </c>
    </row>
    <row r="1784" spans="1:9" x14ac:dyDescent="0.2">
      <c r="A1784" s="845" t="s">
        <v>3510</v>
      </c>
      <c r="B1784" s="1294">
        <f>IF('Main Validation'!O43="NA","N/A",'Main Validation'!O43)</f>
        <v>0</v>
      </c>
      <c r="C1784" s="845" t="s">
        <v>3698</v>
      </c>
      <c r="D1784" s="1294"/>
      <c r="E1784" s="1294"/>
      <c r="F1784" s="845" t="s">
        <v>3600</v>
      </c>
      <c r="G1784" s="845" t="s">
        <v>3682</v>
      </c>
      <c r="H1784" s="845" t="s">
        <v>3426</v>
      </c>
      <c r="I1784" s="845">
        <v>119</v>
      </c>
    </row>
    <row r="1785" spans="1:9" x14ac:dyDescent="0.2">
      <c r="A1785" s="845" t="s">
        <v>3511</v>
      </c>
      <c r="B1785" s="1294">
        <f>IF('Main Validation'!O44="NA","N/A",'Main Validation'!O44)</f>
        <v>0</v>
      </c>
      <c r="C1785" s="845" t="s">
        <v>3698</v>
      </c>
      <c r="D1785" s="1294"/>
      <c r="E1785" s="1294"/>
      <c r="F1785" s="845" t="s">
        <v>3601</v>
      </c>
      <c r="G1785" s="845" t="s">
        <v>3683</v>
      </c>
      <c r="H1785" s="845" t="s">
        <v>3426</v>
      </c>
      <c r="I1785" s="845">
        <v>120</v>
      </c>
    </row>
    <row r="1786" spans="1:9" x14ac:dyDescent="0.2">
      <c r="A1786" s="845" t="s">
        <v>3512</v>
      </c>
      <c r="B1786" s="1294">
        <f>IF('Main Validation'!O45="NA","N/A",'Main Validation'!O45)</f>
        <v>0</v>
      </c>
      <c r="C1786" s="845" t="s">
        <v>3698</v>
      </c>
      <c r="D1786" s="1294"/>
      <c r="E1786" s="1294"/>
      <c r="F1786" s="845" t="s">
        <v>3602</v>
      </c>
      <c r="G1786" s="845" t="s">
        <v>3684</v>
      </c>
      <c r="H1786" s="845" t="s">
        <v>3426</v>
      </c>
      <c r="I1786" s="845">
        <v>121</v>
      </c>
    </row>
    <row r="1787" spans="1:9" x14ac:dyDescent="0.2">
      <c r="A1787" s="845" t="s">
        <v>3513</v>
      </c>
      <c r="B1787" s="1294">
        <f>IF('Main Validation'!O46="NA","N/A",'Main Validation'!O46)</f>
        <v>0</v>
      </c>
      <c r="C1787" s="845" t="s">
        <v>3698</v>
      </c>
      <c r="D1787" s="1294"/>
      <c r="E1787" s="1294"/>
      <c r="F1787" s="845" t="s">
        <v>4506</v>
      </c>
      <c r="G1787" s="845" t="s">
        <v>3685</v>
      </c>
      <c r="H1787" s="845" t="s">
        <v>3426</v>
      </c>
      <c r="I1787" s="845">
        <v>122</v>
      </c>
    </row>
    <row r="1788" spans="1:9" x14ac:dyDescent="0.2">
      <c r="A1788" s="1495" t="s">
        <v>7060</v>
      </c>
      <c r="B1788" s="1294">
        <f>'Main Validation'!O49</f>
        <v>0</v>
      </c>
      <c r="C1788" s="845" t="s">
        <v>3698</v>
      </c>
      <c r="D1788" s="1294"/>
      <c r="E1788" s="1294"/>
      <c r="F1788" s="845"/>
      <c r="G1788" s="845"/>
      <c r="H1788" s="845"/>
      <c r="I1788" s="845"/>
    </row>
    <row r="1789" spans="1:9" x14ac:dyDescent="0.2">
      <c r="A1789" s="1495" t="s">
        <v>7059</v>
      </c>
      <c r="B1789" s="1294">
        <f>'Main Validation'!O50</f>
        <v>0</v>
      </c>
      <c r="C1789" s="845" t="s">
        <v>3698</v>
      </c>
      <c r="D1789" s="1294"/>
      <c r="E1789" s="1294"/>
      <c r="F1789" s="845"/>
      <c r="G1789" s="845"/>
      <c r="H1789" s="845"/>
      <c r="I1789" s="845"/>
    </row>
    <row r="1790" spans="1:9" x14ac:dyDescent="0.2">
      <c r="A1790" s="845" t="s">
        <v>3514</v>
      </c>
      <c r="B1790" s="1294">
        <f>IF('Main Validation'!O51="NA","N/A",'Main Validation'!O51)</f>
        <v>0</v>
      </c>
      <c r="C1790" s="845" t="s">
        <v>3698</v>
      </c>
      <c r="D1790" s="1294"/>
      <c r="E1790" s="1294"/>
      <c r="F1790" s="845" t="s">
        <v>3807</v>
      </c>
      <c r="G1790" s="845" t="s">
        <v>3686</v>
      </c>
      <c r="H1790" s="845" t="s">
        <v>3426</v>
      </c>
      <c r="I1790" s="845">
        <v>123</v>
      </c>
    </row>
    <row r="1791" spans="1:9" x14ac:dyDescent="0.2">
      <c r="A1791" s="845" t="s">
        <v>3929</v>
      </c>
      <c r="B1791" s="1294">
        <f>'Main Validation'!O54</f>
        <v>0</v>
      </c>
      <c r="C1791" s="845" t="s">
        <v>3698</v>
      </c>
      <c r="D1791" s="1294"/>
      <c r="E1791" s="1294"/>
      <c r="F1791" s="845" t="s">
        <v>4507</v>
      </c>
      <c r="G1791" s="845" t="s">
        <v>5417</v>
      </c>
      <c r="H1791" s="845" t="s">
        <v>3426</v>
      </c>
      <c r="I1791" s="845">
        <v>124</v>
      </c>
    </row>
  </sheetData>
  <autoFilter ref="A1:I1791" xr:uid="{921526CA-1CC3-48C2-AE89-F23E3E447331}"/>
  <phoneticPr fontId="111" type="noConversion"/>
  <pageMargins left="0.7" right="0.7" top="0.75" bottom="0.75" header="0.3" footer="0.3"/>
  <pageSetup orientation="portrait" r:id="rId1"/>
  <headerFooter>
    <oddHeader>&amp;C&amp;"Calibri"&amp;10&amp;K000000 OFFICIAL&amp;1#_x000D_</oddHeader>
    <oddFooter>&amp;C_x000D_&amp;1#&amp;"Calibri"&amp;10&amp;K000000 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rgb="FF92D050"/>
    <pageSetUpPr fitToPage="1"/>
  </sheetPr>
  <dimension ref="A1:EF305"/>
  <sheetViews>
    <sheetView zoomScaleNormal="100" workbookViewId="0">
      <pane xSplit="3" ySplit="4" topLeftCell="D19" activePane="bottomRight" state="frozen"/>
      <selection pane="topRight" activeCell="D1" sqref="D1"/>
      <selection pane="bottomLeft" activeCell="A9" sqref="A9"/>
      <selection pane="bottomRight" activeCell="B27" sqref="B27"/>
    </sheetView>
  </sheetViews>
  <sheetFormatPr defaultRowHeight="15" x14ac:dyDescent="0.2"/>
  <cols>
    <col min="1" max="1" width="8.42578125" style="5" customWidth="1"/>
    <col min="2" max="2" width="33.140625" style="5" customWidth="1"/>
    <col min="3" max="3" width="17.85546875" style="5" customWidth="1"/>
    <col min="4" max="10" width="14.85546875" style="5" customWidth="1"/>
    <col min="11" max="13" width="15.85546875" customWidth="1"/>
    <col min="14" max="16" width="14.85546875" style="5" customWidth="1"/>
    <col min="17" max="17" width="15.85546875" customWidth="1"/>
    <col min="18" max="18" width="17.42578125" customWidth="1"/>
    <col min="19" max="19" width="16" customWidth="1"/>
    <col min="20" max="22" width="14.85546875" style="5" customWidth="1"/>
    <col min="23" max="25" width="15.85546875" customWidth="1"/>
    <col min="26" max="31" width="14.85546875" style="5" customWidth="1"/>
    <col min="32" max="44" width="15.85546875" customWidth="1"/>
    <col min="45" max="55" width="14.85546875" style="5" customWidth="1"/>
    <col min="56" max="58" width="15.85546875" customWidth="1"/>
    <col min="59" max="59" width="15.5703125" customWidth="1"/>
    <col min="60" max="60" width="15.42578125" customWidth="1"/>
    <col min="61" max="67" width="15.140625" customWidth="1"/>
    <col min="68" max="68" width="16.42578125" customWidth="1"/>
    <col min="69" max="69" width="15.85546875" customWidth="1"/>
    <col min="70" max="70" width="16.42578125" customWidth="1"/>
    <col min="71" max="71" width="15.85546875" customWidth="1"/>
    <col min="72" max="73" width="15" customWidth="1"/>
    <col min="74" max="78" width="15.85546875" customWidth="1"/>
    <col min="79" max="79" width="14.85546875" style="5" customWidth="1"/>
    <col min="80" max="82" width="15.85546875" customWidth="1"/>
    <col min="83" max="83" width="14.85546875" style="5" customWidth="1"/>
    <col min="84" max="84" width="14.85546875" customWidth="1"/>
    <col min="85" max="88" width="15" customWidth="1"/>
    <col min="89" max="97" width="18.140625" style="205" customWidth="1"/>
    <col min="98" max="98" width="18.140625" customWidth="1"/>
    <col min="99" max="100" width="18.42578125" customWidth="1"/>
    <col min="101" max="101" width="15.140625" style="205" customWidth="1"/>
    <col min="102" max="102" width="16.85546875" style="205" customWidth="1"/>
    <col min="103" max="103" width="22.140625" customWidth="1"/>
    <col min="104" max="104" width="13" style="205" customWidth="1"/>
    <col min="105" max="105" width="16.5703125" style="5" customWidth="1"/>
    <col min="106" max="106" width="15.85546875" customWidth="1"/>
    <col min="107" max="107" width="16.140625" customWidth="1"/>
    <col min="108" max="108" width="13.140625" customWidth="1"/>
    <col min="109" max="109" width="13.85546875" customWidth="1"/>
    <col min="110" max="110" width="15.85546875" customWidth="1"/>
    <col min="111" max="112" width="25" bestFit="1" customWidth="1"/>
    <col min="113" max="113" width="17.140625" customWidth="1"/>
    <col min="114" max="116" width="15.85546875" customWidth="1"/>
    <col min="117" max="117" width="17" customWidth="1"/>
    <col min="118" max="118" width="14.28515625" customWidth="1"/>
    <col min="119" max="119" width="16.42578125" customWidth="1"/>
    <col min="120" max="120" width="24.85546875" bestFit="1" customWidth="1"/>
    <col min="137" max="138" width="9.140625" customWidth="1"/>
  </cols>
  <sheetData>
    <row r="1" spans="1:136" s="643" customFormat="1" ht="15.75" thickBot="1" x14ac:dyDescent="0.3">
      <c r="A1" s="1358"/>
      <c r="B1" s="1359"/>
      <c r="C1" s="1367"/>
      <c r="D1" s="1361" t="s">
        <v>6801</v>
      </c>
      <c r="E1" s="1362"/>
      <c r="F1" s="1362"/>
      <c r="G1" s="1362"/>
      <c r="H1" s="1362"/>
      <c r="I1" s="1362"/>
      <c r="J1" s="1362"/>
      <c r="K1" s="1363"/>
      <c r="L1" s="1363"/>
      <c r="M1" s="1363"/>
      <c r="N1" s="1362"/>
      <c r="O1" s="1362"/>
      <c r="P1" s="1362"/>
      <c r="Q1" s="1364"/>
      <c r="R1" s="1368"/>
      <c r="S1" s="1369"/>
      <c r="T1" s="1362"/>
      <c r="U1" s="1362"/>
      <c r="V1" s="1362"/>
      <c r="W1" s="1365"/>
      <c r="X1" s="1365"/>
      <c r="Y1" s="1365"/>
      <c r="Z1" s="1362"/>
      <c r="AA1" s="1362"/>
      <c r="AB1" s="1362"/>
      <c r="AC1" s="1362"/>
      <c r="AD1" s="1362"/>
      <c r="AE1" s="1362"/>
      <c r="AF1" s="1364"/>
      <c r="AG1" s="1364"/>
      <c r="AH1" s="1364"/>
      <c r="AI1" s="1365"/>
      <c r="AJ1" s="1365"/>
      <c r="AK1" s="1365"/>
      <c r="AL1" s="1364"/>
      <c r="AM1" s="1364"/>
      <c r="AN1" s="1364"/>
      <c r="AO1" s="1365"/>
      <c r="AP1" s="1365"/>
      <c r="AQ1" s="1365"/>
      <c r="AR1" s="1420"/>
      <c r="AS1" s="1362"/>
      <c r="AT1" s="1362"/>
      <c r="AU1" s="1362"/>
      <c r="AV1" s="1422"/>
      <c r="AW1" s="1418"/>
      <c r="AX1" s="1418"/>
      <c r="AY1" s="1418"/>
      <c r="AZ1" s="1422"/>
      <c r="BA1" s="1422"/>
      <c r="BB1" s="1422"/>
      <c r="BC1" s="1422"/>
      <c r="BD1" s="1364"/>
      <c r="BE1" s="1364"/>
      <c r="BF1" s="1364"/>
      <c r="BG1" s="1375"/>
      <c r="BH1" s="1375"/>
      <c r="BI1" s="1375"/>
      <c r="BJ1" s="1559"/>
      <c r="BK1" s="1559"/>
      <c r="BL1" s="1559"/>
      <c r="BM1" s="1559"/>
      <c r="BN1" s="1559"/>
      <c r="BO1" s="1559"/>
      <c r="BP1" s="1364"/>
      <c r="BQ1" s="1364"/>
      <c r="BR1" s="1364"/>
      <c r="BS1" s="1364"/>
      <c r="BT1" s="1366"/>
      <c r="BU1" s="1366"/>
      <c r="BV1" s="1370" t="s">
        <v>6846</v>
      </c>
      <c r="BW1" s="1371"/>
      <c r="BX1" s="1371"/>
      <c r="BY1" s="1371"/>
      <c r="BZ1" s="1371"/>
      <c r="CA1" s="1371"/>
      <c r="CB1" s="1371"/>
      <c r="CC1" s="1371"/>
      <c r="CD1" s="1371"/>
      <c r="CE1" s="1371"/>
      <c r="CF1" s="1371"/>
      <c r="CG1" s="1371"/>
      <c r="CH1" s="1371"/>
      <c r="CI1" s="1371"/>
      <c r="CJ1" s="1371"/>
      <c r="CK1" s="1371"/>
      <c r="CL1" s="1371"/>
      <c r="CM1" s="1371"/>
      <c r="CN1" s="1371"/>
      <c r="CO1" s="1371"/>
      <c r="CP1" s="1561"/>
      <c r="CQ1" s="1371"/>
      <c r="CR1" s="1371"/>
      <c r="CS1" s="1371"/>
      <c r="CT1" s="1371"/>
      <c r="CU1" s="1371"/>
      <c r="CV1" s="1371"/>
      <c r="CW1" s="1371"/>
      <c r="CX1" s="1371"/>
      <c r="CY1" s="1371"/>
      <c r="CZ1" s="1371"/>
      <c r="DA1" s="1371"/>
      <c r="DB1" s="1371"/>
      <c r="DC1" s="1371"/>
      <c r="DD1" s="1371"/>
      <c r="DE1" s="1371"/>
      <c r="DF1" s="1371"/>
      <c r="DG1" s="1390" t="s">
        <v>6888</v>
      </c>
      <c r="DH1" s="1392" t="s">
        <v>6891</v>
      </c>
      <c r="DI1" s="1374" t="s">
        <v>6878</v>
      </c>
      <c r="DJ1" s="1385" t="s">
        <v>4062</v>
      </c>
      <c r="DK1" s="1372"/>
      <c r="DL1" s="1372"/>
      <c r="DM1" s="1372"/>
      <c r="DN1" s="1394" t="s">
        <v>5497</v>
      </c>
      <c r="DO1" s="1758" t="s">
        <v>3933</v>
      </c>
      <c r="DP1" s="1759"/>
      <c r="EE1" s="1360" t="s">
        <v>1233</v>
      </c>
      <c r="EF1" s="1360" t="s">
        <v>1257</v>
      </c>
    </row>
    <row r="2" spans="1:136" s="812" customFormat="1" ht="112.5" customHeight="1" thickBot="1" x14ac:dyDescent="0.25">
      <c r="A2" s="787" t="s">
        <v>82</v>
      </c>
      <c r="B2" s="788" t="s">
        <v>83</v>
      </c>
      <c r="C2" s="788" t="s">
        <v>84</v>
      </c>
      <c r="D2" s="1377" t="s">
        <v>14</v>
      </c>
      <c r="E2" s="1378" t="s">
        <v>1258</v>
      </c>
      <c r="F2" s="1378" t="s">
        <v>1259</v>
      </c>
      <c r="G2" s="1378" t="s">
        <v>1260</v>
      </c>
      <c r="H2" s="1378" t="s">
        <v>1198</v>
      </c>
      <c r="I2" s="1378" t="s">
        <v>891</v>
      </c>
      <c r="J2" s="1378" t="s">
        <v>892</v>
      </c>
      <c r="K2" s="1378" t="s">
        <v>1275</v>
      </c>
      <c r="L2" s="1378" t="s">
        <v>1276</v>
      </c>
      <c r="M2" s="1378" t="s">
        <v>1277</v>
      </c>
      <c r="N2" s="1378" t="s">
        <v>893</v>
      </c>
      <c r="O2" s="1378" t="s">
        <v>5507</v>
      </c>
      <c r="P2" s="1378" t="s">
        <v>894</v>
      </c>
      <c r="Q2" s="1378" t="s">
        <v>1261</v>
      </c>
      <c r="R2" s="1379" t="s">
        <v>1220</v>
      </c>
      <c r="S2" s="1379" t="s">
        <v>1221</v>
      </c>
      <c r="T2" s="1378" t="s">
        <v>895</v>
      </c>
      <c r="U2" s="1378" t="s">
        <v>5512</v>
      </c>
      <c r="V2" s="1378" t="s">
        <v>896</v>
      </c>
      <c r="W2" s="1380" t="s">
        <v>1287</v>
      </c>
      <c r="X2" s="1380" t="s">
        <v>5513</v>
      </c>
      <c r="Y2" s="1380" t="s">
        <v>1288</v>
      </c>
      <c r="Z2" s="1378" t="s">
        <v>3862</v>
      </c>
      <c r="AA2" s="1378" t="s">
        <v>5514</v>
      </c>
      <c r="AB2" s="1378" t="s">
        <v>3863</v>
      </c>
      <c r="AC2" s="1378" t="s">
        <v>4027</v>
      </c>
      <c r="AD2" s="1378" t="s">
        <v>5515</v>
      </c>
      <c r="AE2" s="1378" t="s">
        <v>4028</v>
      </c>
      <c r="AF2" s="1378" t="s">
        <v>1009</v>
      </c>
      <c r="AG2" s="1378" t="s">
        <v>5516</v>
      </c>
      <c r="AH2" s="1378" t="s">
        <v>1010</v>
      </c>
      <c r="AI2" s="1378" t="s">
        <v>3868</v>
      </c>
      <c r="AJ2" s="1378" t="s">
        <v>5519</v>
      </c>
      <c r="AK2" s="1378" t="s">
        <v>3869</v>
      </c>
      <c r="AL2" s="1378" t="s">
        <v>1011</v>
      </c>
      <c r="AM2" s="1378" t="s">
        <v>5517</v>
      </c>
      <c r="AN2" s="1378" t="s">
        <v>1012</v>
      </c>
      <c r="AO2" s="1378" t="s">
        <v>4036</v>
      </c>
      <c r="AP2" s="1378" t="s">
        <v>5521</v>
      </c>
      <c r="AQ2" s="1378" t="s">
        <v>4038</v>
      </c>
      <c r="AR2" s="1378" t="s">
        <v>6996</v>
      </c>
      <c r="AS2" s="1378" t="s">
        <v>6940</v>
      </c>
      <c r="AT2" s="1378" t="s">
        <v>6941</v>
      </c>
      <c r="AU2" s="1378" t="s">
        <v>6942</v>
      </c>
      <c r="AV2" s="1378" t="s">
        <v>6997</v>
      </c>
      <c r="AW2" s="1378" t="s">
        <v>6943</v>
      </c>
      <c r="AX2" s="1378" t="s">
        <v>6998</v>
      </c>
      <c r="AY2" s="1378" t="s">
        <v>6999</v>
      </c>
      <c r="AZ2" s="1378" t="s">
        <v>7004</v>
      </c>
      <c r="BA2" s="1378" t="s">
        <v>7005</v>
      </c>
      <c r="BB2" s="1378" t="s">
        <v>7006</v>
      </c>
      <c r="BC2" s="1378" t="s">
        <v>7007</v>
      </c>
      <c r="BD2" s="1378" t="s">
        <v>1282</v>
      </c>
      <c r="BE2" s="1378" t="s">
        <v>5518</v>
      </c>
      <c r="BF2" s="1378" t="s">
        <v>1283</v>
      </c>
      <c r="BG2" s="1378" t="s">
        <v>5531</v>
      </c>
      <c r="BH2" s="1378" t="s">
        <v>5532</v>
      </c>
      <c r="BI2" s="1378" t="s">
        <v>5533</v>
      </c>
      <c r="BJ2" s="1378" t="s">
        <v>7629</v>
      </c>
      <c r="BK2" s="1378" t="s">
        <v>7630</v>
      </c>
      <c r="BL2" s="1378" t="s">
        <v>7631</v>
      </c>
      <c r="BM2" s="1378" t="s">
        <v>7632</v>
      </c>
      <c r="BN2" s="1378" t="s">
        <v>7633</v>
      </c>
      <c r="BO2" s="1378" t="s">
        <v>7634</v>
      </c>
      <c r="BP2" s="1378" t="s">
        <v>5508</v>
      </c>
      <c r="BQ2" s="1378" t="s">
        <v>5509</v>
      </c>
      <c r="BR2" s="1378" t="s">
        <v>5510</v>
      </c>
      <c r="BS2" s="1378" t="s">
        <v>5511</v>
      </c>
      <c r="BT2" s="1378" t="s">
        <v>5520</v>
      </c>
      <c r="BU2" s="1378" t="s">
        <v>5506</v>
      </c>
      <c r="BV2" s="1381" t="s">
        <v>1223</v>
      </c>
      <c r="BW2" s="1381" t="s">
        <v>1224</v>
      </c>
      <c r="BX2" s="1381" t="s">
        <v>1278</v>
      </c>
      <c r="BY2" s="1381" t="s">
        <v>1279</v>
      </c>
      <c r="BZ2" s="1396" t="s">
        <v>6950</v>
      </c>
      <c r="CA2" s="1382" t="s">
        <v>901</v>
      </c>
      <c r="CB2" s="1382" t="s">
        <v>5528</v>
      </c>
      <c r="CC2" s="1382" t="s">
        <v>5529</v>
      </c>
      <c r="CD2" s="1382" t="s">
        <v>5530</v>
      </c>
      <c r="CE2" s="1382" t="s">
        <v>900</v>
      </c>
      <c r="CF2" s="1382" t="s">
        <v>5522</v>
      </c>
      <c r="CG2" s="1382" t="s">
        <v>5523</v>
      </c>
      <c r="CH2" s="1382" t="s">
        <v>5524</v>
      </c>
      <c r="CI2" s="1382" t="s">
        <v>5525</v>
      </c>
      <c r="CJ2" s="1382" t="s">
        <v>5526</v>
      </c>
      <c r="CK2" s="1383" t="s">
        <v>5527</v>
      </c>
      <c r="CL2" s="1383" t="s">
        <v>85</v>
      </c>
      <c r="CM2" s="1383" t="s">
        <v>86</v>
      </c>
      <c r="CN2" s="1383" t="s">
        <v>87</v>
      </c>
      <c r="CO2" s="1383" t="s">
        <v>7680</v>
      </c>
      <c r="CP2" s="1383" t="s">
        <v>7681</v>
      </c>
      <c r="CQ2" s="1383" t="s">
        <v>4054</v>
      </c>
      <c r="CR2" s="1383" t="s">
        <v>905</v>
      </c>
      <c r="CS2" s="1383" t="s">
        <v>88</v>
      </c>
      <c r="CT2" s="1382" t="s">
        <v>89</v>
      </c>
      <c r="CU2" s="1382" t="s">
        <v>90</v>
      </c>
      <c r="CV2" s="1382" t="s">
        <v>91</v>
      </c>
      <c r="CW2" s="1383" t="s">
        <v>92</v>
      </c>
      <c r="CX2" s="1383" t="s">
        <v>93</v>
      </c>
      <c r="CY2" s="1382" t="s">
        <v>4015</v>
      </c>
      <c r="CZ2" s="1383" t="s">
        <v>94</v>
      </c>
      <c r="DA2" s="1382" t="s">
        <v>5435</v>
      </c>
      <c r="DB2" s="1382" t="s">
        <v>1207</v>
      </c>
      <c r="DC2" s="1382" t="s">
        <v>95</v>
      </c>
      <c r="DD2" s="1382" t="s">
        <v>987</v>
      </c>
      <c r="DE2" s="1382" t="s">
        <v>867</v>
      </c>
      <c r="DF2" s="1382" t="s">
        <v>868</v>
      </c>
      <c r="DG2" s="1388" t="s">
        <v>5535</v>
      </c>
      <c r="DH2" s="1391" t="s">
        <v>5534</v>
      </c>
      <c r="DI2" s="1384" t="s">
        <v>6953</v>
      </c>
      <c r="DJ2" s="1386" t="s">
        <v>7672</v>
      </c>
      <c r="DK2" s="1400" t="s">
        <v>7673</v>
      </c>
      <c r="DL2" s="1387" t="s">
        <v>5503</v>
      </c>
      <c r="DM2" s="1386" t="s">
        <v>4164</v>
      </c>
      <c r="DN2" s="1393" t="s">
        <v>6892</v>
      </c>
      <c r="DO2" s="1395" t="s">
        <v>3934</v>
      </c>
      <c r="DP2" s="1395" t="s">
        <v>3935</v>
      </c>
    </row>
    <row r="3" spans="1:136" ht="13.5" thickBot="1" x14ac:dyDescent="0.25">
      <c r="A3" s="884"/>
      <c r="B3" s="885"/>
      <c r="C3" s="1254"/>
      <c r="D3" s="1345" t="s">
        <v>1364</v>
      </c>
      <c r="E3" s="1346" t="s">
        <v>1827</v>
      </c>
      <c r="F3" s="1346" t="s">
        <v>3832</v>
      </c>
      <c r="G3" s="1346" t="s">
        <v>1366</v>
      </c>
      <c r="H3" s="1346" t="s">
        <v>3833</v>
      </c>
      <c r="I3" s="1346" t="s">
        <v>3834</v>
      </c>
      <c r="J3" s="1346" t="s">
        <v>3835</v>
      </c>
      <c r="K3" s="1346" t="s">
        <v>2066</v>
      </c>
      <c r="L3" s="1346" t="s">
        <v>2067</v>
      </c>
      <c r="M3" s="1346" t="s">
        <v>2068</v>
      </c>
      <c r="N3" s="1346" t="s">
        <v>3836</v>
      </c>
      <c r="O3" s="1346" t="s">
        <v>3837</v>
      </c>
      <c r="P3" s="1346" t="s">
        <v>3838</v>
      </c>
      <c r="Q3" s="1346" t="s">
        <v>3854</v>
      </c>
      <c r="R3" s="1346" t="s">
        <v>4162</v>
      </c>
      <c r="S3" s="1346" t="s">
        <v>4163</v>
      </c>
      <c r="T3" s="1346" t="s">
        <v>3839</v>
      </c>
      <c r="U3" s="1346" t="s">
        <v>3840</v>
      </c>
      <c r="V3" s="1346" t="s">
        <v>3841</v>
      </c>
      <c r="W3" s="1347" t="s">
        <v>3842</v>
      </c>
      <c r="X3" s="1347" t="s">
        <v>3843</v>
      </c>
      <c r="Y3" s="1347" t="s">
        <v>3844</v>
      </c>
      <c r="Z3" s="1346" t="s">
        <v>3859</v>
      </c>
      <c r="AA3" s="1346" t="s">
        <v>3860</v>
      </c>
      <c r="AB3" s="1346" t="s">
        <v>3861</v>
      </c>
      <c r="AC3" s="1346" t="s">
        <v>4024</v>
      </c>
      <c r="AD3" s="1346" t="s">
        <v>4025</v>
      </c>
      <c r="AE3" s="1346" t="s">
        <v>4026</v>
      </c>
      <c r="AF3" s="1346" t="s">
        <v>3845</v>
      </c>
      <c r="AG3" s="1346" t="s">
        <v>3846</v>
      </c>
      <c r="AH3" s="1346" t="s">
        <v>3847</v>
      </c>
      <c r="AI3" s="1346" t="s">
        <v>3865</v>
      </c>
      <c r="AJ3" s="1346" t="s">
        <v>3866</v>
      </c>
      <c r="AK3" s="1346" t="s">
        <v>3867</v>
      </c>
      <c r="AL3" s="1346" t="s">
        <v>3848</v>
      </c>
      <c r="AM3" s="1346" t="s">
        <v>3849</v>
      </c>
      <c r="AN3" s="1346" t="s">
        <v>3850</v>
      </c>
      <c r="AO3" s="1346" t="s">
        <v>4037</v>
      </c>
      <c r="AP3" s="1346" t="s">
        <v>4039</v>
      </c>
      <c r="AQ3" s="1346" t="s">
        <v>4040</v>
      </c>
      <c r="AR3" s="1346" t="s">
        <v>6992</v>
      </c>
      <c r="AS3" s="1346" t="s">
        <v>6944</v>
      </c>
      <c r="AT3" s="1346" t="s">
        <v>6945</v>
      </c>
      <c r="AU3" s="1346" t="s">
        <v>6946</v>
      </c>
      <c r="AV3" s="1346" t="s">
        <v>6994</v>
      </c>
      <c r="AW3" s="1346" t="s">
        <v>6947</v>
      </c>
      <c r="AX3" s="1346" t="s">
        <v>6948</v>
      </c>
      <c r="AY3" s="1346" t="s">
        <v>6949</v>
      </c>
      <c r="AZ3" s="1346" t="s">
        <v>7000</v>
      </c>
      <c r="BA3" s="1346" t="s">
        <v>7001</v>
      </c>
      <c r="BB3" s="1346" t="s">
        <v>7002</v>
      </c>
      <c r="BC3" s="1346" t="s">
        <v>7003</v>
      </c>
      <c r="BD3" s="1346" t="s">
        <v>3851</v>
      </c>
      <c r="BE3" s="1346" t="s">
        <v>3852</v>
      </c>
      <c r="BF3" s="1346" t="s">
        <v>3853</v>
      </c>
      <c r="BG3" s="1346" t="s">
        <v>4171</v>
      </c>
      <c r="BH3" s="1346" t="s">
        <v>4172</v>
      </c>
      <c r="BI3" s="1346" t="s">
        <v>4173</v>
      </c>
      <c r="BJ3" s="1346" t="s">
        <v>7623</v>
      </c>
      <c r="BK3" s="1346" t="s">
        <v>7624</v>
      </c>
      <c r="BL3" s="1346" t="s">
        <v>7625</v>
      </c>
      <c r="BM3" s="1346" t="s">
        <v>7626</v>
      </c>
      <c r="BN3" s="1346" t="s">
        <v>7627</v>
      </c>
      <c r="BO3" s="1346" t="s">
        <v>7628</v>
      </c>
      <c r="BP3" s="1346" t="s">
        <v>3855</v>
      </c>
      <c r="BQ3" s="1346" t="s">
        <v>3856</v>
      </c>
      <c r="BR3" s="1346" t="s">
        <v>3857</v>
      </c>
      <c r="BS3" s="1346" t="s">
        <v>3858</v>
      </c>
      <c r="BT3" s="1346" t="s">
        <v>3816</v>
      </c>
      <c r="BU3" s="1346" t="s">
        <v>1313</v>
      </c>
      <c r="BV3" s="1346" t="s">
        <v>1342</v>
      </c>
      <c r="BW3" s="1346" t="s">
        <v>1343</v>
      </c>
      <c r="BX3" s="1346" t="s">
        <v>1351</v>
      </c>
      <c r="BY3" s="1346" t="s">
        <v>1352</v>
      </c>
      <c r="BZ3" s="1398" t="s">
        <v>4023</v>
      </c>
      <c r="CA3" s="1346" t="s">
        <v>2114</v>
      </c>
      <c r="CB3" s="1346" t="s">
        <v>2159</v>
      </c>
      <c r="CC3" s="1346" t="s">
        <v>2164</v>
      </c>
      <c r="CD3" s="1346" t="s">
        <v>5488</v>
      </c>
      <c r="CE3" s="1346" t="s">
        <v>2154</v>
      </c>
      <c r="CF3" s="1346" t="s">
        <v>2199</v>
      </c>
      <c r="CG3" s="1346" t="s">
        <v>2195</v>
      </c>
      <c r="CH3" s="1346" t="s">
        <v>2196</v>
      </c>
      <c r="CI3" s="1346" t="s">
        <v>2197</v>
      </c>
      <c r="CJ3" s="1346" t="s">
        <v>2198</v>
      </c>
      <c r="CK3" s="1346" t="s">
        <v>1455</v>
      </c>
      <c r="CL3" s="1346" t="s">
        <v>1480</v>
      </c>
      <c r="CM3" s="1346" t="s">
        <v>1483</v>
      </c>
      <c r="CN3" s="1346" t="s">
        <v>1486</v>
      </c>
      <c r="CO3" s="1346" t="s">
        <v>1489</v>
      </c>
      <c r="CP3" s="1562" t="s">
        <v>1577</v>
      </c>
      <c r="CQ3" s="1346" t="s">
        <v>3872</v>
      </c>
      <c r="CR3" s="1346" t="s">
        <v>1507</v>
      </c>
      <c r="CS3" s="1346" t="s">
        <v>1510</v>
      </c>
      <c r="CT3" s="1346" t="s">
        <v>1522</v>
      </c>
      <c r="CU3" s="1346" t="s">
        <v>1525</v>
      </c>
      <c r="CV3" s="1346" t="s">
        <v>1528</v>
      </c>
      <c r="CW3" s="1346" t="s">
        <v>1529</v>
      </c>
      <c r="CX3" s="1346" t="s">
        <v>1532</v>
      </c>
      <c r="CY3" s="1346" t="s">
        <v>4019</v>
      </c>
      <c r="CZ3" s="1346" t="s">
        <v>1535</v>
      </c>
      <c r="DA3" s="1346" t="s">
        <v>1313</v>
      </c>
      <c r="DB3" s="1346" t="s">
        <v>1613</v>
      </c>
      <c r="DC3" s="1346" t="s">
        <v>1383</v>
      </c>
      <c r="DD3" s="1346" t="s">
        <v>1338</v>
      </c>
      <c r="DE3" s="1346" t="s">
        <v>1379</v>
      </c>
      <c r="DF3" s="1346" t="s">
        <v>1380</v>
      </c>
      <c r="DG3" s="1346" t="s">
        <v>4060</v>
      </c>
      <c r="DH3" s="1346" t="s">
        <v>4023</v>
      </c>
      <c r="DI3" s="1346" t="s">
        <v>6954</v>
      </c>
      <c r="DJ3" s="1348" t="s">
        <v>1285</v>
      </c>
      <c r="DK3" s="1399" t="s">
        <v>1285</v>
      </c>
      <c r="DL3" s="1348" t="s">
        <v>1285</v>
      </c>
      <c r="DM3" s="1348" t="s">
        <v>1285</v>
      </c>
      <c r="DN3" s="1346" t="s">
        <v>1285</v>
      </c>
      <c r="DO3" s="1344" t="s">
        <v>1285</v>
      </c>
      <c r="DP3" s="1344" t="s">
        <v>1285</v>
      </c>
    </row>
    <row r="4" spans="1:136" s="1342" customFormat="1" ht="39" thickBot="1" x14ac:dyDescent="0.25">
      <c r="A4" s="1353"/>
      <c r="B4" s="1353"/>
      <c r="C4" s="1354"/>
      <c r="D4" s="1349" t="s">
        <v>6802</v>
      </c>
      <c r="E4" s="1350" t="s">
        <v>6838</v>
      </c>
      <c r="F4" s="1350" t="s">
        <v>6839</v>
      </c>
      <c r="G4" s="1350" t="s">
        <v>6803</v>
      </c>
      <c r="H4" s="1350" t="s">
        <v>6806</v>
      </c>
      <c r="I4" s="1350" t="s">
        <v>6804</v>
      </c>
      <c r="J4" s="1350" t="s">
        <v>6805</v>
      </c>
      <c r="K4" s="1350" t="s">
        <v>6807</v>
      </c>
      <c r="L4" s="1350" t="s">
        <v>6808</v>
      </c>
      <c r="M4" s="1350" t="s">
        <v>6809</v>
      </c>
      <c r="N4" s="1350" t="s">
        <v>6810</v>
      </c>
      <c r="O4" s="1350" t="s">
        <v>6811</v>
      </c>
      <c r="P4" s="1350" t="s">
        <v>6844</v>
      </c>
      <c r="Q4" s="1350" t="s">
        <v>6812</v>
      </c>
      <c r="R4" s="1350" t="s">
        <v>6880</v>
      </c>
      <c r="S4" s="1350" t="s">
        <v>6879</v>
      </c>
      <c r="T4" s="1350" t="s">
        <v>6817</v>
      </c>
      <c r="U4" s="1350" t="s">
        <v>6818</v>
      </c>
      <c r="V4" s="1350" t="s">
        <v>6819</v>
      </c>
      <c r="W4" s="1350" t="s">
        <v>6817</v>
      </c>
      <c r="X4" s="1350" t="s">
        <v>6818</v>
      </c>
      <c r="Y4" s="1350" t="s">
        <v>6819</v>
      </c>
      <c r="Z4" s="1350" t="s">
        <v>6820</v>
      </c>
      <c r="AA4" s="1350" t="s">
        <v>6821</v>
      </c>
      <c r="AB4" s="1350" t="s">
        <v>6822</v>
      </c>
      <c r="AC4" s="1350" t="s">
        <v>6823</v>
      </c>
      <c r="AD4" s="1350" t="s">
        <v>6824</v>
      </c>
      <c r="AE4" s="1350" t="s">
        <v>6825</v>
      </c>
      <c r="AF4" s="1350" t="s">
        <v>6828</v>
      </c>
      <c r="AG4" s="1350" t="s">
        <v>6827</v>
      </c>
      <c r="AH4" s="1350" t="s">
        <v>6826</v>
      </c>
      <c r="AI4" s="1350" t="s">
        <v>6835</v>
      </c>
      <c r="AJ4" s="1350" t="s">
        <v>6837</v>
      </c>
      <c r="AK4" s="1350" t="s">
        <v>6836</v>
      </c>
      <c r="AL4" s="1350" t="s">
        <v>6829</v>
      </c>
      <c r="AM4" s="1350" t="s">
        <v>6831</v>
      </c>
      <c r="AN4" s="1350" t="s">
        <v>6830</v>
      </c>
      <c r="AO4" s="1350" t="s">
        <v>6841</v>
      </c>
      <c r="AP4" s="1350" t="s">
        <v>6843</v>
      </c>
      <c r="AQ4" s="1350" t="s">
        <v>6842</v>
      </c>
      <c r="AR4" s="1350" t="s">
        <v>6993</v>
      </c>
      <c r="AS4" s="1350" t="s">
        <v>6934</v>
      </c>
      <c r="AT4" s="1350" t="s">
        <v>6936</v>
      </c>
      <c r="AU4" s="1350" t="s">
        <v>6937</v>
      </c>
      <c r="AV4" s="1350" t="s">
        <v>6995</v>
      </c>
      <c r="AW4" s="1350" t="s">
        <v>6935</v>
      </c>
      <c r="AX4" s="1350" t="s">
        <v>6938</v>
      </c>
      <c r="AY4" s="1350" t="s">
        <v>6939</v>
      </c>
      <c r="AZ4" s="1350" t="s">
        <v>7008</v>
      </c>
      <c r="BA4" s="1350" t="s">
        <v>7009</v>
      </c>
      <c r="BB4" s="1350" t="s">
        <v>7010</v>
      </c>
      <c r="BC4" s="1350" t="s">
        <v>7011</v>
      </c>
      <c r="BD4" s="1350" t="s">
        <v>6832</v>
      </c>
      <c r="BE4" s="1350" t="s">
        <v>6834</v>
      </c>
      <c r="BF4" s="1350" t="s">
        <v>6833</v>
      </c>
      <c r="BG4" s="1376" t="s">
        <v>6885</v>
      </c>
      <c r="BH4" s="1376" t="s">
        <v>6887</v>
      </c>
      <c r="BI4" s="1376" t="s">
        <v>6886</v>
      </c>
      <c r="BJ4" s="1376" t="s">
        <v>7635</v>
      </c>
      <c r="BK4" s="1376" t="s">
        <v>7636</v>
      </c>
      <c r="BL4" s="1376" t="s">
        <v>7637</v>
      </c>
      <c r="BM4" s="1376" t="s">
        <v>7638</v>
      </c>
      <c r="BN4" s="1376" t="s">
        <v>7639</v>
      </c>
      <c r="BO4" s="1376" t="s">
        <v>7640</v>
      </c>
      <c r="BP4" s="1351" t="s">
        <v>6813</v>
      </c>
      <c r="BQ4" s="1351" t="s">
        <v>6814</v>
      </c>
      <c r="BR4" s="1351" t="s">
        <v>6815</v>
      </c>
      <c r="BS4" s="1351" t="s">
        <v>6816</v>
      </c>
      <c r="BT4" s="1351" t="s">
        <v>6840</v>
      </c>
      <c r="BU4" s="1351" t="s">
        <v>6845</v>
      </c>
      <c r="BV4" s="1357" t="s">
        <v>6873</v>
      </c>
      <c r="BW4" s="1357" t="s">
        <v>6873</v>
      </c>
      <c r="BX4" s="1357" t="s">
        <v>6881</v>
      </c>
      <c r="BY4" s="1357" t="s">
        <v>6881</v>
      </c>
      <c r="BZ4" s="1397" t="s">
        <v>6889</v>
      </c>
      <c r="CA4" s="1351" t="s">
        <v>6847</v>
      </c>
      <c r="CB4" s="1351" t="s">
        <v>6874</v>
      </c>
      <c r="CC4" s="1351" t="s">
        <v>6875</v>
      </c>
      <c r="CD4" s="1351" t="s">
        <v>6876</v>
      </c>
      <c r="CE4" s="1351" t="s">
        <v>6848</v>
      </c>
      <c r="CF4" s="1351" t="s">
        <v>7129</v>
      </c>
      <c r="CG4" s="1351" t="s">
        <v>6849</v>
      </c>
      <c r="CH4" s="1351" t="s">
        <v>6850</v>
      </c>
      <c r="CI4" s="1351" t="s">
        <v>6851</v>
      </c>
      <c r="CJ4" s="1351" t="s">
        <v>6852</v>
      </c>
      <c r="CK4" s="1356" t="s">
        <v>6854</v>
      </c>
      <c r="CL4" s="1356" t="s">
        <v>6855</v>
      </c>
      <c r="CM4" s="1356" t="s">
        <v>6856</v>
      </c>
      <c r="CN4" s="1356" t="s">
        <v>6857</v>
      </c>
      <c r="CO4" s="1356" t="s">
        <v>6858</v>
      </c>
      <c r="CP4" s="1356" t="s">
        <v>6858</v>
      </c>
      <c r="CQ4" s="1356" t="s">
        <v>6859</v>
      </c>
      <c r="CR4" s="1356" t="s">
        <v>6860</v>
      </c>
      <c r="CS4" s="1356" t="s">
        <v>6861</v>
      </c>
      <c r="CT4" s="1356" t="s">
        <v>6862</v>
      </c>
      <c r="CU4" s="1356" t="s">
        <v>6863</v>
      </c>
      <c r="CV4" s="1356" t="s">
        <v>6864</v>
      </c>
      <c r="CW4" s="1356" t="s">
        <v>6865</v>
      </c>
      <c r="CX4" s="1356" t="s">
        <v>6866</v>
      </c>
      <c r="CY4" s="1355" t="s">
        <v>6877</v>
      </c>
      <c r="CZ4" s="1356" t="s">
        <v>6867</v>
      </c>
      <c r="DA4" s="1355" t="s">
        <v>6853</v>
      </c>
      <c r="DB4" s="1355" t="s">
        <v>6872</v>
      </c>
      <c r="DC4" s="1355" t="s">
        <v>6868</v>
      </c>
      <c r="DD4" s="1355" t="s">
        <v>6869</v>
      </c>
      <c r="DE4" s="1355" t="s">
        <v>6870</v>
      </c>
      <c r="DF4" s="1355" t="s">
        <v>6871</v>
      </c>
      <c r="DG4" s="1389" t="s">
        <v>6890</v>
      </c>
      <c r="DH4" s="1389" t="s">
        <v>6890</v>
      </c>
      <c r="DI4" s="1537" t="s">
        <v>7128</v>
      </c>
      <c r="DJ4" s="1373" t="s">
        <v>6882</v>
      </c>
      <c r="DK4" s="1373" t="s">
        <v>6913</v>
      </c>
      <c r="DL4" s="1373" t="s">
        <v>6883</v>
      </c>
      <c r="DM4" s="1373" t="s">
        <v>6884</v>
      </c>
      <c r="DN4" s="1352" t="s">
        <v>5500</v>
      </c>
      <c r="DO4" s="1352" t="s">
        <v>6952</v>
      </c>
      <c r="DP4" s="1352" t="s">
        <v>6952</v>
      </c>
    </row>
    <row r="5" spans="1:136" s="194" customFormat="1" x14ac:dyDescent="0.25">
      <c r="A5" s="779">
        <v>1</v>
      </c>
      <c r="B5" s="780" t="s">
        <v>96</v>
      </c>
      <c r="C5" s="1256" t="s">
        <v>97</v>
      </c>
      <c r="D5" s="945">
        <v>84463</v>
      </c>
      <c r="E5" s="945">
        <v>845904</v>
      </c>
      <c r="F5" s="945">
        <v>0</v>
      </c>
      <c r="G5" s="945">
        <v>84463</v>
      </c>
      <c r="H5" s="945">
        <v>0</v>
      </c>
      <c r="I5" s="945">
        <v>0</v>
      </c>
      <c r="J5" s="945">
        <v>0</v>
      </c>
      <c r="K5" s="945">
        <v>0</v>
      </c>
      <c r="L5" s="945">
        <v>0</v>
      </c>
      <c r="M5" s="945">
        <v>0</v>
      </c>
      <c r="N5" s="945">
        <v>0</v>
      </c>
      <c r="O5" s="945">
        <v>0</v>
      </c>
      <c r="P5" s="945">
        <v>0</v>
      </c>
      <c r="Q5" s="945">
        <v>0</v>
      </c>
      <c r="R5" s="945">
        <v>7226700</v>
      </c>
      <c r="S5" s="945">
        <v>0</v>
      </c>
      <c r="T5" s="945">
        <v>600239</v>
      </c>
      <c r="U5" s="945">
        <v>150060</v>
      </c>
      <c r="V5" s="945">
        <v>0</v>
      </c>
      <c r="W5" s="945">
        <v>37579</v>
      </c>
      <c r="X5" s="945">
        <v>9395</v>
      </c>
      <c r="Y5" s="945">
        <v>0</v>
      </c>
      <c r="Z5" s="945">
        <v>0</v>
      </c>
      <c r="AA5" s="945">
        <v>0</v>
      </c>
      <c r="AB5" s="945">
        <v>0</v>
      </c>
      <c r="AC5" s="945">
        <v>4556</v>
      </c>
      <c r="AD5" s="945">
        <v>1139</v>
      </c>
      <c r="AE5" s="945">
        <v>0</v>
      </c>
      <c r="AF5" s="945">
        <v>0</v>
      </c>
      <c r="AG5" s="945">
        <v>0</v>
      </c>
      <c r="AH5" s="945">
        <v>0</v>
      </c>
      <c r="AI5" s="945">
        <v>0</v>
      </c>
      <c r="AJ5" s="945">
        <v>0</v>
      </c>
      <c r="AK5" s="945">
        <v>0</v>
      </c>
      <c r="AL5" s="945">
        <v>166500</v>
      </c>
      <c r="AM5" s="945">
        <v>41625</v>
      </c>
      <c r="AN5" s="945">
        <v>0</v>
      </c>
      <c r="AO5" s="945">
        <v>661256</v>
      </c>
      <c r="AP5" s="945">
        <v>165314</v>
      </c>
      <c r="AQ5" s="945">
        <v>0</v>
      </c>
      <c r="AR5" s="945">
        <v>1849896</v>
      </c>
      <c r="AS5" s="945">
        <v>1479917</v>
      </c>
      <c r="AT5" s="945">
        <v>369979</v>
      </c>
      <c r="AU5" s="945">
        <v>0</v>
      </c>
      <c r="AV5" s="945">
        <v>444981</v>
      </c>
      <c r="AW5" s="945">
        <v>355985</v>
      </c>
      <c r="AX5" s="945">
        <v>88996</v>
      </c>
      <c r="AY5" s="945">
        <v>0</v>
      </c>
      <c r="AZ5" s="945">
        <v>2294877</v>
      </c>
      <c r="BA5" s="945">
        <v>1835902</v>
      </c>
      <c r="BB5" s="945">
        <v>458975</v>
      </c>
      <c r="BC5" s="945">
        <v>0</v>
      </c>
      <c r="BD5" s="945">
        <v>0</v>
      </c>
      <c r="BE5" s="945">
        <v>0</v>
      </c>
      <c r="BF5" s="945">
        <v>0</v>
      </c>
      <c r="BG5" s="945">
        <v>0</v>
      </c>
      <c r="BH5" s="945">
        <v>0</v>
      </c>
      <c r="BI5" s="945">
        <v>0</v>
      </c>
      <c r="BJ5" s="945">
        <v>0</v>
      </c>
      <c r="BK5" s="945">
        <v>0</v>
      </c>
      <c r="BL5" s="945">
        <v>0</v>
      </c>
      <c r="BM5" s="945">
        <v>0</v>
      </c>
      <c r="BN5" s="945">
        <v>0</v>
      </c>
      <c r="BO5" s="945">
        <v>0</v>
      </c>
      <c r="BP5" s="945">
        <v>-1157366</v>
      </c>
      <c r="BQ5" s="945">
        <v>-925893</v>
      </c>
      <c r="BR5" s="945">
        <v>-231473</v>
      </c>
      <c r="BS5" s="945">
        <v>0</v>
      </c>
      <c r="BT5" s="945">
        <v>-2314732</v>
      </c>
      <c r="BU5" s="945">
        <v>21076413</v>
      </c>
      <c r="BV5" s="945">
        <v>-158300</v>
      </c>
      <c r="BW5" s="945">
        <v>0</v>
      </c>
      <c r="BX5" s="945">
        <v>-425172</v>
      </c>
      <c r="BY5" s="945">
        <v>0</v>
      </c>
      <c r="BZ5" s="945">
        <v>66322</v>
      </c>
      <c r="CA5" s="945">
        <v>-340419</v>
      </c>
      <c r="CB5" s="945">
        <v>0</v>
      </c>
      <c r="CC5" s="945">
        <v>-226967</v>
      </c>
      <c r="CD5" s="945">
        <v>-127362</v>
      </c>
      <c r="CE5" s="945">
        <v>-354329</v>
      </c>
      <c r="CF5" s="945">
        <v>-2295708</v>
      </c>
      <c r="CG5" s="945">
        <v>-1147854</v>
      </c>
      <c r="CH5" s="945">
        <v>-918284</v>
      </c>
      <c r="CI5" s="945">
        <v>-229570</v>
      </c>
      <c r="CJ5" s="945">
        <v>0</v>
      </c>
      <c r="CK5" s="945">
        <v>-2076128</v>
      </c>
      <c r="CL5" s="945">
        <v>474465</v>
      </c>
      <c r="CM5" s="945">
        <v>-1864832</v>
      </c>
      <c r="CN5" s="945">
        <v>-14616</v>
      </c>
      <c r="CO5" s="945">
        <v>0</v>
      </c>
      <c r="CP5" s="945">
        <v>0</v>
      </c>
      <c r="CQ5" s="945">
        <v>-11305</v>
      </c>
      <c r="CR5" s="945">
        <v>-8928</v>
      </c>
      <c r="CS5" s="945">
        <v>-319248</v>
      </c>
      <c r="CT5" s="945">
        <v>-39436</v>
      </c>
      <c r="CU5" s="945">
        <v>0</v>
      </c>
      <c r="CV5" s="945">
        <v>0</v>
      </c>
      <c r="CW5" s="945">
        <v>0</v>
      </c>
      <c r="CX5" s="945">
        <v>0</v>
      </c>
      <c r="CY5" s="945">
        <v>-1586470</v>
      </c>
      <c r="CZ5" s="945">
        <v>0</v>
      </c>
      <c r="DA5" s="945">
        <v>18010588</v>
      </c>
      <c r="DB5" s="945">
        <v>23533181</v>
      </c>
      <c r="DC5" s="945">
        <v>16928563</v>
      </c>
      <c r="DD5" s="945">
        <v>0</v>
      </c>
      <c r="DE5" s="945">
        <v>86152</v>
      </c>
      <c r="DF5" s="945">
        <v>-316355</v>
      </c>
      <c r="DG5" s="945">
        <v>0</v>
      </c>
      <c r="DH5" s="945">
        <v>-1143106</v>
      </c>
      <c r="DI5" s="945">
        <v>-2295708</v>
      </c>
      <c r="DJ5" s="205"/>
      <c r="DK5" s="945"/>
      <c r="DL5" t="s">
        <v>913</v>
      </c>
      <c r="DM5" t="s">
        <v>913</v>
      </c>
      <c r="DN5" s="1419" t="s">
        <v>5499</v>
      </c>
      <c r="DO5" s="194" t="s">
        <v>4174</v>
      </c>
      <c r="DP5" s="1253" t="s">
        <v>4468</v>
      </c>
    </row>
    <row r="6" spans="1:136" s="194" customFormat="1" x14ac:dyDescent="0.25">
      <c r="A6" s="199">
        <v>2</v>
      </c>
      <c r="B6" s="706" t="s">
        <v>98</v>
      </c>
      <c r="C6" s="1255" t="s">
        <v>99</v>
      </c>
      <c r="D6" s="945">
        <v>147302</v>
      </c>
      <c r="E6" s="945">
        <v>824227</v>
      </c>
      <c r="F6" s="945">
        <v>0</v>
      </c>
      <c r="G6" s="945">
        <v>147302</v>
      </c>
      <c r="H6" s="945">
        <v>0</v>
      </c>
      <c r="I6" s="945">
        <v>57234</v>
      </c>
      <c r="J6" s="945">
        <v>0</v>
      </c>
      <c r="K6" s="945">
        <v>0</v>
      </c>
      <c r="L6" s="945">
        <v>0</v>
      </c>
      <c r="M6" s="945">
        <v>0</v>
      </c>
      <c r="N6" s="945">
        <v>0</v>
      </c>
      <c r="O6" s="945">
        <v>0</v>
      </c>
      <c r="P6" s="945">
        <v>0</v>
      </c>
      <c r="Q6" s="945">
        <v>0</v>
      </c>
      <c r="R6" s="945">
        <v>13338650</v>
      </c>
      <c r="S6" s="945">
        <v>0</v>
      </c>
      <c r="T6" s="945">
        <v>1362188</v>
      </c>
      <c r="U6" s="945">
        <v>306492</v>
      </c>
      <c r="V6" s="945">
        <v>34055</v>
      </c>
      <c r="W6" s="945">
        <v>69361</v>
      </c>
      <c r="X6" s="945">
        <v>15606</v>
      </c>
      <c r="Y6" s="945">
        <v>1734</v>
      </c>
      <c r="Z6" s="945">
        <v>0</v>
      </c>
      <c r="AA6" s="945">
        <v>0</v>
      </c>
      <c r="AB6" s="945">
        <v>0</v>
      </c>
      <c r="AC6" s="945">
        <v>1779</v>
      </c>
      <c r="AD6" s="945">
        <v>400</v>
      </c>
      <c r="AE6" s="945">
        <v>44</v>
      </c>
      <c r="AF6" s="945">
        <v>3695</v>
      </c>
      <c r="AG6" s="945">
        <v>831</v>
      </c>
      <c r="AH6" s="945">
        <v>92</v>
      </c>
      <c r="AI6" s="945">
        <v>0</v>
      </c>
      <c r="AJ6" s="945">
        <v>0</v>
      </c>
      <c r="AK6" s="945">
        <v>0</v>
      </c>
      <c r="AL6" s="945">
        <v>134164</v>
      </c>
      <c r="AM6" s="945">
        <v>30187</v>
      </c>
      <c r="AN6" s="945">
        <v>3354</v>
      </c>
      <c r="AO6" s="945">
        <v>1357880</v>
      </c>
      <c r="AP6" s="945">
        <v>305523</v>
      </c>
      <c r="AQ6" s="945">
        <v>33947</v>
      </c>
      <c r="AR6" s="945">
        <v>3387309</v>
      </c>
      <c r="AS6" s="945">
        <v>2711976</v>
      </c>
      <c r="AT6" s="945">
        <v>607800</v>
      </c>
      <c r="AU6" s="945">
        <v>67533</v>
      </c>
      <c r="AV6" s="945">
        <v>847260</v>
      </c>
      <c r="AW6" s="945">
        <v>677808</v>
      </c>
      <c r="AX6" s="945">
        <v>152507</v>
      </c>
      <c r="AY6" s="945">
        <v>16945</v>
      </c>
      <c r="AZ6" s="945">
        <v>4234569</v>
      </c>
      <c r="BA6" s="945">
        <v>3389784</v>
      </c>
      <c r="BB6" s="945">
        <v>760307</v>
      </c>
      <c r="BC6" s="945">
        <v>84478</v>
      </c>
      <c r="BD6" s="945">
        <v>0</v>
      </c>
      <c r="BE6" s="945">
        <v>0</v>
      </c>
      <c r="BF6" s="945">
        <v>0</v>
      </c>
      <c r="BG6" s="945">
        <v>0</v>
      </c>
      <c r="BH6" s="945">
        <v>0</v>
      </c>
      <c r="BI6" s="945">
        <v>0</v>
      </c>
      <c r="BJ6" s="945">
        <v>0</v>
      </c>
      <c r="BK6" s="945">
        <v>0</v>
      </c>
      <c r="BL6" s="945">
        <v>0</v>
      </c>
      <c r="BM6" s="945">
        <v>0</v>
      </c>
      <c r="BN6" s="945">
        <v>0</v>
      </c>
      <c r="BO6" s="945">
        <v>0</v>
      </c>
      <c r="BP6" s="945">
        <v>1286943</v>
      </c>
      <c r="BQ6" s="945">
        <v>1029554</v>
      </c>
      <c r="BR6" s="945">
        <v>231650</v>
      </c>
      <c r="BS6" s="945">
        <v>25739</v>
      </c>
      <c r="BT6" s="945">
        <v>2573886</v>
      </c>
      <c r="BU6" s="945">
        <v>36094354</v>
      </c>
      <c r="BV6" s="945">
        <v>-147438</v>
      </c>
      <c r="BW6" s="945">
        <v>0</v>
      </c>
      <c r="BX6" s="945">
        <v>59400</v>
      </c>
      <c r="BY6" s="945">
        <v>0</v>
      </c>
      <c r="BZ6" s="945">
        <v>0</v>
      </c>
      <c r="CA6" s="945">
        <v>-547600</v>
      </c>
      <c r="CB6" s="945">
        <v>0</v>
      </c>
      <c r="CC6" s="945">
        <v>-981700</v>
      </c>
      <c r="CD6" s="945">
        <v>-259300</v>
      </c>
      <c r="CE6" s="945">
        <v>-1241000</v>
      </c>
      <c r="CF6" s="945">
        <v>5820735</v>
      </c>
      <c r="CG6" s="945">
        <v>2910367</v>
      </c>
      <c r="CH6" s="945">
        <v>2328292</v>
      </c>
      <c r="CI6" s="945">
        <v>523868</v>
      </c>
      <c r="CJ6" s="945">
        <v>58209</v>
      </c>
      <c r="CK6" s="945">
        <v>-4870183</v>
      </c>
      <c r="CL6" s="945">
        <v>804444</v>
      </c>
      <c r="CM6" s="945">
        <v>-2227483</v>
      </c>
      <c r="CN6" s="945">
        <v>-16906</v>
      </c>
      <c r="CO6" s="945">
        <v>-9215</v>
      </c>
      <c r="CP6" s="945">
        <v>-8960</v>
      </c>
      <c r="CQ6" s="945">
        <v>-4545</v>
      </c>
      <c r="CR6" s="945">
        <v>0</v>
      </c>
      <c r="CS6" s="945">
        <v>-1509195</v>
      </c>
      <c r="CT6" s="945">
        <v>-51347</v>
      </c>
      <c r="CU6" s="945">
        <v>-431585</v>
      </c>
      <c r="CV6" s="945">
        <v>0</v>
      </c>
      <c r="CW6" s="945">
        <v>-255</v>
      </c>
      <c r="CX6" s="945">
        <v>0</v>
      </c>
      <c r="CY6" s="945">
        <v>-3162231</v>
      </c>
      <c r="CZ6" s="945">
        <v>0</v>
      </c>
      <c r="DA6" s="945">
        <v>33258386</v>
      </c>
      <c r="DB6" s="945">
        <v>44829439</v>
      </c>
      <c r="DC6" s="945">
        <v>30799888</v>
      </c>
      <c r="DD6" s="945">
        <v>-109338</v>
      </c>
      <c r="DE6" s="945">
        <v>547646</v>
      </c>
      <c r="DF6" s="945">
        <v>-1721322</v>
      </c>
      <c r="DG6" s="945">
        <v>0</v>
      </c>
      <c r="DH6" s="945">
        <v>0</v>
      </c>
      <c r="DI6" s="945">
        <v>5820735</v>
      </c>
      <c r="DJ6" s="205"/>
      <c r="DK6" s="205"/>
      <c r="DL6" t="s">
        <v>914</v>
      </c>
      <c r="DM6" t="s">
        <v>914</v>
      </c>
      <c r="DN6" s="1419" t="s">
        <v>5499</v>
      </c>
      <c r="DO6" s="194" t="s">
        <v>4175</v>
      </c>
      <c r="DP6" s="1253" t="s">
        <v>4469</v>
      </c>
    </row>
    <row r="7" spans="1:136" s="194" customFormat="1" x14ac:dyDescent="0.25">
      <c r="A7" s="779">
        <v>3</v>
      </c>
      <c r="B7" s="706" t="s">
        <v>100</v>
      </c>
      <c r="C7" s="1255" t="s">
        <v>101</v>
      </c>
      <c r="D7" s="945">
        <v>179592</v>
      </c>
      <c r="E7" s="945">
        <v>0</v>
      </c>
      <c r="F7" s="945">
        <v>0</v>
      </c>
      <c r="G7" s="945">
        <v>179592</v>
      </c>
      <c r="H7" s="945">
        <v>0</v>
      </c>
      <c r="I7" s="945">
        <v>6452</v>
      </c>
      <c r="J7" s="945">
        <v>0</v>
      </c>
      <c r="K7" s="945">
        <v>0</v>
      </c>
      <c r="L7" s="945">
        <v>0</v>
      </c>
      <c r="M7" s="945">
        <v>0</v>
      </c>
      <c r="N7" s="945">
        <v>0</v>
      </c>
      <c r="O7" s="945">
        <v>0</v>
      </c>
      <c r="P7" s="945">
        <v>0</v>
      </c>
      <c r="Q7" s="945">
        <v>0</v>
      </c>
      <c r="R7" s="945">
        <v>16689700</v>
      </c>
      <c r="S7" s="945">
        <v>0</v>
      </c>
      <c r="T7" s="945">
        <v>1576255</v>
      </c>
      <c r="U7" s="945">
        <v>394064</v>
      </c>
      <c r="V7" s="945">
        <v>0</v>
      </c>
      <c r="W7" s="945">
        <v>86786</v>
      </c>
      <c r="X7" s="945">
        <v>21697</v>
      </c>
      <c r="Y7" s="945">
        <v>0</v>
      </c>
      <c r="Z7" s="945">
        <v>0</v>
      </c>
      <c r="AA7" s="945">
        <v>0</v>
      </c>
      <c r="AB7" s="945">
        <v>0</v>
      </c>
      <c r="AC7" s="945">
        <v>20269</v>
      </c>
      <c r="AD7" s="945">
        <v>5067</v>
      </c>
      <c r="AE7" s="945">
        <v>0</v>
      </c>
      <c r="AF7" s="945">
        <v>0</v>
      </c>
      <c r="AG7" s="945">
        <v>0</v>
      </c>
      <c r="AH7" s="945">
        <v>0</v>
      </c>
      <c r="AI7" s="945">
        <v>0</v>
      </c>
      <c r="AJ7" s="945">
        <v>0</v>
      </c>
      <c r="AK7" s="945">
        <v>0</v>
      </c>
      <c r="AL7" s="945">
        <v>219433</v>
      </c>
      <c r="AM7" s="945">
        <v>54858</v>
      </c>
      <c r="AN7" s="945">
        <v>0</v>
      </c>
      <c r="AO7" s="945">
        <v>2112390</v>
      </c>
      <c r="AP7" s="945">
        <v>528098</v>
      </c>
      <c r="AQ7" s="945">
        <v>0</v>
      </c>
      <c r="AR7" s="945">
        <v>3529422</v>
      </c>
      <c r="AS7" s="945">
        <v>2823782</v>
      </c>
      <c r="AT7" s="945">
        <v>705640</v>
      </c>
      <c r="AU7" s="945">
        <v>0</v>
      </c>
      <c r="AV7" s="945">
        <v>1132972</v>
      </c>
      <c r="AW7" s="945">
        <v>906378</v>
      </c>
      <c r="AX7" s="945">
        <v>226594</v>
      </c>
      <c r="AY7" s="945">
        <v>0</v>
      </c>
      <c r="AZ7" s="945">
        <v>4662394</v>
      </c>
      <c r="BA7" s="945">
        <v>3730160</v>
      </c>
      <c r="BB7" s="945">
        <v>932234</v>
      </c>
      <c r="BC7" s="945">
        <v>0</v>
      </c>
      <c r="BD7" s="945">
        <v>0</v>
      </c>
      <c r="BE7" s="945">
        <v>0</v>
      </c>
      <c r="BF7" s="945">
        <v>0</v>
      </c>
      <c r="BG7" s="945">
        <v>0</v>
      </c>
      <c r="BH7" s="945">
        <v>0</v>
      </c>
      <c r="BI7" s="945">
        <v>0</v>
      </c>
      <c r="BJ7" s="945">
        <v>0</v>
      </c>
      <c r="BK7" s="945">
        <v>0</v>
      </c>
      <c r="BL7" s="945">
        <v>0</v>
      </c>
      <c r="BM7" s="945">
        <v>0</v>
      </c>
      <c r="BN7" s="945">
        <v>0</v>
      </c>
      <c r="BO7" s="945">
        <v>0</v>
      </c>
      <c r="BP7" s="945">
        <v>2473626</v>
      </c>
      <c r="BQ7" s="945">
        <v>1978900</v>
      </c>
      <c r="BR7" s="945">
        <v>494725</v>
      </c>
      <c r="BS7" s="945">
        <v>0</v>
      </c>
      <c r="BT7" s="945">
        <v>4947251</v>
      </c>
      <c r="BU7" s="945">
        <v>37300138</v>
      </c>
      <c r="BV7" s="945">
        <v>-278402</v>
      </c>
      <c r="BW7" s="945">
        <v>0</v>
      </c>
      <c r="BX7" s="945">
        <v>51262</v>
      </c>
      <c r="BY7" s="945">
        <v>0</v>
      </c>
      <c r="BZ7" s="945">
        <v>8749</v>
      </c>
      <c r="CA7" s="945">
        <v>-1680000</v>
      </c>
      <c r="CB7" s="945">
        <v>-495000</v>
      </c>
      <c r="CC7" s="945">
        <v>-2999000</v>
      </c>
      <c r="CD7" s="945">
        <v>-1194000</v>
      </c>
      <c r="CE7" s="945">
        <v>-4688000</v>
      </c>
      <c r="CF7" s="945">
        <v>2263773</v>
      </c>
      <c r="CG7" s="945">
        <v>1131883</v>
      </c>
      <c r="CH7" s="945">
        <v>905510</v>
      </c>
      <c r="CI7" s="945">
        <v>226381</v>
      </c>
      <c r="CJ7" s="945">
        <v>0</v>
      </c>
      <c r="CK7" s="945">
        <v>-5532695</v>
      </c>
      <c r="CL7" s="945">
        <v>867631</v>
      </c>
      <c r="CM7" s="945">
        <v>-3490491</v>
      </c>
      <c r="CN7" s="945">
        <v>-118421</v>
      </c>
      <c r="CO7" s="945">
        <v>0</v>
      </c>
      <c r="CP7" s="945">
        <v>0</v>
      </c>
      <c r="CQ7" s="945">
        <v>-51672</v>
      </c>
      <c r="CR7" s="945">
        <v>0</v>
      </c>
      <c r="CS7" s="945">
        <v>-801460</v>
      </c>
      <c r="CT7" s="945">
        <v>-119710</v>
      </c>
      <c r="CU7" s="945">
        <v>-13112</v>
      </c>
      <c r="CV7" s="945">
        <v>-182</v>
      </c>
      <c r="CW7" s="945">
        <v>0</v>
      </c>
      <c r="CX7" s="945">
        <v>0</v>
      </c>
      <c r="CY7" s="945">
        <v>-4761350</v>
      </c>
      <c r="CZ7" s="945">
        <v>0</v>
      </c>
      <c r="DA7" s="945">
        <v>36067657</v>
      </c>
      <c r="DB7" s="945">
        <v>50437399</v>
      </c>
      <c r="DC7" s="945">
        <v>32461380</v>
      </c>
      <c r="DD7" s="945">
        <v>-145789</v>
      </c>
      <c r="DE7" s="945">
        <v>2084369</v>
      </c>
      <c r="DF7" s="945">
        <v>-687063</v>
      </c>
      <c r="DG7" s="945">
        <v>0</v>
      </c>
      <c r="DH7" s="945">
        <v>-1761310</v>
      </c>
      <c r="DI7" s="945">
        <v>2263773</v>
      </c>
      <c r="DJ7" s="205"/>
      <c r="DK7" s="205"/>
      <c r="DL7" t="s">
        <v>913</v>
      </c>
      <c r="DM7" t="s">
        <v>913</v>
      </c>
      <c r="DN7" s="1419" t="s">
        <v>5499</v>
      </c>
      <c r="DO7" s="194" t="s">
        <v>4176</v>
      </c>
      <c r="DP7" s="1253" t="s">
        <v>4468</v>
      </c>
    </row>
    <row r="8" spans="1:136" s="194" customFormat="1" x14ac:dyDescent="0.25">
      <c r="A8" s="199">
        <v>4</v>
      </c>
      <c r="B8" s="706" t="s">
        <v>102</v>
      </c>
      <c r="C8" s="1255" t="s">
        <v>103</v>
      </c>
      <c r="D8" s="945">
        <v>155792</v>
      </c>
      <c r="E8" s="945">
        <v>646481</v>
      </c>
      <c r="F8" s="945">
        <v>0</v>
      </c>
      <c r="G8" s="945">
        <v>155792</v>
      </c>
      <c r="H8" s="945">
        <v>0</v>
      </c>
      <c r="I8" s="945">
        <v>29218</v>
      </c>
      <c r="J8" s="945">
        <v>0</v>
      </c>
      <c r="K8" s="945">
        <v>0</v>
      </c>
      <c r="L8" s="945">
        <v>0</v>
      </c>
      <c r="M8" s="945">
        <v>0</v>
      </c>
      <c r="N8" s="945">
        <v>0</v>
      </c>
      <c r="O8" s="945">
        <v>0</v>
      </c>
      <c r="P8" s="945">
        <v>0</v>
      </c>
      <c r="Q8" s="945">
        <v>0</v>
      </c>
      <c r="R8" s="945">
        <v>11634500</v>
      </c>
      <c r="S8" s="945">
        <v>45000</v>
      </c>
      <c r="T8" s="945">
        <v>984216</v>
      </c>
      <c r="U8" s="945">
        <v>221449</v>
      </c>
      <c r="V8" s="945">
        <v>24605</v>
      </c>
      <c r="W8" s="945">
        <v>61084</v>
      </c>
      <c r="X8" s="945">
        <v>13612</v>
      </c>
      <c r="Y8" s="945">
        <v>1512</v>
      </c>
      <c r="Z8" s="945">
        <v>0</v>
      </c>
      <c r="AA8" s="945">
        <v>0</v>
      </c>
      <c r="AB8" s="945">
        <v>0</v>
      </c>
      <c r="AC8" s="945">
        <v>335</v>
      </c>
      <c r="AD8" s="945">
        <v>75</v>
      </c>
      <c r="AE8" s="945">
        <v>8</v>
      </c>
      <c r="AF8" s="945">
        <v>4114</v>
      </c>
      <c r="AG8" s="945">
        <v>926</v>
      </c>
      <c r="AH8" s="945">
        <v>103</v>
      </c>
      <c r="AI8" s="945">
        <v>0</v>
      </c>
      <c r="AJ8" s="945">
        <v>0</v>
      </c>
      <c r="AK8" s="945">
        <v>0</v>
      </c>
      <c r="AL8" s="945">
        <v>99085</v>
      </c>
      <c r="AM8" s="945">
        <v>22294</v>
      </c>
      <c r="AN8" s="945">
        <v>2477</v>
      </c>
      <c r="AO8" s="945">
        <v>858049</v>
      </c>
      <c r="AP8" s="945">
        <v>193061</v>
      </c>
      <c r="AQ8" s="945">
        <v>21451</v>
      </c>
      <c r="AR8" s="945">
        <v>4486748</v>
      </c>
      <c r="AS8" s="945">
        <v>3590444</v>
      </c>
      <c r="AT8" s="945">
        <v>806674</v>
      </c>
      <c r="AU8" s="945">
        <v>89630</v>
      </c>
      <c r="AV8" s="945">
        <v>572964</v>
      </c>
      <c r="AW8" s="945">
        <v>458371</v>
      </c>
      <c r="AX8" s="945">
        <v>103134</v>
      </c>
      <c r="AY8" s="945">
        <v>11459</v>
      </c>
      <c r="AZ8" s="945">
        <v>5059712</v>
      </c>
      <c r="BA8" s="945">
        <v>4048815</v>
      </c>
      <c r="BB8" s="945">
        <v>909808</v>
      </c>
      <c r="BC8" s="945">
        <v>101089</v>
      </c>
      <c r="BD8" s="945">
        <v>0</v>
      </c>
      <c r="BE8" s="945">
        <v>0</v>
      </c>
      <c r="BF8" s="945">
        <v>0</v>
      </c>
      <c r="BG8" s="945">
        <v>0</v>
      </c>
      <c r="BH8" s="945">
        <v>0</v>
      </c>
      <c r="BI8" s="945">
        <v>0</v>
      </c>
      <c r="BJ8" s="945">
        <v>0</v>
      </c>
      <c r="BK8" s="945">
        <v>0</v>
      </c>
      <c r="BL8" s="945">
        <v>0</v>
      </c>
      <c r="BM8" s="945">
        <v>0</v>
      </c>
      <c r="BN8" s="945">
        <v>0</v>
      </c>
      <c r="BO8" s="945">
        <v>0</v>
      </c>
      <c r="BP8" s="945">
        <v>-1480060</v>
      </c>
      <c r="BQ8" s="945">
        <v>-1184048</v>
      </c>
      <c r="BR8" s="945">
        <v>-266411</v>
      </c>
      <c r="BS8" s="945">
        <v>-29601</v>
      </c>
      <c r="BT8" s="945">
        <v>-2960120</v>
      </c>
      <c r="BU8" s="945">
        <v>49867351</v>
      </c>
      <c r="BV8" s="945">
        <v>-697498</v>
      </c>
      <c r="BW8" s="945">
        <v>0</v>
      </c>
      <c r="BX8" s="945">
        <v>23765</v>
      </c>
      <c r="BY8" s="945">
        <v>0</v>
      </c>
      <c r="BZ8" s="945">
        <v>10168</v>
      </c>
      <c r="CA8" s="945">
        <v>-1408399</v>
      </c>
      <c r="CB8" s="945">
        <v>-99998</v>
      </c>
      <c r="CC8" s="945">
        <v>-4849327</v>
      </c>
      <c r="CD8" s="945">
        <v>-1676108</v>
      </c>
      <c r="CE8" s="945">
        <v>-6625433</v>
      </c>
      <c r="CF8" s="945">
        <v>-2193681</v>
      </c>
      <c r="CG8" s="945">
        <v>-1096842</v>
      </c>
      <c r="CH8" s="945">
        <v>-877472</v>
      </c>
      <c r="CI8" s="945">
        <v>-197431</v>
      </c>
      <c r="CJ8" s="945">
        <v>-21935</v>
      </c>
      <c r="CK8" s="945">
        <v>-3577063</v>
      </c>
      <c r="CL8" s="945">
        <v>1148018</v>
      </c>
      <c r="CM8" s="945">
        <v>-2603014</v>
      </c>
      <c r="CN8" s="945">
        <v>-24583</v>
      </c>
      <c r="CO8" s="945">
        <v>-13371</v>
      </c>
      <c r="CP8" s="945">
        <v>0</v>
      </c>
      <c r="CQ8" s="945">
        <v>-858</v>
      </c>
      <c r="CR8" s="945">
        <v>0</v>
      </c>
      <c r="CS8" s="945">
        <v>-1852804</v>
      </c>
      <c r="CT8" s="945">
        <v>-191391</v>
      </c>
      <c r="CU8" s="945">
        <v>-48070</v>
      </c>
      <c r="CV8" s="945">
        <v>0</v>
      </c>
      <c r="CW8" s="945">
        <v>-12031</v>
      </c>
      <c r="CX8" s="945">
        <v>-2832</v>
      </c>
      <c r="CY8" s="945">
        <v>-2109073</v>
      </c>
      <c r="CZ8" s="945">
        <v>0</v>
      </c>
      <c r="DA8" s="945">
        <v>44374580</v>
      </c>
      <c r="DB8" s="945">
        <v>55588252</v>
      </c>
      <c r="DC8" s="945">
        <v>44190727</v>
      </c>
      <c r="DD8" s="945">
        <v>-326473</v>
      </c>
      <c r="DE8" s="945">
        <v>1398049</v>
      </c>
      <c r="DF8" s="945">
        <v>-524075</v>
      </c>
      <c r="DG8" s="945">
        <v>0</v>
      </c>
      <c r="DH8" s="945">
        <v>-2342327</v>
      </c>
      <c r="DI8" s="945">
        <v>-2193681</v>
      </c>
      <c r="DJ8" s="205"/>
      <c r="DK8" s="205"/>
      <c r="DL8" t="s">
        <v>913</v>
      </c>
      <c r="DM8" t="s">
        <v>914</v>
      </c>
      <c r="DN8" s="1419" t="s">
        <v>5499</v>
      </c>
      <c r="DO8" s="194" t="s">
        <v>4177</v>
      </c>
      <c r="DP8" s="1253" t="s">
        <v>4469</v>
      </c>
    </row>
    <row r="9" spans="1:136" s="194" customFormat="1" x14ac:dyDescent="0.25">
      <c r="A9" s="779">
        <v>5</v>
      </c>
      <c r="B9" s="706" t="s">
        <v>104</v>
      </c>
      <c r="C9" s="1255" t="s">
        <v>105</v>
      </c>
      <c r="D9" s="945">
        <v>207115</v>
      </c>
      <c r="E9" s="945">
        <v>2207848</v>
      </c>
      <c r="F9" s="945">
        <v>0</v>
      </c>
      <c r="G9" s="945">
        <v>207115</v>
      </c>
      <c r="H9" s="945">
        <v>0</v>
      </c>
      <c r="I9" s="945">
        <v>75000</v>
      </c>
      <c r="J9" s="945">
        <v>0</v>
      </c>
      <c r="K9" s="945">
        <v>0</v>
      </c>
      <c r="L9" s="945">
        <v>0</v>
      </c>
      <c r="M9" s="945">
        <v>0</v>
      </c>
      <c r="N9" s="945">
        <v>0</v>
      </c>
      <c r="O9" s="945">
        <v>0</v>
      </c>
      <c r="P9" s="945">
        <v>0</v>
      </c>
      <c r="Q9" s="945">
        <v>0</v>
      </c>
      <c r="R9" s="945">
        <v>15639150</v>
      </c>
      <c r="S9" s="945">
        <v>0</v>
      </c>
      <c r="T9" s="945">
        <v>1380402</v>
      </c>
      <c r="U9" s="945">
        <v>310591</v>
      </c>
      <c r="V9" s="945">
        <v>34510</v>
      </c>
      <c r="W9" s="945">
        <v>81324</v>
      </c>
      <c r="X9" s="945">
        <v>18298</v>
      </c>
      <c r="Y9" s="945">
        <v>2033</v>
      </c>
      <c r="Z9" s="945">
        <v>13000</v>
      </c>
      <c r="AA9" s="945">
        <v>2925</v>
      </c>
      <c r="AB9" s="945">
        <v>325</v>
      </c>
      <c r="AC9" s="945">
        <v>1932</v>
      </c>
      <c r="AD9" s="945">
        <v>434</v>
      </c>
      <c r="AE9" s="945">
        <v>48</v>
      </c>
      <c r="AF9" s="945">
        <v>3999</v>
      </c>
      <c r="AG9" s="945">
        <v>900</v>
      </c>
      <c r="AH9" s="945">
        <v>100</v>
      </c>
      <c r="AI9" s="945">
        <v>600</v>
      </c>
      <c r="AJ9" s="945">
        <v>135</v>
      </c>
      <c r="AK9" s="945">
        <v>15</v>
      </c>
      <c r="AL9" s="945">
        <v>260000</v>
      </c>
      <c r="AM9" s="945">
        <v>58500</v>
      </c>
      <c r="AN9" s="945">
        <v>6500</v>
      </c>
      <c r="AO9" s="945">
        <v>2026677</v>
      </c>
      <c r="AP9" s="945">
        <v>456002</v>
      </c>
      <c r="AQ9" s="945">
        <v>50667</v>
      </c>
      <c r="AR9" s="945">
        <v>5344772</v>
      </c>
      <c r="AS9" s="945">
        <v>4278621</v>
      </c>
      <c r="AT9" s="945">
        <v>959536</v>
      </c>
      <c r="AU9" s="945">
        <v>106615</v>
      </c>
      <c r="AV9" s="945">
        <v>1052734</v>
      </c>
      <c r="AW9" s="945">
        <v>842187</v>
      </c>
      <c r="AX9" s="945">
        <v>189492</v>
      </c>
      <c r="AY9" s="945">
        <v>21055</v>
      </c>
      <c r="AZ9" s="945">
        <v>6397506</v>
      </c>
      <c r="BA9" s="945">
        <v>5120808</v>
      </c>
      <c r="BB9" s="945">
        <v>1149028</v>
      </c>
      <c r="BC9" s="945">
        <v>127670</v>
      </c>
      <c r="BD9" s="945">
        <v>0</v>
      </c>
      <c r="BE9" s="945">
        <v>0</v>
      </c>
      <c r="BF9" s="945">
        <v>0</v>
      </c>
      <c r="BG9" s="945">
        <v>0</v>
      </c>
      <c r="BH9" s="945">
        <v>0</v>
      </c>
      <c r="BI9" s="945">
        <v>0</v>
      </c>
      <c r="BJ9" s="945">
        <v>0</v>
      </c>
      <c r="BK9" s="945">
        <v>0</v>
      </c>
      <c r="BL9" s="945">
        <v>0</v>
      </c>
      <c r="BM9" s="945">
        <v>0</v>
      </c>
      <c r="BN9" s="945">
        <v>0</v>
      </c>
      <c r="BO9" s="945">
        <v>0</v>
      </c>
      <c r="BP9" s="945">
        <v>283298</v>
      </c>
      <c r="BQ9" s="945">
        <v>226638</v>
      </c>
      <c r="BR9" s="945">
        <v>50994</v>
      </c>
      <c r="BS9" s="945">
        <v>5666</v>
      </c>
      <c r="BT9" s="945">
        <v>566596</v>
      </c>
      <c r="BU9" s="945">
        <v>56481169</v>
      </c>
      <c r="BV9" s="945">
        <v>-150356</v>
      </c>
      <c r="BW9" s="945">
        <v>0</v>
      </c>
      <c r="BX9" s="945">
        <v>0</v>
      </c>
      <c r="BY9" s="945">
        <v>0</v>
      </c>
      <c r="BZ9" s="945">
        <v>36237</v>
      </c>
      <c r="CA9" s="945">
        <v>-770136</v>
      </c>
      <c r="CB9" s="945">
        <v>0</v>
      </c>
      <c r="CC9" s="945">
        <v>-3764169</v>
      </c>
      <c r="CD9" s="945">
        <v>-618173</v>
      </c>
      <c r="CE9" s="945">
        <v>-4382342</v>
      </c>
      <c r="CF9" s="945">
        <v>3437462</v>
      </c>
      <c r="CG9" s="945">
        <v>1719307</v>
      </c>
      <c r="CH9" s="945">
        <v>1374983</v>
      </c>
      <c r="CI9" s="945">
        <v>308799</v>
      </c>
      <c r="CJ9" s="945">
        <v>34374</v>
      </c>
      <c r="CK9" s="945">
        <v>-4904835</v>
      </c>
      <c r="CL9" s="945">
        <v>1281873</v>
      </c>
      <c r="CM9" s="945">
        <v>-4586478</v>
      </c>
      <c r="CN9" s="945">
        <v>-96669</v>
      </c>
      <c r="CO9" s="945">
        <v>-11863</v>
      </c>
      <c r="CP9" s="945">
        <v>0</v>
      </c>
      <c r="CQ9" s="945">
        <v>-4954</v>
      </c>
      <c r="CR9" s="945">
        <v>0</v>
      </c>
      <c r="CS9" s="945">
        <v>-2219834</v>
      </c>
      <c r="CT9" s="945">
        <v>-173029</v>
      </c>
      <c r="CU9" s="945">
        <v>-139216</v>
      </c>
      <c r="CV9" s="945">
        <v>-14486</v>
      </c>
      <c r="CW9" s="945">
        <v>-11863</v>
      </c>
      <c r="CX9" s="945">
        <v>-42689</v>
      </c>
      <c r="CY9" s="945">
        <v>-4503084</v>
      </c>
      <c r="CZ9" s="945">
        <v>0</v>
      </c>
      <c r="DA9" s="945">
        <v>56165528</v>
      </c>
      <c r="DB9" s="945">
        <v>69489004</v>
      </c>
      <c r="DC9" s="945">
        <v>49095083</v>
      </c>
      <c r="DD9" s="945">
        <v>-214106</v>
      </c>
      <c r="DE9" s="945">
        <v>2879745</v>
      </c>
      <c r="DF9" s="945">
        <v>-1413357</v>
      </c>
      <c r="DG9" s="945">
        <v>0</v>
      </c>
      <c r="DH9" s="945">
        <v>-2908833</v>
      </c>
      <c r="DI9" s="945">
        <v>3437462</v>
      </c>
      <c r="DJ9" s="205"/>
      <c r="DK9" s="205"/>
      <c r="DL9" t="s">
        <v>913</v>
      </c>
      <c r="DM9" t="s">
        <v>913</v>
      </c>
      <c r="DN9" s="1419" t="s">
        <v>5499</v>
      </c>
      <c r="DO9" s="194" t="s">
        <v>4178</v>
      </c>
      <c r="DP9" s="1253" t="s">
        <v>4468</v>
      </c>
    </row>
    <row r="10" spans="1:136" s="194" customFormat="1" x14ac:dyDescent="0.25">
      <c r="A10" s="199">
        <v>6</v>
      </c>
      <c r="B10" s="706" t="s">
        <v>106</v>
      </c>
      <c r="C10" s="1255" t="s">
        <v>107</v>
      </c>
      <c r="D10" s="945">
        <v>134653</v>
      </c>
      <c r="E10" s="945">
        <v>1078786</v>
      </c>
      <c r="F10" s="945">
        <v>0</v>
      </c>
      <c r="G10" s="945">
        <v>134653</v>
      </c>
      <c r="H10" s="945">
        <v>1399276</v>
      </c>
      <c r="I10" s="945">
        <v>95140</v>
      </c>
      <c r="J10" s="945">
        <v>123</v>
      </c>
      <c r="K10" s="945">
        <v>0</v>
      </c>
      <c r="L10" s="945">
        <v>0</v>
      </c>
      <c r="M10" s="945">
        <v>0</v>
      </c>
      <c r="N10" s="945">
        <v>0</v>
      </c>
      <c r="O10" s="945">
        <v>0</v>
      </c>
      <c r="P10" s="945">
        <v>0</v>
      </c>
      <c r="Q10" s="945">
        <v>0</v>
      </c>
      <c r="R10" s="945">
        <v>11482025</v>
      </c>
      <c r="S10" s="945">
        <v>0</v>
      </c>
      <c r="T10" s="945">
        <v>1071662</v>
      </c>
      <c r="U10" s="945">
        <v>267916</v>
      </c>
      <c r="V10" s="945">
        <v>0</v>
      </c>
      <c r="W10" s="945">
        <v>59707</v>
      </c>
      <c r="X10" s="945">
        <v>14927</v>
      </c>
      <c r="Y10" s="945">
        <v>0</v>
      </c>
      <c r="Z10" s="945">
        <v>0</v>
      </c>
      <c r="AA10" s="945">
        <v>0</v>
      </c>
      <c r="AB10" s="945">
        <v>0</v>
      </c>
      <c r="AC10" s="945">
        <v>2730</v>
      </c>
      <c r="AD10" s="945">
        <v>682</v>
      </c>
      <c r="AE10" s="945">
        <v>0</v>
      </c>
      <c r="AF10" s="945">
        <v>18066</v>
      </c>
      <c r="AG10" s="945">
        <v>4517</v>
      </c>
      <c r="AH10" s="945">
        <v>0</v>
      </c>
      <c r="AI10" s="945">
        <v>600</v>
      </c>
      <c r="AJ10" s="945">
        <v>150</v>
      </c>
      <c r="AK10" s="945">
        <v>0</v>
      </c>
      <c r="AL10" s="945">
        <v>189668</v>
      </c>
      <c r="AM10" s="945">
        <v>47417</v>
      </c>
      <c r="AN10" s="945">
        <v>0</v>
      </c>
      <c r="AO10" s="945">
        <v>1245352</v>
      </c>
      <c r="AP10" s="945">
        <v>311338</v>
      </c>
      <c r="AQ10" s="945">
        <v>0</v>
      </c>
      <c r="AR10" s="945">
        <v>2571537</v>
      </c>
      <c r="AS10" s="945">
        <v>2107483</v>
      </c>
      <c r="AT10" s="945">
        <v>464054</v>
      </c>
      <c r="AU10" s="945">
        <v>0</v>
      </c>
      <c r="AV10" s="945">
        <v>732413</v>
      </c>
      <c r="AW10" s="945">
        <v>585930</v>
      </c>
      <c r="AX10" s="945">
        <v>146483</v>
      </c>
      <c r="AY10" s="945">
        <v>0</v>
      </c>
      <c r="AZ10" s="945">
        <v>3303950</v>
      </c>
      <c r="BA10" s="945">
        <v>2693413</v>
      </c>
      <c r="BB10" s="945">
        <v>610537</v>
      </c>
      <c r="BC10" s="945">
        <v>0</v>
      </c>
      <c r="BD10" s="945">
        <v>0</v>
      </c>
      <c r="BE10" s="945">
        <v>0</v>
      </c>
      <c r="BF10" s="945">
        <v>0</v>
      </c>
      <c r="BG10" s="945">
        <v>0</v>
      </c>
      <c r="BH10" s="945">
        <v>0</v>
      </c>
      <c r="BI10" s="945">
        <v>0</v>
      </c>
      <c r="BJ10" s="945">
        <v>0</v>
      </c>
      <c r="BK10" s="945">
        <v>0</v>
      </c>
      <c r="BL10" s="945">
        <v>0</v>
      </c>
      <c r="BM10" s="945">
        <v>0</v>
      </c>
      <c r="BN10" s="945">
        <v>0</v>
      </c>
      <c r="BO10" s="945">
        <v>0</v>
      </c>
      <c r="BP10" s="945">
        <v>730106</v>
      </c>
      <c r="BQ10" s="945">
        <v>584085</v>
      </c>
      <c r="BR10" s="945">
        <v>146021</v>
      </c>
      <c r="BS10" s="945">
        <v>0</v>
      </c>
      <c r="BT10" s="945">
        <v>1460213</v>
      </c>
      <c r="BU10" s="945">
        <v>23897267</v>
      </c>
      <c r="BV10" s="945">
        <v>-317427</v>
      </c>
      <c r="BW10" s="945">
        <v>0</v>
      </c>
      <c r="BX10" s="945">
        <v>1980</v>
      </c>
      <c r="BY10" s="945">
        <v>0</v>
      </c>
      <c r="BZ10" s="945">
        <v>25413</v>
      </c>
      <c r="CA10" s="945">
        <v>-789580</v>
      </c>
      <c r="CB10" s="945">
        <v>1</v>
      </c>
      <c r="CC10" s="945">
        <v>-1074813</v>
      </c>
      <c r="CD10" s="945">
        <v>-1207669</v>
      </c>
      <c r="CE10" s="945">
        <v>-2282481</v>
      </c>
      <c r="CF10" s="945">
        <v>1775842</v>
      </c>
      <c r="CG10" s="945">
        <v>887867</v>
      </c>
      <c r="CH10" s="945">
        <v>710380</v>
      </c>
      <c r="CI10" s="945">
        <v>177596</v>
      </c>
      <c r="CJ10" s="945">
        <v>0</v>
      </c>
      <c r="CK10" s="945">
        <v>-3821384</v>
      </c>
      <c r="CL10" s="945">
        <v>578523</v>
      </c>
      <c r="CM10" s="945">
        <v>-2633749</v>
      </c>
      <c r="CN10" s="945">
        <v>-52377</v>
      </c>
      <c r="CO10" s="945">
        <v>-44100</v>
      </c>
      <c r="CP10" s="945">
        <v>-44100</v>
      </c>
      <c r="CQ10" s="945">
        <v>-7002</v>
      </c>
      <c r="CR10" s="945">
        <v>0</v>
      </c>
      <c r="CS10" s="945">
        <v>-836959</v>
      </c>
      <c r="CT10" s="945">
        <v>-63233</v>
      </c>
      <c r="CU10" s="945">
        <v>-38937</v>
      </c>
      <c r="CV10" s="945">
        <v>-6547</v>
      </c>
      <c r="CW10" s="945">
        <v>0</v>
      </c>
      <c r="CX10" s="945">
        <v>0</v>
      </c>
      <c r="CY10" s="945">
        <v>-2927665</v>
      </c>
      <c r="CZ10" s="945">
        <v>-54998</v>
      </c>
      <c r="DA10" s="945">
        <v>23939141</v>
      </c>
      <c r="DB10" s="945">
        <v>35605975</v>
      </c>
      <c r="DC10" s="945">
        <v>22615216</v>
      </c>
      <c r="DD10" s="945">
        <v>-149687</v>
      </c>
      <c r="DE10" s="945">
        <v>1415923</v>
      </c>
      <c r="DF10" s="945">
        <v>-602983</v>
      </c>
      <c r="DG10" s="945">
        <v>-15051</v>
      </c>
      <c r="DH10" s="945">
        <v>-1614653</v>
      </c>
      <c r="DI10" s="945">
        <v>1775842</v>
      </c>
      <c r="DJ10" s="205"/>
      <c r="DK10" s="205"/>
      <c r="DL10" t="s">
        <v>913</v>
      </c>
      <c r="DM10" t="s">
        <v>914</v>
      </c>
      <c r="DN10" s="1419" t="s">
        <v>5499</v>
      </c>
      <c r="DO10" s="194" t="s">
        <v>4179</v>
      </c>
      <c r="DP10" s="1253" t="s">
        <v>4470</v>
      </c>
    </row>
    <row r="11" spans="1:136" s="194" customFormat="1" x14ac:dyDescent="0.25">
      <c r="A11" s="779">
        <v>7</v>
      </c>
      <c r="B11" s="706" t="s">
        <v>108</v>
      </c>
      <c r="C11" s="1255" t="s">
        <v>109</v>
      </c>
      <c r="D11" s="945">
        <v>200983</v>
      </c>
      <c r="E11" s="945">
        <v>2056404</v>
      </c>
      <c r="F11" s="945">
        <v>0</v>
      </c>
      <c r="G11" s="945">
        <v>200983</v>
      </c>
      <c r="H11" s="945">
        <v>0</v>
      </c>
      <c r="I11" s="945">
        <v>0</v>
      </c>
      <c r="J11" s="945">
        <v>0</v>
      </c>
      <c r="K11" s="945">
        <v>0</v>
      </c>
      <c r="L11" s="945">
        <v>0</v>
      </c>
      <c r="M11" s="945">
        <v>0</v>
      </c>
      <c r="N11" s="945">
        <v>0</v>
      </c>
      <c r="O11" s="945">
        <v>0</v>
      </c>
      <c r="P11" s="945">
        <v>0</v>
      </c>
      <c r="Q11" s="945">
        <v>0</v>
      </c>
      <c r="R11" s="945">
        <v>0</v>
      </c>
      <c r="S11" s="945">
        <v>0</v>
      </c>
      <c r="T11" s="945">
        <v>1201867</v>
      </c>
      <c r="U11" s="945">
        <v>1482302</v>
      </c>
      <c r="V11" s="945">
        <v>0</v>
      </c>
      <c r="W11" s="945">
        <v>0</v>
      </c>
      <c r="X11" s="945">
        <v>0</v>
      </c>
      <c r="Y11" s="945">
        <v>0</v>
      </c>
      <c r="Z11" s="945">
        <v>2420</v>
      </c>
      <c r="AA11" s="945">
        <v>2986</v>
      </c>
      <c r="AB11" s="945">
        <v>0</v>
      </c>
      <c r="AC11" s="945">
        <v>1032</v>
      </c>
      <c r="AD11" s="945">
        <v>1274</v>
      </c>
      <c r="AE11" s="945">
        <v>0</v>
      </c>
      <c r="AF11" s="945">
        <v>0</v>
      </c>
      <c r="AG11" s="945">
        <v>0</v>
      </c>
      <c r="AH11" s="945">
        <v>0</v>
      </c>
      <c r="AI11" s="945">
        <v>0</v>
      </c>
      <c r="AJ11" s="945">
        <v>0</v>
      </c>
      <c r="AK11" s="945">
        <v>0</v>
      </c>
      <c r="AL11" s="945">
        <v>287436</v>
      </c>
      <c r="AM11" s="945">
        <v>354505</v>
      </c>
      <c r="AN11" s="945">
        <v>0</v>
      </c>
      <c r="AO11" s="945">
        <v>2126656</v>
      </c>
      <c r="AP11" s="945">
        <v>2622876</v>
      </c>
      <c r="AQ11" s="945">
        <v>0</v>
      </c>
      <c r="AR11" s="945">
        <v>9182611</v>
      </c>
      <c r="AS11" s="945">
        <v>4111617</v>
      </c>
      <c r="AT11" s="945">
        <v>5070994</v>
      </c>
      <c r="AU11" s="945">
        <v>0</v>
      </c>
      <c r="AV11" s="945">
        <v>1846774</v>
      </c>
      <c r="AW11" s="945">
        <v>826913</v>
      </c>
      <c r="AX11" s="945">
        <v>1019861</v>
      </c>
      <c r="AY11" s="945">
        <v>0</v>
      </c>
      <c r="AZ11" s="945">
        <v>11029385</v>
      </c>
      <c r="BA11" s="945">
        <v>4938530</v>
      </c>
      <c r="BB11" s="945">
        <v>6090855</v>
      </c>
      <c r="BC11" s="945">
        <v>0</v>
      </c>
      <c r="BD11" s="945">
        <v>0</v>
      </c>
      <c r="BE11" s="945">
        <v>0</v>
      </c>
      <c r="BF11" s="945">
        <v>0</v>
      </c>
      <c r="BG11" s="945">
        <v>0</v>
      </c>
      <c r="BH11" s="945">
        <v>0</v>
      </c>
      <c r="BI11" s="945">
        <v>0</v>
      </c>
      <c r="BJ11" s="945">
        <v>0</v>
      </c>
      <c r="BK11" s="945">
        <v>0</v>
      </c>
      <c r="BL11" s="945">
        <v>0</v>
      </c>
      <c r="BM11" s="945">
        <v>0</v>
      </c>
      <c r="BN11" s="945">
        <v>0</v>
      </c>
      <c r="BO11" s="945">
        <v>0</v>
      </c>
      <c r="BP11" s="945">
        <v>2694645</v>
      </c>
      <c r="BQ11" s="945">
        <v>2449677</v>
      </c>
      <c r="BR11" s="945">
        <v>3021268</v>
      </c>
      <c r="BS11" s="945">
        <v>0</v>
      </c>
      <c r="BT11" s="945">
        <v>8165590</v>
      </c>
      <c r="BU11" s="945">
        <v>76240837</v>
      </c>
      <c r="BV11" s="945">
        <v>-740179</v>
      </c>
      <c r="BW11" s="945">
        <v>0</v>
      </c>
      <c r="BX11" s="945">
        <v>0</v>
      </c>
      <c r="BY11" s="945">
        <v>0</v>
      </c>
      <c r="BZ11" s="945">
        <v>90315</v>
      </c>
      <c r="CA11" s="945">
        <v>-5685000</v>
      </c>
      <c r="CB11" s="945">
        <v>0</v>
      </c>
      <c r="CC11" s="945">
        <v>-6796455</v>
      </c>
      <c r="CD11" s="945">
        <v>-950850</v>
      </c>
      <c r="CE11" s="945">
        <v>-7747305</v>
      </c>
      <c r="CF11" s="945">
        <v>6487610</v>
      </c>
      <c r="CG11" s="945">
        <v>2239736</v>
      </c>
      <c r="CH11" s="945">
        <v>1733199</v>
      </c>
      <c r="CI11" s="945">
        <v>2514675</v>
      </c>
      <c r="CJ11" s="945">
        <v>0</v>
      </c>
      <c r="CK11" s="945">
        <v>-4925765</v>
      </c>
      <c r="CL11" s="945">
        <v>1877863</v>
      </c>
      <c r="CM11" s="945">
        <v>-6520420</v>
      </c>
      <c r="CN11" s="945">
        <v>-33321</v>
      </c>
      <c r="CO11" s="945">
        <v>0</v>
      </c>
      <c r="CP11" s="945">
        <v>0</v>
      </c>
      <c r="CQ11" s="945">
        <v>-3367</v>
      </c>
      <c r="CR11" s="945">
        <v>0</v>
      </c>
      <c r="CS11" s="945">
        <v>-2251724</v>
      </c>
      <c r="CT11" s="945">
        <v>-211841</v>
      </c>
      <c r="CU11" s="945">
        <v>0</v>
      </c>
      <c r="CV11" s="945">
        <v>-6464</v>
      </c>
      <c r="CW11" s="945">
        <v>0</v>
      </c>
      <c r="CX11" s="945">
        <v>0</v>
      </c>
      <c r="CY11" s="945">
        <v>-6648487</v>
      </c>
      <c r="CZ11" s="945">
        <v>0</v>
      </c>
      <c r="DA11" s="945">
        <v>69297838</v>
      </c>
      <c r="DB11" s="945">
        <v>90364588</v>
      </c>
      <c r="DC11" s="945">
        <v>63037800</v>
      </c>
      <c r="DD11" s="945">
        <v>-4184179</v>
      </c>
      <c r="DE11" s="945">
        <v>8205560</v>
      </c>
      <c r="DF11" s="945">
        <v>-2404659</v>
      </c>
      <c r="DG11" s="945">
        <v>0</v>
      </c>
      <c r="DH11" s="945">
        <v>-4134504</v>
      </c>
      <c r="DI11" s="945">
        <v>6487610</v>
      </c>
      <c r="DJ11" s="1269" t="s">
        <v>914</v>
      </c>
      <c r="DK11" s="205"/>
      <c r="DL11" t="s">
        <v>913</v>
      </c>
      <c r="DM11" t="s">
        <v>913</v>
      </c>
      <c r="DN11" s="1419" t="s">
        <v>5499</v>
      </c>
      <c r="DO11" s="194" t="s">
        <v>4180</v>
      </c>
      <c r="DP11" s="1253" t="s">
        <v>4471</v>
      </c>
    </row>
    <row r="12" spans="1:136" s="194" customFormat="1" x14ac:dyDescent="0.25">
      <c r="A12" s="199">
        <v>8</v>
      </c>
      <c r="B12" s="706" t="s">
        <v>110</v>
      </c>
      <c r="C12" s="1255" t="s">
        <v>111</v>
      </c>
      <c r="D12" s="945">
        <v>369204</v>
      </c>
      <c r="E12" s="945">
        <v>1733096</v>
      </c>
      <c r="F12" s="945">
        <v>19696</v>
      </c>
      <c r="G12" s="945">
        <v>369204</v>
      </c>
      <c r="H12" s="945">
        <v>0</v>
      </c>
      <c r="I12" s="945">
        <v>976</v>
      </c>
      <c r="J12" s="945">
        <v>0</v>
      </c>
      <c r="K12" s="945">
        <v>0</v>
      </c>
      <c r="L12" s="945">
        <v>0</v>
      </c>
      <c r="M12" s="945">
        <v>0</v>
      </c>
      <c r="N12" s="945">
        <v>0</v>
      </c>
      <c r="O12" s="945">
        <v>0</v>
      </c>
      <c r="P12" s="945">
        <v>0</v>
      </c>
      <c r="Q12" s="945">
        <v>0</v>
      </c>
      <c r="R12" s="945">
        <v>35612050</v>
      </c>
      <c r="S12" s="945">
        <v>398250</v>
      </c>
      <c r="T12" s="945">
        <v>2029306</v>
      </c>
      <c r="U12" s="945">
        <v>2500031</v>
      </c>
      <c r="V12" s="945">
        <v>0</v>
      </c>
      <c r="W12" s="945">
        <v>144064</v>
      </c>
      <c r="X12" s="945">
        <v>171294</v>
      </c>
      <c r="Y12" s="945">
        <v>0</v>
      </c>
      <c r="Z12" s="945">
        <v>0</v>
      </c>
      <c r="AA12" s="945">
        <v>0</v>
      </c>
      <c r="AB12" s="945">
        <v>0</v>
      </c>
      <c r="AC12" s="945">
        <v>0</v>
      </c>
      <c r="AD12" s="945">
        <v>0</v>
      </c>
      <c r="AE12" s="945">
        <v>0</v>
      </c>
      <c r="AF12" s="945">
        <v>0</v>
      </c>
      <c r="AG12" s="945">
        <v>0</v>
      </c>
      <c r="AH12" s="945">
        <v>0</v>
      </c>
      <c r="AI12" s="945">
        <v>0</v>
      </c>
      <c r="AJ12" s="945">
        <v>0</v>
      </c>
      <c r="AK12" s="945">
        <v>0</v>
      </c>
      <c r="AL12" s="945">
        <v>249112</v>
      </c>
      <c r="AM12" s="945">
        <v>307237</v>
      </c>
      <c r="AN12" s="945">
        <v>0</v>
      </c>
      <c r="AO12" s="945">
        <v>6185852</v>
      </c>
      <c r="AP12" s="945">
        <v>7276658</v>
      </c>
      <c r="AQ12" s="945">
        <v>0</v>
      </c>
      <c r="AR12" s="945">
        <v>12988554</v>
      </c>
      <c r="AS12" s="945">
        <v>5815871</v>
      </c>
      <c r="AT12" s="945">
        <v>7172683</v>
      </c>
      <c r="AU12" s="945">
        <v>0</v>
      </c>
      <c r="AV12" s="945">
        <v>4311470</v>
      </c>
      <c r="AW12" s="945">
        <v>1960618</v>
      </c>
      <c r="AX12" s="945">
        <v>2350852</v>
      </c>
      <c r="AY12" s="945">
        <v>0</v>
      </c>
      <c r="AZ12" s="945">
        <v>17300024</v>
      </c>
      <c r="BA12" s="945">
        <v>7776489</v>
      </c>
      <c r="BB12" s="945">
        <v>9523535</v>
      </c>
      <c r="BC12" s="945">
        <v>0</v>
      </c>
      <c r="BD12" s="945">
        <v>0</v>
      </c>
      <c r="BE12" s="945">
        <v>0</v>
      </c>
      <c r="BF12" s="945">
        <v>0</v>
      </c>
      <c r="BG12" s="945">
        <v>23423</v>
      </c>
      <c r="BH12" s="945">
        <v>28889</v>
      </c>
      <c r="BI12" s="945">
        <v>0</v>
      </c>
      <c r="BJ12" s="945">
        <v>0</v>
      </c>
      <c r="BK12" s="945">
        <v>0</v>
      </c>
      <c r="BL12" s="945">
        <v>0</v>
      </c>
      <c r="BM12" s="945">
        <v>0</v>
      </c>
      <c r="BN12" s="945">
        <v>0</v>
      </c>
      <c r="BO12" s="945">
        <v>0</v>
      </c>
      <c r="BP12" s="945">
        <v>2383674</v>
      </c>
      <c r="BQ12" s="945">
        <v>2166977</v>
      </c>
      <c r="BR12" s="945">
        <v>2672605</v>
      </c>
      <c r="BS12" s="945">
        <v>0</v>
      </c>
      <c r="BT12" s="945">
        <v>7223256</v>
      </c>
      <c r="BU12" s="945">
        <v>103406813</v>
      </c>
      <c r="BV12" s="945">
        <v>-803582</v>
      </c>
      <c r="BW12" s="945">
        <v>0</v>
      </c>
      <c r="BX12" s="945">
        <v>119801</v>
      </c>
      <c r="BY12" s="945">
        <v>69102</v>
      </c>
      <c r="BZ12" s="945">
        <v>136138</v>
      </c>
      <c r="CA12" s="945">
        <v>-9957457</v>
      </c>
      <c r="CB12" s="945">
        <v>-28168</v>
      </c>
      <c r="CC12" s="945">
        <v>-12006393</v>
      </c>
      <c r="CD12" s="945">
        <v>-3400000</v>
      </c>
      <c r="CE12" s="945">
        <v>-15434561</v>
      </c>
      <c r="CF12" s="945">
        <v>2421873</v>
      </c>
      <c r="CG12" s="945">
        <v>799012</v>
      </c>
      <c r="CH12" s="945">
        <v>726694</v>
      </c>
      <c r="CI12" s="945">
        <v>896168</v>
      </c>
      <c r="CJ12" s="945">
        <v>0</v>
      </c>
      <c r="CK12" s="945">
        <v>-8392788</v>
      </c>
      <c r="CL12" s="945">
        <v>2632171</v>
      </c>
      <c r="CM12" s="945">
        <v>-16074383</v>
      </c>
      <c r="CN12" s="945">
        <v>-117557</v>
      </c>
      <c r="CO12" s="945">
        <v>0</v>
      </c>
      <c r="CP12" s="945">
        <v>0</v>
      </c>
      <c r="CQ12" s="945">
        <v>0</v>
      </c>
      <c r="CR12" s="945">
        <v>0</v>
      </c>
      <c r="CS12" s="945">
        <v>-2383515</v>
      </c>
      <c r="CT12" s="945">
        <v>-329646</v>
      </c>
      <c r="CU12" s="945">
        <v>-6012</v>
      </c>
      <c r="CV12" s="945">
        <v>0</v>
      </c>
      <c r="CW12" s="945">
        <v>0</v>
      </c>
      <c r="CX12" s="945">
        <v>0</v>
      </c>
      <c r="CY12" s="945">
        <v>-19721577</v>
      </c>
      <c r="CZ12" s="945">
        <v>0</v>
      </c>
      <c r="DA12" s="945">
        <v>89058858</v>
      </c>
      <c r="DB12" s="945">
        <v>135965419</v>
      </c>
      <c r="DC12" s="945">
        <v>91089416</v>
      </c>
      <c r="DD12" s="945">
        <v>-4712622</v>
      </c>
      <c r="DE12" s="945">
        <v>20186413</v>
      </c>
      <c r="DF12" s="945">
        <v>-11031590</v>
      </c>
      <c r="DG12" s="945">
        <v>0</v>
      </c>
      <c r="DH12" s="945">
        <v>-5496872</v>
      </c>
      <c r="DI12" s="945">
        <v>2421873</v>
      </c>
      <c r="DJ12" s="205"/>
      <c r="DK12" s="205"/>
      <c r="DL12" t="s">
        <v>913</v>
      </c>
      <c r="DM12" t="s">
        <v>913</v>
      </c>
      <c r="DN12" s="1419" t="s">
        <v>5499</v>
      </c>
      <c r="DO12" s="194" t="s">
        <v>4181</v>
      </c>
      <c r="DP12" s="1253" t="s">
        <v>4471</v>
      </c>
    </row>
    <row r="13" spans="1:136" s="194" customFormat="1" x14ac:dyDescent="0.25">
      <c r="A13" s="779">
        <v>9</v>
      </c>
      <c r="B13" s="706" t="s">
        <v>112</v>
      </c>
      <c r="C13" s="1255" t="s">
        <v>113</v>
      </c>
      <c r="D13" s="945">
        <v>320551</v>
      </c>
      <c r="E13" s="945">
        <v>3425090</v>
      </c>
      <c r="F13" s="945">
        <v>0</v>
      </c>
      <c r="G13" s="945">
        <v>320551</v>
      </c>
      <c r="H13" s="945">
        <v>585382</v>
      </c>
      <c r="I13" s="945">
        <v>62790</v>
      </c>
      <c r="J13" s="945">
        <v>0</v>
      </c>
      <c r="K13" s="945">
        <v>0</v>
      </c>
      <c r="L13" s="945">
        <v>0</v>
      </c>
      <c r="M13" s="945">
        <v>0</v>
      </c>
      <c r="N13" s="945">
        <v>0</v>
      </c>
      <c r="O13" s="945">
        <v>0</v>
      </c>
      <c r="P13" s="945">
        <v>0</v>
      </c>
      <c r="Q13" s="945">
        <v>0</v>
      </c>
      <c r="R13" s="945">
        <v>18676650</v>
      </c>
      <c r="S13" s="945">
        <v>269250</v>
      </c>
      <c r="T13" s="945">
        <v>2799772</v>
      </c>
      <c r="U13" s="945">
        <v>0</v>
      </c>
      <c r="V13" s="945">
        <v>57138</v>
      </c>
      <c r="W13" s="945">
        <v>122471</v>
      </c>
      <c r="X13" s="945">
        <v>0</v>
      </c>
      <c r="Y13" s="945">
        <v>2428</v>
      </c>
      <c r="Z13" s="945">
        <v>7334</v>
      </c>
      <c r="AA13" s="945">
        <v>0</v>
      </c>
      <c r="AB13" s="945">
        <v>150</v>
      </c>
      <c r="AC13" s="945">
        <v>2809</v>
      </c>
      <c r="AD13" s="945">
        <v>0</v>
      </c>
      <c r="AE13" s="945">
        <v>57</v>
      </c>
      <c r="AF13" s="945">
        <v>756</v>
      </c>
      <c r="AG13" s="945">
        <v>0</v>
      </c>
      <c r="AH13" s="945">
        <v>15</v>
      </c>
      <c r="AI13" s="945">
        <v>735</v>
      </c>
      <c r="AJ13" s="945">
        <v>0</v>
      </c>
      <c r="AK13" s="945">
        <v>15</v>
      </c>
      <c r="AL13" s="945">
        <v>381580</v>
      </c>
      <c r="AM13" s="945">
        <v>0</v>
      </c>
      <c r="AN13" s="945">
        <v>7787</v>
      </c>
      <c r="AO13" s="945">
        <v>1687649</v>
      </c>
      <c r="AP13" s="945">
        <v>0</v>
      </c>
      <c r="AQ13" s="945">
        <v>34121</v>
      </c>
      <c r="AR13" s="945">
        <v>6196739</v>
      </c>
      <c r="AS13" s="945">
        <v>6075074</v>
      </c>
      <c r="AT13" s="945">
        <v>0</v>
      </c>
      <c r="AU13" s="945">
        <v>121665</v>
      </c>
      <c r="AV13" s="945">
        <v>1195741</v>
      </c>
      <c r="AW13" s="945">
        <v>1171904</v>
      </c>
      <c r="AX13" s="945">
        <v>0</v>
      </c>
      <c r="AY13" s="945">
        <v>23837</v>
      </c>
      <c r="AZ13" s="945">
        <v>7392480</v>
      </c>
      <c r="BA13" s="945">
        <v>7246978</v>
      </c>
      <c r="BB13" s="945">
        <v>0</v>
      </c>
      <c r="BC13" s="945">
        <v>145502</v>
      </c>
      <c r="BD13" s="945">
        <v>0</v>
      </c>
      <c r="BE13" s="945">
        <v>0</v>
      </c>
      <c r="BF13" s="945">
        <v>0</v>
      </c>
      <c r="BG13" s="945">
        <v>0</v>
      </c>
      <c r="BH13" s="945">
        <v>0</v>
      </c>
      <c r="BI13" s="945">
        <v>0</v>
      </c>
      <c r="BJ13" s="945">
        <v>0</v>
      </c>
      <c r="BK13" s="945">
        <v>0</v>
      </c>
      <c r="BL13" s="945">
        <v>0</v>
      </c>
      <c r="BM13" s="945">
        <v>0</v>
      </c>
      <c r="BN13" s="945">
        <v>0</v>
      </c>
      <c r="BO13" s="945">
        <v>0</v>
      </c>
      <c r="BP13" s="945">
        <v>1177320</v>
      </c>
      <c r="BQ13" s="945">
        <v>1153773</v>
      </c>
      <c r="BR13" s="945">
        <v>0</v>
      </c>
      <c r="BS13" s="945">
        <v>23546</v>
      </c>
      <c r="BT13" s="945">
        <v>2354639</v>
      </c>
      <c r="BU13" s="945">
        <v>65359633</v>
      </c>
      <c r="BV13" s="945">
        <v>-513886</v>
      </c>
      <c r="BW13" s="945">
        <v>-103680</v>
      </c>
      <c r="BX13" s="945">
        <v>46805</v>
      </c>
      <c r="BY13" s="945">
        <v>0</v>
      </c>
      <c r="BZ13" s="945">
        <v>7942</v>
      </c>
      <c r="CA13" s="945">
        <v>-1475770</v>
      </c>
      <c r="CB13" s="945">
        <v>0</v>
      </c>
      <c r="CC13" s="945">
        <v>-2959866</v>
      </c>
      <c r="CD13" s="945">
        <v>-1289803</v>
      </c>
      <c r="CE13" s="945">
        <v>-4249669</v>
      </c>
      <c r="CF13" s="945">
        <v>5333533</v>
      </c>
      <c r="CG13" s="945">
        <v>2666766</v>
      </c>
      <c r="CH13" s="945">
        <v>2613431</v>
      </c>
      <c r="CI13" s="945">
        <v>0</v>
      </c>
      <c r="CJ13" s="945">
        <v>53335</v>
      </c>
      <c r="CK13" s="945">
        <v>-8249955</v>
      </c>
      <c r="CL13" s="945">
        <v>1447567</v>
      </c>
      <c r="CM13" s="945">
        <v>-5601527</v>
      </c>
      <c r="CN13" s="945">
        <v>-52444</v>
      </c>
      <c r="CO13" s="945">
        <v>-1990</v>
      </c>
      <c r="CP13" s="945">
        <v>-2855</v>
      </c>
      <c r="CQ13" s="945">
        <v>-5773</v>
      </c>
      <c r="CR13" s="945">
        <v>-3660</v>
      </c>
      <c r="CS13" s="945">
        <v>-1920050</v>
      </c>
      <c r="CT13" s="945">
        <v>-18139</v>
      </c>
      <c r="CU13" s="945">
        <v>0</v>
      </c>
      <c r="CV13" s="945">
        <v>0</v>
      </c>
      <c r="CW13" s="945">
        <v>0</v>
      </c>
      <c r="CX13" s="945">
        <v>0</v>
      </c>
      <c r="CY13" s="945">
        <v>-3200661</v>
      </c>
      <c r="CZ13" s="945">
        <v>-28036</v>
      </c>
      <c r="DA13" s="945">
        <v>62537835</v>
      </c>
      <c r="DB13" s="945">
        <v>80695419</v>
      </c>
      <c r="DC13" s="945">
        <v>58656746</v>
      </c>
      <c r="DD13" s="945">
        <v>-508142</v>
      </c>
      <c r="DE13" s="945">
        <v>1475770</v>
      </c>
      <c r="DF13" s="945">
        <v>-506943</v>
      </c>
      <c r="DG13" s="945">
        <v>-2889190</v>
      </c>
      <c r="DH13" s="945">
        <v>-982107</v>
      </c>
      <c r="DI13" s="945">
        <v>5333533</v>
      </c>
      <c r="DJ13" s="205"/>
      <c r="DK13" s="205"/>
      <c r="DL13" t="s">
        <v>914</v>
      </c>
      <c r="DM13" t="s">
        <v>913</v>
      </c>
      <c r="DN13" s="1419" t="s">
        <v>6951</v>
      </c>
      <c r="DO13" s="194" t="s">
        <v>7705</v>
      </c>
      <c r="DP13" s="1253" t="s">
        <v>4472</v>
      </c>
    </row>
    <row r="14" spans="1:136" s="194" customFormat="1" x14ac:dyDescent="0.25">
      <c r="A14" s="199">
        <v>10</v>
      </c>
      <c r="B14" s="706" t="s">
        <v>114</v>
      </c>
      <c r="C14" s="1255" t="s">
        <v>115</v>
      </c>
      <c r="D14" s="945">
        <v>222538</v>
      </c>
      <c r="E14" s="945">
        <v>1791765</v>
      </c>
      <c r="F14" s="945">
        <v>0</v>
      </c>
      <c r="G14" s="945">
        <v>222538</v>
      </c>
      <c r="H14" s="945">
        <v>0</v>
      </c>
      <c r="I14" s="945">
        <v>20931</v>
      </c>
      <c r="J14" s="945">
        <v>0</v>
      </c>
      <c r="K14" s="945">
        <v>0</v>
      </c>
      <c r="L14" s="945">
        <v>0</v>
      </c>
      <c r="M14" s="945">
        <v>0</v>
      </c>
      <c r="N14" s="945">
        <v>0</v>
      </c>
      <c r="O14" s="945">
        <v>0</v>
      </c>
      <c r="P14" s="945">
        <v>0</v>
      </c>
      <c r="Q14" s="945">
        <v>0</v>
      </c>
      <c r="R14" s="945">
        <v>27922325</v>
      </c>
      <c r="S14" s="945">
        <v>0</v>
      </c>
      <c r="T14" s="945">
        <v>1440240</v>
      </c>
      <c r="U14" s="945">
        <v>324054</v>
      </c>
      <c r="V14" s="945">
        <v>36006</v>
      </c>
      <c r="W14" s="945">
        <v>145196</v>
      </c>
      <c r="X14" s="945">
        <v>32669</v>
      </c>
      <c r="Y14" s="945">
        <v>3630</v>
      </c>
      <c r="Z14" s="945">
        <v>0</v>
      </c>
      <c r="AA14" s="945">
        <v>0</v>
      </c>
      <c r="AB14" s="945">
        <v>0</v>
      </c>
      <c r="AC14" s="945">
        <v>3077</v>
      </c>
      <c r="AD14" s="945">
        <v>692</v>
      </c>
      <c r="AE14" s="945">
        <v>77</v>
      </c>
      <c r="AF14" s="945">
        <v>749</v>
      </c>
      <c r="AG14" s="945">
        <v>168</v>
      </c>
      <c r="AH14" s="945">
        <v>19</v>
      </c>
      <c r="AI14" s="945">
        <v>0</v>
      </c>
      <c r="AJ14" s="945">
        <v>0</v>
      </c>
      <c r="AK14" s="945">
        <v>0</v>
      </c>
      <c r="AL14" s="945">
        <v>491141</v>
      </c>
      <c r="AM14" s="945">
        <v>110507</v>
      </c>
      <c r="AN14" s="945">
        <v>12279</v>
      </c>
      <c r="AO14" s="945">
        <v>3570447</v>
      </c>
      <c r="AP14" s="945">
        <v>803351</v>
      </c>
      <c r="AQ14" s="945">
        <v>89261</v>
      </c>
      <c r="AR14" s="945">
        <v>7809163</v>
      </c>
      <c r="AS14" s="945">
        <v>6248090</v>
      </c>
      <c r="AT14" s="945">
        <v>1404966</v>
      </c>
      <c r="AU14" s="945">
        <v>156107</v>
      </c>
      <c r="AV14" s="945">
        <v>1532653</v>
      </c>
      <c r="AW14" s="945">
        <v>1226122</v>
      </c>
      <c r="AX14" s="945">
        <v>275878</v>
      </c>
      <c r="AY14" s="945">
        <v>30653</v>
      </c>
      <c r="AZ14" s="945">
        <v>9341816</v>
      </c>
      <c r="BA14" s="945">
        <v>7474212</v>
      </c>
      <c r="BB14" s="945">
        <v>1680844</v>
      </c>
      <c r="BC14" s="945">
        <v>186760</v>
      </c>
      <c r="BD14" s="945">
        <v>0</v>
      </c>
      <c r="BE14" s="945">
        <v>0</v>
      </c>
      <c r="BF14" s="945">
        <v>0</v>
      </c>
      <c r="BG14" s="945">
        <v>0</v>
      </c>
      <c r="BH14" s="945">
        <v>0</v>
      </c>
      <c r="BI14" s="945">
        <v>0</v>
      </c>
      <c r="BJ14" s="945">
        <v>0</v>
      </c>
      <c r="BK14" s="945">
        <v>0</v>
      </c>
      <c r="BL14" s="945">
        <v>0</v>
      </c>
      <c r="BM14" s="945">
        <v>0</v>
      </c>
      <c r="BN14" s="945">
        <v>0</v>
      </c>
      <c r="BO14" s="945">
        <v>0</v>
      </c>
      <c r="BP14" s="945">
        <v>1186180</v>
      </c>
      <c r="BQ14" s="945">
        <v>948944</v>
      </c>
      <c r="BR14" s="945">
        <v>213512</v>
      </c>
      <c r="BS14" s="945">
        <v>23724</v>
      </c>
      <c r="BT14" s="945">
        <v>2372360</v>
      </c>
      <c r="BU14" s="945">
        <v>85605060</v>
      </c>
      <c r="BV14" s="945">
        <v>-845479</v>
      </c>
      <c r="BW14" s="945">
        <v>0</v>
      </c>
      <c r="BX14" s="945">
        <v>0</v>
      </c>
      <c r="BY14" s="945">
        <v>0</v>
      </c>
      <c r="BZ14" s="945">
        <v>55844</v>
      </c>
      <c r="CA14" s="945">
        <v>-1483250</v>
      </c>
      <c r="CB14" s="945">
        <v>-589800</v>
      </c>
      <c r="CC14" s="945">
        <v>-6733070</v>
      </c>
      <c r="CD14" s="945">
        <v>-2585000</v>
      </c>
      <c r="CE14" s="945">
        <v>-9907870</v>
      </c>
      <c r="CF14" s="945">
        <v>3487026</v>
      </c>
      <c r="CG14" s="945">
        <v>1743517</v>
      </c>
      <c r="CH14" s="945">
        <v>1394811</v>
      </c>
      <c r="CI14" s="945">
        <v>313831</v>
      </c>
      <c r="CJ14" s="945">
        <v>34869</v>
      </c>
      <c r="CK14" s="945">
        <v>-4586442</v>
      </c>
      <c r="CL14" s="945">
        <v>2063591</v>
      </c>
      <c r="CM14" s="945">
        <v>-4498318</v>
      </c>
      <c r="CN14" s="945">
        <v>-52759</v>
      </c>
      <c r="CO14" s="945">
        <v>-1804</v>
      </c>
      <c r="CP14" s="945">
        <v>-1804</v>
      </c>
      <c r="CQ14" s="945">
        <v>-7638</v>
      </c>
      <c r="CR14" s="945">
        <v>-18666</v>
      </c>
      <c r="CS14" s="945">
        <v>-3387536</v>
      </c>
      <c r="CT14" s="945">
        <v>-151</v>
      </c>
      <c r="CU14" s="945">
        <v>-61111</v>
      </c>
      <c r="CV14" s="945">
        <v>0</v>
      </c>
      <c r="CW14" s="945">
        <v>0</v>
      </c>
      <c r="CX14" s="945">
        <v>0</v>
      </c>
      <c r="CY14" s="945">
        <v>-8229377</v>
      </c>
      <c r="CZ14" s="945">
        <v>0</v>
      </c>
      <c r="DA14" s="945">
        <v>81994569</v>
      </c>
      <c r="DB14" s="945">
        <v>101745884</v>
      </c>
      <c r="DC14" s="945">
        <v>75341535</v>
      </c>
      <c r="DD14" s="945">
        <v>-517729</v>
      </c>
      <c r="DE14" s="945">
        <v>2568519</v>
      </c>
      <c r="DF14" s="945">
        <v>-2224799</v>
      </c>
      <c r="DG14" s="945">
        <v>-4580099</v>
      </c>
      <c r="DH14" s="945">
        <v>-96343</v>
      </c>
      <c r="DI14" s="945">
        <v>3487026</v>
      </c>
      <c r="DJ14" s="205"/>
      <c r="DK14" s="205"/>
      <c r="DL14" t="s">
        <v>913</v>
      </c>
      <c r="DM14" t="s">
        <v>913</v>
      </c>
      <c r="DN14" s="1419" t="s">
        <v>5499</v>
      </c>
      <c r="DO14" s="194" t="s">
        <v>4182</v>
      </c>
      <c r="DP14" s="1253" t="s">
        <v>4470</v>
      </c>
    </row>
    <row r="15" spans="1:136" s="194" customFormat="1" x14ac:dyDescent="0.25">
      <c r="A15" s="779">
        <v>11</v>
      </c>
      <c r="B15" s="706" t="s">
        <v>1244</v>
      </c>
      <c r="C15" s="1255" t="s">
        <v>117</v>
      </c>
      <c r="D15" s="945">
        <v>200786</v>
      </c>
      <c r="E15" s="945">
        <v>2003825</v>
      </c>
      <c r="F15" s="945">
        <v>156522</v>
      </c>
      <c r="G15" s="945">
        <v>200786</v>
      </c>
      <c r="H15" s="945">
        <v>0</v>
      </c>
      <c r="I15" s="945">
        <v>640704</v>
      </c>
      <c r="J15" s="945">
        <v>580836</v>
      </c>
      <c r="K15" s="945">
        <v>0</v>
      </c>
      <c r="L15" s="945">
        <v>0</v>
      </c>
      <c r="M15" s="945">
        <v>0</v>
      </c>
      <c r="N15" s="945">
        <v>224720</v>
      </c>
      <c r="O15" s="945">
        <v>0</v>
      </c>
      <c r="P15" s="945">
        <v>0</v>
      </c>
      <c r="Q15" s="945">
        <v>0</v>
      </c>
      <c r="R15" s="945">
        <v>23249733</v>
      </c>
      <c r="S15" s="945">
        <v>463250</v>
      </c>
      <c r="T15" s="945">
        <v>911517</v>
      </c>
      <c r="U15" s="945">
        <v>201482</v>
      </c>
      <c r="V15" s="945">
        <v>22387</v>
      </c>
      <c r="W15" s="945">
        <v>126921</v>
      </c>
      <c r="X15" s="945">
        <v>27202</v>
      </c>
      <c r="Y15" s="945">
        <v>3022</v>
      </c>
      <c r="Z15" s="945">
        <v>0</v>
      </c>
      <c r="AA15" s="945">
        <v>0</v>
      </c>
      <c r="AB15" s="945">
        <v>0</v>
      </c>
      <c r="AC15" s="945">
        <v>4219</v>
      </c>
      <c r="AD15" s="945">
        <v>949</v>
      </c>
      <c r="AE15" s="945">
        <v>105</v>
      </c>
      <c r="AF15" s="945">
        <v>7857</v>
      </c>
      <c r="AG15" s="945">
        <v>1768</v>
      </c>
      <c r="AH15" s="945">
        <v>196</v>
      </c>
      <c r="AI15" s="945">
        <v>0</v>
      </c>
      <c r="AJ15" s="945">
        <v>0</v>
      </c>
      <c r="AK15" s="945">
        <v>0</v>
      </c>
      <c r="AL15" s="945">
        <v>173830</v>
      </c>
      <c r="AM15" s="945">
        <v>37949</v>
      </c>
      <c r="AN15" s="945">
        <v>4217</v>
      </c>
      <c r="AO15" s="945">
        <v>2586217</v>
      </c>
      <c r="AP15" s="945">
        <v>581518</v>
      </c>
      <c r="AQ15" s="945">
        <v>64613</v>
      </c>
      <c r="AR15" s="945">
        <v>7497085</v>
      </c>
      <c r="AS15" s="945">
        <v>5947386</v>
      </c>
      <c r="AT15" s="945">
        <v>1405180</v>
      </c>
      <c r="AU15" s="945">
        <v>144519</v>
      </c>
      <c r="AV15" s="945">
        <v>1010743</v>
      </c>
      <c r="AW15" s="945">
        <v>809733</v>
      </c>
      <c r="AX15" s="945">
        <v>180909</v>
      </c>
      <c r="AY15" s="945">
        <v>20101</v>
      </c>
      <c r="AZ15" s="945">
        <v>8507828</v>
      </c>
      <c r="BA15" s="945">
        <v>6757119</v>
      </c>
      <c r="BB15" s="945">
        <v>1586089</v>
      </c>
      <c r="BC15" s="945">
        <v>164620</v>
      </c>
      <c r="BD15" s="945">
        <v>0</v>
      </c>
      <c r="BE15" s="945">
        <v>0</v>
      </c>
      <c r="BF15" s="945">
        <v>0</v>
      </c>
      <c r="BG15" s="945">
        <v>0</v>
      </c>
      <c r="BH15" s="945">
        <v>0</v>
      </c>
      <c r="BI15" s="945">
        <v>0</v>
      </c>
      <c r="BJ15" s="945">
        <v>0</v>
      </c>
      <c r="BK15" s="945">
        <v>0</v>
      </c>
      <c r="BL15" s="945">
        <v>0</v>
      </c>
      <c r="BM15" s="945">
        <v>0</v>
      </c>
      <c r="BN15" s="945">
        <v>0</v>
      </c>
      <c r="BO15" s="945">
        <v>0</v>
      </c>
      <c r="BP15" s="945">
        <v>-1543296</v>
      </c>
      <c r="BQ15" s="945">
        <v>-1234636</v>
      </c>
      <c r="BR15" s="945">
        <v>-277793</v>
      </c>
      <c r="BS15" s="945">
        <v>-30866</v>
      </c>
      <c r="BT15" s="945">
        <v>-3086591</v>
      </c>
      <c r="BU15" s="945">
        <v>80007324</v>
      </c>
      <c r="BV15" s="945">
        <v>-797256</v>
      </c>
      <c r="BW15" s="945">
        <v>0</v>
      </c>
      <c r="BX15" s="945">
        <v>-30186</v>
      </c>
      <c r="BY15" s="945">
        <v>0</v>
      </c>
      <c r="BZ15" s="945">
        <v>4736</v>
      </c>
      <c r="CA15" s="945">
        <v>-1550001</v>
      </c>
      <c r="CB15" s="945">
        <v>0</v>
      </c>
      <c r="CC15" s="945">
        <v>-3533324</v>
      </c>
      <c r="CD15" s="945">
        <v>-466676</v>
      </c>
      <c r="CE15" s="945">
        <v>-4000000</v>
      </c>
      <c r="CF15" s="945">
        <v>-4892784</v>
      </c>
      <c r="CG15" s="945">
        <v>-2446395</v>
      </c>
      <c r="CH15" s="945">
        <v>-1957113</v>
      </c>
      <c r="CI15" s="945">
        <v>-440349</v>
      </c>
      <c r="CJ15" s="945">
        <v>-48926</v>
      </c>
      <c r="CK15" s="945">
        <v>-3083234</v>
      </c>
      <c r="CL15" s="945">
        <v>2043559</v>
      </c>
      <c r="CM15" s="945">
        <v>-4173208</v>
      </c>
      <c r="CN15" s="945">
        <v>-12139</v>
      </c>
      <c r="CO15" s="945">
        <v>-42991</v>
      </c>
      <c r="CP15" s="945">
        <v>-42991</v>
      </c>
      <c r="CQ15" s="945">
        <v>-10820</v>
      </c>
      <c r="CR15" s="945">
        <v>-92997</v>
      </c>
      <c r="CS15" s="945">
        <v>-4342024</v>
      </c>
      <c r="CT15" s="945">
        <v>-580340</v>
      </c>
      <c r="CU15" s="945">
        <v>-176540</v>
      </c>
      <c r="CV15" s="945">
        <v>-3035</v>
      </c>
      <c r="CW15" s="945">
        <v>-21848</v>
      </c>
      <c r="CX15" s="945">
        <v>-32228</v>
      </c>
      <c r="CY15" s="945">
        <v>-6097772</v>
      </c>
      <c r="CZ15" s="945">
        <v>-218582</v>
      </c>
      <c r="DA15" s="945">
        <v>75273765</v>
      </c>
      <c r="DB15" s="945">
        <v>93398590</v>
      </c>
      <c r="DC15" s="945">
        <v>69866014</v>
      </c>
      <c r="DD15" s="945">
        <v>-97256</v>
      </c>
      <c r="DE15" s="945">
        <v>2197517</v>
      </c>
      <c r="DF15" s="945">
        <v>-3533018</v>
      </c>
      <c r="DG15" s="945">
        <v>0</v>
      </c>
      <c r="DH15" s="945">
        <v>-430978</v>
      </c>
      <c r="DI15" s="945">
        <v>-4892784</v>
      </c>
      <c r="DJ15" s="205"/>
      <c r="DK15" s="205"/>
      <c r="DL15" t="s">
        <v>913</v>
      </c>
      <c r="DM15" t="s">
        <v>913</v>
      </c>
      <c r="DN15" s="1419" t="s">
        <v>5499</v>
      </c>
      <c r="DO15" s="194" t="s">
        <v>4183</v>
      </c>
      <c r="DP15" s="1253" t="s">
        <v>4468</v>
      </c>
    </row>
    <row r="16" spans="1:136" s="194" customFormat="1" x14ac:dyDescent="0.25">
      <c r="A16" s="199">
        <v>12</v>
      </c>
      <c r="B16" s="706" t="s">
        <v>118</v>
      </c>
      <c r="C16" s="1255" t="s">
        <v>119</v>
      </c>
      <c r="D16" s="945">
        <v>174015</v>
      </c>
      <c r="E16" s="945">
        <v>1229831</v>
      </c>
      <c r="F16" s="945">
        <v>0</v>
      </c>
      <c r="G16" s="945">
        <v>174015</v>
      </c>
      <c r="H16" s="945">
        <v>0</v>
      </c>
      <c r="I16" s="945">
        <v>1485671</v>
      </c>
      <c r="J16" s="945">
        <v>0</v>
      </c>
      <c r="K16" s="945">
        <v>0</v>
      </c>
      <c r="L16" s="945">
        <v>0</v>
      </c>
      <c r="M16" s="945">
        <v>0</v>
      </c>
      <c r="N16" s="945">
        <v>0</v>
      </c>
      <c r="O16" s="945">
        <v>0</v>
      </c>
      <c r="P16" s="945">
        <v>0</v>
      </c>
      <c r="Q16" s="945">
        <v>0</v>
      </c>
      <c r="R16" s="945">
        <v>13695000</v>
      </c>
      <c r="S16" s="945">
        <v>0</v>
      </c>
      <c r="T16" s="945">
        <v>1332104</v>
      </c>
      <c r="U16" s="945">
        <v>299723</v>
      </c>
      <c r="V16" s="945">
        <v>33303</v>
      </c>
      <c r="W16" s="945">
        <v>71214</v>
      </c>
      <c r="X16" s="945">
        <v>16023</v>
      </c>
      <c r="Y16" s="945">
        <v>1780</v>
      </c>
      <c r="Z16" s="945">
        <v>0</v>
      </c>
      <c r="AA16" s="945">
        <v>0</v>
      </c>
      <c r="AB16" s="945">
        <v>0</v>
      </c>
      <c r="AC16" s="945">
        <v>8598</v>
      </c>
      <c r="AD16" s="945">
        <v>1934</v>
      </c>
      <c r="AE16" s="945">
        <v>215</v>
      </c>
      <c r="AF16" s="945">
        <v>10170</v>
      </c>
      <c r="AG16" s="945">
        <v>2288</v>
      </c>
      <c r="AH16" s="945">
        <v>254</v>
      </c>
      <c r="AI16" s="945">
        <v>0</v>
      </c>
      <c r="AJ16" s="945">
        <v>0</v>
      </c>
      <c r="AK16" s="945">
        <v>0</v>
      </c>
      <c r="AL16" s="945">
        <v>152434</v>
      </c>
      <c r="AM16" s="945">
        <v>34297</v>
      </c>
      <c r="AN16" s="945">
        <v>3811</v>
      </c>
      <c r="AO16" s="945">
        <v>1320980</v>
      </c>
      <c r="AP16" s="945">
        <v>297221</v>
      </c>
      <c r="AQ16" s="945">
        <v>33025</v>
      </c>
      <c r="AR16" s="945">
        <v>4920403</v>
      </c>
      <c r="AS16" s="945">
        <v>3990489</v>
      </c>
      <c r="AT16" s="945">
        <v>836923</v>
      </c>
      <c r="AU16" s="945">
        <v>92991</v>
      </c>
      <c r="AV16" s="945">
        <v>830956</v>
      </c>
      <c r="AW16" s="945">
        <v>664765</v>
      </c>
      <c r="AX16" s="945">
        <v>149572</v>
      </c>
      <c r="AY16" s="945">
        <v>16619</v>
      </c>
      <c r="AZ16" s="945">
        <v>5751359</v>
      </c>
      <c r="BA16" s="945">
        <v>4655254</v>
      </c>
      <c r="BB16" s="945">
        <v>986495</v>
      </c>
      <c r="BC16" s="945">
        <v>109610</v>
      </c>
      <c r="BD16" s="945">
        <v>0</v>
      </c>
      <c r="BE16" s="945">
        <v>0</v>
      </c>
      <c r="BF16" s="945">
        <v>0</v>
      </c>
      <c r="BG16" s="945">
        <v>0</v>
      </c>
      <c r="BH16" s="945">
        <v>0</v>
      </c>
      <c r="BI16" s="945">
        <v>0</v>
      </c>
      <c r="BJ16" s="945">
        <v>0</v>
      </c>
      <c r="BK16" s="945">
        <v>0</v>
      </c>
      <c r="BL16" s="945">
        <v>0</v>
      </c>
      <c r="BM16" s="945">
        <v>0</v>
      </c>
      <c r="BN16" s="945">
        <v>0</v>
      </c>
      <c r="BO16" s="945">
        <v>0</v>
      </c>
      <c r="BP16" s="945">
        <v>2259507</v>
      </c>
      <c r="BQ16" s="945">
        <v>1807605</v>
      </c>
      <c r="BR16" s="945">
        <v>406711</v>
      </c>
      <c r="BS16" s="945">
        <v>45190</v>
      </c>
      <c r="BT16" s="945">
        <v>4519013</v>
      </c>
      <c r="BU16" s="945">
        <v>50778834</v>
      </c>
      <c r="BV16" s="945">
        <v>-113854</v>
      </c>
      <c r="BW16" s="945">
        <v>0</v>
      </c>
      <c r="BX16" s="945">
        <v>127422</v>
      </c>
      <c r="BY16" s="945">
        <v>0</v>
      </c>
      <c r="BZ16" s="945">
        <v>873</v>
      </c>
      <c r="CA16" s="945">
        <v>-500000</v>
      </c>
      <c r="CB16" s="945">
        <v>0</v>
      </c>
      <c r="CC16" s="945">
        <v>-1623140</v>
      </c>
      <c r="CD16" s="945">
        <v>-1657398</v>
      </c>
      <c r="CE16" s="945">
        <v>-3280538</v>
      </c>
      <c r="CF16" s="945">
        <v>3709168</v>
      </c>
      <c r="CG16" s="945">
        <v>1854585</v>
      </c>
      <c r="CH16" s="945">
        <v>1483667</v>
      </c>
      <c r="CI16" s="945">
        <v>333826</v>
      </c>
      <c r="CJ16" s="945">
        <v>37090</v>
      </c>
      <c r="CK16" s="945">
        <v>-4739789</v>
      </c>
      <c r="CL16" s="945">
        <v>1191427</v>
      </c>
      <c r="CM16" s="945">
        <v>-3416384</v>
      </c>
      <c r="CN16" s="945">
        <v>-44197</v>
      </c>
      <c r="CO16" s="945">
        <v>-25700</v>
      </c>
      <c r="CP16" s="945">
        <v>-25700</v>
      </c>
      <c r="CQ16" s="945">
        <v>-21709</v>
      </c>
      <c r="CR16" s="945">
        <v>-260551</v>
      </c>
      <c r="CS16" s="945">
        <v>-1081724</v>
      </c>
      <c r="CT16" s="945">
        <v>-87397</v>
      </c>
      <c r="CU16" s="945">
        <v>-49631</v>
      </c>
      <c r="CV16" s="945">
        <v>0</v>
      </c>
      <c r="CW16" s="945">
        <v>0</v>
      </c>
      <c r="CX16" s="945">
        <v>0</v>
      </c>
      <c r="CY16" s="945">
        <v>-3086073</v>
      </c>
      <c r="CZ16" s="945">
        <v>0</v>
      </c>
      <c r="DA16" s="945">
        <v>48041139</v>
      </c>
      <c r="DB16" s="945">
        <v>60887584</v>
      </c>
      <c r="DC16" s="945">
        <v>46313152</v>
      </c>
      <c r="DD16" s="945">
        <v>-162233</v>
      </c>
      <c r="DE16" s="945">
        <v>5929649</v>
      </c>
      <c r="DF16" s="945">
        <v>-896498</v>
      </c>
      <c r="DG16" s="945">
        <v>0</v>
      </c>
      <c r="DH16" s="945">
        <v>-2490867</v>
      </c>
      <c r="DI16" s="945">
        <v>3709168</v>
      </c>
      <c r="DJ16" s="205"/>
      <c r="DK16" s="205"/>
      <c r="DL16" t="s">
        <v>914</v>
      </c>
      <c r="DM16" t="s">
        <v>914</v>
      </c>
      <c r="DN16" s="1419" t="s">
        <v>5499</v>
      </c>
      <c r="DO16" s="194" t="s">
        <v>4184</v>
      </c>
      <c r="DP16" s="1253" t="s">
        <v>4469</v>
      </c>
    </row>
    <row r="17" spans="1:120" s="194" customFormat="1" x14ac:dyDescent="0.25">
      <c r="A17" s="779">
        <v>13</v>
      </c>
      <c r="B17" s="706" t="s">
        <v>1245</v>
      </c>
      <c r="C17" s="1255" t="s">
        <v>121</v>
      </c>
      <c r="D17" s="945">
        <v>268074</v>
      </c>
      <c r="E17" s="945">
        <v>3424705</v>
      </c>
      <c r="F17" s="945">
        <v>83315</v>
      </c>
      <c r="G17" s="945">
        <v>268074</v>
      </c>
      <c r="H17" s="945">
        <v>1660957</v>
      </c>
      <c r="I17" s="945">
        <v>19929</v>
      </c>
      <c r="J17" s="945">
        <v>0</v>
      </c>
      <c r="K17" s="945">
        <v>0</v>
      </c>
      <c r="L17" s="945">
        <v>0</v>
      </c>
      <c r="M17" s="945">
        <v>0</v>
      </c>
      <c r="N17" s="945">
        <v>0</v>
      </c>
      <c r="O17" s="945">
        <v>0</v>
      </c>
      <c r="P17" s="945">
        <v>0</v>
      </c>
      <c r="Q17" s="945">
        <v>0</v>
      </c>
      <c r="R17" s="945">
        <v>26406500</v>
      </c>
      <c r="S17" s="945">
        <v>1149000</v>
      </c>
      <c r="T17" s="945">
        <v>4180403</v>
      </c>
      <c r="U17" s="945">
        <v>217743</v>
      </c>
      <c r="V17" s="945">
        <v>43549</v>
      </c>
      <c r="W17" s="945">
        <v>337624</v>
      </c>
      <c r="X17" s="945">
        <v>17164</v>
      </c>
      <c r="Y17" s="945">
        <v>3433</v>
      </c>
      <c r="Z17" s="945">
        <v>0</v>
      </c>
      <c r="AA17" s="945">
        <v>0</v>
      </c>
      <c r="AB17" s="945">
        <v>0</v>
      </c>
      <c r="AC17" s="945">
        <v>15510</v>
      </c>
      <c r="AD17" s="945">
        <v>825</v>
      </c>
      <c r="AE17" s="945">
        <v>165</v>
      </c>
      <c r="AF17" s="945">
        <v>10394</v>
      </c>
      <c r="AG17" s="945">
        <v>553</v>
      </c>
      <c r="AH17" s="945">
        <v>111</v>
      </c>
      <c r="AI17" s="945">
        <v>0</v>
      </c>
      <c r="AJ17" s="945">
        <v>0</v>
      </c>
      <c r="AK17" s="945">
        <v>0</v>
      </c>
      <c r="AL17" s="945">
        <v>1050931</v>
      </c>
      <c r="AM17" s="945">
        <v>55901</v>
      </c>
      <c r="AN17" s="945">
        <v>11180</v>
      </c>
      <c r="AO17" s="945">
        <v>6640322</v>
      </c>
      <c r="AP17" s="945">
        <v>329500</v>
      </c>
      <c r="AQ17" s="945">
        <v>65900</v>
      </c>
      <c r="AR17" s="945">
        <v>12792380</v>
      </c>
      <c r="AS17" s="945">
        <v>12042206</v>
      </c>
      <c r="AT17" s="945">
        <v>625145</v>
      </c>
      <c r="AU17" s="945">
        <v>125029</v>
      </c>
      <c r="AV17" s="945">
        <v>2894598</v>
      </c>
      <c r="AW17" s="945">
        <v>2727818</v>
      </c>
      <c r="AX17" s="945">
        <v>138983</v>
      </c>
      <c r="AY17" s="945">
        <v>27797</v>
      </c>
      <c r="AZ17" s="945">
        <v>15686978</v>
      </c>
      <c r="BA17" s="945">
        <v>14770024</v>
      </c>
      <c r="BB17" s="945">
        <v>764128</v>
      </c>
      <c r="BC17" s="945">
        <v>152826</v>
      </c>
      <c r="BD17" s="945">
        <v>26697</v>
      </c>
      <c r="BE17" s="945">
        <v>0</v>
      </c>
      <c r="BF17" s="945">
        <v>0</v>
      </c>
      <c r="BG17" s="945">
        <v>0</v>
      </c>
      <c r="BH17" s="945">
        <v>0</v>
      </c>
      <c r="BI17" s="945">
        <v>0</v>
      </c>
      <c r="BJ17" s="945">
        <v>0</v>
      </c>
      <c r="BK17" s="945">
        <v>0</v>
      </c>
      <c r="BL17" s="945">
        <v>0</v>
      </c>
      <c r="BM17" s="945">
        <v>0</v>
      </c>
      <c r="BN17" s="945">
        <v>0</v>
      </c>
      <c r="BO17" s="945">
        <v>0</v>
      </c>
      <c r="BP17" s="945">
        <v>0</v>
      </c>
      <c r="BQ17" s="945">
        <v>-57055</v>
      </c>
      <c r="BR17" s="945">
        <v>-3035</v>
      </c>
      <c r="BS17" s="945">
        <v>-607</v>
      </c>
      <c r="BT17" s="945">
        <v>-60697</v>
      </c>
      <c r="BU17" s="945">
        <v>66285060</v>
      </c>
      <c r="BV17" s="945">
        <v>-294752</v>
      </c>
      <c r="BW17" s="945">
        <v>-51753</v>
      </c>
      <c r="BX17" s="945">
        <v>-55291</v>
      </c>
      <c r="BY17" s="945">
        <v>0</v>
      </c>
      <c r="BZ17" s="945">
        <v>0</v>
      </c>
      <c r="CA17" s="945">
        <v>-1044107</v>
      </c>
      <c r="CB17" s="945">
        <v>-20127</v>
      </c>
      <c r="CC17" s="945">
        <v>-3127375</v>
      </c>
      <c r="CD17" s="945">
        <v>-2381511</v>
      </c>
      <c r="CE17" s="945">
        <v>-5529013</v>
      </c>
      <c r="CF17" s="945">
        <v>5624719</v>
      </c>
      <c r="CG17" s="945">
        <v>382</v>
      </c>
      <c r="CH17" s="945">
        <v>5286897</v>
      </c>
      <c r="CI17" s="945">
        <v>281196</v>
      </c>
      <c r="CJ17" s="945">
        <v>56245</v>
      </c>
      <c r="CK17" s="945">
        <v>-6183156</v>
      </c>
      <c r="CL17" s="945">
        <v>1761173</v>
      </c>
      <c r="CM17" s="945">
        <v>-11243530</v>
      </c>
      <c r="CN17" s="945">
        <v>-154336</v>
      </c>
      <c r="CO17" s="945">
        <v>-13112</v>
      </c>
      <c r="CP17" s="945">
        <v>-13114</v>
      </c>
      <c r="CQ17" s="945">
        <v>-16688</v>
      </c>
      <c r="CR17" s="945">
        <v>-36631</v>
      </c>
      <c r="CS17" s="945">
        <v>-4386564</v>
      </c>
      <c r="CT17" s="945">
        <v>-89864</v>
      </c>
      <c r="CU17" s="945">
        <v>-31654</v>
      </c>
      <c r="CV17" s="945">
        <v>-19883</v>
      </c>
      <c r="CW17" s="945">
        <v>0</v>
      </c>
      <c r="CX17" s="945">
        <v>-18155</v>
      </c>
      <c r="CY17" s="945">
        <v>-7061910</v>
      </c>
      <c r="CZ17" s="945">
        <v>-29778</v>
      </c>
      <c r="DA17" s="945">
        <v>69538446</v>
      </c>
      <c r="DB17" s="945">
        <v>90070201</v>
      </c>
      <c r="DC17" s="945">
        <v>56555836</v>
      </c>
      <c r="DD17" s="945">
        <v>-503823</v>
      </c>
      <c r="DE17" s="945">
        <v>3626743</v>
      </c>
      <c r="DF17" s="945">
        <v>-4446710</v>
      </c>
      <c r="DG17" s="945">
        <v>0</v>
      </c>
      <c r="DH17" s="945">
        <v>-3956028</v>
      </c>
      <c r="DI17" s="945">
        <v>5624719</v>
      </c>
      <c r="DJ17" s="205"/>
      <c r="DK17" s="205"/>
      <c r="DL17" t="s">
        <v>913</v>
      </c>
      <c r="DM17" t="s">
        <v>913</v>
      </c>
      <c r="DN17" s="1419" t="s">
        <v>6951</v>
      </c>
      <c r="DO17" s="194" t="s">
        <v>4185</v>
      </c>
      <c r="DP17" s="1253" t="s">
        <v>4473</v>
      </c>
    </row>
    <row r="18" spans="1:120" s="194" customFormat="1" x14ac:dyDescent="0.25">
      <c r="A18" s="199">
        <v>14</v>
      </c>
      <c r="B18" s="706" t="s">
        <v>122</v>
      </c>
      <c r="C18" s="1255" t="s">
        <v>123</v>
      </c>
      <c r="D18" s="945">
        <v>238394</v>
      </c>
      <c r="E18" s="945">
        <v>3340064</v>
      </c>
      <c r="F18" s="945">
        <v>0</v>
      </c>
      <c r="G18" s="945">
        <v>238394</v>
      </c>
      <c r="H18" s="945">
        <v>0</v>
      </c>
      <c r="I18" s="945">
        <v>913020</v>
      </c>
      <c r="J18" s="945">
        <v>0</v>
      </c>
      <c r="K18" s="945">
        <v>0</v>
      </c>
      <c r="L18" s="945">
        <v>0</v>
      </c>
      <c r="M18" s="945">
        <v>0</v>
      </c>
      <c r="N18" s="945">
        <v>0</v>
      </c>
      <c r="O18" s="945">
        <v>0</v>
      </c>
      <c r="P18" s="945">
        <v>0</v>
      </c>
      <c r="Q18" s="945">
        <v>0</v>
      </c>
      <c r="R18" s="945">
        <v>19919450</v>
      </c>
      <c r="S18" s="945">
        <v>0</v>
      </c>
      <c r="T18" s="945">
        <v>1957865</v>
      </c>
      <c r="U18" s="945">
        <v>0</v>
      </c>
      <c r="V18" s="945">
        <v>39956</v>
      </c>
      <c r="W18" s="945">
        <v>126887</v>
      </c>
      <c r="X18" s="945">
        <v>0</v>
      </c>
      <c r="Y18" s="945">
        <v>2590</v>
      </c>
      <c r="Z18" s="945">
        <v>19561</v>
      </c>
      <c r="AA18" s="945">
        <v>0</v>
      </c>
      <c r="AB18" s="945">
        <v>399</v>
      </c>
      <c r="AC18" s="945">
        <v>0</v>
      </c>
      <c r="AD18" s="945">
        <v>0</v>
      </c>
      <c r="AE18" s="945">
        <v>0</v>
      </c>
      <c r="AF18" s="945">
        <v>14490</v>
      </c>
      <c r="AG18" s="945">
        <v>0</v>
      </c>
      <c r="AH18" s="945">
        <v>296</v>
      </c>
      <c r="AI18" s="945">
        <v>0</v>
      </c>
      <c r="AJ18" s="945">
        <v>0</v>
      </c>
      <c r="AK18" s="945">
        <v>0</v>
      </c>
      <c r="AL18" s="945">
        <v>427932</v>
      </c>
      <c r="AM18" s="945">
        <v>0</v>
      </c>
      <c r="AN18" s="945">
        <v>8733</v>
      </c>
      <c r="AO18" s="945">
        <v>2167199</v>
      </c>
      <c r="AP18" s="945">
        <v>0</v>
      </c>
      <c r="AQ18" s="945">
        <v>44229</v>
      </c>
      <c r="AR18" s="945">
        <v>8052382</v>
      </c>
      <c r="AS18" s="945">
        <v>7894607</v>
      </c>
      <c r="AT18" s="945">
        <v>0</v>
      </c>
      <c r="AU18" s="945">
        <v>157775</v>
      </c>
      <c r="AV18" s="945">
        <v>1092858</v>
      </c>
      <c r="AW18" s="945">
        <v>1071001</v>
      </c>
      <c r="AX18" s="945">
        <v>0</v>
      </c>
      <c r="AY18" s="945">
        <v>21857</v>
      </c>
      <c r="AZ18" s="945">
        <v>9145240</v>
      </c>
      <c r="BA18" s="945">
        <v>8965608</v>
      </c>
      <c r="BB18" s="945">
        <v>0</v>
      </c>
      <c r="BC18" s="945">
        <v>179632</v>
      </c>
      <c r="BD18" s="945">
        <v>0</v>
      </c>
      <c r="BE18" s="945">
        <v>0</v>
      </c>
      <c r="BF18" s="945">
        <v>0</v>
      </c>
      <c r="BG18" s="945">
        <v>0</v>
      </c>
      <c r="BH18" s="945">
        <v>0</v>
      </c>
      <c r="BI18" s="945">
        <v>0</v>
      </c>
      <c r="BJ18" s="945">
        <v>0</v>
      </c>
      <c r="BK18" s="945">
        <v>0</v>
      </c>
      <c r="BL18" s="945">
        <v>0</v>
      </c>
      <c r="BM18" s="945">
        <v>0</v>
      </c>
      <c r="BN18" s="945">
        <v>0</v>
      </c>
      <c r="BO18" s="945">
        <v>0</v>
      </c>
      <c r="BP18" s="945">
        <v>1456539</v>
      </c>
      <c r="BQ18" s="945">
        <v>1427408</v>
      </c>
      <c r="BR18" s="945">
        <v>0</v>
      </c>
      <c r="BS18" s="945">
        <v>29131</v>
      </c>
      <c r="BT18" s="945">
        <v>2913077</v>
      </c>
      <c r="BU18" s="945">
        <v>87606681</v>
      </c>
      <c r="BV18" s="945">
        <v>-923527</v>
      </c>
      <c r="BW18" s="945">
        <v>0</v>
      </c>
      <c r="BX18" s="945">
        <v>-12742</v>
      </c>
      <c r="BY18" s="945">
        <v>0</v>
      </c>
      <c r="BZ18" s="945">
        <v>15928</v>
      </c>
      <c r="CA18" s="945">
        <v>-3913000</v>
      </c>
      <c r="CB18" s="945">
        <v>0</v>
      </c>
      <c r="CC18" s="945">
        <v>-1956801</v>
      </c>
      <c r="CD18" s="945">
        <v>-2970997</v>
      </c>
      <c r="CE18" s="945">
        <v>-4927798</v>
      </c>
      <c r="CF18" s="945">
        <v>2755115</v>
      </c>
      <c r="CG18" s="945">
        <v>1377556</v>
      </c>
      <c r="CH18" s="945">
        <v>1350005</v>
      </c>
      <c r="CI18" s="945">
        <v>0</v>
      </c>
      <c r="CJ18" s="945">
        <v>27553</v>
      </c>
      <c r="CK18" s="945">
        <v>-5441311</v>
      </c>
      <c r="CL18" s="945">
        <v>2180999</v>
      </c>
      <c r="CM18" s="945">
        <v>-7351370</v>
      </c>
      <c r="CN18" s="945">
        <v>-139452</v>
      </c>
      <c r="CO18" s="945">
        <v>-27461</v>
      </c>
      <c r="CP18" s="945">
        <v>-28234</v>
      </c>
      <c r="CQ18" s="945">
        <v>-11901</v>
      </c>
      <c r="CR18" s="945">
        <v>0</v>
      </c>
      <c r="CS18" s="945">
        <v>-3375551</v>
      </c>
      <c r="CT18" s="945">
        <v>-31731</v>
      </c>
      <c r="CU18" s="945">
        <v>0</v>
      </c>
      <c r="CV18" s="945">
        <v>-73</v>
      </c>
      <c r="CW18" s="945">
        <v>0</v>
      </c>
      <c r="CX18" s="945">
        <v>-570</v>
      </c>
      <c r="CY18" s="945">
        <v>-4464618</v>
      </c>
      <c r="CZ18" s="945">
        <v>0</v>
      </c>
      <c r="DA18" s="945">
        <v>84680804</v>
      </c>
      <c r="DB18" s="945">
        <v>101264724</v>
      </c>
      <c r="DC18" s="945">
        <v>74211070</v>
      </c>
      <c r="DD18" s="945">
        <v>-251527</v>
      </c>
      <c r="DE18" s="945">
        <v>6443876</v>
      </c>
      <c r="DF18" s="945">
        <v>-2339888</v>
      </c>
      <c r="DG18" s="945">
        <v>-2866912</v>
      </c>
      <c r="DH18" s="945">
        <v>-1132331</v>
      </c>
      <c r="DI18" s="945">
        <v>2755115</v>
      </c>
      <c r="DJ18" s="205"/>
      <c r="DK18" s="205"/>
      <c r="DL18" t="s">
        <v>913</v>
      </c>
      <c r="DM18" t="s">
        <v>913</v>
      </c>
      <c r="DN18" s="1419" t="s">
        <v>5499</v>
      </c>
      <c r="DO18" s="194" t="s">
        <v>4186</v>
      </c>
      <c r="DP18" s="1253" t="s">
        <v>4470</v>
      </c>
    </row>
    <row r="19" spans="1:120" s="194" customFormat="1" x14ac:dyDescent="0.25">
      <c r="A19" s="779">
        <v>15</v>
      </c>
      <c r="B19" s="706" t="s">
        <v>124</v>
      </c>
      <c r="C19" s="1255" t="s">
        <v>125</v>
      </c>
      <c r="D19" s="945">
        <v>242476</v>
      </c>
      <c r="E19" s="945">
        <v>1767724</v>
      </c>
      <c r="F19" s="945">
        <v>0</v>
      </c>
      <c r="G19" s="945">
        <v>242476</v>
      </c>
      <c r="H19" s="945">
        <v>0</v>
      </c>
      <c r="I19" s="945">
        <v>28119</v>
      </c>
      <c r="J19" s="945">
        <v>0</v>
      </c>
      <c r="K19" s="945">
        <v>0</v>
      </c>
      <c r="L19" s="945">
        <v>0</v>
      </c>
      <c r="M19" s="945">
        <v>0</v>
      </c>
      <c r="N19" s="945">
        <v>0</v>
      </c>
      <c r="O19" s="945">
        <v>0</v>
      </c>
      <c r="P19" s="945">
        <v>0</v>
      </c>
      <c r="Q19" s="945">
        <v>0</v>
      </c>
      <c r="R19" s="945">
        <v>17651000</v>
      </c>
      <c r="S19" s="945">
        <v>0</v>
      </c>
      <c r="T19" s="945">
        <v>1385396</v>
      </c>
      <c r="U19" s="945">
        <v>1708654</v>
      </c>
      <c r="V19" s="945">
        <v>0</v>
      </c>
      <c r="W19" s="945">
        <v>68839</v>
      </c>
      <c r="X19" s="945">
        <v>84901</v>
      </c>
      <c r="Y19" s="945">
        <v>0</v>
      </c>
      <c r="Z19" s="945">
        <v>1123</v>
      </c>
      <c r="AA19" s="945">
        <v>1385</v>
      </c>
      <c r="AB19" s="945">
        <v>0</v>
      </c>
      <c r="AC19" s="945">
        <v>2860</v>
      </c>
      <c r="AD19" s="945">
        <v>3528</v>
      </c>
      <c r="AE19" s="945">
        <v>0</v>
      </c>
      <c r="AF19" s="945">
        <v>0</v>
      </c>
      <c r="AG19" s="945">
        <v>0</v>
      </c>
      <c r="AH19" s="945">
        <v>0</v>
      </c>
      <c r="AI19" s="945">
        <v>0</v>
      </c>
      <c r="AJ19" s="945">
        <v>0</v>
      </c>
      <c r="AK19" s="945">
        <v>0</v>
      </c>
      <c r="AL19" s="945">
        <v>231936</v>
      </c>
      <c r="AM19" s="945">
        <v>286056</v>
      </c>
      <c r="AN19" s="945">
        <v>0</v>
      </c>
      <c r="AO19" s="945">
        <v>1434487</v>
      </c>
      <c r="AP19" s="945">
        <v>1769202</v>
      </c>
      <c r="AQ19" s="945">
        <v>0</v>
      </c>
      <c r="AR19" s="945">
        <v>11610290</v>
      </c>
      <c r="AS19" s="945">
        <v>5201428</v>
      </c>
      <c r="AT19" s="945">
        <v>6408862</v>
      </c>
      <c r="AU19" s="945">
        <v>0</v>
      </c>
      <c r="AV19" s="945">
        <v>1617157</v>
      </c>
      <c r="AW19" s="945">
        <v>724100</v>
      </c>
      <c r="AX19" s="945">
        <v>893057</v>
      </c>
      <c r="AY19" s="945">
        <v>0</v>
      </c>
      <c r="AZ19" s="945">
        <v>13227447</v>
      </c>
      <c r="BA19" s="945">
        <v>5925528</v>
      </c>
      <c r="BB19" s="945">
        <v>7301919</v>
      </c>
      <c r="BC19" s="945">
        <v>0</v>
      </c>
      <c r="BD19" s="945">
        <v>0</v>
      </c>
      <c r="BE19" s="945">
        <v>0</v>
      </c>
      <c r="BF19" s="945">
        <v>0</v>
      </c>
      <c r="BG19" s="945">
        <v>0</v>
      </c>
      <c r="BH19" s="945">
        <v>0</v>
      </c>
      <c r="BI19" s="945">
        <v>0</v>
      </c>
      <c r="BJ19" s="945">
        <v>0</v>
      </c>
      <c r="BK19" s="945">
        <v>0</v>
      </c>
      <c r="BL19" s="945">
        <v>0</v>
      </c>
      <c r="BM19" s="945">
        <v>0</v>
      </c>
      <c r="BN19" s="945">
        <v>0</v>
      </c>
      <c r="BO19" s="945">
        <v>0</v>
      </c>
      <c r="BP19" s="945">
        <v>-2981499</v>
      </c>
      <c r="BQ19" s="945">
        <v>-2710454</v>
      </c>
      <c r="BR19" s="945">
        <v>-3342893</v>
      </c>
      <c r="BS19" s="945">
        <v>0</v>
      </c>
      <c r="BT19" s="945">
        <v>-9034846</v>
      </c>
      <c r="BU19" s="945">
        <v>95835734</v>
      </c>
      <c r="BV19" s="945">
        <v>-1397032</v>
      </c>
      <c r="BW19" s="945">
        <v>0</v>
      </c>
      <c r="BX19" s="945">
        <v>246606</v>
      </c>
      <c r="BY19" s="945">
        <v>0</v>
      </c>
      <c r="BZ19" s="945">
        <v>25940</v>
      </c>
      <c r="CA19" s="945">
        <v>-2144568</v>
      </c>
      <c r="CB19" s="945">
        <v>0</v>
      </c>
      <c r="CC19" s="945">
        <v>-694565</v>
      </c>
      <c r="CD19" s="945">
        <v>-8965920</v>
      </c>
      <c r="CE19" s="945">
        <v>-9660485</v>
      </c>
      <c r="CF19" s="945">
        <v>-7786098</v>
      </c>
      <c r="CG19" s="945">
        <v>-2569409</v>
      </c>
      <c r="CH19" s="945">
        <v>-2335832</v>
      </c>
      <c r="CI19" s="945">
        <v>-2880856</v>
      </c>
      <c r="CJ19" s="945">
        <v>0</v>
      </c>
      <c r="CK19" s="945">
        <v>-6223765</v>
      </c>
      <c r="CL19" s="945">
        <v>2279817</v>
      </c>
      <c r="CM19" s="945">
        <v>-9558430</v>
      </c>
      <c r="CN19" s="945">
        <v>-109384</v>
      </c>
      <c r="CO19" s="945">
        <v>0</v>
      </c>
      <c r="CP19" s="945">
        <v>0</v>
      </c>
      <c r="CQ19" s="945">
        <v>-9150</v>
      </c>
      <c r="CR19" s="945">
        <v>-3746</v>
      </c>
      <c r="CS19" s="945">
        <v>-1939924</v>
      </c>
      <c r="CT19" s="945">
        <v>0</v>
      </c>
      <c r="CU19" s="945">
        <v>0</v>
      </c>
      <c r="CV19" s="945">
        <v>0</v>
      </c>
      <c r="CW19" s="945">
        <v>0</v>
      </c>
      <c r="CX19" s="945">
        <v>0</v>
      </c>
      <c r="CY19" s="945">
        <v>-4445851</v>
      </c>
      <c r="CZ19" s="945">
        <v>0</v>
      </c>
      <c r="DA19" s="945">
        <v>85211907</v>
      </c>
      <c r="DB19" s="945">
        <v>108809710</v>
      </c>
      <c r="DC19" s="945">
        <v>79098679</v>
      </c>
      <c r="DD19" s="945">
        <v>-511960</v>
      </c>
      <c r="DE19" s="945">
        <v>6355023</v>
      </c>
      <c r="DF19" s="945">
        <v>-3270453</v>
      </c>
      <c r="DG19" s="945">
        <v>0</v>
      </c>
      <c r="DH19" s="945">
        <v>-4491330</v>
      </c>
      <c r="DI19" s="945">
        <v>-7786098</v>
      </c>
      <c r="DJ19" s="205"/>
      <c r="DK19" s="205"/>
      <c r="DL19" t="s">
        <v>913</v>
      </c>
      <c r="DM19" t="s">
        <v>913</v>
      </c>
      <c r="DN19" s="1419" t="s">
        <v>5499</v>
      </c>
      <c r="DO19" s="194" t="s">
        <v>4187</v>
      </c>
      <c r="DP19" s="1253" t="s">
        <v>4471</v>
      </c>
    </row>
    <row r="20" spans="1:120" s="194" customFormat="1" x14ac:dyDescent="0.25">
      <c r="A20" s="199">
        <v>16</v>
      </c>
      <c r="B20" s="706" t="s">
        <v>126</v>
      </c>
      <c r="C20" s="1255" t="s">
        <v>127</v>
      </c>
      <c r="D20" s="945">
        <v>1806958</v>
      </c>
      <c r="E20" s="945">
        <v>14872776</v>
      </c>
      <c r="F20" s="945">
        <v>0</v>
      </c>
      <c r="G20" s="945">
        <v>1806958</v>
      </c>
      <c r="H20" s="945">
        <v>18968532</v>
      </c>
      <c r="I20" s="945">
        <v>0</v>
      </c>
      <c r="J20" s="945">
        <v>0</v>
      </c>
      <c r="K20" s="945">
        <v>0</v>
      </c>
      <c r="L20" s="945">
        <v>0</v>
      </c>
      <c r="M20" s="945">
        <v>0</v>
      </c>
      <c r="N20" s="945">
        <v>0</v>
      </c>
      <c r="O20" s="945">
        <v>0</v>
      </c>
      <c r="P20" s="945">
        <v>0</v>
      </c>
      <c r="Q20" s="945">
        <v>0</v>
      </c>
      <c r="R20" s="945">
        <v>128172300</v>
      </c>
      <c r="S20" s="945">
        <v>3725500</v>
      </c>
      <c r="T20" s="945">
        <v>27249847</v>
      </c>
      <c r="U20" s="945">
        <v>0</v>
      </c>
      <c r="V20" s="945">
        <v>271406</v>
      </c>
      <c r="W20" s="945">
        <v>1698009</v>
      </c>
      <c r="X20" s="945">
        <v>0</v>
      </c>
      <c r="Y20" s="945">
        <v>16662</v>
      </c>
      <c r="Z20" s="945">
        <v>0</v>
      </c>
      <c r="AA20" s="945">
        <v>0</v>
      </c>
      <c r="AB20" s="945">
        <v>0</v>
      </c>
      <c r="AC20" s="945">
        <v>0</v>
      </c>
      <c r="AD20" s="945">
        <v>0</v>
      </c>
      <c r="AE20" s="945">
        <v>0</v>
      </c>
      <c r="AF20" s="945">
        <v>0</v>
      </c>
      <c r="AG20" s="945">
        <v>0</v>
      </c>
      <c r="AH20" s="945">
        <v>0</v>
      </c>
      <c r="AI20" s="945">
        <v>0</v>
      </c>
      <c r="AJ20" s="945">
        <v>0</v>
      </c>
      <c r="AK20" s="945">
        <v>0</v>
      </c>
      <c r="AL20" s="945">
        <v>6652124</v>
      </c>
      <c r="AM20" s="945">
        <v>0</v>
      </c>
      <c r="AN20" s="945">
        <v>65488</v>
      </c>
      <c r="AO20" s="945">
        <v>46388421</v>
      </c>
      <c r="AP20" s="945">
        <v>0</v>
      </c>
      <c r="AQ20" s="945">
        <v>435697</v>
      </c>
      <c r="AR20" s="945">
        <v>85550400</v>
      </c>
      <c r="AS20" s="945">
        <v>84729695</v>
      </c>
      <c r="AT20" s="945">
        <v>0</v>
      </c>
      <c r="AU20" s="945">
        <v>820705</v>
      </c>
      <c r="AV20" s="945">
        <v>17516822</v>
      </c>
      <c r="AW20" s="945">
        <v>17349221</v>
      </c>
      <c r="AX20" s="945">
        <v>0</v>
      </c>
      <c r="AY20" s="945">
        <v>167601</v>
      </c>
      <c r="AZ20" s="945">
        <v>103067222</v>
      </c>
      <c r="BA20" s="945">
        <v>102078916</v>
      </c>
      <c r="BB20" s="945">
        <v>0</v>
      </c>
      <c r="BC20" s="945">
        <v>988306</v>
      </c>
      <c r="BD20" s="945">
        <v>0</v>
      </c>
      <c r="BE20" s="945">
        <v>0</v>
      </c>
      <c r="BF20" s="945">
        <v>0</v>
      </c>
      <c r="BG20" s="945">
        <v>0</v>
      </c>
      <c r="BH20" s="945">
        <v>0</v>
      </c>
      <c r="BI20" s="945">
        <v>0</v>
      </c>
      <c r="BJ20" s="945">
        <v>0</v>
      </c>
      <c r="BK20" s="945">
        <v>0</v>
      </c>
      <c r="BL20" s="945">
        <v>0</v>
      </c>
      <c r="BM20" s="945">
        <v>0</v>
      </c>
      <c r="BN20" s="945">
        <v>0</v>
      </c>
      <c r="BO20" s="945">
        <v>0</v>
      </c>
      <c r="BP20" s="945">
        <v>0</v>
      </c>
      <c r="BQ20" s="945">
        <v>-60088963</v>
      </c>
      <c r="BR20" s="945">
        <v>0</v>
      </c>
      <c r="BS20" s="945">
        <v>-606959</v>
      </c>
      <c r="BT20" s="945">
        <v>-60695922</v>
      </c>
      <c r="BU20" s="945">
        <v>439976281</v>
      </c>
      <c r="BV20" s="945">
        <v>-7936053</v>
      </c>
      <c r="BW20" s="945">
        <v>0</v>
      </c>
      <c r="BX20" s="945">
        <v>0</v>
      </c>
      <c r="BY20" s="945">
        <v>0</v>
      </c>
      <c r="BZ20" s="945">
        <v>651480</v>
      </c>
      <c r="CA20" s="945">
        <v>-93396287</v>
      </c>
      <c r="CB20" s="945">
        <v>0</v>
      </c>
      <c r="CC20" s="945">
        <v>-26116290</v>
      </c>
      <c r="CD20" s="945">
        <v>-14025094</v>
      </c>
      <c r="CE20" s="945">
        <v>-40141384</v>
      </c>
      <c r="CF20" s="945">
        <v>-49747394</v>
      </c>
      <c r="CG20" s="945">
        <v>15905</v>
      </c>
      <c r="CH20" s="945">
        <v>-49265826</v>
      </c>
      <c r="CI20" s="945">
        <v>0</v>
      </c>
      <c r="CJ20" s="945">
        <v>-497474</v>
      </c>
      <c r="CK20" s="945">
        <v>-40930207</v>
      </c>
      <c r="CL20" s="945">
        <v>11439758</v>
      </c>
      <c r="CM20" s="945">
        <v>-45900317</v>
      </c>
      <c r="CN20" s="945">
        <v>-135000</v>
      </c>
      <c r="CO20" s="945">
        <v>0</v>
      </c>
      <c r="CP20" s="945">
        <v>0</v>
      </c>
      <c r="CQ20" s="945">
        <v>0</v>
      </c>
      <c r="CR20" s="945">
        <v>-72043</v>
      </c>
      <c r="CS20" s="945">
        <v>-24622227</v>
      </c>
      <c r="CT20" s="945">
        <v>-292030</v>
      </c>
      <c r="CU20" s="945">
        <v>0</v>
      </c>
      <c r="CV20" s="945">
        <v>0</v>
      </c>
      <c r="CW20" s="945">
        <v>0</v>
      </c>
      <c r="CX20" s="945">
        <v>0</v>
      </c>
      <c r="CY20" s="945">
        <v>-47442447</v>
      </c>
      <c r="CZ20" s="945">
        <v>0</v>
      </c>
      <c r="DA20" s="945">
        <v>387792418</v>
      </c>
      <c r="DB20" s="945">
        <v>565032145</v>
      </c>
      <c r="DC20" s="945">
        <v>391655782</v>
      </c>
      <c r="DD20" s="945">
        <v>-11486850</v>
      </c>
      <c r="DE20" s="945">
        <v>141932026</v>
      </c>
      <c r="DF20" s="945">
        <v>-47237712</v>
      </c>
      <c r="DG20" s="945">
        <v>0</v>
      </c>
      <c r="DH20" s="945">
        <v>-25384806</v>
      </c>
      <c r="DI20" s="945">
        <v>-49747394</v>
      </c>
      <c r="DJ20" s="205"/>
      <c r="DK20" s="205" t="s">
        <v>914</v>
      </c>
      <c r="DL20" t="s">
        <v>913</v>
      </c>
      <c r="DM20" t="s">
        <v>913</v>
      </c>
      <c r="DN20" s="1419" t="s">
        <v>5499</v>
      </c>
      <c r="DO20" s="194" t="s">
        <v>4188</v>
      </c>
      <c r="DP20" s="1253" t="s">
        <v>4474</v>
      </c>
    </row>
    <row r="21" spans="1:120" s="194" customFormat="1" x14ac:dyDescent="0.25">
      <c r="A21" s="779">
        <v>17</v>
      </c>
      <c r="B21" s="706" t="s">
        <v>128</v>
      </c>
      <c r="C21" s="1255" t="s">
        <v>129</v>
      </c>
      <c r="D21" s="945">
        <v>106386</v>
      </c>
      <c r="E21" s="945">
        <v>552658</v>
      </c>
      <c r="F21" s="945">
        <v>0</v>
      </c>
      <c r="G21" s="945">
        <v>106386</v>
      </c>
      <c r="H21" s="945">
        <v>0</v>
      </c>
      <c r="I21" s="945">
        <v>0</v>
      </c>
      <c r="J21" s="945">
        <v>0</v>
      </c>
      <c r="K21" s="945">
        <v>0</v>
      </c>
      <c r="L21" s="945">
        <v>0</v>
      </c>
      <c r="M21" s="945">
        <v>0</v>
      </c>
      <c r="N21" s="945">
        <v>0</v>
      </c>
      <c r="O21" s="945">
        <v>0</v>
      </c>
      <c r="P21" s="945">
        <v>0</v>
      </c>
      <c r="Q21" s="945">
        <v>0</v>
      </c>
      <c r="R21" s="945">
        <v>9942650</v>
      </c>
      <c r="S21" s="945">
        <v>0</v>
      </c>
      <c r="T21" s="945">
        <v>711948</v>
      </c>
      <c r="U21" s="945">
        <v>160189</v>
      </c>
      <c r="V21" s="945">
        <v>17799</v>
      </c>
      <c r="W21" s="945">
        <v>51702</v>
      </c>
      <c r="X21" s="945">
        <v>11633</v>
      </c>
      <c r="Y21" s="945">
        <v>1293</v>
      </c>
      <c r="Z21" s="945">
        <v>185</v>
      </c>
      <c r="AA21" s="945">
        <v>42</v>
      </c>
      <c r="AB21" s="945">
        <v>5</v>
      </c>
      <c r="AC21" s="945">
        <v>345</v>
      </c>
      <c r="AD21" s="945">
        <v>77</v>
      </c>
      <c r="AE21" s="945">
        <v>9</v>
      </c>
      <c r="AF21" s="945">
        <v>0</v>
      </c>
      <c r="AG21" s="945">
        <v>0</v>
      </c>
      <c r="AH21" s="945">
        <v>0</v>
      </c>
      <c r="AI21" s="945">
        <v>0</v>
      </c>
      <c r="AJ21" s="945">
        <v>0</v>
      </c>
      <c r="AK21" s="945">
        <v>0</v>
      </c>
      <c r="AL21" s="945">
        <v>97393</v>
      </c>
      <c r="AM21" s="945">
        <v>21914</v>
      </c>
      <c r="AN21" s="945">
        <v>2435</v>
      </c>
      <c r="AO21" s="945">
        <v>675937</v>
      </c>
      <c r="AP21" s="945">
        <v>152086</v>
      </c>
      <c r="AQ21" s="945">
        <v>16898</v>
      </c>
      <c r="AR21" s="945">
        <v>4646424</v>
      </c>
      <c r="AS21" s="945">
        <v>3717140</v>
      </c>
      <c r="AT21" s="945">
        <v>836356</v>
      </c>
      <c r="AU21" s="945">
        <v>92928</v>
      </c>
      <c r="AV21" s="945">
        <v>422748</v>
      </c>
      <c r="AW21" s="945">
        <v>338198</v>
      </c>
      <c r="AX21" s="945">
        <v>76095</v>
      </c>
      <c r="AY21" s="945">
        <v>8455</v>
      </c>
      <c r="AZ21" s="945">
        <v>5069172</v>
      </c>
      <c r="BA21" s="945">
        <v>4055338</v>
      </c>
      <c r="BB21" s="945">
        <v>912451</v>
      </c>
      <c r="BC21" s="945">
        <v>101383</v>
      </c>
      <c r="BD21" s="945">
        <v>0</v>
      </c>
      <c r="BE21" s="945">
        <v>0</v>
      </c>
      <c r="BF21" s="945">
        <v>0</v>
      </c>
      <c r="BG21" s="945">
        <v>0</v>
      </c>
      <c r="BH21" s="945">
        <v>0</v>
      </c>
      <c r="BI21" s="945">
        <v>0</v>
      </c>
      <c r="BJ21" s="945">
        <v>0</v>
      </c>
      <c r="BK21" s="945">
        <v>0</v>
      </c>
      <c r="BL21" s="945">
        <v>0</v>
      </c>
      <c r="BM21" s="945">
        <v>0</v>
      </c>
      <c r="BN21" s="945">
        <v>0</v>
      </c>
      <c r="BO21" s="945">
        <v>0</v>
      </c>
      <c r="BP21" s="945">
        <v>-296443</v>
      </c>
      <c r="BQ21" s="945">
        <v>-237154</v>
      </c>
      <c r="BR21" s="945">
        <v>-53360</v>
      </c>
      <c r="BS21" s="945">
        <v>-5929</v>
      </c>
      <c r="BT21" s="945">
        <v>-592885</v>
      </c>
      <c r="BU21" s="945">
        <v>52649984</v>
      </c>
      <c r="BV21" s="945">
        <v>-233603</v>
      </c>
      <c r="BW21" s="945">
        <v>0</v>
      </c>
      <c r="BX21" s="945">
        <v>146169</v>
      </c>
      <c r="BY21" s="945">
        <v>0</v>
      </c>
      <c r="BZ21" s="945">
        <v>13950</v>
      </c>
      <c r="CA21" s="945">
        <v>-465070</v>
      </c>
      <c r="CB21" s="945">
        <v>0</v>
      </c>
      <c r="CC21" s="945">
        <v>-3302309</v>
      </c>
      <c r="CD21" s="945">
        <v>-1201732</v>
      </c>
      <c r="CE21" s="945">
        <v>-4504041</v>
      </c>
      <c r="CF21" s="945">
        <v>1509053</v>
      </c>
      <c r="CG21" s="945">
        <v>754521</v>
      </c>
      <c r="CH21" s="945">
        <v>603623</v>
      </c>
      <c r="CI21" s="945">
        <v>135816</v>
      </c>
      <c r="CJ21" s="945">
        <v>15092</v>
      </c>
      <c r="CK21" s="945">
        <v>-2502247</v>
      </c>
      <c r="CL21" s="945">
        <v>1273662</v>
      </c>
      <c r="CM21" s="945">
        <v>-1546858</v>
      </c>
      <c r="CN21" s="945">
        <v>-50226</v>
      </c>
      <c r="CO21" s="945">
        <v>0</v>
      </c>
      <c r="CP21" s="945">
        <v>0</v>
      </c>
      <c r="CQ21" s="945">
        <v>-883</v>
      </c>
      <c r="CR21" s="945">
        <v>-122505</v>
      </c>
      <c r="CS21" s="945">
        <v>-689524</v>
      </c>
      <c r="CT21" s="945">
        <v>-82690</v>
      </c>
      <c r="CU21" s="945">
        <v>-5887</v>
      </c>
      <c r="CV21" s="945">
        <v>-4934</v>
      </c>
      <c r="CW21" s="945">
        <v>0</v>
      </c>
      <c r="CX21" s="945">
        <v>0</v>
      </c>
      <c r="CY21" s="945">
        <v>-1513079</v>
      </c>
      <c r="CZ21" s="945">
        <v>0</v>
      </c>
      <c r="DA21" s="945">
        <v>49488463</v>
      </c>
      <c r="DB21" s="945">
        <v>54930692</v>
      </c>
      <c r="DC21" s="945">
        <v>48607494</v>
      </c>
      <c r="DD21" s="945">
        <v>0</v>
      </c>
      <c r="DE21" s="945">
        <v>1841770</v>
      </c>
      <c r="DF21" s="945">
        <v>-1636337</v>
      </c>
      <c r="DG21" s="945">
        <v>0</v>
      </c>
      <c r="DH21" s="945">
        <v>-2313652</v>
      </c>
      <c r="DI21" s="945">
        <v>1509053</v>
      </c>
      <c r="DJ21" s="205"/>
      <c r="DK21" s="205"/>
      <c r="DL21" t="s">
        <v>913</v>
      </c>
      <c r="DM21" t="s">
        <v>914</v>
      </c>
      <c r="DN21" s="1419" t="s">
        <v>5499</v>
      </c>
      <c r="DO21" s="194" t="s">
        <v>4189</v>
      </c>
      <c r="DP21" s="1253" t="s">
        <v>4469</v>
      </c>
    </row>
    <row r="22" spans="1:120" s="194" customFormat="1" x14ac:dyDescent="0.25">
      <c r="A22" s="199">
        <v>18</v>
      </c>
      <c r="B22" s="706" t="s">
        <v>831</v>
      </c>
      <c r="C22" s="1255" t="s">
        <v>131</v>
      </c>
      <c r="D22" s="945">
        <v>289050</v>
      </c>
      <c r="E22" s="945">
        <v>1372207</v>
      </c>
      <c r="F22" s="945">
        <v>0</v>
      </c>
      <c r="G22" s="945">
        <v>289050</v>
      </c>
      <c r="H22" s="945">
        <v>0</v>
      </c>
      <c r="I22" s="945">
        <v>0</v>
      </c>
      <c r="J22" s="945">
        <v>0</v>
      </c>
      <c r="K22" s="945">
        <v>0</v>
      </c>
      <c r="L22" s="945">
        <v>0</v>
      </c>
      <c r="M22" s="945">
        <v>0</v>
      </c>
      <c r="N22" s="945">
        <v>0</v>
      </c>
      <c r="O22" s="945">
        <v>0</v>
      </c>
      <c r="P22" s="945">
        <v>0</v>
      </c>
      <c r="Q22" s="945">
        <v>0</v>
      </c>
      <c r="R22" s="945">
        <v>5147500</v>
      </c>
      <c r="S22" s="945">
        <v>0</v>
      </c>
      <c r="T22" s="945">
        <v>2769152</v>
      </c>
      <c r="U22" s="945">
        <v>0</v>
      </c>
      <c r="V22" s="945">
        <v>56513</v>
      </c>
      <c r="W22" s="945">
        <v>32790</v>
      </c>
      <c r="X22" s="945">
        <v>0</v>
      </c>
      <c r="Y22" s="945">
        <v>669</v>
      </c>
      <c r="Z22" s="945">
        <v>12250</v>
      </c>
      <c r="AA22" s="945">
        <v>0</v>
      </c>
      <c r="AB22" s="945">
        <v>250</v>
      </c>
      <c r="AC22" s="945">
        <v>0</v>
      </c>
      <c r="AD22" s="945">
        <v>0</v>
      </c>
      <c r="AE22" s="945">
        <v>0</v>
      </c>
      <c r="AF22" s="945">
        <v>832</v>
      </c>
      <c r="AG22" s="945">
        <v>0</v>
      </c>
      <c r="AH22" s="945">
        <v>17</v>
      </c>
      <c r="AI22" s="945">
        <v>0</v>
      </c>
      <c r="AJ22" s="945">
        <v>0</v>
      </c>
      <c r="AK22" s="945">
        <v>0</v>
      </c>
      <c r="AL22" s="945">
        <v>0</v>
      </c>
      <c r="AM22" s="945">
        <v>0</v>
      </c>
      <c r="AN22" s="945">
        <v>0</v>
      </c>
      <c r="AO22" s="945">
        <v>1430970</v>
      </c>
      <c r="AP22" s="945">
        <v>0</v>
      </c>
      <c r="AQ22" s="945">
        <v>29203</v>
      </c>
      <c r="AR22" s="945">
        <v>4326051</v>
      </c>
      <c r="AS22" s="945">
        <v>4239530</v>
      </c>
      <c r="AT22" s="945">
        <v>0</v>
      </c>
      <c r="AU22" s="945">
        <v>86521</v>
      </c>
      <c r="AV22" s="945">
        <v>1041737</v>
      </c>
      <c r="AW22" s="945">
        <v>1020902</v>
      </c>
      <c r="AX22" s="945">
        <v>0</v>
      </c>
      <c r="AY22" s="945">
        <v>20835</v>
      </c>
      <c r="AZ22" s="945">
        <v>5367788</v>
      </c>
      <c r="BA22" s="945">
        <v>5260432</v>
      </c>
      <c r="BB22" s="945">
        <v>0</v>
      </c>
      <c r="BC22" s="945">
        <v>107356</v>
      </c>
      <c r="BD22" s="945">
        <v>0</v>
      </c>
      <c r="BE22" s="945">
        <v>0</v>
      </c>
      <c r="BF22" s="945">
        <v>0</v>
      </c>
      <c r="BG22" s="945">
        <v>0</v>
      </c>
      <c r="BH22" s="945">
        <v>0</v>
      </c>
      <c r="BI22" s="945">
        <v>0</v>
      </c>
      <c r="BJ22" s="945">
        <v>0</v>
      </c>
      <c r="BK22" s="945">
        <v>0</v>
      </c>
      <c r="BL22" s="945">
        <v>0</v>
      </c>
      <c r="BM22" s="945">
        <v>0</v>
      </c>
      <c r="BN22" s="945">
        <v>0</v>
      </c>
      <c r="BO22" s="945">
        <v>0</v>
      </c>
      <c r="BP22" s="945">
        <v>1711829</v>
      </c>
      <c r="BQ22" s="945">
        <v>1677592</v>
      </c>
      <c r="BR22" s="945">
        <v>0</v>
      </c>
      <c r="BS22" s="945">
        <v>34237</v>
      </c>
      <c r="BT22" s="945">
        <v>3423658</v>
      </c>
      <c r="BU22" s="945">
        <v>45771428</v>
      </c>
      <c r="BV22" s="945">
        <v>-759766</v>
      </c>
      <c r="BW22" s="945">
        <v>0</v>
      </c>
      <c r="BX22" s="945">
        <v>191854</v>
      </c>
      <c r="BY22" s="945">
        <v>0</v>
      </c>
      <c r="BZ22" s="945">
        <v>17025</v>
      </c>
      <c r="CA22" s="945">
        <v>-3197000</v>
      </c>
      <c r="CB22" s="945">
        <v>0</v>
      </c>
      <c r="CC22" s="945">
        <v>-1544765</v>
      </c>
      <c r="CD22" s="945">
        <v>-3781707</v>
      </c>
      <c r="CE22" s="945">
        <v>-5326472</v>
      </c>
      <c r="CF22" s="945">
        <v>3430007</v>
      </c>
      <c r="CG22" s="945">
        <v>1715003</v>
      </c>
      <c r="CH22" s="945">
        <v>1680705</v>
      </c>
      <c r="CI22" s="945">
        <v>0</v>
      </c>
      <c r="CJ22" s="945">
        <v>34300</v>
      </c>
      <c r="CK22" s="945">
        <v>-8745087</v>
      </c>
      <c r="CL22" s="945">
        <v>1063308</v>
      </c>
      <c r="CM22" s="945">
        <v>-5253606</v>
      </c>
      <c r="CN22" s="945">
        <v>-66726</v>
      </c>
      <c r="CO22" s="945">
        <v>-1668</v>
      </c>
      <c r="CP22" s="945">
        <v>-1668</v>
      </c>
      <c r="CQ22" s="945">
        <v>0</v>
      </c>
      <c r="CR22" s="945">
        <v>-11762</v>
      </c>
      <c r="CS22" s="945">
        <v>-2340543</v>
      </c>
      <c r="CT22" s="945">
        <v>-29692</v>
      </c>
      <c r="CU22" s="945">
        <v>0</v>
      </c>
      <c r="CV22" s="945">
        <v>0</v>
      </c>
      <c r="CW22" s="945">
        <v>0</v>
      </c>
      <c r="CX22" s="945">
        <v>0</v>
      </c>
      <c r="CY22" s="945">
        <v>-3046495</v>
      </c>
      <c r="CZ22" s="945">
        <v>0</v>
      </c>
      <c r="DA22" s="945">
        <v>41866430</v>
      </c>
      <c r="DB22" s="945">
        <v>63119161</v>
      </c>
      <c r="DC22" s="945">
        <v>40848471</v>
      </c>
      <c r="DD22" s="945">
        <v>-160766</v>
      </c>
      <c r="DE22" s="945">
        <v>3198664</v>
      </c>
      <c r="DF22" s="945">
        <v>-1401073</v>
      </c>
      <c r="DG22" s="945">
        <v>0</v>
      </c>
      <c r="DH22" s="945">
        <v>-3652181</v>
      </c>
      <c r="DI22" s="945">
        <v>3430007</v>
      </c>
      <c r="DJ22" s="205"/>
      <c r="DK22" s="205"/>
      <c r="DL22" t="s">
        <v>913</v>
      </c>
      <c r="DM22" t="s">
        <v>913</v>
      </c>
      <c r="DN22" s="1419" t="s">
        <v>5499</v>
      </c>
      <c r="DO22" s="194" t="s">
        <v>4190</v>
      </c>
      <c r="DP22" s="1253" t="s">
        <v>4475</v>
      </c>
    </row>
    <row r="23" spans="1:120" s="194" customFormat="1" x14ac:dyDescent="0.25">
      <c r="A23" s="779">
        <v>19</v>
      </c>
      <c r="B23" s="706" t="s">
        <v>830</v>
      </c>
      <c r="C23" s="1255" t="s">
        <v>133</v>
      </c>
      <c r="D23" s="945">
        <v>236205</v>
      </c>
      <c r="E23" s="945">
        <v>594580</v>
      </c>
      <c r="F23" s="945">
        <v>40340</v>
      </c>
      <c r="G23" s="945">
        <v>236205</v>
      </c>
      <c r="H23" s="945">
        <v>495444</v>
      </c>
      <c r="I23" s="945">
        <v>1348</v>
      </c>
      <c r="J23" s="945">
        <v>0</v>
      </c>
      <c r="K23" s="945">
        <v>0</v>
      </c>
      <c r="L23" s="945">
        <v>0</v>
      </c>
      <c r="M23" s="945">
        <v>0</v>
      </c>
      <c r="N23" s="945">
        <v>210983</v>
      </c>
      <c r="O23" s="945">
        <v>0</v>
      </c>
      <c r="P23" s="945">
        <v>0</v>
      </c>
      <c r="Q23" s="945">
        <v>0</v>
      </c>
      <c r="R23" s="945">
        <v>15048750</v>
      </c>
      <c r="S23" s="945">
        <v>1026250</v>
      </c>
      <c r="T23" s="945">
        <v>2938069</v>
      </c>
      <c r="U23" s="945">
        <v>0</v>
      </c>
      <c r="V23" s="945">
        <v>55672</v>
      </c>
      <c r="W23" s="945">
        <v>109202</v>
      </c>
      <c r="X23" s="945">
        <v>0</v>
      </c>
      <c r="Y23" s="945">
        <v>1956</v>
      </c>
      <c r="Z23" s="945">
        <v>0</v>
      </c>
      <c r="AA23" s="945">
        <v>0</v>
      </c>
      <c r="AB23" s="945">
        <v>0</v>
      </c>
      <c r="AC23" s="945">
        <v>9637</v>
      </c>
      <c r="AD23" s="945">
        <v>0</v>
      </c>
      <c r="AE23" s="945">
        <v>197</v>
      </c>
      <c r="AF23" s="945">
        <v>0</v>
      </c>
      <c r="AG23" s="945">
        <v>0</v>
      </c>
      <c r="AH23" s="945">
        <v>0</v>
      </c>
      <c r="AI23" s="945">
        <v>0</v>
      </c>
      <c r="AJ23" s="945">
        <v>0</v>
      </c>
      <c r="AK23" s="945">
        <v>0</v>
      </c>
      <c r="AL23" s="945">
        <v>160095</v>
      </c>
      <c r="AM23" s="945">
        <v>0</v>
      </c>
      <c r="AN23" s="945">
        <v>3152</v>
      </c>
      <c r="AO23" s="945">
        <v>3679790</v>
      </c>
      <c r="AP23" s="945">
        <v>0</v>
      </c>
      <c r="AQ23" s="945">
        <v>74404</v>
      </c>
      <c r="AR23" s="945">
        <v>3241650</v>
      </c>
      <c r="AS23" s="945">
        <v>3179584</v>
      </c>
      <c r="AT23" s="945">
        <v>0</v>
      </c>
      <c r="AU23" s="945">
        <v>62066</v>
      </c>
      <c r="AV23" s="945">
        <v>1571314</v>
      </c>
      <c r="AW23" s="945">
        <v>1541129</v>
      </c>
      <c r="AX23" s="945">
        <v>0</v>
      </c>
      <c r="AY23" s="945">
        <v>30185</v>
      </c>
      <c r="AZ23" s="945">
        <v>4812964</v>
      </c>
      <c r="BA23" s="945">
        <v>4720713</v>
      </c>
      <c r="BB23" s="945">
        <v>0</v>
      </c>
      <c r="BC23" s="945">
        <v>92251</v>
      </c>
      <c r="BD23" s="945">
        <v>0</v>
      </c>
      <c r="BE23" s="945">
        <v>0</v>
      </c>
      <c r="BF23" s="945">
        <v>0</v>
      </c>
      <c r="BG23" s="945">
        <v>0</v>
      </c>
      <c r="BH23" s="945">
        <v>0</v>
      </c>
      <c r="BI23" s="945">
        <v>0</v>
      </c>
      <c r="BJ23" s="945">
        <v>0</v>
      </c>
      <c r="BK23" s="945">
        <v>0</v>
      </c>
      <c r="BL23" s="945">
        <v>0</v>
      </c>
      <c r="BM23" s="945">
        <v>0</v>
      </c>
      <c r="BN23" s="945">
        <v>0</v>
      </c>
      <c r="BO23" s="945">
        <v>0</v>
      </c>
      <c r="BP23" s="945">
        <v>3259443</v>
      </c>
      <c r="BQ23" s="945">
        <v>3194254</v>
      </c>
      <c r="BR23" s="945">
        <v>0</v>
      </c>
      <c r="BS23" s="945">
        <v>65189</v>
      </c>
      <c r="BT23" s="945">
        <v>6518885</v>
      </c>
      <c r="BU23" s="945">
        <v>33411881</v>
      </c>
      <c r="BV23" s="945">
        <v>-673348</v>
      </c>
      <c r="BW23" s="945">
        <v>-29162</v>
      </c>
      <c r="BX23" s="945">
        <v>9134</v>
      </c>
      <c r="BY23" s="945">
        <v>0</v>
      </c>
      <c r="BZ23" s="945">
        <v>19033</v>
      </c>
      <c r="CA23" s="945">
        <v>-5490818</v>
      </c>
      <c r="CB23" s="945">
        <v>0</v>
      </c>
      <c r="CC23" s="945">
        <v>-4100000</v>
      </c>
      <c r="CD23" s="945">
        <v>-2900000</v>
      </c>
      <c r="CE23" s="945">
        <v>-7000000</v>
      </c>
      <c r="CF23" s="945">
        <v>12184040</v>
      </c>
      <c r="CG23" s="945">
        <v>6092020</v>
      </c>
      <c r="CH23" s="945">
        <v>5970180</v>
      </c>
      <c r="CI23" s="945">
        <v>0</v>
      </c>
      <c r="CJ23" s="945">
        <v>121841</v>
      </c>
      <c r="CK23" s="945">
        <v>-8839745</v>
      </c>
      <c r="CL23" s="945">
        <v>986503</v>
      </c>
      <c r="CM23" s="945">
        <v>-3430222</v>
      </c>
      <c r="CN23" s="945">
        <v>0</v>
      </c>
      <c r="CO23" s="945">
        <v>0</v>
      </c>
      <c r="CP23" s="945">
        <v>0</v>
      </c>
      <c r="CQ23" s="945">
        <v>-18046</v>
      </c>
      <c r="CR23" s="945">
        <v>-20705</v>
      </c>
      <c r="CS23" s="945">
        <v>-1641168</v>
      </c>
      <c r="CT23" s="945">
        <v>-4838</v>
      </c>
      <c r="CU23" s="945">
        <v>-20096</v>
      </c>
      <c r="CV23" s="945">
        <v>0</v>
      </c>
      <c r="CW23" s="945">
        <v>0</v>
      </c>
      <c r="CX23" s="945">
        <v>0</v>
      </c>
      <c r="CY23" s="945">
        <v>-7182450</v>
      </c>
      <c r="CZ23" s="945">
        <v>-316045</v>
      </c>
      <c r="DA23" s="945">
        <v>37130451</v>
      </c>
      <c r="DB23" s="945">
        <v>57225557</v>
      </c>
      <c r="DC23" s="945">
        <v>35245522</v>
      </c>
      <c r="DD23" s="945">
        <v>-473947</v>
      </c>
      <c r="DE23" s="945">
        <v>9351375</v>
      </c>
      <c r="DF23" s="945">
        <v>-75399</v>
      </c>
      <c r="DG23" s="945">
        <v>-2338079</v>
      </c>
      <c r="DH23" s="945">
        <v>-38004</v>
      </c>
      <c r="DI23" s="945">
        <v>12184040</v>
      </c>
      <c r="DJ23" s="205"/>
      <c r="DK23" s="205"/>
      <c r="DL23" t="s">
        <v>913</v>
      </c>
      <c r="DM23" t="s">
        <v>913</v>
      </c>
      <c r="DN23" s="1419" t="s">
        <v>5499</v>
      </c>
      <c r="DO23" s="194" t="s">
        <v>4191</v>
      </c>
      <c r="DP23" s="1253" t="s">
        <v>4475</v>
      </c>
    </row>
    <row r="24" spans="1:120" s="194" customFormat="1" x14ac:dyDescent="0.25">
      <c r="A24" s="199">
        <v>20</v>
      </c>
      <c r="B24" s="706" t="s">
        <v>134</v>
      </c>
      <c r="C24" s="1255" t="s">
        <v>135</v>
      </c>
      <c r="D24" s="945">
        <v>94093</v>
      </c>
      <c r="E24" s="945">
        <v>558819</v>
      </c>
      <c r="F24" s="945">
        <v>0</v>
      </c>
      <c r="G24" s="945">
        <v>94093</v>
      </c>
      <c r="H24" s="945">
        <v>0</v>
      </c>
      <c r="I24" s="945">
        <v>62677</v>
      </c>
      <c r="J24" s="945">
        <v>0</v>
      </c>
      <c r="K24" s="945">
        <v>0</v>
      </c>
      <c r="L24" s="945">
        <v>0</v>
      </c>
      <c r="M24" s="945">
        <v>0</v>
      </c>
      <c r="N24" s="945">
        <v>0</v>
      </c>
      <c r="O24" s="945">
        <v>0</v>
      </c>
      <c r="P24" s="945">
        <v>0</v>
      </c>
      <c r="Q24" s="945">
        <v>0</v>
      </c>
      <c r="R24" s="945">
        <v>7510500</v>
      </c>
      <c r="S24" s="945">
        <v>0</v>
      </c>
      <c r="T24" s="945">
        <v>607020</v>
      </c>
      <c r="U24" s="945">
        <v>136580</v>
      </c>
      <c r="V24" s="945">
        <v>15176</v>
      </c>
      <c r="W24" s="945">
        <v>39055</v>
      </c>
      <c r="X24" s="945">
        <v>8787</v>
      </c>
      <c r="Y24" s="945">
        <v>976</v>
      </c>
      <c r="Z24" s="945">
        <v>1078</v>
      </c>
      <c r="AA24" s="945">
        <v>243</v>
      </c>
      <c r="AB24" s="945">
        <v>27</v>
      </c>
      <c r="AC24" s="945">
        <v>215</v>
      </c>
      <c r="AD24" s="945">
        <v>48</v>
      </c>
      <c r="AE24" s="945">
        <v>5</v>
      </c>
      <c r="AF24" s="945">
        <v>2656</v>
      </c>
      <c r="AG24" s="945">
        <v>597</v>
      </c>
      <c r="AH24" s="945">
        <v>66</v>
      </c>
      <c r="AI24" s="945">
        <v>0</v>
      </c>
      <c r="AJ24" s="945">
        <v>0</v>
      </c>
      <c r="AK24" s="945">
        <v>0</v>
      </c>
      <c r="AL24" s="945">
        <v>75485</v>
      </c>
      <c r="AM24" s="945">
        <v>16984</v>
      </c>
      <c r="AN24" s="945">
        <v>1887</v>
      </c>
      <c r="AO24" s="945">
        <v>404438</v>
      </c>
      <c r="AP24" s="945">
        <v>90999</v>
      </c>
      <c r="AQ24" s="945">
        <v>10111</v>
      </c>
      <c r="AR24" s="945">
        <v>3041960</v>
      </c>
      <c r="AS24" s="945">
        <v>2435827</v>
      </c>
      <c r="AT24" s="945">
        <v>545520</v>
      </c>
      <c r="AU24" s="945">
        <v>60613</v>
      </c>
      <c r="AV24" s="945">
        <v>322031</v>
      </c>
      <c r="AW24" s="945">
        <v>257624</v>
      </c>
      <c r="AX24" s="945">
        <v>57966</v>
      </c>
      <c r="AY24" s="945">
        <v>6441</v>
      </c>
      <c r="AZ24" s="945">
        <v>3363991</v>
      </c>
      <c r="BA24" s="945">
        <v>2693451</v>
      </c>
      <c r="BB24" s="945">
        <v>603486</v>
      </c>
      <c r="BC24" s="945">
        <v>67054</v>
      </c>
      <c r="BD24" s="945">
        <v>0</v>
      </c>
      <c r="BE24" s="945">
        <v>0</v>
      </c>
      <c r="BF24" s="945">
        <v>0</v>
      </c>
      <c r="BG24" s="945">
        <v>0</v>
      </c>
      <c r="BH24" s="945">
        <v>0</v>
      </c>
      <c r="BI24" s="945">
        <v>0</v>
      </c>
      <c r="BJ24" s="945">
        <v>0</v>
      </c>
      <c r="BK24" s="945">
        <v>0</v>
      </c>
      <c r="BL24" s="945">
        <v>0</v>
      </c>
      <c r="BM24" s="945">
        <v>0</v>
      </c>
      <c r="BN24" s="945">
        <v>0</v>
      </c>
      <c r="BO24" s="945">
        <v>0</v>
      </c>
      <c r="BP24" s="945">
        <v>-443201</v>
      </c>
      <c r="BQ24" s="945">
        <v>-354561</v>
      </c>
      <c r="BR24" s="945">
        <v>-79776</v>
      </c>
      <c r="BS24" s="945">
        <v>-8864</v>
      </c>
      <c r="BT24" s="945">
        <v>-886403</v>
      </c>
      <c r="BU24" s="945">
        <v>33440758</v>
      </c>
      <c r="BV24" s="945">
        <v>-214044</v>
      </c>
      <c r="BW24" s="945">
        <v>0</v>
      </c>
      <c r="BX24" s="945">
        <v>0</v>
      </c>
      <c r="BY24" s="945">
        <v>0</v>
      </c>
      <c r="BZ24" s="945">
        <v>20275</v>
      </c>
      <c r="CA24" s="945">
        <v>-888561</v>
      </c>
      <c r="CB24" s="945">
        <v>0</v>
      </c>
      <c r="CC24" s="945">
        <v>-1548999</v>
      </c>
      <c r="CD24" s="945">
        <v>-551001</v>
      </c>
      <c r="CE24" s="945">
        <v>-2100000</v>
      </c>
      <c r="CF24" s="945">
        <v>3322915</v>
      </c>
      <c r="CG24" s="945">
        <v>1661464</v>
      </c>
      <c r="CH24" s="945">
        <v>1329163</v>
      </c>
      <c r="CI24" s="945">
        <v>299061</v>
      </c>
      <c r="CJ24" s="945">
        <v>33229</v>
      </c>
      <c r="CK24" s="945">
        <v>-2213928</v>
      </c>
      <c r="CL24" s="945">
        <v>731994</v>
      </c>
      <c r="CM24" s="945">
        <v>-997243</v>
      </c>
      <c r="CN24" s="945">
        <v>-10199</v>
      </c>
      <c r="CO24" s="945">
        <v>-6689</v>
      </c>
      <c r="CP24" s="945">
        <v>-5874</v>
      </c>
      <c r="CQ24" s="945">
        <v>-550</v>
      </c>
      <c r="CR24" s="945">
        <v>0</v>
      </c>
      <c r="CS24" s="945">
        <v>-381899</v>
      </c>
      <c r="CT24" s="945">
        <v>-914</v>
      </c>
      <c r="CU24" s="945">
        <v>-14876</v>
      </c>
      <c r="CV24" s="945">
        <v>0</v>
      </c>
      <c r="CW24" s="945">
        <v>0</v>
      </c>
      <c r="CX24" s="945">
        <v>0</v>
      </c>
      <c r="CY24" s="945">
        <v>-975942</v>
      </c>
      <c r="CZ24" s="945">
        <v>0</v>
      </c>
      <c r="DA24" s="945">
        <v>34214182</v>
      </c>
      <c r="DB24" s="945">
        <v>35294350</v>
      </c>
      <c r="DC24" s="945">
        <v>29968281</v>
      </c>
      <c r="DD24" s="945">
        <v>0</v>
      </c>
      <c r="DE24" s="945">
        <v>948129</v>
      </c>
      <c r="DF24" s="945">
        <v>-666514</v>
      </c>
      <c r="DG24" s="945">
        <v>-1413266</v>
      </c>
      <c r="DH24" s="945">
        <v>16730</v>
      </c>
      <c r="DI24" s="945">
        <v>3322915</v>
      </c>
      <c r="DJ24" s="205"/>
      <c r="DK24" s="205"/>
      <c r="DL24" t="s">
        <v>913</v>
      </c>
      <c r="DM24" t="s">
        <v>914</v>
      </c>
      <c r="DN24" s="1419" t="s">
        <v>5499</v>
      </c>
      <c r="DO24" s="194" t="s">
        <v>4192</v>
      </c>
      <c r="DP24" s="1253" t="s">
        <v>4469</v>
      </c>
    </row>
    <row r="25" spans="1:120" s="194" customFormat="1" x14ac:dyDescent="0.25">
      <c r="A25" s="779">
        <v>21</v>
      </c>
      <c r="B25" s="706" t="s">
        <v>136</v>
      </c>
      <c r="C25" s="1255" t="s">
        <v>137</v>
      </c>
      <c r="D25" s="945">
        <v>403635</v>
      </c>
      <c r="E25" s="945">
        <v>2048000</v>
      </c>
      <c r="F25" s="945">
        <v>0</v>
      </c>
      <c r="G25" s="945">
        <v>403635</v>
      </c>
      <c r="H25" s="945">
        <v>0</v>
      </c>
      <c r="I25" s="945">
        <v>0</v>
      </c>
      <c r="J25" s="945">
        <v>0</v>
      </c>
      <c r="K25" s="945">
        <v>0</v>
      </c>
      <c r="L25" s="945">
        <v>0</v>
      </c>
      <c r="M25" s="945">
        <v>0</v>
      </c>
      <c r="N25" s="945">
        <v>0</v>
      </c>
      <c r="O25" s="945">
        <v>0</v>
      </c>
      <c r="P25" s="945">
        <v>0</v>
      </c>
      <c r="Q25" s="945">
        <v>0</v>
      </c>
      <c r="R25" s="945">
        <v>29117500</v>
      </c>
      <c r="S25" s="945">
        <v>0</v>
      </c>
      <c r="T25" s="945">
        <v>9136660</v>
      </c>
      <c r="U25" s="945">
        <v>0</v>
      </c>
      <c r="V25" s="945">
        <v>92290</v>
      </c>
      <c r="W25" s="945">
        <v>374742</v>
      </c>
      <c r="X25" s="945">
        <v>0</v>
      </c>
      <c r="Y25" s="945">
        <v>3785</v>
      </c>
      <c r="Z25" s="945">
        <v>0</v>
      </c>
      <c r="AA25" s="945">
        <v>0</v>
      </c>
      <c r="AB25" s="945">
        <v>0</v>
      </c>
      <c r="AC25" s="945">
        <v>0</v>
      </c>
      <c r="AD25" s="945">
        <v>0</v>
      </c>
      <c r="AE25" s="945">
        <v>0</v>
      </c>
      <c r="AF25" s="945">
        <v>0</v>
      </c>
      <c r="AG25" s="945">
        <v>0</v>
      </c>
      <c r="AH25" s="945">
        <v>0</v>
      </c>
      <c r="AI25" s="945">
        <v>1485</v>
      </c>
      <c r="AJ25" s="945">
        <v>0</v>
      </c>
      <c r="AK25" s="945">
        <v>15</v>
      </c>
      <c r="AL25" s="945">
        <v>970509</v>
      </c>
      <c r="AM25" s="945">
        <v>0</v>
      </c>
      <c r="AN25" s="945">
        <v>9803</v>
      </c>
      <c r="AO25" s="945">
        <v>4534338</v>
      </c>
      <c r="AP25" s="945">
        <v>0</v>
      </c>
      <c r="AQ25" s="945">
        <v>45801</v>
      </c>
      <c r="AR25" s="945">
        <v>16894938</v>
      </c>
      <c r="AS25" s="945">
        <v>16725989</v>
      </c>
      <c r="AT25" s="945">
        <v>0</v>
      </c>
      <c r="AU25" s="945">
        <v>168949</v>
      </c>
      <c r="AV25" s="945">
        <v>3675494</v>
      </c>
      <c r="AW25" s="945">
        <v>3638739</v>
      </c>
      <c r="AX25" s="945">
        <v>0</v>
      </c>
      <c r="AY25" s="945">
        <v>36755</v>
      </c>
      <c r="AZ25" s="945">
        <v>20570432</v>
      </c>
      <c r="BA25" s="945">
        <v>20364728</v>
      </c>
      <c r="BB25" s="945">
        <v>0</v>
      </c>
      <c r="BC25" s="945">
        <v>205704</v>
      </c>
      <c r="BD25" s="945">
        <v>0</v>
      </c>
      <c r="BE25" s="945">
        <v>0</v>
      </c>
      <c r="BF25" s="945">
        <v>0</v>
      </c>
      <c r="BG25" s="945">
        <v>0</v>
      </c>
      <c r="BH25" s="945">
        <v>0</v>
      </c>
      <c r="BI25" s="945">
        <v>0</v>
      </c>
      <c r="BJ25" s="945">
        <v>0</v>
      </c>
      <c r="BK25" s="945">
        <v>0</v>
      </c>
      <c r="BL25" s="945">
        <v>0</v>
      </c>
      <c r="BM25" s="945">
        <v>0</v>
      </c>
      <c r="BN25" s="945">
        <v>0</v>
      </c>
      <c r="BO25" s="945">
        <v>0</v>
      </c>
      <c r="BP25" s="945">
        <v>0</v>
      </c>
      <c r="BQ25" s="945">
        <v>4834026</v>
      </c>
      <c r="BR25" s="945">
        <v>0</v>
      </c>
      <c r="BS25" s="945">
        <v>48829</v>
      </c>
      <c r="BT25" s="945">
        <v>4882855</v>
      </c>
      <c r="BU25" s="945">
        <v>95708765</v>
      </c>
      <c r="BV25" s="945">
        <v>-295253</v>
      </c>
      <c r="BW25" s="945">
        <v>0</v>
      </c>
      <c r="BX25" s="945">
        <v>0</v>
      </c>
      <c r="BY25" s="945">
        <v>0</v>
      </c>
      <c r="BZ25" s="945">
        <v>171378</v>
      </c>
      <c r="CA25" s="945">
        <v>-7079446</v>
      </c>
      <c r="CB25" s="945">
        <v>0</v>
      </c>
      <c r="CC25" s="945">
        <v>-8956200</v>
      </c>
      <c r="CD25" s="945">
        <v>-1071400</v>
      </c>
      <c r="CE25" s="945">
        <v>-10027600</v>
      </c>
      <c r="CF25" s="945">
        <v>14498379</v>
      </c>
      <c r="CG25" s="945">
        <v>-105586</v>
      </c>
      <c r="CH25" s="945">
        <v>14458978</v>
      </c>
      <c r="CI25" s="945">
        <v>0</v>
      </c>
      <c r="CJ25" s="945">
        <v>144986</v>
      </c>
      <c r="CK25" s="945">
        <v>-13537608</v>
      </c>
      <c r="CL25" s="945">
        <v>2247852</v>
      </c>
      <c r="CM25" s="945">
        <v>-8662520</v>
      </c>
      <c r="CN25" s="945">
        <v>-96983</v>
      </c>
      <c r="CO25" s="945">
        <v>0</v>
      </c>
      <c r="CP25" s="945">
        <v>0</v>
      </c>
      <c r="CQ25" s="945">
        <v>0</v>
      </c>
      <c r="CR25" s="945">
        <v>0</v>
      </c>
      <c r="CS25" s="945">
        <v>-4247959</v>
      </c>
      <c r="CT25" s="945">
        <v>-748878</v>
      </c>
      <c r="CU25" s="945">
        <v>-199120</v>
      </c>
      <c r="CV25" s="945">
        <v>-8474</v>
      </c>
      <c r="CW25" s="945">
        <v>0</v>
      </c>
      <c r="CX25" s="945">
        <v>0</v>
      </c>
      <c r="CY25" s="945">
        <v>-4818301</v>
      </c>
      <c r="CZ25" s="945">
        <v>0</v>
      </c>
      <c r="DA25" s="945">
        <v>97510350</v>
      </c>
      <c r="DB25" s="945">
        <v>120712582</v>
      </c>
      <c r="DC25" s="945">
        <v>83172020</v>
      </c>
      <c r="DD25" s="945">
        <v>-1222523</v>
      </c>
      <c r="DE25" s="945">
        <v>10625621</v>
      </c>
      <c r="DF25" s="945">
        <v>-3190770</v>
      </c>
      <c r="DG25" s="945">
        <v>0</v>
      </c>
      <c r="DH25" s="945">
        <v>-5462188</v>
      </c>
      <c r="DI25" s="945">
        <v>14498379</v>
      </c>
      <c r="DJ25" s="205"/>
      <c r="DK25" s="205"/>
      <c r="DL25" t="s">
        <v>914</v>
      </c>
      <c r="DM25" t="s">
        <v>913</v>
      </c>
      <c r="DN25" s="1419" t="s">
        <v>5499</v>
      </c>
      <c r="DO25" s="194" t="s">
        <v>4193</v>
      </c>
      <c r="DP25" s="1253" t="s">
        <v>4475</v>
      </c>
    </row>
    <row r="26" spans="1:120" s="194" customFormat="1" x14ac:dyDescent="0.25">
      <c r="A26" s="199">
        <v>22</v>
      </c>
      <c r="B26" s="706" t="s">
        <v>138</v>
      </c>
      <c r="C26" s="1255" t="s">
        <v>139</v>
      </c>
      <c r="D26" s="945">
        <v>91264</v>
      </c>
      <c r="E26" s="945">
        <v>536456</v>
      </c>
      <c r="F26" s="945">
        <v>0</v>
      </c>
      <c r="G26" s="945">
        <v>91264</v>
      </c>
      <c r="H26" s="945">
        <v>0</v>
      </c>
      <c r="I26" s="945">
        <v>221709</v>
      </c>
      <c r="J26" s="945">
        <v>328</v>
      </c>
      <c r="K26" s="945">
        <v>0</v>
      </c>
      <c r="L26" s="945">
        <v>0</v>
      </c>
      <c r="M26" s="945">
        <v>0</v>
      </c>
      <c r="N26" s="945">
        <v>0</v>
      </c>
      <c r="O26" s="945">
        <v>0</v>
      </c>
      <c r="P26" s="945">
        <v>0</v>
      </c>
      <c r="Q26" s="945">
        <v>0</v>
      </c>
      <c r="R26" s="945">
        <v>7627450</v>
      </c>
      <c r="S26" s="945">
        <v>0</v>
      </c>
      <c r="T26" s="945">
        <v>747470</v>
      </c>
      <c r="U26" s="945">
        <v>186868</v>
      </c>
      <c r="V26" s="945">
        <v>0</v>
      </c>
      <c r="W26" s="945">
        <v>39663</v>
      </c>
      <c r="X26" s="945">
        <v>9916</v>
      </c>
      <c r="Y26" s="945">
        <v>0</v>
      </c>
      <c r="Z26" s="945">
        <v>1314</v>
      </c>
      <c r="AA26" s="945">
        <v>329</v>
      </c>
      <c r="AB26" s="945">
        <v>0</v>
      </c>
      <c r="AC26" s="945">
        <v>3004</v>
      </c>
      <c r="AD26" s="945">
        <v>751</v>
      </c>
      <c r="AE26" s="945">
        <v>0</v>
      </c>
      <c r="AF26" s="945">
        <v>4046</v>
      </c>
      <c r="AG26" s="945">
        <v>1012</v>
      </c>
      <c r="AH26" s="945">
        <v>0</v>
      </c>
      <c r="AI26" s="945">
        <v>350</v>
      </c>
      <c r="AJ26" s="945">
        <v>87</v>
      </c>
      <c r="AK26" s="945">
        <v>0</v>
      </c>
      <c r="AL26" s="945">
        <v>90778</v>
      </c>
      <c r="AM26" s="945">
        <v>22695</v>
      </c>
      <c r="AN26" s="945">
        <v>0</v>
      </c>
      <c r="AO26" s="945">
        <v>939772</v>
      </c>
      <c r="AP26" s="945">
        <v>234943</v>
      </c>
      <c r="AQ26" s="945">
        <v>0</v>
      </c>
      <c r="AR26" s="945">
        <v>1946804</v>
      </c>
      <c r="AS26" s="945">
        <v>1565669</v>
      </c>
      <c r="AT26" s="945">
        <v>381135</v>
      </c>
      <c r="AU26" s="945">
        <v>0</v>
      </c>
      <c r="AV26" s="945">
        <v>504020</v>
      </c>
      <c r="AW26" s="945">
        <v>403216</v>
      </c>
      <c r="AX26" s="945">
        <v>100804</v>
      </c>
      <c r="AY26" s="945">
        <v>0</v>
      </c>
      <c r="AZ26" s="945">
        <v>2450824</v>
      </c>
      <c r="BA26" s="945">
        <v>1968885</v>
      </c>
      <c r="BB26" s="945">
        <v>481939</v>
      </c>
      <c r="BC26" s="945">
        <v>0</v>
      </c>
      <c r="BD26" s="945">
        <v>0</v>
      </c>
      <c r="BE26" s="945">
        <v>0</v>
      </c>
      <c r="BF26" s="945">
        <v>0</v>
      </c>
      <c r="BG26" s="945">
        <v>0</v>
      </c>
      <c r="BH26" s="945">
        <v>0</v>
      </c>
      <c r="BI26" s="945">
        <v>0</v>
      </c>
      <c r="BJ26" s="945">
        <v>0</v>
      </c>
      <c r="BK26" s="945">
        <v>0</v>
      </c>
      <c r="BL26" s="945">
        <v>0</v>
      </c>
      <c r="BM26" s="945">
        <v>0</v>
      </c>
      <c r="BN26" s="945">
        <v>0</v>
      </c>
      <c r="BO26" s="945">
        <v>0</v>
      </c>
      <c r="BP26" s="945">
        <v>276877</v>
      </c>
      <c r="BQ26" s="945">
        <v>221501</v>
      </c>
      <c r="BR26" s="945">
        <v>55375</v>
      </c>
      <c r="BS26" s="945">
        <v>0</v>
      </c>
      <c r="BT26" s="945">
        <v>553753</v>
      </c>
      <c r="BU26" s="945">
        <v>20275404</v>
      </c>
      <c r="BV26" s="945">
        <v>-252338</v>
      </c>
      <c r="BW26" s="945">
        <v>0</v>
      </c>
      <c r="BX26" s="945">
        <v>32391</v>
      </c>
      <c r="BY26" s="945">
        <v>0</v>
      </c>
      <c r="BZ26" s="945">
        <v>4540</v>
      </c>
      <c r="CA26" s="945">
        <v>-1387000</v>
      </c>
      <c r="CB26" s="945">
        <v>0</v>
      </c>
      <c r="CC26" s="945">
        <v>-581409</v>
      </c>
      <c r="CD26" s="945">
        <v>-173591</v>
      </c>
      <c r="CE26" s="945">
        <v>-755000</v>
      </c>
      <c r="CF26" s="945">
        <v>951871</v>
      </c>
      <c r="CG26" s="945">
        <v>475934</v>
      </c>
      <c r="CH26" s="945">
        <v>380747</v>
      </c>
      <c r="CI26" s="945">
        <v>95190</v>
      </c>
      <c r="CJ26" s="945">
        <v>0</v>
      </c>
      <c r="CK26" s="945">
        <v>-2704406</v>
      </c>
      <c r="CL26" s="945">
        <v>487816</v>
      </c>
      <c r="CM26" s="945">
        <v>-1926501</v>
      </c>
      <c r="CN26" s="945">
        <v>-84575</v>
      </c>
      <c r="CO26" s="945">
        <v>-12017</v>
      </c>
      <c r="CP26" s="945">
        <v>-12017</v>
      </c>
      <c r="CQ26" s="945">
        <v>-7510</v>
      </c>
      <c r="CR26" s="945">
        <v>0</v>
      </c>
      <c r="CS26" s="945">
        <v>-680342</v>
      </c>
      <c r="CT26" s="945">
        <v>-55216</v>
      </c>
      <c r="CU26" s="945">
        <v>-7389</v>
      </c>
      <c r="CV26" s="945">
        <v>-15740</v>
      </c>
      <c r="CW26" s="945">
        <v>0</v>
      </c>
      <c r="CX26" s="945">
        <v>0</v>
      </c>
      <c r="CY26" s="945">
        <v>-2305304</v>
      </c>
      <c r="CZ26" s="945">
        <v>0</v>
      </c>
      <c r="DA26" s="945">
        <v>19009738</v>
      </c>
      <c r="DB26" s="945">
        <v>26955008</v>
      </c>
      <c r="DC26" s="945">
        <v>18049813</v>
      </c>
      <c r="DD26" s="945">
        <v>-8338</v>
      </c>
      <c r="DE26" s="945">
        <v>3479267</v>
      </c>
      <c r="DF26" s="945">
        <v>-1312180</v>
      </c>
      <c r="DG26" s="945">
        <v>0</v>
      </c>
      <c r="DH26" s="945">
        <v>-1276798</v>
      </c>
      <c r="DI26" s="945">
        <v>951846</v>
      </c>
      <c r="DJ26" s="205"/>
      <c r="DK26" s="205"/>
      <c r="DL26" t="s">
        <v>913</v>
      </c>
      <c r="DM26" t="s">
        <v>914</v>
      </c>
      <c r="DN26" s="1419" t="s">
        <v>5499</v>
      </c>
      <c r="DO26" s="194" t="s">
        <v>4194</v>
      </c>
      <c r="DP26" s="1253" t="s">
        <v>4469</v>
      </c>
    </row>
    <row r="27" spans="1:120" s="194" customFormat="1" x14ac:dyDescent="0.25">
      <c r="A27" s="779">
        <v>23</v>
      </c>
      <c r="B27" s="706" t="s">
        <v>7062</v>
      </c>
      <c r="C27" s="1255" t="s">
        <v>1240</v>
      </c>
      <c r="D27" s="945">
        <v>599262</v>
      </c>
      <c r="E27" s="945">
        <v>3938298</v>
      </c>
      <c r="F27" s="945">
        <v>0</v>
      </c>
      <c r="G27" s="945">
        <v>599262</v>
      </c>
      <c r="H27" s="945">
        <v>0</v>
      </c>
      <c r="I27" s="945">
        <v>410480</v>
      </c>
      <c r="J27" s="945">
        <v>0</v>
      </c>
      <c r="K27" s="945">
        <v>0</v>
      </c>
      <c r="L27" s="945">
        <v>0</v>
      </c>
      <c r="M27" s="945">
        <v>0</v>
      </c>
      <c r="N27" s="945">
        <v>0</v>
      </c>
      <c r="O27" s="945">
        <v>0</v>
      </c>
      <c r="P27" s="945">
        <v>0</v>
      </c>
      <c r="Q27" s="945">
        <v>0</v>
      </c>
      <c r="R27" s="945">
        <v>53137250</v>
      </c>
      <c r="S27" s="945">
        <v>0</v>
      </c>
      <c r="T27" s="945">
        <v>5835154</v>
      </c>
      <c r="U27" s="945">
        <v>0</v>
      </c>
      <c r="V27" s="945">
        <v>119085</v>
      </c>
      <c r="W27" s="945">
        <v>338484</v>
      </c>
      <c r="X27" s="945">
        <v>0</v>
      </c>
      <c r="Y27" s="945">
        <v>6908</v>
      </c>
      <c r="Z27" s="945">
        <v>7791</v>
      </c>
      <c r="AA27" s="945">
        <v>0</v>
      </c>
      <c r="AB27" s="945">
        <v>159</v>
      </c>
      <c r="AC27" s="945">
        <v>25596</v>
      </c>
      <c r="AD27" s="945">
        <v>0</v>
      </c>
      <c r="AE27" s="945">
        <v>522</v>
      </c>
      <c r="AF27" s="945">
        <v>0</v>
      </c>
      <c r="AG27" s="945">
        <v>0</v>
      </c>
      <c r="AH27" s="945">
        <v>0</v>
      </c>
      <c r="AI27" s="945">
        <v>735</v>
      </c>
      <c r="AJ27" s="945">
        <v>0</v>
      </c>
      <c r="AK27" s="945">
        <v>15</v>
      </c>
      <c r="AL27" s="945">
        <v>1011012</v>
      </c>
      <c r="AM27" s="945">
        <v>0</v>
      </c>
      <c r="AN27" s="945">
        <v>20633</v>
      </c>
      <c r="AO27" s="945">
        <v>11015048</v>
      </c>
      <c r="AP27" s="945">
        <v>0</v>
      </c>
      <c r="AQ27" s="945">
        <v>224797</v>
      </c>
      <c r="AR27" s="945">
        <v>10432807</v>
      </c>
      <c r="AS27" s="945">
        <v>10225518</v>
      </c>
      <c r="AT27" s="945">
        <v>0</v>
      </c>
      <c r="AU27" s="945">
        <v>207289</v>
      </c>
      <c r="AV27" s="945">
        <v>4537691</v>
      </c>
      <c r="AW27" s="945">
        <v>4446937</v>
      </c>
      <c r="AX27" s="945">
        <v>0</v>
      </c>
      <c r="AY27" s="945">
        <v>90754</v>
      </c>
      <c r="AZ27" s="945">
        <v>14970498</v>
      </c>
      <c r="BA27" s="945">
        <v>14672455</v>
      </c>
      <c r="BB27" s="945">
        <v>0</v>
      </c>
      <c r="BC27" s="945">
        <v>298043</v>
      </c>
      <c r="BD27" s="945">
        <v>0</v>
      </c>
      <c r="BE27" s="945">
        <v>0</v>
      </c>
      <c r="BF27" s="945">
        <v>0</v>
      </c>
      <c r="BG27" s="945">
        <v>0</v>
      </c>
      <c r="BH27" s="945">
        <v>0</v>
      </c>
      <c r="BI27" s="945">
        <v>0</v>
      </c>
      <c r="BJ27" s="945">
        <v>0</v>
      </c>
      <c r="BK27" s="945">
        <v>0</v>
      </c>
      <c r="BL27" s="945">
        <v>0</v>
      </c>
      <c r="BM27" s="945">
        <v>0</v>
      </c>
      <c r="BN27" s="945">
        <v>0</v>
      </c>
      <c r="BO27" s="945">
        <v>0</v>
      </c>
      <c r="BP27" s="945">
        <v>26194755</v>
      </c>
      <c r="BQ27" s="945">
        <v>25670860</v>
      </c>
      <c r="BR27" s="945">
        <v>0</v>
      </c>
      <c r="BS27" s="945">
        <v>523895</v>
      </c>
      <c r="BT27" s="945">
        <v>52389510</v>
      </c>
      <c r="BU27" s="945">
        <v>122576959</v>
      </c>
      <c r="BV27" s="945">
        <v>608616</v>
      </c>
      <c r="BW27" s="945">
        <v>0</v>
      </c>
      <c r="BX27" s="945">
        <v>0</v>
      </c>
      <c r="BY27" s="945">
        <v>0</v>
      </c>
      <c r="BZ27" s="945">
        <v>45415</v>
      </c>
      <c r="CA27" s="945">
        <v>-6157348</v>
      </c>
      <c r="CB27" s="945">
        <v>-714824</v>
      </c>
      <c r="CC27" s="945">
        <v>-13404466</v>
      </c>
      <c r="CD27" s="945">
        <v>9290</v>
      </c>
      <c r="CE27" s="945">
        <v>-14110000</v>
      </c>
      <c r="CF27" s="945">
        <v>69054600</v>
      </c>
      <c r="CG27" s="945">
        <v>34527298</v>
      </c>
      <c r="CH27" s="945">
        <v>33836755</v>
      </c>
      <c r="CI27" s="945">
        <v>0</v>
      </c>
      <c r="CJ27" s="945">
        <v>690546</v>
      </c>
      <c r="CK27" s="945">
        <v>-16205677</v>
      </c>
      <c r="CL27" s="945">
        <v>3570097</v>
      </c>
      <c r="CM27" s="945">
        <v>-14414136</v>
      </c>
      <c r="CN27" s="945">
        <v>-225082</v>
      </c>
      <c r="CO27" s="945">
        <v>0</v>
      </c>
      <c r="CP27" s="945">
        <v>0</v>
      </c>
      <c r="CQ27" s="945">
        <v>-51099</v>
      </c>
      <c r="CR27" s="945">
        <v>-39576</v>
      </c>
      <c r="CS27" s="945">
        <v>-5771104</v>
      </c>
      <c r="CT27" s="945">
        <v>-139964</v>
      </c>
      <c r="CU27" s="945">
        <v>-37228</v>
      </c>
      <c r="CV27" s="945">
        <v>-7282</v>
      </c>
      <c r="CW27" s="945">
        <v>0</v>
      </c>
      <c r="CX27" s="945">
        <v>0</v>
      </c>
      <c r="CY27" s="945">
        <v>-21199740</v>
      </c>
      <c r="CZ27" s="945">
        <v>0</v>
      </c>
      <c r="DA27" s="945">
        <v>135324791</v>
      </c>
      <c r="DB27" s="945">
        <v>193598920</v>
      </c>
      <c r="DC27" s="945">
        <v>125208335</v>
      </c>
      <c r="DD27" s="945">
        <v>-286264</v>
      </c>
      <c r="DE27" s="945">
        <v>7233813</v>
      </c>
      <c r="DF27" s="945">
        <v>-2103574</v>
      </c>
      <c r="DG27" s="945">
        <v>0</v>
      </c>
      <c r="DH27" s="945">
        <v>-8077163</v>
      </c>
      <c r="DI27" s="945">
        <v>69054600</v>
      </c>
      <c r="DJ27" s="205"/>
      <c r="DK27" s="205"/>
      <c r="DL27" t="s">
        <v>913</v>
      </c>
      <c r="DM27" t="s">
        <v>913</v>
      </c>
      <c r="DN27" s="1419" t="s">
        <v>5499</v>
      </c>
      <c r="DO27" s="194" t="s">
        <v>4195</v>
      </c>
      <c r="DP27" s="1253" t="s">
        <v>4473</v>
      </c>
    </row>
    <row r="28" spans="1:120" s="194" customFormat="1" x14ac:dyDescent="0.25">
      <c r="A28" s="199">
        <v>24</v>
      </c>
      <c r="B28" s="706" t="s">
        <v>829</v>
      </c>
      <c r="C28" s="1255" t="s">
        <v>141</v>
      </c>
      <c r="D28" s="945">
        <v>130624</v>
      </c>
      <c r="E28" s="945">
        <v>728418</v>
      </c>
      <c r="F28" s="945">
        <v>0</v>
      </c>
      <c r="G28" s="945">
        <v>130624</v>
      </c>
      <c r="H28" s="945">
        <v>0</v>
      </c>
      <c r="I28" s="945">
        <v>0</v>
      </c>
      <c r="J28" s="945">
        <v>0</v>
      </c>
      <c r="K28" s="945">
        <v>0</v>
      </c>
      <c r="L28" s="945">
        <v>0</v>
      </c>
      <c r="M28" s="945">
        <v>0</v>
      </c>
      <c r="N28" s="945">
        <v>0</v>
      </c>
      <c r="O28" s="945">
        <v>0</v>
      </c>
      <c r="P28" s="945">
        <v>0</v>
      </c>
      <c r="Q28" s="945">
        <v>0</v>
      </c>
      <c r="R28" s="945">
        <v>9577400</v>
      </c>
      <c r="S28" s="945">
        <v>0</v>
      </c>
      <c r="T28" s="945">
        <v>620729</v>
      </c>
      <c r="U28" s="945">
        <v>0</v>
      </c>
      <c r="V28" s="945">
        <v>12668</v>
      </c>
      <c r="W28" s="945">
        <v>61008</v>
      </c>
      <c r="X28" s="945">
        <v>0</v>
      </c>
      <c r="Y28" s="945">
        <v>1245</v>
      </c>
      <c r="Z28" s="945">
        <v>0</v>
      </c>
      <c r="AA28" s="945">
        <v>0</v>
      </c>
      <c r="AB28" s="945">
        <v>0</v>
      </c>
      <c r="AC28" s="945">
        <v>2791</v>
      </c>
      <c r="AD28" s="945">
        <v>0</v>
      </c>
      <c r="AE28" s="945">
        <v>57</v>
      </c>
      <c r="AF28" s="945">
        <v>0</v>
      </c>
      <c r="AG28" s="945">
        <v>0</v>
      </c>
      <c r="AH28" s="945">
        <v>0</v>
      </c>
      <c r="AI28" s="945">
        <v>0</v>
      </c>
      <c r="AJ28" s="945">
        <v>0</v>
      </c>
      <c r="AK28" s="945">
        <v>0</v>
      </c>
      <c r="AL28" s="945">
        <v>97604</v>
      </c>
      <c r="AM28" s="945">
        <v>0</v>
      </c>
      <c r="AN28" s="945">
        <v>1992</v>
      </c>
      <c r="AO28" s="945">
        <v>2285858</v>
      </c>
      <c r="AP28" s="945">
        <v>0</v>
      </c>
      <c r="AQ28" s="945">
        <v>46650</v>
      </c>
      <c r="AR28" s="945">
        <v>5256323</v>
      </c>
      <c r="AS28" s="945">
        <v>5151197</v>
      </c>
      <c r="AT28" s="945">
        <v>0</v>
      </c>
      <c r="AU28" s="945">
        <v>105126</v>
      </c>
      <c r="AV28" s="945">
        <v>635248</v>
      </c>
      <c r="AW28" s="945">
        <v>622543</v>
      </c>
      <c r="AX28" s="945">
        <v>0</v>
      </c>
      <c r="AY28" s="945">
        <v>12705</v>
      </c>
      <c r="AZ28" s="945">
        <v>5891571</v>
      </c>
      <c r="BA28" s="945">
        <v>5773740</v>
      </c>
      <c r="BB28" s="945">
        <v>0</v>
      </c>
      <c r="BC28" s="945">
        <v>117831</v>
      </c>
      <c r="BD28" s="945">
        <v>0</v>
      </c>
      <c r="BE28" s="945">
        <v>0</v>
      </c>
      <c r="BF28" s="945">
        <v>0</v>
      </c>
      <c r="BG28" s="945">
        <v>0</v>
      </c>
      <c r="BH28" s="945">
        <v>0</v>
      </c>
      <c r="BI28" s="945">
        <v>0</v>
      </c>
      <c r="BJ28" s="945">
        <v>0</v>
      </c>
      <c r="BK28" s="945">
        <v>0</v>
      </c>
      <c r="BL28" s="945">
        <v>0</v>
      </c>
      <c r="BM28" s="945">
        <v>0</v>
      </c>
      <c r="BN28" s="945">
        <v>0</v>
      </c>
      <c r="BO28" s="945">
        <v>0</v>
      </c>
      <c r="BP28" s="945">
        <v>-3796806</v>
      </c>
      <c r="BQ28" s="945">
        <v>-3720870</v>
      </c>
      <c r="BR28" s="945">
        <v>0</v>
      </c>
      <c r="BS28" s="945">
        <v>-75936</v>
      </c>
      <c r="BT28" s="945">
        <v>-7593612</v>
      </c>
      <c r="BU28" s="945">
        <v>58794158</v>
      </c>
      <c r="BV28" s="945">
        <v>-39400</v>
      </c>
      <c r="BW28" s="945">
        <v>0</v>
      </c>
      <c r="BX28" s="945">
        <v>594639</v>
      </c>
      <c r="BY28" s="945">
        <v>0</v>
      </c>
      <c r="BZ28" s="945">
        <v>32160</v>
      </c>
      <c r="CA28" s="945">
        <v>-4531801</v>
      </c>
      <c r="CB28" s="945">
        <v>-271147</v>
      </c>
      <c r="CC28" s="945">
        <v>-14000589</v>
      </c>
      <c r="CD28" s="945">
        <v>-2365645</v>
      </c>
      <c r="CE28" s="945">
        <v>-16637381</v>
      </c>
      <c r="CF28" s="945">
        <v>-12255898</v>
      </c>
      <c r="CG28" s="945">
        <v>-6127951</v>
      </c>
      <c r="CH28" s="945">
        <v>-6005387</v>
      </c>
      <c r="CI28" s="945">
        <v>0</v>
      </c>
      <c r="CJ28" s="945">
        <v>-122559</v>
      </c>
      <c r="CK28" s="945">
        <v>-1848014</v>
      </c>
      <c r="CL28" s="945">
        <v>1515768</v>
      </c>
      <c r="CM28" s="945">
        <v>-3529755</v>
      </c>
      <c r="CN28" s="945">
        <v>-3713</v>
      </c>
      <c r="CO28" s="945">
        <v>0</v>
      </c>
      <c r="CP28" s="945">
        <v>0</v>
      </c>
      <c r="CQ28" s="945">
        <v>-5696</v>
      </c>
      <c r="CR28" s="945">
        <v>-71287</v>
      </c>
      <c r="CS28" s="945">
        <v>-1952910</v>
      </c>
      <c r="CT28" s="945">
        <v>-54294</v>
      </c>
      <c r="CU28" s="945">
        <v>-107770</v>
      </c>
      <c r="CV28" s="945">
        <v>0</v>
      </c>
      <c r="CW28" s="945">
        <v>0</v>
      </c>
      <c r="CX28" s="945">
        <v>0</v>
      </c>
      <c r="CY28" s="945">
        <v>-3178151</v>
      </c>
      <c r="CZ28" s="945">
        <v>0</v>
      </c>
      <c r="DA28" s="945">
        <v>47478132</v>
      </c>
      <c r="DB28" s="945">
        <v>57065885</v>
      </c>
      <c r="DC28" s="945">
        <v>46735322</v>
      </c>
      <c r="DD28" s="945">
        <v>0</v>
      </c>
      <c r="DE28" s="945">
        <v>7688016</v>
      </c>
      <c r="DF28" s="945">
        <v>-11510899</v>
      </c>
      <c r="DG28" s="945">
        <v>0</v>
      </c>
      <c r="DH28" s="945">
        <v>-1786885</v>
      </c>
      <c r="DI28" s="945">
        <v>-12255898</v>
      </c>
      <c r="DJ28" s="205"/>
      <c r="DK28" s="205"/>
      <c r="DL28" t="s">
        <v>913</v>
      </c>
      <c r="DM28" t="s">
        <v>913</v>
      </c>
      <c r="DN28" s="1419" t="s">
        <v>5499</v>
      </c>
      <c r="DO28" s="194" t="s">
        <v>4196</v>
      </c>
      <c r="DP28" s="1253" t="s">
        <v>4468</v>
      </c>
    </row>
    <row r="29" spans="1:120" s="194" customFormat="1" x14ac:dyDescent="0.25">
      <c r="A29" s="779">
        <v>25</v>
      </c>
      <c r="B29" s="706" t="s">
        <v>142</v>
      </c>
      <c r="C29" s="1255" t="s">
        <v>143</v>
      </c>
      <c r="D29" s="945">
        <v>712029</v>
      </c>
      <c r="E29" s="945">
        <v>2829291</v>
      </c>
      <c r="F29" s="945">
        <v>5503</v>
      </c>
      <c r="G29" s="945">
        <v>712029</v>
      </c>
      <c r="H29" s="945">
        <v>484110</v>
      </c>
      <c r="I29" s="945">
        <v>0</v>
      </c>
      <c r="J29" s="945">
        <v>0</v>
      </c>
      <c r="K29" s="945">
        <v>0</v>
      </c>
      <c r="L29" s="945">
        <v>0</v>
      </c>
      <c r="M29" s="945">
        <v>0</v>
      </c>
      <c r="N29" s="945">
        <v>255720</v>
      </c>
      <c r="O29" s="945">
        <v>0</v>
      </c>
      <c r="P29" s="945">
        <v>0</v>
      </c>
      <c r="Q29" s="945">
        <v>0</v>
      </c>
      <c r="R29" s="945">
        <v>51408976</v>
      </c>
      <c r="S29" s="945">
        <v>0</v>
      </c>
      <c r="T29" s="945">
        <v>9046885</v>
      </c>
      <c r="U29" s="945">
        <v>0</v>
      </c>
      <c r="V29" s="945">
        <v>184630</v>
      </c>
      <c r="W29" s="945">
        <v>327475</v>
      </c>
      <c r="X29" s="945">
        <v>0</v>
      </c>
      <c r="Y29" s="945">
        <v>6683</v>
      </c>
      <c r="Z29" s="945">
        <v>37409</v>
      </c>
      <c r="AA29" s="945">
        <v>0</v>
      </c>
      <c r="AB29" s="945">
        <v>763</v>
      </c>
      <c r="AC29" s="945">
        <v>12168</v>
      </c>
      <c r="AD29" s="945">
        <v>0</v>
      </c>
      <c r="AE29" s="945">
        <v>248</v>
      </c>
      <c r="AF29" s="945">
        <v>1477</v>
      </c>
      <c r="AG29" s="945">
        <v>0</v>
      </c>
      <c r="AH29" s="945">
        <v>30</v>
      </c>
      <c r="AI29" s="945">
        <v>0</v>
      </c>
      <c r="AJ29" s="945">
        <v>0</v>
      </c>
      <c r="AK29" s="945">
        <v>0</v>
      </c>
      <c r="AL29" s="945">
        <v>881764</v>
      </c>
      <c r="AM29" s="945">
        <v>0</v>
      </c>
      <c r="AN29" s="945">
        <v>17995</v>
      </c>
      <c r="AO29" s="945">
        <v>6427283</v>
      </c>
      <c r="AP29" s="945">
        <v>0</v>
      </c>
      <c r="AQ29" s="945">
        <v>131169</v>
      </c>
      <c r="AR29" s="945">
        <v>11972286</v>
      </c>
      <c r="AS29" s="945">
        <v>11735306</v>
      </c>
      <c r="AT29" s="945">
        <v>0</v>
      </c>
      <c r="AU29" s="945">
        <v>236980</v>
      </c>
      <c r="AV29" s="945">
        <v>3997013</v>
      </c>
      <c r="AW29" s="945">
        <v>3917073</v>
      </c>
      <c r="AX29" s="945">
        <v>0</v>
      </c>
      <c r="AY29" s="945">
        <v>79940</v>
      </c>
      <c r="AZ29" s="945">
        <v>15969299</v>
      </c>
      <c r="BA29" s="945">
        <v>15652379</v>
      </c>
      <c r="BB29" s="945">
        <v>0</v>
      </c>
      <c r="BC29" s="945">
        <v>316920</v>
      </c>
      <c r="BD29" s="945">
        <v>0</v>
      </c>
      <c r="BE29" s="945">
        <v>0</v>
      </c>
      <c r="BF29" s="945">
        <v>0</v>
      </c>
      <c r="BG29" s="945">
        <v>0</v>
      </c>
      <c r="BH29" s="945">
        <v>0</v>
      </c>
      <c r="BI29" s="945">
        <v>0</v>
      </c>
      <c r="BJ29" s="945">
        <v>0</v>
      </c>
      <c r="BK29" s="945">
        <v>0</v>
      </c>
      <c r="BL29" s="945">
        <v>0</v>
      </c>
      <c r="BM29" s="945">
        <v>0</v>
      </c>
      <c r="BN29" s="945">
        <v>0</v>
      </c>
      <c r="BO29" s="945">
        <v>0</v>
      </c>
      <c r="BP29" s="945">
        <v>2273378</v>
      </c>
      <c r="BQ29" s="945">
        <v>2227910</v>
      </c>
      <c r="BR29" s="945">
        <v>0</v>
      </c>
      <c r="BS29" s="945">
        <v>45468</v>
      </c>
      <c r="BT29" s="945">
        <v>4546756</v>
      </c>
      <c r="BU29" s="945">
        <v>125522209</v>
      </c>
      <c r="BV29" s="945">
        <v>-1136128</v>
      </c>
      <c r="BW29" s="945">
        <v>0</v>
      </c>
      <c r="BX29" s="945">
        <v>-43831</v>
      </c>
      <c r="BY29" s="945">
        <v>0</v>
      </c>
      <c r="BZ29" s="945">
        <v>114084</v>
      </c>
      <c r="CA29" s="945">
        <v>-6554931</v>
      </c>
      <c r="CB29" s="945">
        <v>-369484</v>
      </c>
      <c r="CC29" s="945">
        <v>-9553540</v>
      </c>
      <c r="CD29" s="945">
        <v>-3183169</v>
      </c>
      <c r="CE29" s="945">
        <v>-13106193</v>
      </c>
      <c r="CF29" s="945">
        <v>-1013509</v>
      </c>
      <c r="CG29" s="945">
        <v>-506755</v>
      </c>
      <c r="CH29" s="945">
        <v>-496620</v>
      </c>
      <c r="CI29" s="945">
        <v>0</v>
      </c>
      <c r="CJ29" s="945">
        <v>-10134</v>
      </c>
      <c r="CK29" s="945">
        <v>-26614978</v>
      </c>
      <c r="CL29" s="945">
        <v>3234036</v>
      </c>
      <c r="CM29" s="945">
        <v>-17270255</v>
      </c>
      <c r="CN29" s="945">
        <v>-175230</v>
      </c>
      <c r="CO29" s="945">
        <v>-5501</v>
      </c>
      <c r="CP29" s="945">
        <v>0</v>
      </c>
      <c r="CQ29" s="945">
        <v>-25374</v>
      </c>
      <c r="CR29" s="945">
        <v>0</v>
      </c>
      <c r="CS29" s="945">
        <v>-7124491</v>
      </c>
      <c r="CT29" s="945">
        <v>-3542</v>
      </c>
      <c r="CU29" s="945">
        <v>0</v>
      </c>
      <c r="CV29" s="945">
        <v>0</v>
      </c>
      <c r="CW29" s="945">
        <v>0</v>
      </c>
      <c r="CX29" s="945">
        <v>0</v>
      </c>
      <c r="CY29" s="945">
        <v>-12865322</v>
      </c>
      <c r="CZ29" s="945">
        <v>-248957</v>
      </c>
      <c r="DA29" s="945">
        <v>114111675</v>
      </c>
      <c r="DB29" s="945">
        <v>182234436</v>
      </c>
      <c r="DC29" s="945">
        <v>115061530</v>
      </c>
      <c r="DD29" s="945">
        <v>-1183157</v>
      </c>
      <c r="DE29" s="945">
        <v>10092222</v>
      </c>
      <c r="DF29" s="945">
        <v>-3035729</v>
      </c>
      <c r="DG29" s="945">
        <v>0</v>
      </c>
      <c r="DH29" s="945">
        <v>-10132579</v>
      </c>
      <c r="DI29" s="945">
        <v>-1013509</v>
      </c>
      <c r="DJ29" s="205"/>
      <c r="DK29" s="205"/>
      <c r="DL29" t="s">
        <v>914</v>
      </c>
      <c r="DM29" t="s">
        <v>913</v>
      </c>
      <c r="DN29" s="1419" t="s">
        <v>5499</v>
      </c>
      <c r="DO29" s="194" t="s">
        <v>4197</v>
      </c>
      <c r="DP29" s="1253" t="s">
        <v>4472</v>
      </c>
    </row>
    <row r="30" spans="1:120" s="194" customFormat="1" x14ac:dyDescent="0.25">
      <c r="A30" s="199">
        <v>26</v>
      </c>
      <c r="B30" s="706" t="s">
        <v>144</v>
      </c>
      <c r="C30" s="1255" t="s">
        <v>145</v>
      </c>
      <c r="D30" s="945">
        <v>194664</v>
      </c>
      <c r="E30" s="945">
        <v>1841127</v>
      </c>
      <c r="F30" s="945">
        <v>0</v>
      </c>
      <c r="G30" s="945">
        <v>194664</v>
      </c>
      <c r="H30" s="945">
        <v>0</v>
      </c>
      <c r="I30" s="945">
        <v>122235</v>
      </c>
      <c r="J30" s="945">
        <v>139230</v>
      </c>
      <c r="K30" s="945">
        <v>0</v>
      </c>
      <c r="L30" s="945">
        <v>0</v>
      </c>
      <c r="M30" s="945">
        <v>0</v>
      </c>
      <c r="N30" s="945">
        <v>0</v>
      </c>
      <c r="O30" s="945">
        <v>0</v>
      </c>
      <c r="P30" s="945">
        <v>0</v>
      </c>
      <c r="Q30" s="945">
        <v>0</v>
      </c>
      <c r="R30" s="945">
        <v>22689250</v>
      </c>
      <c r="S30" s="945">
        <v>0</v>
      </c>
      <c r="T30" s="945">
        <v>1615660</v>
      </c>
      <c r="U30" s="945">
        <v>363523</v>
      </c>
      <c r="V30" s="945">
        <v>40391</v>
      </c>
      <c r="W30" s="945">
        <v>117984</v>
      </c>
      <c r="X30" s="945">
        <v>26546</v>
      </c>
      <c r="Y30" s="945">
        <v>2950</v>
      </c>
      <c r="Z30" s="945">
        <v>0</v>
      </c>
      <c r="AA30" s="945">
        <v>0</v>
      </c>
      <c r="AB30" s="945">
        <v>0</v>
      </c>
      <c r="AC30" s="945">
        <v>934</v>
      </c>
      <c r="AD30" s="945">
        <v>210</v>
      </c>
      <c r="AE30" s="945">
        <v>23</v>
      </c>
      <c r="AF30" s="945">
        <v>4393</v>
      </c>
      <c r="AG30" s="945">
        <v>988</v>
      </c>
      <c r="AH30" s="945">
        <v>110</v>
      </c>
      <c r="AI30" s="945">
        <v>0</v>
      </c>
      <c r="AJ30" s="945">
        <v>0</v>
      </c>
      <c r="AK30" s="945">
        <v>0</v>
      </c>
      <c r="AL30" s="945">
        <v>217821</v>
      </c>
      <c r="AM30" s="945">
        <v>49009</v>
      </c>
      <c r="AN30" s="945">
        <v>5445</v>
      </c>
      <c r="AO30" s="945">
        <v>2142099</v>
      </c>
      <c r="AP30" s="945">
        <v>481972</v>
      </c>
      <c r="AQ30" s="945">
        <v>53552</v>
      </c>
      <c r="AR30" s="945">
        <v>4664524</v>
      </c>
      <c r="AS30" s="945">
        <v>3715327</v>
      </c>
      <c r="AT30" s="945">
        <v>856887</v>
      </c>
      <c r="AU30" s="945">
        <v>92310</v>
      </c>
      <c r="AV30" s="945">
        <v>1127512</v>
      </c>
      <c r="AW30" s="945">
        <v>902010</v>
      </c>
      <c r="AX30" s="945">
        <v>202952</v>
      </c>
      <c r="AY30" s="945">
        <v>22550</v>
      </c>
      <c r="AZ30" s="945">
        <v>5792036</v>
      </c>
      <c r="BA30" s="945">
        <v>4617337</v>
      </c>
      <c r="BB30" s="945">
        <v>1059839</v>
      </c>
      <c r="BC30" s="945">
        <v>114860</v>
      </c>
      <c r="BD30" s="945">
        <v>0</v>
      </c>
      <c r="BE30" s="945">
        <v>0</v>
      </c>
      <c r="BF30" s="945">
        <v>0</v>
      </c>
      <c r="BG30" s="945">
        <v>0</v>
      </c>
      <c r="BH30" s="945">
        <v>0</v>
      </c>
      <c r="BI30" s="945">
        <v>0</v>
      </c>
      <c r="BJ30" s="945">
        <v>0</v>
      </c>
      <c r="BK30" s="945">
        <v>0</v>
      </c>
      <c r="BL30" s="945">
        <v>0</v>
      </c>
      <c r="BM30" s="945">
        <v>0</v>
      </c>
      <c r="BN30" s="945">
        <v>0</v>
      </c>
      <c r="BO30" s="945">
        <v>0</v>
      </c>
      <c r="BP30" s="945">
        <v>349012</v>
      </c>
      <c r="BQ30" s="945">
        <v>279210</v>
      </c>
      <c r="BR30" s="945">
        <v>62822</v>
      </c>
      <c r="BS30" s="945">
        <v>6980</v>
      </c>
      <c r="BT30" s="945">
        <v>698024</v>
      </c>
      <c r="BU30" s="945">
        <v>48904985</v>
      </c>
      <c r="BV30" s="945">
        <v>-247000</v>
      </c>
      <c r="BW30" s="945">
        <v>0</v>
      </c>
      <c r="BX30" s="945">
        <v>0</v>
      </c>
      <c r="BY30" s="945">
        <v>0</v>
      </c>
      <c r="BZ30" s="945">
        <v>8378</v>
      </c>
      <c r="CA30" s="945">
        <v>-464175</v>
      </c>
      <c r="CB30" s="945">
        <v>0</v>
      </c>
      <c r="CC30" s="945">
        <v>-3194751</v>
      </c>
      <c r="CD30" s="945">
        <v>-3310294</v>
      </c>
      <c r="CE30" s="945">
        <v>-6505045</v>
      </c>
      <c r="CF30" s="945">
        <v>6040436</v>
      </c>
      <c r="CG30" s="945">
        <v>3020221</v>
      </c>
      <c r="CH30" s="945">
        <v>2416174</v>
      </c>
      <c r="CI30" s="945">
        <v>543638</v>
      </c>
      <c r="CJ30" s="945">
        <v>60402</v>
      </c>
      <c r="CK30" s="945">
        <v>-5297371</v>
      </c>
      <c r="CL30" s="945">
        <v>1198764</v>
      </c>
      <c r="CM30" s="945">
        <v>-3467000</v>
      </c>
      <c r="CN30" s="945">
        <v>-118799</v>
      </c>
      <c r="CO30" s="945">
        <v>-10447</v>
      </c>
      <c r="CP30" s="945">
        <v>-10447</v>
      </c>
      <c r="CQ30" s="945">
        <v>-2361</v>
      </c>
      <c r="CR30" s="945">
        <v>-23902</v>
      </c>
      <c r="CS30" s="945">
        <v>-1458524</v>
      </c>
      <c r="CT30" s="945">
        <v>0</v>
      </c>
      <c r="CU30" s="945">
        <v>-274210</v>
      </c>
      <c r="CV30" s="945">
        <v>0</v>
      </c>
      <c r="CW30" s="945">
        <v>0</v>
      </c>
      <c r="CX30" s="945">
        <v>0</v>
      </c>
      <c r="CY30" s="945">
        <v>-4696322</v>
      </c>
      <c r="CZ30" s="945">
        <v>0</v>
      </c>
      <c r="DA30" s="945">
        <v>50931699</v>
      </c>
      <c r="DB30" s="945">
        <v>66489810</v>
      </c>
      <c r="DC30" s="945">
        <v>45807490</v>
      </c>
      <c r="DD30" s="945">
        <v>0</v>
      </c>
      <c r="DE30" s="945">
        <v>1395413</v>
      </c>
      <c r="DF30" s="945">
        <v>-690863</v>
      </c>
      <c r="DG30" s="945">
        <v>0</v>
      </c>
      <c r="DH30" s="945">
        <v>-1257945</v>
      </c>
      <c r="DI30" s="945">
        <v>6060202</v>
      </c>
      <c r="DJ30" s="205"/>
      <c r="DK30" s="205"/>
      <c r="DL30" t="s">
        <v>913</v>
      </c>
      <c r="DM30" t="s">
        <v>913</v>
      </c>
      <c r="DN30" s="1419" t="s">
        <v>5499</v>
      </c>
      <c r="DO30" s="194" t="s">
        <v>4198</v>
      </c>
      <c r="DP30" s="1253" t="s">
        <v>4470</v>
      </c>
    </row>
    <row r="31" spans="1:120" s="194" customFormat="1" x14ac:dyDescent="0.25">
      <c r="A31" s="779">
        <v>27</v>
      </c>
      <c r="B31" s="706" t="s">
        <v>146</v>
      </c>
      <c r="C31" s="1255" t="s">
        <v>147</v>
      </c>
      <c r="D31" s="945">
        <v>172024</v>
      </c>
      <c r="E31" s="945">
        <v>1769119</v>
      </c>
      <c r="F31" s="945">
        <v>0</v>
      </c>
      <c r="G31" s="945">
        <v>172024</v>
      </c>
      <c r="H31" s="945">
        <v>0</v>
      </c>
      <c r="I31" s="945">
        <v>3040666</v>
      </c>
      <c r="J31" s="945">
        <v>0</v>
      </c>
      <c r="K31" s="945">
        <v>0</v>
      </c>
      <c r="L31" s="945">
        <v>0</v>
      </c>
      <c r="M31" s="945">
        <v>0</v>
      </c>
      <c r="N31" s="945">
        <v>0</v>
      </c>
      <c r="O31" s="945">
        <v>0</v>
      </c>
      <c r="P31" s="945">
        <v>0</v>
      </c>
      <c r="Q31" s="945">
        <v>0</v>
      </c>
      <c r="R31" s="945">
        <v>15723275</v>
      </c>
      <c r="S31" s="945">
        <v>0</v>
      </c>
      <c r="T31" s="945">
        <v>1245838</v>
      </c>
      <c r="U31" s="945">
        <v>311459</v>
      </c>
      <c r="V31" s="945">
        <v>0</v>
      </c>
      <c r="W31" s="945">
        <v>81761</v>
      </c>
      <c r="X31" s="945">
        <v>20440</v>
      </c>
      <c r="Y31" s="945">
        <v>0</v>
      </c>
      <c r="Z31" s="945">
        <v>1637</v>
      </c>
      <c r="AA31" s="945">
        <v>409</v>
      </c>
      <c r="AB31" s="945">
        <v>0</v>
      </c>
      <c r="AC31" s="945">
        <v>4810</v>
      </c>
      <c r="AD31" s="945">
        <v>1203</v>
      </c>
      <c r="AE31" s="945">
        <v>0</v>
      </c>
      <c r="AF31" s="945">
        <v>16672</v>
      </c>
      <c r="AG31" s="945">
        <v>4168</v>
      </c>
      <c r="AH31" s="945">
        <v>0</v>
      </c>
      <c r="AI31" s="945">
        <v>588</v>
      </c>
      <c r="AJ31" s="945">
        <v>147</v>
      </c>
      <c r="AK31" s="945">
        <v>0</v>
      </c>
      <c r="AL31" s="945">
        <v>266660</v>
      </c>
      <c r="AM31" s="945">
        <v>66665</v>
      </c>
      <c r="AN31" s="945">
        <v>0</v>
      </c>
      <c r="AO31" s="945">
        <v>1414667</v>
      </c>
      <c r="AP31" s="945">
        <v>353667</v>
      </c>
      <c r="AQ31" s="945">
        <v>0</v>
      </c>
      <c r="AR31" s="945">
        <v>3919980</v>
      </c>
      <c r="AS31" s="945">
        <v>3250605</v>
      </c>
      <c r="AT31" s="945">
        <v>669375</v>
      </c>
      <c r="AU31" s="945">
        <v>0</v>
      </c>
      <c r="AV31" s="945">
        <v>866785</v>
      </c>
      <c r="AW31" s="945">
        <v>693428</v>
      </c>
      <c r="AX31" s="945">
        <v>173357</v>
      </c>
      <c r="AY31" s="945">
        <v>0</v>
      </c>
      <c r="AZ31" s="945">
        <v>4786765</v>
      </c>
      <c r="BA31" s="945">
        <v>3944033</v>
      </c>
      <c r="BB31" s="945">
        <v>842732</v>
      </c>
      <c r="BC31" s="945">
        <v>0</v>
      </c>
      <c r="BD31" s="945">
        <v>0</v>
      </c>
      <c r="BE31" s="945">
        <v>0</v>
      </c>
      <c r="BF31" s="945">
        <v>0</v>
      </c>
      <c r="BG31" s="945">
        <v>0</v>
      </c>
      <c r="BH31" s="945">
        <v>0</v>
      </c>
      <c r="BI31" s="945">
        <v>0</v>
      </c>
      <c r="BJ31" s="945">
        <v>0</v>
      </c>
      <c r="BK31" s="945">
        <v>0</v>
      </c>
      <c r="BL31" s="945">
        <v>0</v>
      </c>
      <c r="BM31" s="945">
        <v>0</v>
      </c>
      <c r="BN31" s="945">
        <v>0</v>
      </c>
      <c r="BO31" s="945">
        <v>0</v>
      </c>
      <c r="BP31" s="945">
        <v>1592602</v>
      </c>
      <c r="BQ31" s="945">
        <v>1274081</v>
      </c>
      <c r="BR31" s="945">
        <v>318520</v>
      </c>
      <c r="BS31" s="945">
        <v>0</v>
      </c>
      <c r="BT31" s="945">
        <v>3185203</v>
      </c>
      <c r="BU31" s="945">
        <v>35068663</v>
      </c>
      <c r="BV31" s="945">
        <v>-67138</v>
      </c>
      <c r="BW31" s="945">
        <v>0</v>
      </c>
      <c r="BX31" s="945">
        <v>13584</v>
      </c>
      <c r="BY31" s="945">
        <v>0</v>
      </c>
      <c r="BZ31" s="945">
        <v>5197</v>
      </c>
      <c r="CA31" s="945">
        <v>-357462</v>
      </c>
      <c r="CB31" s="945">
        <v>0</v>
      </c>
      <c r="CC31" s="945">
        <v>-1537456</v>
      </c>
      <c r="CD31" s="945">
        <v>-2233728</v>
      </c>
      <c r="CE31" s="945">
        <v>-3771184</v>
      </c>
      <c r="CF31" s="945">
        <v>4580239</v>
      </c>
      <c r="CG31" s="945">
        <v>2290123</v>
      </c>
      <c r="CH31" s="945">
        <v>1832094</v>
      </c>
      <c r="CI31" s="945">
        <v>458024</v>
      </c>
      <c r="CJ31" s="945">
        <v>0</v>
      </c>
      <c r="CK31" s="945">
        <v>-4531874</v>
      </c>
      <c r="CL31" s="945">
        <v>874165</v>
      </c>
      <c r="CM31" s="945">
        <v>-3096001</v>
      </c>
      <c r="CN31" s="945">
        <v>-31426</v>
      </c>
      <c r="CO31" s="945">
        <v>-39766</v>
      </c>
      <c r="CP31" s="945">
        <v>-49700</v>
      </c>
      <c r="CQ31" s="945">
        <v>-12339</v>
      </c>
      <c r="CR31" s="945">
        <v>0</v>
      </c>
      <c r="CS31" s="945">
        <v>-918989</v>
      </c>
      <c r="CT31" s="945">
        <v>-46180</v>
      </c>
      <c r="CU31" s="945">
        <v>-88781</v>
      </c>
      <c r="CV31" s="945">
        <v>-2189</v>
      </c>
      <c r="CW31" s="945">
        <v>0</v>
      </c>
      <c r="CX31" s="945">
        <v>0</v>
      </c>
      <c r="CY31" s="945">
        <v>-3285489</v>
      </c>
      <c r="CZ31" s="945">
        <v>0</v>
      </c>
      <c r="DA31" s="945">
        <v>35244311</v>
      </c>
      <c r="DB31" s="945">
        <v>51581017</v>
      </c>
      <c r="DC31" s="945">
        <v>35460281</v>
      </c>
      <c r="DD31" s="945">
        <v>-257485</v>
      </c>
      <c r="DE31" s="945">
        <v>2145655</v>
      </c>
      <c r="DF31" s="945">
        <v>-783370</v>
      </c>
      <c r="DG31" s="945">
        <v>-829992</v>
      </c>
      <c r="DH31" s="945">
        <v>-1165797</v>
      </c>
      <c r="DI31" s="945">
        <v>4580239</v>
      </c>
      <c r="DJ31" s="205"/>
      <c r="DK31" s="205"/>
      <c r="DL31" t="s">
        <v>913</v>
      </c>
      <c r="DM31" t="s">
        <v>914</v>
      </c>
      <c r="DN31" s="1419" t="s">
        <v>5499</v>
      </c>
      <c r="DO31" s="194" t="s">
        <v>4199</v>
      </c>
      <c r="DP31" s="1253" t="s">
        <v>4470</v>
      </c>
    </row>
    <row r="32" spans="1:120" s="194" customFormat="1" x14ac:dyDescent="0.25">
      <c r="A32" s="199">
        <v>28</v>
      </c>
      <c r="B32" s="706" t="s">
        <v>148</v>
      </c>
      <c r="C32" s="1255" t="s">
        <v>149</v>
      </c>
      <c r="D32" s="945">
        <v>419467</v>
      </c>
      <c r="E32" s="945">
        <v>2829832</v>
      </c>
      <c r="F32" s="945">
        <v>0</v>
      </c>
      <c r="G32" s="945">
        <v>419467</v>
      </c>
      <c r="H32" s="945">
        <v>0</v>
      </c>
      <c r="I32" s="945">
        <v>0</v>
      </c>
      <c r="J32" s="945">
        <v>0</v>
      </c>
      <c r="K32" s="945">
        <v>0</v>
      </c>
      <c r="L32" s="945">
        <v>0</v>
      </c>
      <c r="M32" s="945">
        <v>0</v>
      </c>
      <c r="N32" s="945">
        <v>0</v>
      </c>
      <c r="O32" s="945">
        <v>0</v>
      </c>
      <c r="P32" s="945">
        <v>0</v>
      </c>
      <c r="Q32" s="945">
        <v>0</v>
      </c>
      <c r="R32" s="945">
        <v>36594750</v>
      </c>
      <c r="S32" s="945">
        <v>0</v>
      </c>
      <c r="T32" s="945">
        <v>1984417</v>
      </c>
      <c r="U32" s="945">
        <v>2447448</v>
      </c>
      <c r="V32" s="945">
        <v>0</v>
      </c>
      <c r="W32" s="945">
        <v>142720</v>
      </c>
      <c r="X32" s="945">
        <v>176021</v>
      </c>
      <c r="Y32" s="945">
        <v>0</v>
      </c>
      <c r="Z32" s="945">
        <v>0</v>
      </c>
      <c r="AA32" s="945">
        <v>0</v>
      </c>
      <c r="AB32" s="945">
        <v>0</v>
      </c>
      <c r="AC32" s="945">
        <v>329</v>
      </c>
      <c r="AD32" s="945">
        <v>405</v>
      </c>
      <c r="AE32" s="945">
        <v>0</v>
      </c>
      <c r="AF32" s="945">
        <v>0</v>
      </c>
      <c r="AG32" s="945">
        <v>0</v>
      </c>
      <c r="AH32" s="945">
        <v>0</v>
      </c>
      <c r="AI32" s="945">
        <v>0</v>
      </c>
      <c r="AJ32" s="945">
        <v>0</v>
      </c>
      <c r="AK32" s="945">
        <v>0</v>
      </c>
      <c r="AL32" s="945">
        <v>544682</v>
      </c>
      <c r="AM32" s="945">
        <v>671773</v>
      </c>
      <c r="AN32" s="945">
        <v>0</v>
      </c>
      <c r="AO32" s="945">
        <v>6360988</v>
      </c>
      <c r="AP32" s="945">
        <v>7845220</v>
      </c>
      <c r="AQ32" s="945">
        <v>0</v>
      </c>
      <c r="AR32" s="945">
        <v>17470837</v>
      </c>
      <c r="AS32" s="945">
        <v>7822763</v>
      </c>
      <c r="AT32" s="945">
        <v>9648074</v>
      </c>
      <c r="AU32" s="945">
        <v>0</v>
      </c>
      <c r="AV32" s="945">
        <v>4546860</v>
      </c>
      <c r="AW32" s="945">
        <v>2035907</v>
      </c>
      <c r="AX32" s="945">
        <v>2510953</v>
      </c>
      <c r="AY32" s="945">
        <v>0</v>
      </c>
      <c r="AZ32" s="945">
        <v>22017697</v>
      </c>
      <c r="BA32" s="945">
        <v>9858670</v>
      </c>
      <c r="BB32" s="945">
        <v>12159027</v>
      </c>
      <c r="BC32" s="945">
        <v>0</v>
      </c>
      <c r="BD32" s="945">
        <v>0</v>
      </c>
      <c r="BE32" s="945">
        <v>0</v>
      </c>
      <c r="BF32" s="945">
        <v>0</v>
      </c>
      <c r="BG32" s="945">
        <v>11794</v>
      </c>
      <c r="BH32" s="945">
        <v>14545</v>
      </c>
      <c r="BI32" s="945">
        <v>0</v>
      </c>
      <c r="BJ32" s="945">
        <v>0</v>
      </c>
      <c r="BK32" s="945">
        <v>0</v>
      </c>
      <c r="BL32" s="945">
        <v>0</v>
      </c>
      <c r="BM32" s="945">
        <v>0</v>
      </c>
      <c r="BN32" s="945">
        <v>0</v>
      </c>
      <c r="BO32" s="945">
        <v>0</v>
      </c>
      <c r="BP32" s="945">
        <v>382650</v>
      </c>
      <c r="BQ32" s="945">
        <v>347863</v>
      </c>
      <c r="BR32" s="945">
        <v>429031</v>
      </c>
      <c r="BS32" s="945">
        <v>0</v>
      </c>
      <c r="BT32" s="945">
        <v>1159544</v>
      </c>
      <c r="BU32" s="945">
        <v>142547398</v>
      </c>
      <c r="BV32" s="945">
        <v>6502500</v>
      </c>
      <c r="BW32" s="945">
        <v>0</v>
      </c>
      <c r="BX32" s="945">
        <v>0</v>
      </c>
      <c r="BY32" s="945">
        <v>0</v>
      </c>
      <c r="BZ32" s="945">
        <v>177241</v>
      </c>
      <c r="CA32" s="945">
        <v>-13754310</v>
      </c>
      <c r="CB32" s="945">
        <v>0</v>
      </c>
      <c r="CC32" s="945">
        <v>-3732000</v>
      </c>
      <c r="CD32" s="945">
        <v>-4400000</v>
      </c>
      <c r="CE32" s="945">
        <v>-8132000</v>
      </c>
      <c r="CF32" s="945">
        <v>8981398</v>
      </c>
      <c r="CG32" s="945">
        <v>2879075</v>
      </c>
      <c r="CH32" s="945">
        <v>2694418</v>
      </c>
      <c r="CI32" s="945">
        <v>3407905</v>
      </c>
      <c r="CJ32" s="945">
        <v>0</v>
      </c>
      <c r="CK32" s="945">
        <v>-8038088</v>
      </c>
      <c r="CL32" s="945">
        <v>3504242</v>
      </c>
      <c r="CM32" s="945">
        <v>-11187608</v>
      </c>
      <c r="CN32" s="945">
        <v>-32792</v>
      </c>
      <c r="CO32" s="945">
        <v>0</v>
      </c>
      <c r="CP32" s="945">
        <v>0</v>
      </c>
      <c r="CQ32" s="945">
        <v>-2754</v>
      </c>
      <c r="CR32" s="945">
        <v>0</v>
      </c>
      <c r="CS32" s="945">
        <v>-4198290</v>
      </c>
      <c r="CT32" s="945">
        <v>-663434</v>
      </c>
      <c r="CU32" s="945">
        <v>-29472</v>
      </c>
      <c r="CV32" s="945">
        <v>0</v>
      </c>
      <c r="CW32" s="945">
        <v>0</v>
      </c>
      <c r="CX32" s="945">
        <v>0</v>
      </c>
      <c r="CY32" s="945">
        <v>-20340983</v>
      </c>
      <c r="CZ32" s="945">
        <v>0</v>
      </c>
      <c r="DA32" s="945">
        <v>140616289</v>
      </c>
      <c r="DB32" s="945">
        <v>181242794</v>
      </c>
      <c r="DC32" s="945">
        <v>127043994</v>
      </c>
      <c r="DD32" s="945">
        <v>-151536</v>
      </c>
      <c r="DE32" s="945">
        <v>36038406</v>
      </c>
      <c r="DF32" s="945">
        <v>-13741407</v>
      </c>
      <c r="DG32" s="945">
        <v>0</v>
      </c>
      <c r="DH32" s="945">
        <v>-6860334</v>
      </c>
      <c r="DI32" s="945">
        <v>8981398</v>
      </c>
      <c r="DJ32" s="205"/>
      <c r="DK32" s="205"/>
      <c r="DL32" t="s">
        <v>913</v>
      </c>
      <c r="DM32" t="s">
        <v>913</v>
      </c>
      <c r="DN32" s="1419" t="s">
        <v>5499</v>
      </c>
      <c r="DO32" s="194" t="s">
        <v>4200</v>
      </c>
      <c r="DP32" s="1253" t="s">
        <v>4471</v>
      </c>
    </row>
    <row r="33" spans="1:120" s="194" customFormat="1" x14ac:dyDescent="0.25">
      <c r="A33" s="779">
        <v>29</v>
      </c>
      <c r="B33" s="706" t="s">
        <v>150</v>
      </c>
      <c r="C33" s="1255" t="s">
        <v>151</v>
      </c>
      <c r="D33" s="945">
        <v>103411</v>
      </c>
      <c r="E33" s="945">
        <v>753676</v>
      </c>
      <c r="F33" s="945">
        <v>0</v>
      </c>
      <c r="G33" s="945">
        <v>103411</v>
      </c>
      <c r="H33" s="945">
        <v>0</v>
      </c>
      <c r="I33" s="945">
        <v>0</v>
      </c>
      <c r="J33" s="945">
        <v>0</v>
      </c>
      <c r="K33" s="945">
        <v>0</v>
      </c>
      <c r="L33" s="945">
        <v>0</v>
      </c>
      <c r="M33" s="945">
        <v>0</v>
      </c>
      <c r="N33" s="945">
        <v>0</v>
      </c>
      <c r="O33" s="945">
        <v>0</v>
      </c>
      <c r="P33" s="945">
        <v>0</v>
      </c>
      <c r="Q33" s="945">
        <v>0</v>
      </c>
      <c r="R33" s="945">
        <v>14184850</v>
      </c>
      <c r="S33" s="945">
        <v>0</v>
      </c>
      <c r="T33" s="945">
        <v>813602</v>
      </c>
      <c r="U33" s="945">
        <v>183060</v>
      </c>
      <c r="V33" s="945">
        <v>20340</v>
      </c>
      <c r="W33" s="945">
        <v>73761</v>
      </c>
      <c r="X33" s="945">
        <v>16596</v>
      </c>
      <c r="Y33" s="945">
        <v>1844</v>
      </c>
      <c r="Z33" s="945">
        <v>0</v>
      </c>
      <c r="AA33" s="945">
        <v>0</v>
      </c>
      <c r="AB33" s="945">
        <v>0</v>
      </c>
      <c r="AC33" s="945">
        <v>1338</v>
      </c>
      <c r="AD33" s="945">
        <v>301</v>
      </c>
      <c r="AE33" s="945">
        <v>33</v>
      </c>
      <c r="AF33" s="945">
        <v>0</v>
      </c>
      <c r="AG33" s="945">
        <v>0</v>
      </c>
      <c r="AH33" s="945">
        <v>0</v>
      </c>
      <c r="AI33" s="945">
        <v>0</v>
      </c>
      <c r="AJ33" s="945">
        <v>0</v>
      </c>
      <c r="AK33" s="945">
        <v>0</v>
      </c>
      <c r="AL33" s="945">
        <v>101355</v>
      </c>
      <c r="AM33" s="945">
        <v>22805</v>
      </c>
      <c r="AN33" s="945">
        <v>2534</v>
      </c>
      <c r="AO33" s="945">
        <v>1618964</v>
      </c>
      <c r="AP33" s="945">
        <v>364267</v>
      </c>
      <c r="AQ33" s="945">
        <v>40474</v>
      </c>
      <c r="AR33" s="945">
        <v>2393967</v>
      </c>
      <c r="AS33" s="945">
        <v>1915174</v>
      </c>
      <c r="AT33" s="945">
        <v>430914</v>
      </c>
      <c r="AU33" s="945">
        <v>47879</v>
      </c>
      <c r="AV33" s="945">
        <v>730496</v>
      </c>
      <c r="AW33" s="945">
        <v>584397</v>
      </c>
      <c r="AX33" s="945">
        <v>131489</v>
      </c>
      <c r="AY33" s="945">
        <v>14610</v>
      </c>
      <c r="AZ33" s="945">
        <v>3124463</v>
      </c>
      <c r="BA33" s="945">
        <v>2499571</v>
      </c>
      <c r="BB33" s="945">
        <v>562403</v>
      </c>
      <c r="BC33" s="945">
        <v>62489</v>
      </c>
      <c r="BD33" s="945">
        <v>0</v>
      </c>
      <c r="BE33" s="945">
        <v>0</v>
      </c>
      <c r="BF33" s="945">
        <v>0</v>
      </c>
      <c r="BG33" s="945">
        <v>0</v>
      </c>
      <c r="BH33" s="945">
        <v>0</v>
      </c>
      <c r="BI33" s="945">
        <v>0</v>
      </c>
      <c r="BJ33" s="945">
        <v>0</v>
      </c>
      <c r="BK33" s="945">
        <v>0</v>
      </c>
      <c r="BL33" s="945">
        <v>0</v>
      </c>
      <c r="BM33" s="945">
        <v>0</v>
      </c>
      <c r="BN33" s="945">
        <v>0</v>
      </c>
      <c r="BO33" s="945">
        <v>0</v>
      </c>
      <c r="BP33" s="945">
        <v>-1676245</v>
      </c>
      <c r="BQ33" s="945">
        <v>-1340996</v>
      </c>
      <c r="BR33" s="945">
        <v>-301724</v>
      </c>
      <c r="BS33" s="945">
        <v>-33525</v>
      </c>
      <c r="BT33" s="945">
        <v>-3352490</v>
      </c>
      <c r="BU33" s="945">
        <v>24811507</v>
      </c>
      <c r="BV33" s="945">
        <v>315304</v>
      </c>
      <c r="BW33" s="945">
        <v>0</v>
      </c>
      <c r="BX33" s="945">
        <v>0</v>
      </c>
      <c r="BY33" s="945">
        <v>0</v>
      </c>
      <c r="BZ33" s="945">
        <v>8209</v>
      </c>
      <c r="CA33" s="945">
        <v>-1156275</v>
      </c>
      <c r="CB33" s="945">
        <v>-916</v>
      </c>
      <c r="CC33" s="945">
        <v>-1776337</v>
      </c>
      <c r="CD33" s="945">
        <v>-1828919</v>
      </c>
      <c r="CE33" s="945">
        <v>-3606172</v>
      </c>
      <c r="CF33" s="945">
        <v>-2256933</v>
      </c>
      <c r="CG33" s="945">
        <v>-1128468</v>
      </c>
      <c r="CH33" s="945">
        <v>-902773</v>
      </c>
      <c r="CI33" s="945">
        <v>-203123</v>
      </c>
      <c r="CJ33" s="945">
        <v>-22570</v>
      </c>
      <c r="CK33" s="945">
        <v>-2707955</v>
      </c>
      <c r="CL33" s="945">
        <v>588515</v>
      </c>
      <c r="CM33" s="945">
        <v>-2804473</v>
      </c>
      <c r="CN33" s="945">
        <v>-46387</v>
      </c>
      <c r="CO33" s="945">
        <v>0</v>
      </c>
      <c r="CP33" s="945">
        <v>0</v>
      </c>
      <c r="CQ33" s="945">
        <v>-3430</v>
      </c>
      <c r="CR33" s="945">
        <v>0</v>
      </c>
      <c r="CS33" s="945">
        <v>-1801905</v>
      </c>
      <c r="CT33" s="945">
        <v>-1010</v>
      </c>
      <c r="CU33" s="945">
        <v>-2047</v>
      </c>
      <c r="CV33" s="945">
        <v>0</v>
      </c>
      <c r="CW33" s="945">
        <v>0</v>
      </c>
      <c r="CX33" s="945">
        <v>0</v>
      </c>
      <c r="CY33" s="945">
        <v>-3810511</v>
      </c>
      <c r="CZ33" s="945">
        <v>0</v>
      </c>
      <c r="DA33" s="945">
        <v>23776190</v>
      </c>
      <c r="DB33" s="945">
        <v>34495579</v>
      </c>
      <c r="DC33" s="945">
        <v>21806158</v>
      </c>
      <c r="DD33" s="945">
        <v>0</v>
      </c>
      <c r="DE33" s="945">
        <v>1892060</v>
      </c>
      <c r="DF33" s="945">
        <v>-1692566</v>
      </c>
      <c r="DG33" s="945">
        <v>-1536869</v>
      </c>
      <c r="DH33" s="945">
        <v>-80187</v>
      </c>
      <c r="DI33" s="945">
        <v>-2256933</v>
      </c>
      <c r="DJ33" s="205"/>
      <c r="DK33" s="205"/>
      <c r="DL33" t="s">
        <v>913</v>
      </c>
      <c r="DM33" t="s">
        <v>913</v>
      </c>
      <c r="DN33" s="1419" t="s">
        <v>5499</v>
      </c>
      <c r="DO33" s="194" t="s">
        <v>4201</v>
      </c>
      <c r="DP33" s="1253" t="s">
        <v>4470</v>
      </c>
    </row>
    <row r="34" spans="1:120" s="194" customFormat="1" x14ac:dyDescent="0.25">
      <c r="A34" s="199">
        <v>30</v>
      </c>
      <c r="B34" s="706" t="s">
        <v>1247</v>
      </c>
      <c r="C34" s="1255" t="s">
        <v>153</v>
      </c>
      <c r="D34" s="945">
        <v>439201</v>
      </c>
      <c r="E34" s="945">
        <v>1777843</v>
      </c>
      <c r="F34" s="945">
        <v>0</v>
      </c>
      <c r="G34" s="945">
        <v>439201</v>
      </c>
      <c r="H34" s="945">
        <v>0</v>
      </c>
      <c r="I34" s="945">
        <v>0</v>
      </c>
      <c r="J34" s="945">
        <v>0</v>
      </c>
      <c r="K34" s="945">
        <v>0</v>
      </c>
      <c r="L34" s="945">
        <v>0</v>
      </c>
      <c r="M34" s="945">
        <v>0</v>
      </c>
      <c r="N34" s="945">
        <v>0</v>
      </c>
      <c r="O34" s="945">
        <v>0</v>
      </c>
      <c r="P34" s="945">
        <v>0</v>
      </c>
      <c r="Q34" s="945">
        <v>0</v>
      </c>
      <c r="R34" s="945">
        <v>49706450</v>
      </c>
      <c r="S34" s="945">
        <v>0</v>
      </c>
      <c r="T34" s="945">
        <v>4057961</v>
      </c>
      <c r="U34" s="945">
        <v>0</v>
      </c>
      <c r="V34" s="945">
        <v>82816</v>
      </c>
      <c r="W34" s="945">
        <v>316630</v>
      </c>
      <c r="X34" s="945">
        <v>0</v>
      </c>
      <c r="Y34" s="945">
        <v>6462</v>
      </c>
      <c r="Z34" s="945">
        <v>0</v>
      </c>
      <c r="AA34" s="945">
        <v>0</v>
      </c>
      <c r="AB34" s="945">
        <v>0</v>
      </c>
      <c r="AC34" s="945">
        <v>5376</v>
      </c>
      <c r="AD34" s="945">
        <v>0</v>
      </c>
      <c r="AE34" s="945">
        <v>110</v>
      </c>
      <c r="AF34" s="945">
        <v>0</v>
      </c>
      <c r="AG34" s="945">
        <v>0</v>
      </c>
      <c r="AH34" s="945">
        <v>0</v>
      </c>
      <c r="AI34" s="945">
        <v>0</v>
      </c>
      <c r="AJ34" s="945">
        <v>0</v>
      </c>
      <c r="AK34" s="945">
        <v>0</v>
      </c>
      <c r="AL34" s="945">
        <v>553189</v>
      </c>
      <c r="AM34" s="945">
        <v>0</v>
      </c>
      <c r="AN34" s="945">
        <v>11290</v>
      </c>
      <c r="AO34" s="945">
        <v>10419001</v>
      </c>
      <c r="AP34" s="945">
        <v>0</v>
      </c>
      <c r="AQ34" s="945">
        <v>212633</v>
      </c>
      <c r="AR34" s="945">
        <v>10220569</v>
      </c>
      <c r="AS34" s="945">
        <v>10016158</v>
      </c>
      <c r="AT34" s="945">
        <v>0</v>
      </c>
      <c r="AU34" s="945">
        <v>204411</v>
      </c>
      <c r="AV34" s="945">
        <v>3491545</v>
      </c>
      <c r="AW34" s="945">
        <v>3421714</v>
      </c>
      <c r="AX34" s="945">
        <v>0</v>
      </c>
      <c r="AY34" s="945">
        <v>69831</v>
      </c>
      <c r="AZ34" s="945">
        <v>13712114</v>
      </c>
      <c r="BA34" s="945">
        <v>13437872</v>
      </c>
      <c r="BB34" s="945">
        <v>0</v>
      </c>
      <c r="BC34" s="945">
        <v>274242</v>
      </c>
      <c r="BD34" s="945">
        <v>0</v>
      </c>
      <c r="BE34" s="945">
        <v>0</v>
      </c>
      <c r="BF34" s="945">
        <v>0</v>
      </c>
      <c r="BG34" s="945">
        <v>0</v>
      </c>
      <c r="BH34" s="945">
        <v>0</v>
      </c>
      <c r="BI34" s="945">
        <v>0</v>
      </c>
      <c r="BJ34" s="945">
        <v>0</v>
      </c>
      <c r="BK34" s="945">
        <v>0</v>
      </c>
      <c r="BL34" s="945">
        <v>0</v>
      </c>
      <c r="BM34" s="945">
        <v>0</v>
      </c>
      <c r="BN34" s="945">
        <v>0</v>
      </c>
      <c r="BO34" s="945">
        <v>0</v>
      </c>
      <c r="BP34" s="945">
        <v>-1852624</v>
      </c>
      <c r="BQ34" s="945">
        <v>-1815571</v>
      </c>
      <c r="BR34" s="945">
        <v>0</v>
      </c>
      <c r="BS34" s="945">
        <v>-37052</v>
      </c>
      <c r="BT34" s="945">
        <v>-3705247</v>
      </c>
      <c r="BU34" s="945">
        <v>110514783</v>
      </c>
      <c r="BV34" s="945">
        <v>-816580</v>
      </c>
      <c r="BW34" s="945">
        <v>0</v>
      </c>
      <c r="BX34" s="945">
        <v>126245</v>
      </c>
      <c r="BY34" s="945">
        <v>0</v>
      </c>
      <c r="BZ34" s="945">
        <v>128519</v>
      </c>
      <c r="CA34" s="945">
        <v>-5098564</v>
      </c>
      <c r="CB34" s="945">
        <v>0</v>
      </c>
      <c r="CC34" s="945">
        <v>-1715755</v>
      </c>
      <c r="CD34" s="945">
        <v>-1528223</v>
      </c>
      <c r="CE34" s="945">
        <v>-3243978</v>
      </c>
      <c r="CF34" s="945">
        <v>-6010597</v>
      </c>
      <c r="CG34" s="945">
        <v>-3005300</v>
      </c>
      <c r="CH34" s="945">
        <v>-2945192</v>
      </c>
      <c r="CI34" s="945">
        <v>0</v>
      </c>
      <c r="CJ34" s="945">
        <v>-60103</v>
      </c>
      <c r="CK34" s="945">
        <v>-11050884</v>
      </c>
      <c r="CL34" s="945">
        <v>2804202</v>
      </c>
      <c r="CM34" s="945">
        <v>-13373379</v>
      </c>
      <c r="CN34" s="945">
        <v>-61521</v>
      </c>
      <c r="CO34" s="945">
        <v>0</v>
      </c>
      <c r="CP34" s="945">
        <v>0</v>
      </c>
      <c r="CQ34" s="945">
        <v>-11159</v>
      </c>
      <c r="CR34" s="945">
        <v>0</v>
      </c>
      <c r="CS34" s="945">
        <v>-4426596</v>
      </c>
      <c r="CT34" s="945">
        <v>-44044</v>
      </c>
      <c r="CU34" s="945">
        <v>-87343</v>
      </c>
      <c r="CV34" s="945">
        <v>-131</v>
      </c>
      <c r="CW34" s="945">
        <v>0</v>
      </c>
      <c r="CX34" s="945">
        <v>0</v>
      </c>
      <c r="CY34" s="945">
        <v>-20828580</v>
      </c>
      <c r="CZ34" s="945">
        <v>0</v>
      </c>
      <c r="DA34" s="945">
        <v>100860870</v>
      </c>
      <c r="DB34" s="945">
        <v>150225674</v>
      </c>
      <c r="DC34" s="945">
        <v>94966213</v>
      </c>
      <c r="DD34" s="945">
        <v>-1685709</v>
      </c>
      <c r="DE34" s="945">
        <v>8716682</v>
      </c>
      <c r="DF34" s="945">
        <v>-3801816</v>
      </c>
      <c r="DG34" s="945">
        <v>0</v>
      </c>
      <c r="DH34" s="945">
        <v>-6592174</v>
      </c>
      <c r="DI34" s="945">
        <v>-6010597</v>
      </c>
      <c r="DJ34" s="205"/>
      <c r="DK34" s="205"/>
      <c r="DL34" t="s">
        <v>913</v>
      </c>
      <c r="DM34" t="s">
        <v>913</v>
      </c>
      <c r="DN34" s="1419" t="s">
        <v>6951</v>
      </c>
      <c r="DO34" s="194" t="s">
        <v>4202</v>
      </c>
      <c r="DP34" s="1253" t="s">
        <v>4468</v>
      </c>
    </row>
    <row r="35" spans="1:120" s="194" customFormat="1" x14ac:dyDescent="0.25">
      <c r="A35" s="779">
        <v>31</v>
      </c>
      <c r="B35" s="706" t="s">
        <v>827</v>
      </c>
      <c r="C35" s="1255" t="s">
        <v>155</v>
      </c>
      <c r="D35" s="945">
        <v>700844</v>
      </c>
      <c r="E35" s="945">
        <v>6815420</v>
      </c>
      <c r="F35" s="945">
        <v>539048</v>
      </c>
      <c r="G35" s="945">
        <v>700844</v>
      </c>
      <c r="H35" s="945">
        <v>20836902</v>
      </c>
      <c r="I35" s="945">
        <v>285815</v>
      </c>
      <c r="J35" s="945">
        <v>0</v>
      </c>
      <c r="K35" s="945">
        <v>0</v>
      </c>
      <c r="L35" s="945">
        <v>0</v>
      </c>
      <c r="M35" s="945">
        <v>0</v>
      </c>
      <c r="N35" s="945">
        <v>0</v>
      </c>
      <c r="O35" s="945">
        <v>0</v>
      </c>
      <c r="P35" s="945">
        <v>0</v>
      </c>
      <c r="Q35" s="945">
        <v>0</v>
      </c>
      <c r="R35" s="945">
        <v>64917350</v>
      </c>
      <c r="S35" s="945">
        <v>4983000</v>
      </c>
      <c r="T35" s="945">
        <v>9661861</v>
      </c>
      <c r="U35" s="945">
        <v>503463</v>
      </c>
      <c r="V35" s="945">
        <v>100693</v>
      </c>
      <c r="W35" s="945">
        <v>858069</v>
      </c>
      <c r="X35" s="945">
        <v>42196</v>
      </c>
      <c r="Y35" s="945">
        <v>8439</v>
      </c>
      <c r="Z35" s="945">
        <v>57000</v>
      </c>
      <c r="AA35" s="945">
        <v>2500</v>
      </c>
      <c r="AB35" s="945">
        <v>500</v>
      </c>
      <c r="AC35" s="945">
        <v>7740</v>
      </c>
      <c r="AD35" s="945">
        <v>412</v>
      </c>
      <c r="AE35" s="945">
        <v>82</v>
      </c>
      <c r="AF35" s="945">
        <v>0</v>
      </c>
      <c r="AG35" s="945">
        <v>0</v>
      </c>
      <c r="AH35" s="945">
        <v>0</v>
      </c>
      <c r="AI35" s="945">
        <v>0</v>
      </c>
      <c r="AJ35" s="945">
        <v>0</v>
      </c>
      <c r="AK35" s="945">
        <v>0</v>
      </c>
      <c r="AL35" s="945">
        <v>1795629</v>
      </c>
      <c r="AM35" s="945">
        <v>88729</v>
      </c>
      <c r="AN35" s="945">
        <v>17746</v>
      </c>
      <c r="AO35" s="945">
        <v>14761679</v>
      </c>
      <c r="AP35" s="945">
        <v>755091</v>
      </c>
      <c r="AQ35" s="945">
        <v>151018</v>
      </c>
      <c r="AR35" s="945">
        <v>44761100</v>
      </c>
      <c r="AS35" s="945">
        <v>42293559</v>
      </c>
      <c r="AT35" s="945">
        <v>2056284</v>
      </c>
      <c r="AU35" s="945">
        <v>411257</v>
      </c>
      <c r="AV35" s="945">
        <v>6404680</v>
      </c>
      <c r="AW35" s="945">
        <v>6031979</v>
      </c>
      <c r="AX35" s="945">
        <v>310584</v>
      </c>
      <c r="AY35" s="945">
        <v>62117</v>
      </c>
      <c r="AZ35" s="945">
        <v>51165780</v>
      </c>
      <c r="BA35" s="945">
        <v>48325538</v>
      </c>
      <c r="BB35" s="945">
        <v>2366868</v>
      </c>
      <c r="BC35" s="945">
        <v>473374</v>
      </c>
      <c r="BD35" s="945">
        <v>0</v>
      </c>
      <c r="BE35" s="945">
        <v>0</v>
      </c>
      <c r="BF35" s="945">
        <v>0</v>
      </c>
      <c r="BG35" s="945">
        <v>0</v>
      </c>
      <c r="BH35" s="945">
        <v>0</v>
      </c>
      <c r="BI35" s="945">
        <v>0</v>
      </c>
      <c r="BJ35" s="945">
        <v>0</v>
      </c>
      <c r="BK35" s="945">
        <v>0</v>
      </c>
      <c r="BL35" s="945">
        <v>0</v>
      </c>
      <c r="BM35" s="945">
        <v>0</v>
      </c>
      <c r="BN35" s="945">
        <v>0</v>
      </c>
      <c r="BO35" s="945">
        <v>0</v>
      </c>
      <c r="BP35" s="945">
        <v>0</v>
      </c>
      <c r="BQ35" s="945">
        <v>7302560</v>
      </c>
      <c r="BR35" s="945">
        <v>388434</v>
      </c>
      <c r="BS35" s="945">
        <v>77687</v>
      </c>
      <c r="BT35" s="945">
        <v>7768681</v>
      </c>
      <c r="BU35" s="945">
        <v>223428621</v>
      </c>
      <c r="BV35" s="945">
        <v>1269582</v>
      </c>
      <c r="BW35" s="945">
        <v>484382</v>
      </c>
      <c r="BX35" s="945">
        <v>308988</v>
      </c>
      <c r="BY35" s="945">
        <v>0</v>
      </c>
      <c r="BZ35" s="945">
        <v>637330</v>
      </c>
      <c r="CA35" s="945">
        <v>-8641549</v>
      </c>
      <c r="CB35" s="945">
        <v>0</v>
      </c>
      <c r="CC35" s="945">
        <v>-13491773</v>
      </c>
      <c r="CD35" s="945">
        <v>-10404774</v>
      </c>
      <c r="CE35" s="945">
        <v>-23896547</v>
      </c>
      <c r="CF35" s="945">
        <v>5989303</v>
      </c>
      <c r="CG35" s="945">
        <v>1030343</v>
      </c>
      <c r="CH35" s="945">
        <v>4661423</v>
      </c>
      <c r="CI35" s="945">
        <v>247948</v>
      </c>
      <c r="CJ35" s="945">
        <v>49589</v>
      </c>
      <c r="CK35" s="945">
        <v>-14452392</v>
      </c>
      <c r="CL35" s="945">
        <v>5883792</v>
      </c>
      <c r="CM35" s="945">
        <v>-22519870</v>
      </c>
      <c r="CN35" s="945">
        <v>-93977</v>
      </c>
      <c r="CO35" s="945">
        <v>0</v>
      </c>
      <c r="CP35" s="945">
        <v>0</v>
      </c>
      <c r="CQ35" s="945">
        <v>-8025</v>
      </c>
      <c r="CR35" s="945">
        <v>0</v>
      </c>
      <c r="CS35" s="945">
        <v>-10484914</v>
      </c>
      <c r="CT35" s="945">
        <v>-188047</v>
      </c>
      <c r="CU35" s="945">
        <v>-71775</v>
      </c>
      <c r="CV35" s="945">
        <v>-522</v>
      </c>
      <c r="CW35" s="945">
        <v>0</v>
      </c>
      <c r="CX35" s="945">
        <v>0</v>
      </c>
      <c r="CY35" s="945">
        <v>-15908699</v>
      </c>
      <c r="CZ35" s="945">
        <v>0</v>
      </c>
      <c r="DA35" s="945">
        <v>215270844</v>
      </c>
      <c r="DB35" s="945">
        <v>294740488</v>
      </c>
      <c r="DC35" s="945">
        <v>214287590</v>
      </c>
      <c r="DD35" s="945">
        <v>-2917059</v>
      </c>
      <c r="DE35" s="945">
        <v>13417596</v>
      </c>
      <c r="DF35" s="945">
        <v>-7281958</v>
      </c>
      <c r="DG35" s="945">
        <v>0</v>
      </c>
      <c r="DH35" s="945">
        <v>-12765799</v>
      </c>
      <c r="DI35" s="945">
        <v>5989303</v>
      </c>
      <c r="DJ35" s="205"/>
      <c r="DK35" s="205"/>
      <c r="DL35" t="s">
        <v>913</v>
      </c>
      <c r="DM35" t="s">
        <v>913</v>
      </c>
      <c r="DN35" s="1419" t="s">
        <v>5499</v>
      </c>
      <c r="DO35" s="194" t="s">
        <v>4203</v>
      </c>
      <c r="DP35" s="1253" t="s">
        <v>4473</v>
      </c>
    </row>
    <row r="36" spans="1:120" s="194" customFormat="1" x14ac:dyDescent="0.25">
      <c r="A36" s="199">
        <v>32</v>
      </c>
      <c r="B36" s="706" t="s">
        <v>156</v>
      </c>
      <c r="C36" s="1255" t="s">
        <v>157</v>
      </c>
      <c r="D36" s="945">
        <v>142547</v>
      </c>
      <c r="E36" s="945">
        <v>933154</v>
      </c>
      <c r="F36" s="945">
        <v>0</v>
      </c>
      <c r="G36" s="945">
        <v>142547</v>
      </c>
      <c r="H36" s="945">
        <v>0</v>
      </c>
      <c r="I36" s="945">
        <v>219530</v>
      </c>
      <c r="J36" s="945">
        <v>0</v>
      </c>
      <c r="K36" s="945">
        <v>0</v>
      </c>
      <c r="L36" s="945">
        <v>0</v>
      </c>
      <c r="M36" s="945">
        <v>0</v>
      </c>
      <c r="N36" s="945">
        <v>0</v>
      </c>
      <c r="O36" s="945">
        <v>0</v>
      </c>
      <c r="P36" s="945">
        <v>0</v>
      </c>
      <c r="Q36" s="945">
        <v>0</v>
      </c>
      <c r="R36" s="945">
        <v>12646693</v>
      </c>
      <c r="S36" s="945">
        <v>0</v>
      </c>
      <c r="T36" s="945">
        <v>1184287</v>
      </c>
      <c r="U36" s="945">
        <v>296072</v>
      </c>
      <c r="V36" s="945">
        <v>0</v>
      </c>
      <c r="W36" s="945">
        <v>65763</v>
      </c>
      <c r="X36" s="945">
        <v>16441</v>
      </c>
      <c r="Y36" s="945">
        <v>0</v>
      </c>
      <c r="Z36" s="945">
        <v>0</v>
      </c>
      <c r="AA36" s="945">
        <v>0</v>
      </c>
      <c r="AB36" s="945">
        <v>0</v>
      </c>
      <c r="AC36" s="945">
        <v>4334</v>
      </c>
      <c r="AD36" s="945">
        <v>1083</v>
      </c>
      <c r="AE36" s="945">
        <v>0</v>
      </c>
      <c r="AF36" s="945">
        <v>3366</v>
      </c>
      <c r="AG36" s="945">
        <v>841</v>
      </c>
      <c r="AH36" s="945">
        <v>0</v>
      </c>
      <c r="AI36" s="945">
        <v>0</v>
      </c>
      <c r="AJ36" s="945">
        <v>0</v>
      </c>
      <c r="AK36" s="945">
        <v>0</v>
      </c>
      <c r="AL36" s="945">
        <v>151897</v>
      </c>
      <c r="AM36" s="945">
        <v>37974</v>
      </c>
      <c r="AN36" s="945">
        <v>0</v>
      </c>
      <c r="AO36" s="945">
        <v>1584994</v>
      </c>
      <c r="AP36" s="945">
        <v>396248</v>
      </c>
      <c r="AQ36" s="945">
        <v>0</v>
      </c>
      <c r="AR36" s="945">
        <v>3058828</v>
      </c>
      <c r="AS36" s="945">
        <v>2455269</v>
      </c>
      <c r="AT36" s="945">
        <v>603559</v>
      </c>
      <c r="AU36" s="945">
        <v>0</v>
      </c>
      <c r="AV36" s="945">
        <v>830501</v>
      </c>
      <c r="AW36" s="945">
        <v>664401</v>
      </c>
      <c r="AX36" s="945">
        <v>166100</v>
      </c>
      <c r="AY36" s="945">
        <v>0</v>
      </c>
      <c r="AZ36" s="945">
        <v>3889329</v>
      </c>
      <c r="BA36" s="945">
        <v>3119670</v>
      </c>
      <c r="BB36" s="945">
        <v>769659</v>
      </c>
      <c r="BC36" s="945">
        <v>0</v>
      </c>
      <c r="BD36" s="945">
        <v>0</v>
      </c>
      <c r="BE36" s="945">
        <v>0</v>
      </c>
      <c r="BF36" s="945">
        <v>0</v>
      </c>
      <c r="BG36" s="945">
        <v>0</v>
      </c>
      <c r="BH36" s="945">
        <v>0</v>
      </c>
      <c r="BI36" s="945">
        <v>0</v>
      </c>
      <c r="BJ36" s="945">
        <v>0</v>
      </c>
      <c r="BK36" s="945">
        <v>0</v>
      </c>
      <c r="BL36" s="945">
        <v>0</v>
      </c>
      <c r="BM36" s="945">
        <v>0</v>
      </c>
      <c r="BN36" s="945">
        <v>0</v>
      </c>
      <c r="BO36" s="945">
        <v>0</v>
      </c>
      <c r="BP36" s="945">
        <v>694780</v>
      </c>
      <c r="BQ36" s="945">
        <v>555824</v>
      </c>
      <c r="BR36" s="945">
        <v>138956</v>
      </c>
      <c r="BS36" s="945">
        <v>0</v>
      </c>
      <c r="BT36" s="945">
        <v>1389561</v>
      </c>
      <c r="BU36" s="945">
        <v>32023556</v>
      </c>
      <c r="BV36" s="945">
        <v>-445060</v>
      </c>
      <c r="BW36" s="945">
        <v>0</v>
      </c>
      <c r="BX36" s="945">
        <v>171019</v>
      </c>
      <c r="BY36" s="945">
        <v>0</v>
      </c>
      <c r="BZ36" s="945">
        <v>45732</v>
      </c>
      <c r="CA36" s="945">
        <v>-802112</v>
      </c>
      <c r="CB36" s="945">
        <v>0</v>
      </c>
      <c r="CC36" s="945">
        <v>-2228156</v>
      </c>
      <c r="CD36" s="945">
        <v>-95564</v>
      </c>
      <c r="CE36" s="945">
        <v>-2323720</v>
      </c>
      <c r="CF36" s="945">
        <v>1707278</v>
      </c>
      <c r="CG36" s="945">
        <v>853639</v>
      </c>
      <c r="CH36" s="945">
        <v>682912</v>
      </c>
      <c r="CI36" s="945">
        <v>170729</v>
      </c>
      <c r="CJ36" s="945">
        <v>0</v>
      </c>
      <c r="CK36" s="945">
        <v>-4281107</v>
      </c>
      <c r="CL36" s="945">
        <v>753569</v>
      </c>
      <c r="CM36" s="945">
        <v>-2697658</v>
      </c>
      <c r="CN36" s="945">
        <v>-38053</v>
      </c>
      <c r="CO36" s="945">
        <v>-22270</v>
      </c>
      <c r="CP36" s="945">
        <v>0</v>
      </c>
      <c r="CQ36" s="945">
        <v>-10977</v>
      </c>
      <c r="CR36" s="945">
        <v>-32347</v>
      </c>
      <c r="CS36" s="945">
        <v>-637122</v>
      </c>
      <c r="CT36" s="945">
        <v>-62193</v>
      </c>
      <c r="CU36" s="945">
        <v>0</v>
      </c>
      <c r="CV36" s="945">
        <v>-9513</v>
      </c>
      <c r="CW36" s="945">
        <v>-26878</v>
      </c>
      <c r="CX36" s="945">
        <v>0</v>
      </c>
      <c r="CY36" s="945">
        <v>-3569521</v>
      </c>
      <c r="CZ36" s="945">
        <v>-12272</v>
      </c>
      <c r="DA36" s="945">
        <v>30249032</v>
      </c>
      <c r="DB36" s="945">
        <v>43678915</v>
      </c>
      <c r="DC36" s="945">
        <v>30362626</v>
      </c>
      <c r="DD36" s="945">
        <v>-186633</v>
      </c>
      <c r="DE36" s="945">
        <v>1889044</v>
      </c>
      <c r="DF36" s="945">
        <v>-675680</v>
      </c>
      <c r="DG36" s="945">
        <v>-1863716</v>
      </c>
      <c r="DH36" s="945">
        <v>-70797</v>
      </c>
      <c r="DI36" s="945">
        <v>1707278</v>
      </c>
      <c r="DJ36" s="205"/>
      <c r="DK36" s="205"/>
      <c r="DL36" t="s">
        <v>913</v>
      </c>
      <c r="DM36" t="s">
        <v>914</v>
      </c>
      <c r="DN36" s="1419" t="s">
        <v>5499</v>
      </c>
      <c r="DO36" s="194" t="s">
        <v>4204</v>
      </c>
      <c r="DP36" s="1253" t="s">
        <v>4470</v>
      </c>
    </row>
    <row r="37" spans="1:120" s="194" customFormat="1" x14ac:dyDescent="0.25">
      <c r="A37" s="779">
        <v>33</v>
      </c>
      <c r="B37" s="706" t="s">
        <v>158</v>
      </c>
      <c r="C37" s="1255" t="s">
        <v>159</v>
      </c>
      <c r="D37" s="945">
        <v>313318</v>
      </c>
      <c r="E37" s="945">
        <v>1391605</v>
      </c>
      <c r="F37" s="945">
        <v>0</v>
      </c>
      <c r="G37" s="945">
        <v>313318</v>
      </c>
      <c r="H37" s="945">
        <v>0</v>
      </c>
      <c r="I37" s="945">
        <v>0</v>
      </c>
      <c r="J37" s="945">
        <v>0</v>
      </c>
      <c r="K37" s="945">
        <v>0</v>
      </c>
      <c r="L37" s="945">
        <v>0</v>
      </c>
      <c r="M37" s="945">
        <v>0</v>
      </c>
      <c r="N37" s="945">
        <v>0</v>
      </c>
      <c r="O37" s="945">
        <v>0</v>
      </c>
      <c r="P37" s="945">
        <v>0</v>
      </c>
      <c r="Q37" s="945">
        <v>0</v>
      </c>
      <c r="R37" s="945">
        <v>24243550</v>
      </c>
      <c r="S37" s="945">
        <v>0</v>
      </c>
      <c r="T37" s="945">
        <v>1453854</v>
      </c>
      <c r="U37" s="945">
        <v>1793087</v>
      </c>
      <c r="V37" s="945">
        <v>0</v>
      </c>
      <c r="W37" s="945">
        <v>94550</v>
      </c>
      <c r="X37" s="945">
        <v>116611</v>
      </c>
      <c r="Y37" s="945">
        <v>0</v>
      </c>
      <c r="Z37" s="945">
        <v>0</v>
      </c>
      <c r="AA37" s="945">
        <v>0</v>
      </c>
      <c r="AB37" s="945">
        <v>0</v>
      </c>
      <c r="AC37" s="945">
        <v>0</v>
      </c>
      <c r="AD37" s="945">
        <v>0</v>
      </c>
      <c r="AE37" s="945">
        <v>0</v>
      </c>
      <c r="AF37" s="945">
        <v>0</v>
      </c>
      <c r="AG37" s="945">
        <v>0</v>
      </c>
      <c r="AH37" s="945">
        <v>0</v>
      </c>
      <c r="AI37" s="945">
        <v>0</v>
      </c>
      <c r="AJ37" s="945">
        <v>0</v>
      </c>
      <c r="AK37" s="945">
        <v>0</v>
      </c>
      <c r="AL37" s="945">
        <v>423441</v>
      </c>
      <c r="AM37" s="945">
        <v>522245</v>
      </c>
      <c r="AN37" s="945">
        <v>0</v>
      </c>
      <c r="AO37" s="945">
        <v>4285510</v>
      </c>
      <c r="AP37" s="945">
        <v>5285462</v>
      </c>
      <c r="AQ37" s="945">
        <v>0</v>
      </c>
      <c r="AR37" s="945">
        <v>11015367</v>
      </c>
      <c r="AS37" s="945">
        <v>4932254</v>
      </c>
      <c r="AT37" s="945">
        <v>6083113</v>
      </c>
      <c r="AU37" s="945">
        <v>0</v>
      </c>
      <c r="AV37" s="945">
        <v>3142386</v>
      </c>
      <c r="AW37" s="945">
        <v>1407038</v>
      </c>
      <c r="AX37" s="945">
        <v>1735348</v>
      </c>
      <c r="AY37" s="945">
        <v>0</v>
      </c>
      <c r="AZ37" s="945">
        <v>14157753</v>
      </c>
      <c r="BA37" s="945">
        <v>6339292</v>
      </c>
      <c r="BB37" s="945">
        <v>7818461</v>
      </c>
      <c r="BC37" s="945">
        <v>0</v>
      </c>
      <c r="BD37" s="945">
        <v>0</v>
      </c>
      <c r="BE37" s="945">
        <v>0</v>
      </c>
      <c r="BF37" s="945">
        <v>0</v>
      </c>
      <c r="BG37" s="945">
        <v>0</v>
      </c>
      <c r="BH37" s="945">
        <v>0</v>
      </c>
      <c r="BI37" s="945">
        <v>0</v>
      </c>
      <c r="BJ37" s="945">
        <v>0</v>
      </c>
      <c r="BK37" s="945">
        <v>0</v>
      </c>
      <c r="BL37" s="945">
        <v>0</v>
      </c>
      <c r="BM37" s="945">
        <v>0</v>
      </c>
      <c r="BN37" s="945">
        <v>0</v>
      </c>
      <c r="BO37" s="945">
        <v>0</v>
      </c>
      <c r="BP37" s="945">
        <v>883678</v>
      </c>
      <c r="BQ37" s="945">
        <v>803343</v>
      </c>
      <c r="BR37" s="945">
        <v>990790</v>
      </c>
      <c r="BS37" s="945">
        <v>0</v>
      </c>
      <c r="BT37" s="945">
        <v>2677811</v>
      </c>
      <c r="BU37" s="945">
        <v>88072770</v>
      </c>
      <c r="BV37" s="945">
        <v>-377252</v>
      </c>
      <c r="BW37" s="945">
        <v>0</v>
      </c>
      <c r="BX37" s="945">
        <v>103228</v>
      </c>
      <c r="BY37" s="945">
        <v>0</v>
      </c>
      <c r="BZ37" s="945">
        <v>25778</v>
      </c>
      <c r="CA37" s="945">
        <v>-3014800</v>
      </c>
      <c r="CB37" s="945">
        <v>0</v>
      </c>
      <c r="CC37" s="945">
        <v>-12930350</v>
      </c>
      <c r="CD37" s="945">
        <v>-2663445</v>
      </c>
      <c r="CE37" s="945">
        <v>-15593795</v>
      </c>
      <c r="CF37" s="945">
        <v>-3543443</v>
      </c>
      <c r="CG37" s="945">
        <v>-1169335</v>
      </c>
      <c r="CH37" s="945">
        <v>-1063030</v>
      </c>
      <c r="CI37" s="945">
        <v>-1311078</v>
      </c>
      <c r="CJ37" s="945">
        <v>0</v>
      </c>
      <c r="CK37" s="945">
        <v>-6446479</v>
      </c>
      <c r="CL37" s="945">
        <v>2258420</v>
      </c>
      <c r="CM37" s="945">
        <v>-13249124</v>
      </c>
      <c r="CN37" s="945">
        <v>-140215</v>
      </c>
      <c r="CO37" s="945">
        <v>0</v>
      </c>
      <c r="CP37" s="945">
        <v>0</v>
      </c>
      <c r="CQ37" s="945">
        <v>0</v>
      </c>
      <c r="CR37" s="945">
        <v>0</v>
      </c>
      <c r="CS37" s="945">
        <v>-3168981</v>
      </c>
      <c r="CT37" s="945">
        <v>-355414</v>
      </c>
      <c r="CU37" s="945">
        <v>-322055</v>
      </c>
      <c r="CV37" s="945">
        <v>-35054</v>
      </c>
      <c r="CW37" s="945">
        <v>0</v>
      </c>
      <c r="CX37" s="945">
        <v>0</v>
      </c>
      <c r="CY37" s="945">
        <v>-13713702</v>
      </c>
      <c r="CZ37" s="945">
        <v>0</v>
      </c>
      <c r="DA37" s="945">
        <v>80218613</v>
      </c>
      <c r="DB37" s="945">
        <v>118277368</v>
      </c>
      <c r="DC37" s="945">
        <v>79163199</v>
      </c>
      <c r="DD37" s="945">
        <v>-768114</v>
      </c>
      <c r="DE37" s="945">
        <v>5391722</v>
      </c>
      <c r="DF37" s="945">
        <v>-5357822</v>
      </c>
      <c r="DG37" s="945">
        <v>-4828227</v>
      </c>
      <c r="DH37" s="945">
        <v>-254340</v>
      </c>
      <c r="DI37" s="945">
        <v>-3543443</v>
      </c>
      <c r="DJ37" s="205"/>
      <c r="DK37" s="205"/>
      <c r="DL37" t="s">
        <v>913</v>
      </c>
      <c r="DM37" t="s">
        <v>913</v>
      </c>
      <c r="DN37" s="1419" t="s">
        <v>5499</v>
      </c>
      <c r="DO37" s="194" t="s">
        <v>4205</v>
      </c>
      <c r="DP37" s="1253" t="s">
        <v>4471</v>
      </c>
    </row>
    <row r="38" spans="1:120" s="194" customFormat="1" x14ac:dyDescent="0.25">
      <c r="A38" s="199">
        <v>34</v>
      </c>
      <c r="B38" s="706" t="s">
        <v>160</v>
      </c>
      <c r="C38" s="1255" t="s">
        <v>161</v>
      </c>
      <c r="D38" s="945">
        <v>126462</v>
      </c>
      <c r="E38" s="945">
        <v>1361380</v>
      </c>
      <c r="F38" s="945">
        <v>0</v>
      </c>
      <c r="G38" s="945">
        <v>126462</v>
      </c>
      <c r="H38" s="945">
        <v>0</v>
      </c>
      <c r="I38" s="945">
        <v>4793</v>
      </c>
      <c r="J38" s="945">
        <v>0</v>
      </c>
      <c r="K38" s="945">
        <v>0</v>
      </c>
      <c r="L38" s="945">
        <v>0</v>
      </c>
      <c r="M38" s="945">
        <v>0</v>
      </c>
      <c r="N38" s="945">
        <v>0</v>
      </c>
      <c r="O38" s="945">
        <v>0</v>
      </c>
      <c r="P38" s="945">
        <v>0</v>
      </c>
      <c r="Q38" s="945">
        <v>0</v>
      </c>
      <c r="R38" s="945">
        <v>0</v>
      </c>
      <c r="S38" s="945">
        <v>0</v>
      </c>
      <c r="T38" s="945">
        <v>1125104</v>
      </c>
      <c r="U38" s="945">
        <v>253148</v>
      </c>
      <c r="V38" s="945">
        <v>28128</v>
      </c>
      <c r="W38" s="945">
        <v>0</v>
      </c>
      <c r="X38" s="945">
        <v>0</v>
      </c>
      <c r="Y38" s="945">
        <v>0</v>
      </c>
      <c r="Z38" s="945">
        <v>0</v>
      </c>
      <c r="AA38" s="945">
        <v>0</v>
      </c>
      <c r="AB38" s="945">
        <v>0</v>
      </c>
      <c r="AC38" s="945">
        <v>1781</v>
      </c>
      <c r="AD38" s="945">
        <v>401</v>
      </c>
      <c r="AE38" s="945">
        <v>45</v>
      </c>
      <c r="AF38" s="945">
        <v>0</v>
      </c>
      <c r="AG38" s="945">
        <v>0</v>
      </c>
      <c r="AH38" s="945">
        <v>0</v>
      </c>
      <c r="AI38" s="945">
        <v>0</v>
      </c>
      <c r="AJ38" s="945">
        <v>0</v>
      </c>
      <c r="AK38" s="945">
        <v>0</v>
      </c>
      <c r="AL38" s="945">
        <v>245170</v>
      </c>
      <c r="AM38" s="945">
        <v>55163</v>
      </c>
      <c r="AN38" s="945">
        <v>6129</v>
      </c>
      <c r="AO38" s="945">
        <v>1158489</v>
      </c>
      <c r="AP38" s="945">
        <v>260660</v>
      </c>
      <c r="AQ38" s="945">
        <v>28962</v>
      </c>
      <c r="AR38" s="945">
        <v>2694514</v>
      </c>
      <c r="AS38" s="945">
        <v>2155793</v>
      </c>
      <c r="AT38" s="945">
        <v>484849</v>
      </c>
      <c r="AU38" s="945">
        <v>53872</v>
      </c>
      <c r="AV38" s="945">
        <v>733987</v>
      </c>
      <c r="AW38" s="945">
        <v>587189</v>
      </c>
      <c r="AX38" s="945">
        <v>132118</v>
      </c>
      <c r="AY38" s="945">
        <v>14680</v>
      </c>
      <c r="AZ38" s="945">
        <v>3428501</v>
      </c>
      <c r="BA38" s="945">
        <v>2742982</v>
      </c>
      <c r="BB38" s="945">
        <v>616967</v>
      </c>
      <c r="BC38" s="945">
        <v>68552</v>
      </c>
      <c r="BD38" s="945">
        <v>0</v>
      </c>
      <c r="BE38" s="945">
        <v>0</v>
      </c>
      <c r="BF38" s="945">
        <v>0</v>
      </c>
      <c r="BG38" s="945">
        <v>0</v>
      </c>
      <c r="BH38" s="945">
        <v>0</v>
      </c>
      <c r="BI38" s="945">
        <v>0</v>
      </c>
      <c r="BJ38" s="945">
        <v>0</v>
      </c>
      <c r="BK38" s="945">
        <v>0</v>
      </c>
      <c r="BL38" s="945">
        <v>0</v>
      </c>
      <c r="BM38" s="945">
        <v>0</v>
      </c>
      <c r="BN38" s="945">
        <v>0</v>
      </c>
      <c r="BO38" s="945">
        <v>0</v>
      </c>
      <c r="BP38" s="945">
        <v>-291061</v>
      </c>
      <c r="BQ38" s="945">
        <v>-232849</v>
      </c>
      <c r="BR38" s="945">
        <v>-52391</v>
      </c>
      <c r="BS38" s="945">
        <v>-5821</v>
      </c>
      <c r="BT38" s="945">
        <v>-582122</v>
      </c>
      <c r="BU38" s="945">
        <v>28081408</v>
      </c>
      <c r="BV38" s="945">
        <v>52734</v>
      </c>
      <c r="BW38" s="945">
        <v>0</v>
      </c>
      <c r="BX38" s="945">
        <v>11074</v>
      </c>
      <c r="BY38" s="945">
        <v>0</v>
      </c>
      <c r="BZ38" s="945">
        <v>12506</v>
      </c>
      <c r="CA38" s="945">
        <v>-1205600</v>
      </c>
      <c r="CB38" s="945">
        <v>0</v>
      </c>
      <c r="CC38" s="945">
        <v>-369581</v>
      </c>
      <c r="CD38" s="945">
        <v>-630574</v>
      </c>
      <c r="CE38" s="945">
        <v>-1000155</v>
      </c>
      <c r="CF38" s="945">
        <v>-543451</v>
      </c>
      <c r="CG38" s="945">
        <v>-271728</v>
      </c>
      <c r="CH38" s="945">
        <v>-217380</v>
      </c>
      <c r="CI38" s="945">
        <v>-48910</v>
      </c>
      <c r="CJ38" s="945">
        <v>-5433</v>
      </c>
      <c r="CK38" s="945">
        <v>-3886406</v>
      </c>
      <c r="CL38" s="945">
        <v>646714</v>
      </c>
      <c r="CM38" s="945">
        <v>-2675880</v>
      </c>
      <c r="CN38" s="945">
        <v>0</v>
      </c>
      <c r="CO38" s="945">
        <v>-388</v>
      </c>
      <c r="CP38" s="945">
        <v>-388</v>
      </c>
      <c r="CQ38" s="945">
        <v>-4570</v>
      </c>
      <c r="CR38" s="945">
        <v>0</v>
      </c>
      <c r="CS38" s="945">
        <v>-704251</v>
      </c>
      <c r="CT38" s="945">
        <v>-40398</v>
      </c>
      <c r="CU38" s="945">
        <v>-53065</v>
      </c>
      <c r="CV38" s="945">
        <v>0</v>
      </c>
      <c r="CW38" s="945">
        <v>0</v>
      </c>
      <c r="CX38" s="945">
        <v>0</v>
      </c>
      <c r="CY38" s="945">
        <v>-2647935</v>
      </c>
      <c r="CZ38" s="945">
        <v>0</v>
      </c>
      <c r="DA38" s="945">
        <v>29620960</v>
      </c>
      <c r="DB38" s="945">
        <v>37268701</v>
      </c>
      <c r="DC38" s="945">
        <v>25250146</v>
      </c>
      <c r="DD38" s="945">
        <v>-89216</v>
      </c>
      <c r="DE38" s="945">
        <v>2065050</v>
      </c>
      <c r="DF38" s="945">
        <v>-1081432</v>
      </c>
      <c r="DG38" s="945">
        <v>0</v>
      </c>
      <c r="DH38" s="945">
        <v>-1844780</v>
      </c>
      <c r="DI38" s="945">
        <v>-603379</v>
      </c>
      <c r="DJ38" s="205"/>
      <c r="DK38" s="205"/>
      <c r="DL38" t="s">
        <v>913</v>
      </c>
      <c r="DM38" t="s">
        <v>914</v>
      </c>
      <c r="DN38" s="1419" t="s">
        <v>5499</v>
      </c>
      <c r="DO38" s="194" t="s">
        <v>4206</v>
      </c>
      <c r="DP38" s="1253" t="s">
        <v>4474</v>
      </c>
    </row>
    <row r="39" spans="1:120" s="194" customFormat="1" x14ac:dyDescent="0.25">
      <c r="A39" s="779">
        <v>35</v>
      </c>
      <c r="B39" s="706" t="s">
        <v>162</v>
      </c>
      <c r="C39" s="1255" t="s">
        <v>163</v>
      </c>
      <c r="D39" s="945">
        <v>109116</v>
      </c>
      <c r="E39" s="945">
        <v>2121423</v>
      </c>
      <c r="F39" s="945">
        <v>0</v>
      </c>
      <c r="G39" s="945">
        <v>109116</v>
      </c>
      <c r="H39" s="945">
        <v>0</v>
      </c>
      <c r="I39" s="945">
        <v>0</v>
      </c>
      <c r="J39" s="945">
        <v>0</v>
      </c>
      <c r="K39" s="945">
        <v>0</v>
      </c>
      <c r="L39" s="945">
        <v>0</v>
      </c>
      <c r="M39" s="945">
        <v>0</v>
      </c>
      <c r="N39" s="945">
        <v>0</v>
      </c>
      <c r="O39" s="945">
        <v>0</v>
      </c>
      <c r="P39" s="945">
        <v>0</v>
      </c>
      <c r="Q39" s="945">
        <v>0</v>
      </c>
      <c r="R39" s="945">
        <v>12145150</v>
      </c>
      <c r="S39" s="945">
        <v>0</v>
      </c>
      <c r="T39" s="945">
        <v>781858</v>
      </c>
      <c r="U39" s="945">
        <v>195465</v>
      </c>
      <c r="V39" s="945">
        <v>0</v>
      </c>
      <c r="W39" s="945">
        <v>63155</v>
      </c>
      <c r="X39" s="945">
        <v>15789</v>
      </c>
      <c r="Y39" s="945">
        <v>0</v>
      </c>
      <c r="Z39" s="945">
        <v>0</v>
      </c>
      <c r="AA39" s="945">
        <v>0</v>
      </c>
      <c r="AB39" s="945">
        <v>0</v>
      </c>
      <c r="AC39" s="945">
        <v>450</v>
      </c>
      <c r="AD39" s="945">
        <v>112</v>
      </c>
      <c r="AE39" s="945">
        <v>0</v>
      </c>
      <c r="AF39" s="945">
        <v>0</v>
      </c>
      <c r="AG39" s="945">
        <v>0</v>
      </c>
      <c r="AH39" s="945">
        <v>0</v>
      </c>
      <c r="AI39" s="945">
        <v>0</v>
      </c>
      <c r="AJ39" s="945">
        <v>0</v>
      </c>
      <c r="AK39" s="945">
        <v>0</v>
      </c>
      <c r="AL39" s="945">
        <v>317242</v>
      </c>
      <c r="AM39" s="945">
        <v>79311</v>
      </c>
      <c r="AN39" s="945">
        <v>0</v>
      </c>
      <c r="AO39" s="945">
        <v>1602142</v>
      </c>
      <c r="AP39" s="945">
        <v>400535</v>
      </c>
      <c r="AQ39" s="945">
        <v>0</v>
      </c>
      <c r="AR39" s="945">
        <v>3870948</v>
      </c>
      <c r="AS39" s="945">
        <v>3096758</v>
      </c>
      <c r="AT39" s="945">
        <v>774190</v>
      </c>
      <c r="AU39" s="945">
        <v>0</v>
      </c>
      <c r="AV39" s="945">
        <v>771836</v>
      </c>
      <c r="AW39" s="945">
        <v>617469</v>
      </c>
      <c r="AX39" s="945">
        <v>154367</v>
      </c>
      <c r="AY39" s="945">
        <v>0</v>
      </c>
      <c r="AZ39" s="945">
        <v>4642784</v>
      </c>
      <c r="BA39" s="945">
        <v>3714227</v>
      </c>
      <c r="BB39" s="945">
        <v>928557</v>
      </c>
      <c r="BC39" s="945">
        <v>0</v>
      </c>
      <c r="BD39" s="945">
        <v>0</v>
      </c>
      <c r="BE39" s="945">
        <v>0</v>
      </c>
      <c r="BF39" s="945">
        <v>0</v>
      </c>
      <c r="BG39" s="945">
        <v>0</v>
      </c>
      <c r="BH39" s="945">
        <v>0</v>
      </c>
      <c r="BI39" s="945">
        <v>0</v>
      </c>
      <c r="BJ39" s="945">
        <v>0</v>
      </c>
      <c r="BK39" s="945">
        <v>0</v>
      </c>
      <c r="BL39" s="945">
        <v>0</v>
      </c>
      <c r="BM39" s="945">
        <v>0</v>
      </c>
      <c r="BN39" s="945">
        <v>0</v>
      </c>
      <c r="BO39" s="945">
        <v>0</v>
      </c>
      <c r="BP39" s="945">
        <v>-2233943</v>
      </c>
      <c r="BQ39" s="945">
        <v>-1787154</v>
      </c>
      <c r="BR39" s="945">
        <v>-446789</v>
      </c>
      <c r="BS39" s="945">
        <v>0</v>
      </c>
      <c r="BT39" s="945">
        <v>-4467886</v>
      </c>
      <c r="BU39" s="945">
        <v>42671813</v>
      </c>
      <c r="BV39" s="945">
        <v>-973021</v>
      </c>
      <c r="BW39" s="945">
        <v>0</v>
      </c>
      <c r="BX39" s="945">
        <v>476076</v>
      </c>
      <c r="BY39" s="945">
        <v>0</v>
      </c>
      <c r="BZ39" s="945">
        <v>52826</v>
      </c>
      <c r="CA39" s="945">
        <v>-3196277</v>
      </c>
      <c r="CB39" s="945">
        <v>0</v>
      </c>
      <c r="CC39" s="945">
        <v>-6886145</v>
      </c>
      <c r="CD39" s="945">
        <v>-1647061</v>
      </c>
      <c r="CE39" s="945">
        <v>-8533206</v>
      </c>
      <c r="CF39" s="945">
        <v>-9516720</v>
      </c>
      <c r="CG39" s="945">
        <v>-4758361</v>
      </c>
      <c r="CH39" s="945">
        <v>-3806687</v>
      </c>
      <c r="CI39" s="945">
        <v>-951671</v>
      </c>
      <c r="CJ39" s="945">
        <v>0</v>
      </c>
      <c r="CK39" s="945">
        <v>-2431111</v>
      </c>
      <c r="CL39" s="945">
        <v>1050007</v>
      </c>
      <c r="CM39" s="945">
        <v>-3181006</v>
      </c>
      <c r="CN39" s="945">
        <v>-38298</v>
      </c>
      <c r="CO39" s="945">
        <v>0</v>
      </c>
      <c r="CP39" s="945">
        <v>0</v>
      </c>
      <c r="CQ39" s="945">
        <v>-1152</v>
      </c>
      <c r="CR39" s="945">
        <v>-8318</v>
      </c>
      <c r="CS39" s="945">
        <v>-781110</v>
      </c>
      <c r="CT39" s="945">
        <v>-56616</v>
      </c>
      <c r="CU39" s="945">
        <v>-2982</v>
      </c>
      <c r="CV39" s="945">
        <v>0</v>
      </c>
      <c r="CW39" s="945">
        <v>0</v>
      </c>
      <c r="CX39" s="945">
        <v>0</v>
      </c>
      <c r="CY39" s="945">
        <v>-3805687</v>
      </c>
      <c r="CZ39" s="945">
        <v>0</v>
      </c>
      <c r="DA39" s="945">
        <v>35271389</v>
      </c>
      <c r="DB39" s="945">
        <v>51013025</v>
      </c>
      <c r="DC39" s="945">
        <v>34593285</v>
      </c>
      <c r="DD39" s="945">
        <v>-2598</v>
      </c>
      <c r="DE39" s="945">
        <v>4392980</v>
      </c>
      <c r="DF39" s="945">
        <v>-1870011</v>
      </c>
      <c r="DG39" s="945">
        <v>0</v>
      </c>
      <c r="DH39" s="945">
        <v>-1599094</v>
      </c>
      <c r="DI39" s="945">
        <v>-9516720</v>
      </c>
      <c r="DJ39" s="205"/>
      <c r="DK39" s="205"/>
      <c r="DL39" t="s">
        <v>913</v>
      </c>
      <c r="DM39" t="s">
        <v>913</v>
      </c>
      <c r="DN39" s="1419" t="s">
        <v>5499</v>
      </c>
      <c r="DO39" s="194" t="s">
        <v>4207</v>
      </c>
      <c r="DP39" s="1253" t="s">
        <v>4470</v>
      </c>
    </row>
    <row r="40" spans="1:120" s="194" customFormat="1" x14ac:dyDescent="0.25">
      <c r="A40" s="199">
        <v>36</v>
      </c>
      <c r="B40" s="706" t="s">
        <v>164</v>
      </c>
      <c r="C40" s="1255" t="s">
        <v>165</v>
      </c>
      <c r="D40" s="945">
        <v>103231</v>
      </c>
      <c r="E40" s="945">
        <v>567653</v>
      </c>
      <c r="F40" s="945">
        <v>0</v>
      </c>
      <c r="G40" s="945">
        <v>103231</v>
      </c>
      <c r="H40" s="945">
        <v>0</v>
      </c>
      <c r="I40" s="945">
        <v>12974</v>
      </c>
      <c r="J40" s="945">
        <v>0</v>
      </c>
      <c r="K40" s="945">
        <v>0</v>
      </c>
      <c r="L40" s="945">
        <v>0</v>
      </c>
      <c r="M40" s="945">
        <v>0</v>
      </c>
      <c r="N40" s="945">
        <v>0</v>
      </c>
      <c r="O40" s="945">
        <v>0</v>
      </c>
      <c r="P40" s="945">
        <v>0</v>
      </c>
      <c r="Q40" s="945">
        <v>0</v>
      </c>
      <c r="R40" s="945">
        <v>8928750</v>
      </c>
      <c r="S40" s="945">
        <v>0</v>
      </c>
      <c r="T40" s="945">
        <v>867697</v>
      </c>
      <c r="U40" s="945">
        <v>195232</v>
      </c>
      <c r="V40" s="945">
        <v>21692</v>
      </c>
      <c r="W40" s="945">
        <v>46430</v>
      </c>
      <c r="X40" s="945">
        <v>10447</v>
      </c>
      <c r="Y40" s="945">
        <v>1161</v>
      </c>
      <c r="Z40" s="945">
        <v>0</v>
      </c>
      <c r="AA40" s="945">
        <v>0</v>
      </c>
      <c r="AB40" s="945">
        <v>0</v>
      </c>
      <c r="AC40" s="945">
        <v>2589</v>
      </c>
      <c r="AD40" s="945">
        <v>583</v>
      </c>
      <c r="AE40" s="945">
        <v>65</v>
      </c>
      <c r="AF40" s="945">
        <v>568</v>
      </c>
      <c r="AG40" s="945">
        <v>128</v>
      </c>
      <c r="AH40" s="945">
        <v>14</v>
      </c>
      <c r="AI40" s="945">
        <v>0</v>
      </c>
      <c r="AJ40" s="945">
        <v>0</v>
      </c>
      <c r="AK40" s="945">
        <v>0</v>
      </c>
      <c r="AL40" s="945">
        <v>100476</v>
      </c>
      <c r="AM40" s="945">
        <v>22607</v>
      </c>
      <c r="AN40" s="945">
        <v>2512</v>
      </c>
      <c r="AO40" s="945">
        <v>962222</v>
      </c>
      <c r="AP40" s="945">
        <v>216500</v>
      </c>
      <c r="AQ40" s="945">
        <v>24056</v>
      </c>
      <c r="AR40" s="945">
        <v>2800966</v>
      </c>
      <c r="AS40" s="945">
        <v>2241252</v>
      </c>
      <c r="AT40" s="945">
        <v>503743</v>
      </c>
      <c r="AU40" s="945">
        <v>55971</v>
      </c>
      <c r="AV40" s="945">
        <v>562269</v>
      </c>
      <c r="AW40" s="945">
        <v>449816</v>
      </c>
      <c r="AX40" s="945">
        <v>101208</v>
      </c>
      <c r="AY40" s="945">
        <v>11245</v>
      </c>
      <c r="AZ40" s="945">
        <v>3363235</v>
      </c>
      <c r="BA40" s="945">
        <v>2691068</v>
      </c>
      <c r="BB40" s="945">
        <v>604951</v>
      </c>
      <c r="BC40" s="945">
        <v>67216</v>
      </c>
      <c r="BD40" s="945">
        <v>0</v>
      </c>
      <c r="BE40" s="945">
        <v>0</v>
      </c>
      <c r="BF40" s="945">
        <v>0</v>
      </c>
      <c r="BG40" s="945">
        <v>0</v>
      </c>
      <c r="BH40" s="945">
        <v>0</v>
      </c>
      <c r="BI40" s="945">
        <v>0</v>
      </c>
      <c r="BJ40" s="945">
        <v>0</v>
      </c>
      <c r="BK40" s="945">
        <v>0</v>
      </c>
      <c r="BL40" s="945">
        <v>0</v>
      </c>
      <c r="BM40" s="945">
        <v>0</v>
      </c>
      <c r="BN40" s="945">
        <v>0</v>
      </c>
      <c r="BO40" s="945">
        <v>0</v>
      </c>
      <c r="BP40" s="945">
        <v>-1492549</v>
      </c>
      <c r="BQ40" s="945">
        <v>-1194039</v>
      </c>
      <c r="BR40" s="945">
        <v>-268659</v>
      </c>
      <c r="BS40" s="945">
        <v>-29851</v>
      </c>
      <c r="BT40" s="945">
        <v>-2985098</v>
      </c>
      <c r="BU40" s="945">
        <v>30190858</v>
      </c>
      <c r="BV40" s="945">
        <v>-121393</v>
      </c>
      <c r="BW40" s="945">
        <v>0</v>
      </c>
      <c r="BX40" s="945">
        <v>0</v>
      </c>
      <c r="BY40" s="945">
        <v>0</v>
      </c>
      <c r="BZ40" s="945">
        <v>16427</v>
      </c>
      <c r="CA40" s="945">
        <v>-455000</v>
      </c>
      <c r="CB40" s="945">
        <v>5515</v>
      </c>
      <c r="CC40" s="945">
        <v>-2626569</v>
      </c>
      <c r="CD40" s="945">
        <v>-277166</v>
      </c>
      <c r="CE40" s="945">
        <v>-2898220</v>
      </c>
      <c r="CF40" s="945">
        <v>-3625137</v>
      </c>
      <c r="CG40" s="945">
        <v>-1812568</v>
      </c>
      <c r="CH40" s="945">
        <v>-1450055</v>
      </c>
      <c r="CI40" s="945">
        <v>-326264</v>
      </c>
      <c r="CJ40" s="945">
        <v>-36250</v>
      </c>
      <c r="CK40" s="945">
        <v>-3031313</v>
      </c>
      <c r="CL40" s="945">
        <v>673189</v>
      </c>
      <c r="CM40" s="945">
        <v>-1853653</v>
      </c>
      <c r="CN40" s="945">
        <v>-4628</v>
      </c>
      <c r="CO40" s="945">
        <v>-2601</v>
      </c>
      <c r="CP40" s="945">
        <v>-2601</v>
      </c>
      <c r="CQ40" s="945">
        <v>-6621</v>
      </c>
      <c r="CR40" s="945">
        <v>0</v>
      </c>
      <c r="CS40" s="945">
        <v>-882072</v>
      </c>
      <c r="CT40" s="945">
        <v>-64655</v>
      </c>
      <c r="CU40" s="945">
        <v>-14497</v>
      </c>
      <c r="CV40" s="945">
        <v>0</v>
      </c>
      <c r="CW40" s="945">
        <v>0</v>
      </c>
      <c r="CX40" s="945">
        <v>0</v>
      </c>
      <c r="CY40" s="945">
        <v>-2256441</v>
      </c>
      <c r="CZ40" s="945">
        <v>0</v>
      </c>
      <c r="DA40" s="945">
        <v>26814573</v>
      </c>
      <c r="DB40" s="945">
        <v>35309138</v>
      </c>
      <c r="DC40" s="945">
        <v>26335201</v>
      </c>
      <c r="DD40" s="945">
        <v>-116393</v>
      </c>
      <c r="DE40" s="945">
        <v>1176847</v>
      </c>
      <c r="DF40" s="945">
        <v>-1992451</v>
      </c>
      <c r="DG40" s="945">
        <v>0</v>
      </c>
      <c r="DH40" s="945">
        <v>-1157900</v>
      </c>
      <c r="DI40" s="945">
        <v>-3625137</v>
      </c>
      <c r="DJ40" s="205"/>
      <c r="DK40" s="205"/>
      <c r="DL40" t="s">
        <v>913</v>
      </c>
      <c r="DM40" t="s">
        <v>914</v>
      </c>
      <c r="DN40" s="1419" t="s">
        <v>5499</v>
      </c>
      <c r="DO40" s="194" t="s">
        <v>4208</v>
      </c>
      <c r="DP40" s="1253" t="s">
        <v>4469</v>
      </c>
    </row>
    <row r="41" spans="1:120" s="194" customFormat="1" x14ac:dyDescent="0.25">
      <c r="A41" s="779">
        <v>37</v>
      </c>
      <c r="B41" s="706" t="s">
        <v>3906</v>
      </c>
      <c r="C41" s="1255" t="s">
        <v>1316</v>
      </c>
      <c r="D41" s="945">
        <v>664280</v>
      </c>
      <c r="E41" s="945">
        <v>25792365</v>
      </c>
      <c r="F41" s="945">
        <v>725076</v>
      </c>
      <c r="G41" s="945">
        <v>664280</v>
      </c>
      <c r="H41" s="945">
        <v>5701478</v>
      </c>
      <c r="I41" s="945">
        <v>240105</v>
      </c>
      <c r="J41" s="945">
        <v>0</v>
      </c>
      <c r="K41" s="945">
        <v>0</v>
      </c>
      <c r="L41" s="945">
        <v>0</v>
      </c>
      <c r="M41" s="945">
        <v>0</v>
      </c>
      <c r="N41" s="945">
        <v>716103</v>
      </c>
      <c r="O41" s="945">
        <v>0</v>
      </c>
      <c r="P41" s="945">
        <v>0</v>
      </c>
      <c r="Q41" s="945">
        <v>0</v>
      </c>
      <c r="R41" s="945">
        <v>72664327</v>
      </c>
      <c r="S41" s="945">
        <v>524500</v>
      </c>
      <c r="T41" s="945">
        <v>5375250</v>
      </c>
      <c r="U41" s="945">
        <v>0</v>
      </c>
      <c r="V41" s="945">
        <v>109573</v>
      </c>
      <c r="W41" s="945">
        <v>469690</v>
      </c>
      <c r="X41" s="945">
        <v>0</v>
      </c>
      <c r="Y41" s="945">
        <v>9446</v>
      </c>
      <c r="Z41" s="945">
        <v>35898</v>
      </c>
      <c r="AA41" s="945">
        <v>0</v>
      </c>
      <c r="AB41" s="945">
        <v>733</v>
      </c>
      <c r="AC41" s="945">
        <v>22402</v>
      </c>
      <c r="AD41" s="945">
        <v>0</v>
      </c>
      <c r="AE41" s="945">
        <v>457</v>
      </c>
      <c r="AF41" s="945">
        <v>12988</v>
      </c>
      <c r="AG41" s="945">
        <v>0</v>
      </c>
      <c r="AH41" s="945">
        <v>265</v>
      </c>
      <c r="AI41" s="945">
        <v>0</v>
      </c>
      <c r="AJ41" s="945">
        <v>0</v>
      </c>
      <c r="AK41" s="945">
        <v>0</v>
      </c>
      <c r="AL41" s="945">
        <v>1331219</v>
      </c>
      <c r="AM41" s="945">
        <v>0</v>
      </c>
      <c r="AN41" s="945">
        <v>27168</v>
      </c>
      <c r="AO41" s="945">
        <v>10111860</v>
      </c>
      <c r="AP41" s="945">
        <v>0</v>
      </c>
      <c r="AQ41" s="945">
        <v>206057</v>
      </c>
      <c r="AR41" s="945">
        <v>19680968</v>
      </c>
      <c r="AS41" s="945">
        <v>19310294</v>
      </c>
      <c r="AT41" s="945">
        <v>0</v>
      </c>
      <c r="AU41" s="945">
        <v>370674</v>
      </c>
      <c r="AV41" s="945">
        <v>3891293</v>
      </c>
      <c r="AW41" s="945">
        <v>3813573</v>
      </c>
      <c r="AX41" s="945">
        <v>0</v>
      </c>
      <c r="AY41" s="945">
        <v>77720</v>
      </c>
      <c r="AZ41" s="945">
        <v>23572261</v>
      </c>
      <c r="BA41" s="945">
        <v>23123867</v>
      </c>
      <c r="BB41" s="945">
        <v>0</v>
      </c>
      <c r="BC41" s="945">
        <v>448394</v>
      </c>
      <c r="BD41" s="945">
        <v>0</v>
      </c>
      <c r="BE41" s="945">
        <v>0</v>
      </c>
      <c r="BF41" s="945">
        <v>0</v>
      </c>
      <c r="BG41" s="945">
        <v>0</v>
      </c>
      <c r="BH41" s="945">
        <v>0</v>
      </c>
      <c r="BI41" s="945">
        <v>0</v>
      </c>
      <c r="BJ41" s="945">
        <v>0</v>
      </c>
      <c r="BK41" s="945">
        <v>0</v>
      </c>
      <c r="BL41" s="945">
        <v>0</v>
      </c>
      <c r="BM41" s="945">
        <v>0</v>
      </c>
      <c r="BN41" s="945">
        <v>0</v>
      </c>
      <c r="BO41" s="945">
        <v>0</v>
      </c>
      <c r="BP41" s="945">
        <v>-15283789</v>
      </c>
      <c r="BQ41" s="945">
        <v>-14978113</v>
      </c>
      <c r="BR41" s="945">
        <v>0</v>
      </c>
      <c r="BS41" s="945">
        <v>-305676</v>
      </c>
      <c r="BT41" s="945">
        <v>-30567578</v>
      </c>
      <c r="BU41" s="945">
        <v>201149504</v>
      </c>
      <c r="BV41" s="945">
        <v>455791</v>
      </c>
      <c r="BW41" s="945">
        <v>0</v>
      </c>
      <c r="BX41" s="945">
        <v>0</v>
      </c>
      <c r="BY41" s="945">
        <v>0</v>
      </c>
      <c r="BZ41" s="945">
        <v>0</v>
      </c>
      <c r="CA41" s="945">
        <v>-2123516</v>
      </c>
      <c r="CB41" s="945">
        <v>0</v>
      </c>
      <c r="CC41" s="945">
        <v>-17228101</v>
      </c>
      <c r="CD41" s="945">
        <v>-5679360</v>
      </c>
      <c r="CE41" s="945">
        <v>-22907461</v>
      </c>
      <c r="CF41" s="945">
        <v>-36322410</v>
      </c>
      <c r="CG41" s="945">
        <v>-18175166</v>
      </c>
      <c r="CH41" s="945">
        <v>-17784021</v>
      </c>
      <c r="CI41" s="945">
        <v>0</v>
      </c>
      <c r="CJ41" s="945">
        <v>-363222</v>
      </c>
      <c r="CK41" s="945">
        <v>-14673658</v>
      </c>
      <c r="CL41" s="945">
        <v>5219051</v>
      </c>
      <c r="CM41" s="945">
        <v>-18629603</v>
      </c>
      <c r="CN41" s="945">
        <v>-162687</v>
      </c>
      <c r="CO41" s="945">
        <v>-53011</v>
      </c>
      <c r="CP41" s="945">
        <v>-48427</v>
      </c>
      <c r="CQ41" s="945">
        <v>-44017</v>
      </c>
      <c r="CR41" s="945">
        <v>-49974</v>
      </c>
      <c r="CS41" s="945">
        <v>-11427696</v>
      </c>
      <c r="CT41" s="945">
        <v>-713590</v>
      </c>
      <c r="CU41" s="945">
        <v>-172477</v>
      </c>
      <c r="CV41" s="945">
        <v>-11327</v>
      </c>
      <c r="CW41" s="945">
        <v>0</v>
      </c>
      <c r="CX41" s="945">
        <v>0</v>
      </c>
      <c r="CY41" s="945">
        <v>-20186560</v>
      </c>
      <c r="CZ41" s="945">
        <v>-613723</v>
      </c>
      <c r="DA41" s="945">
        <v>193423152</v>
      </c>
      <c r="DB41" s="945">
        <v>270694270</v>
      </c>
      <c r="DC41" s="945">
        <v>177480029</v>
      </c>
      <c r="DD41" s="945">
        <v>-1406037</v>
      </c>
      <c r="DE41" s="945">
        <v>2854977</v>
      </c>
      <c r="DF41" s="945">
        <v>-3093117</v>
      </c>
      <c r="DG41" s="945">
        <v>0</v>
      </c>
      <c r="DH41" s="945">
        <v>-3160246</v>
      </c>
      <c r="DI41" s="945">
        <v>-36322410</v>
      </c>
      <c r="DJ41" s="205"/>
      <c r="DK41" s="205"/>
      <c r="DL41" t="s">
        <v>913</v>
      </c>
      <c r="DM41" t="s">
        <v>913</v>
      </c>
      <c r="DN41" s="1419" t="s">
        <v>5499</v>
      </c>
      <c r="DO41" s="194" t="s">
        <v>4209</v>
      </c>
      <c r="DP41" s="1253" t="s">
        <v>4468</v>
      </c>
    </row>
    <row r="42" spans="1:120" s="194" customFormat="1" x14ac:dyDescent="0.25">
      <c r="A42" s="199">
        <v>38</v>
      </c>
      <c r="B42" s="706" t="s">
        <v>166</v>
      </c>
      <c r="C42" s="1255" t="s">
        <v>167</v>
      </c>
      <c r="D42" s="945">
        <v>188034</v>
      </c>
      <c r="E42" s="945">
        <v>809666</v>
      </c>
      <c r="F42" s="945">
        <v>0</v>
      </c>
      <c r="G42" s="945">
        <v>188034</v>
      </c>
      <c r="H42" s="945">
        <v>0</v>
      </c>
      <c r="I42" s="945">
        <v>338077</v>
      </c>
      <c r="J42" s="945">
        <v>0</v>
      </c>
      <c r="K42" s="945">
        <v>0</v>
      </c>
      <c r="L42" s="945">
        <v>0</v>
      </c>
      <c r="M42" s="945">
        <v>0</v>
      </c>
      <c r="N42" s="945">
        <v>0</v>
      </c>
      <c r="O42" s="945">
        <v>0</v>
      </c>
      <c r="P42" s="945">
        <v>0</v>
      </c>
      <c r="Q42" s="945">
        <v>0</v>
      </c>
      <c r="R42" s="945">
        <v>9286775</v>
      </c>
      <c r="S42" s="945">
        <v>0</v>
      </c>
      <c r="T42" s="945">
        <v>1111096</v>
      </c>
      <c r="U42" s="945">
        <v>249997</v>
      </c>
      <c r="V42" s="945">
        <v>27777</v>
      </c>
      <c r="W42" s="945">
        <v>48291</v>
      </c>
      <c r="X42" s="945">
        <v>10866</v>
      </c>
      <c r="Y42" s="945">
        <v>1207</v>
      </c>
      <c r="Z42" s="945">
        <v>0</v>
      </c>
      <c r="AA42" s="945">
        <v>0</v>
      </c>
      <c r="AB42" s="945">
        <v>0</v>
      </c>
      <c r="AC42" s="945">
        <v>533</v>
      </c>
      <c r="AD42" s="945">
        <v>120</v>
      </c>
      <c r="AE42" s="945">
        <v>13</v>
      </c>
      <c r="AF42" s="945">
        <v>460</v>
      </c>
      <c r="AG42" s="945">
        <v>103</v>
      </c>
      <c r="AH42" s="945">
        <v>11</v>
      </c>
      <c r="AI42" s="945">
        <v>490</v>
      </c>
      <c r="AJ42" s="945">
        <v>110</v>
      </c>
      <c r="AK42" s="945">
        <v>12</v>
      </c>
      <c r="AL42" s="945">
        <v>110051</v>
      </c>
      <c r="AM42" s="945">
        <v>24762</v>
      </c>
      <c r="AN42" s="945">
        <v>2751</v>
      </c>
      <c r="AO42" s="945">
        <v>940078</v>
      </c>
      <c r="AP42" s="945">
        <v>211517</v>
      </c>
      <c r="AQ42" s="945">
        <v>23502</v>
      </c>
      <c r="AR42" s="945">
        <v>2860011</v>
      </c>
      <c r="AS42" s="945">
        <v>2300490</v>
      </c>
      <c r="AT42" s="945">
        <v>503569</v>
      </c>
      <c r="AU42" s="945">
        <v>55952</v>
      </c>
      <c r="AV42" s="945">
        <v>632328</v>
      </c>
      <c r="AW42" s="945">
        <v>505862</v>
      </c>
      <c r="AX42" s="945">
        <v>113819</v>
      </c>
      <c r="AY42" s="945">
        <v>12647</v>
      </c>
      <c r="AZ42" s="945">
        <v>3492339</v>
      </c>
      <c r="BA42" s="945">
        <v>2806352</v>
      </c>
      <c r="BB42" s="945">
        <v>617388</v>
      </c>
      <c r="BC42" s="945">
        <v>68599</v>
      </c>
      <c r="BD42" s="945">
        <v>0</v>
      </c>
      <c r="BE42" s="945">
        <v>0</v>
      </c>
      <c r="BF42" s="945">
        <v>0</v>
      </c>
      <c r="BG42" s="945">
        <v>0</v>
      </c>
      <c r="BH42" s="945">
        <v>0</v>
      </c>
      <c r="BI42" s="945">
        <v>0</v>
      </c>
      <c r="BJ42" s="945">
        <v>0</v>
      </c>
      <c r="BK42" s="945">
        <v>0</v>
      </c>
      <c r="BL42" s="945">
        <v>0</v>
      </c>
      <c r="BM42" s="945">
        <v>0</v>
      </c>
      <c r="BN42" s="945">
        <v>0</v>
      </c>
      <c r="BO42" s="945">
        <v>0</v>
      </c>
      <c r="BP42" s="945">
        <v>-1344419</v>
      </c>
      <c r="BQ42" s="945">
        <v>-1075535</v>
      </c>
      <c r="BR42" s="945">
        <v>-241995</v>
      </c>
      <c r="BS42" s="945">
        <v>-26888</v>
      </c>
      <c r="BT42" s="945">
        <v>-2688838</v>
      </c>
      <c r="BU42" s="945">
        <v>30062762</v>
      </c>
      <c r="BV42" s="945">
        <v>-707908</v>
      </c>
      <c r="BW42" s="945">
        <v>0</v>
      </c>
      <c r="BX42" s="945">
        <v>0</v>
      </c>
      <c r="BY42" s="945">
        <v>0</v>
      </c>
      <c r="BZ42" s="945">
        <v>15303</v>
      </c>
      <c r="CA42" s="945">
        <v>-2514505</v>
      </c>
      <c r="CB42" s="945">
        <v>-687246</v>
      </c>
      <c r="CC42" s="945">
        <v>-50124</v>
      </c>
      <c r="CD42" s="945">
        <v>-1405190</v>
      </c>
      <c r="CE42" s="945">
        <v>-2142560</v>
      </c>
      <c r="CF42" s="945">
        <v>-2278135</v>
      </c>
      <c r="CG42" s="945">
        <v>-1139069</v>
      </c>
      <c r="CH42" s="945">
        <v>-911253</v>
      </c>
      <c r="CI42" s="945">
        <v>-205030</v>
      </c>
      <c r="CJ42" s="945">
        <v>-22781</v>
      </c>
      <c r="CK42" s="945">
        <v>-4249707</v>
      </c>
      <c r="CL42" s="945">
        <v>749085</v>
      </c>
      <c r="CM42" s="945">
        <v>-2923822</v>
      </c>
      <c r="CN42" s="945">
        <v>-21810</v>
      </c>
      <c r="CO42" s="945">
        <v>-1178</v>
      </c>
      <c r="CP42" s="945">
        <v>-1178</v>
      </c>
      <c r="CQ42" s="945">
        <v>-1293</v>
      </c>
      <c r="CR42" s="945">
        <v>-5933</v>
      </c>
      <c r="CS42" s="945">
        <v>-982962</v>
      </c>
      <c r="CT42" s="945">
        <v>-137776</v>
      </c>
      <c r="CU42" s="945">
        <v>-110944</v>
      </c>
      <c r="CV42" s="945">
        <v>0</v>
      </c>
      <c r="CW42" s="945">
        <v>0</v>
      </c>
      <c r="CX42" s="945">
        <v>0</v>
      </c>
      <c r="CY42" s="945">
        <v>-2265640</v>
      </c>
      <c r="CZ42" s="945">
        <v>-10602</v>
      </c>
      <c r="DA42" s="945">
        <v>28205155</v>
      </c>
      <c r="DB42" s="945">
        <v>40780680</v>
      </c>
      <c r="DC42" s="945">
        <v>28178799</v>
      </c>
      <c r="DD42" s="945">
        <v>-503377</v>
      </c>
      <c r="DE42" s="945">
        <v>3240594</v>
      </c>
      <c r="DF42" s="945">
        <v>-1032640</v>
      </c>
      <c r="DG42" s="945">
        <v>0</v>
      </c>
      <c r="DH42" s="945">
        <v>-2020156</v>
      </c>
      <c r="DI42" s="945">
        <v>-2278135</v>
      </c>
      <c r="DJ42" s="205"/>
      <c r="DK42" s="205"/>
      <c r="DL42" t="s">
        <v>914</v>
      </c>
      <c r="DM42" t="s">
        <v>913</v>
      </c>
      <c r="DN42" s="1419" t="s">
        <v>5499</v>
      </c>
      <c r="DO42" s="194" t="s">
        <v>4210</v>
      </c>
      <c r="DP42" s="1253" t="s">
        <v>4475</v>
      </c>
    </row>
    <row r="43" spans="1:120" s="194" customFormat="1" x14ac:dyDescent="0.25">
      <c r="A43" s="779">
        <v>39</v>
      </c>
      <c r="B43" s="816" t="s">
        <v>168</v>
      </c>
      <c r="C43" s="1255" t="s">
        <v>169</v>
      </c>
      <c r="D43" s="945">
        <v>233878</v>
      </c>
      <c r="E43" s="945">
        <v>1058071</v>
      </c>
      <c r="F43" s="945">
        <v>0</v>
      </c>
      <c r="G43" s="945">
        <v>233878</v>
      </c>
      <c r="H43" s="945">
        <v>0</v>
      </c>
      <c r="I43" s="945">
        <v>0</v>
      </c>
      <c r="J43" s="945">
        <v>0</v>
      </c>
      <c r="K43" s="945">
        <v>0</v>
      </c>
      <c r="L43" s="945">
        <v>0</v>
      </c>
      <c r="M43" s="945">
        <v>0</v>
      </c>
      <c r="N43" s="945">
        <v>0</v>
      </c>
      <c r="O43" s="945">
        <v>0</v>
      </c>
      <c r="P43" s="945">
        <v>0</v>
      </c>
      <c r="Q43" s="945">
        <v>0</v>
      </c>
      <c r="R43" s="945">
        <v>22672608</v>
      </c>
      <c r="S43" s="945">
        <v>0</v>
      </c>
      <c r="T43" s="945">
        <v>5864817</v>
      </c>
      <c r="U43" s="945">
        <v>0</v>
      </c>
      <c r="V43" s="945">
        <v>59241</v>
      </c>
      <c r="W43" s="945">
        <v>291796</v>
      </c>
      <c r="X43" s="945">
        <v>0</v>
      </c>
      <c r="Y43" s="945">
        <v>2947</v>
      </c>
      <c r="Z43" s="945">
        <v>3890</v>
      </c>
      <c r="AA43" s="945">
        <v>0</v>
      </c>
      <c r="AB43" s="945">
        <v>39</v>
      </c>
      <c r="AC43" s="945">
        <v>12191</v>
      </c>
      <c r="AD43" s="945">
        <v>0</v>
      </c>
      <c r="AE43" s="945">
        <v>123</v>
      </c>
      <c r="AF43" s="945">
        <v>1507</v>
      </c>
      <c r="AG43" s="945">
        <v>0</v>
      </c>
      <c r="AH43" s="945">
        <v>15</v>
      </c>
      <c r="AI43" s="945">
        <v>0</v>
      </c>
      <c r="AJ43" s="945">
        <v>0</v>
      </c>
      <c r="AK43" s="945">
        <v>0</v>
      </c>
      <c r="AL43" s="945">
        <v>430535</v>
      </c>
      <c r="AM43" s="945">
        <v>0</v>
      </c>
      <c r="AN43" s="945">
        <v>4349</v>
      </c>
      <c r="AO43" s="945">
        <v>4433479</v>
      </c>
      <c r="AP43" s="945">
        <v>0</v>
      </c>
      <c r="AQ43" s="945">
        <v>44783</v>
      </c>
      <c r="AR43" s="945">
        <v>9537696</v>
      </c>
      <c r="AS43" s="945">
        <v>9442319</v>
      </c>
      <c r="AT43" s="945">
        <v>0</v>
      </c>
      <c r="AU43" s="945">
        <v>95377</v>
      </c>
      <c r="AV43" s="945">
        <v>2586332</v>
      </c>
      <c r="AW43" s="945">
        <v>2560469</v>
      </c>
      <c r="AX43" s="945">
        <v>0</v>
      </c>
      <c r="AY43" s="945">
        <v>25863</v>
      </c>
      <c r="AZ43" s="945">
        <v>12124028</v>
      </c>
      <c r="BA43" s="945">
        <v>12002788</v>
      </c>
      <c r="BB43" s="945">
        <v>0</v>
      </c>
      <c r="BC43" s="945">
        <v>121240</v>
      </c>
      <c r="BD43" s="945">
        <v>0</v>
      </c>
      <c r="BE43" s="945">
        <v>0</v>
      </c>
      <c r="BF43" s="945">
        <v>0</v>
      </c>
      <c r="BG43" s="945">
        <v>0</v>
      </c>
      <c r="BH43" s="945">
        <v>0</v>
      </c>
      <c r="BI43" s="945">
        <v>0</v>
      </c>
      <c r="BJ43" s="945">
        <v>0</v>
      </c>
      <c r="BK43" s="945">
        <v>0</v>
      </c>
      <c r="BL43" s="945">
        <v>0</v>
      </c>
      <c r="BM43" s="945">
        <v>0</v>
      </c>
      <c r="BN43" s="945">
        <v>0</v>
      </c>
      <c r="BO43" s="945">
        <v>0</v>
      </c>
      <c r="BP43" s="945">
        <v>0</v>
      </c>
      <c r="BQ43" s="945">
        <v>-5361381</v>
      </c>
      <c r="BR43" s="945">
        <v>0</v>
      </c>
      <c r="BS43" s="945">
        <v>-54155</v>
      </c>
      <c r="BT43" s="945">
        <v>-5415536</v>
      </c>
      <c r="BU43" s="945">
        <v>46414003</v>
      </c>
      <c r="BV43" s="945">
        <v>-2313669</v>
      </c>
      <c r="BW43" s="945">
        <v>0</v>
      </c>
      <c r="BX43" s="945">
        <v>156000</v>
      </c>
      <c r="BY43" s="945">
        <v>0</v>
      </c>
      <c r="BZ43" s="945">
        <v>81644</v>
      </c>
      <c r="CA43" s="945">
        <v>-7677095</v>
      </c>
      <c r="CB43" s="945">
        <v>0</v>
      </c>
      <c r="CC43" s="945">
        <v>-3918270</v>
      </c>
      <c r="CD43" s="945">
        <v>-1603456</v>
      </c>
      <c r="CE43" s="945">
        <v>-5521726</v>
      </c>
      <c r="CF43" s="945">
        <v>-6096030</v>
      </c>
      <c r="CG43" s="945">
        <v>-351471</v>
      </c>
      <c r="CH43" s="945">
        <v>-5683599</v>
      </c>
      <c r="CI43" s="945">
        <v>0</v>
      </c>
      <c r="CJ43" s="945">
        <v>-60960</v>
      </c>
      <c r="CK43" s="945">
        <v>-8565707</v>
      </c>
      <c r="CL43" s="945">
        <v>1106295</v>
      </c>
      <c r="CM43" s="945">
        <v>-3593285</v>
      </c>
      <c r="CN43" s="945">
        <v>-98857</v>
      </c>
      <c r="CO43" s="945">
        <v>-1562</v>
      </c>
      <c r="CP43" s="945">
        <v>-1562</v>
      </c>
      <c r="CQ43" s="945">
        <v>-12251</v>
      </c>
      <c r="CR43" s="945">
        <v>0</v>
      </c>
      <c r="CS43" s="945">
        <v>-1449222</v>
      </c>
      <c r="CT43" s="945">
        <v>-362842</v>
      </c>
      <c r="CU43" s="945">
        <v>-165823</v>
      </c>
      <c r="CV43" s="945">
        <v>-24714</v>
      </c>
      <c r="CW43" s="945">
        <v>0</v>
      </c>
      <c r="CX43" s="945">
        <v>0</v>
      </c>
      <c r="CY43" s="945">
        <v>-4303491</v>
      </c>
      <c r="CZ43" s="945">
        <v>-30611</v>
      </c>
      <c r="DA43" s="945">
        <v>44249128</v>
      </c>
      <c r="DB43" s="945">
        <v>65218008</v>
      </c>
      <c r="DC43" s="945">
        <v>45813019</v>
      </c>
      <c r="DD43" s="945">
        <v>-1532610</v>
      </c>
      <c r="DE43" s="945">
        <v>12995447</v>
      </c>
      <c r="DF43" s="945">
        <v>-3564275</v>
      </c>
      <c r="DG43" s="945">
        <v>0</v>
      </c>
      <c r="DH43" s="945">
        <v>-2853596</v>
      </c>
      <c r="DI43" s="945">
        <v>-6096030</v>
      </c>
      <c r="DJ43" s="205"/>
      <c r="DK43" s="205" t="s">
        <v>914</v>
      </c>
      <c r="DL43" t="s">
        <v>914</v>
      </c>
      <c r="DM43" t="s">
        <v>913</v>
      </c>
      <c r="DN43" s="1419" t="s">
        <v>5499</v>
      </c>
      <c r="DO43" s="194" t="s">
        <v>4211</v>
      </c>
      <c r="DP43" s="1253" t="s">
        <v>4475</v>
      </c>
    </row>
    <row r="44" spans="1:120" s="194" customFormat="1" x14ac:dyDescent="0.25">
      <c r="A44" s="199">
        <v>40</v>
      </c>
      <c r="B44" s="706" t="s">
        <v>170</v>
      </c>
      <c r="C44" s="1255" t="s">
        <v>171</v>
      </c>
      <c r="D44" s="945">
        <v>347925</v>
      </c>
      <c r="E44" s="945">
        <v>1512417</v>
      </c>
      <c r="F44" s="945">
        <v>0</v>
      </c>
      <c r="G44" s="945">
        <v>347925</v>
      </c>
      <c r="H44" s="945">
        <v>0</v>
      </c>
      <c r="I44" s="945">
        <v>732198</v>
      </c>
      <c r="J44" s="945">
        <v>0</v>
      </c>
      <c r="K44" s="945">
        <v>0</v>
      </c>
      <c r="L44" s="945">
        <v>0</v>
      </c>
      <c r="M44" s="945">
        <v>0</v>
      </c>
      <c r="N44" s="945">
        <v>0</v>
      </c>
      <c r="O44" s="945">
        <v>0</v>
      </c>
      <c r="P44" s="945">
        <v>0</v>
      </c>
      <c r="Q44" s="945">
        <v>0</v>
      </c>
      <c r="R44" s="945">
        <v>23644000</v>
      </c>
      <c r="S44" s="945">
        <v>0</v>
      </c>
      <c r="T44" s="945">
        <v>4065213</v>
      </c>
      <c r="U44" s="945">
        <v>0</v>
      </c>
      <c r="V44" s="945">
        <v>82964</v>
      </c>
      <c r="W44" s="945">
        <v>150612</v>
      </c>
      <c r="X44" s="945">
        <v>0</v>
      </c>
      <c r="Y44" s="945">
        <v>3074</v>
      </c>
      <c r="Z44" s="945">
        <v>0</v>
      </c>
      <c r="AA44" s="945">
        <v>0</v>
      </c>
      <c r="AB44" s="945">
        <v>0</v>
      </c>
      <c r="AC44" s="945">
        <v>355</v>
      </c>
      <c r="AD44" s="945">
        <v>0</v>
      </c>
      <c r="AE44" s="945">
        <v>7</v>
      </c>
      <c r="AF44" s="945">
        <v>699</v>
      </c>
      <c r="AG44" s="945">
        <v>0</v>
      </c>
      <c r="AH44" s="945">
        <v>14</v>
      </c>
      <c r="AI44" s="945">
        <v>0</v>
      </c>
      <c r="AJ44" s="945">
        <v>0</v>
      </c>
      <c r="AK44" s="945">
        <v>0</v>
      </c>
      <c r="AL44" s="945">
        <v>280992</v>
      </c>
      <c r="AM44" s="945">
        <v>0</v>
      </c>
      <c r="AN44" s="945">
        <v>5735</v>
      </c>
      <c r="AO44" s="945">
        <v>2693148</v>
      </c>
      <c r="AP44" s="945">
        <v>0</v>
      </c>
      <c r="AQ44" s="945">
        <v>54962</v>
      </c>
      <c r="AR44" s="945">
        <v>5282620</v>
      </c>
      <c r="AS44" s="945">
        <v>5179704</v>
      </c>
      <c r="AT44" s="945">
        <v>0</v>
      </c>
      <c r="AU44" s="945">
        <v>102916</v>
      </c>
      <c r="AV44" s="945">
        <v>1704795</v>
      </c>
      <c r="AW44" s="945">
        <v>1670699</v>
      </c>
      <c r="AX44" s="945">
        <v>0</v>
      </c>
      <c r="AY44" s="945">
        <v>34096</v>
      </c>
      <c r="AZ44" s="945">
        <v>6987415</v>
      </c>
      <c r="BA44" s="945">
        <v>6850403</v>
      </c>
      <c r="BB44" s="945">
        <v>0</v>
      </c>
      <c r="BC44" s="945">
        <v>137012</v>
      </c>
      <c r="BD44" s="945">
        <v>0</v>
      </c>
      <c r="BE44" s="945">
        <v>0</v>
      </c>
      <c r="BF44" s="945">
        <v>0</v>
      </c>
      <c r="BG44" s="945">
        <v>0</v>
      </c>
      <c r="BH44" s="945">
        <v>0</v>
      </c>
      <c r="BI44" s="945">
        <v>0</v>
      </c>
      <c r="BJ44" s="945">
        <v>0</v>
      </c>
      <c r="BK44" s="945">
        <v>0</v>
      </c>
      <c r="BL44" s="945">
        <v>0</v>
      </c>
      <c r="BM44" s="945">
        <v>0</v>
      </c>
      <c r="BN44" s="945">
        <v>0</v>
      </c>
      <c r="BO44" s="945">
        <v>0</v>
      </c>
      <c r="BP44" s="945">
        <v>1024980</v>
      </c>
      <c r="BQ44" s="945">
        <v>1004480</v>
      </c>
      <c r="BR44" s="945">
        <v>0</v>
      </c>
      <c r="BS44" s="945">
        <v>20500</v>
      </c>
      <c r="BT44" s="945">
        <v>2049960</v>
      </c>
      <c r="BU44" s="945">
        <v>54657241</v>
      </c>
      <c r="BV44" s="945">
        <v>-396102</v>
      </c>
      <c r="BW44" s="945">
        <v>0</v>
      </c>
      <c r="BX44" s="945">
        <v>0</v>
      </c>
      <c r="BY44" s="945">
        <v>0</v>
      </c>
      <c r="BZ44" s="945">
        <v>92448</v>
      </c>
      <c r="CA44" s="945">
        <v>-2537374</v>
      </c>
      <c r="CB44" s="945">
        <v>0</v>
      </c>
      <c r="CC44" s="945">
        <v>-5454161</v>
      </c>
      <c r="CD44" s="945">
        <v>-2025680</v>
      </c>
      <c r="CE44" s="945">
        <v>-7479841</v>
      </c>
      <c r="CF44" s="945">
        <v>3611709</v>
      </c>
      <c r="CG44" s="945">
        <v>1805854</v>
      </c>
      <c r="CH44" s="945">
        <v>1769738</v>
      </c>
      <c r="CI44" s="945">
        <v>0</v>
      </c>
      <c r="CJ44" s="945">
        <v>36118</v>
      </c>
      <c r="CK44" s="945">
        <v>-12220911</v>
      </c>
      <c r="CL44" s="945">
        <v>1329517</v>
      </c>
      <c r="CM44" s="945">
        <v>-5024295</v>
      </c>
      <c r="CN44" s="945">
        <v>-196685</v>
      </c>
      <c r="CO44" s="945">
        <v>-2656</v>
      </c>
      <c r="CP44" s="945">
        <v>-2656</v>
      </c>
      <c r="CQ44" s="945">
        <v>-724</v>
      </c>
      <c r="CR44" s="945">
        <v>0</v>
      </c>
      <c r="CS44" s="945">
        <v>-3727999</v>
      </c>
      <c r="CT44" s="945">
        <v>-227053</v>
      </c>
      <c r="CU44" s="945">
        <v>-159325</v>
      </c>
      <c r="CV44" s="945">
        <v>0</v>
      </c>
      <c r="CW44" s="945">
        <v>0</v>
      </c>
      <c r="CX44" s="945">
        <v>0</v>
      </c>
      <c r="CY44" s="945">
        <v>-5302980</v>
      </c>
      <c r="CZ44" s="945">
        <v>-4044</v>
      </c>
      <c r="DA44" s="945">
        <v>53052012</v>
      </c>
      <c r="DB44" s="945">
        <v>82311232</v>
      </c>
      <c r="DC44" s="945">
        <v>53579933</v>
      </c>
      <c r="DD44" s="945">
        <v>0</v>
      </c>
      <c r="DE44" s="945">
        <v>4358055</v>
      </c>
      <c r="DF44" s="945">
        <v>-2550690</v>
      </c>
      <c r="DG44" s="945">
        <v>0</v>
      </c>
      <c r="DH44" s="945">
        <v>-3750614</v>
      </c>
      <c r="DI44" s="945">
        <v>3611709</v>
      </c>
      <c r="DJ44" s="205"/>
      <c r="DK44" s="205"/>
      <c r="DL44" t="s">
        <v>914</v>
      </c>
      <c r="DM44" t="s">
        <v>913</v>
      </c>
      <c r="DN44" s="1419" t="s">
        <v>5499</v>
      </c>
      <c r="DO44" s="194" t="s">
        <v>4212</v>
      </c>
      <c r="DP44" s="1253" t="s">
        <v>4472</v>
      </c>
    </row>
    <row r="45" spans="1:120" s="194" customFormat="1" x14ac:dyDescent="0.25">
      <c r="A45" s="779">
        <v>41</v>
      </c>
      <c r="B45" s="706" t="s">
        <v>172</v>
      </c>
      <c r="C45" s="1255" t="s">
        <v>173</v>
      </c>
      <c r="D45" s="945">
        <v>236192</v>
      </c>
      <c r="E45" s="945">
        <v>1584269</v>
      </c>
      <c r="F45" s="945">
        <v>0</v>
      </c>
      <c r="G45" s="945">
        <v>236192</v>
      </c>
      <c r="H45" s="945">
        <v>0</v>
      </c>
      <c r="I45" s="945">
        <v>0</v>
      </c>
      <c r="J45" s="945">
        <v>0</v>
      </c>
      <c r="K45" s="945">
        <v>0</v>
      </c>
      <c r="L45" s="945">
        <v>0</v>
      </c>
      <c r="M45" s="945">
        <v>0</v>
      </c>
      <c r="N45" s="945">
        <v>0</v>
      </c>
      <c r="O45" s="945">
        <v>0</v>
      </c>
      <c r="P45" s="945">
        <v>0</v>
      </c>
      <c r="Q45" s="945">
        <v>0</v>
      </c>
      <c r="R45" s="945">
        <v>24783900</v>
      </c>
      <c r="S45" s="945">
        <v>0</v>
      </c>
      <c r="T45" s="945">
        <v>683548</v>
      </c>
      <c r="U45" s="945">
        <v>153798</v>
      </c>
      <c r="V45" s="945">
        <v>17089</v>
      </c>
      <c r="W45" s="945">
        <v>128876</v>
      </c>
      <c r="X45" s="945">
        <v>28997</v>
      </c>
      <c r="Y45" s="945">
        <v>3222</v>
      </c>
      <c r="Z45" s="945">
        <v>0</v>
      </c>
      <c r="AA45" s="945">
        <v>0</v>
      </c>
      <c r="AB45" s="945">
        <v>0</v>
      </c>
      <c r="AC45" s="945">
        <v>10700</v>
      </c>
      <c r="AD45" s="945">
        <v>2407</v>
      </c>
      <c r="AE45" s="945">
        <v>267</v>
      </c>
      <c r="AF45" s="945">
        <v>0</v>
      </c>
      <c r="AG45" s="945">
        <v>0</v>
      </c>
      <c r="AH45" s="945">
        <v>0</v>
      </c>
      <c r="AI45" s="945">
        <v>0</v>
      </c>
      <c r="AJ45" s="945">
        <v>0</v>
      </c>
      <c r="AK45" s="945">
        <v>0</v>
      </c>
      <c r="AL45" s="945">
        <v>287024</v>
      </c>
      <c r="AM45" s="945">
        <v>64581</v>
      </c>
      <c r="AN45" s="945">
        <v>7176</v>
      </c>
      <c r="AO45" s="945">
        <v>3275740</v>
      </c>
      <c r="AP45" s="945">
        <v>737041</v>
      </c>
      <c r="AQ45" s="945">
        <v>81893</v>
      </c>
      <c r="AR45" s="945">
        <v>11899567</v>
      </c>
      <c r="AS45" s="945">
        <v>9519654</v>
      </c>
      <c r="AT45" s="945">
        <v>2141922</v>
      </c>
      <c r="AU45" s="945">
        <v>237991</v>
      </c>
      <c r="AV45" s="945">
        <v>1196195</v>
      </c>
      <c r="AW45" s="945">
        <v>956956</v>
      </c>
      <c r="AX45" s="945">
        <v>215315</v>
      </c>
      <c r="AY45" s="945">
        <v>23924</v>
      </c>
      <c r="AZ45" s="945">
        <v>13095762</v>
      </c>
      <c r="BA45" s="945">
        <v>10476610</v>
      </c>
      <c r="BB45" s="945">
        <v>2357237</v>
      </c>
      <c r="BC45" s="945">
        <v>261915</v>
      </c>
      <c r="BD45" s="945">
        <v>0</v>
      </c>
      <c r="BE45" s="945">
        <v>0</v>
      </c>
      <c r="BF45" s="945">
        <v>0</v>
      </c>
      <c r="BG45" s="945">
        <v>0</v>
      </c>
      <c r="BH45" s="945">
        <v>0</v>
      </c>
      <c r="BI45" s="945">
        <v>0</v>
      </c>
      <c r="BJ45" s="945">
        <v>0</v>
      </c>
      <c r="BK45" s="945">
        <v>0</v>
      </c>
      <c r="BL45" s="945">
        <v>0</v>
      </c>
      <c r="BM45" s="945">
        <v>0</v>
      </c>
      <c r="BN45" s="945">
        <v>0</v>
      </c>
      <c r="BO45" s="945">
        <v>0</v>
      </c>
      <c r="BP45" s="945">
        <v>-1546812</v>
      </c>
      <c r="BQ45" s="945">
        <v>-1237450</v>
      </c>
      <c r="BR45" s="945">
        <v>-278426</v>
      </c>
      <c r="BS45" s="945">
        <v>-30936</v>
      </c>
      <c r="BT45" s="945">
        <v>-3093624</v>
      </c>
      <c r="BU45" s="945">
        <v>136028997</v>
      </c>
      <c r="BV45" s="945">
        <v>-184914</v>
      </c>
      <c r="BW45" s="945">
        <v>0</v>
      </c>
      <c r="BX45" s="945">
        <v>0</v>
      </c>
      <c r="BY45" s="945">
        <v>0</v>
      </c>
      <c r="BZ45" s="945">
        <v>26552</v>
      </c>
      <c r="CA45" s="945">
        <v>-3389209</v>
      </c>
      <c r="CB45" s="945">
        <v>0</v>
      </c>
      <c r="CC45" s="945">
        <v>-2238567</v>
      </c>
      <c r="CD45" s="945">
        <v>-3707025</v>
      </c>
      <c r="CE45" s="945">
        <v>-5945592</v>
      </c>
      <c r="CF45" s="945">
        <v>5263</v>
      </c>
      <c r="CG45" s="945">
        <v>2634</v>
      </c>
      <c r="CH45" s="945">
        <v>2104</v>
      </c>
      <c r="CI45" s="945">
        <v>471</v>
      </c>
      <c r="CJ45" s="945">
        <v>54</v>
      </c>
      <c r="CK45" s="945">
        <v>-2168969</v>
      </c>
      <c r="CL45" s="945">
        <v>3970854</v>
      </c>
      <c r="CM45" s="945">
        <v>-33132195</v>
      </c>
      <c r="CN45" s="945">
        <v>-18010</v>
      </c>
      <c r="CO45" s="945">
        <v>0</v>
      </c>
      <c r="CP45" s="945">
        <v>0</v>
      </c>
      <c r="CQ45" s="945">
        <v>-26103</v>
      </c>
      <c r="CR45" s="945">
        <v>-10065</v>
      </c>
      <c r="CS45" s="945">
        <v>-5158636</v>
      </c>
      <c r="CT45" s="945">
        <v>-111478</v>
      </c>
      <c r="CU45" s="945">
        <v>0</v>
      </c>
      <c r="CV45" s="945">
        <v>0</v>
      </c>
      <c r="CW45" s="945">
        <v>0</v>
      </c>
      <c r="CX45" s="945">
        <v>0</v>
      </c>
      <c r="CY45" s="945">
        <v>-7890455</v>
      </c>
      <c r="CZ45" s="945">
        <v>0</v>
      </c>
      <c r="DA45" s="945">
        <v>126361916</v>
      </c>
      <c r="DB45" s="945">
        <v>170567182</v>
      </c>
      <c r="DC45" s="945">
        <v>117103170</v>
      </c>
      <c r="DD45" s="945">
        <v>0</v>
      </c>
      <c r="DE45" s="945">
        <v>4114607</v>
      </c>
      <c r="DF45" s="945">
        <v>-4571518</v>
      </c>
      <c r="DG45" s="945">
        <v>0</v>
      </c>
      <c r="DH45" s="945">
        <v>-2230833</v>
      </c>
      <c r="DI45" s="945">
        <v>5263</v>
      </c>
      <c r="DJ45" s="205"/>
      <c r="DK45" s="205"/>
      <c r="DL45" t="s">
        <v>913</v>
      </c>
      <c r="DM45" t="s">
        <v>913</v>
      </c>
      <c r="DN45" s="1419" t="s">
        <v>5499</v>
      </c>
      <c r="DO45" s="194" t="s">
        <v>4213</v>
      </c>
      <c r="DP45" s="1253" t="s">
        <v>4470</v>
      </c>
    </row>
    <row r="46" spans="1:120" s="194" customFormat="1" x14ac:dyDescent="0.25">
      <c r="A46" s="199">
        <v>42</v>
      </c>
      <c r="B46" s="706" t="s">
        <v>174</v>
      </c>
      <c r="C46" s="1255" t="s">
        <v>175</v>
      </c>
      <c r="D46" s="945">
        <v>1212015</v>
      </c>
      <c r="E46" s="945">
        <v>2156483</v>
      </c>
      <c r="F46" s="945">
        <v>0</v>
      </c>
      <c r="G46" s="945">
        <v>1212015</v>
      </c>
      <c r="H46" s="945">
        <v>0</v>
      </c>
      <c r="I46" s="945">
        <v>0</v>
      </c>
      <c r="J46" s="945">
        <v>0</v>
      </c>
      <c r="K46" s="945">
        <v>0</v>
      </c>
      <c r="L46" s="945">
        <v>0</v>
      </c>
      <c r="M46" s="945">
        <v>0</v>
      </c>
      <c r="N46" s="945">
        <v>0</v>
      </c>
      <c r="O46" s="945">
        <v>0</v>
      </c>
      <c r="P46" s="945">
        <v>0</v>
      </c>
      <c r="Q46" s="945">
        <v>0</v>
      </c>
      <c r="R46" s="945">
        <v>94553850</v>
      </c>
      <c r="S46" s="945">
        <v>0</v>
      </c>
      <c r="T46" s="945">
        <v>1388548</v>
      </c>
      <c r="U46" s="945">
        <v>1712542</v>
      </c>
      <c r="V46" s="945">
        <v>0</v>
      </c>
      <c r="W46" s="945">
        <v>368760</v>
      </c>
      <c r="X46" s="945">
        <v>454804</v>
      </c>
      <c r="Y46" s="945">
        <v>0</v>
      </c>
      <c r="Z46" s="945">
        <v>0</v>
      </c>
      <c r="AA46" s="945">
        <v>0</v>
      </c>
      <c r="AB46" s="945">
        <v>0</v>
      </c>
      <c r="AC46" s="945">
        <v>5952</v>
      </c>
      <c r="AD46" s="945">
        <v>7341</v>
      </c>
      <c r="AE46" s="945">
        <v>0</v>
      </c>
      <c r="AF46" s="945">
        <v>0</v>
      </c>
      <c r="AG46" s="945">
        <v>0</v>
      </c>
      <c r="AH46" s="945">
        <v>0</v>
      </c>
      <c r="AI46" s="945">
        <v>450</v>
      </c>
      <c r="AJ46" s="945">
        <v>555</v>
      </c>
      <c r="AK46" s="945">
        <v>0</v>
      </c>
      <c r="AL46" s="945">
        <v>167236</v>
      </c>
      <c r="AM46" s="945">
        <v>206257</v>
      </c>
      <c r="AN46" s="945">
        <v>0</v>
      </c>
      <c r="AO46" s="945">
        <v>17379142</v>
      </c>
      <c r="AP46" s="945">
        <v>21434275</v>
      </c>
      <c r="AQ46" s="945">
        <v>0</v>
      </c>
      <c r="AR46" s="945">
        <v>72403836</v>
      </c>
      <c r="AS46" s="945">
        <v>32419628</v>
      </c>
      <c r="AT46" s="945">
        <v>39984208</v>
      </c>
      <c r="AU46" s="945">
        <v>0</v>
      </c>
      <c r="AV46" s="945">
        <v>8621174</v>
      </c>
      <c r="AW46" s="945">
        <v>3860227</v>
      </c>
      <c r="AX46" s="945">
        <v>4760947</v>
      </c>
      <c r="AY46" s="945">
        <v>0</v>
      </c>
      <c r="AZ46" s="945">
        <v>81025010</v>
      </c>
      <c r="BA46" s="945">
        <v>36279855</v>
      </c>
      <c r="BB46" s="945">
        <v>44745155</v>
      </c>
      <c r="BC46" s="945">
        <v>0</v>
      </c>
      <c r="BD46" s="945">
        <v>0</v>
      </c>
      <c r="BE46" s="945">
        <v>0</v>
      </c>
      <c r="BF46" s="945">
        <v>0</v>
      </c>
      <c r="BG46" s="945">
        <v>0</v>
      </c>
      <c r="BH46" s="945">
        <v>0</v>
      </c>
      <c r="BI46" s="945">
        <v>0</v>
      </c>
      <c r="BJ46" s="945">
        <v>0</v>
      </c>
      <c r="BK46" s="945">
        <v>0</v>
      </c>
      <c r="BL46" s="945">
        <v>0</v>
      </c>
      <c r="BM46" s="945">
        <v>0</v>
      </c>
      <c r="BN46" s="945">
        <v>0</v>
      </c>
      <c r="BO46" s="945">
        <v>0</v>
      </c>
      <c r="BP46" s="945">
        <v>-18684938</v>
      </c>
      <c r="BQ46" s="945">
        <v>-16986308</v>
      </c>
      <c r="BR46" s="945">
        <v>-20949779</v>
      </c>
      <c r="BS46" s="945">
        <v>0</v>
      </c>
      <c r="BT46" s="945">
        <v>-56621025</v>
      </c>
      <c r="BU46" s="945">
        <v>618219329</v>
      </c>
      <c r="BV46" s="945">
        <v>-1245866</v>
      </c>
      <c r="BW46" s="945">
        <v>0</v>
      </c>
      <c r="BX46" s="945">
        <v>-8453811</v>
      </c>
      <c r="BY46" s="945">
        <v>0</v>
      </c>
      <c r="BZ46" s="945">
        <v>256294</v>
      </c>
      <c r="CA46" s="945">
        <v>-31536000</v>
      </c>
      <c r="CB46" s="945">
        <v>-1399976</v>
      </c>
      <c r="CC46" s="945">
        <v>-24822579</v>
      </c>
      <c r="CD46" s="945">
        <v>-15431029</v>
      </c>
      <c r="CE46" s="945">
        <v>-41653584</v>
      </c>
      <c r="CF46" s="945">
        <v>-40844511</v>
      </c>
      <c r="CG46" s="945">
        <v>-12893618</v>
      </c>
      <c r="CH46" s="945">
        <v>-12660841</v>
      </c>
      <c r="CI46" s="945">
        <v>-15290052</v>
      </c>
      <c r="CJ46" s="945">
        <v>0</v>
      </c>
      <c r="CK46" s="945">
        <v>-6333117</v>
      </c>
      <c r="CL46" s="945">
        <v>18106375</v>
      </c>
      <c r="CM46" s="945">
        <v>-86960384</v>
      </c>
      <c r="CN46" s="945">
        <v>-27349</v>
      </c>
      <c r="CO46" s="945">
        <v>0</v>
      </c>
      <c r="CP46" s="945">
        <v>0</v>
      </c>
      <c r="CQ46" s="945">
        <v>-18849</v>
      </c>
      <c r="CR46" s="945">
        <v>-48243</v>
      </c>
      <c r="CS46" s="945">
        <v>-48604017</v>
      </c>
      <c r="CT46" s="945">
        <v>-400061</v>
      </c>
      <c r="CU46" s="945">
        <v>-7690</v>
      </c>
      <c r="CV46" s="945">
        <v>0</v>
      </c>
      <c r="CW46" s="945">
        <v>0</v>
      </c>
      <c r="CX46" s="945">
        <v>0</v>
      </c>
      <c r="CY46" s="945">
        <v>-56136303</v>
      </c>
      <c r="CZ46" s="945">
        <v>0</v>
      </c>
      <c r="DA46" s="945">
        <v>622415827</v>
      </c>
      <c r="DB46" s="945">
        <v>741935001</v>
      </c>
      <c r="DC46" s="945">
        <v>560460092</v>
      </c>
      <c r="DD46" s="945">
        <v>-3826866</v>
      </c>
      <c r="DE46" s="945">
        <v>62095552</v>
      </c>
      <c r="DF46" s="945">
        <v>-45326366</v>
      </c>
      <c r="DG46" s="945">
        <v>0</v>
      </c>
      <c r="DH46" s="945">
        <v>-26076942</v>
      </c>
      <c r="DI46" s="945">
        <v>-40844511</v>
      </c>
      <c r="DJ46" s="205"/>
      <c r="DK46" s="205"/>
      <c r="DL46" t="s">
        <v>913</v>
      </c>
      <c r="DM46" t="s">
        <v>913</v>
      </c>
      <c r="DN46" s="1419" t="s">
        <v>5499</v>
      </c>
      <c r="DO46" s="194" t="s">
        <v>4214</v>
      </c>
      <c r="DP46" s="1253" t="s">
        <v>4471</v>
      </c>
    </row>
    <row r="47" spans="1:120" s="194" customFormat="1" x14ac:dyDescent="0.25">
      <c r="A47" s="779">
        <v>43</v>
      </c>
      <c r="B47" s="706" t="s">
        <v>176</v>
      </c>
      <c r="C47" s="1255" t="s">
        <v>177</v>
      </c>
      <c r="D47" s="945">
        <v>137938</v>
      </c>
      <c r="E47" s="945">
        <v>0</v>
      </c>
      <c r="F47" s="945">
        <v>0</v>
      </c>
      <c r="G47" s="945">
        <v>137938</v>
      </c>
      <c r="H47" s="945">
        <v>0</v>
      </c>
      <c r="I47" s="945">
        <v>0</v>
      </c>
      <c r="J47" s="945">
        <v>0</v>
      </c>
      <c r="K47" s="945">
        <v>0</v>
      </c>
      <c r="L47" s="945">
        <v>0</v>
      </c>
      <c r="M47" s="945">
        <v>0</v>
      </c>
      <c r="N47" s="945">
        <v>0</v>
      </c>
      <c r="O47" s="945">
        <v>0</v>
      </c>
      <c r="P47" s="945">
        <v>0</v>
      </c>
      <c r="Q47" s="945">
        <v>0</v>
      </c>
      <c r="R47" s="945">
        <v>13197700</v>
      </c>
      <c r="S47" s="945">
        <v>0</v>
      </c>
      <c r="T47" s="945">
        <v>1176580</v>
      </c>
      <c r="U47" s="945">
        <v>264731</v>
      </c>
      <c r="V47" s="945">
        <v>29415</v>
      </c>
      <c r="W47" s="945">
        <v>68628</v>
      </c>
      <c r="X47" s="945">
        <v>15441</v>
      </c>
      <c r="Y47" s="945">
        <v>1716</v>
      </c>
      <c r="Z47" s="945">
        <v>0</v>
      </c>
      <c r="AA47" s="945">
        <v>0</v>
      </c>
      <c r="AB47" s="945">
        <v>0</v>
      </c>
      <c r="AC47" s="945">
        <v>0</v>
      </c>
      <c r="AD47" s="945">
        <v>0</v>
      </c>
      <c r="AE47" s="945">
        <v>0</v>
      </c>
      <c r="AF47" s="945">
        <v>0</v>
      </c>
      <c r="AG47" s="945">
        <v>0</v>
      </c>
      <c r="AH47" s="945">
        <v>0</v>
      </c>
      <c r="AI47" s="945">
        <v>0</v>
      </c>
      <c r="AJ47" s="945">
        <v>0</v>
      </c>
      <c r="AK47" s="945">
        <v>0</v>
      </c>
      <c r="AL47" s="945">
        <v>225281</v>
      </c>
      <c r="AM47" s="945">
        <v>50688</v>
      </c>
      <c r="AN47" s="945">
        <v>5632</v>
      </c>
      <c r="AO47" s="945">
        <v>911789</v>
      </c>
      <c r="AP47" s="945">
        <v>205152</v>
      </c>
      <c r="AQ47" s="945">
        <v>22795</v>
      </c>
      <c r="AR47" s="945">
        <v>3589011</v>
      </c>
      <c r="AS47" s="945">
        <v>2871209</v>
      </c>
      <c r="AT47" s="945">
        <v>646022</v>
      </c>
      <c r="AU47" s="945">
        <v>71780</v>
      </c>
      <c r="AV47" s="945">
        <v>691994</v>
      </c>
      <c r="AW47" s="945">
        <v>553595</v>
      </c>
      <c r="AX47" s="945">
        <v>124559</v>
      </c>
      <c r="AY47" s="945">
        <v>13840</v>
      </c>
      <c r="AZ47" s="945">
        <v>4281005</v>
      </c>
      <c r="BA47" s="945">
        <v>3424804</v>
      </c>
      <c r="BB47" s="945">
        <v>770581</v>
      </c>
      <c r="BC47" s="945">
        <v>85620</v>
      </c>
      <c r="BD47" s="945">
        <v>0</v>
      </c>
      <c r="BE47" s="945">
        <v>0</v>
      </c>
      <c r="BF47" s="945">
        <v>0</v>
      </c>
      <c r="BG47" s="945">
        <v>0</v>
      </c>
      <c r="BH47" s="945">
        <v>0</v>
      </c>
      <c r="BI47" s="945">
        <v>0</v>
      </c>
      <c r="BJ47" s="945">
        <v>0</v>
      </c>
      <c r="BK47" s="945">
        <v>0</v>
      </c>
      <c r="BL47" s="945">
        <v>0</v>
      </c>
      <c r="BM47" s="945">
        <v>0</v>
      </c>
      <c r="BN47" s="945">
        <v>0</v>
      </c>
      <c r="BO47" s="945">
        <v>0</v>
      </c>
      <c r="BP47" s="945">
        <v>1011012</v>
      </c>
      <c r="BQ47" s="945">
        <v>808810</v>
      </c>
      <c r="BR47" s="945">
        <v>181982</v>
      </c>
      <c r="BS47" s="945">
        <v>20220</v>
      </c>
      <c r="BT47" s="945">
        <v>2022024</v>
      </c>
      <c r="BU47" s="945">
        <v>38028948</v>
      </c>
      <c r="BV47" s="945">
        <v>-319486</v>
      </c>
      <c r="BW47" s="945">
        <v>0</v>
      </c>
      <c r="BX47" s="945">
        <v>0</v>
      </c>
      <c r="BY47" s="945">
        <v>0</v>
      </c>
      <c r="BZ47" s="945">
        <v>41900</v>
      </c>
      <c r="CA47" s="945">
        <v>-1705037</v>
      </c>
      <c r="CB47" s="945">
        <v>-378986</v>
      </c>
      <c r="CC47" s="945">
        <v>-3763781</v>
      </c>
      <c r="CD47" s="945">
        <v>-1047482</v>
      </c>
      <c r="CE47" s="945">
        <v>-5190249</v>
      </c>
      <c r="CF47" s="945">
        <v>2305164</v>
      </c>
      <c r="CG47" s="945">
        <v>1153377</v>
      </c>
      <c r="CH47" s="945">
        <v>922067</v>
      </c>
      <c r="CI47" s="945">
        <v>206671</v>
      </c>
      <c r="CJ47" s="945">
        <v>23052</v>
      </c>
      <c r="CK47" s="945">
        <v>-4131345</v>
      </c>
      <c r="CL47" s="945">
        <v>824727</v>
      </c>
      <c r="CM47" s="945">
        <v>-1726826</v>
      </c>
      <c r="CN47" s="945">
        <v>-634</v>
      </c>
      <c r="CO47" s="945">
        <v>0</v>
      </c>
      <c r="CP47" s="945">
        <v>0</v>
      </c>
      <c r="CQ47" s="945">
        <v>0</v>
      </c>
      <c r="CR47" s="945">
        <v>0</v>
      </c>
      <c r="CS47" s="945">
        <v>-1007549</v>
      </c>
      <c r="CT47" s="945">
        <v>-10885</v>
      </c>
      <c r="CU47" s="945">
        <v>-4406</v>
      </c>
      <c r="CV47" s="945">
        <v>-326</v>
      </c>
      <c r="CW47" s="945">
        <v>0</v>
      </c>
      <c r="CX47" s="945">
        <v>0</v>
      </c>
      <c r="CY47" s="945">
        <v>-2290843</v>
      </c>
      <c r="CZ47" s="945">
        <v>-170521</v>
      </c>
      <c r="DA47" s="945">
        <v>36981143</v>
      </c>
      <c r="DB47" s="945">
        <v>46322309</v>
      </c>
      <c r="DC47" s="945">
        <v>34873829</v>
      </c>
      <c r="DD47" s="945">
        <v>-189315</v>
      </c>
      <c r="DE47" s="945">
        <v>2853314</v>
      </c>
      <c r="DF47" s="945">
        <v>-736413</v>
      </c>
      <c r="DG47" s="945">
        <v>0</v>
      </c>
      <c r="DH47" s="945">
        <v>-1795539</v>
      </c>
      <c r="DI47" s="945">
        <v>2305164</v>
      </c>
      <c r="DJ47" s="205"/>
      <c r="DK47" s="205"/>
      <c r="DL47" t="s">
        <v>913</v>
      </c>
      <c r="DM47" t="s">
        <v>914</v>
      </c>
      <c r="DN47" s="1419" t="s">
        <v>5499</v>
      </c>
      <c r="DO47" s="194" t="s">
        <v>4215</v>
      </c>
      <c r="DP47" s="1253" t="s">
        <v>4474</v>
      </c>
    </row>
    <row r="48" spans="1:120" s="194" customFormat="1" x14ac:dyDescent="0.25">
      <c r="A48" s="199">
        <v>44</v>
      </c>
      <c r="B48" s="706" t="s">
        <v>178</v>
      </c>
      <c r="C48" s="1255" t="s">
        <v>179</v>
      </c>
      <c r="D48" s="945">
        <v>237394</v>
      </c>
      <c r="E48" s="945">
        <v>1296901</v>
      </c>
      <c r="F48" s="945">
        <v>0</v>
      </c>
      <c r="G48" s="945">
        <v>237394</v>
      </c>
      <c r="H48" s="945">
        <v>0</v>
      </c>
      <c r="I48" s="945">
        <v>365823</v>
      </c>
      <c r="J48" s="945">
        <v>0</v>
      </c>
      <c r="K48" s="945">
        <v>0</v>
      </c>
      <c r="L48" s="945">
        <v>0</v>
      </c>
      <c r="M48" s="945">
        <v>0</v>
      </c>
      <c r="N48" s="945">
        <v>0</v>
      </c>
      <c r="O48" s="945">
        <v>0</v>
      </c>
      <c r="P48" s="945">
        <v>0</v>
      </c>
      <c r="Q48" s="945">
        <v>0</v>
      </c>
      <c r="R48" s="945">
        <v>19681700</v>
      </c>
      <c r="S48" s="945">
        <v>0</v>
      </c>
      <c r="T48" s="945">
        <v>1646997</v>
      </c>
      <c r="U48" s="945">
        <v>370575</v>
      </c>
      <c r="V48" s="945">
        <v>41175</v>
      </c>
      <c r="W48" s="945">
        <v>102345</v>
      </c>
      <c r="X48" s="945">
        <v>23028</v>
      </c>
      <c r="Y48" s="945">
        <v>2559</v>
      </c>
      <c r="Z48" s="945">
        <v>0</v>
      </c>
      <c r="AA48" s="945">
        <v>0</v>
      </c>
      <c r="AB48" s="945">
        <v>0</v>
      </c>
      <c r="AC48" s="945">
        <v>11807</v>
      </c>
      <c r="AD48" s="945">
        <v>2656</v>
      </c>
      <c r="AE48" s="945">
        <v>295</v>
      </c>
      <c r="AF48" s="945">
        <v>1991</v>
      </c>
      <c r="AG48" s="945">
        <v>448</v>
      </c>
      <c r="AH48" s="945">
        <v>50</v>
      </c>
      <c r="AI48" s="945">
        <v>0</v>
      </c>
      <c r="AJ48" s="945">
        <v>0</v>
      </c>
      <c r="AK48" s="945">
        <v>0</v>
      </c>
      <c r="AL48" s="945">
        <v>186193</v>
      </c>
      <c r="AM48" s="945">
        <v>41894</v>
      </c>
      <c r="AN48" s="945">
        <v>4655</v>
      </c>
      <c r="AO48" s="945">
        <v>2929557</v>
      </c>
      <c r="AP48" s="945">
        <v>659150</v>
      </c>
      <c r="AQ48" s="945">
        <v>73239</v>
      </c>
      <c r="AR48" s="945">
        <v>4557153</v>
      </c>
      <c r="AS48" s="945">
        <v>3659225</v>
      </c>
      <c r="AT48" s="945">
        <v>808135</v>
      </c>
      <c r="AU48" s="945">
        <v>89793</v>
      </c>
      <c r="AV48" s="945">
        <v>1370107</v>
      </c>
      <c r="AW48" s="945">
        <v>1096086</v>
      </c>
      <c r="AX48" s="945">
        <v>246619</v>
      </c>
      <c r="AY48" s="945">
        <v>27402</v>
      </c>
      <c r="AZ48" s="945">
        <v>5927260</v>
      </c>
      <c r="BA48" s="945">
        <v>4755311</v>
      </c>
      <c r="BB48" s="945">
        <v>1054754</v>
      </c>
      <c r="BC48" s="945">
        <v>117195</v>
      </c>
      <c r="BD48" s="945">
        <v>0</v>
      </c>
      <c r="BE48" s="945">
        <v>0</v>
      </c>
      <c r="BF48" s="945">
        <v>0</v>
      </c>
      <c r="BG48" s="945">
        <v>0</v>
      </c>
      <c r="BH48" s="945">
        <v>0</v>
      </c>
      <c r="BI48" s="945">
        <v>0</v>
      </c>
      <c r="BJ48" s="945">
        <v>0</v>
      </c>
      <c r="BK48" s="945">
        <v>0</v>
      </c>
      <c r="BL48" s="945">
        <v>0</v>
      </c>
      <c r="BM48" s="945">
        <v>0</v>
      </c>
      <c r="BN48" s="945">
        <v>0</v>
      </c>
      <c r="BO48" s="945">
        <v>0</v>
      </c>
      <c r="BP48" s="945">
        <v>454587</v>
      </c>
      <c r="BQ48" s="945">
        <v>363670</v>
      </c>
      <c r="BR48" s="945">
        <v>81826</v>
      </c>
      <c r="BS48" s="945">
        <v>9092</v>
      </c>
      <c r="BT48" s="945">
        <v>909175</v>
      </c>
      <c r="BU48" s="945">
        <v>48279873</v>
      </c>
      <c r="BV48" s="945">
        <v>227177</v>
      </c>
      <c r="BW48" s="945">
        <v>0</v>
      </c>
      <c r="BX48" s="945">
        <v>259531</v>
      </c>
      <c r="BY48" s="945">
        <v>0</v>
      </c>
      <c r="BZ48" s="945">
        <v>162557</v>
      </c>
      <c r="CA48" s="945">
        <v>-1380961</v>
      </c>
      <c r="CB48" s="945">
        <v>519062</v>
      </c>
      <c r="CC48" s="945">
        <v>-11502526</v>
      </c>
      <c r="CD48" s="945">
        <v>-2445841</v>
      </c>
      <c r="CE48" s="945">
        <v>-13429305</v>
      </c>
      <c r="CF48" s="945">
        <v>2483378</v>
      </c>
      <c r="CG48" s="945">
        <v>1241691</v>
      </c>
      <c r="CH48" s="945">
        <v>993348</v>
      </c>
      <c r="CI48" s="945">
        <v>223504</v>
      </c>
      <c r="CJ48" s="945">
        <v>24835</v>
      </c>
      <c r="CK48" s="945">
        <v>-5790317</v>
      </c>
      <c r="CL48" s="945">
        <v>1433029</v>
      </c>
      <c r="CM48" s="945">
        <v>-11485363</v>
      </c>
      <c r="CN48" s="945">
        <v>-46180</v>
      </c>
      <c r="CO48" s="945">
        <v>-10907</v>
      </c>
      <c r="CP48" s="945">
        <v>-10907</v>
      </c>
      <c r="CQ48" s="945">
        <v>-29822</v>
      </c>
      <c r="CR48" s="945">
        <v>0</v>
      </c>
      <c r="CS48" s="945">
        <v>-2241418</v>
      </c>
      <c r="CT48" s="945">
        <v>-318716</v>
      </c>
      <c r="CU48" s="945">
        <v>-113726</v>
      </c>
      <c r="CV48" s="945">
        <v>-753</v>
      </c>
      <c r="CW48" s="945">
        <v>0</v>
      </c>
      <c r="CX48" s="945">
        <v>0</v>
      </c>
      <c r="CY48" s="945">
        <v>-6875967</v>
      </c>
      <c r="CZ48" s="945">
        <v>0</v>
      </c>
      <c r="DA48" s="945">
        <v>47801522</v>
      </c>
      <c r="DB48" s="945">
        <v>73777841</v>
      </c>
      <c r="DC48" s="945">
        <v>45729460</v>
      </c>
      <c r="DD48" s="945">
        <v>0</v>
      </c>
      <c r="DE48" s="945">
        <v>4762731</v>
      </c>
      <c r="DF48" s="945">
        <v>-2575151</v>
      </c>
      <c r="DG48" s="945">
        <v>0</v>
      </c>
      <c r="DH48" s="945">
        <v>-3658046</v>
      </c>
      <c r="DI48" s="945">
        <v>2483378</v>
      </c>
      <c r="DJ48" s="205"/>
      <c r="DK48" s="205"/>
      <c r="DL48" t="s">
        <v>913</v>
      </c>
      <c r="DM48" t="s">
        <v>913</v>
      </c>
      <c r="DN48" s="1419" t="s">
        <v>5499</v>
      </c>
      <c r="DO48" s="194" t="s">
        <v>4216</v>
      </c>
      <c r="DP48" s="1253" t="s">
        <v>4468</v>
      </c>
    </row>
    <row r="49" spans="1:120" s="194" customFormat="1" x14ac:dyDescent="0.25">
      <c r="A49" s="779">
        <v>45</v>
      </c>
      <c r="B49" s="706" t="s">
        <v>180</v>
      </c>
      <c r="C49" s="1255" t="s">
        <v>181</v>
      </c>
      <c r="D49" s="945">
        <v>75254</v>
      </c>
      <c r="E49" s="945">
        <v>689424</v>
      </c>
      <c r="F49" s="945">
        <v>0</v>
      </c>
      <c r="G49" s="945">
        <v>75254</v>
      </c>
      <c r="H49" s="945">
        <v>0</v>
      </c>
      <c r="I49" s="945">
        <v>0</v>
      </c>
      <c r="J49" s="945">
        <v>0</v>
      </c>
      <c r="K49" s="945">
        <v>0</v>
      </c>
      <c r="L49" s="945">
        <v>0</v>
      </c>
      <c r="M49" s="945">
        <v>0</v>
      </c>
      <c r="N49" s="945">
        <v>0</v>
      </c>
      <c r="O49" s="945">
        <v>0</v>
      </c>
      <c r="P49" s="945">
        <v>0</v>
      </c>
      <c r="Q49" s="945">
        <v>0</v>
      </c>
      <c r="R49" s="945">
        <v>6454500</v>
      </c>
      <c r="S49" s="945">
        <v>0</v>
      </c>
      <c r="T49" s="945">
        <v>893597</v>
      </c>
      <c r="U49" s="945">
        <v>201059</v>
      </c>
      <c r="V49" s="945">
        <v>22340</v>
      </c>
      <c r="W49" s="945">
        <v>33563</v>
      </c>
      <c r="X49" s="945">
        <v>7552</v>
      </c>
      <c r="Y49" s="945">
        <v>839</v>
      </c>
      <c r="Z49" s="945">
        <v>0</v>
      </c>
      <c r="AA49" s="945">
        <v>0</v>
      </c>
      <c r="AB49" s="945">
        <v>0</v>
      </c>
      <c r="AC49" s="945">
        <v>3533</v>
      </c>
      <c r="AD49" s="945">
        <v>795</v>
      </c>
      <c r="AE49" s="945">
        <v>88</v>
      </c>
      <c r="AF49" s="945">
        <v>0</v>
      </c>
      <c r="AG49" s="945">
        <v>0</v>
      </c>
      <c r="AH49" s="945">
        <v>0</v>
      </c>
      <c r="AI49" s="945">
        <v>0</v>
      </c>
      <c r="AJ49" s="945">
        <v>0</v>
      </c>
      <c r="AK49" s="945">
        <v>0</v>
      </c>
      <c r="AL49" s="945">
        <v>171022</v>
      </c>
      <c r="AM49" s="945">
        <v>38480</v>
      </c>
      <c r="AN49" s="945">
        <v>4276</v>
      </c>
      <c r="AO49" s="945">
        <v>830206</v>
      </c>
      <c r="AP49" s="945">
        <v>186796</v>
      </c>
      <c r="AQ49" s="945">
        <v>20755</v>
      </c>
      <c r="AR49" s="945">
        <v>1462333</v>
      </c>
      <c r="AS49" s="945">
        <v>1169866</v>
      </c>
      <c r="AT49" s="945">
        <v>263220</v>
      </c>
      <c r="AU49" s="945">
        <v>29247</v>
      </c>
      <c r="AV49" s="945">
        <v>552414</v>
      </c>
      <c r="AW49" s="945">
        <v>441931</v>
      </c>
      <c r="AX49" s="945">
        <v>99435</v>
      </c>
      <c r="AY49" s="945">
        <v>11048</v>
      </c>
      <c r="AZ49" s="945">
        <v>2014747</v>
      </c>
      <c r="BA49" s="945">
        <v>1611797</v>
      </c>
      <c r="BB49" s="945">
        <v>362655</v>
      </c>
      <c r="BC49" s="945">
        <v>40295</v>
      </c>
      <c r="BD49" s="945">
        <v>0</v>
      </c>
      <c r="BE49" s="945">
        <v>0</v>
      </c>
      <c r="BF49" s="945">
        <v>0</v>
      </c>
      <c r="BG49" s="945">
        <v>0</v>
      </c>
      <c r="BH49" s="945">
        <v>0</v>
      </c>
      <c r="BI49" s="945">
        <v>0</v>
      </c>
      <c r="BJ49" s="945">
        <v>0</v>
      </c>
      <c r="BK49" s="945">
        <v>0</v>
      </c>
      <c r="BL49" s="945">
        <v>0</v>
      </c>
      <c r="BM49" s="945">
        <v>0</v>
      </c>
      <c r="BN49" s="945">
        <v>0</v>
      </c>
      <c r="BO49" s="945">
        <v>0</v>
      </c>
      <c r="BP49" s="945">
        <v>345687</v>
      </c>
      <c r="BQ49" s="945">
        <v>276549</v>
      </c>
      <c r="BR49" s="945">
        <v>62224</v>
      </c>
      <c r="BS49" s="945">
        <v>6914</v>
      </c>
      <c r="BT49" s="945">
        <v>691373</v>
      </c>
      <c r="BU49" s="945">
        <v>15101923</v>
      </c>
      <c r="BV49" s="945">
        <v>-516968</v>
      </c>
      <c r="BW49" s="945">
        <v>0</v>
      </c>
      <c r="BX49" s="945">
        <v>-41452</v>
      </c>
      <c r="BY49" s="945">
        <v>0</v>
      </c>
      <c r="BZ49" s="945">
        <v>2711</v>
      </c>
      <c r="CA49" s="945">
        <v>-957089</v>
      </c>
      <c r="CB49" s="945">
        <v>0</v>
      </c>
      <c r="CC49" s="945">
        <v>-84638</v>
      </c>
      <c r="CD49" s="945">
        <v>-524319</v>
      </c>
      <c r="CE49" s="945">
        <v>-608957</v>
      </c>
      <c r="CF49" s="945">
        <v>1783710</v>
      </c>
      <c r="CG49" s="945">
        <v>891857</v>
      </c>
      <c r="CH49" s="945">
        <v>713483</v>
      </c>
      <c r="CI49" s="945">
        <v>160532</v>
      </c>
      <c r="CJ49" s="945">
        <v>17837</v>
      </c>
      <c r="CK49" s="945">
        <v>-2859178</v>
      </c>
      <c r="CL49" s="945">
        <v>350381</v>
      </c>
      <c r="CM49" s="945">
        <v>-2010988</v>
      </c>
      <c r="CN49" s="945">
        <v>-10730</v>
      </c>
      <c r="CO49" s="945">
        <v>0</v>
      </c>
      <c r="CP49" s="945">
        <v>0</v>
      </c>
      <c r="CQ49" s="945">
        <v>-8698</v>
      </c>
      <c r="CR49" s="945">
        <v>0</v>
      </c>
      <c r="CS49" s="945">
        <v>-327617</v>
      </c>
      <c r="CT49" s="945">
        <v>-68411</v>
      </c>
      <c r="CU49" s="945">
        <v>-28942</v>
      </c>
      <c r="CV49" s="945">
        <v>-2682</v>
      </c>
      <c r="CW49" s="945">
        <v>0</v>
      </c>
      <c r="CX49" s="945">
        <v>0</v>
      </c>
      <c r="CY49" s="945">
        <v>-1937396</v>
      </c>
      <c r="CZ49" s="945">
        <v>0</v>
      </c>
      <c r="DA49" s="945">
        <v>15623393</v>
      </c>
      <c r="DB49" s="945">
        <v>22645168</v>
      </c>
      <c r="DC49" s="945">
        <v>14001541</v>
      </c>
      <c r="DD49" s="945">
        <v>-492567</v>
      </c>
      <c r="DE49" s="945">
        <v>992780</v>
      </c>
      <c r="DF49" s="945">
        <v>-646564</v>
      </c>
      <c r="DG49" s="945">
        <v>0</v>
      </c>
      <c r="DH49" s="945">
        <v>-920861</v>
      </c>
      <c r="DI49" s="945">
        <v>1783710</v>
      </c>
      <c r="DJ49" s="205"/>
      <c r="DK49" s="205"/>
      <c r="DL49" t="s">
        <v>913</v>
      </c>
      <c r="DM49" t="s">
        <v>913</v>
      </c>
      <c r="DN49" s="1419" t="s">
        <v>5499</v>
      </c>
      <c r="DO49" s="194" t="s">
        <v>4217</v>
      </c>
      <c r="DP49" s="1253" t="s">
        <v>4470</v>
      </c>
    </row>
    <row r="50" spans="1:120" s="194" customFormat="1" x14ac:dyDescent="0.25">
      <c r="A50" s="199">
        <v>46</v>
      </c>
      <c r="B50" s="706" t="s">
        <v>182</v>
      </c>
      <c r="C50" s="1255" t="s">
        <v>183</v>
      </c>
      <c r="D50" s="945">
        <v>318647</v>
      </c>
      <c r="E50" s="945">
        <v>3700318</v>
      </c>
      <c r="F50" s="945">
        <v>0</v>
      </c>
      <c r="G50" s="945">
        <v>318647</v>
      </c>
      <c r="H50" s="945">
        <v>0</v>
      </c>
      <c r="I50" s="945">
        <v>5808000</v>
      </c>
      <c r="J50" s="945">
        <v>0</v>
      </c>
      <c r="K50" s="945">
        <v>0</v>
      </c>
      <c r="L50" s="945">
        <v>0</v>
      </c>
      <c r="M50" s="945">
        <v>0</v>
      </c>
      <c r="N50" s="945">
        <v>0</v>
      </c>
      <c r="O50" s="945">
        <v>0</v>
      </c>
      <c r="P50" s="945">
        <v>0</v>
      </c>
      <c r="Q50" s="945">
        <v>0</v>
      </c>
      <c r="R50" s="945">
        <v>30136723</v>
      </c>
      <c r="S50" s="945">
        <v>411596</v>
      </c>
      <c r="T50" s="945">
        <v>2637381</v>
      </c>
      <c r="U50" s="945">
        <v>0</v>
      </c>
      <c r="V50" s="945">
        <v>53824</v>
      </c>
      <c r="W50" s="945">
        <v>197322</v>
      </c>
      <c r="X50" s="945">
        <v>0</v>
      </c>
      <c r="Y50" s="945">
        <v>3918</v>
      </c>
      <c r="Z50" s="945">
        <v>0</v>
      </c>
      <c r="AA50" s="945">
        <v>0</v>
      </c>
      <c r="AB50" s="945">
        <v>0</v>
      </c>
      <c r="AC50" s="945">
        <v>8796</v>
      </c>
      <c r="AD50" s="945">
        <v>0</v>
      </c>
      <c r="AE50" s="945">
        <v>179</v>
      </c>
      <c r="AF50" s="945">
        <v>1593</v>
      </c>
      <c r="AG50" s="945">
        <v>0</v>
      </c>
      <c r="AH50" s="945">
        <v>33</v>
      </c>
      <c r="AI50" s="945">
        <v>0</v>
      </c>
      <c r="AJ50" s="945">
        <v>0</v>
      </c>
      <c r="AK50" s="945">
        <v>0</v>
      </c>
      <c r="AL50" s="945">
        <v>700030</v>
      </c>
      <c r="AM50" s="945">
        <v>0</v>
      </c>
      <c r="AN50" s="945">
        <v>14286</v>
      </c>
      <c r="AO50" s="945">
        <v>3884639</v>
      </c>
      <c r="AP50" s="945">
        <v>0</v>
      </c>
      <c r="AQ50" s="945">
        <v>79278</v>
      </c>
      <c r="AR50" s="945">
        <v>13871053</v>
      </c>
      <c r="AS50" s="945">
        <v>13615038</v>
      </c>
      <c r="AT50" s="945">
        <v>0</v>
      </c>
      <c r="AU50" s="945">
        <v>256015</v>
      </c>
      <c r="AV50" s="945">
        <v>1704492</v>
      </c>
      <c r="AW50" s="945">
        <v>1670402</v>
      </c>
      <c r="AX50" s="945">
        <v>0</v>
      </c>
      <c r="AY50" s="945">
        <v>34090</v>
      </c>
      <c r="AZ50" s="945">
        <v>15575545</v>
      </c>
      <c r="BA50" s="945">
        <v>15285440</v>
      </c>
      <c r="BB50" s="945">
        <v>0</v>
      </c>
      <c r="BC50" s="945">
        <v>290105</v>
      </c>
      <c r="BD50" s="945">
        <v>0</v>
      </c>
      <c r="BE50" s="945">
        <v>0</v>
      </c>
      <c r="BF50" s="945">
        <v>0</v>
      </c>
      <c r="BG50" s="945">
        <v>0</v>
      </c>
      <c r="BH50" s="945">
        <v>0</v>
      </c>
      <c r="BI50" s="945">
        <v>0</v>
      </c>
      <c r="BJ50" s="945">
        <v>0</v>
      </c>
      <c r="BK50" s="945">
        <v>0</v>
      </c>
      <c r="BL50" s="945">
        <v>0</v>
      </c>
      <c r="BM50" s="945">
        <v>0</v>
      </c>
      <c r="BN50" s="945">
        <v>0</v>
      </c>
      <c r="BO50" s="945">
        <v>0</v>
      </c>
      <c r="BP50" s="945">
        <v>-17588449</v>
      </c>
      <c r="BQ50" s="945">
        <v>-17236680</v>
      </c>
      <c r="BR50" s="945">
        <v>0</v>
      </c>
      <c r="BS50" s="945">
        <v>-351769</v>
      </c>
      <c r="BT50" s="945">
        <v>-35176897</v>
      </c>
      <c r="BU50" s="945">
        <v>138212638</v>
      </c>
      <c r="BV50" s="945">
        <v>-434044</v>
      </c>
      <c r="BW50" s="945">
        <v>0</v>
      </c>
      <c r="BX50" s="945">
        <v>0</v>
      </c>
      <c r="BY50" s="945">
        <v>0</v>
      </c>
      <c r="BZ50" s="945">
        <v>10141</v>
      </c>
      <c r="CA50" s="945">
        <v>-713389</v>
      </c>
      <c r="CB50" s="945">
        <v>-451259</v>
      </c>
      <c r="CC50" s="945">
        <v>-1895221</v>
      </c>
      <c r="CD50" s="945">
        <v>-4975751</v>
      </c>
      <c r="CE50" s="945">
        <v>-7322231</v>
      </c>
      <c r="CF50" s="945">
        <v>-40691445</v>
      </c>
      <c r="CG50" s="945">
        <v>-20345722</v>
      </c>
      <c r="CH50" s="945">
        <v>-19938807</v>
      </c>
      <c r="CI50" s="945">
        <v>0</v>
      </c>
      <c r="CJ50" s="945">
        <v>-406914</v>
      </c>
      <c r="CK50" s="945">
        <v>-8082014</v>
      </c>
      <c r="CL50" s="945">
        <v>3025370</v>
      </c>
      <c r="CM50" s="945">
        <v>-9605894</v>
      </c>
      <c r="CN50" s="945">
        <v>-66410</v>
      </c>
      <c r="CO50" s="945">
        <v>-11982</v>
      </c>
      <c r="CP50" s="945">
        <v>-5472</v>
      </c>
      <c r="CQ50" s="945">
        <v>-18399</v>
      </c>
      <c r="CR50" s="945">
        <v>0</v>
      </c>
      <c r="CS50" s="945">
        <v>-2332015</v>
      </c>
      <c r="CT50" s="945">
        <v>-369005</v>
      </c>
      <c r="CU50" s="945">
        <v>-214317</v>
      </c>
      <c r="CV50" s="945">
        <v>-5429</v>
      </c>
      <c r="CW50" s="945">
        <v>-11982</v>
      </c>
      <c r="CX50" s="945">
        <v>0</v>
      </c>
      <c r="CY50" s="945">
        <v>-7288855</v>
      </c>
      <c r="CZ50" s="945">
        <v>0</v>
      </c>
      <c r="DA50" s="945">
        <v>116136590</v>
      </c>
      <c r="DB50" s="945">
        <v>148690616</v>
      </c>
      <c r="DC50" s="945">
        <v>107265696</v>
      </c>
      <c r="DD50" s="945">
        <v>-381048</v>
      </c>
      <c r="DE50" s="945">
        <v>4239857</v>
      </c>
      <c r="DF50" s="945">
        <v>-4833510</v>
      </c>
      <c r="DG50" s="945">
        <v>-421042</v>
      </c>
      <c r="DH50" s="945">
        <v>-3992539</v>
      </c>
      <c r="DI50" s="945">
        <v>-40691445</v>
      </c>
      <c r="DJ50" s="205"/>
      <c r="DK50" s="205"/>
      <c r="DL50" t="s">
        <v>913</v>
      </c>
      <c r="DM50" t="s">
        <v>913</v>
      </c>
      <c r="DN50" s="1419" t="s">
        <v>5499</v>
      </c>
      <c r="DO50" s="194" t="s">
        <v>4218</v>
      </c>
      <c r="DP50" s="1253" t="s">
        <v>4470</v>
      </c>
    </row>
    <row r="51" spans="1:120" s="194" customFormat="1" x14ac:dyDescent="0.25">
      <c r="A51" s="779">
        <v>47</v>
      </c>
      <c r="B51" s="706" t="s">
        <v>184</v>
      </c>
      <c r="C51" s="1255" t="s">
        <v>185</v>
      </c>
      <c r="D51" s="945">
        <v>186912</v>
      </c>
      <c r="E51" s="945">
        <v>702764</v>
      </c>
      <c r="F51" s="945">
        <v>0</v>
      </c>
      <c r="G51" s="945">
        <v>186912</v>
      </c>
      <c r="H51" s="945">
        <v>1486762</v>
      </c>
      <c r="I51" s="945">
        <v>289864</v>
      </c>
      <c r="J51" s="945">
        <v>4291</v>
      </c>
      <c r="K51" s="945">
        <v>0</v>
      </c>
      <c r="L51" s="945">
        <v>0</v>
      </c>
      <c r="M51" s="945">
        <v>0</v>
      </c>
      <c r="N51" s="945">
        <v>55000</v>
      </c>
      <c r="O51" s="945">
        <v>0</v>
      </c>
      <c r="P51" s="945">
        <v>0</v>
      </c>
      <c r="Q51" s="945">
        <v>0</v>
      </c>
      <c r="R51" s="945">
        <v>20145450</v>
      </c>
      <c r="S51" s="945">
        <v>0</v>
      </c>
      <c r="T51" s="945">
        <v>1753217</v>
      </c>
      <c r="U51" s="945">
        <v>394474</v>
      </c>
      <c r="V51" s="945">
        <v>43830</v>
      </c>
      <c r="W51" s="945">
        <v>104756</v>
      </c>
      <c r="X51" s="945">
        <v>23570</v>
      </c>
      <c r="Y51" s="945">
        <v>2619</v>
      </c>
      <c r="Z51" s="945">
        <v>347</v>
      </c>
      <c r="AA51" s="945">
        <v>78</v>
      </c>
      <c r="AB51" s="945">
        <v>9</v>
      </c>
      <c r="AC51" s="945">
        <v>3358</v>
      </c>
      <c r="AD51" s="945">
        <v>756</v>
      </c>
      <c r="AE51" s="945">
        <v>84</v>
      </c>
      <c r="AF51" s="945">
        <v>998</v>
      </c>
      <c r="AG51" s="945">
        <v>225</v>
      </c>
      <c r="AH51" s="945">
        <v>25</v>
      </c>
      <c r="AI51" s="945">
        <v>0</v>
      </c>
      <c r="AJ51" s="945">
        <v>0</v>
      </c>
      <c r="AK51" s="945">
        <v>0</v>
      </c>
      <c r="AL51" s="945">
        <v>247612</v>
      </c>
      <c r="AM51" s="945">
        <v>55712</v>
      </c>
      <c r="AN51" s="945">
        <v>6190</v>
      </c>
      <c r="AO51" s="945">
        <v>1738207</v>
      </c>
      <c r="AP51" s="945">
        <v>391097</v>
      </c>
      <c r="AQ51" s="945">
        <v>43455</v>
      </c>
      <c r="AR51" s="945">
        <v>4770384</v>
      </c>
      <c r="AS51" s="945">
        <v>3877886</v>
      </c>
      <c r="AT51" s="945">
        <v>803328</v>
      </c>
      <c r="AU51" s="945">
        <v>89170</v>
      </c>
      <c r="AV51" s="945">
        <v>1106918</v>
      </c>
      <c r="AW51" s="945">
        <v>885535</v>
      </c>
      <c r="AX51" s="945">
        <v>199245</v>
      </c>
      <c r="AY51" s="945">
        <v>22138</v>
      </c>
      <c r="AZ51" s="945">
        <v>5877302</v>
      </c>
      <c r="BA51" s="945">
        <v>4763421</v>
      </c>
      <c r="BB51" s="945">
        <v>1002573</v>
      </c>
      <c r="BC51" s="945">
        <v>111308</v>
      </c>
      <c r="BD51" s="945">
        <v>0</v>
      </c>
      <c r="BE51" s="945">
        <v>0</v>
      </c>
      <c r="BF51" s="945">
        <v>0</v>
      </c>
      <c r="BG51" s="945">
        <v>0</v>
      </c>
      <c r="BH51" s="945">
        <v>0</v>
      </c>
      <c r="BI51" s="945">
        <v>0</v>
      </c>
      <c r="BJ51" s="945">
        <v>0</v>
      </c>
      <c r="BK51" s="945">
        <v>0</v>
      </c>
      <c r="BL51" s="945">
        <v>0</v>
      </c>
      <c r="BM51" s="945">
        <v>0</v>
      </c>
      <c r="BN51" s="945">
        <v>0</v>
      </c>
      <c r="BO51" s="945">
        <v>0</v>
      </c>
      <c r="BP51" s="945">
        <v>252551</v>
      </c>
      <c r="BQ51" s="945">
        <v>202041</v>
      </c>
      <c r="BR51" s="945">
        <v>45459</v>
      </c>
      <c r="BS51" s="945">
        <v>5051</v>
      </c>
      <c r="BT51" s="945">
        <v>505102</v>
      </c>
      <c r="BU51" s="945">
        <v>47737592</v>
      </c>
      <c r="BV51" s="945">
        <v>234369</v>
      </c>
      <c r="BW51" s="945">
        <v>-149322</v>
      </c>
      <c r="BX51" s="945">
        <v>0</v>
      </c>
      <c r="BY51" s="945">
        <v>0</v>
      </c>
      <c r="BZ51" s="945">
        <v>10500</v>
      </c>
      <c r="CA51" s="945">
        <v>-1158496</v>
      </c>
      <c r="CB51" s="945">
        <v>0</v>
      </c>
      <c r="CC51" s="945">
        <v>-1000000</v>
      </c>
      <c r="CD51" s="945">
        <v>-2704791</v>
      </c>
      <c r="CE51" s="945">
        <v>-3704791</v>
      </c>
      <c r="CF51" s="945">
        <v>-537601</v>
      </c>
      <c r="CG51" s="945">
        <v>-268888</v>
      </c>
      <c r="CH51" s="945">
        <v>-215052</v>
      </c>
      <c r="CI51" s="945">
        <v>-48285</v>
      </c>
      <c r="CJ51" s="945">
        <v>-5376</v>
      </c>
      <c r="CK51" s="945">
        <v>-6014765</v>
      </c>
      <c r="CL51" s="945">
        <v>1283657</v>
      </c>
      <c r="CM51" s="945">
        <v>-8182246</v>
      </c>
      <c r="CN51" s="945">
        <v>-27649</v>
      </c>
      <c r="CO51" s="945">
        <v>-2560</v>
      </c>
      <c r="CP51" s="945">
        <v>-1200</v>
      </c>
      <c r="CQ51" s="945">
        <v>-8281</v>
      </c>
      <c r="CR51" s="945">
        <v>-18616</v>
      </c>
      <c r="CS51" s="945">
        <v>-1313097</v>
      </c>
      <c r="CT51" s="945">
        <v>-101923</v>
      </c>
      <c r="CU51" s="945">
        <v>-68914</v>
      </c>
      <c r="CV51" s="945">
        <v>-3456</v>
      </c>
      <c r="CW51" s="945">
        <v>0</v>
      </c>
      <c r="CX51" s="945">
        <v>0</v>
      </c>
      <c r="CY51" s="945">
        <v>-4172701</v>
      </c>
      <c r="CZ51" s="945">
        <v>-137001</v>
      </c>
      <c r="DA51" s="945">
        <v>45454711</v>
      </c>
      <c r="DB51" s="945">
        <v>68332413</v>
      </c>
      <c r="DC51" s="945">
        <v>46904808</v>
      </c>
      <c r="DD51" s="945">
        <v>-299096</v>
      </c>
      <c r="DE51" s="945">
        <v>2025029</v>
      </c>
      <c r="DF51" s="945">
        <v>-284656</v>
      </c>
      <c r="DG51" s="945">
        <v>0</v>
      </c>
      <c r="DH51" s="945">
        <v>-3511895</v>
      </c>
      <c r="DI51" s="945">
        <v>-537601</v>
      </c>
      <c r="DJ51" s="205"/>
      <c r="DK51" s="205"/>
      <c r="DL51" t="s">
        <v>913</v>
      </c>
      <c r="DM51" t="s">
        <v>914</v>
      </c>
      <c r="DN51" s="1419" t="s">
        <v>5499</v>
      </c>
      <c r="DO51" s="194" t="s">
        <v>4219</v>
      </c>
      <c r="DP51" s="1253" t="s">
        <v>4469</v>
      </c>
    </row>
    <row r="52" spans="1:120" s="194" customFormat="1" x14ac:dyDescent="0.25">
      <c r="A52" s="199">
        <v>48</v>
      </c>
      <c r="B52" s="706" t="s">
        <v>186</v>
      </c>
      <c r="C52" s="1255" t="s">
        <v>187</v>
      </c>
      <c r="D52" s="945">
        <v>219313</v>
      </c>
      <c r="E52" s="945">
        <v>2047649</v>
      </c>
      <c r="F52" s="945">
        <v>0</v>
      </c>
      <c r="G52" s="945">
        <v>219313</v>
      </c>
      <c r="H52" s="945">
        <v>0</v>
      </c>
      <c r="I52" s="945">
        <v>0</v>
      </c>
      <c r="J52" s="945">
        <v>0</v>
      </c>
      <c r="K52" s="945">
        <v>0</v>
      </c>
      <c r="L52" s="945">
        <v>0</v>
      </c>
      <c r="M52" s="945">
        <v>0</v>
      </c>
      <c r="N52" s="945">
        <v>0</v>
      </c>
      <c r="O52" s="945">
        <v>0</v>
      </c>
      <c r="P52" s="945">
        <v>0</v>
      </c>
      <c r="Q52" s="945">
        <v>0</v>
      </c>
      <c r="R52" s="945">
        <v>24212550</v>
      </c>
      <c r="S52" s="945">
        <v>0</v>
      </c>
      <c r="T52" s="945">
        <v>1541912</v>
      </c>
      <c r="U52" s="945">
        <v>346930</v>
      </c>
      <c r="V52" s="945">
        <v>38548</v>
      </c>
      <c r="W52" s="945">
        <v>125905</v>
      </c>
      <c r="X52" s="945">
        <v>28329</v>
      </c>
      <c r="Y52" s="945">
        <v>3148</v>
      </c>
      <c r="Z52" s="945">
        <v>0</v>
      </c>
      <c r="AA52" s="945">
        <v>0</v>
      </c>
      <c r="AB52" s="945">
        <v>0</v>
      </c>
      <c r="AC52" s="945">
        <v>3553</v>
      </c>
      <c r="AD52" s="945">
        <v>799</v>
      </c>
      <c r="AE52" s="945">
        <v>89</v>
      </c>
      <c r="AF52" s="945">
        <v>712</v>
      </c>
      <c r="AG52" s="945">
        <v>160</v>
      </c>
      <c r="AH52" s="945">
        <v>18</v>
      </c>
      <c r="AI52" s="945">
        <v>0</v>
      </c>
      <c r="AJ52" s="945">
        <v>0</v>
      </c>
      <c r="AK52" s="945">
        <v>0</v>
      </c>
      <c r="AL52" s="945">
        <v>326130</v>
      </c>
      <c r="AM52" s="945">
        <v>73379</v>
      </c>
      <c r="AN52" s="945">
        <v>8153</v>
      </c>
      <c r="AO52" s="945">
        <v>2350572</v>
      </c>
      <c r="AP52" s="945">
        <v>528878</v>
      </c>
      <c r="AQ52" s="945">
        <v>58764</v>
      </c>
      <c r="AR52" s="945">
        <v>7900099</v>
      </c>
      <c r="AS52" s="945">
        <v>6320079</v>
      </c>
      <c r="AT52" s="945">
        <v>1422018</v>
      </c>
      <c r="AU52" s="945">
        <v>158002</v>
      </c>
      <c r="AV52" s="945">
        <v>1180577</v>
      </c>
      <c r="AW52" s="945">
        <v>944461</v>
      </c>
      <c r="AX52" s="945">
        <v>212504</v>
      </c>
      <c r="AY52" s="945">
        <v>23612</v>
      </c>
      <c r="AZ52" s="945">
        <v>9080676</v>
      </c>
      <c r="BA52" s="945">
        <v>7264540</v>
      </c>
      <c r="BB52" s="945">
        <v>1634522</v>
      </c>
      <c r="BC52" s="945">
        <v>181614</v>
      </c>
      <c r="BD52" s="945">
        <v>0</v>
      </c>
      <c r="BE52" s="945">
        <v>0</v>
      </c>
      <c r="BF52" s="945">
        <v>0</v>
      </c>
      <c r="BG52" s="945">
        <v>0</v>
      </c>
      <c r="BH52" s="945">
        <v>0</v>
      </c>
      <c r="BI52" s="945">
        <v>0</v>
      </c>
      <c r="BJ52" s="945">
        <v>0</v>
      </c>
      <c r="BK52" s="945">
        <v>0</v>
      </c>
      <c r="BL52" s="945">
        <v>0</v>
      </c>
      <c r="BM52" s="945">
        <v>0</v>
      </c>
      <c r="BN52" s="945">
        <v>0</v>
      </c>
      <c r="BO52" s="945">
        <v>0</v>
      </c>
      <c r="BP52" s="945">
        <v>-1694745</v>
      </c>
      <c r="BQ52" s="945">
        <v>-1355796</v>
      </c>
      <c r="BR52" s="945">
        <v>-305054</v>
      </c>
      <c r="BS52" s="945">
        <v>-33895</v>
      </c>
      <c r="BT52" s="945">
        <v>-3389490</v>
      </c>
      <c r="BU52" s="945">
        <v>86633723</v>
      </c>
      <c r="BV52" s="945">
        <v>-197555</v>
      </c>
      <c r="BW52" s="945">
        <v>0</v>
      </c>
      <c r="BX52" s="945">
        <v>53845</v>
      </c>
      <c r="BY52" s="945">
        <v>0</v>
      </c>
      <c r="BZ52" s="945">
        <v>448029</v>
      </c>
      <c r="CA52" s="945">
        <v>-3039590</v>
      </c>
      <c r="CB52" s="945">
        <v>0</v>
      </c>
      <c r="CC52" s="945">
        <v>-4646243</v>
      </c>
      <c r="CD52" s="945">
        <v>-437244</v>
      </c>
      <c r="CE52" s="945">
        <v>-5083487</v>
      </c>
      <c r="CF52" s="945">
        <v>-6111021</v>
      </c>
      <c r="CG52" s="945">
        <v>-3055508</v>
      </c>
      <c r="CH52" s="945">
        <v>-2444411</v>
      </c>
      <c r="CI52" s="945">
        <v>-549992</v>
      </c>
      <c r="CJ52" s="945">
        <v>-61111</v>
      </c>
      <c r="CK52" s="945">
        <v>-5125516</v>
      </c>
      <c r="CL52" s="945">
        <v>2074300</v>
      </c>
      <c r="CM52" s="945">
        <v>-6828703</v>
      </c>
      <c r="CN52" s="945">
        <v>-60187</v>
      </c>
      <c r="CO52" s="945">
        <v>-1121</v>
      </c>
      <c r="CP52" s="945">
        <v>-1121</v>
      </c>
      <c r="CQ52" s="945">
        <v>-9032</v>
      </c>
      <c r="CR52" s="945">
        <v>-4502</v>
      </c>
      <c r="CS52" s="945">
        <v>-3431766</v>
      </c>
      <c r="CT52" s="945">
        <v>-13886</v>
      </c>
      <c r="CU52" s="945">
        <v>-116639</v>
      </c>
      <c r="CV52" s="945">
        <v>0</v>
      </c>
      <c r="CW52" s="945">
        <v>0</v>
      </c>
      <c r="CX52" s="945">
        <v>0</v>
      </c>
      <c r="CY52" s="945">
        <v>-5573294</v>
      </c>
      <c r="CZ52" s="945">
        <v>0</v>
      </c>
      <c r="DA52" s="945">
        <v>77346286</v>
      </c>
      <c r="DB52" s="945">
        <v>99123312</v>
      </c>
      <c r="DC52" s="945">
        <v>72972614</v>
      </c>
      <c r="DD52" s="945">
        <v>-706581</v>
      </c>
      <c r="DE52" s="945">
        <v>6280395</v>
      </c>
      <c r="DF52" s="945">
        <v>-2025693</v>
      </c>
      <c r="DG52" s="945">
        <v>0</v>
      </c>
      <c r="DH52" s="945">
        <v>-4016639</v>
      </c>
      <c r="DI52" s="945">
        <v>-6111021</v>
      </c>
      <c r="DJ52" s="205"/>
      <c r="DK52" s="205"/>
      <c r="DL52" t="s">
        <v>913</v>
      </c>
      <c r="DM52" t="s">
        <v>913</v>
      </c>
      <c r="DN52" s="1419" t="s">
        <v>5499</v>
      </c>
      <c r="DO52" s="194" t="s">
        <v>4220</v>
      </c>
      <c r="DP52" s="1253" t="s">
        <v>4470</v>
      </c>
    </row>
    <row r="53" spans="1:120" s="194" customFormat="1" x14ac:dyDescent="0.25">
      <c r="A53" s="779">
        <v>49</v>
      </c>
      <c r="B53" s="706" t="s">
        <v>188</v>
      </c>
      <c r="C53" s="1255" t="s">
        <v>189</v>
      </c>
      <c r="D53" s="945">
        <v>167153</v>
      </c>
      <c r="E53" s="945">
        <v>2108510</v>
      </c>
      <c r="F53" s="945">
        <v>0</v>
      </c>
      <c r="G53" s="945">
        <v>167153</v>
      </c>
      <c r="H53" s="945">
        <v>0</v>
      </c>
      <c r="I53" s="945">
        <v>0</v>
      </c>
      <c r="J53" s="945">
        <v>0</v>
      </c>
      <c r="K53" s="945">
        <v>0</v>
      </c>
      <c r="L53" s="945">
        <v>0</v>
      </c>
      <c r="M53" s="945">
        <v>0</v>
      </c>
      <c r="N53" s="945">
        <v>0</v>
      </c>
      <c r="O53" s="945">
        <v>0</v>
      </c>
      <c r="P53" s="945">
        <v>0</v>
      </c>
      <c r="Q53" s="945">
        <v>0</v>
      </c>
      <c r="R53" s="945">
        <v>18034100</v>
      </c>
      <c r="S53" s="945">
        <v>0</v>
      </c>
      <c r="T53" s="945">
        <v>939157</v>
      </c>
      <c r="U53" s="945">
        <v>234789</v>
      </c>
      <c r="V53" s="945">
        <v>0</v>
      </c>
      <c r="W53" s="945">
        <v>93777</v>
      </c>
      <c r="X53" s="945">
        <v>23444</v>
      </c>
      <c r="Y53" s="945">
        <v>0</v>
      </c>
      <c r="Z53" s="945">
        <v>4150</v>
      </c>
      <c r="AA53" s="945">
        <v>1037</v>
      </c>
      <c r="AB53" s="945">
        <v>0</v>
      </c>
      <c r="AC53" s="945">
        <v>2845</v>
      </c>
      <c r="AD53" s="945">
        <v>711</v>
      </c>
      <c r="AE53" s="945">
        <v>0</v>
      </c>
      <c r="AF53" s="945">
        <v>0</v>
      </c>
      <c r="AG53" s="945">
        <v>0</v>
      </c>
      <c r="AH53" s="945">
        <v>0</v>
      </c>
      <c r="AI53" s="945">
        <v>0</v>
      </c>
      <c r="AJ53" s="945">
        <v>0</v>
      </c>
      <c r="AK53" s="945">
        <v>0</v>
      </c>
      <c r="AL53" s="945">
        <v>379243</v>
      </c>
      <c r="AM53" s="945">
        <v>94811</v>
      </c>
      <c r="AN53" s="945">
        <v>0</v>
      </c>
      <c r="AO53" s="945">
        <v>1894765</v>
      </c>
      <c r="AP53" s="945">
        <v>473691</v>
      </c>
      <c r="AQ53" s="945">
        <v>0</v>
      </c>
      <c r="AR53" s="945">
        <v>5568082</v>
      </c>
      <c r="AS53" s="945">
        <v>4454466</v>
      </c>
      <c r="AT53" s="945">
        <v>1113616</v>
      </c>
      <c r="AU53" s="945">
        <v>0</v>
      </c>
      <c r="AV53" s="945">
        <v>927388</v>
      </c>
      <c r="AW53" s="945">
        <v>741910</v>
      </c>
      <c r="AX53" s="945">
        <v>185478</v>
      </c>
      <c r="AY53" s="945">
        <v>0</v>
      </c>
      <c r="AZ53" s="945">
        <v>6495470</v>
      </c>
      <c r="BA53" s="945">
        <v>5196376</v>
      </c>
      <c r="BB53" s="945">
        <v>1299094</v>
      </c>
      <c r="BC53" s="945">
        <v>0</v>
      </c>
      <c r="BD53" s="945">
        <v>0</v>
      </c>
      <c r="BE53" s="945">
        <v>0</v>
      </c>
      <c r="BF53" s="945">
        <v>0</v>
      </c>
      <c r="BG53" s="945">
        <v>0</v>
      </c>
      <c r="BH53" s="945">
        <v>0</v>
      </c>
      <c r="BI53" s="945">
        <v>0</v>
      </c>
      <c r="BJ53" s="945">
        <v>0</v>
      </c>
      <c r="BK53" s="945">
        <v>0</v>
      </c>
      <c r="BL53" s="945">
        <v>0</v>
      </c>
      <c r="BM53" s="945">
        <v>0</v>
      </c>
      <c r="BN53" s="945">
        <v>0</v>
      </c>
      <c r="BO53" s="945">
        <v>0</v>
      </c>
      <c r="BP53" s="945">
        <v>-593032</v>
      </c>
      <c r="BQ53" s="945">
        <v>-474425</v>
      </c>
      <c r="BR53" s="945">
        <v>-118606</v>
      </c>
      <c r="BS53" s="945">
        <v>0</v>
      </c>
      <c r="BT53" s="945">
        <v>-1186063</v>
      </c>
      <c r="BU53" s="945">
        <v>60720150</v>
      </c>
      <c r="BV53" s="945">
        <v>-200000</v>
      </c>
      <c r="BW53" s="945">
        <v>0</v>
      </c>
      <c r="BX53" s="945">
        <v>587923</v>
      </c>
      <c r="BY53" s="945">
        <v>0</v>
      </c>
      <c r="BZ53" s="945">
        <v>5120</v>
      </c>
      <c r="CA53" s="945">
        <v>-463576</v>
      </c>
      <c r="CB53" s="945">
        <v>0</v>
      </c>
      <c r="CC53" s="945">
        <v>-1807673</v>
      </c>
      <c r="CD53" s="945">
        <v>-900000</v>
      </c>
      <c r="CE53" s="945">
        <v>-2707673</v>
      </c>
      <c r="CF53" s="945">
        <v>-2675510</v>
      </c>
      <c r="CG53" s="945">
        <v>-1337758</v>
      </c>
      <c r="CH53" s="945">
        <v>-1070202</v>
      </c>
      <c r="CI53" s="945">
        <v>-267550</v>
      </c>
      <c r="CJ53" s="945">
        <v>0</v>
      </c>
      <c r="CK53" s="945">
        <v>-3207165</v>
      </c>
      <c r="CL53" s="945">
        <v>1441372</v>
      </c>
      <c r="CM53" s="945">
        <v>-5131659</v>
      </c>
      <c r="CN53" s="945">
        <v>-50823</v>
      </c>
      <c r="CO53" s="945">
        <v>0</v>
      </c>
      <c r="CP53" s="945">
        <v>0</v>
      </c>
      <c r="CQ53" s="945">
        <v>-7135</v>
      </c>
      <c r="CR53" s="945">
        <v>-19547</v>
      </c>
      <c r="CS53" s="945">
        <v>-2254569</v>
      </c>
      <c r="CT53" s="945">
        <v>-20140</v>
      </c>
      <c r="CU53" s="945">
        <v>-40576</v>
      </c>
      <c r="CV53" s="945">
        <v>0</v>
      </c>
      <c r="CW53" s="945">
        <v>0</v>
      </c>
      <c r="CX53" s="945">
        <v>0</v>
      </c>
      <c r="CY53" s="945">
        <v>-4463225</v>
      </c>
      <c r="CZ53" s="945">
        <v>0</v>
      </c>
      <c r="DA53" s="945">
        <v>57165278</v>
      </c>
      <c r="DB53" s="945">
        <v>71333387</v>
      </c>
      <c r="DC53" s="945">
        <v>52263770</v>
      </c>
      <c r="DD53" s="945">
        <v>-265245</v>
      </c>
      <c r="DE53" s="945">
        <v>1111334</v>
      </c>
      <c r="DF53" s="945">
        <v>-5732221</v>
      </c>
      <c r="DG53" s="945">
        <v>0</v>
      </c>
      <c r="DH53" s="945">
        <v>-1594075</v>
      </c>
      <c r="DI53" s="945">
        <v>-2675510</v>
      </c>
      <c r="DJ53" s="205"/>
      <c r="DK53" s="205"/>
      <c r="DL53" t="s">
        <v>913</v>
      </c>
      <c r="DM53" t="s">
        <v>914</v>
      </c>
      <c r="DN53" s="1419" t="s">
        <v>5499</v>
      </c>
      <c r="DO53" s="194" t="s">
        <v>4221</v>
      </c>
      <c r="DP53" s="1253" t="s">
        <v>4473</v>
      </c>
    </row>
    <row r="54" spans="1:120" s="194" customFormat="1" x14ac:dyDescent="0.25">
      <c r="A54" s="199">
        <v>50</v>
      </c>
      <c r="B54" s="706" t="s">
        <v>190</v>
      </c>
      <c r="C54" s="1255" t="s">
        <v>191</v>
      </c>
      <c r="D54" s="945">
        <v>242546</v>
      </c>
      <c r="E54" s="945">
        <v>1353681</v>
      </c>
      <c r="F54" s="945">
        <v>0</v>
      </c>
      <c r="G54" s="945">
        <v>242546</v>
      </c>
      <c r="H54" s="945">
        <v>0</v>
      </c>
      <c r="I54" s="945">
        <v>295954</v>
      </c>
      <c r="J54" s="945">
        <v>247040</v>
      </c>
      <c r="K54" s="945">
        <v>0</v>
      </c>
      <c r="L54" s="945">
        <v>0</v>
      </c>
      <c r="M54" s="945">
        <v>0</v>
      </c>
      <c r="N54" s="945">
        <v>0</v>
      </c>
      <c r="O54" s="945">
        <v>0</v>
      </c>
      <c r="P54" s="945">
        <v>0</v>
      </c>
      <c r="Q54" s="945">
        <v>0</v>
      </c>
      <c r="R54" s="945">
        <v>26111100</v>
      </c>
      <c r="S54" s="945">
        <v>0</v>
      </c>
      <c r="T54" s="945">
        <v>1294302</v>
      </c>
      <c r="U54" s="945">
        <v>323576</v>
      </c>
      <c r="V54" s="945">
        <v>0</v>
      </c>
      <c r="W54" s="945">
        <v>135778</v>
      </c>
      <c r="X54" s="945">
        <v>33944</v>
      </c>
      <c r="Y54" s="945">
        <v>0</v>
      </c>
      <c r="Z54" s="945">
        <v>0</v>
      </c>
      <c r="AA54" s="945">
        <v>0</v>
      </c>
      <c r="AB54" s="945">
        <v>0</v>
      </c>
      <c r="AC54" s="945">
        <v>2056</v>
      </c>
      <c r="AD54" s="945">
        <v>514</v>
      </c>
      <c r="AE54" s="945">
        <v>0</v>
      </c>
      <c r="AF54" s="945">
        <v>8839</v>
      </c>
      <c r="AG54" s="945">
        <v>2210</v>
      </c>
      <c r="AH54" s="945">
        <v>0</v>
      </c>
      <c r="AI54" s="945">
        <v>0</v>
      </c>
      <c r="AJ54" s="945">
        <v>0</v>
      </c>
      <c r="AK54" s="945">
        <v>0</v>
      </c>
      <c r="AL54" s="945">
        <v>303422</v>
      </c>
      <c r="AM54" s="945">
        <v>75856</v>
      </c>
      <c r="AN54" s="945">
        <v>0</v>
      </c>
      <c r="AO54" s="945">
        <v>4403770</v>
      </c>
      <c r="AP54" s="945">
        <v>1100943</v>
      </c>
      <c r="AQ54" s="945">
        <v>0</v>
      </c>
      <c r="AR54" s="945">
        <v>10191654</v>
      </c>
      <c r="AS54" s="945">
        <v>8128648</v>
      </c>
      <c r="AT54" s="945">
        <v>2063006</v>
      </c>
      <c r="AU54" s="945">
        <v>0</v>
      </c>
      <c r="AV54" s="945">
        <v>1579401</v>
      </c>
      <c r="AW54" s="945">
        <v>1263521</v>
      </c>
      <c r="AX54" s="945">
        <v>315880</v>
      </c>
      <c r="AY54" s="945">
        <v>0</v>
      </c>
      <c r="AZ54" s="945">
        <v>11771055</v>
      </c>
      <c r="BA54" s="945">
        <v>9392169</v>
      </c>
      <c r="BB54" s="945">
        <v>2378886</v>
      </c>
      <c r="BC54" s="945">
        <v>0</v>
      </c>
      <c r="BD54" s="945">
        <v>0</v>
      </c>
      <c r="BE54" s="945">
        <v>0</v>
      </c>
      <c r="BF54" s="945">
        <v>0</v>
      </c>
      <c r="BG54" s="945">
        <v>0</v>
      </c>
      <c r="BH54" s="945">
        <v>0</v>
      </c>
      <c r="BI54" s="945">
        <v>0</v>
      </c>
      <c r="BJ54" s="945">
        <v>0</v>
      </c>
      <c r="BK54" s="945">
        <v>0</v>
      </c>
      <c r="BL54" s="945">
        <v>0</v>
      </c>
      <c r="BM54" s="945">
        <v>0</v>
      </c>
      <c r="BN54" s="945">
        <v>0</v>
      </c>
      <c r="BO54" s="945">
        <v>0</v>
      </c>
      <c r="BP54" s="945">
        <v>2712174</v>
      </c>
      <c r="BQ54" s="945">
        <v>2169739</v>
      </c>
      <c r="BR54" s="945">
        <v>542435</v>
      </c>
      <c r="BS54" s="945">
        <v>0</v>
      </c>
      <c r="BT54" s="945">
        <v>5424348</v>
      </c>
      <c r="BU54" s="945">
        <v>112864069</v>
      </c>
      <c r="BV54" s="945">
        <v>-248519</v>
      </c>
      <c r="BW54" s="945">
        <v>0</v>
      </c>
      <c r="BX54" s="945">
        <v>155246</v>
      </c>
      <c r="BY54" s="945">
        <v>0</v>
      </c>
      <c r="BZ54" s="945">
        <v>53994</v>
      </c>
      <c r="CA54" s="945">
        <v>-1484371</v>
      </c>
      <c r="CB54" s="945">
        <v>0</v>
      </c>
      <c r="CC54" s="945">
        <v>-10483671</v>
      </c>
      <c r="CD54" s="945">
        <v>-3796983</v>
      </c>
      <c r="CE54" s="945">
        <v>-14280654</v>
      </c>
      <c r="CF54" s="945">
        <v>2890326</v>
      </c>
      <c r="CG54" s="945">
        <v>1445163</v>
      </c>
      <c r="CH54" s="945">
        <v>1156132</v>
      </c>
      <c r="CI54" s="945">
        <v>289032</v>
      </c>
      <c r="CJ54" s="945">
        <v>0</v>
      </c>
      <c r="CK54" s="945">
        <v>-4272143</v>
      </c>
      <c r="CL54" s="945">
        <v>2799732</v>
      </c>
      <c r="CM54" s="945">
        <v>-4592539</v>
      </c>
      <c r="CN54" s="945">
        <v>-35311</v>
      </c>
      <c r="CO54" s="945">
        <v>0</v>
      </c>
      <c r="CP54" s="945">
        <v>-42337</v>
      </c>
      <c r="CQ54" s="945">
        <v>-5274</v>
      </c>
      <c r="CR54" s="945">
        <v>0</v>
      </c>
      <c r="CS54" s="945">
        <v>-2901393</v>
      </c>
      <c r="CT54" s="945">
        <v>-110620</v>
      </c>
      <c r="CU54" s="945">
        <v>-31561</v>
      </c>
      <c r="CV54" s="945">
        <v>0</v>
      </c>
      <c r="CW54" s="945">
        <v>0</v>
      </c>
      <c r="CX54" s="945">
        <v>0</v>
      </c>
      <c r="CY54" s="945">
        <v>-12198783</v>
      </c>
      <c r="CZ54" s="945">
        <v>0</v>
      </c>
      <c r="DA54" s="945">
        <v>109087534</v>
      </c>
      <c r="DB54" s="945">
        <v>124133400</v>
      </c>
      <c r="DC54" s="945">
        <v>100277919</v>
      </c>
      <c r="DD54" s="945">
        <v>-1024822</v>
      </c>
      <c r="DE54" s="945">
        <v>2772126</v>
      </c>
      <c r="DF54" s="945">
        <v>-5415751</v>
      </c>
      <c r="DG54" s="945">
        <v>0</v>
      </c>
      <c r="DH54" s="945">
        <v>-3843354</v>
      </c>
      <c r="DI54" s="945">
        <v>2890326</v>
      </c>
      <c r="DJ54" s="205"/>
      <c r="DK54" s="205"/>
      <c r="DL54" t="s">
        <v>913</v>
      </c>
      <c r="DM54" t="s">
        <v>914</v>
      </c>
      <c r="DN54" s="1419" t="s">
        <v>5499</v>
      </c>
      <c r="DO54" s="194" t="s">
        <v>4222</v>
      </c>
      <c r="DP54" s="1253" t="s">
        <v>4468</v>
      </c>
    </row>
    <row r="55" spans="1:120" s="194" customFormat="1" x14ac:dyDescent="0.25">
      <c r="A55" s="779">
        <v>51</v>
      </c>
      <c r="B55" s="706" t="s">
        <v>192</v>
      </c>
      <c r="C55" s="1255" t="s">
        <v>193</v>
      </c>
      <c r="D55" s="945">
        <v>578438</v>
      </c>
      <c r="E55" s="945">
        <v>3389920</v>
      </c>
      <c r="F55" s="945">
        <v>41903</v>
      </c>
      <c r="G55" s="945">
        <v>578438</v>
      </c>
      <c r="H55" s="945">
        <v>1403096</v>
      </c>
      <c r="I55" s="945">
        <v>91694</v>
      </c>
      <c r="J55" s="945">
        <v>0</v>
      </c>
      <c r="K55" s="945">
        <v>0</v>
      </c>
      <c r="L55" s="945">
        <v>0</v>
      </c>
      <c r="M55" s="945">
        <v>0</v>
      </c>
      <c r="N55" s="945">
        <v>156115</v>
      </c>
      <c r="O55" s="945">
        <v>0</v>
      </c>
      <c r="P55" s="945">
        <v>0</v>
      </c>
      <c r="Q55" s="945">
        <v>0</v>
      </c>
      <c r="R55" s="945">
        <v>54411450</v>
      </c>
      <c r="S55" s="945">
        <v>177000</v>
      </c>
      <c r="T55" s="945">
        <v>5512370</v>
      </c>
      <c r="U55" s="945">
        <v>0</v>
      </c>
      <c r="V55" s="945">
        <v>111374</v>
      </c>
      <c r="W55" s="945">
        <v>348902</v>
      </c>
      <c r="X55" s="945">
        <v>0</v>
      </c>
      <c r="Y55" s="945">
        <v>7073</v>
      </c>
      <c r="Z55" s="945">
        <v>6745</v>
      </c>
      <c r="AA55" s="945">
        <v>0</v>
      </c>
      <c r="AB55" s="945">
        <v>138</v>
      </c>
      <c r="AC55" s="945">
        <v>9387</v>
      </c>
      <c r="AD55" s="945">
        <v>0</v>
      </c>
      <c r="AE55" s="945">
        <v>192</v>
      </c>
      <c r="AF55" s="945">
        <v>5006</v>
      </c>
      <c r="AG55" s="945">
        <v>0</v>
      </c>
      <c r="AH55" s="945">
        <v>102</v>
      </c>
      <c r="AI55" s="945">
        <v>0</v>
      </c>
      <c r="AJ55" s="945">
        <v>0</v>
      </c>
      <c r="AK55" s="945">
        <v>0</v>
      </c>
      <c r="AL55" s="945">
        <v>653427</v>
      </c>
      <c r="AM55" s="945">
        <v>0</v>
      </c>
      <c r="AN55" s="945">
        <v>13335</v>
      </c>
      <c r="AO55" s="945">
        <v>5587710</v>
      </c>
      <c r="AP55" s="945">
        <v>0</v>
      </c>
      <c r="AQ55" s="945">
        <v>112990</v>
      </c>
      <c r="AR55" s="945">
        <v>14581170</v>
      </c>
      <c r="AS55" s="945">
        <v>14295984</v>
      </c>
      <c r="AT55" s="945">
        <v>0</v>
      </c>
      <c r="AU55" s="945">
        <v>285186</v>
      </c>
      <c r="AV55" s="945">
        <v>2834192</v>
      </c>
      <c r="AW55" s="945">
        <v>2777952</v>
      </c>
      <c r="AX55" s="945">
        <v>0</v>
      </c>
      <c r="AY55" s="945">
        <v>56240</v>
      </c>
      <c r="AZ55" s="945">
        <v>17415362</v>
      </c>
      <c r="BA55" s="945">
        <v>17073936</v>
      </c>
      <c r="BB55" s="945">
        <v>0</v>
      </c>
      <c r="BC55" s="945">
        <v>341426</v>
      </c>
      <c r="BD55" s="945">
        <v>0</v>
      </c>
      <c r="BE55" s="945">
        <v>0</v>
      </c>
      <c r="BF55" s="945">
        <v>0</v>
      </c>
      <c r="BG55" s="945">
        <v>0</v>
      </c>
      <c r="BH55" s="945">
        <v>0</v>
      </c>
      <c r="BI55" s="945">
        <v>0</v>
      </c>
      <c r="BJ55" s="945">
        <v>0</v>
      </c>
      <c r="BK55" s="945">
        <v>0</v>
      </c>
      <c r="BL55" s="945">
        <v>0</v>
      </c>
      <c r="BM55" s="945">
        <v>0</v>
      </c>
      <c r="BN55" s="945">
        <v>0</v>
      </c>
      <c r="BO55" s="945">
        <v>0</v>
      </c>
      <c r="BP55" s="945">
        <v>-4964281</v>
      </c>
      <c r="BQ55" s="945">
        <v>-4864996</v>
      </c>
      <c r="BR55" s="945">
        <v>0</v>
      </c>
      <c r="BS55" s="945">
        <v>-99286</v>
      </c>
      <c r="BT55" s="945">
        <v>-9928563</v>
      </c>
      <c r="BU55" s="945">
        <v>152702376</v>
      </c>
      <c r="BV55" s="945">
        <v>121205</v>
      </c>
      <c r="BW55" s="945">
        <v>0</v>
      </c>
      <c r="BX55" s="945">
        <v>-1018</v>
      </c>
      <c r="BY55" s="945">
        <v>0</v>
      </c>
      <c r="BZ55" s="945">
        <v>27110</v>
      </c>
      <c r="CA55" s="945">
        <v>-1956821</v>
      </c>
      <c r="CB55" s="945">
        <v>0</v>
      </c>
      <c r="CC55" s="945">
        <v>-7768863</v>
      </c>
      <c r="CD55" s="945">
        <v>-705283</v>
      </c>
      <c r="CE55" s="945">
        <v>-8474146</v>
      </c>
      <c r="CF55" s="945">
        <v>-8174941</v>
      </c>
      <c r="CG55" s="945">
        <v>-4087470</v>
      </c>
      <c r="CH55" s="945">
        <v>-4005722</v>
      </c>
      <c r="CI55" s="945">
        <v>0</v>
      </c>
      <c r="CJ55" s="945">
        <v>-81749</v>
      </c>
      <c r="CK55" s="945">
        <v>-15886579</v>
      </c>
      <c r="CL55" s="945">
        <v>3435915</v>
      </c>
      <c r="CM55" s="945">
        <v>-10819102</v>
      </c>
      <c r="CN55" s="945">
        <v>-142685</v>
      </c>
      <c r="CO55" s="945">
        <v>-9716</v>
      </c>
      <c r="CP55" s="945">
        <v>-9716</v>
      </c>
      <c r="CQ55" s="945">
        <v>-19226</v>
      </c>
      <c r="CR55" s="945">
        <v>-627705</v>
      </c>
      <c r="CS55" s="945">
        <v>-5101595</v>
      </c>
      <c r="CT55" s="945">
        <v>-230078</v>
      </c>
      <c r="CU55" s="945">
        <v>-26741</v>
      </c>
      <c r="CV55" s="945">
        <v>-6743</v>
      </c>
      <c r="CW55" s="945">
        <v>0</v>
      </c>
      <c r="CX55" s="945">
        <v>-7198</v>
      </c>
      <c r="CY55" s="945">
        <v>-11291197</v>
      </c>
      <c r="CZ55" s="945">
        <v>-209292</v>
      </c>
      <c r="DA55" s="945">
        <v>147220615</v>
      </c>
      <c r="DB55" s="945">
        <v>177722853</v>
      </c>
      <c r="DC55" s="945">
        <v>129426464</v>
      </c>
      <c r="DD55" s="945">
        <v>-977008</v>
      </c>
      <c r="DE55" s="945">
        <v>8696349</v>
      </c>
      <c r="DF55" s="945">
        <v>-4632740</v>
      </c>
      <c r="DG55" s="945">
        <v>0</v>
      </c>
      <c r="DH55" s="945">
        <v>-8579421</v>
      </c>
      <c r="DI55" s="945">
        <v>-8174941</v>
      </c>
      <c r="DJ55" s="205"/>
      <c r="DK55" s="205"/>
      <c r="DL55" t="s">
        <v>913</v>
      </c>
      <c r="DM55" t="s">
        <v>913</v>
      </c>
      <c r="DN55" s="1419" t="s">
        <v>5499</v>
      </c>
      <c r="DO55" s="194" t="s">
        <v>4223</v>
      </c>
      <c r="DP55" s="1253" t="s">
        <v>4475</v>
      </c>
    </row>
    <row r="56" spans="1:120" s="194" customFormat="1" x14ac:dyDescent="0.25">
      <c r="A56" s="199">
        <v>52</v>
      </c>
      <c r="B56" s="706" t="s">
        <v>826</v>
      </c>
      <c r="C56" s="1255" t="s">
        <v>194</v>
      </c>
      <c r="D56" s="945">
        <v>495065</v>
      </c>
      <c r="E56" s="945">
        <v>2804981</v>
      </c>
      <c r="F56" s="945">
        <v>3900</v>
      </c>
      <c r="G56" s="945">
        <v>495065</v>
      </c>
      <c r="H56" s="945">
        <v>1065166</v>
      </c>
      <c r="I56" s="945">
        <v>970835</v>
      </c>
      <c r="J56" s="945">
        <v>0</v>
      </c>
      <c r="K56" s="945">
        <v>0</v>
      </c>
      <c r="L56" s="945">
        <v>0</v>
      </c>
      <c r="M56" s="945">
        <v>0</v>
      </c>
      <c r="N56" s="945">
        <v>106077</v>
      </c>
      <c r="O56" s="945">
        <v>0</v>
      </c>
      <c r="P56" s="945">
        <v>0</v>
      </c>
      <c r="Q56" s="945">
        <v>0</v>
      </c>
      <c r="R56" s="945">
        <v>43185500</v>
      </c>
      <c r="S56" s="945">
        <v>50000</v>
      </c>
      <c r="T56" s="945">
        <v>3999368</v>
      </c>
      <c r="U56" s="945">
        <v>0</v>
      </c>
      <c r="V56" s="945">
        <v>81620</v>
      </c>
      <c r="W56" s="945">
        <v>275742</v>
      </c>
      <c r="X56" s="945">
        <v>0</v>
      </c>
      <c r="Y56" s="945">
        <v>5614</v>
      </c>
      <c r="Z56" s="945">
        <v>4095</v>
      </c>
      <c r="AA56" s="945">
        <v>0</v>
      </c>
      <c r="AB56" s="945">
        <v>84</v>
      </c>
      <c r="AC56" s="945">
        <v>12054</v>
      </c>
      <c r="AD56" s="945">
        <v>0</v>
      </c>
      <c r="AE56" s="945">
        <v>246</v>
      </c>
      <c r="AF56" s="945">
        <v>0</v>
      </c>
      <c r="AG56" s="945">
        <v>0</v>
      </c>
      <c r="AH56" s="945">
        <v>0</v>
      </c>
      <c r="AI56" s="945">
        <v>0</v>
      </c>
      <c r="AJ56" s="945">
        <v>0</v>
      </c>
      <c r="AK56" s="945">
        <v>0</v>
      </c>
      <c r="AL56" s="945">
        <v>424245</v>
      </c>
      <c r="AM56" s="945">
        <v>0</v>
      </c>
      <c r="AN56" s="945">
        <v>8658</v>
      </c>
      <c r="AO56" s="945">
        <v>6145672</v>
      </c>
      <c r="AP56" s="945">
        <v>0</v>
      </c>
      <c r="AQ56" s="945">
        <v>125164</v>
      </c>
      <c r="AR56" s="945">
        <v>13303739</v>
      </c>
      <c r="AS56" s="945">
        <v>13045126</v>
      </c>
      <c r="AT56" s="945">
        <v>0</v>
      </c>
      <c r="AU56" s="945">
        <v>258613</v>
      </c>
      <c r="AV56" s="945">
        <v>2459487</v>
      </c>
      <c r="AW56" s="945">
        <v>2410339</v>
      </c>
      <c r="AX56" s="945">
        <v>0</v>
      </c>
      <c r="AY56" s="945">
        <v>49148</v>
      </c>
      <c r="AZ56" s="945">
        <v>15763226</v>
      </c>
      <c r="BA56" s="945">
        <v>15455465</v>
      </c>
      <c r="BB56" s="945">
        <v>0</v>
      </c>
      <c r="BC56" s="945">
        <v>307761</v>
      </c>
      <c r="BD56" s="945">
        <v>0</v>
      </c>
      <c r="BE56" s="945">
        <v>0</v>
      </c>
      <c r="BF56" s="945">
        <v>0</v>
      </c>
      <c r="BG56" s="945">
        <v>0</v>
      </c>
      <c r="BH56" s="945">
        <v>0</v>
      </c>
      <c r="BI56" s="945">
        <v>0</v>
      </c>
      <c r="BJ56" s="945">
        <v>0</v>
      </c>
      <c r="BK56" s="945">
        <v>0</v>
      </c>
      <c r="BL56" s="945">
        <v>0</v>
      </c>
      <c r="BM56" s="945">
        <v>0</v>
      </c>
      <c r="BN56" s="945">
        <v>0</v>
      </c>
      <c r="BO56" s="945">
        <v>0</v>
      </c>
      <c r="BP56" s="945">
        <v>2764903</v>
      </c>
      <c r="BQ56" s="945">
        <v>2709604</v>
      </c>
      <c r="BR56" s="945">
        <v>0</v>
      </c>
      <c r="BS56" s="945">
        <v>55298</v>
      </c>
      <c r="BT56" s="945">
        <v>5529805</v>
      </c>
      <c r="BU56" s="945">
        <v>142583067</v>
      </c>
      <c r="BV56" s="945">
        <v>-1231648</v>
      </c>
      <c r="BW56" s="945">
        <v>0</v>
      </c>
      <c r="BX56" s="945">
        <v>-589761</v>
      </c>
      <c r="BY56" s="945">
        <v>0</v>
      </c>
      <c r="BZ56" s="945">
        <v>19605</v>
      </c>
      <c r="CA56" s="945">
        <v>-5900455</v>
      </c>
      <c r="CB56" s="945">
        <v>0</v>
      </c>
      <c r="CC56" s="945">
        <v>-24187612</v>
      </c>
      <c r="CD56" s="945">
        <v>-15286644</v>
      </c>
      <c r="CE56" s="945">
        <v>-39474256</v>
      </c>
      <c r="CF56" s="945">
        <v>10121373</v>
      </c>
      <c r="CG56" s="945">
        <v>5060686</v>
      </c>
      <c r="CH56" s="945">
        <v>4959473</v>
      </c>
      <c r="CI56" s="945">
        <v>0</v>
      </c>
      <c r="CJ56" s="945">
        <v>101214</v>
      </c>
      <c r="CK56" s="945">
        <v>-11475705</v>
      </c>
      <c r="CL56" s="945">
        <v>4071605</v>
      </c>
      <c r="CM56" s="945">
        <v>-11138647</v>
      </c>
      <c r="CN56" s="945">
        <v>-71366</v>
      </c>
      <c r="CO56" s="945">
        <v>-2832</v>
      </c>
      <c r="CP56" s="945">
        <v>-2832</v>
      </c>
      <c r="CQ56" s="945">
        <v>-23991</v>
      </c>
      <c r="CR56" s="945">
        <v>-73524</v>
      </c>
      <c r="CS56" s="945">
        <v>-7205284</v>
      </c>
      <c r="CT56" s="945">
        <v>-1136239</v>
      </c>
      <c r="CU56" s="945">
        <v>-1619814</v>
      </c>
      <c r="CV56" s="945">
        <v>-16957</v>
      </c>
      <c r="CW56" s="945">
        <v>0</v>
      </c>
      <c r="CX56" s="945">
        <v>-5676</v>
      </c>
      <c r="CY56" s="945">
        <v>-11530987</v>
      </c>
      <c r="CZ56" s="945">
        <v>-579785</v>
      </c>
      <c r="DA56" s="945">
        <v>142107273</v>
      </c>
      <c r="DB56" s="945">
        <v>190005968</v>
      </c>
      <c r="DC56" s="945">
        <v>143745228</v>
      </c>
      <c r="DD56" s="945">
        <v>-1028936</v>
      </c>
      <c r="DE56" s="945">
        <v>7953202</v>
      </c>
      <c r="DF56" s="945">
        <v>-5450358</v>
      </c>
      <c r="DG56" s="945">
        <v>0</v>
      </c>
      <c r="DH56" s="945">
        <v>-7385550</v>
      </c>
      <c r="DI56" s="945">
        <v>10121373</v>
      </c>
      <c r="DJ56" s="205"/>
      <c r="DK56" s="205"/>
      <c r="DL56" t="s">
        <v>913</v>
      </c>
      <c r="DM56" t="s">
        <v>914</v>
      </c>
      <c r="DN56" s="1419" t="s">
        <v>5499</v>
      </c>
      <c r="DO56" s="194" t="s">
        <v>4224</v>
      </c>
      <c r="DP56" s="1253" t="s">
        <v>4475</v>
      </c>
    </row>
    <row r="57" spans="1:120" s="194" customFormat="1" x14ac:dyDescent="0.25">
      <c r="A57" s="779">
        <v>53</v>
      </c>
      <c r="B57" s="706" t="s">
        <v>195</v>
      </c>
      <c r="C57" s="1255" t="s">
        <v>196</v>
      </c>
      <c r="D57" s="945">
        <v>162875</v>
      </c>
      <c r="E57" s="945">
        <v>504374</v>
      </c>
      <c r="F57" s="945">
        <v>0</v>
      </c>
      <c r="G57" s="945">
        <v>162875</v>
      </c>
      <c r="H57" s="945">
        <v>2647046</v>
      </c>
      <c r="I57" s="945">
        <v>94695</v>
      </c>
      <c r="J57" s="945">
        <v>0</v>
      </c>
      <c r="K57" s="945">
        <v>0</v>
      </c>
      <c r="L57" s="945">
        <v>0</v>
      </c>
      <c r="M57" s="945">
        <v>0</v>
      </c>
      <c r="N57" s="945">
        <v>0</v>
      </c>
      <c r="O57" s="945">
        <v>0</v>
      </c>
      <c r="P57" s="945">
        <v>0</v>
      </c>
      <c r="Q57" s="945">
        <v>0</v>
      </c>
      <c r="R57" s="945">
        <v>17142250</v>
      </c>
      <c r="S57" s="945">
        <v>0</v>
      </c>
      <c r="T57" s="945">
        <v>1410464</v>
      </c>
      <c r="U57" s="945">
        <v>317354</v>
      </c>
      <c r="V57" s="945">
        <v>35262</v>
      </c>
      <c r="W57" s="945">
        <v>89140</v>
      </c>
      <c r="X57" s="945">
        <v>20056</v>
      </c>
      <c r="Y57" s="945">
        <v>2228</v>
      </c>
      <c r="Z57" s="945">
        <v>1438</v>
      </c>
      <c r="AA57" s="945">
        <v>323</v>
      </c>
      <c r="AB57" s="945">
        <v>36</v>
      </c>
      <c r="AC57" s="945">
        <v>3922</v>
      </c>
      <c r="AD57" s="945">
        <v>883</v>
      </c>
      <c r="AE57" s="945">
        <v>98</v>
      </c>
      <c r="AF57" s="945">
        <v>1242</v>
      </c>
      <c r="AG57" s="945">
        <v>280</v>
      </c>
      <c r="AH57" s="945">
        <v>31</v>
      </c>
      <c r="AI57" s="945">
        <v>0</v>
      </c>
      <c r="AJ57" s="945">
        <v>0</v>
      </c>
      <c r="AK57" s="945">
        <v>0</v>
      </c>
      <c r="AL57" s="945">
        <v>135068</v>
      </c>
      <c r="AM57" s="945">
        <v>30390</v>
      </c>
      <c r="AN57" s="945">
        <v>3377</v>
      </c>
      <c r="AO57" s="945">
        <v>1306694</v>
      </c>
      <c r="AP57" s="945">
        <v>294006</v>
      </c>
      <c r="AQ57" s="945">
        <v>32667</v>
      </c>
      <c r="AR57" s="945">
        <v>4154684</v>
      </c>
      <c r="AS57" s="945">
        <v>3415542</v>
      </c>
      <c r="AT57" s="945">
        <v>665228</v>
      </c>
      <c r="AU57" s="945">
        <v>73914</v>
      </c>
      <c r="AV57" s="945">
        <v>849705</v>
      </c>
      <c r="AW57" s="945">
        <v>679764</v>
      </c>
      <c r="AX57" s="945">
        <v>152947</v>
      </c>
      <c r="AY57" s="945">
        <v>16994</v>
      </c>
      <c r="AZ57" s="945">
        <v>5004389</v>
      </c>
      <c r="BA57" s="945">
        <v>4095306</v>
      </c>
      <c r="BB57" s="945">
        <v>818175</v>
      </c>
      <c r="BC57" s="945">
        <v>90908</v>
      </c>
      <c r="BD57" s="945">
        <v>0</v>
      </c>
      <c r="BE57" s="945">
        <v>0</v>
      </c>
      <c r="BF57" s="945">
        <v>0</v>
      </c>
      <c r="BG57" s="945">
        <v>0</v>
      </c>
      <c r="BH57" s="945">
        <v>0</v>
      </c>
      <c r="BI57" s="945">
        <v>0</v>
      </c>
      <c r="BJ57" s="945">
        <v>0</v>
      </c>
      <c r="BK57" s="945">
        <v>0</v>
      </c>
      <c r="BL57" s="945">
        <v>0</v>
      </c>
      <c r="BM57" s="945">
        <v>0</v>
      </c>
      <c r="BN57" s="945">
        <v>0</v>
      </c>
      <c r="BO57" s="945">
        <v>0</v>
      </c>
      <c r="BP57" s="945">
        <v>-193737</v>
      </c>
      <c r="BQ57" s="945">
        <v>-154990</v>
      </c>
      <c r="BR57" s="945">
        <v>-34873</v>
      </c>
      <c r="BS57" s="945">
        <v>-3875</v>
      </c>
      <c r="BT57" s="945">
        <v>-387474</v>
      </c>
      <c r="BU57" s="945">
        <v>38904279</v>
      </c>
      <c r="BV57" s="945">
        <v>0</v>
      </c>
      <c r="BW57" s="945">
        <v>0</v>
      </c>
      <c r="BX57" s="945">
        <v>0</v>
      </c>
      <c r="BY57" s="945">
        <v>0</v>
      </c>
      <c r="BZ57" s="945">
        <v>37462</v>
      </c>
      <c r="CA57" s="945">
        <v>-481484</v>
      </c>
      <c r="CB57" s="945">
        <v>-52358</v>
      </c>
      <c r="CC57" s="945">
        <v>-4040255</v>
      </c>
      <c r="CD57" s="945">
        <v>0</v>
      </c>
      <c r="CE57" s="945">
        <v>-4092613</v>
      </c>
      <c r="CF57" s="945">
        <v>-1565581</v>
      </c>
      <c r="CG57" s="945">
        <v>-782789</v>
      </c>
      <c r="CH57" s="945">
        <v>-626233</v>
      </c>
      <c r="CI57" s="945">
        <v>-140902</v>
      </c>
      <c r="CJ57" s="945">
        <v>-15656</v>
      </c>
      <c r="CK57" s="945">
        <v>-4944928</v>
      </c>
      <c r="CL57" s="945">
        <v>913474</v>
      </c>
      <c r="CM57" s="945">
        <v>-2628336</v>
      </c>
      <c r="CN57" s="945">
        <v>-49207</v>
      </c>
      <c r="CO57" s="945">
        <v>-3120</v>
      </c>
      <c r="CP57" s="945">
        <v>-1800</v>
      </c>
      <c r="CQ57" s="945">
        <v>-10061</v>
      </c>
      <c r="CR57" s="945">
        <v>-1413</v>
      </c>
      <c r="CS57" s="945">
        <v>-1734382</v>
      </c>
      <c r="CT57" s="945">
        <v>-53957</v>
      </c>
      <c r="CU57" s="945">
        <v>-32000</v>
      </c>
      <c r="CV57" s="945">
        <v>-22</v>
      </c>
      <c r="CW57" s="945">
        <v>0</v>
      </c>
      <c r="CX57" s="945">
        <v>0</v>
      </c>
      <c r="CY57" s="945">
        <v>-3106175</v>
      </c>
      <c r="CZ57" s="945">
        <v>0</v>
      </c>
      <c r="DA57" s="945">
        <v>37059294</v>
      </c>
      <c r="DB57" s="945">
        <v>51931190</v>
      </c>
      <c r="DC57" s="945">
        <v>38298821</v>
      </c>
      <c r="DD57" s="945">
        <v>0</v>
      </c>
      <c r="DE57" s="945">
        <v>2568172</v>
      </c>
      <c r="DF57" s="945">
        <v>-767743</v>
      </c>
      <c r="DG57" s="945">
        <v>-2076810</v>
      </c>
      <c r="DH57" s="945">
        <v>-74583</v>
      </c>
      <c r="DI57" s="945">
        <v>-1565581</v>
      </c>
      <c r="DJ57" s="205"/>
      <c r="DK57" s="205"/>
      <c r="DL57" t="s">
        <v>913</v>
      </c>
      <c r="DM57" t="s">
        <v>914</v>
      </c>
      <c r="DN57" s="1419" t="s">
        <v>5499</v>
      </c>
      <c r="DO57" s="194" t="s">
        <v>4225</v>
      </c>
      <c r="DP57" s="1253" t="s">
        <v>4469</v>
      </c>
    </row>
    <row r="58" spans="1:120" s="194" customFormat="1" x14ac:dyDescent="0.25">
      <c r="A58" s="199">
        <v>54</v>
      </c>
      <c r="B58" s="706" t="s">
        <v>197</v>
      </c>
      <c r="C58" s="1255" t="s">
        <v>198</v>
      </c>
      <c r="D58" s="945">
        <v>203750</v>
      </c>
      <c r="E58" s="945">
        <v>2348086</v>
      </c>
      <c r="F58" s="945">
        <v>0</v>
      </c>
      <c r="G58" s="945">
        <v>203750</v>
      </c>
      <c r="H58" s="945">
        <v>0</v>
      </c>
      <c r="I58" s="945">
        <v>162770</v>
      </c>
      <c r="J58" s="945">
        <v>19212</v>
      </c>
      <c r="K58" s="945">
        <v>0</v>
      </c>
      <c r="L58" s="945">
        <v>0</v>
      </c>
      <c r="M58" s="945">
        <v>0</v>
      </c>
      <c r="N58" s="945">
        <v>0</v>
      </c>
      <c r="O58" s="945">
        <v>0</v>
      </c>
      <c r="P58" s="945">
        <v>0</v>
      </c>
      <c r="Q58" s="945">
        <v>0</v>
      </c>
      <c r="R58" s="945">
        <v>19601051</v>
      </c>
      <c r="S58" s="945">
        <v>0</v>
      </c>
      <c r="T58" s="945">
        <v>1555178</v>
      </c>
      <c r="U58" s="945">
        <v>388794</v>
      </c>
      <c r="V58" s="945">
        <v>0</v>
      </c>
      <c r="W58" s="945">
        <v>101925</v>
      </c>
      <c r="X58" s="945">
        <v>25481</v>
      </c>
      <c r="Y58" s="945">
        <v>0</v>
      </c>
      <c r="Z58" s="945">
        <v>7600</v>
      </c>
      <c r="AA58" s="945">
        <v>1900</v>
      </c>
      <c r="AB58" s="945">
        <v>0</v>
      </c>
      <c r="AC58" s="945">
        <v>10981</v>
      </c>
      <c r="AD58" s="945">
        <v>2745</v>
      </c>
      <c r="AE58" s="945">
        <v>0</v>
      </c>
      <c r="AF58" s="945">
        <v>3706</v>
      </c>
      <c r="AG58" s="945">
        <v>926</v>
      </c>
      <c r="AH58" s="945">
        <v>0</v>
      </c>
      <c r="AI58" s="945">
        <v>0</v>
      </c>
      <c r="AJ58" s="945">
        <v>0</v>
      </c>
      <c r="AK58" s="945">
        <v>0</v>
      </c>
      <c r="AL58" s="945">
        <v>450048</v>
      </c>
      <c r="AM58" s="945">
        <v>112512</v>
      </c>
      <c r="AN58" s="945">
        <v>0</v>
      </c>
      <c r="AO58" s="945">
        <v>2922147</v>
      </c>
      <c r="AP58" s="945">
        <v>730537</v>
      </c>
      <c r="AQ58" s="945">
        <v>0</v>
      </c>
      <c r="AR58" s="945">
        <v>4553611</v>
      </c>
      <c r="AS58" s="945">
        <v>3646104</v>
      </c>
      <c r="AT58" s="945">
        <v>907507</v>
      </c>
      <c r="AU58" s="945">
        <v>0</v>
      </c>
      <c r="AV58" s="945">
        <v>1415912</v>
      </c>
      <c r="AW58" s="945">
        <v>1132730</v>
      </c>
      <c r="AX58" s="945">
        <v>283182</v>
      </c>
      <c r="AY58" s="945">
        <v>0</v>
      </c>
      <c r="AZ58" s="945">
        <v>5969523</v>
      </c>
      <c r="BA58" s="945">
        <v>4778834</v>
      </c>
      <c r="BB58" s="945">
        <v>1190689</v>
      </c>
      <c r="BC58" s="945">
        <v>0</v>
      </c>
      <c r="BD58" s="945">
        <v>0</v>
      </c>
      <c r="BE58" s="945">
        <v>0</v>
      </c>
      <c r="BF58" s="945">
        <v>0</v>
      </c>
      <c r="BG58" s="945">
        <v>6487</v>
      </c>
      <c r="BH58" s="945">
        <v>1622</v>
      </c>
      <c r="BI58" s="945">
        <v>0</v>
      </c>
      <c r="BJ58" s="945">
        <v>0</v>
      </c>
      <c r="BK58" s="945">
        <v>0</v>
      </c>
      <c r="BL58" s="945">
        <v>0</v>
      </c>
      <c r="BM58" s="945">
        <v>0</v>
      </c>
      <c r="BN58" s="945">
        <v>0</v>
      </c>
      <c r="BO58" s="945">
        <v>0</v>
      </c>
      <c r="BP58" s="945">
        <v>350682</v>
      </c>
      <c r="BQ58" s="945">
        <v>280546</v>
      </c>
      <c r="BR58" s="945">
        <v>70136</v>
      </c>
      <c r="BS58" s="945">
        <v>0</v>
      </c>
      <c r="BT58" s="945">
        <v>701364</v>
      </c>
      <c r="BU58" s="945">
        <v>47686388</v>
      </c>
      <c r="BV58" s="945">
        <v>-629689</v>
      </c>
      <c r="BW58" s="945">
        <v>0</v>
      </c>
      <c r="BX58" s="945">
        <v>96650</v>
      </c>
      <c r="BY58" s="945">
        <v>0</v>
      </c>
      <c r="BZ58" s="945">
        <v>19071</v>
      </c>
      <c r="CA58" s="945">
        <v>-1232000</v>
      </c>
      <c r="CB58" s="945">
        <v>0</v>
      </c>
      <c r="CC58" s="945">
        <v>-3603487</v>
      </c>
      <c r="CD58" s="945">
        <v>-673010</v>
      </c>
      <c r="CE58" s="945">
        <v>-4276497</v>
      </c>
      <c r="CF58" s="945">
        <v>1442496</v>
      </c>
      <c r="CG58" s="945">
        <v>721246</v>
      </c>
      <c r="CH58" s="945">
        <v>577000</v>
      </c>
      <c r="CI58" s="945">
        <v>144250</v>
      </c>
      <c r="CJ58" s="945">
        <v>0</v>
      </c>
      <c r="CK58" s="945">
        <v>-5441977</v>
      </c>
      <c r="CL58" s="945">
        <v>1142472</v>
      </c>
      <c r="CM58" s="945">
        <v>-5253650</v>
      </c>
      <c r="CN58" s="945">
        <v>-38265</v>
      </c>
      <c r="CO58" s="945">
        <v>-11093</v>
      </c>
      <c r="CP58" s="945">
        <v>-11093</v>
      </c>
      <c r="CQ58" s="945">
        <v>-27567</v>
      </c>
      <c r="CR58" s="945">
        <v>0</v>
      </c>
      <c r="CS58" s="945">
        <v>-1925777</v>
      </c>
      <c r="CT58" s="945">
        <v>-10686</v>
      </c>
      <c r="CU58" s="945">
        <v>0</v>
      </c>
      <c r="CV58" s="945">
        <v>0</v>
      </c>
      <c r="CW58" s="945">
        <v>0</v>
      </c>
      <c r="CX58" s="945">
        <v>0</v>
      </c>
      <c r="CY58" s="945">
        <v>-6813438</v>
      </c>
      <c r="CZ58" s="945">
        <v>-7701</v>
      </c>
      <c r="DA58" s="945">
        <v>47945399</v>
      </c>
      <c r="DB58" s="945">
        <v>64057023</v>
      </c>
      <c r="DC58" s="945">
        <v>40880060</v>
      </c>
      <c r="DD58" s="945">
        <v>-187788</v>
      </c>
      <c r="DE58" s="945">
        <v>2239235</v>
      </c>
      <c r="DF58" s="945">
        <v>-1928347</v>
      </c>
      <c r="DG58" s="945">
        <v>-145216</v>
      </c>
      <c r="DH58" s="945">
        <v>-2370051</v>
      </c>
      <c r="DI58" s="945">
        <v>1442496</v>
      </c>
      <c r="DJ58" s="205"/>
      <c r="DK58" s="205"/>
      <c r="DL58" t="s">
        <v>913</v>
      </c>
      <c r="DM58" t="s">
        <v>913</v>
      </c>
      <c r="DN58" s="1419" t="s">
        <v>5499</v>
      </c>
      <c r="DO58" s="194" t="s">
        <v>4226</v>
      </c>
      <c r="DP58" s="1253" t="s">
        <v>4468</v>
      </c>
    </row>
    <row r="59" spans="1:120" s="194" customFormat="1" x14ac:dyDescent="0.25">
      <c r="A59" s="779">
        <v>55</v>
      </c>
      <c r="B59" s="706" t="s">
        <v>199</v>
      </c>
      <c r="C59" s="1255" t="s">
        <v>200</v>
      </c>
      <c r="D59" s="945">
        <v>135367</v>
      </c>
      <c r="E59" s="945">
        <v>1336392</v>
      </c>
      <c r="F59" s="945">
        <v>0</v>
      </c>
      <c r="G59" s="945">
        <v>135367</v>
      </c>
      <c r="H59" s="945">
        <v>0</v>
      </c>
      <c r="I59" s="945">
        <v>0</v>
      </c>
      <c r="J59" s="945">
        <v>0</v>
      </c>
      <c r="K59" s="945">
        <v>0</v>
      </c>
      <c r="L59" s="945">
        <v>0</v>
      </c>
      <c r="M59" s="945">
        <v>0</v>
      </c>
      <c r="N59" s="945">
        <v>0</v>
      </c>
      <c r="O59" s="945">
        <v>0</v>
      </c>
      <c r="P59" s="945">
        <v>0</v>
      </c>
      <c r="Q59" s="945">
        <v>0</v>
      </c>
      <c r="R59" s="945">
        <v>10659850</v>
      </c>
      <c r="S59" s="945">
        <v>0</v>
      </c>
      <c r="T59" s="945">
        <v>1050737</v>
      </c>
      <c r="U59" s="945">
        <v>236416</v>
      </c>
      <c r="V59" s="945">
        <v>26268</v>
      </c>
      <c r="W59" s="945">
        <v>55431</v>
      </c>
      <c r="X59" s="945">
        <v>12472</v>
      </c>
      <c r="Y59" s="945">
        <v>1386</v>
      </c>
      <c r="Z59" s="945">
        <v>0</v>
      </c>
      <c r="AA59" s="945">
        <v>0</v>
      </c>
      <c r="AB59" s="945">
        <v>0</v>
      </c>
      <c r="AC59" s="945">
        <v>979</v>
      </c>
      <c r="AD59" s="945">
        <v>221</v>
      </c>
      <c r="AE59" s="945">
        <v>25</v>
      </c>
      <c r="AF59" s="945">
        <v>1374</v>
      </c>
      <c r="AG59" s="945">
        <v>309</v>
      </c>
      <c r="AH59" s="945">
        <v>34</v>
      </c>
      <c r="AI59" s="945">
        <v>0</v>
      </c>
      <c r="AJ59" s="945">
        <v>0</v>
      </c>
      <c r="AK59" s="945">
        <v>0</v>
      </c>
      <c r="AL59" s="945">
        <v>176385</v>
      </c>
      <c r="AM59" s="945">
        <v>39686</v>
      </c>
      <c r="AN59" s="945">
        <v>4410</v>
      </c>
      <c r="AO59" s="945">
        <v>1182885</v>
      </c>
      <c r="AP59" s="945">
        <v>266149</v>
      </c>
      <c r="AQ59" s="945">
        <v>29572</v>
      </c>
      <c r="AR59" s="945">
        <v>2650644</v>
      </c>
      <c r="AS59" s="945">
        <v>2120515</v>
      </c>
      <c r="AT59" s="945">
        <v>477116</v>
      </c>
      <c r="AU59" s="945">
        <v>53013</v>
      </c>
      <c r="AV59" s="945">
        <v>702141</v>
      </c>
      <c r="AW59" s="945">
        <v>561713</v>
      </c>
      <c r="AX59" s="945">
        <v>126385</v>
      </c>
      <c r="AY59" s="945">
        <v>14043</v>
      </c>
      <c r="AZ59" s="945">
        <v>3352785</v>
      </c>
      <c r="BA59" s="945">
        <v>2682228</v>
      </c>
      <c r="BB59" s="945">
        <v>603501</v>
      </c>
      <c r="BC59" s="945">
        <v>67056</v>
      </c>
      <c r="BD59" s="945">
        <v>0</v>
      </c>
      <c r="BE59" s="945">
        <v>0</v>
      </c>
      <c r="BF59" s="945">
        <v>0</v>
      </c>
      <c r="BG59" s="945">
        <v>0</v>
      </c>
      <c r="BH59" s="945">
        <v>0</v>
      </c>
      <c r="BI59" s="945">
        <v>0</v>
      </c>
      <c r="BJ59" s="945">
        <v>0</v>
      </c>
      <c r="BK59" s="945">
        <v>0</v>
      </c>
      <c r="BL59" s="945">
        <v>0</v>
      </c>
      <c r="BM59" s="945">
        <v>0</v>
      </c>
      <c r="BN59" s="945">
        <v>0</v>
      </c>
      <c r="BO59" s="945">
        <v>0</v>
      </c>
      <c r="BP59" s="945">
        <v>72265</v>
      </c>
      <c r="BQ59" s="945">
        <v>57812</v>
      </c>
      <c r="BR59" s="945">
        <v>13008</v>
      </c>
      <c r="BS59" s="945">
        <v>1445</v>
      </c>
      <c r="BT59" s="945">
        <v>144530</v>
      </c>
      <c r="BU59" s="945">
        <v>28059880</v>
      </c>
      <c r="BV59" s="945">
        <v>-198752</v>
      </c>
      <c r="BW59" s="945">
        <v>0</v>
      </c>
      <c r="BX59" s="945">
        <v>0</v>
      </c>
      <c r="BY59" s="945">
        <v>0</v>
      </c>
      <c r="BZ59" s="945">
        <v>5708</v>
      </c>
      <c r="CA59" s="945">
        <v>-1234646</v>
      </c>
      <c r="CB59" s="945">
        <v>0</v>
      </c>
      <c r="CC59" s="945">
        <v>-2656032</v>
      </c>
      <c r="CD59" s="945">
        <v>-873183</v>
      </c>
      <c r="CE59" s="945">
        <v>-3529215</v>
      </c>
      <c r="CF59" s="945">
        <v>-325536</v>
      </c>
      <c r="CG59" s="945">
        <v>-162770</v>
      </c>
      <c r="CH59" s="945">
        <v>-130214</v>
      </c>
      <c r="CI59" s="945">
        <v>-29297</v>
      </c>
      <c r="CJ59" s="945">
        <v>-3254</v>
      </c>
      <c r="CK59" s="945">
        <v>-3852004</v>
      </c>
      <c r="CL59" s="945">
        <v>662116</v>
      </c>
      <c r="CM59" s="945">
        <v>-2604871</v>
      </c>
      <c r="CN59" s="945">
        <v>-35624</v>
      </c>
      <c r="CO59" s="945">
        <v>-3337</v>
      </c>
      <c r="CP59" s="945">
        <v>-3337</v>
      </c>
      <c r="CQ59" s="945">
        <v>-2450</v>
      </c>
      <c r="CR59" s="945">
        <v>0</v>
      </c>
      <c r="CS59" s="945">
        <v>-572041</v>
      </c>
      <c r="CT59" s="945">
        <v>0</v>
      </c>
      <c r="CU59" s="945">
        <v>0</v>
      </c>
      <c r="CV59" s="945">
        <v>-555</v>
      </c>
      <c r="CW59" s="945">
        <v>0</v>
      </c>
      <c r="CX59" s="945">
        <v>0</v>
      </c>
      <c r="CY59" s="945">
        <v>-2810611</v>
      </c>
      <c r="CZ59" s="945">
        <v>0</v>
      </c>
      <c r="DA59" s="945">
        <v>26467887</v>
      </c>
      <c r="DB59" s="945">
        <v>37319605</v>
      </c>
      <c r="DC59" s="945">
        <v>24707409</v>
      </c>
      <c r="DD59" s="945">
        <v>-143692</v>
      </c>
      <c r="DE59" s="945">
        <v>1572573</v>
      </c>
      <c r="DF59" s="945">
        <v>-1057252</v>
      </c>
      <c r="DG59" s="945">
        <v>-1584588</v>
      </c>
      <c r="DH59" s="945">
        <v>92274</v>
      </c>
      <c r="DI59" s="945">
        <v>-325536</v>
      </c>
      <c r="DJ59" s="205"/>
      <c r="DK59" s="205"/>
      <c r="DL59" t="s">
        <v>913</v>
      </c>
      <c r="DM59" t="s">
        <v>913</v>
      </c>
      <c r="DN59" s="1419" t="s">
        <v>5499</v>
      </c>
      <c r="DO59" s="194" t="s">
        <v>4227</v>
      </c>
      <c r="DP59" s="1253" t="s">
        <v>4475</v>
      </c>
    </row>
    <row r="60" spans="1:120" s="194" customFormat="1" x14ac:dyDescent="0.25">
      <c r="A60" s="199">
        <v>56</v>
      </c>
      <c r="B60" s="706" t="s">
        <v>201</v>
      </c>
      <c r="C60" s="1255" t="s">
        <v>202</v>
      </c>
      <c r="D60" s="945">
        <v>1856081</v>
      </c>
      <c r="E60" s="945">
        <v>1104430</v>
      </c>
      <c r="F60" s="945">
        <v>0</v>
      </c>
      <c r="G60" s="945">
        <v>1856081</v>
      </c>
      <c r="H60" s="945">
        <v>0</v>
      </c>
      <c r="I60" s="945">
        <v>0</v>
      </c>
      <c r="J60" s="945">
        <v>0</v>
      </c>
      <c r="K60" s="945">
        <v>0</v>
      </c>
      <c r="L60" s="945">
        <v>0</v>
      </c>
      <c r="M60" s="945">
        <v>0</v>
      </c>
      <c r="N60" s="945">
        <v>0</v>
      </c>
      <c r="O60" s="945">
        <v>0</v>
      </c>
      <c r="P60" s="945">
        <v>0</v>
      </c>
      <c r="Q60" s="945">
        <v>0</v>
      </c>
      <c r="R60" s="945">
        <v>63784850</v>
      </c>
      <c r="S60" s="945">
        <v>0</v>
      </c>
      <c r="T60" s="945">
        <v>433723</v>
      </c>
      <c r="U60" s="945">
        <v>534926</v>
      </c>
      <c r="V60" s="945">
        <v>0</v>
      </c>
      <c r="W60" s="945">
        <v>248761</v>
      </c>
      <c r="X60" s="945">
        <v>306805</v>
      </c>
      <c r="Y60" s="945">
        <v>0</v>
      </c>
      <c r="Z60" s="945">
        <v>0</v>
      </c>
      <c r="AA60" s="945">
        <v>0</v>
      </c>
      <c r="AB60" s="945">
        <v>0</v>
      </c>
      <c r="AC60" s="945">
        <v>7536</v>
      </c>
      <c r="AD60" s="945">
        <v>9294</v>
      </c>
      <c r="AE60" s="945">
        <v>0</v>
      </c>
      <c r="AF60" s="945">
        <v>0</v>
      </c>
      <c r="AG60" s="945">
        <v>0</v>
      </c>
      <c r="AH60" s="945">
        <v>0</v>
      </c>
      <c r="AI60" s="945">
        <v>0</v>
      </c>
      <c r="AJ60" s="945">
        <v>0</v>
      </c>
      <c r="AK60" s="945">
        <v>0</v>
      </c>
      <c r="AL60" s="945">
        <v>0</v>
      </c>
      <c r="AM60" s="945">
        <v>0</v>
      </c>
      <c r="AN60" s="945">
        <v>0</v>
      </c>
      <c r="AO60" s="945">
        <v>7322467</v>
      </c>
      <c r="AP60" s="945">
        <v>9031042</v>
      </c>
      <c r="AQ60" s="945">
        <v>0</v>
      </c>
      <c r="AR60" s="945">
        <v>138714109</v>
      </c>
      <c r="AS60" s="945">
        <v>62110795</v>
      </c>
      <c r="AT60" s="945">
        <v>76603314</v>
      </c>
      <c r="AU60" s="945">
        <v>0</v>
      </c>
      <c r="AV60" s="945">
        <v>3192543</v>
      </c>
      <c r="AW60" s="945">
        <v>1429497</v>
      </c>
      <c r="AX60" s="945">
        <v>1763046</v>
      </c>
      <c r="AY60" s="945">
        <v>0</v>
      </c>
      <c r="AZ60" s="945">
        <v>141906652</v>
      </c>
      <c r="BA60" s="945">
        <v>63540292</v>
      </c>
      <c r="BB60" s="945">
        <v>78366360</v>
      </c>
      <c r="BC60" s="945">
        <v>0</v>
      </c>
      <c r="BD60" s="945">
        <v>0</v>
      </c>
      <c r="BE60" s="945">
        <v>0</v>
      </c>
      <c r="BF60" s="945">
        <v>0</v>
      </c>
      <c r="BG60" s="945">
        <v>0</v>
      </c>
      <c r="BH60" s="945">
        <v>0</v>
      </c>
      <c r="BI60" s="945">
        <v>0</v>
      </c>
      <c r="BJ60" s="945">
        <v>0</v>
      </c>
      <c r="BK60" s="945">
        <v>0</v>
      </c>
      <c r="BL60" s="945">
        <v>0</v>
      </c>
      <c r="BM60" s="945">
        <v>0</v>
      </c>
      <c r="BN60" s="945">
        <v>0</v>
      </c>
      <c r="BO60" s="945">
        <v>0</v>
      </c>
      <c r="BP60" s="945">
        <v>22657848</v>
      </c>
      <c r="BQ60" s="945">
        <v>20598044</v>
      </c>
      <c r="BR60" s="945">
        <v>25404254</v>
      </c>
      <c r="BS60" s="945">
        <v>0</v>
      </c>
      <c r="BT60" s="945">
        <v>68660145</v>
      </c>
      <c r="BU60" s="945">
        <v>1198234047</v>
      </c>
      <c r="BV60" s="945">
        <v>-12395534</v>
      </c>
      <c r="BW60" s="945">
        <v>0</v>
      </c>
      <c r="BX60" s="945">
        <v>-429188</v>
      </c>
      <c r="BY60" s="945">
        <v>0</v>
      </c>
      <c r="BZ60" s="945">
        <v>1092160</v>
      </c>
      <c r="CA60" s="945">
        <v>-44555821</v>
      </c>
      <c r="CB60" s="945">
        <v>0</v>
      </c>
      <c r="CC60" s="945">
        <v>-26034553</v>
      </c>
      <c r="CD60" s="945">
        <v>-42030852</v>
      </c>
      <c r="CE60" s="945">
        <v>-68065405</v>
      </c>
      <c r="CF60" s="945">
        <v>87447618</v>
      </c>
      <c r="CG60" s="945">
        <v>19787575</v>
      </c>
      <c r="CH60" s="945">
        <v>26234285</v>
      </c>
      <c r="CI60" s="945">
        <v>41425759</v>
      </c>
      <c r="CJ60" s="945">
        <v>0</v>
      </c>
      <c r="CK60" s="945">
        <v>-2383084</v>
      </c>
      <c r="CL60" s="945">
        <v>32449099</v>
      </c>
      <c r="CM60" s="945">
        <v>-14745677</v>
      </c>
      <c r="CN60" s="945">
        <v>0</v>
      </c>
      <c r="CO60" s="945">
        <v>0</v>
      </c>
      <c r="CP60" s="945">
        <v>0</v>
      </c>
      <c r="CQ60" s="945">
        <v>-24537</v>
      </c>
      <c r="CR60" s="945">
        <v>0</v>
      </c>
      <c r="CS60" s="945">
        <v>-79055877</v>
      </c>
      <c r="CT60" s="945">
        <v>-62654</v>
      </c>
      <c r="CU60" s="945">
        <v>-74037</v>
      </c>
      <c r="CV60" s="945">
        <v>0</v>
      </c>
      <c r="CW60" s="945">
        <v>0</v>
      </c>
      <c r="CX60" s="945">
        <v>0</v>
      </c>
      <c r="CY60" s="945">
        <v>-23560468</v>
      </c>
      <c r="CZ60" s="945">
        <v>0</v>
      </c>
      <c r="DA60" s="945">
        <v>1152375987</v>
      </c>
      <c r="DB60" s="945">
        <v>1262813148</v>
      </c>
      <c r="DC60" s="945">
        <v>1175035578</v>
      </c>
      <c r="DD60" s="945">
        <v>-3096453</v>
      </c>
      <c r="DE60" s="945">
        <v>93491403</v>
      </c>
      <c r="DF60" s="945">
        <v>-126840190</v>
      </c>
      <c r="DG60" s="945">
        <v>0</v>
      </c>
      <c r="DH60" s="945">
        <v>-55182477</v>
      </c>
      <c r="DI60" s="945">
        <v>87447618</v>
      </c>
      <c r="DJ60" s="205"/>
      <c r="DK60" s="205"/>
      <c r="DL60" t="s">
        <v>913</v>
      </c>
      <c r="DM60" t="s">
        <v>913</v>
      </c>
      <c r="DN60" s="1419" t="s">
        <v>5499</v>
      </c>
      <c r="DO60" s="194" t="s">
        <v>4228</v>
      </c>
      <c r="DP60" s="1253" t="s">
        <v>4471</v>
      </c>
    </row>
    <row r="61" spans="1:120" s="194" customFormat="1" x14ac:dyDescent="0.25">
      <c r="A61" s="779">
        <v>57</v>
      </c>
      <c r="B61" s="706" t="s">
        <v>203</v>
      </c>
      <c r="C61" s="1255" t="s">
        <v>204</v>
      </c>
      <c r="D61" s="945">
        <v>238805</v>
      </c>
      <c r="E61" s="945">
        <v>1859326</v>
      </c>
      <c r="F61" s="945">
        <v>0</v>
      </c>
      <c r="G61" s="945">
        <v>238805</v>
      </c>
      <c r="H61" s="945">
        <v>0</v>
      </c>
      <c r="I61" s="945">
        <v>0</v>
      </c>
      <c r="J61" s="945">
        <v>0</v>
      </c>
      <c r="K61" s="945">
        <v>0</v>
      </c>
      <c r="L61" s="945">
        <v>0</v>
      </c>
      <c r="M61" s="945">
        <v>0</v>
      </c>
      <c r="N61" s="945">
        <v>0</v>
      </c>
      <c r="O61" s="945">
        <v>0</v>
      </c>
      <c r="P61" s="945">
        <v>0</v>
      </c>
      <c r="Q61" s="945">
        <v>0</v>
      </c>
      <c r="R61" s="945">
        <v>24316700</v>
      </c>
      <c r="S61" s="945">
        <v>0</v>
      </c>
      <c r="T61" s="945">
        <v>1788582</v>
      </c>
      <c r="U61" s="945">
        <v>402431</v>
      </c>
      <c r="V61" s="945">
        <v>44715</v>
      </c>
      <c r="W61" s="945">
        <v>126447</v>
      </c>
      <c r="X61" s="945">
        <v>28451</v>
      </c>
      <c r="Y61" s="945">
        <v>3161</v>
      </c>
      <c r="Z61" s="945">
        <v>0</v>
      </c>
      <c r="AA61" s="945">
        <v>0</v>
      </c>
      <c r="AB61" s="945">
        <v>0</v>
      </c>
      <c r="AC61" s="945">
        <v>8309</v>
      </c>
      <c r="AD61" s="945">
        <v>1869</v>
      </c>
      <c r="AE61" s="945">
        <v>208</v>
      </c>
      <c r="AF61" s="945">
        <v>1576</v>
      </c>
      <c r="AG61" s="945">
        <v>354</v>
      </c>
      <c r="AH61" s="945">
        <v>39</v>
      </c>
      <c r="AI61" s="945">
        <v>600</v>
      </c>
      <c r="AJ61" s="945">
        <v>135</v>
      </c>
      <c r="AK61" s="945">
        <v>15</v>
      </c>
      <c r="AL61" s="945">
        <v>255344</v>
      </c>
      <c r="AM61" s="945">
        <v>57452</v>
      </c>
      <c r="AN61" s="945">
        <v>6384</v>
      </c>
      <c r="AO61" s="945">
        <v>2472314</v>
      </c>
      <c r="AP61" s="945">
        <v>556270</v>
      </c>
      <c r="AQ61" s="945">
        <v>61808</v>
      </c>
      <c r="AR61" s="945">
        <v>6098387</v>
      </c>
      <c r="AS61" s="945">
        <v>4878709</v>
      </c>
      <c r="AT61" s="945">
        <v>1097710</v>
      </c>
      <c r="AU61" s="945">
        <v>121968</v>
      </c>
      <c r="AV61" s="945">
        <v>1310495</v>
      </c>
      <c r="AW61" s="945">
        <v>1048396</v>
      </c>
      <c r="AX61" s="945">
        <v>235889</v>
      </c>
      <c r="AY61" s="945">
        <v>26210</v>
      </c>
      <c r="AZ61" s="945">
        <v>7408882</v>
      </c>
      <c r="BA61" s="945">
        <v>5927105</v>
      </c>
      <c r="BB61" s="945">
        <v>1333599</v>
      </c>
      <c r="BC61" s="945">
        <v>148178</v>
      </c>
      <c r="BD61" s="945">
        <v>0</v>
      </c>
      <c r="BE61" s="945">
        <v>0</v>
      </c>
      <c r="BF61" s="945">
        <v>0</v>
      </c>
      <c r="BG61" s="945">
        <v>0</v>
      </c>
      <c r="BH61" s="945">
        <v>0</v>
      </c>
      <c r="BI61" s="945">
        <v>0</v>
      </c>
      <c r="BJ61" s="945">
        <v>0</v>
      </c>
      <c r="BK61" s="945">
        <v>0</v>
      </c>
      <c r="BL61" s="945">
        <v>0</v>
      </c>
      <c r="BM61" s="945">
        <v>0</v>
      </c>
      <c r="BN61" s="945">
        <v>0</v>
      </c>
      <c r="BO61" s="945">
        <v>0</v>
      </c>
      <c r="BP61" s="945">
        <v>857171</v>
      </c>
      <c r="BQ61" s="945">
        <v>685736</v>
      </c>
      <c r="BR61" s="945">
        <v>154291</v>
      </c>
      <c r="BS61" s="945">
        <v>17143</v>
      </c>
      <c r="BT61" s="945">
        <v>1714341</v>
      </c>
      <c r="BU61" s="945">
        <v>65956509</v>
      </c>
      <c r="BV61" s="945">
        <v>-561344</v>
      </c>
      <c r="BW61" s="945">
        <v>0</v>
      </c>
      <c r="BX61" s="945">
        <v>343892</v>
      </c>
      <c r="BY61" s="945">
        <v>0</v>
      </c>
      <c r="BZ61" s="945">
        <v>18265</v>
      </c>
      <c r="CA61" s="945">
        <v>-3876381</v>
      </c>
      <c r="CB61" s="945">
        <v>0</v>
      </c>
      <c r="CC61" s="945">
        <v>-1552596</v>
      </c>
      <c r="CD61" s="945">
        <v>-2110059</v>
      </c>
      <c r="CE61" s="945">
        <v>-3662655</v>
      </c>
      <c r="CF61" s="945">
        <v>3427635</v>
      </c>
      <c r="CG61" s="945">
        <v>1713818</v>
      </c>
      <c r="CH61" s="945">
        <v>1371054</v>
      </c>
      <c r="CI61" s="945">
        <v>308489</v>
      </c>
      <c r="CJ61" s="945">
        <v>34274</v>
      </c>
      <c r="CK61" s="945">
        <v>-6066806</v>
      </c>
      <c r="CL61" s="945">
        <v>1605673</v>
      </c>
      <c r="CM61" s="945">
        <v>-7696882</v>
      </c>
      <c r="CN61" s="945">
        <v>-57018</v>
      </c>
      <c r="CO61" s="945">
        <v>-3806</v>
      </c>
      <c r="CP61" s="945">
        <v>-2541</v>
      </c>
      <c r="CQ61" s="945">
        <v>-21312</v>
      </c>
      <c r="CR61" s="945">
        <v>0</v>
      </c>
      <c r="CS61" s="945">
        <v>-1617690</v>
      </c>
      <c r="CT61" s="945">
        <v>-237460</v>
      </c>
      <c r="CU61" s="945">
        <v>-503</v>
      </c>
      <c r="CV61" s="945">
        <v>-13589</v>
      </c>
      <c r="CW61" s="945">
        <v>0</v>
      </c>
      <c r="CX61" s="945">
        <v>0</v>
      </c>
      <c r="CY61" s="945">
        <v>-5805515</v>
      </c>
      <c r="CZ61" s="945">
        <v>0</v>
      </c>
      <c r="DA61" s="945">
        <v>66109139</v>
      </c>
      <c r="DB61" s="945">
        <v>84648382</v>
      </c>
      <c r="DC61" s="945">
        <v>60003710</v>
      </c>
      <c r="DD61" s="945">
        <v>-150</v>
      </c>
      <c r="DE61" s="945">
        <v>4962244</v>
      </c>
      <c r="DF61" s="945">
        <v>-2794235</v>
      </c>
      <c r="DG61" s="945">
        <v>-514444</v>
      </c>
      <c r="DH61" s="945">
        <v>-3319421</v>
      </c>
      <c r="DI61" s="945">
        <v>3427635</v>
      </c>
      <c r="DJ61" s="205"/>
      <c r="DK61" s="205"/>
      <c r="DL61" t="s">
        <v>913</v>
      </c>
      <c r="DM61" t="s">
        <v>913</v>
      </c>
      <c r="DN61" s="1419" t="s">
        <v>5499</v>
      </c>
      <c r="DO61" s="194" t="s">
        <v>4229</v>
      </c>
      <c r="DP61" s="1253" t="s">
        <v>4470</v>
      </c>
    </row>
    <row r="62" spans="1:120" s="194" customFormat="1" x14ac:dyDescent="0.25">
      <c r="A62" s="199">
        <v>58</v>
      </c>
      <c r="B62" s="706" t="s">
        <v>205</v>
      </c>
      <c r="C62" s="1255" t="s">
        <v>206</v>
      </c>
      <c r="D62" s="945">
        <v>1255311</v>
      </c>
      <c r="E62" s="945">
        <v>5949145</v>
      </c>
      <c r="F62" s="945">
        <v>8311</v>
      </c>
      <c r="G62" s="945">
        <v>1255311</v>
      </c>
      <c r="H62" s="945">
        <v>504017</v>
      </c>
      <c r="I62" s="945">
        <v>2420000</v>
      </c>
      <c r="J62" s="945">
        <v>0</v>
      </c>
      <c r="K62" s="945">
        <v>0</v>
      </c>
      <c r="L62" s="945">
        <v>0</v>
      </c>
      <c r="M62" s="945">
        <v>0</v>
      </c>
      <c r="N62" s="945">
        <v>0</v>
      </c>
      <c r="O62" s="945">
        <v>0</v>
      </c>
      <c r="P62" s="945">
        <v>0</v>
      </c>
      <c r="Q62" s="945">
        <v>0</v>
      </c>
      <c r="R62" s="945">
        <v>83662290</v>
      </c>
      <c r="S62" s="945">
        <v>345000</v>
      </c>
      <c r="T62" s="945">
        <v>29474197</v>
      </c>
      <c r="U62" s="945">
        <v>0</v>
      </c>
      <c r="V62" s="945">
        <v>0</v>
      </c>
      <c r="W62" s="945">
        <v>1092095</v>
      </c>
      <c r="X62" s="945">
        <v>0</v>
      </c>
      <c r="Y62" s="945">
        <v>0</v>
      </c>
      <c r="Z62" s="945">
        <v>10943</v>
      </c>
      <c r="AA62" s="945">
        <v>0</v>
      </c>
      <c r="AB62" s="945">
        <v>0</v>
      </c>
      <c r="AC62" s="945">
        <v>271474</v>
      </c>
      <c r="AD62" s="945">
        <v>0</v>
      </c>
      <c r="AE62" s="945">
        <v>0</v>
      </c>
      <c r="AF62" s="945">
        <v>127293</v>
      </c>
      <c r="AG62" s="945">
        <v>0</v>
      </c>
      <c r="AH62" s="945">
        <v>0</v>
      </c>
      <c r="AI62" s="945">
        <v>1500</v>
      </c>
      <c r="AJ62" s="945">
        <v>0</v>
      </c>
      <c r="AK62" s="945">
        <v>0</v>
      </c>
      <c r="AL62" s="945">
        <v>2324586</v>
      </c>
      <c r="AM62" s="945">
        <v>0</v>
      </c>
      <c r="AN62" s="945">
        <v>0</v>
      </c>
      <c r="AO62" s="945">
        <v>35583345</v>
      </c>
      <c r="AP62" s="945">
        <v>0</v>
      </c>
      <c r="AQ62" s="945">
        <v>0</v>
      </c>
      <c r="AR62" s="945">
        <v>30501122</v>
      </c>
      <c r="AS62" s="945">
        <v>30501122</v>
      </c>
      <c r="AT62" s="945">
        <v>0</v>
      </c>
      <c r="AU62" s="945">
        <v>0</v>
      </c>
      <c r="AV62" s="945">
        <v>15615915</v>
      </c>
      <c r="AW62" s="945">
        <v>15615915</v>
      </c>
      <c r="AX62" s="945">
        <v>0</v>
      </c>
      <c r="AY62" s="945">
        <v>0</v>
      </c>
      <c r="AZ62" s="945">
        <v>46117037</v>
      </c>
      <c r="BA62" s="945">
        <v>46117037</v>
      </c>
      <c r="BB62" s="945">
        <v>0</v>
      </c>
      <c r="BC62" s="945">
        <v>0</v>
      </c>
      <c r="BD62" s="945">
        <v>110327</v>
      </c>
      <c r="BE62" s="945">
        <v>0</v>
      </c>
      <c r="BF62" s="945">
        <v>0</v>
      </c>
      <c r="BG62" s="945">
        <v>0</v>
      </c>
      <c r="BH62" s="945">
        <v>0</v>
      </c>
      <c r="BI62" s="945">
        <v>0</v>
      </c>
      <c r="BJ62" s="945">
        <v>0</v>
      </c>
      <c r="BK62" s="945">
        <v>0</v>
      </c>
      <c r="BL62" s="945">
        <v>0</v>
      </c>
      <c r="BM62" s="945">
        <v>0</v>
      </c>
      <c r="BN62" s="945">
        <v>0</v>
      </c>
      <c r="BO62" s="945">
        <v>0</v>
      </c>
      <c r="BP62" s="945">
        <v>0</v>
      </c>
      <c r="BQ62" s="945">
        <v>5952959</v>
      </c>
      <c r="BR62" s="945">
        <v>0</v>
      </c>
      <c r="BS62" s="945">
        <v>0</v>
      </c>
      <c r="BT62" s="945">
        <v>5952959</v>
      </c>
      <c r="BU62" s="945">
        <v>154893253</v>
      </c>
      <c r="BV62" s="945">
        <v>-897857</v>
      </c>
      <c r="BW62" s="945">
        <v>0</v>
      </c>
      <c r="BX62" s="945">
        <v>790000</v>
      </c>
      <c r="BY62" s="945">
        <v>0</v>
      </c>
      <c r="BZ62" s="945">
        <v>91958</v>
      </c>
      <c r="CA62" s="945">
        <v>-5377000</v>
      </c>
      <c r="CB62" s="945">
        <v>0</v>
      </c>
      <c r="CC62" s="945">
        <v>-2275000</v>
      </c>
      <c r="CD62" s="945">
        <v>-500000</v>
      </c>
      <c r="CE62" s="945">
        <v>-2775000</v>
      </c>
      <c r="CF62" s="945">
        <v>5731096</v>
      </c>
      <c r="CG62" s="945">
        <v>0</v>
      </c>
      <c r="CH62" s="945">
        <v>5731096</v>
      </c>
      <c r="CI62" s="945">
        <v>0</v>
      </c>
      <c r="CJ62" s="945">
        <v>0</v>
      </c>
      <c r="CK62" s="945">
        <v>-44761422</v>
      </c>
      <c r="CL62" s="945">
        <v>3710743</v>
      </c>
      <c r="CM62" s="945">
        <v>-20313269</v>
      </c>
      <c r="CN62" s="945">
        <v>-198440</v>
      </c>
      <c r="CO62" s="945">
        <v>-124558</v>
      </c>
      <c r="CP62" s="945">
        <v>-80588</v>
      </c>
      <c r="CQ62" s="945">
        <v>-274530</v>
      </c>
      <c r="CR62" s="945">
        <v>0</v>
      </c>
      <c r="CS62" s="945">
        <v>-3986934</v>
      </c>
      <c r="CT62" s="945">
        <v>-727021</v>
      </c>
      <c r="CU62" s="945">
        <v>-379605</v>
      </c>
      <c r="CV62" s="945">
        <v>-8835</v>
      </c>
      <c r="CW62" s="945">
        <v>0</v>
      </c>
      <c r="CX62" s="945">
        <v>0</v>
      </c>
      <c r="CY62" s="945">
        <v>-33250383</v>
      </c>
      <c r="CZ62" s="945">
        <v>-103035</v>
      </c>
      <c r="DA62" s="945">
        <v>149863335</v>
      </c>
      <c r="DB62" s="945">
        <v>256324135</v>
      </c>
      <c r="DC62" s="945">
        <v>136158257</v>
      </c>
      <c r="DD62" s="945">
        <v>-807857</v>
      </c>
      <c r="DE62" s="945">
        <v>8989658</v>
      </c>
      <c r="DF62" s="945">
        <v>-3834576</v>
      </c>
      <c r="DG62" s="945">
        <v>0</v>
      </c>
      <c r="DH62" s="945">
        <v>-8965339</v>
      </c>
      <c r="DI62" s="945">
        <v>5731096</v>
      </c>
      <c r="DJ62" s="205"/>
      <c r="DK62" s="205"/>
      <c r="DL62" t="s">
        <v>913</v>
      </c>
      <c r="DM62" t="s">
        <v>913</v>
      </c>
      <c r="DN62" s="1419" t="s">
        <v>5499</v>
      </c>
      <c r="DO62" s="194" t="s">
        <v>4230</v>
      </c>
      <c r="DP62" s="1253" t="s">
        <v>4473</v>
      </c>
    </row>
    <row r="63" spans="1:120" s="194" customFormat="1" x14ac:dyDescent="0.25">
      <c r="A63" s="779">
        <v>59</v>
      </c>
      <c r="B63" s="706" t="s">
        <v>207</v>
      </c>
      <c r="C63" s="1255" t="s">
        <v>208</v>
      </c>
      <c r="D63" s="945">
        <v>196273</v>
      </c>
      <c r="E63" s="945">
        <v>1975079</v>
      </c>
      <c r="F63" s="945">
        <v>0</v>
      </c>
      <c r="G63" s="945">
        <v>196273</v>
      </c>
      <c r="H63" s="945">
        <v>0</v>
      </c>
      <c r="I63" s="945">
        <v>117424</v>
      </c>
      <c r="J63" s="945">
        <v>0</v>
      </c>
      <c r="K63" s="945">
        <v>0</v>
      </c>
      <c r="L63" s="945">
        <v>0</v>
      </c>
      <c r="M63" s="945">
        <v>0</v>
      </c>
      <c r="N63" s="945">
        <v>0</v>
      </c>
      <c r="O63" s="945">
        <v>0</v>
      </c>
      <c r="P63" s="945">
        <v>0</v>
      </c>
      <c r="Q63" s="945">
        <v>0</v>
      </c>
      <c r="R63" s="945">
        <v>17630250</v>
      </c>
      <c r="S63" s="945">
        <v>0</v>
      </c>
      <c r="T63" s="945">
        <v>1569249</v>
      </c>
      <c r="U63" s="945">
        <v>392312</v>
      </c>
      <c r="V63" s="945">
        <v>0</v>
      </c>
      <c r="W63" s="945">
        <v>91677</v>
      </c>
      <c r="X63" s="945">
        <v>22919</v>
      </c>
      <c r="Y63" s="945">
        <v>0</v>
      </c>
      <c r="Z63" s="945">
        <v>74</v>
      </c>
      <c r="AA63" s="945">
        <v>18</v>
      </c>
      <c r="AB63" s="945">
        <v>0</v>
      </c>
      <c r="AC63" s="945">
        <v>9323</v>
      </c>
      <c r="AD63" s="945">
        <v>2331</v>
      </c>
      <c r="AE63" s="945">
        <v>0</v>
      </c>
      <c r="AF63" s="945">
        <v>6298</v>
      </c>
      <c r="AG63" s="945">
        <v>1574</v>
      </c>
      <c r="AH63" s="945">
        <v>0</v>
      </c>
      <c r="AI63" s="945">
        <v>0</v>
      </c>
      <c r="AJ63" s="945">
        <v>0</v>
      </c>
      <c r="AK63" s="945">
        <v>0</v>
      </c>
      <c r="AL63" s="945">
        <v>422322</v>
      </c>
      <c r="AM63" s="945">
        <v>105581</v>
      </c>
      <c r="AN63" s="945">
        <v>0</v>
      </c>
      <c r="AO63" s="945">
        <v>3255488</v>
      </c>
      <c r="AP63" s="945">
        <v>813872</v>
      </c>
      <c r="AQ63" s="945">
        <v>0</v>
      </c>
      <c r="AR63" s="945">
        <v>3349219</v>
      </c>
      <c r="AS63" s="945">
        <v>2683955</v>
      </c>
      <c r="AT63" s="945">
        <v>665264</v>
      </c>
      <c r="AU63" s="945">
        <v>0</v>
      </c>
      <c r="AV63" s="945">
        <v>1495821</v>
      </c>
      <c r="AW63" s="945">
        <v>1196657</v>
      </c>
      <c r="AX63" s="945">
        <v>299164</v>
      </c>
      <c r="AY63" s="945">
        <v>0</v>
      </c>
      <c r="AZ63" s="945">
        <v>4845040</v>
      </c>
      <c r="BA63" s="945">
        <v>3880612</v>
      </c>
      <c r="BB63" s="945">
        <v>964428</v>
      </c>
      <c r="BC63" s="945">
        <v>0</v>
      </c>
      <c r="BD63" s="945">
        <v>0</v>
      </c>
      <c r="BE63" s="945">
        <v>0</v>
      </c>
      <c r="BF63" s="945">
        <v>0</v>
      </c>
      <c r="BG63" s="945">
        <v>0</v>
      </c>
      <c r="BH63" s="945">
        <v>0</v>
      </c>
      <c r="BI63" s="945">
        <v>0</v>
      </c>
      <c r="BJ63" s="945">
        <v>0</v>
      </c>
      <c r="BK63" s="945">
        <v>0</v>
      </c>
      <c r="BL63" s="945">
        <v>0</v>
      </c>
      <c r="BM63" s="945">
        <v>0</v>
      </c>
      <c r="BN63" s="945">
        <v>0</v>
      </c>
      <c r="BO63" s="945">
        <v>0</v>
      </c>
      <c r="BP63" s="945">
        <v>556325</v>
      </c>
      <c r="BQ63" s="945">
        <v>445060</v>
      </c>
      <c r="BR63" s="945">
        <v>111265</v>
      </c>
      <c r="BS63" s="945">
        <v>0</v>
      </c>
      <c r="BT63" s="945">
        <v>1112650</v>
      </c>
      <c r="BU63" s="945">
        <v>33737411</v>
      </c>
      <c r="BV63" s="945">
        <v>-405742</v>
      </c>
      <c r="BW63" s="945">
        <v>0</v>
      </c>
      <c r="BX63" s="945">
        <v>35413</v>
      </c>
      <c r="BY63" s="945">
        <v>0</v>
      </c>
      <c r="BZ63" s="945">
        <v>20421</v>
      </c>
      <c r="CA63" s="945">
        <v>-586201</v>
      </c>
      <c r="CB63" s="945">
        <v>0</v>
      </c>
      <c r="CC63" s="945">
        <v>-2428970</v>
      </c>
      <c r="CD63" s="945">
        <v>-425315</v>
      </c>
      <c r="CE63" s="945">
        <v>-2854285</v>
      </c>
      <c r="CF63" s="945">
        <v>174475</v>
      </c>
      <c r="CG63" s="945">
        <v>87236</v>
      </c>
      <c r="CH63" s="945">
        <v>69793</v>
      </c>
      <c r="CI63" s="945">
        <v>17447</v>
      </c>
      <c r="CJ63" s="945">
        <v>0</v>
      </c>
      <c r="CK63" s="945">
        <v>-5520320</v>
      </c>
      <c r="CL63" s="945">
        <v>739571</v>
      </c>
      <c r="CM63" s="945">
        <v>-2726645</v>
      </c>
      <c r="CN63" s="945">
        <v>-56819</v>
      </c>
      <c r="CO63" s="945">
        <v>-15815</v>
      </c>
      <c r="CP63" s="945">
        <v>-15815</v>
      </c>
      <c r="CQ63" s="945">
        <v>-22922</v>
      </c>
      <c r="CR63" s="945">
        <v>0</v>
      </c>
      <c r="CS63" s="945">
        <v>-1395260</v>
      </c>
      <c r="CT63" s="945">
        <v>-15740</v>
      </c>
      <c r="CU63" s="945">
        <v>0</v>
      </c>
      <c r="CV63" s="945">
        <v>0</v>
      </c>
      <c r="CW63" s="945">
        <v>0</v>
      </c>
      <c r="CX63" s="945">
        <v>0</v>
      </c>
      <c r="CY63" s="945">
        <v>-7592295</v>
      </c>
      <c r="CZ63" s="945">
        <v>0</v>
      </c>
      <c r="DA63" s="945">
        <v>31710251</v>
      </c>
      <c r="DB63" s="945">
        <v>50998018</v>
      </c>
      <c r="DC63" s="945">
        <v>28354366</v>
      </c>
      <c r="DD63" s="945">
        <v>-268231</v>
      </c>
      <c r="DE63" s="945">
        <v>2132064</v>
      </c>
      <c r="DF63" s="945">
        <v>-721221</v>
      </c>
      <c r="DG63" s="945">
        <v>0</v>
      </c>
      <c r="DH63" s="945">
        <v>-1756560</v>
      </c>
      <c r="DI63" s="945">
        <v>-575525</v>
      </c>
      <c r="DJ63" s="205"/>
      <c r="DK63" s="205"/>
      <c r="DL63" t="s">
        <v>913</v>
      </c>
      <c r="DM63" t="s">
        <v>914</v>
      </c>
      <c r="DN63" s="1419" t="s">
        <v>5499</v>
      </c>
      <c r="DO63" s="194" t="s">
        <v>4231</v>
      </c>
      <c r="DP63" s="1253" t="s">
        <v>4473</v>
      </c>
    </row>
    <row r="64" spans="1:120" s="194" customFormat="1" x14ac:dyDescent="0.25">
      <c r="A64" s="199">
        <v>60</v>
      </c>
      <c r="B64" s="706" t="s">
        <v>209</v>
      </c>
      <c r="C64" s="1255" t="s">
        <v>210</v>
      </c>
      <c r="D64" s="945">
        <v>368210</v>
      </c>
      <c r="E64" s="945">
        <v>4980800</v>
      </c>
      <c r="F64" s="945">
        <v>0</v>
      </c>
      <c r="G64" s="945">
        <v>368210</v>
      </c>
      <c r="H64" s="945">
        <v>0</v>
      </c>
      <c r="I64" s="945">
        <v>0</v>
      </c>
      <c r="J64" s="945">
        <v>0</v>
      </c>
      <c r="K64" s="945">
        <v>0</v>
      </c>
      <c r="L64" s="945">
        <v>0</v>
      </c>
      <c r="M64" s="945">
        <v>0</v>
      </c>
      <c r="N64" s="945">
        <v>0</v>
      </c>
      <c r="O64" s="945">
        <v>0</v>
      </c>
      <c r="P64" s="945">
        <v>0</v>
      </c>
      <c r="Q64" s="945">
        <v>0</v>
      </c>
      <c r="R64" s="945">
        <v>33001150</v>
      </c>
      <c r="S64" s="945">
        <v>0</v>
      </c>
      <c r="T64" s="945">
        <v>6453006</v>
      </c>
      <c r="U64" s="945">
        <v>0</v>
      </c>
      <c r="V64" s="945">
        <v>65151</v>
      </c>
      <c r="W64" s="945">
        <v>424725</v>
      </c>
      <c r="X64" s="945">
        <v>0</v>
      </c>
      <c r="Y64" s="945">
        <v>4290</v>
      </c>
      <c r="Z64" s="945">
        <v>0</v>
      </c>
      <c r="AA64" s="945">
        <v>0</v>
      </c>
      <c r="AB64" s="945">
        <v>0</v>
      </c>
      <c r="AC64" s="945">
        <v>0</v>
      </c>
      <c r="AD64" s="945">
        <v>0</v>
      </c>
      <c r="AE64" s="945">
        <v>0</v>
      </c>
      <c r="AF64" s="945">
        <v>0</v>
      </c>
      <c r="AG64" s="945">
        <v>0</v>
      </c>
      <c r="AH64" s="945">
        <v>0</v>
      </c>
      <c r="AI64" s="945">
        <v>0</v>
      </c>
      <c r="AJ64" s="945">
        <v>0</v>
      </c>
      <c r="AK64" s="945">
        <v>0</v>
      </c>
      <c r="AL64" s="945">
        <v>1862242</v>
      </c>
      <c r="AM64" s="945">
        <v>0</v>
      </c>
      <c r="AN64" s="945">
        <v>18811</v>
      </c>
      <c r="AO64" s="945">
        <v>9111187</v>
      </c>
      <c r="AP64" s="945">
        <v>0</v>
      </c>
      <c r="AQ64" s="945">
        <v>92032</v>
      </c>
      <c r="AR64" s="945">
        <v>22326863</v>
      </c>
      <c r="AS64" s="945">
        <v>22103594</v>
      </c>
      <c r="AT64" s="945">
        <v>0</v>
      </c>
      <c r="AU64" s="945">
        <v>223269</v>
      </c>
      <c r="AV64" s="945">
        <v>4056774</v>
      </c>
      <c r="AW64" s="945">
        <v>4016214</v>
      </c>
      <c r="AX64" s="945">
        <v>0</v>
      </c>
      <c r="AY64" s="945">
        <v>40560</v>
      </c>
      <c r="AZ64" s="945">
        <v>26383637</v>
      </c>
      <c r="BA64" s="945">
        <v>26119808</v>
      </c>
      <c r="BB64" s="945">
        <v>0</v>
      </c>
      <c r="BC64" s="945">
        <v>263829</v>
      </c>
      <c r="BD64" s="945">
        <v>0</v>
      </c>
      <c r="BE64" s="945">
        <v>0</v>
      </c>
      <c r="BF64" s="945">
        <v>0</v>
      </c>
      <c r="BG64" s="945">
        <v>0</v>
      </c>
      <c r="BH64" s="945">
        <v>0</v>
      </c>
      <c r="BI64" s="945">
        <v>0</v>
      </c>
      <c r="BJ64" s="945">
        <v>0</v>
      </c>
      <c r="BK64" s="945">
        <v>0</v>
      </c>
      <c r="BL64" s="945">
        <v>0</v>
      </c>
      <c r="BM64" s="945">
        <v>0</v>
      </c>
      <c r="BN64" s="945">
        <v>0</v>
      </c>
      <c r="BO64" s="945">
        <v>0</v>
      </c>
      <c r="BP64" s="945">
        <v>0</v>
      </c>
      <c r="BQ64" s="945">
        <v>908563</v>
      </c>
      <c r="BR64" s="945">
        <v>0</v>
      </c>
      <c r="BS64" s="945">
        <v>9177</v>
      </c>
      <c r="BT64" s="945">
        <v>917740</v>
      </c>
      <c r="BU64" s="945">
        <v>122986852</v>
      </c>
      <c r="BV64" s="945">
        <v>-2502156</v>
      </c>
      <c r="BW64" s="945">
        <v>0</v>
      </c>
      <c r="BX64" s="945">
        <v>219677</v>
      </c>
      <c r="BY64" s="945">
        <v>0</v>
      </c>
      <c r="BZ64" s="945">
        <v>118272</v>
      </c>
      <c r="CA64" s="945">
        <v>-5662743</v>
      </c>
      <c r="CB64" s="945">
        <v>-2190634</v>
      </c>
      <c r="CC64" s="945">
        <v>-14360749</v>
      </c>
      <c r="CD64" s="945">
        <v>-7265286</v>
      </c>
      <c r="CE64" s="945">
        <v>-23816669</v>
      </c>
      <c r="CF64" s="945">
        <v>4794479</v>
      </c>
      <c r="CG64" s="945">
        <v>0</v>
      </c>
      <c r="CH64" s="945">
        <v>4746534</v>
      </c>
      <c r="CI64" s="945">
        <v>0</v>
      </c>
      <c r="CJ64" s="945">
        <v>47945</v>
      </c>
      <c r="CK64" s="945">
        <v>-8278586</v>
      </c>
      <c r="CL64" s="945">
        <v>3453675</v>
      </c>
      <c r="CM64" s="945">
        <v>-19249915</v>
      </c>
      <c r="CN64" s="945">
        <v>-96574</v>
      </c>
      <c r="CO64" s="945">
        <v>0</v>
      </c>
      <c r="CP64" s="945">
        <v>0</v>
      </c>
      <c r="CQ64" s="945">
        <v>-8987</v>
      </c>
      <c r="CR64" s="945">
        <v>-152361</v>
      </c>
      <c r="CS64" s="945">
        <v>-4804410</v>
      </c>
      <c r="CT64" s="945">
        <v>-495509</v>
      </c>
      <c r="CU64" s="945">
        <v>-62013</v>
      </c>
      <c r="CV64" s="945">
        <v>0</v>
      </c>
      <c r="CW64" s="945">
        <v>0</v>
      </c>
      <c r="CX64" s="945">
        <v>0</v>
      </c>
      <c r="CY64" s="945">
        <v>-8448422</v>
      </c>
      <c r="CZ64" s="945">
        <v>-50000</v>
      </c>
      <c r="DA64" s="945">
        <v>122068880</v>
      </c>
      <c r="DB64" s="945">
        <v>164631875</v>
      </c>
      <c r="DC64" s="945">
        <v>119350046</v>
      </c>
      <c r="DD64" s="945">
        <v>-579726</v>
      </c>
      <c r="DE64" s="945">
        <v>11026651</v>
      </c>
      <c r="DF64" s="945">
        <v>-3314642</v>
      </c>
      <c r="DG64" s="945">
        <v>0</v>
      </c>
      <c r="DH64" s="945">
        <v>-8352330</v>
      </c>
      <c r="DI64" s="945">
        <v>4794479</v>
      </c>
      <c r="DJ64" s="205"/>
      <c r="DK64" s="205" t="s">
        <v>914</v>
      </c>
      <c r="DL64" t="s">
        <v>913</v>
      </c>
      <c r="DM64" t="s">
        <v>913</v>
      </c>
      <c r="DN64" s="1419" t="s">
        <v>5499</v>
      </c>
      <c r="DO64" s="194" t="s">
        <v>4232</v>
      </c>
      <c r="DP64" s="1253" t="s">
        <v>4474</v>
      </c>
    </row>
    <row r="65" spans="1:120" s="194" customFormat="1" x14ac:dyDescent="0.25">
      <c r="A65" s="779">
        <v>61</v>
      </c>
      <c r="B65" s="706" t="s">
        <v>211</v>
      </c>
      <c r="C65" s="1255" t="s">
        <v>212</v>
      </c>
      <c r="D65" s="945">
        <v>214393</v>
      </c>
      <c r="E65" s="945">
        <v>815705</v>
      </c>
      <c r="F65" s="945">
        <v>0</v>
      </c>
      <c r="G65" s="945">
        <v>214393</v>
      </c>
      <c r="H65" s="945">
        <v>0</v>
      </c>
      <c r="I65" s="945">
        <v>1873</v>
      </c>
      <c r="J65" s="945">
        <v>0</v>
      </c>
      <c r="K65" s="945">
        <v>0</v>
      </c>
      <c r="L65" s="945">
        <v>0</v>
      </c>
      <c r="M65" s="945">
        <v>0</v>
      </c>
      <c r="N65" s="945">
        <v>0</v>
      </c>
      <c r="O65" s="945">
        <v>0</v>
      </c>
      <c r="P65" s="945">
        <v>0</v>
      </c>
      <c r="Q65" s="945">
        <v>0</v>
      </c>
      <c r="R65" s="945">
        <v>17378584</v>
      </c>
      <c r="S65" s="945">
        <v>0</v>
      </c>
      <c r="T65" s="945">
        <v>430067</v>
      </c>
      <c r="U65" s="945">
        <v>107517</v>
      </c>
      <c r="V65" s="945">
        <v>0</v>
      </c>
      <c r="W65" s="945">
        <v>90369</v>
      </c>
      <c r="X65" s="945">
        <v>22592</v>
      </c>
      <c r="Y65" s="945">
        <v>0</v>
      </c>
      <c r="Z65" s="945">
        <v>3200</v>
      </c>
      <c r="AA65" s="945">
        <v>800</v>
      </c>
      <c r="AB65" s="945">
        <v>0</v>
      </c>
      <c r="AC65" s="945">
        <v>7394</v>
      </c>
      <c r="AD65" s="945">
        <v>1848</v>
      </c>
      <c r="AE65" s="945">
        <v>0</v>
      </c>
      <c r="AF65" s="945">
        <v>0</v>
      </c>
      <c r="AG65" s="945">
        <v>0</v>
      </c>
      <c r="AH65" s="945">
        <v>0</v>
      </c>
      <c r="AI65" s="945">
        <v>0</v>
      </c>
      <c r="AJ65" s="945">
        <v>0</v>
      </c>
      <c r="AK65" s="945">
        <v>0</v>
      </c>
      <c r="AL65" s="945">
        <v>215646</v>
      </c>
      <c r="AM65" s="945">
        <v>53912</v>
      </c>
      <c r="AN65" s="945">
        <v>0</v>
      </c>
      <c r="AO65" s="945">
        <v>1328406</v>
      </c>
      <c r="AP65" s="945">
        <v>332101</v>
      </c>
      <c r="AQ65" s="945">
        <v>0</v>
      </c>
      <c r="AR65" s="945">
        <v>12080701</v>
      </c>
      <c r="AS65" s="945">
        <v>9664626</v>
      </c>
      <c r="AT65" s="945">
        <v>2416075</v>
      </c>
      <c r="AU65" s="945">
        <v>0</v>
      </c>
      <c r="AV65" s="945">
        <v>563203</v>
      </c>
      <c r="AW65" s="945">
        <v>450562</v>
      </c>
      <c r="AX65" s="945">
        <v>112641</v>
      </c>
      <c r="AY65" s="945">
        <v>0</v>
      </c>
      <c r="AZ65" s="945">
        <v>12643904</v>
      </c>
      <c r="BA65" s="945">
        <v>10115188</v>
      </c>
      <c r="BB65" s="945">
        <v>2528716</v>
      </c>
      <c r="BC65" s="945">
        <v>0</v>
      </c>
      <c r="BD65" s="945">
        <v>0</v>
      </c>
      <c r="BE65" s="945">
        <v>0</v>
      </c>
      <c r="BF65" s="945">
        <v>0</v>
      </c>
      <c r="BG65" s="945">
        <v>0</v>
      </c>
      <c r="BH65" s="945">
        <v>0</v>
      </c>
      <c r="BI65" s="945">
        <v>0</v>
      </c>
      <c r="BJ65" s="945">
        <v>0</v>
      </c>
      <c r="BK65" s="945">
        <v>0</v>
      </c>
      <c r="BL65" s="945">
        <v>0</v>
      </c>
      <c r="BM65" s="945">
        <v>0</v>
      </c>
      <c r="BN65" s="945">
        <v>0</v>
      </c>
      <c r="BO65" s="945">
        <v>0</v>
      </c>
      <c r="BP65" s="945">
        <v>1728228</v>
      </c>
      <c r="BQ65" s="945">
        <v>1382582</v>
      </c>
      <c r="BR65" s="945">
        <v>345646</v>
      </c>
      <c r="BS65" s="945">
        <v>0</v>
      </c>
      <c r="BT65" s="945">
        <v>3456455</v>
      </c>
      <c r="BU65" s="945">
        <v>138897261</v>
      </c>
      <c r="BV65" s="945">
        <v>-146844</v>
      </c>
      <c r="BW65" s="945">
        <v>0</v>
      </c>
      <c r="BX65" s="945">
        <v>90</v>
      </c>
      <c r="BY65" s="945">
        <v>0</v>
      </c>
      <c r="BZ65" s="945">
        <v>17696</v>
      </c>
      <c r="CA65" s="945">
        <v>-2131655</v>
      </c>
      <c r="CB65" s="945">
        <v>0</v>
      </c>
      <c r="CC65" s="945">
        <v>-6943469</v>
      </c>
      <c r="CD65" s="945">
        <v>0</v>
      </c>
      <c r="CE65" s="945">
        <v>-6943469</v>
      </c>
      <c r="CF65" s="945">
        <v>3724137</v>
      </c>
      <c r="CG65" s="945">
        <v>1862070</v>
      </c>
      <c r="CH65" s="945">
        <v>1489653</v>
      </c>
      <c r="CI65" s="945">
        <v>372413</v>
      </c>
      <c r="CJ65" s="945">
        <v>0</v>
      </c>
      <c r="CK65" s="945">
        <v>-1371677</v>
      </c>
      <c r="CL65" s="945">
        <v>3415149</v>
      </c>
      <c r="CM65" s="945">
        <v>-3374452</v>
      </c>
      <c r="CN65" s="945">
        <v>-31505</v>
      </c>
      <c r="CO65" s="945">
        <v>0</v>
      </c>
      <c r="CP65" s="945">
        <v>0</v>
      </c>
      <c r="CQ65" s="945">
        <v>-17992</v>
      </c>
      <c r="CR65" s="945">
        <v>-30</v>
      </c>
      <c r="CS65" s="945">
        <v>-3614692</v>
      </c>
      <c r="CT65" s="945">
        <v>-253207</v>
      </c>
      <c r="CU65" s="945">
        <v>-143503</v>
      </c>
      <c r="CV65" s="945">
        <v>-2344</v>
      </c>
      <c r="CW65" s="945">
        <v>0</v>
      </c>
      <c r="CX65" s="945">
        <v>0</v>
      </c>
      <c r="CY65" s="945">
        <v>-3363130</v>
      </c>
      <c r="CZ65" s="945">
        <v>0</v>
      </c>
      <c r="DA65" s="945">
        <v>128514744</v>
      </c>
      <c r="DB65" s="945">
        <v>141413333</v>
      </c>
      <c r="DC65" s="945">
        <v>127853481</v>
      </c>
      <c r="DD65" s="945">
        <v>-788275</v>
      </c>
      <c r="DE65" s="945">
        <v>3859431</v>
      </c>
      <c r="DF65" s="945">
        <v>-2533255</v>
      </c>
      <c r="DG65" s="945">
        <v>0</v>
      </c>
      <c r="DH65" s="945">
        <v>-4763210</v>
      </c>
      <c r="DI65" s="945">
        <v>3724137</v>
      </c>
      <c r="DJ65" s="205"/>
      <c r="DK65" s="205"/>
      <c r="DL65" t="s">
        <v>913</v>
      </c>
      <c r="DM65" t="s">
        <v>913</v>
      </c>
      <c r="DN65" s="1419" t="s">
        <v>5499</v>
      </c>
      <c r="DO65" s="194" t="s">
        <v>4233</v>
      </c>
      <c r="DP65" s="1253" t="s">
        <v>4468</v>
      </c>
    </row>
    <row r="66" spans="1:120" s="194" customFormat="1" x14ac:dyDescent="0.25">
      <c r="A66" s="199">
        <v>62</v>
      </c>
      <c r="B66" s="706" t="s">
        <v>213</v>
      </c>
      <c r="C66" s="1255" t="s">
        <v>214</v>
      </c>
      <c r="D66" s="945">
        <v>384090</v>
      </c>
      <c r="E66" s="945">
        <v>3315601</v>
      </c>
      <c r="F66" s="945">
        <v>464845</v>
      </c>
      <c r="G66" s="945">
        <v>384090</v>
      </c>
      <c r="H66" s="945">
        <v>5296387</v>
      </c>
      <c r="I66" s="945">
        <v>0</v>
      </c>
      <c r="J66" s="945">
        <v>0</v>
      </c>
      <c r="K66" s="945">
        <v>0</v>
      </c>
      <c r="L66" s="945">
        <v>0</v>
      </c>
      <c r="M66" s="945">
        <v>0</v>
      </c>
      <c r="N66" s="945">
        <v>0</v>
      </c>
      <c r="O66" s="945">
        <v>0</v>
      </c>
      <c r="P66" s="945">
        <v>0</v>
      </c>
      <c r="Q66" s="945">
        <v>0</v>
      </c>
      <c r="R66" s="945">
        <v>23276800</v>
      </c>
      <c r="S66" s="945">
        <v>2562250</v>
      </c>
      <c r="T66" s="945">
        <v>2316305</v>
      </c>
      <c r="U66" s="945">
        <v>2600706</v>
      </c>
      <c r="V66" s="945">
        <v>0</v>
      </c>
      <c r="W66" s="945">
        <v>124089</v>
      </c>
      <c r="X66" s="945">
        <v>111961</v>
      </c>
      <c r="Y66" s="945">
        <v>0</v>
      </c>
      <c r="Z66" s="945">
        <v>0</v>
      </c>
      <c r="AA66" s="945">
        <v>0</v>
      </c>
      <c r="AB66" s="945">
        <v>0</v>
      </c>
      <c r="AC66" s="945">
        <v>8443</v>
      </c>
      <c r="AD66" s="945">
        <v>6720</v>
      </c>
      <c r="AE66" s="945">
        <v>0</v>
      </c>
      <c r="AF66" s="945">
        <v>0</v>
      </c>
      <c r="AG66" s="945">
        <v>0</v>
      </c>
      <c r="AH66" s="945">
        <v>0</v>
      </c>
      <c r="AI66" s="945">
        <v>0</v>
      </c>
      <c r="AJ66" s="945">
        <v>0</v>
      </c>
      <c r="AK66" s="945">
        <v>0</v>
      </c>
      <c r="AL66" s="945">
        <v>279702</v>
      </c>
      <c r="AM66" s="945">
        <v>317010</v>
      </c>
      <c r="AN66" s="945">
        <v>0</v>
      </c>
      <c r="AO66" s="945">
        <v>6187048</v>
      </c>
      <c r="AP66" s="945">
        <v>5647888</v>
      </c>
      <c r="AQ66" s="945">
        <v>0</v>
      </c>
      <c r="AR66" s="945">
        <v>14326459</v>
      </c>
      <c r="AS66" s="945">
        <v>6916794</v>
      </c>
      <c r="AT66" s="945">
        <v>7409665</v>
      </c>
      <c r="AU66" s="945">
        <v>0</v>
      </c>
      <c r="AV66" s="945">
        <v>3877921</v>
      </c>
      <c r="AW66" s="945">
        <v>1956702</v>
      </c>
      <c r="AX66" s="945">
        <v>1921219</v>
      </c>
      <c r="AY66" s="945">
        <v>0</v>
      </c>
      <c r="AZ66" s="945">
        <v>18204380</v>
      </c>
      <c r="BA66" s="945">
        <v>8873496</v>
      </c>
      <c r="BB66" s="945">
        <v>9330884</v>
      </c>
      <c r="BC66" s="945">
        <v>0</v>
      </c>
      <c r="BD66" s="945">
        <v>0</v>
      </c>
      <c r="BE66" s="945">
        <v>0</v>
      </c>
      <c r="BF66" s="945">
        <v>0</v>
      </c>
      <c r="BG66" s="945">
        <v>0</v>
      </c>
      <c r="BH66" s="945">
        <v>0</v>
      </c>
      <c r="BI66" s="945">
        <v>0</v>
      </c>
      <c r="BJ66" s="945">
        <v>0</v>
      </c>
      <c r="BK66" s="945">
        <v>0</v>
      </c>
      <c r="BL66" s="945">
        <v>0</v>
      </c>
      <c r="BM66" s="945">
        <v>0</v>
      </c>
      <c r="BN66" s="945">
        <v>0</v>
      </c>
      <c r="BO66" s="945">
        <v>0</v>
      </c>
      <c r="BP66" s="945">
        <v>-1999278</v>
      </c>
      <c r="BQ66" s="945">
        <v>-1817525</v>
      </c>
      <c r="BR66" s="945">
        <v>-2241615</v>
      </c>
      <c r="BS66" s="945">
        <v>0</v>
      </c>
      <c r="BT66" s="945">
        <v>-6058418</v>
      </c>
      <c r="BU66" s="945">
        <v>110425473</v>
      </c>
      <c r="BV66" s="945">
        <v>735636</v>
      </c>
      <c r="BW66" s="945">
        <v>-2142929</v>
      </c>
      <c r="BX66" s="945">
        <v>1248520</v>
      </c>
      <c r="BY66" s="945">
        <v>5543</v>
      </c>
      <c r="BZ66" s="945">
        <v>1741430</v>
      </c>
      <c r="CA66" s="945">
        <v>-16958686</v>
      </c>
      <c r="CB66" s="945">
        <v>0</v>
      </c>
      <c r="CC66" s="945">
        <v>-9069040</v>
      </c>
      <c r="CD66" s="945">
        <v>-1704632</v>
      </c>
      <c r="CE66" s="945">
        <v>-10773672</v>
      </c>
      <c r="CF66" s="945">
        <v>-4501856</v>
      </c>
      <c r="CG66" s="945">
        <v>-1485613</v>
      </c>
      <c r="CH66" s="945">
        <v>-1350557</v>
      </c>
      <c r="CI66" s="945">
        <v>-1665687</v>
      </c>
      <c r="CJ66" s="945">
        <v>0</v>
      </c>
      <c r="CK66" s="945">
        <v>-9569549</v>
      </c>
      <c r="CL66" s="945">
        <v>3153304</v>
      </c>
      <c r="CM66" s="945">
        <v>-14437505</v>
      </c>
      <c r="CN66" s="945">
        <v>-96899</v>
      </c>
      <c r="CO66" s="945">
        <v>0</v>
      </c>
      <c r="CP66" s="945">
        <v>0</v>
      </c>
      <c r="CQ66" s="945">
        <v>-21082</v>
      </c>
      <c r="CR66" s="945">
        <v>-115383</v>
      </c>
      <c r="CS66" s="945">
        <v>-6005524</v>
      </c>
      <c r="CT66" s="945">
        <v>0</v>
      </c>
      <c r="CU66" s="945">
        <v>0</v>
      </c>
      <c r="CV66" s="945">
        <v>0</v>
      </c>
      <c r="CW66" s="945">
        <v>0</v>
      </c>
      <c r="CX66" s="945">
        <v>0</v>
      </c>
      <c r="CY66" s="945">
        <v>-15410829</v>
      </c>
      <c r="CZ66" s="945">
        <v>0</v>
      </c>
      <c r="DA66" s="945">
        <v>104615293</v>
      </c>
      <c r="DB66" s="945">
        <v>144212421</v>
      </c>
      <c r="DC66" s="945">
        <v>100102883</v>
      </c>
      <c r="DD66" s="945">
        <v>-508224</v>
      </c>
      <c r="DE66" s="945">
        <v>21170142</v>
      </c>
      <c r="DF66" s="945">
        <v>-13665639</v>
      </c>
      <c r="DG66" s="945">
        <v>0</v>
      </c>
      <c r="DH66" s="945">
        <v>-6430806</v>
      </c>
      <c r="DI66" s="945">
        <v>-4501856</v>
      </c>
      <c r="DJ66" s="205"/>
      <c r="DK66" s="205"/>
      <c r="DL66" t="s">
        <v>913</v>
      </c>
      <c r="DM66" t="s">
        <v>913</v>
      </c>
      <c r="DN66" s="1419" t="s">
        <v>5499</v>
      </c>
      <c r="DO66" s="194" t="s">
        <v>4234</v>
      </c>
      <c r="DP66" s="1253" t="s">
        <v>4471</v>
      </c>
    </row>
    <row r="67" spans="1:120" s="194" customFormat="1" x14ac:dyDescent="0.25">
      <c r="A67" s="779">
        <v>63</v>
      </c>
      <c r="B67" s="706" t="s">
        <v>4122</v>
      </c>
      <c r="C67" s="1255" t="s">
        <v>4121</v>
      </c>
      <c r="D67" s="945">
        <v>470427</v>
      </c>
      <c r="E67" s="945">
        <v>1821022</v>
      </c>
      <c r="F67" s="945">
        <v>16498</v>
      </c>
      <c r="G67" s="945">
        <v>470427</v>
      </c>
      <c r="H67" s="945">
        <v>483904</v>
      </c>
      <c r="I67" s="945">
        <v>1420082</v>
      </c>
      <c r="J67" s="945">
        <v>0</v>
      </c>
      <c r="K67" s="945">
        <v>0</v>
      </c>
      <c r="L67" s="945">
        <v>0</v>
      </c>
      <c r="M67" s="945">
        <v>0</v>
      </c>
      <c r="N67" s="945">
        <v>170974</v>
      </c>
      <c r="O67" s="945">
        <v>0</v>
      </c>
      <c r="P67" s="945">
        <v>0</v>
      </c>
      <c r="Q67" s="945">
        <v>0</v>
      </c>
      <c r="R67" s="945">
        <v>36982950</v>
      </c>
      <c r="S67" s="945">
        <v>377750</v>
      </c>
      <c r="T67" s="945">
        <v>4287208</v>
      </c>
      <c r="U67" s="945">
        <v>0</v>
      </c>
      <c r="V67" s="945">
        <v>84988</v>
      </c>
      <c r="W67" s="945">
        <v>240492</v>
      </c>
      <c r="X67" s="945">
        <v>0</v>
      </c>
      <c r="Y67" s="945">
        <v>4808</v>
      </c>
      <c r="Z67" s="945">
        <v>11202</v>
      </c>
      <c r="AA67" s="945">
        <v>0</v>
      </c>
      <c r="AB67" s="945">
        <v>229</v>
      </c>
      <c r="AC67" s="945">
        <v>18726</v>
      </c>
      <c r="AD67" s="945">
        <v>0</v>
      </c>
      <c r="AE67" s="945">
        <v>382</v>
      </c>
      <c r="AF67" s="945">
        <v>32033</v>
      </c>
      <c r="AG67" s="945">
        <v>0</v>
      </c>
      <c r="AH67" s="945">
        <v>654</v>
      </c>
      <c r="AI67" s="945">
        <v>735</v>
      </c>
      <c r="AJ67" s="945">
        <v>0</v>
      </c>
      <c r="AK67" s="945">
        <v>15</v>
      </c>
      <c r="AL67" s="945">
        <v>244157</v>
      </c>
      <c r="AM67" s="945">
        <v>0</v>
      </c>
      <c r="AN67" s="945">
        <v>4819</v>
      </c>
      <c r="AO67" s="945">
        <v>5160695</v>
      </c>
      <c r="AP67" s="945">
        <v>0</v>
      </c>
      <c r="AQ67" s="945">
        <v>104605</v>
      </c>
      <c r="AR67" s="945">
        <v>10574402</v>
      </c>
      <c r="AS67" s="945">
        <v>10370588</v>
      </c>
      <c r="AT67" s="945">
        <v>0</v>
      </c>
      <c r="AU67" s="945">
        <v>203814</v>
      </c>
      <c r="AV67" s="945">
        <v>2296630</v>
      </c>
      <c r="AW67" s="945">
        <v>2251474</v>
      </c>
      <c r="AX67" s="945">
        <v>0</v>
      </c>
      <c r="AY67" s="945">
        <v>45156</v>
      </c>
      <c r="AZ67" s="945">
        <v>12871032</v>
      </c>
      <c r="BA67" s="945">
        <v>12622062</v>
      </c>
      <c r="BB67" s="945">
        <v>0</v>
      </c>
      <c r="BC67" s="945">
        <v>248970</v>
      </c>
      <c r="BD67" s="945">
        <v>0</v>
      </c>
      <c r="BE67" s="945">
        <v>0</v>
      </c>
      <c r="BF67" s="945">
        <v>0</v>
      </c>
      <c r="BG67" s="945">
        <v>0</v>
      </c>
      <c r="BH67" s="945">
        <v>0</v>
      </c>
      <c r="BI67" s="945">
        <v>0</v>
      </c>
      <c r="BJ67" s="945">
        <v>0</v>
      </c>
      <c r="BK67" s="945">
        <v>0</v>
      </c>
      <c r="BL67" s="945">
        <v>0</v>
      </c>
      <c r="BM67" s="945">
        <v>0</v>
      </c>
      <c r="BN67" s="945">
        <v>0</v>
      </c>
      <c r="BO67" s="945">
        <v>0</v>
      </c>
      <c r="BP67" s="945">
        <v>-2710025</v>
      </c>
      <c r="BQ67" s="945">
        <v>-2655824</v>
      </c>
      <c r="BR67" s="945">
        <v>0</v>
      </c>
      <c r="BS67" s="945">
        <v>-54200</v>
      </c>
      <c r="BT67" s="945">
        <v>-5420049</v>
      </c>
      <c r="BU67" s="945">
        <v>110121673</v>
      </c>
      <c r="BV67" s="945">
        <v>-1138994</v>
      </c>
      <c r="BW67" s="945">
        <v>11113</v>
      </c>
      <c r="BX67" s="945">
        <v>-270016</v>
      </c>
      <c r="BY67" s="945">
        <v>0</v>
      </c>
      <c r="BZ67" s="945">
        <v>4029</v>
      </c>
      <c r="CA67" s="945">
        <v>-2486807</v>
      </c>
      <c r="CB67" s="945">
        <v>-431978</v>
      </c>
      <c r="CC67" s="945">
        <v>-2793989</v>
      </c>
      <c r="CD67" s="945">
        <v>-2500430</v>
      </c>
      <c r="CE67" s="945">
        <v>-5726397</v>
      </c>
      <c r="CF67" s="945">
        <v>-7553637</v>
      </c>
      <c r="CG67" s="945">
        <v>-3776819</v>
      </c>
      <c r="CH67" s="945">
        <v>-2125020</v>
      </c>
      <c r="CI67" s="945">
        <v>-1600129</v>
      </c>
      <c r="CJ67" s="945">
        <v>-51668</v>
      </c>
      <c r="CK67" s="945">
        <v>-13031490</v>
      </c>
      <c r="CL67" s="945">
        <v>2574911</v>
      </c>
      <c r="CM67" s="945">
        <v>-7722447</v>
      </c>
      <c r="CN67" s="945">
        <v>-239233</v>
      </c>
      <c r="CO67" s="945">
        <v>-64836</v>
      </c>
      <c r="CP67" s="945">
        <v>-64836</v>
      </c>
      <c r="CQ67" s="945">
        <v>-37477</v>
      </c>
      <c r="CR67" s="945">
        <v>-2699</v>
      </c>
      <c r="CS67" s="945">
        <v>-2739065</v>
      </c>
      <c r="CT67" s="945">
        <v>-275930</v>
      </c>
      <c r="CU67" s="945">
        <v>-116779</v>
      </c>
      <c r="CV67" s="945">
        <v>-14516</v>
      </c>
      <c r="CW67" s="945">
        <v>0</v>
      </c>
      <c r="CX67" s="945">
        <v>0</v>
      </c>
      <c r="CY67" s="945">
        <v>-9873300</v>
      </c>
      <c r="CZ67" s="945">
        <v>-177334</v>
      </c>
      <c r="DA67" s="945">
        <v>100866379</v>
      </c>
      <c r="DB67" s="945">
        <v>134331327</v>
      </c>
      <c r="DC67" s="945">
        <v>101135957</v>
      </c>
      <c r="DD67" s="945">
        <v>-830640</v>
      </c>
      <c r="DE67" s="945">
        <v>5639347</v>
      </c>
      <c r="DF67" s="945">
        <v>-2083856</v>
      </c>
      <c r="DG67" s="945">
        <v>0</v>
      </c>
      <c r="DH67" s="945">
        <v>-3791323</v>
      </c>
      <c r="DI67" s="945">
        <v>-7553637</v>
      </c>
      <c r="DJ67" s="205"/>
      <c r="DK67" s="205"/>
      <c r="DL67" t="s">
        <v>913</v>
      </c>
      <c r="DM67" t="s">
        <v>913</v>
      </c>
      <c r="DN67" s="1419" t="s">
        <v>5499</v>
      </c>
      <c r="DO67" s="194" t="s">
        <v>4235</v>
      </c>
      <c r="DP67" s="1253" t="s">
        <v>4475</v>
      </c>
    </row>
    <row r="68" spans="1:120" s="194" customFormat="1" x14ac:dyDescent="0.25">
      <c r="A68" s="199">
        <v>64</v>
      </c>
      <c r="B68" s="706" t="s">
        <v>215</v>
      </c>
      <c r="C68" s="1255" t="s">
        <v>216</v>
      </c>
      <c r="D68" s="945">
        <v>205104</v>
      </c>
      <c r="E68" s="945">
        <v>3718998</v>
      </c>
      <c r="F68" s="945">
        <v>24446</v>
      </c>
      <c r="G68" s="945">
        <v>205104</v>
      </c>
      <c r="H68" s="945">
        <v>2494470</v>
      </c>
      <c r="I68" s="945">
        <v>58565</v>
      </c>
      <c r="J68" s="945">
        <v>0</v>
      </c>
      <c r="K68" s="945">
        <v>0</v>
      </c>
      <c r="L68" s="945">
        <v>0</v>
      </c>
      <c r="M68" s="945">
        <v>0</v>
      </c>
      <c r="N68" s="945">
        <v>0</v>
      </c>
      <c r="O68" s="945">
        <v>0</v>
      </c>
      <c r="P68" s="945">
        <v>0</v>
      </c>
      <c r="Q68" s="945">
        <v>0</v>
      </c>
      <c r="R68" s="945">
        <v>22892850</v>
      </c>
      <c r="S68" s="945">
        <v>0</v>
      </c>
      <c r="T68" s="945">
        <v>926680</v>
      </c>
      <c r="U68" s="945">
        <v>231670</v>
      </c>
      <c r="V68" s="945">
        <v>0</v>
      </c>
      <c r="W68" s="945">
        <v>119043</v>
      </c>
      <c r="X68" s="945">
        <v>29761</v>
      </c>
      <c r="Y68" s="945">
        <v>0</v>
      </c>
      <c r="Z68" s="945">
        <v>0</v>
      </c>
      <c r="AA68" s="945">
        <v>0</v>
      </c>
      <c r="AB68" s="945">
        <v>0</v>
      </c>
      <c r="AC68" s="945">
        <v>2026</v>
      </c>
      <c r="AD68" s="945">
        <v>507</v>
      </c>
      <c r="AE68" s="945">
        <v>0</v>
      </c>
      <c r="AF68" s="945">
        <v>0</v>
      </c>
      <c r="AG68" s="945">
        <v>0</v>
      </c>
      <c r="AH68" s="945">
        <v>0</v>
      </c>
      <c r="AI68" s="945">
        <v>480</v>
      </c>
      <c r="AJ68" s="945">
        <v>120</v>
      </c>
      <c r="AK68" s="945">
        <v>0</v>
      </c>
      <c r="AL68" s="945">
        <v>431830</v>
      </c>
      <c r="AM68" s="945">
        <v>107957</v>
      </c>
      <c r="AN68" s="945">
        <v>0</v>
      </c>
      <c r="AO68" s="945">
        <v>2788958</v>
      </c>
      <c r="AP68" s="945">
        <v>697239</v>
      </c>
      <c r="AQ68" s="945">
        <v>0</v>
      </c>
      <c r="AR68" s="945">
        <v>7531357</v>
      </c>
      <c r="AS68" s="945">
        <v>6110333</v>
      </c>
      <c r="AT68" s="945">
        <v>1421024</v>
      </c>
      <c r="AU68" s="945">
        <v>0</v>
      </c>
      <c r="AV68" s="945">
        <v>1172473</v>
      </c>
      <c r="AW68" s="945">
        <v>937978</v>
      </c>
      <c r="AX68" s="945">
        <v>234495</v>
      </c>
      <c r="AY68" s="945">
        <v>0</v>
      </c>
      <c r="AZ68" s="945">
        <v>8703830</v>
      </c>
      <c r="BA68" s="945">
        <v>7048311</v>
      </c>
      <c r="BB68" s="945">
        <v>1655519</v>
      </c>
      <c r="BC68" s="945">
        <v>0</v>
      </c>
      <c r="BD68" s="945">
        <v>0</v>
      </c>
      <c r="BE68" s="945">
        <v>0</v>
      </c>
      <c r="BF68" s="945">
        <v>0</v>
      </c>
      <c r="BG68" s="945">
        <v>0</v>
      </c>
      <c r="BH68" s="945">
        <v>0</v>
      </c>
      <c r="BI68" s="945">
        <v>0</v>
      </c>
      <c r="BJ68" s="945">
        <v>0</v>
      </c>
      <c r="BK68" s="945">
        <v>0</v>
      </c>
      <c r="BL68" s="945">
        <v>0</v>
      </c>
      <c r="BM68" s="945">
        <v>0</v>
      </c>
      <c r="BN68" s="945">
        <v>0</v>
      </c>
      <c r="BO68" s="945">
        <v>0</v>
      </c>
      <c r="BP68" s="945">
        <v>-1770986</v>
      </c>
      <c r="BQ68" s="945">
        <v>-1416788</v>
      </c>
      <c r="BR68" s="945">
        <v>-354197</v>
      </c>
      <c r="BS68" s="945">
        <v>0</v>
      </c>
      <c r="BT68" s="945">
        <v>-3541971</v>
      </c>
      <c r="BU68" s="945">
        <v>78285288</v>
      </c>
      <c r="BV68" s="945">
        <v>59563</v>
      </c>
      <c r="BW68" s="945">
        <v>0</v>
      </c>
      <c r="BX68" s="945">
        <v>254345</v>
      </c>
      <c r="BY68" s="945">
        <v>0</v>
      </c>
      <c r="BZ68" s="945">
        <v>12299</v>
      </c>
      <c r="CA68" s="945">
        <v>-4241798</v>
      </c>
      <c r="CB68" s="945">
        <v>0</v>
      </c>
      <c r="CC68" s="945">
        <v>-17211586</v>
      </c>
      <c r="CD68" s="945">
        <v>-1992672</v>
      </c>
      <c r="CE68" s="945">
        <v>-19204258</v>
      </c>
      <c r="CF68" s="945">
        <v>-6943756</v>
      </c>
      <c r="CG68" s="945">
        <v>-3471877</v>
      </c>
      <c r="CH68" s="945">
        <v>-2777502</v>
      </c>
      <c r="CI68" s="945">
        <v>-694375</v>
      </c>
      <c r="CJ68" s="945">
        <v>0</v>
      </c>
      <c r="CK68" s="945">
        <v>-3099207</v>
      </c>
      <c r="CL68" s="945">
        <v>2017855</v>
      </c>
      <c r="CM68" s="945">
        <v>-5907269</v>
      </c>
      <c r="CN68" s="945">
        <v>-91659</v>
      </c>
      <c r="CO68" s="945">
        <v>0</v>
      </c>
      <c r="CP68" s="945">
        <v>0</v>
      </c>
      <c r="CQ68" s="945">
        <v>-5197</v>
      </c>
      <c r="CR68" s="945">
        <v>0</v>
      </c>
      <c r="CS68" s="945">
        <v>-3565206</v>
      </c>
      <c r="CT68" s="945">
        <v>-282310</v>
      </c>
      <c r="CU68" s="945">
        <v>0</v>
      </c>
      <c r="CV68" s="945">
        <v>0</v>
      </c>
      <c r="CW68" s="945">
        <v>0</v>
      </c>
      <c r="CX68" s="945">
        <v>0</v>
      </c>
      <c r="CY68" s="945">
        <v>-6454990</v>
      </c>
      <c r="CZ68" s="945">
        <v>-21421</v>
      </c>
      <c r="DA68" s="945">
        <v>72735867</v>
      </c>
      <c r="DB68" s="945">
        <v>94646844</v>
      </c>
      <c r="DC68" s="945">
        <v>62271009</v>
      </c>
      <c r="DD68" s="945">
        <v>-151554</v>
      </c>
      <c r="DE68" s="945">
        <v>6026274</v>
      </c>
      <c r="DF68" s="945">
        <v>-1189744</v>
      </c>
      <c r="DG68" s="945">
        <v>0</v>
      </c>
      <c r="DH68" s="945">
        <v>-3107363</v>
      </c>
      <c r="DI68" s="945">
        <v>-6943756</v>
      </c>
      <c r="DJ68" s="205"/>
      <c r="DK68" s="205"/>
      <c r="DL68" t="s">
        <v>913</v>
      </c>
      <c r="DM68" t="s">
        <v>913</v>
      </c>
      <c r="DN68" s="1419" t="s">
        <v>5499</v>
      </c>
      <c r="DO68" s="194" t="s">
        <v>4236</v>
      </c>
      <c r="DP68" s="1253" t="s">
        <v>4470</v>
      </c>
    </row>
    <row r="69" spans="1:120" s="194" customFormat="1" x14ac:dyDescent="0.25">
      <c r="A69" s="779">
        <v>65</v>
      </c>
      <c r="B69" s="706" t="s">
        <v>823</v>
      </c>
      <c r="C69" s="1255" t="s">
        <v>218</v>
      </c>
      <c r="D69" s="945">
        <v>146650</v>
      </c>
      <c r="E69" s="945">
        <v>402003</v>
      </c>
      <c r="F69" s="945">
        <v>0</v>
      </c>
      <c r="G69" s="945">
        <v>146650</v>
      </c>
      <c r="H69" s="945">
        <v>385112</v>
      </c>
      <c r="I69" s="945">
        <v>0</v>
      </c>
      <c r="J69" s="945">
        <v>0</v>
      </c>
      <c r="K69" s="945">
        <v>0</v>
      </c>
      <c r="L69" s="945">
        <v>0</v>
      </c>
      <c r="M69" s="945">
        <v>0</v>
      </c>
      <c r="N69" s="945">
        <v>10205</v>
      </c>
      <c r="O69" s="945">
        <v>0</v>
      </c>
      <c r="P69" s="945">
        <v>0</v>
      </c>
      <c r="Q69" s="945">
        <v>0</v>
      </c>
      <c r="R69" s="945">
        <v>10514000</v>
      </c>
      <c r="S69" s="945">
        <v>25000</v>
      </c>
      <c r="T69" s="945">
        <v>1678288</v>
      </c>
      <c r="U69" s="945">
        <v>0</v>
      </c>
      <c r="V69" s="945">
        <v>33070</v>
      </c>
      <c r="W69" s="945">
        <v>67299</v>
      </c>
      <c r="X69" s="945">
        <v>0</v>
      </c>
      <c r="Y69" s="945">
        <v>1367</v>
      </c>
      <c r="Z69" s="945">
        <v>0</v>
      </c>
      <c r="AA69" s="945">
        <v>0</v>
      </c>
      <c r="AB69" s="945">
        <v>0</v>
      </c>
      <c r="AC69" s="945">
        <v>0</v>
      </c>
      <c r="AD69" s="945">
        <v>0</v>
      </c>
      <c r="AE69" s="945">
        <v>0</v>
      </c>
      <c r="AF69" s="945">
        <v>0</v>
      </c>
      <c r="AG69" s="945">
        <v>0</v>
      </c>
      <c r="AH69" s="945">
        <v>0</v>
      </c>
      <c r="AI69" s="945">
        <v>0</v>
      </c>
      <c r="AJ69" s="945">
        <v>0</v>
      </c>
      <c r="AK69" s="945">
        <v>0</v>
      </c>
      <c r="AL69" s="945">
        <v>0</v>
      </c>
      <c r="AM69" s="945">
        <v>0</v>
      </c>
      <c r="AN69" s="945">
        <v>0</v>
      </c>
      <c r="AO69" s="945">
        <v>1924701</v>
      </c>
      <c r="AP69" s="945">
        <v>0</v>
      </c>
      <c r="AQ69" s="945">
        <v>39280</v>
      </c>
      <c r="AR69" s="945">
        <v>3171831</v>
      </c>
      <c r="AS69" s="945">
        <v>3110055</v>
      </c>
      <c r="AT69" s="945">
        <v>0</v>
      </c>
      <c r="AU69" s="945">
        <v>61776</v>
      </c>
      <c r="AV69" s="945">
        <v>840867</v>
      </c>
      <c r="AW69" s="945">
        <v>824337</v>
      </c>
      <c r="AX69" s="945">
        <v>0</v>
      </c>
      <c r="AY69" s="945">
        <v>16530</v>
      </c>
      <c r="AZ69" s="945">
        <v>4012698</v>
      </c>
      <c r="BA69" s="945">
        <v>3934392</v>
      </c>
      <c r="BB69" s="945">
        <v>0</v>
      </c>
      <c r="BC69" s="945">
        <v>78306</v>
      </c>
      <c r="BD69" s="945">
        <v>0</v>
      </c>
      <c r="BE69" s="945">
        <v>0</v>
      </c>
      <c r="BF69" s="945">
        <v>0</v>
      </c>
      <c r="BG69" s="945">
        <v>0</v>
      </c>
      <c r="BH69" s="945">
        <v>0</v>
      </c>
      <c r="BI69" s="945">
        <v>0</v>
      </c>
      <c r="BJ69" s="945">
        <v>0</v>
      </c>
      <c r="BK69" s="945">
        <v>0</v>
      </c>
      <c r="BL69" s="945">
        <v>0</v>
      </c>
      <c r="BM69" s="945">
        <v>0</v>
      </c>
      <c r="BN69" s="945">
        <v>0</v>
      </c>
      <c r="BO69" s="945">
        <v>0</v>
      </c>
      <c r="BP69" s="945">
        <v>-504601</v>
      </c>
      <c r="BQ69" s="945">
        <v>-494509</v>
      </c>
      <c r="BR69" s="945">
        <v>0</v>
      </c>
      <c r="BS69" s="945">
        <v>-10092</v>
      </c>
      <c r="BT69" s="945">
        <v>-1009202</v>
      </c>
      <c r="BU69" s="945">
        <v>33245330</v>
      </c>
      <c r="BV69" s="945">
        <v>0</v>
      </c>
      <c r="BW69" s="945">
        <v>0</v>
      </c>
      <c r="BX69" s="945">
        <v>161651</v>
      </c>
      <c r="BY69" s="945">
        <v>0</v>
      </c>
      <c r="BZ69" s="945">
        <v>6634</v>
      </c>
      <c r="CA69" s="945">
        <v>-571712</v>
      </c>
      <c r="CB69" s="945">
        <v>0</v>
      </c>
      <c r="CC69" s="945">
        <v>-2191000</v>
      </c>
      <c r="CD69" s="945">
        <v>-1001000</v>
      </c>
      <c r="CE69" s="945">
        <v>-3192000</v>
      </c>
      <c r="CF69" s="945">
        <v>-2809236</v>
      </c>
      <c r="CG69" s="945">
        <v>-1404619</v>
      </c>
      <c r="CH69" s="945">
        <v>-1376523</v>
      </c>
      <c r="CI69" s="945">
        <v>0</v>
      </c>
      <c r="CJ69" s="945">
        <v>-28092</v>
      </c>
      <c r="CK69" s="945">
        <v>-4700406</v>
      </c>
      <c r="CL69" s="945">
        <v>794417</v>
      </c>
      <c r="CM69" s="945">
        <v>-2953476</v>
      </c>
      <c r="CN69" s="945">
        <v>-55322</v>
      </c>
      <c r="CO69" s="945">
        <v>0</v>
      </c>
      <c r="CP69" s="945">
        <v>0</v>
      </c>
      <c r="CQ69" s="945">
        <v>0</v>
      </c>
      <c r="CR69" s="945">
        <v>0</v>
      </c>
      <c r="CS69" s="945">
        <v>-1588260</v>
      </c>
      <c r="CT69" s="945">
        <v>0</v>
      </c>
      <c r="CU69" s="945">
        <v>0</v>
      </c>
      <c r="CV69" s="945">
        <v>0</v>
      </c>
      <c r="CW69" s="945">
        <v>0</v>
      </c>
      <c r="CX69" s="945">
        <v>0</v>
      </c>
      <c r="CY69" s="945">
        <v>-3615605</v>
      </c>
      <c r="CZ69" s="945">
        <v>-10205</v>
      </c>
      <c r="DA69" s="945">
        <v>29364627</v>
      </c>
      <c r="DB69" s="945">
        <v>43387751</v>
      </c>
      <c r="DC69" s="945">
        <v>29958299</v>
      </c>
      <c r="DD69" s="945">
        <v>-68426</v>
      </c>
      <c r="DE69" s="945">
        <v>1218777</v>
      </c>
      <c r="DF69" s="945">
        <v>-1030245</v>
      </c>
      <c r="DG69" s="945">
        <v>-1885436</v>
      </c>
      <c r="DH69" s="945">
        <v>-133223</v>
      </c>
      <c r="DI69" s="945">
        <v>-2809236</v>
      </c>
      <c r="DJ69" s="205"/>
      <c r="DK69" s="205"/>
      <c r="DL69" t="s">
        <v>913</v>
      </c>
      <c r="DM69" t="s">
        <v>913</v>
      </c>
      <c r="DN69" s="1419" t="s">
        <v>5499</v>
      </c>
      <c r="DO69" s="194" t="s">
        <v>4237</v>
      </c>
      <c r="DP69" s="1253" t="s">
        <v>938</v>
      </c>
    </row>
    <row r="70" spans="1:120" s="194" customFormat="1" x14ac:dyDescent="0.25">
      <c r="A70" s="199">
        <v>66</v>
      </c>
      <c r="B70" s="706" t="s">
        <v>219</v>
      </c>
      <c r="C70" s="1255" t="s">
        <v>220</v>
      </c>
      <c r="D70" s="945">
        <v>169850</v>
      </c>
      <c r="E70" s="945">
        <v>1678134</v>
      </c>
      <c r="F70" s="945">
        <v>0</v>
      </c>
      <c r="G70" s="945">
        <v>169850</v>
      </c>
      <c r="H70" s="945">
        <v>0</v>
      </c>
      <c r="I70" s="945">
        <v>0</v>
      </c>
      <c r="J70" s="945">
        <v>0</v>
      </c>
      <c r="K70" s="945">
        <v>0</v>
      </c>
      <c r="L70" s="945">
        <v>0</v>
      </c>
      <c r="M70" s="945">
        <v>0</v>
      </c>
      <c r="N70" s="945">
        <v>0</v>
      </c>
      <c r="O70" s="945">
        <v>0</v>
      </c>
      <c r="P70" s="945">
        <v>0</v>
      </c>
      <c r="Q70" s="945">
        <v>0</v>
      </c>
      <c r="R70" s="945">
        <v>13556500</v>
      </c>
      <c r="S70" s="945">
        <v>0</v>
      </c>
      <c r="T70" s="945">
        <v>652004</v>
      </c>
      <c r="U70" s="945">
        <v>146701</v>
      </c>
      <c r="V70" s="945">
        <v>16300</v>
      </c>
      <c r="W70" s="945">
        <v>70494</v>
      </c>
      <c r="X70" s="945">
        <v>15861</v>
      </c>
      <c r="Y70" s="945">
        <v>1762</v>
      </c>
      <c r="Z70" s="945">
        <v>0</v>
      </c>
      <c r="AA70" s="945">
        <v>0</v>
      </c>
      <c r="AB70" s="945">
        <v>0</v>
      </c>
      <c r="AC70" s="945">
        <v>0</v>
      </c>
      <c r="AD70" s="945">
        <v>0</v>
      </c>
      <c r="AE70" s="945">
        <v>0</v>
      </c>
      <c r="AF70" s="945">
        <v>0</v>
      </c>
      <c r="AG70" s="945">
        <v>0</v>
      </c>
      <c r="AH70" s="945">
        <v>0</v>
      </c>
      <c r="AI70" s="945">
        <v>0</v>
      </c>
      <c r="AJ70" s="945">
        <v>0</v>
      </c>
      <c r="AK70" s="945">
        <v>0</v>
      </c>
      <c r="AL70" s="945">
        <v>202606</v>
      </c>
      <c r="AM70" s="945">
        <v>45586</v>
      </c>
      <c r="AN70" s="945">
        <v>5065</v>
      </c>
      <c r="AO70" s="945">
        <v>1547341</v>
      </c>
      <c r="AP70" s="945">
        <v>348152</v>
      </c>
      <c r="AQ70" s="945">
        <v>38684</v>
      </c>
      <c r="AR70" s="945">
        <v>8362560</v>
      </c>
      <c r="AS70" s="945">
        <v>6690048</v>
      </c>
      <c r="AT70" s="945">
        <v>1505261</v>
      </c>
      <c r="AU70" s="945">
        <v>167251</v>
      </c>
      <c r="AV70" s="945">
        <v>644354</v>
      </c>
      <c r="AW70" s="945">
        <v>515483</v>
      </c>
      <c r="AX70" s="945">
        <v>115984</v>
      </c>
      <c r="AY70" s="945">
        <v>12887</v>
      </c>
      <c r="AZ70" s="945">
        <v>9006914</v>
      </c>
      <c r="BA70" s="945">
        <v>7205531</v>
      </c>
      <c r="BB70" s="945">
        <v>1621245</v>
      </c>
      <c r="BC70" s="945">
        <v>180138</v>
      </c>
      <c r="BD70" s="945">
        <v>0</v>
      </c>
      <c r="BE70" s="945">
        <v>0</v>
      </c>
      <c r="BF70" s="945">
        <v>0</v>
      </c>
      <c r="BG70" s="945">
        <v>0</v>
      </c>
      <c r="BH70" s="945">
        <v>0</v>
      </c>
      <c r="BI70" s="945">
        <v>0</v>
      </c>
      <c r="BJ70" s="945">
        <v>0</v>
      </c>
      <c r="BK70" s="945">
        <v>0</v>
      </c>
      <c r="BL70" s="945">
        <v>0</v>
      </c>
      <c r="BM70" s="945">
        <v>0</v>
      </c>
      <c r="BN70" s="945">
        <v>0</v>
      </c>
      <c r="BO70" s="945">
        <v>0</v>
      </c>
      <c r="BP70" s="945">
        <v>7836527</v>
      </c>
      <c r="BQ70" s="945">
        <v>6269222</v>
      </c>
      <c r="BR70" s="945">
        <v>1410575</v>
      </c>
      <c r="BS70" s="945">
        <v>156731</v>
      </c>
      <c r="BT70" s="945">
        <v>15673054</v>
      </c>
      <c r="BU70" s="945">
        <v>95439120</v>
      </c>
      <c r="BV70" s="945">
        <v>-539425</v>
      </c>
      <c r="BW70" s="945">
        <v>0</v>
      </c>
      <c r="BX70" s="945">
        <v>0</v>
      </c>
      <c r="BY70" s="945">
        <v>0</v>
      </c>
      <c r="BZ70" s="945">
        <v>9469</v>
      </c>
      <c r="CA70" s="945">
        <v>-4535634</v>
      </c>
      <c r="CB70" s="945">
        <v>0</v>
      </c>
      <c r="CC70" s="945">
        <v>-6969139</v>
      </c>
      <c r="CD70" s="945">
        <v>-4159146</v>
      </c>
      <c r="CE70" s="945">
        <v>-11128285</v>
      </c>
      <c r="CF70" s="945">
        <v>17372214</v>
      </c>
      <c r="CG70" s="945">
        <v>8686207</v>
      </c>
      <c r="CH70" s="945">
        <v>6948886</v>
      </c>
      <c r="CI70" s="945">
        <v>1563397</v>
      </c>
      <c r="CJ70" s="945">
        <v>173723</v>
      </c>
      <c r="CK70" s="945">
        <v>-2303299</v>
      </c>
      <c r="CL70" s="945">
        <v>2423078</v>
      </c>
      <c r="CM70" s="945">
        <v>-4301411</v>
      </c>
      <c r="CN70" s="945">
        <v>-97896</v>
      </c>
      <c r="CO70" s="945">
        <v>0</v>
      </c>
      <c r="CP70" s="945">
        <v>0</v>
      </c>
      <c r="CQ70" s="945">
        <v>0</v>
      </c>
      <c r="CR70" s="945">
        <v>-32867</v>
      </c>
      <c r="CS70" s="945">
        <v>-3920890</v>
      </c>
      <c r="CT70" s="945">
        <v>-26846</v>
      </c>
      <c r="CU70" s="945">
        <v>-6193</v>
      </c>
      <c r="CV70" s="945">
        <v>-10431</v>
      </c>
      <c r="CW70" s="945">
        <v>0</v>
      </c>
      <c r="CX70" s="945">
        <v>-5110</v>
      </c>
      <c r="CY70" s="945">
        <v>-3601409</v>
      </c>
      <c r="CZ70" s="945">
        <v>0</v>
      </c>
      <c r="DA70" s="945">
        <v>92499903</v>
      </c>
      <c r="DB70" s="945">
        <v>106557475</v>
      </c>
      <c r="DC70" s="945">
        <v>84777980</v>
      </c>
      <c r="DD70" s="945">
        <v>-208073</v>
      </c>
      <c r="DE70" s="945">
        <v>6431954</v>
      </c>
      <c r="DF70" s="945">
        <v>-2805717</v>
      </c>
      <c r="DG70" s="945">
        <v>0</v>
      </c>
      <c r="DH70" s="945">
        <v>-2911829</v>
      </c>
      <c r="DI70" s="945">
        <v>17372214</v>
      </c>
      <c r="DJ70" s="205"/>
      <c r="DK70" s="205"/>
      <c r="DL70" t="s">
        <v>913</v>
      </c>
      <c r="DM70" t="s">
        <v>913</v>
      </c>
      <c r="DN70" s="1419" t="s">
        <v>5499</v>
      </c>
      <c r="DO70" s="194" t="s">
        <v>4238</v>
      </c>
      <c r="DP70" s="1253" t="s">
        <v>4468</v>
      </c>
    </row>
    <row r="71" spans="1:120" s="194" customFormat="1" x14ac:dyDescent="0.25">
      <c r="A71" s="779">
        <v>67</v>
      </c>
      <c r="B71" s="706" t="s">
        <v>822</v>
      </c>
      <c r="C71" s="1255" t="s">
        <v>222</v>
      </c>
      <c r="D71" s="945">
        <v>327802</v>
      </c>
      <c r="E71" s="945">
        <v>1956047</v>
      </c>
      <c r="F71" s="945">
        <v>0</v>
      </c>
      <c r="G71" s="945">
        <v>327802</v>
      </c>
      <c r="H71" s="945">
        <v>46539</v>
      </c>
      <c r="I71" s="945">
        <v>772471</v>
      </c>
      <c r="J71" s="945">
        <v>0</v>
      </c>
      <c r="K71" s="945">
        <v>0</v>
      </c>
      <c r="L71" s="945">
        <v>0</v>
      </c>
      <c r="M71" s="945">
        <v>0</v>
      </c>
      <c r="N71" s="945">
        <v>0</v>
      </c>
      <c r="O71" s="945">
        <v>0</v>
      </c>
      <c r="P71" s="945">
        <v>0</v>
      </c>
      <c r="Q71" s="945">
        <v>0</v>
      </c>
      <c r="R71" s="945">
        <v>32674250</v>
      </c>
      <c r="S71" s="945">
        <v>21000</v>
      </c>
      <c r="T71" s="945">
        <v>2666884</v>
      </c>
      <c r="U71" s="945">
        <v>0</v>
      </c>
      <c r="V71" s="945">
        <v>54426</v>
      </c>
      <c r="W71" s="945">
        <v>208408</v>
      </c>
      <c r="X71" s="945">
        <v>0</v>
      </c>
      <c r="Y71" s="945">
        <v>4248</v>
      </c>
      <c r="Z71" s="945">
        <v>0</v>
      </c>
      <c r="AA71" s="945">
        <v>0</v>
      </c>
      <c r="AB71" s="945">
        <v>0</v>
      </c>
      <c r="AC71" s="945">
        <v>1816</v>
      </c>
      <c r="AD71" s="945">
        <v>0</v>
      </c>
      <c r="AE71" s="945">
        <v>37</v>
      </c>
      <c r="AF71" s="945">
        <v>0</v>
      </c>
      <c r="AG71" s="945">
        <v>0</v>
      </c>
      <c r="AH71" s="945">
        <v>0</v>
      </c>
      <c r="AI71" s="945">
        <v>0</v>
      </c>
      <c r="AJ71" s="945">
        <v>0</v>
      </c>
      <c r="AK71" s="945">
        <v>0</v>
      </c>
      <c r="AL71" s="945">
        <v>379080</v>
      </c>
      <c r="AM71" s="945">
        <v>0</v>
      </c>
      <c r="AN71" s="945">
        <v>7736</v>
      </c>
      <c r="AO71" s="945">
        <v>3254753</v>
      </c>
      <c r="AP71" s="945">
        <v>0</v>
      </c>
      <c r="AQ71" s="945">
        <v>66424</v>
      </c>
      <c r="AR71" s="945">
        <v>8386495</v>
      </c>
      <c r="AS71" s="945">
        <v>8221843</v>
      </c>
      <c r="AT71" s="945">
        <v>0</v>
      </c>
      <c r="AU71" s="945">
        <v>164652</v>
      </c>
      <c r="AV71" s="945">
        <v>1505122</v>
      </c>
      <c r="AW71" s="945">
        <v>1475020</v>
      </c>
      <c r="AX71" s="945">
        <v>0</v>
      </c>
      <c r="AY71" s="945">
        <v>30102</v>
      </c>
      <c r="AZ71" s="945">
        <v>9891617</v>
      </c>
      <c r="BA71" s="945">
        <v>9696863</v>
      </c>
      <c r="BB71" s="945">
        <v>0</v>
      </c>
      <c r="BC71" s="945">
        <v>194754</v>
      </c>
      <c r="BD71" s="945">
        <v>0</v>
      </c>
      <c r="BE71" s="945">
        <v>0</v>
      </c>
      <c r="BF71" s="945">
        <v>0</v>
      </c>
      <c r="BG71" s="945">
        <v>0</v>
      </c>
      <c r="BH71" s="945">
        <v>0</v>
      </c>
      <c r="BI71" s="945">
        <v>0</v>
      </c>
      <c r="BJ71" s="945">
        <v>0</v>
      </c>
      <c r="BK71" s="945">
        <v>0</v>
      </c>
      <c r="BL71" s="945">
        <v>0</v>
      </c>
      <c r="BM71" s="945">
        <v>0</v>
      </c>
      <c r="BN71" s="945">
        <v>0</v>
      </c>
      <c r="BO71" s="945">
        <v>0</v>
      </c>
      <c r="BP71" s="945">
        <v>1973552</v>
      </c>
      <c r="BQ71" s="945">
        <v>1934080</v>
      </c>
      <c r="BR71" s="945">
        <v>0</v>
      </c>
      <c r="BS71" s="945">
        <v>39471</v>
      </c>
      <c r="BT71" s="945">
        <v>3947103</v>
      </c>
      <c r="BU71" s="945">
        <v>88459545</v>
      </c>
      <c r="BV71" s="945">
        <v>-3622759</v>
      </c>
      <c r="BW71" s="945">
        <v>0</v>
      </c>
      <c r="BX71" s="945">
        <v>220562</v>
      </c>
      <c r="BY71" s="945">
        <v>0</v>
      </c>
      <c r="BZ71" s="945">
        <v>3037</v>
      </c>
      <c r="CA71" s="945">
        <v>-7800349</v>
      </c>
      <c r="CB71" s="945">
        <v>0</v>
      </c>
      <c r="CC71" s="945">
        <v>-5964574</v>
      </c>
      <c r="CD71" s="945">
        <v>-1449295</v>
      </c>
      <c r="CE71" s="945">
        <v>-7413869</v>
      </c>
      <c r="CF71" s="945">
        <v>8646887</v>
      </c>
      <c r="CG71" s="945">
        <v>4323446</v>
      </c>
      <c r="CH71" s="945">
        <v>4236976</v>
      </c>
      <c r="CI71" s="945">
        <v>0</v>
      </c>
      <c r="CJ71" s="945">
        <v>86466</v>
      </c>
      <c r="CK71" s="945">
        <v>-7575002</v>
      </c>
      <c r="CL71" s="945">
        <v>2206525</v>
      </c>
      <c r="CM71" s="945">
        <v>-8842217</v>
      </c>
      <c r="CN71" s="945">
        <v>-7844</v>
      </c>
      <c r="CO71" s="945">
        <v>0</v>
      </c>
      <c r="CP71" s="945">
        <v>0</v>
      </c>
      <c r="CQ71" s="945">
        <v>-3802</v>
      </c>
      <c r="CR71" s="945">
        <v>-183580</v>
      </c>
      <c r="CS71" s="945">
        <v>-3643556</v>
      </c>
      <c r="CT71" s="945">
        <v>-146509</v>
      </c>
      <c r="CU71" s="945">
        <v>-132366</v>
      </c>
      <c r="CV71" s="945">
        <v>-1464</v>
      </c>
      <c r="CW71" s="945">
        <v>0</v>
      </c>
      <c r="CX71" s="945">
        <v>0</v>
      </c>
      <c r="CY71" s="945">
        <v>-6517452</v>
      </c>
      <c r="CZ71" s="945">
        <v>0</v>
      </c>
      <c r="DA71" s="945">
        <v>93521743</v>
      </c>
      <c r="DB71" s="945">
        <v>116201028</v>
      </c>
      <c r="DC71" s="945">
        <v>87603030</v>
      </c>
      <c r="DD71" s="945">
        <v>34386</v>
      </c>
      <c r="DE71" s="945">
        <v>12714646</v>
      </c>
      <c r="DF71" s="945">
        <v>-418644</v>
      </c>
      <c r="DG71" s="945">
        <v>-645589</v>
      </c>
      <c r="DH71" s="945">
        <v>-160399</v>
      </c>
      <c r="DI71" s="945">
        <v>8646887</v>
      </c>
      <c r="DJ71" s="205"/>
      <c r="DK71" s="205"/>
      <c r="DL71" t="s">
        <v>913</v>
      </c>
      <c r="DM71" t="s">
        <v>914</v>
      </c>
      <c r="DN71" s="1419" t="s">
        <v>5499</v>
      </c>
      <c r="DO71" s="194" t="s">
        <v>4239</v>
      </c>
      <c r="DP71" s="1253" t="s">
        <v>4469</v>
      </c>
    </row>
    <row r="72" spans="1:120" s="194" customFormat="1" x14ac:dyDescent="0.25">
      <c r="A72" s="199">
        <v>68</v>
      </c>
      <c r="B72" s="706" t="s">
        <v>223</v>
      </c>
      <c r="C72" s="1255" t="s">
        <v>224</v>
      </c>
      <c r="D72" s="945">
        <v>160718</v>
      </c>
      <c r="E72" s="945">
        <v>523970</v>
      </c>
      <c r="F72" s="945">
        <v>0</v>
      </c>
      <c r="G72" s="945">
        <v>160718</v>
      </c>
      <c r="H72" s="945">
        <v>0</v>
      </c>
      <c r="I72" s="945">
        <v>311151</v>
      </c>
      <c r="J72" s="945">
        <v>0</v>
      </c>
      <c r="K72" s="945">
        <v>0</v>
      </c>
      <c r="L72" s="945">
        <v>0</v>
      </c>
      <c r="M72" s="945">
        <v>0</v>
      </c>
      <c r="N72" s="945">
        <v>0</v>
      </c>
      <c r="O72" s="945">
        <v>0</v>
      </c>
      <c r="P72" s="945">
        <v>0</v>
      </c>
      <c r="Q72" s="945">
        <v>0</v>
      </c>
      <c r="R72" s="945">
        <v>11254000</v>
      </c>
      <c r="S72" s="945">
        <v>0</v>
      </c>
      <c r="T72" s="945">
        <v>1547408</v>
      </c>
      <c r="U72" s="945">
        <v>348167</v>
      </c>
      <c r="V72" s="945">
        <v>38685</v>
      </c>
      <c r="W72" s="945">
        <v>58521</v>
      </c>
      <c r="X72" s="945">
        <v>13167</v>
      </c>
      <c r="Y72" s="945">
        <v>1463</v>
      </c>
      <c r="Z72" s="945">
        <v>0</v>
      </c>
      <c r="AA72" s="945">
        <v>0</v>
      </c>
      <c r="AB72" s="945">
        <v>0</v>
      </c>
      <c r="AC72" s="945">
        <v>10205</v>
      </c>
      <c r="AD72" s="945">
        <v>2296</v>
      </c>
      <c r="AE72" s="945">
        <v>255</v>
      </c>
      <c r="AF72" s="945">
        <v>15450</v>
      </c>
      <c r="AG72" s="945">
        <v>3476</v>
      </c>
      <c r="AH72" s="945">
        <v>386</v>
      </c>
      <c r="AI72" s="945">
        <v>0</v>
      </c>
      <c r="AJ72" s="945">
        <v>0</v>
      </c>
      <c r="AK72" s="945">
        <v>0</v>
      </c>
      <c r="AL72" s="945">
        <v>56219</v>
      </c>
      <c r="AM72" s="945">
        <v>12649</v>
      </c>
      <c r="AN72" s="945">
        <v>1405</v>
      </c>
      <c r="AO72" s="945">
        <v>1642371</v>
      </c>
      <c r="AP72" s="945">
        <v>369534</v>
      </c>
      <c r="AQ72" s="945">
        <v>41059</v>
      </c>
      <c r="AR72" s="945">
        <v>1818121</v>
      </c>
      <c r="AS72" s="945">
        <v>1466773</v>
      </c>
      <c r="AT72" s="945">
        <v>316213</v>
      </c>
      <c r="AU72" s="945">
        <v>35135</v>
      </c>
      <c r="AV72" s="945">
        <v>964622</v>
      </c>
      <c r="AW72" s="945">
        <v>771698</v>
      </c>
      <c r="AX72" s="945">
        <v>173632</v>
      </c>
      <c r="AY72" s="945">
        <v>19292</v>
      </c>
      <c r="AZ72" s="945">
        <v>2782743</v>
      </c>
      <c r="BA72" s="945">
        <v>2238471</v>
      </c>
      <c r="BB72" s="945">
        <v>489845</v>
      </c>
      <c r="BC72" s="945">
        <v>54427</v>
      </c>
      <c r="BD72" s="945">
        <v>0</v>
      </c>
      <c r="BE72" s="945">
        <v>0</v>
      </c>
      <c r="BF72" s="945">
        <v>0</v>
      </c>
      <c r="BG72" s="945">
        <v>0</v>
      </c>
      <c r="BH72" s="945">
        <v>0</v>
      </c>
      <c r="BI72" s="945">
        <v>0</v>
      </c>
      <c r="BJ72" s="945">
        <v>0</v>
      </c>
      <c r="BK72" s="945">
        <v>0</v>
      </c>
      <c r="BL72" s="945">
        <v>0</v>
      </c>
      <c r="BM72" s="945">
        <v>0</v>
      </c>
      <c r="BN72" s="945">
        <v>0</v>
      </c>
      <c r="BO72" s="945">
        <v>0</v>
      </c>
      <c r="BP72" s="945">
        <v>355187</v>
      </c>
      <c r="BQ72" s="945">
        <v>284149</v>
      </c>
      <c r="BR72" s="945">
        <v>63934</v>
      </c>
      <c r="BS72" s="945">
        <v>7104</v>
      </c>
      <c r="BT72" s="945">
        <v>710373</v>
      </c>
      <c r="BU72" s="945">
        <v>17729914</v>
      </c>
      <c r="BV72" s="945">
        <v>-194388</v>
      </c>
      <c r="BW72" s="945">
        <v>0</v>
      </c>
      <c r="BX72" s="945">
        <v>9563</v>
      </c>
      <c r="BY72" s="945">
        <v>0</v>
      </c>
      <c r="BZ72" s="945">
        <v>385</v>
      </c>
      <c r="CA72" s="945">
        <v>-50920</v>
      </c>
      <c r="CB72" s="945">
        <v>-498</v>
      </c>
      <c r="CC72" s="945">
        <v>-387987</v>
      </c>
      <c r="CD72" s="945">
        <v>-196205</v>
      </c>
      <c r="CE72" s="945">
        <v>-584690</v>
      </c>
      <c r="CF72" s="945">
        <v>622662</v>
      </c>
      <c r="CG72" s="945">
        <v>311332</v>
      </c>
      <c r="CH72" s="945">
        <v>249068</v>
      </c>
      <c r="CI72" s="945">
        <v>56036</v>
      </c>
      <c r="CJ72" s="945">
        <v>6226</v>
      </c>
      <c r="CK72" s="945">
        <v>-5765771</v>
      </c>
      <c r="CL72" s="945">
        <v>385993</v>
      </c>
      <c r="CM72" s="945">
        <v>-1799360</v>
      </c>
      <c r="CN72" s="945">
        <v>-18237</v>
      </c>
      <c r="CO72" s="945">
        <v>-40475</v>
      </c>
      <c r="CP72" s="945">
        <v>-20932</v>
      </c>
      <c r="CQ72" s="945">
        <v>-26176</v>
      </c>
      <c r="CR72" s="945">
        <v>-3655</v>
      </c>
      <c r="CS72" s="945">
        <v>-637384</v>
      </c>
      <c r="CT72" s="945">
        <v>-105556</v>
      </c>
      <c r="CU72" s="945">
        <v>-73955</v>
      </c>
      <c r="CV72" s="945">
        <v>-3177</v>
      </c>
      <c r="CW72" s="945">
        <v>0</v>
      </c>
      <c r="CX72" s="945">
        <v>-4774</v>
      </c>
      <c r="CY72" s="945">
        <v>-3931679</v>
      </c>
      <c r="CZ72" s="945">
        <v>-11399</v>
      </c>
      <c r="DA72" s="945">
        <v>17872484</v>
      </c>
      <c r="DB72" s="945">
        <v>29293021</v>
      </c>
      <c r="DC72" s="945">
        <v>15409216</v>
      </c>
      <c r="DD72" s="945">
        <v>-216045</v>
      </c>
      <c r="DE72" s="945">
        <v>1100658</v>
      </c>
      <c r="DF72" s="945">
        <v>-477248</v>
      </c>
      <c r="DG72" s="945">
        <v>-298973</v>
      </c>
      <c r="DH72" s="945">
        <v>-930202</v>
      </c>
      <c r="DI72" s="945">
        <v>622662</v>
      </c>
      <c r="DJ72" s="205"/>
      <c r="DK72" s="205"/>
      <c r="DL72" t="s">
        <v>914</v>
      </c>
      <c r="DM72" t="s">
        <v>914</v>
      </c>
      <c r="DN72" s="1419" t="s">
        <v>5499</v>
      </c>
      <c r="DO72" s="194" t="s">
        <v>4240</v>
      </c>
      <c r="DP72" s="1253" t="s">
        <v>4469</v>
      </c>
    </row>
    <row r="73" spans="1:120" s="194" customFormat="1" x14ac:dyDescent="0.25">
      <c r="A73" s="779">
        <v>69</v>
      </c>
      <c r="B73" s="706" t="s">
        <v>225</v>
      </c>
      <c r="C73" s="1255" t="s">
        <v>226</v>
      </c>
      <c r="D73" s="945">
        <v>379814</v>
      </c>
      <c r="E73" s="945">
        <v>2628367</v>
      </c>
      <c r="F73" s="945">
        <v>0</v>
      </c>
      <c r="G73" s="945">
        <v>379814</v>
      </c>
      <c r="H73" s="945">
        <v>0</v>
      </c>
      <c r="I73" s="945">
        <v>665985</v>
      </c>
      <c r="J73" s="945">
        <v>0</v>
      </c>
      <c r="K73" s="945">
        <v>0</v>
      </c>
      <c r="L73" s="945">
        <v>0</v>
      </c>
      <c r="M73" s="945">
        <v>0</v>
      </c>
      <c r="N73" s="945">
        <v>0</v>
      </c>
      <c r="O73" s="945">
        <v>0</v>
      </c>
      <c r="P73" s="945">
        <v>0</v>
      </c>
      <c r="Q73" s="945">
        <v>0</v>
      </c>
      <c r="R73" s="945">
        <v>30466850</v>
      </c>
      <c r="S73" s="945">
        <v>0</v>
      </c>
      <c r="T73" s="945">
        <v>3678597</v>
      </c>
      <c r="U73" s="945">
        <v>0</v>
      </c>
      <c r="V73" s="945">
        <v>75073</v>
      </c>
      <c r="W73" s="945">
        <v>194074</v>
      </c>
      <c r="X73" s="945">
        <v>0</v>
      </c>
      <c r="Y73" s="945">
        <v>3961</v>
      </c>
      <c r="Z73" s="945">
        <v>0</v>
      </c>
      <c r="AA73" s="945">
        <v>0</v>
      </c>
      <c r="AB73" s="945">
        <v>0</v>
      </c>
      <c r="AC73" s="945">
        <v>2666</v>
      </c>
      <c r="AD73" s="945">
        <v>0</v>
      </c>
      <c r="AE73" s="945">
        <v>54</v>
      </c>
      <c r="AF73" s="945">
        <v>1923</v>
      </c>
      <c r="AG73" s="945">
        <v>0</v>
      </c>
      <c r="AH73" s="945">
        <v>39</v>
      </c>
      <c r="AI73" s="945">
        <v>0</v>
      </c>
      <c r="AJ73" s="945">
        <v>0</v>
      </c>
      <c r="AK73" s="945">
        <v>0</v>
      </c>
      <c r="AL73" s="945">
        <v>349464</v>
      </c>
      <c r="AM73" s="945">
        <v>0</v>
      </c>
      <c r="AN73" s="945">
        <v>7132</v>
      </c>
      <c r="AO73" s="945">
        <v>3921028</v>
      </c>
      <c r="AP73" s="945">
        <v>0</v>
      </c>
      <c r="AQ73" s="945">
        <v>80021</v>
      </c>
      <c r="AR73" s="945">
        <v>10357878</v>
      </c>
      <c r="AS73" s="945">
        <v>10153116</v>
      </c>
      <c r="AT73" s="945">
        <v>0</v>
      </c>
      <c r="AU73" s="945">
        <v>204762</v>
      </c>
      <c r="AV73" s="945">
        <v>1878203</v>
      </c>
      <c r="AW73" s="945">
        <v>1840639</v>
      </c>
      <c r="AX73" s="945">
        <v>0</v>
      </c>
      <c r="AY73" s="945">
        <v>37564</v>
      </c>
      <c r="AZ73" s="945">
        <v>12236081</v>
      </c>
      <c r="BA73" s="945">
        <v>11993755</v>
      </c>
      <c r="BB73" s="945">
        <v>0</v>
      </c>
      <c r="BC73" s="945">
        <v>242326</v>
      </c>
      <c r="BD73" s="945">
        <v>0</v>
      </c>
      <c r="BE73" s="945">
        <v>0</v>
      </c>
      <c r="BF73" s="945">
        <v>0</v>
      </c>
      <c r="BG73" s="945">
        <v>0</v>
      </c>
      <c r="BH73" s="945">
        <v>0</v>
      </c>
      <c r="BI73" s="945">
        <v>0</v>
      </c>
      <c r="BJ73" s="945">
        <v>0</v>
      </c>
      <c r="BK73" s="945">
        <v>0</v>
      </c>
      <c r="BL73" s="945">
        <v>0</v>
      </c>
      <c r="BM73" s="945">
        <v>0</v>
      </c>
      <c r="BN73" s="945">
        <v>0</v>
      </c>
      <c r="BO73" s="945">
        <v>0</v>
      </c>
      <c r="BP73" s="945">
        <v>-2599848</v>
      </c>
      <c r="BQ73" s="945">
        <v>-2547851</v>
      </c>
      <c r="BR73" s="945">
        <v>0</v>
      </c>
      <c r="BS73" s="945">
        <v>-51997</v>
      </c>
      <c r="BT73" s="945">
        <v>-5199696</v>
      </c>
      <c r="BU73" s="945">
        <v>113109665</v>
      </c>
      <c r="BV73" s="945">
        <v>-1184800</v>
      </c>
      <c r="BW73" s="945">
        <v>0</v>
      </c>
      <c r="BX73" s="945">
        <v>0</v>
      </c>
      <c r="BY73" s="945">
        <v>0</v>
      </c>
      <c r="BZ73" s="945">
        <v>382524</v>
      </c>
      <c r="CA73" s="945">
        <v>-3953519</v>
      </c>
      <c r="CB73" s="945">
        <v>0</v>
      </c>
      <c r="CC73" s="945">
        <v>-1484721</v>
      </c>
      <c r="CD73" s="945">
        <v>-2813585</v>
      </c>
      <c r="CE73" s="945">
        <v>-4298306</v>
      </c>
      <c r="CF73" s="945">
        <v>-3340193</v>
      </c>
      <c r="CG73" s="945">
        <v>-1670097</v>
      </c>
      <c r="CH73" s="945">
        <v>-1636695</v>
      </c>
      <c r="CI73" s="945">
        <v>0</v>
      </c>
      <c r="CJ73" s="945">
        <v>-33401</v>
      </c>
      <c r="CK73" s="945">
        <v>-10947964</v>
      </c>
      <c r="CL73" s="945">
        <v>2778834</v>
      </c>
      <c r="CM73" s="945">
        <v>-7711006</v>
      </c>
      <c r="CN73" s="945">
        <v>-63224</v>
      </c>
      <c r="CO73" s="945">
        <v>-3739</v>
      </c>
      <c r="CP73" s="945">
        <v>-3739</v>
      </c>
      <c r="CQ73" s="945">
        <v>-5509</v>
      </c>
      <c r="CR73" s="945">
        <v>0</v>
      </c>
      <c r="CS73" s="945">
        <v>-3947436</v>
      </c>
      <c r="CT73" s="945">
        <v>-302263</v>
      </c>
      <c r="CU73" s="945">
        <v>-176302</v>
      </c>
      <c r="CV73" s="945">
        <v>0</v>
      </c>
      <c r="CW73" s="945">
        <v>0</v>
      </c>
      <c r="CX73" s="945">
        <v>0</v>
      </c>
      <c r="CY73" s="945">
        <v>-7801583</v>
      </c>
      <c r="CZ73" s="945">
        <v>0</v>
      </c>
      <c r="DA73" s="945">
        <v>106802186</v>
      </c>
      <c r="DB73" s="945">
        <v>137565792</v>
      </c>
      <c r="DC73" s="945">
        <v>104062140</v>
      </c>
      <c r="DD73" s="945">
        <v>-1085750</v>
      </c>
      <c r="DE73" s="945">
        <v>8560083</v>
      </c>
      <c r="DF73" s="945">
        <v>-2537125</v>
      </c>
      <c r="DG73" s="945">
        <v>-5064241</v>
      </c>
      <c r="DH73" s="945">
        <v>50205</v>
      </c>
      <c r="DI73" s="945">
        <v>-3340193</v>
      </c>
      <c r="DJ73" s="205"/>
      <c r="DK73" s="205"/>
      <c r="DL73" t="s">
        <v>914</v>
      </c>
      <c r="DM73" t="s">
        <v>913</v>
      </c>
      <c r="DN73" s="1419" t="s">
        <v>5499</v>
      </c>
      <c r="DO73" s="194" t="s">
        <v>4241</v>
      </c>
      <c r="DP73" s="1253" t="s">
        <v>4472</v>
      </c>
    </row>
    <row r="74" spans="1:120" s="194" customFormat="1" x14ac:dyDescent="0.25">
      <c r="A74" s="199">
        <v>70</v>
      </c>
      <c r="B74" s="706" t="s">
        <v>7063</v>
      </c>
      <c r="C74" s="1255" t="s">
        <v>1241</v>
      </c>
      <c r="D74" s="945">
        <v>643071</v>
      </c>
      <c r="E74" s="945">
        <v>4421479</v>
      </c>
      <c r="F74" s="945">
        <v>10815</v>
      </c>
      <c r="G74" s="945">
        <v>643071</v>
      </c>
      <c r="H74" s="945">
        <v>271744</v>
      </c>
      <c r="I74" s="945">
        <v>1052384</v>
      </c>
      <c r="J74" s="945">
        <v>0</v>
      </c>
      <c r="K74" s="945">
        <v>0</v>
      </c>
      <c r="L74" s="945">
        <v>0</v>
      </c>
      <c r="M74" s="945">
        <v>0</v>
      </c>
      <c r="N74" s="945">
        <v>121824</v>
      </c>
      <c r="O74" s="945">
        <v>0</v>
      </c>
      <c r="P74" s="945">
        <v>0</v>
      </c>
      <c r="Q74" s="945">
        <v>0</v>
      </c>
      <c r="R74" s="945">
        <v>53611331</v>
      </c>
      <c r="S74" s="945">
        <v>0</v>
      </c>
      <c r="T74" s="945">
        <v>6997019</v>
      </c>
      <c r="U74" s="945">
        <v>0</v>
      </c>
      <c r="V74" s="945">
        <v>142376</v>
      </c>
      <c r="W74" s="945">
        <v>341504</v>
      </c>
      <c r="X74" s="945">
        <v>0</v>
      </c>
      <c r="Y74" s="945">
        <v>6969</v>
      </c>
      <c r="Z74" s="945">
        <v>6559</v>
      </c>
      <c r="AA74" s="945">
        <v>0</v>
      </c>
      <c r="AB74" s="945">
        <v>134</v>
      </c>
      <c r="AC74" s="945">
        <v>51130</v>
      </c>
      <c r="AD74" s="945">
        <v>0</v>
      </c>
      <c r="AE74" s="945">
        <v>1043</v>
      </c>
      <c r="AF74" s="945">
        <v>35005</v>
      </c>
      <c r="AG74" s="945">
        <v>0</v>
      </c>
      <c r="AH74" s="945">
        <v>714</v>
      </c>
      <c r="AI74" s="945">
        <v>0</v>
      </c>
      <c r="AJ74" s="945">
        <v>0</v>
      </c>
      <c r="AK74" s="945">
        <v>0</v>
      </c>
      <c r="AL74" s="945">
        <v>915347</v>
      </c>
      <c r="AM74" s="945">
        <v>0</v>
      </c>
      <c r="AN74" s="945">
        <v>18681</v>
      </c>
      <c r="AO74" s="945">
        <v>9841631</v>
      </c>
      <c r="AP74" s="945">
        <v>0</v>
      </c>
      <c r="AQ74" s="945">
        <v>200850</v>
      </c>
      <c r="AR74" s="945">
        <v>9989608</v>
      </c>
      <c r="AS74" s="945">
        <v>9795262</v>
      </c>
      <c r="AT74" s="945">
        <v>0</v>
      </c>
      <c r="AU74" s="945">
        <v>194346</v>
      </c>
      <c r="AV74" s="945">
        <v>4212424</v>
      </c>
      <c r="AW74" s="945">
        <v>4128278</v>
      </c>
      <c r="AX74" s="945">
        <v>0</v>
      </c>
      <c r="AY74" s="945">
        <v>84146</v>
      </c>
      <c r="AZ74" s="945">
        <v>14202032</v>
      </c>
      <c r="BA74" s="945">
        <v>13923540</v>
      </c>
      <c r="BB74" s="945">
        <v>0</v>
      </c>
      <c r="BC74" s="945">
        <v>278492</v>
      </c>
      <c r="BD74" s="945">
        <v>0</v>
      </c>
      <c r="BE74" s="945">
        <v>0</v>
      </c>
      <c r="BF74" s="945">
        <v>0</v>
      </c>
      <c r="BG74" s="945">
        <v>0</v>
      </c>
      <c r="BH74" s="945">
        <v>0</v>
      </c>
      <c r="BI74" s="945">
        <v>0</v>
      </c>
      <c r="BJ74" s="945">
        <v>0</v>
      </c>
      <c r="BK74" s="945">
        <v>0</v>
      </c>
      <c r="BL74" s="945">
        <v>0</v>
      </c>
      <c r="BM74" s="945">
        <v>0</v>
      </c>
      <c r="BN74" s="945">
        <v>0</v>
      </c>
      <c r="BO74" s="945">
        <v>0</v>
      </c>
      <c r="BP74" s="945">
        <v>2430580</v>
      </c>
      <c r="BQ74" s="945">
        <v>2381968</v>
      </c>
      <c r="BR74" s="945">
        <v>0</v>
      </c>
      <c r="BS74" s="945">
        <v>48612</v>
      </c>
      <c r="BT74" s="945">
        <v>4861160</v>
      </c>
      <c r="BU74" s="945">
        <v>100454199</v>
      </c>
      <c r="BV74" s="945">
        <v>-30235</v>
      </c>
      <c r="BW74" s="945">
        <v>0</v>
      </c>
      <c r="BX74" s="945">
        <v>310157</v>
      </c>
      <c r="BY74" s="945">
        <v>0</v>
      </c>
      <c r="BZ74" s="945">
        <v>123950</v>
      </c>
      <c r="CA74" s="945">
        <v>-7534602</v>
      </c>
      <c r="CB74" s="945">
        <v>0</v>
      </c>
      <c r="CC74" s="945">
        <v>-8860025</v>
      </c>
      <c r="CD74" s="945">
        <v>-3735422</v>
      </c>
      <c r="CE74" s="945">
        <v>-12595447</v>
      </c>
      <c r="CF74" s="945">
        <v>10982070</v>
      </c>
      <c r="CG74" s="945">
        <v>5491034</v>
      </c>
      <c r="CH74" s="945">
        <v>5381215</v>
      </c>
      <c r="CI74" s="945">
        <v>0</v>
      </c>
      <c r="CJ74" s="945">
        <v>109822</v>
      </c>
      <c r="CK74" s="945">
        <v>-20222010</v>
      </c>
      <c r="CL74" s="945">
        <v>2426804</v>
      </c>
      <c r="CM74" s="945">
        <v>-11815237</v>
      </c>
      <c r="CN74" s="945">
        <v>-373182</v>
      </c>
      <c r="CO74" s="945">
        <v>-77123</v>
      </c>
      <c r="CP74" s="945">
        <v>-69740</v>
      </c>
      <c r="CQ74" s="945">
        <v>-107048</v>
      </c>
      <c r="CR74" s="945">
        <v>-16514</v>
      </c>
      <c r="CS74" s="945">
        <v>-3246786</v>
      </c>
      <c r="CT74" s="945">
        <v>-395138</v>
      </c>
      <c r="CU74" s="945">
        <v>-82097</v>
      </c>
      <c r="CV74" s="945">
        <v>-35313</v>
      </c>
      <c r="CW74" s="945">
        <v>-7387</v>
      </c>
      <c r="CX74" s="945">
        <v>0</v>
      </c>
      <c r="CY74" s="945">
        <v>-18730217</v>
      </c>
      <c r="CZ74" s="945">
        <v>-70261</v>
      </c>
      <c r="DA74" s="945">
        <v>107254488</v>
      </c>
      <c r="DB74" s="945">
        <v>154459693</v>
      </c>
      <c r="DC74" s="945">
        <v>90347066</v>
      </c>
      <c r="DD74" s="945">
        <v>-229542</v>
      </c>
      <c r="DE74" s="945">
        <v>11972483</v>
      </c>
      <c r="DF74" s="945">
        <v>-3922818</v>
      </c>
      <c r="DG74" s="945">
        <v>0</v>
      </c>
      <c r="DH74" s="945">
        <v>-5889740</v>
      </c>
      <c r="DI74" s="945">
        <v>10982070</v>
      </c>
      <c r="DJ74" s="205"/>
      <c r="DK74" s="205"/>
      <c r="DL74" t="s">
        <v>913</v>
      </c>
      <c r="DM74" t="s">
        <v>913</v>
      </c>
      <c r="DN74" s="1419" t="s">
        <v>5499</v>
      </c>
      <c r="DO74" s="194" t="s">
        <v>4242</v>
      </c>
      <c r="DP74" s="1253" t="s">
        <v>4473</v>
      </c>
    </row>
    <row r="75" spans="1:120" s="194" customFormat="1" x14ac:dyDescent="0.25">
      <c r="A75" s="779">
        <v>71</v>
      </c>
      <c r="B75" s="706" t="s">
        <v>227</v>
      </c>
      <c r="C75" s="1255" t="s">
        <v>228</v>
      </c>
      <c r="D75" s="945">
        <v>164836</v>
      </c>
      <c r="E75" s="945">
        <v>1203675</v>
      </c>
      <c r="F75" s="945">
        <v>0</v>
      </c>
      <c r="G75" s="945">
        <v>164836</v>
      </c>
      <c r="H75" s="945">
        <v>0</v>
      </c>
      <c r="I75" s="945">
        <v>623471</v>
      </c>
      <c r="J75" s="945">
        <v>0</v>
      </c>
      <c r="K75" s="945">
        <v>0</v>
      </c>
      <c r="L75" s="945">
        <v>0</v>
      </c>
      <c r="M75" s="945">
        <v>0</v>
      </c>
      <c r="N75" s="945">
        <v>0</v>
      </c>
      <c r="O75" s="945">
        <v>0</v>
      </c>
      <c r="P75" s="945">
        <v>0</v>
      </c>
      <c r="Q75" s="945">
        <v>0</v>
      </c>
      <c r="R75" s="945">
        <v>11626050</v>
      </c>
      <c r="S75" s="945">
        <v>49500</v>
      </c>
      <c r="T75" s="945">
        <v>1188586</v>
      </c>
      <c r="U75" s="945">
        <v>267432</v>
      </c>
      <c r="V75" s="945">
        <v>29715</v>
      </c>
      <c r="W75" s="945">
        <v>61099</v>
      </c>
      <c r="X75" s="945">
        <v>13602</v>
      </c>
      <c r="Y75" s="945">
        <v>1511</v>
      </c>
      <c r="Z75" s="945">
        <v>0</v>
      </c>
      <c r="AA75" s="945">
        <v>0</v>
      </c>
      <c r="AB75" s="945">
        <v>0</v>
      </c>
      <c r="AC75" s="945">
        <v>11305</v>
      </c>
      <c r="AD75" s="945">
        <v>2544</v>
      </c>
      <c r="AE75" s="945">
        <v>283</v>
      </c>
      <c r="AF75" s="945">
        <v>2193</v>
      </c>
      <c r="AG75" s="945">
        <v>493</v>
      </c>
      <c r="AH75" s="945">
        <v>55</v>
      </c>
      <c r="AI75" s="945">
        <v>0</v>
      </c>
      <c r="AJ75" s="945">
        <v>0</v>
      </c>
      <c r="AK75" s="945">
        <v>0</v>
      </c>
      <c r="AL75" s="945">
        <v>106045</v>
      </c>
      <c r="AM75" s="945">
        <v>23860</v>
      </c>
      <c r="AN75" s="945">
        <v>2651</v>
      </c>
      <c r="AO75" s="945">
        <v>1397200</v>
      </c>
      <c r="AP75" s="945">
        <v>314370</v>
      </c>
      <c r="AQ75" s="945">
        <v>34930</v>
      </c>
      <c r="AR75" s="945">
        <v>4882159</v>
      </c>
      <c r="AS75" s="945">
        <v>3928033</v>
      </c>
      <c r="AT75" s="945">
        <v>858713</v>
      </c>
      <c r="AU75" s="945">
        <v>95413</v>
      </c>
      <c r="AV75" s="945">
        <v>785948</v>
      </c>
      <c r="AW75" s="945">
        <v>628758</v>
      </c>
      <c r="AX75" s="945">
        <v>141471</v>
      </c>
      <c r="AY75" s="945">
        <v>15719</v>
      </c>
      <c r="AZ75" s="945">
        <v>5668107</v>
      </c>
      <c r="BA75" s="945">
        <v>4556791</v>
      </c>
      <c r="BB75" s="945">
        <v>1000184</v>
      </c>
      <c r="BC75" s="945">
        <v>111132</v>
      </c>
      <c r="BD75" s="945">
        <v>0</v>
      </c>
      <c r="BE75" s="945">
        <v>0</v>
      </c>
      <c r="BF75" s="945">
        <v>0</v>
      </c>
      <c r="BG75" s="945">
        <v>0</v>
      </c>
      <c r="BH75" s="945">
        <v>0</v>
      </c>
      <c r="BI75" s="945">
        <v>0</v>
      </c>
      <c r="BJ75" s="945">
        <v>0</v>
      </c>
      <c r="BK75" s="945">
        <v>0</v>
      </c>
      <c r="BL75" s="945">
        <v>0</v>
      </c>
      <c r="BM75" s="945">
        <v>0</v>
      </c>
      <c r="BN75" s="945">
        <v>0</v>
      </c>
      <c r="BO75" s="945">
        <v>0</v>
      </c>
      <c r="BP75" s="945">
        <v>1392800</v>
      </c>
      <c r="BQ75" s="945">
        <v>1114240</v>
      </c>
      <c r="BR75" s="945">
        <v>250704</v>
      </c>
      <c r="BS75" s="945">
        <v>27856</v>
      </c>
      <c r="BT75" s="945">
        <v>2785599</v>
      </c>
      <c r="BU75" s="945">
        <v>53134658</v>
      </c>
      <c r="BV75" s="945">
        <v>-119389</v>
      </c>
      <c r="BW75" s="945">
        <v>0</v>
      </c>
      <c r="BX75" s="945">
        <v>0</v>
      </c>
      <c r="BY75" s="945">
        <v>0</v>
      </c>
      <c r="BZ75" s="945">
        <v>48424</v>
      </c>
      <c r="CA75" s="945">
        <v>-1725678</v>
      </c>
      <c r="CB75" s="945">
        <v>0</v>
      </c>
      <c r="CC75" s="945">
        <v>-2624641</v>
      </c>
      <c r="CD75" s="945">
        <v>-2331923</v>
      </c>
      <c r="CE75" s="945">
        <v>-4956564</v>
      </c>
      <c r="CF75" s="945">
        <v>1729300</v>
      </c>
      <c r="CG75" s="945">
        <v>864652</v>
      </c>
      <c r="CH75" s="945">
        <v>691721</v>
      </c>
      <c r="CI75" s="945">
        <v>155636</v>
      </c>
      <c r="CJ75" s="945">
        <v>17291</v>
      </c>
      <c r="CK75" s="945">
        <v>-4367754</v>
      </c>
      <c r="CL75" s="945">
        <v>1307068</v>
      </c>
      <c r="CM75" s="945">
        <v>-3219977</v>
      </c>
      <c r="CN75" s="945">
        <v>-39798</v>
      </c>
      <c r="CO75" s="945">
        <v>-8464</v>
      </c>
      <c r="CP75" s="945">
        <v>-8464</v>
      </c>
      <c r="CQ75" s="945">
        <v>-28299</v>
      </c>
      <c r="CR75" s="945">
        <v>0</v>
      </c>
      <c r="CS75" s="945">
        <v>-1443393</v>
      </c>
      <c r="CT75" s="945">
        <v>-206467</v>
      </c>
      <c r="CU75" s="945">
        <v>-46145</v>
      </c>
      <c r="CV75" s="945">
        <v>0</v>
      </c>
      <c r="CW75" s="945">
        <v>0</v>
      </c>
      <c r="CX75" s="945">
        <v>-4087</v>
      </c>
      <c r="CY75" s="945">
        <v>-3226630</v>
      </c>
      <c r="CZ75" s="945">
        <v>0</v>
      </c>
      <c r="DA75" s="945">
        <v>50818930</v>
      </c>
      <c r="DB75" s="945">
        <v>64245694</v>
      </c>
      <c r="DC75" s="945">
        <v>47743816</v>
      </c>
      <c r="DD75" s="945">
        <v>-71369</v>
      </c>
      <c r="DE75" s="945">
        <v>4823759</v>
      </c>
      <c r="DF75" s="945">
        <v>-757791</v>
      </c>
      <c r="DG75" s="945">
        <v>0</v>
      </c>
      <c r="DH75" s="945">
        <v>-5747639</v>
      </c>
      <c r="DI75" s="945">
        <v>1729300</v>
      </c>
      <c r="DJ75" s="205"/>
      <c r="DK75" s="205"/>
      <c r="DL75" t="s">
        <v>913</v>
      </c>
      <c r="DM75" t="s">
        <v>913</v>
      </c>
      <c r="DN75" s="1419" t="s">
        <v>5499</v>
      </c>
      <c r="DO75" s="194" t="s">
        <v>4243</v>
      </c>
      <c r="DP75" s="1253" t="s">
        <v>4468</v>
      </c>
    </row>
    <row r="76" spans="1:120" s="194" customFormat="1" x14ac:dyDescent="0.25">
      <c r="A76" s="199">
        <v>72</v>
      </c>
      <c r="B76" s="706" t="s">
        <v>229</v>
      </c>
      <c r="C76" s="1255" t="s">
        <v>230</v>
      </c>
      <c r="D76" s="945">
        <v>391959</v>
      </c>
      <c r="E76" s="945">
        <v>2551327</v>
      </c>
      <c r="F76" s="945">
        <v>324712</v>
      </c>
      <c r="G76" s="945">
        <v>391959</v>
      </c>
      <c r="H76" s="945">
        <v>664338</v>
      </c>
      <c r="I76" s="945">
        <v>0</v>
      </c>
      <c r="J76" s="945">
        <v>0</v>
      </c>
      <c r="K76" s="945">
        <v>0</v>
      </c>
      <c r="L76" s="945">
        <v>0</v>
      </c>
      <c r="M76" s="945">
        <v>0</v>
      </c>
      <c r="N76" s="945">
        <v>0</v>
      </c>
      <c r="O76" s="945">
        <v>0</v>
      </c>
      <c r="P76" s="945">
        <v>0</v>
      </c>
      <c r="Q76" s="945">
        <v>0</v>
      </c>
      <c r="R76" s="945">
        <v>34458125</v>
      </c>
      <c r="S76" s="945">
        <v>52750</v>
      </c>
      <c r="T76" s="945">
        <v>8066483</v>
      </c>
      <c r="U76" s="945">
        <v>0</v>
      </c>
      <c r="V76" s="945">
        <v>81335</v>
      </c>
      <c r="W76" s="945">
        <v>444162</v>
      </c>
      <c r="X76" s="945">
        <v>0</v>
      </c>
      <c r="Y76" s="945">
        <v>4480</v>
      </c>
      <c r="Z76" s="945">
        <v>0</v>
      </c>
      <c r="AA76" s="945">
        <v>0</v>
      </c>
      <c r="AB76" s="945">
        <v>0</v>
      </c>
      <c r="AC76" s="945">
        <v>7015</v>
      </c>
      <c r="AD76" s="945">
        <v>0</v>
      </c>
      <c r="AE76" s="945">
        <v>71</v>
      </c>
      <c r="AF76" s="945">
        <v>0</v>
      </c>
      <c r="AG76" s="945">
        <v>0</v>
      </c>
      <c r="AH76" s="945">
        <v>0</v>
      </c>
      <c r="AI76" s="945">
        <v>765</v>
      </c>
      <c r="AJ76" s="945">
        <v>0</v>
      </c>
      <c r="AK76" s="945">
        <v>8</v>
      </c>
      <c r="AL76" s="945">
        <v>528339</v>
      </c>
      <c r="AM76" s="945">
        <v>0</v>
      </c>
      <c r="AN76" s="945">
        <v>5337</v>
      </c>
      <c r="AO76" s="945">
        <v>7034638</v>
      </c>
      <c r="AP76" s="945">
        <v>0</v>
      </c>
      <c r="AQ76" s="945">
        <v>71057</v>
      </c>
      <c r="AR76" s="945">
        <v>16949510</v>
      </c>
      <c r="AS76" s="945">
        <v>16780624</v>
      </c>
      <c r="AT76" s="945">
        <v>0</v>
      </c>
      <c r="AU76" s="945">
        <v>168886</v>
      </c>
      <c r="AV76" s="945">
        <v>3714163</v>
      </c>
      <c r="AW76" s="945">
        <v>3677057</v>
      </c>
      <c r="AX76" s="945">
        <v>0</v>
      </c>
      <c r="AY76" s="945">
        <v>37106</v>
      </c>
      <c r="AZ76" s="945">
        <v>20663673</v>
      </c>
      <c r="BA76" s="945">
        <v>20457681</v>
      </c>
      <c r="BB76" s="945">
        <v>0</v>
      </c>
      <c r="BC76" s="945">
        <v>205992</v>
      </c>
      <c r="BD76" s="945">
        <v>509394</v>
      </c>
      <c r="BE76" s="945">
        <v>0</v>
      </c>
      <c r="BF76" s="945">
        <v>2028</v>
      </c>
      <c r="BG76" s="945">
        <v>0</v>
      </c>
      <c r="BH76" s="945">
        <v>0</v>
      </c>
      <c r="BI76" s="945">
        <v>0</v>
      </c>
      <c r="BJ76" s="945">
        <v>0</v>
      </c>
      <c r="BK76" s="945">
        <v>0</v>
      </c>
      <c r="BL76" s="945">
        <v>0</v>
      </c>
      <c r="BM76" s="945">
        <v>0</v>
      </c>
      <c r="BN76" s="945">
        <v>0</v>
      </c>
      <c r="BO76" s="945">
        <v>0</v>
      </c>
      <c r="BP76" s="945">
        <v>0</v>
      </c>
      <c r="BQ76" s="945">
        <v>-6662027</v>
      </c>
      <c r="BR76" s="945">
        <v>0</v>
      </c>
      <c r="BS76" s="945">
        <v>-67293</v>
      </c>
      <c r="BT76" s="945">
        <v>-6729320</v>
      </c>
      <c r="BU76" s="945">
        <v>88632750</v>
      </c>
      <c r="BV76" s="945">
        <v>-1326600</v>
      </c>
      <c r="BW76" s="945">
        <v>0</v>
      </c>
      <c r="BX76" s="945">
        <v>0</v>
      </c>
      <c r="BY76" s="945">
        <v>0</v>
      </c>
      <c r="BZ76" s="945">
        <v>0</v>
      </c>
      <c r="CA76" s="945">
        <v>-5776037</v>
      </c>
      <c r="CB76" s="945">
        <v>0</v>
      </c>
      <c r="CC76" s="945">
        <v>-3828556</v>
      </c>
      <c r="CD76" s="945">
        <v>-1620359</v>
      </c>
      <c r="CE76" s="945">
        <v>-5448915</v>
      </c>
      <c r="CF76" s="945">
        <v>-5880153</v>
      </c>
      <c r="CG76" s="945">
        <v>-51</v>
      </c>
      <c r="CH76" s="945">
        <v>-5821351</v>
      </c>
      <c r="CI76" s="945">
        <v>0</v>
      </c>
      <c r="CJ76" s="945">
        <v>-58801</v>
      </c>
      <c r="CK76" s="945">
        <v>-13032073</v>
      </c>
      <c r="CL76" s="945">
        <v>1983854</v>
      </c>
      <c r="CM76" s="945">
        <v>-6751803</v>
      </c>
      <c r="CN76" s="945">
        <v>-33491</v>
      </c>
      <c r="CO76" s="945">
        <v>0</v>
      </c>
      <c r="CP76" s="945">
        <v>0</v>
      </c>
      <c r="CQ76" s="945">
        <v>-7028</v>
      </c>
      <c r="CR76" s="945">
        <v>-15944</v>
      </c>
      <c r="CS76" s="945">
        <v>-3911453</v>
      </c>
      <c r="CT76" s="945">
        <v>-566878</v>
      </c>
      <c r="CU76" s="945">
        <v>-34819</v>
      </c>
      <c r="CV76" s="945">
        <v>-8373</v>
      </c>
      <c r="CW76" s="945">
        <v>0</v>
      </c>
      <c r="CX76" s="945">
        <v>0</v>
      </c>
      <c r="CY76" s="945">
        <v>-6613692</v>
      </c>
      <c r="CZ76" s="945">
        <v>-630127</v>
      </c>
      <c r="DA76" s="945">
        <v>82501705</v>
      </c>
      <c r="DB76" s="945">
        <v>111456222</v>
      </c>
      <c r="DC76" s="945">
        <v>75266381</v>
      </c>
      <c r="DD76" s="945">
        <v>-787805</v>
      </c>
      <c r="DE76" s="945">
        <v>7947805</v>
      </c>
      <c r="DF76" s="945">
        <v>-321746</v>
      </c>
      <c r="DG76" s="945">
        <v>0</v>
      </c>
      <c r="DH76" s="945">
        <v>-5219848</v>
      </c>
      <c r="DI76" s="945">
        <v>-5880153</v>
      </c>
      <c r="DJ76" s="205"/>
      <c r="DK76" s="205"/>
      <c r="DL76" t="s">
        <v>913</v>
      </c>
      <c r="DM76" t="s">
        <v>913</v>
      </c>
      <c r="DN76" s="1419" t="s">
        <v>5499</v>
      </c>
      <c r="DO76" s="194" t="s">
        <v>4244</v>
      </c>
      <c r="DP76" s="1253" t="s">
        <v>4474</v>
      </c>
    </row>
    <row r="77" spans="1:120" s="194" customFormat="1" x14ac:dyDescent="0.25">
      <c r="A77" s="779">
        <v>73</v>
      </c>
      <c r="B77" s="706" t="s">
        <v>231</v>
      </c>
      <c r="C77" s="1255" t="s">
        <v>232</v>
      </c>
      <c r="D77" s="945">
        <v>587100</v>
      </c>
      <c r="E77" s="945">
        <v>2795679</v>
      </c>
      <c r="F77" s="945">
        <v>26284</v>
      </c>
      <c r="G77" s="945">
        <v>587100</v>
      </c>
      <c r="H77" s="945">
        <v>0</v>
      </c>
      <c r="I77" s="945">
        <v>309774</v>
      </c>
      <c r="J77" s="945">
        <v>0</v>
      </c>
      <c r="K77" s="945">
        <v>0</v>
      </c>
      <c r="L77" s="945">
        <v>0</v>
      </c>
      <c r="M77" s="945">
        <v>0</v>
      </c>
      <c r="N77" s="945">
        <v>243231</v>
      </c>
      <c r="O77" s="945">
        <v>0</v>
      </c>
      <c r="P77" s="945">
        <v>0</v>
      </c>
      <c r="Q77" s="945">
        <v>0</v>
      </c>
      <c r="R77" s="945">
        <v>45836350</v>
      </c>
      <c r="S77" s="945">
        <v>346250</v>
      </c>
      <c r="T77" s="945">
        <v>5744748</v>
      </c>
      <c r="U77" s="945">
        <v>0</v>
      </c>
      <c r="V77" s="945">
        <v>117240</v>
      </c>
      <c r="W77" s="945">
        <v>296479</v>
      </c>
      <c r="X77" s="945">
        <v>0</v>
      </c>
      <c r="Y77" s="945">
        <v>5959</v>
      </c>
      <c r="Z77" s="945">
        <v>23778</v>
      </c>
      <c r="AA77" s="945">
        <v>0</v>
      </c>
      <c r="AB77" s="945">
        <v>485</v>
      </c>
      <c r="AC77" s="945">
        <v>12816</v>
      </c>
      <c r="AD77" s="945">
        <v>0</v>
      </c>
      <c r="AE77" s="945">
        <v>262</v>
      </c>
      <c r="AF77" s="945">
        <v>33851</v>
      </c>
      <c r="AG77" s="945">
        <v>0</v>
      </c>
      <c r="AH77" s="945">
        <v>691</v>
      </c>
      <c r="AI77" s="945">
        <v>735</v>
      </c>
      <c r="AJ77" s="945">
        <v>0</v>
      </c>
      <c r="AK77" s="945">
        <v>15</v>
      </c>
      <c r="AL77" s="945">
        <v>429124</v>
      </c>
      <c r="AM77" s="945">
        <v>0</v>
      </c>
      <c r="AN77" s="945">
        <v>8758</v>
      </c>
      <c r="AO77" s="945">
        <v>4375397</v>
      </c>
      <c r="AP77" s="945">
        <v>0</v>
      </c>
      <c r="AQ77" s="945">
        <v>89294</v>
      </c>
      <c r="AR77" s="945">
        <v>11389112</v>
      </c>
      <c r="AS77" s="945">
        <v>11163285</v>
      </c>
      <c r="AT77" s="945">
        <v>0</v>
      </c>
      <c r="AU77" s="945">
        <v>225827</v>
      </c>
      <c r="AV77" s="945">
        <v>2585452</v>
      </c>
      <c r="AW77" s="945">
        <v>2533743</v>
      </c>
      <c r="AX77" s="945">
        <v>0</v>
      </c>
      <c r="AY77" s="945">
        <v>51709</v>
      </c>
      <c r="AZ77" s="945">
        <v>13974564</v>
      </c>
      <c r="BA77" s="945">
        <v>13697028</v>
      </c>
      <c r="BB77" s="945">
        <v>0</v>
      </c>
      <c r="BC77" s="945">
        <v>277536</v>
      </c>
      <c r="BD77" s="945">
        <v>0</v>
      </c>
      <c r="BE77" s="945">
        <v>0</v>
      </c>
      <c r="BF77" s="945">
        <v>0</v>
      </c>
      <c r="BG77" s="945">
        <v>0</v>
      </c>
      <c r="BH77" s="945">
        <v>0</v>
      </c>
      <c r="BI77" s="945">
        <v>0</v>
      </c>
      <c r="BJ77" s="945">
        <v>0</v>
      </c>
      <c r="BK77" s="945">
        <v>0</v>
      </c>
      <c r="BL77" s="945">
        <v>0</v>
      </c>
      <c r="BM77" s="945">
        <v>0</v>
      </c>
      <c r="BN77" s="945">
        <v>0</v>
      </c>
      <c r="BO77" s="945">
        <v>0</v>
      </c>
      <c r="BP77" s="945">
        <v>2924195</v>
      </c>
      <c r="BQ77" s="945">
        <v>2865711</v>
      </c>
      <c r="BR77" s="945">
        <v>0</v>
      </c>
      <c r="BS77" s="945">
        <v>58484</v>
      </c>
      <c r="BT77" s="945">
        <v>5848389</v>
      </c>
      <c r="BU77" s="945">
        <v>121671062</v>
      </c>
      <c r="BV77" s="945">
        <v>-1066338</v>
      </c>
      <c r="BW77" s="945">
        <v>0</v>
      </c>
      <c r="BX77" s="945">
        <v>363204</v>
      </c>
      <c r="BY77" s="945">
        <v>0</v>
      </c>
      <c r="BZ77" s="945">
        <v>102116</v>
      </c>
      <c r="CA77" s="945">
        <v>-4750158</v>
      </c>
      <c r="CB77" s="945">
        <v>-17775</v>
      </c>
      <c r="CC77" s="945">
        <v>-12176636</v>
      </c>
      <c r="CD77" s="945">
        <v>-2564673</v>
      </c>
      <c r="CE77" s="945">
        <v>-14759084</v>
      </c>
      <c r="CF77" s="945">
        <v>5608800</v>
      </c>
      <c r="CG77" s="945">
        <v>2804396</v>
      </c>
      <c r="CH77" s="945">
        <v>2748314</v>
      </c>
      <c r="CI77" s="945">
        <v>0</v>
      </c>
      <c r="CJ77" s="945">
        <v>56090</v>
      </c>
      <c r="CK77" s="945">
        <v>-17374685</v>
      </c>
      <c r="CL77" s="945">
        <v>2980966</v>
      </c>
      <c r="CM77" s="945">
        <v>-13939603</v>
      </c>
      <c r="CN77" s="945">
        <v>-311592</v>
      </c>
      <c r="CO77" s="945">
        <v>-66894</v>
      </c>
      <c r="CP77" s="945">
        <v>-66894</v>
      </c>
      <c r="CQ77" s="945">
        <v>-26753</v>
      </c>
      <c r="CR77" s="945">
        <v>-12742</v>
      </c>
      <c r="CS77" s="945">
        <v>-4301936</v>
      </c>
      <c r="CT77" s="945">
        <v>-740071</v>
      </c>
      <c r="CU77" s="945">
        <v>-392924</v>
      </c>
      <c r="CV77" s="945">
        <v>0</v>
      </c>
      <c r="CW77" s="945">
        <v>0</v>
      </c>
      <c r="CX77" s="945">
        <v>0</v>
      </c>
      <c r="CY77" s="945">
        <v>-8809841</v>
      </c>
      <c r="CZ77" s="945">
        <v>-295820</v>
      </c>
      <c r="DA77" s="945">
        <v>119547564</v>
      </c>
      <c r="DB77" s="945">
        <v>160796585</v>
      </c>
      <c r="DC77" s="945">
        <v>113262147</v>
      </c>
      <c r="DD77" s="945">
        <v>-911338</v>
      </c>
      <c r="DE77" s="945">
        <v>6149836</v>
      </c>
      <c r="DF77" s="945">
        <v>-2680049</v>
      </c>
      <c r="DG77" s="945">
        <v>0</v>
      </c>
      <c r="DH77" s="945">
        <v>-8406044</v>
      </c>
      <c r="DI77" s="945">
        <v>5774804</v>
      </c>
      <c r="DJ77" s="205"/>
      <c r="DK77" s="205"/>
      <c r="DL77" t="s">
        <v>913</v>
      </c>
      <c r="DM77" t="s">
        <v>913</v>
      </c>
      <c r="DN77" s="1419" t="s">
        <v>6951</v>
      </c>
      <c r="DO77" s="194" t="s">
        <v>4245</v>
      </c>
      <c r="DP77" s="1253" t="s">
        <v>938</v>
      </c>
    </row>
    <row r="78" spans="1:120" s="194" customFormat="1" x14ac:dyDescent="0.25">
      <c r="A78" s="199">
        <v>74</v>
      </c>
      <c r="B78" s="706" t="s">
        <v>233</v>
      </c>
      <c r="C78" s="1255" t="s">
        <v>234</v>
      </c>
      <c r="D78" s="945">
        <v>501644</v>
      </c>
      <c r="E78" s="945">
        <v>5036608</v>
      </c>
      <c r="F78" s="945">
        <v>0</v>
      </c>
      <c r="G78" s="945">
        <v>521644</v>
      </c>
      <c r="H78" s="945">
        <v>0</v>
      </c>
      <c r="I78" s="945">
        <v>0</v>
      </c>
      <c r="J78" s="945">
        <v>0</v>
      </c>
      <c r="K78" s="945">
        <v>0</v>
      </c>
      <c r="L78" s="945">
        <v>0</v>
      </c>
      <c r="M78" s="945">
        <v>0</v>
      </c>
      <c r="N78" s="945">
        <v>0</v>
      </c>
      <c r="O78" s="945">
        <v>0</v>
      </c>
      <c r="P78" s="945">
        <v>0</v>
      </c>
      <c r="Q78" s="945">
        <v>0</v>
      </c>
      <c r="R78" s="945">
        <v>32640500</v>
      </c>
      <c r="S78" s="945">
        <v>0</v>
      </c>
      <c r="T78" s="945">
        <v>2368065</v>
      </c>
      <c r="U78" s="945">
        <v>2920613</v>
      </c>
      <c r="V78" s="945">
        <v>0</v>
      </c>
      <c r="W78" s="945">
        <v>127298</v>
      </c>
      <c r="X78" s="945">
        <v>157001</v>
      </c>
      <c r="Y78" s="945">
        <v>0</v>
      </c>
      <c r="Z78" s="945">
        <v>0</v>
      </c>
      <c r="AA78" s="945">
        <v>0</v>
      </c>
      <c r="AB78" s="945">
        <v>0</v>
      </c>
      <c r="AC78" s="945">
        <v>264</v>
      </c>
      <c r="AD78" s="945">
        <v>324</v>
      </c>
      <c r="AE78" s="945">
        <v>0</v>
      </c>
      <c r="AF78" s="945">
        <v>0</v>
      </c>
      <c r="AG78" s="945">
        <v>0</v>
      </c>
      <c r="AH78" s="945">
        <v>0</v>
      </c>
      <c r="AI78" s="945">
        <v>0</v>
      </c>
      <c r="AJ78" s="945">
        <v>0</v>
      </c>
      <c r="AK78" s="945">
        <v>0</v>
      </c>
      <c r="AL78" s="945">
        <v>476094</v>
      </c>
      <c r="AM78" s="945">
        <v>587181</v>
      </c>
      <c r="AN78" s="945">
        <v>0</v>
      </c>
      <c r="AO78" s="945">
        <v>7217557</v>
      </c>
      <c r="AP78" s="945">
        <v>8901654</v>
      </c>
      <c r="AQ78" s="945">
        <v>0</v>
      </c>
      <c r="AR78" s="945">
        <v>20768682</v>
      </c>
      <c r="AS78" s="945">
        <v>9299410</v>
      </c>
      <c r="AT78" s="945">
        <v>11469272</v>
      </c>
      <c r="AU78" s="945">
        <v>0</v>
      </c>
      <c r="AV78" s="945">
        <v>5022516</v>
      </c>
      <c r="AW78" s="945">
        <v>2248888</v>
      </c>
      <c r="AX78" s="945">
        <v>2773628</v>
      </c>
      <c r="AY78" s="945">
        <v>0</v>
      </c>
      <c r="AZ78" s="945">
        <v>25791198</v>
      </c>
      <c r="BA78" s="945">
        <v>11548298</v>
      </c>
      <c r="BB78" s="945">
        <v>14242900</v>
      </c>
      <c r="BC78" s="945">
        <v>0</v>
      </c>
      <c r="BD78" s="945">
        <v>0</v>
      </c>
      <c r="BE78" s="945">
        <v>0</v>
      </c>
      <c r="BF78" s="945">
        <v>0</v>
      </c>
      <c r="BG78" s="945">
        <v>2397</v>
      </c>
      <c r="BH78" s="945">
        <v>2956</v>
      </c>
      <c r="BI78" s="945">
        <v>0</v>
      </c>
      <c r="BJ78" s="945">
        <v>0</v>
      </c>
      <c r="BK78" s="945">
        <v>0</v>
      </c>
      <c r="BL78" s="945">
        <v>0</v>
      </c>
      <c r="BM78" s="945">
        <v>0</v>
      </c>
      <c r="BN78" s="945">
        <v>0</v>
      </c>
      <c r="BO78" s="945">
        <v>0</v>
      </c>
      <c r="BP78" s="945">
        <v>2046200</v>
      </c>
      <c r="BQ78" s="945">
        <v>1860182</v>
      </c>
      <c r="BR78" s="945">
        <v>2294224</v>
      </c>
      <c r="BS78" s="945">
        <v>0</v>
      </c>
      <c r="BT78" s="945">
        <v>6200605</v>
      </c>
      <c r="BU78" s="945">
        <v>169823197</v>
      </c>
      <c r="BV78" s="945">
        <v>-2790709</v>
      </c>
      <c r="BW78" s="945">
        <v>0</v>
      </c>
      <c r="BX78" s="945">
        <v>2253286</v>
      </c>
      <c r="BY78" s="945">
        <v>0</v>
      </c>
      <c r="BZ78" s="945">
        <v>148640</v>
      </c>
      <c r="CA78" s="945">
        <v>-20183439</v>
      </c>
      <c r="CB78" s="945">
        <v>-138038</v>
      </c>
      <c r="CC78" s="945">
        <v>-16275420</v>
      </c>
      <c r="CD78" s="945">
        <v>-13086408</v>
      </c>
      <c r="CE78" s="945">
        <v>-29499866</v>
      </c>
      <c r="CF78" s="945">
        <v>6300935</v>
      </c>
      <c r="CG78" s="945">
        <v>2079308</v>
      </c>
      <c r="CH78" s="945">
        <v>1890281</v>
      </c>
      <c r="CI78" s="945">
        <v>2331346</v>
      </c>
      <c r="CJ78" s="945">
        <v>0</v>
      </c>
      <c r="CK78" s="945">
        <v>-9988032</v>
      </c>
      <c r="CL78" s="945">
        <v>4282353</v>
      </c>
      <c r="CM78" s="945">
        <v>-10935517</v>
      </c>
      <c r="CN78" s="945">
        <v>-34543</v>
      </c>
      <c r="CO78" s="945">
        <v>0</v>
      </c>
      <c r="CP78" s="945">
        <v>0</v>
      </c>
      <c r="CQ78" s="945">
        <v>0</v>
      </c>
      <c r="CR78" s="945">
        <v>-1264</v>
      </c>
      <c r="CS78" s="945">
        <v>-7926729</v>
      </c>
      <c r="CT78" s="945">
        <v>-89470</v>
      </c>
      <c r="CU78" s="945">
        <v>-18393</v>
      </c>
      <c r="CV78" s="945">
        <v>0</v>
      </c>
      <c r="CW78" s="945">
        <v>0</v>
      </c>
      <c r="CX78" s="945">
        <v>0</v>
      </c>
      <c r="CY78" s="945">
        <v>-22576500</v>
      </c>
      <c r="CZ78" s="945">
        <v>-320</v>
      </c>
      <c r="DA78" s="945">
        <v>168555194</v>
      </c>
      <c r="DB78" s="945">
        <v>217388740</v>
      </c>
      <c r="DC78" s="945">
        <v>151094602</v>
      </c>
      <c r="DD78" s="945">
        <v>-2727414</v>
      </c>
      <c r="DE78" s="945">
        <v>27990053</v>
      </c>
      <c r="DF78" s="945">
        <v>-17052113</v>
      </c>
      <c r="DG78" s="945">
        <v>0</v>
      </c>
      <c r="DH78" s="945">
        <v>-9645286</v>
      </c>
      <c r="DI78" s="945">
        <v>6300935</v>
      </c>
      <c r="DJ78" s="205"/>
      <c r="DK78" s="205"/>
      <c r="DL78" t="s">
        <v>913</v>
      </c>
      <c r="DM78" t="s">
        <v>913</v>
      </c>
      <c r="DN78" s="1419" t="s">
        <v>5499</v>
      </c>
      <c r="DO78" s="194" t="s">
        <v>4246</v>
      </c>
      <c r="DP78" s="1253" t="s">
        <v>4471</v>
      </c>
    </row>
    <row r="79" spans="1:120" s="194" customFormat="1" x14ac:dyDescent="0.25">
      <c r="A79" s="779">
        <v>75</v>
      </c>
      <c r="B79" s="706" t="s">
        <v>235</v>
      </c>
      <c r="C79" s="1255" t="s">
        <v>236</v>
      </c>
      <c r="D79" s="945">
        <v>101396</v>
      </c>
      <c r="E79" s="945">
        <v>939893</v>
      </c>
      <c r="F79" s="945">
        <v>0</v>
      </c>
      <c r="G79" s="945">
        <v>101396</v>
      </c>
      <c r="H79" s="945">
        <v>487217</v>
      </c>
      <c r="I79" s="945">
        <v>1110021</v>
      </c>
      <c r="J79" s="945">
        <v>0</v>
      </c>
      <c r="K79" s="945">
        <v>0</v>
      </c>
      <c r="L79" s="945">
        <v>0</v>
      </c>
      <c r="M79" s="945">
        <v>0</v>
      </c>
      <c r="N79" s="945">
        <v>110000</v>
      </c>
      <c r="O79" s="945">
        <v>0</v>
      </c>
      <c r="P79" s="945">
        <v>0</v>
      </c>
      <c r="Q79" s="945">
        <v>0</v>
      </c>
      <c r="R79" s="945">
        <v>11792350</v>
      </c>
      <c r="S79" s="945">
        <v>0</v>
      </c>
      <c r="T79" s="945">
        <v>750325</v>
      </c>
      <c r="U79" s="945">
        <v>168823</v>
      </c>
      <c r="V79" s="945">
        <v>18758</v>
      </c>
      <c r="W79" s="945">
        <v>61320</v>
      </c>
      <c r="X79" s="945">
        <v>13797</v>
      </c>
      <c r="Y79" s="945">
        <v>1533</v>
      </c>
      <c r="Z79" s="945">
        <v>0</v>
      </c>
      <c r="AA79" s="945">
        <v>0</v>
      </c>
      <c r="AB79" s="945">
        <v>0</v>
      </c>
      <c r="AC79" s="945">
        <v>7760</v>
      </c>
      <c r="AD79" s="945">
        <v>1746</v>
      </c>
      <c r="AE79" s="945">
        <v>194</v>
      </c>
      <c r="AF79" s="945">
        <v>5030</v>
      </c>
      <c r="AG79" s="945">
        <v>1132</v>
      </c>
      <c r="AH79" s="945">
        <v>126</v>
      </c>
      <c r="AI79" s="945">
        <v>0</v>
      </c>
      <c r="AJ79" s="945">
        <v>0</v>
      </c>
      <c r="AK79" s="945">
        <v>0</v>
      </c>
      <c r="AL79" s="945">
        <v>162733</v>
      </c>
      <c r="AM79" s="945">
        <v>36615</v>
      </c>
      <c r="AN79" s="945">
        <v>4068</v>
      </c>
      <c r="AO79" s="945">
        <v>1011607</v>
      </c>
      <c r="AP79" s="945">
        <v>227611</v>
      </c>
      <c r="AQ79" s="945">
        <v>25290</v>
      </c>
      <c r="AR79" s="945">
        <v>2645337</v>
      </c>
      <c r="AS79" s="945">
        <v>2178308</v>
      </c>
      <c r="AT79" s="945">
        <v>420326</v>
      </c>
      <c r="AU79" s="945">
        <v>46703</v>
      </c>
      <c r="AV79" s="945">
        <v>563120</v>
      </c>
      <c r="AW79" s="945">
        <v>450496</v>
      </c>
      <c r="AX79" s="945">
        <v>101362</v>
      </c>
      <c r="AY79" s="945">
        <v>11262</v>
      </c>
      <c r="AZ79" s="945">
        <v>3208457</v>
      </c>
      <c r="BA79" s="945">
        <v>2628804</v>
      </c>
      <c r="BB79" s="945">
        <v>521688</v>
      </c>
      <c r="BC79" s="945">
        <v>57965</v>
      </c>
      <c r="BD79" s="945">
        <v>0</v>
      </c>
      <c r="BE79" s="945">
        <v>0</v>
      </c>
      <c r="BF79" s="945">
        <v>0</v>
      </c>
      <c r="BG79" s="945">
        <v>0</v>
      </c>
      <c r="BH79" s="945">
        <v>0</v>
      </c>
      <c r="BI79" s="945">
        <v>0</v>
      </c>
      <c r="BJ79" s="945">
        <v>0</v>
      </c>
      <c r="BK79" s="945">
        <v>0</v>
      </c>
      <c r="BL79" s="945">
        <v>0</v>
      </c>
      <c r="BM79" s="945">
        <v>0</v>
      </c>
      <c r="BN79" s="945">
        <v>0</v>
      </c>
      <c r="BO79" s="945">
        <v>0</v>
      </c>
      <c r="BP79" s="945">
        <v>1198818</v>
      </c>
      <c r="BQ79" s="945">
        <v>959054</v>
      </c>
      <c r="BR79" s="945">
        <v>215787</v>
      </c>
      <c r="BS79" s="945">
        <v>23976</v>
      </c>
      <c r="BT79" s="945">
        <v>2397635</v>
      </c>
      <c r="BU79" s="945">
        <v>24375145</v>
      </c>
      <c r="BV79" s="945">
        <v>-157578</v>
      </c>
      <c r="BW79" s="945">
        <v>0</v>
      </c>
      <c r="BX79" s="945">
        <v>0</v>
      </c>
      <c r="BY79" s="945">
        <v>0</v>
      </c>
      <c r="BZ79" s="945">
        <v>5382</v>
      </c>
      <c r="CA79" s="945">
        <v>-727057</v>
      </c>
      <c r="CB79" s="945">
        <v>0</v>
      </c>
      <c r="CC79" s="945">
        <v>-1027476</v>
      </c>
      <c r="CD79" s="945">
        <v>-1597722</v>
      </c>
      <c r="CE79" s="945">
        <v>-2625198</v>
      </c>
      <c r="CF79" s="945">
        <v>2877441</v>
      </c>
      <c r="CG79" s="945">
        <v>1438720</v>
      </c>
      <c r="CH79" s="945">
        <v>1150975</v>
      </c>
      <c r="CI79" s="945">
        <v>258970</v>
      </c>
      <c r="CJ79" s="945">
        <v>28775</v>
      </c>
      <c r="CK79" s="945">
        <v>-2621692</v>
      </c>
      <c r="CL79" s="945">
        <v>594052</v>
      </c>
      <c r="CM79" s="945">
        <v>-2612980</v>
      </c>
      <c r="CN79" s="945">
        <v>-29717</v>
      </c>
      <c r="CO79" s="945">
        <v>-11226</v>
      </c>
      <c r="CP79" s="945">
        <v>-10035</v>
      </c>
      <c r="CQ79" s="945">
        <v>-19835</v>
      </c>
      <c r="CR79" s="945">
        <v>0</v>
      </c>
      <c r="CS79" s="945">
        <v>-477339</v>
      </c>
      <c r="CT79" s="945">
        <v>-28383</v>
      </c>
      <c r="CU79" s="945">
        <v>-3196</v>
      </c>
      <c r="CV79" s="945">
        <v>-4836</v>
      </c>
      <c r="CW79" s="945">
        <v>0</v>
      </c>
      <c r="CX79" s="945">
        <v>0</v>
      </c>
      <c r="CY79" s="945">
        <v>-2437417</v>
      </c>
      <c r="CZ79" s="945">
        <v>-110000</v>
      </c>
      <c r="DA79" s="945">
        <v>24441039</v>
      </c>
      <c r="DB79" s="945">
        <v>34266658</v>
      </c>
      <c r="DC79" s="945">
        <v>23518136</v>
      </c>
      <c r="DD79" s="945">
        <v>0</v>
      </c>
      <c r="DE79" s="945">
        <v>2520933</v>
      </c>
      <c r="DF79" s="945">
        <v>-860889</v>
      </c>
      <c r="DG79" s="945">
        <v>-298744</v>
      </c>
      <c r="DH79" s="945">
        <v>-1254767</v>
      </c>
      <c r="DI79" s="945">
        <v>2877441</v>
      </c>
      <c r="DJ79" s="205"/>
      <c r="DK79" s="205"/>
      <c r="DL79" t="s">
        <v>913</v>
      </c>
      <c r="DM79" t="s">
        <v>913</v>
      </c>
      <c r="DN79" s="1419" t="s">
        <v>5499</v>
      </c>
      <c r="DO79" s="194" t="s">
        <v>4247</v>
      </c>
      <c r="DP79" s="1253" t="s">
        <v>4470</v>
      </c>
    </row>
    <row r="80" spans="1:120" s="194" customFormat="1" x14ac:dyDescent="0.25">
      <c r="A80" s="199">
        <v>76</v>
      </c>
      <c r="B80" s="706" t="s">
        <v>237</v>
      </c>
      <c r="C80" s="1255" t="s">
        <v>238</v>
      </c>
      <c r="D80" s="945">
        <v>266348</v>
      </c>
      <c r="E80" s="945">
        <v>1596292</v>
      </c>
      <c r="F80" s="945">
        <v>27092</v>
      </c>
      <c r="G80" s="945">
        <v>266348</v>
      </c>
      <c r="H80" s="945">
        <v>2155390</v>
      </c>
      <c r="I80" s="945">
        <v>581282</v>
      </c>
      <c r="J80" s="945">
        <v>130102</v>
      </c>
      <c r="K80" s="945">
        <v>0</v>
      </c>
      <c r="L80" s="945">
        <v>0</v>
      </c>
      <c r="M80" s="945">
        <v>0</v>
      </c>
      <c r="N80" s="945">
        <v>0</v>
      </c>
      <c r="O80" s="945">
        <v>0</v>
      </c>
      <c r="P80" s="945">
        <v>0</v>
      </c>
      <c r="Q80" s="945">
        <v>0</v>
      </c>
      <c r="R80" s="945">
        <v>17568625</v>
      </c>
      <c r="S80" s="945">
        <v>154750</v>
      </c>
      <c r="T80" s="945">
        <v>2346778</v>
      </c>
      <c r="U80" s="945">
        <v>509510</v>
      </c>
      <c r="V80" s="945">
        <v>56612</v>
      </c>
      <c r="W80" s="945">
        <v>93369</v>
      </c>
      <c r="X80" s="945">
        <v>20555</v>
      </c>
      <c r="Y80" s="945">
        <v>2284</v>
      </c>
      <c r="Z80" s="945">
        <v>3833</v>
      </c>
      <c r="AA80" s="945">
        <v>862</v>
      </c>
      <c r="AB80" s="945">
        <v>96</v>
      </c>
      <c r="AC80" s="945">
        <v>17136</v>
      </c>
      <c r="AD80" s="945">
        <v>3856</v>
      </c>
      <c r="AE80" s="945">
        <v>428</v>
      </c>
      <c r="AF80" s="945">
        <v>18009</v>
      </c>
      <c r="AG80" s="945">
        <v>4052</v>
      </c>
      <c r="AH80" s="945">
        <v>450</v>
      </c>
      <c r="AI80" s="945">
        <v>0</v>
      </c>
      <c r="AJ80" s="945">
        <v>0</v>
      </c>
      <c r="AK80" s="945">
        <v>0</v>
      </c>
      <c r="AL80" s="945">
        <v>244242</v>
      </c>
      <c r="AM80" s="945">
        <v>53745</v>
      </c>
      <c r="AN80" s="945">
        <v>5972</v>
      </c>
      <c r="AO80" s="945">
        <v>2804847</v>
      </c>
      <c r="AP80" s="945">
        <v>624741</v>
      </c>
      <c r="AQ80" s="945">
        <v>69416</v>
      </c>
      <c r="AR80" s="945">
        <v>4098017</v>
      </c>
      <c r="AS80" s="945">
        <v>3355497</v>
      </c>
      <c r="AT80" s="945">
        <v>670775</v>
      </c>
      <c r="AU80" s="945">
        <v>71745</v>
      </c>
      <c r="AV80" s="945">
        <v>1630176</v>
      </c>
      <c r="AW80" s="945">
        <v>1322789</v>
      </c>
      <c r="AX80" s="945">
        <v>276648</v>
      </c>
      <c r="AY80" s="945">
        <v>30739</v>
      </c>
      <c r="AZ80" s="945">
        <v>5728193</v>
      </c>
      <c r="BA80" s="945">
        <v>4678286</v>
      </c>
      <c r="BB80" s="945">
        <v>947423</v>
      </c>
      <c r="BC80" s="945">
        <v>102484</v>
      </c>
      <c r="BD80" s="945">
        <v>0</v>
      </c>
      <c r="BE80" s="945">
        <v>0</v>
      </c>
      <c r="BF80" s="945">
        <v>0</v>
      </c>
      <c r="BG80" s="945">
        <v>259350</v>
      </c>
      <c r="BH80" s="945">
        <v>0</v>
      </c>
      <c r="BI80" s="945">
        <v>0</v>
      </c>
      <c r="BJ80" s="945">
        <v>0</v>
      </c>
      <c r="BK80" s="945">
        <v>0</v>
      </c>
      <c r="BL80" s="945">
        <v>0</v>
      </c>
      <c r="BM80" s="945">
        <v>0</v>
      </c>
      <c r="BN80" s="945">
        <v>0</v>
      </c>
      <c r="BO80" s="945">
        <v>0</v>
      </c>
      <c r="BP80" s="945">
        <v>-809757</v>
      </c>
      <c r="BQ80" s="945">
        <v>-647806</v>
      </c>
      <c r="BR80" s="945">
        <v>-145756</v>
      </c>
      <c r="BS80" s="945">
        <v>-16195</v>
      </c>
      <c r="BT80" s="945">
        <v>-1619514</v>
      </c>
      <c r="BU80" s="945">
        <v>36617513</v>
      </c>
      <c r="BV80" s="945">
        <v>-7909</v>
      </c>
      <c r="BW80" s="945">
        <v>0</v>
      </c>
      <c r="BX80" s="945">
        <v>0</v>
      </c>
      <c r="BY80" s="945">
        <v>0</v>
      </c>
      <c r="BZ80" s="945">
        <v>51372</v>
      </c>
      <c r="CA80" s="945">
        <v>-451751</v>
      </c>
      <c r="CB80" s="945">
        <v>0</v>
      </c>
      <c r="CC80" s="945">
        <v>-844830</v>
      </c>
      <c r="CD80" s="945">
        <v>-1073558</v>
      </c>
      <c r="CE80" s="945">
        <v>-1918388</v>
      </c>
      <c r="CF80" s="945">
        <v>-3455333</v>
      </c>
      <c r="CG80" s="945">
        <v>-2081220</v>
      </c>
      <c r="CH80" s="945">
        <v>-1382132</v>
      </c>
      <c r="CI80" s="945">
        <v>42572</v>
      </c>
      <c r="CJ80" s="945">
        <v>-34552</v>
      </c>
      <c r="CK80" s="945">
        <v>-8313969</v>
      </c>
      <c r="CL80" s="945">
        <v>878882</v>
      </c>
      <c r="CM80" s="945">
        <v>-3939163</v>
      </c>
      <c r="CN80" s="945">
        <v>-567297</v>
      </c>
      <c r="CO80" s="945">
        <v>-42302</v>
      </c>
      <c r="CP80" s="945">
        <v>-42302</v>
      </c>
      <c r="CQ80" s="945">
        <v>-43315</v>
      </c>
      <c r="CR80" s="945">
        <v>0</v>
      </c>
      <c r="CS80" s="945">
        <v>-903034</v>
      </c>
      <c r="CT80" s="945">
        <v>-148452</v>
      </c>
      <c r="CU80" s="945">
        <v>-445</v>
      </c>
      <c r="CV80" s="945">
        <v>-106370</v>
      </c>
      <c r="CW80" s="945">
        <v>0</v>
      </c>
      <c r="CX80" s="945">
        <v>0</v>
      </c>
      <c r="CY80" s="945">
        <v>-6584870</v>
      </c>
      <c r="CZ80" s="945">
        <v>0</v>
      </c>
      <c r="DA80" s="945">
        <v>32948794</v>
      </c>
      <c r="DB80" s="945">
        <v>57439235</v>
      </c>
      <c r="DC80" s="945">
        <v>32964817</v>
      </c>
      <c r="DD80" s="945">
        <v>-119069</v>
      </c>
      <c r="DE80" s="945">
        <v>1004574</v>
      </c>
      <c r="DF80" s="945">
        <v>-1148582</v>
      </c>
      <c r="DG80" s="945">
        <v>-1636839</v>
      </c>
      <c r="DH80" s="945">
        <v>-492097</v>
      </c>
      <c r="DI80" s="945">
        <v>-3455333</v>
      </c>
      <c r="DJ80" s="205"/>
      <c r="DK80" s="205"/>
      <c r="DL80" t="s">
        <v>913</v>
      </c>
      <c r="DM80" t="s">
        <v>913</v>
      </c>
      <c r="DN80" s="1419" t="s">
        <v>5499</v>
      </c>
      <c r="DO80" s="194" t="s">
        <v>4248</v>
      </c>
      <c r="DP80" s="1253" t="s">
        <v>4473</v>
      </c>
    </row>
    <row r="81" spans="1:120" s="194" customFormat="1" x14ac:dyDescent="0.25">
      <c r="A81" s="779">
        <v>77</v>
      </c>
      <c r="B81" s="706" t="s">
        <v>239</v>
      </c>
      <c r="C81" s="1255" t="s">
        <v>240</v>
      </c>
      <c r="D81" s="945">
        <v>159045</v>
      </c>
      <c r="E81" s="945">
        <v>1817448</v>
      </c>
      <c r="F81" s="945">
        <v>8982</v>
      </c>
      <c r="G81" s="945">
        <v>159045</v>
      </c>
      <c r="H81" s="945">
        <v>0</v>
      </c>
      <c r="I81" s="945">
        <v>73703</v>
      </c>
      <c r="J81" s="945">
        <v>0</v>
      </c>
      <c r="K81" s="945">
        <v>0</v>
      </c>
      <c r="L81" s="945">
        <v>0</v>
      </c>
      <c r="M81" s="945">
        <v>0</v>
      </c>
      <c r="N81" s="945">
        <v>6599</v>
      </c>
      <c r="O81" s="945">
        <v>0</v>
      </c>
      <c r="P81" s="945">
        <v>0</v>
      </c>
      <c r="Q81" s="945">
        <v>0</v>
      </c>
      <c r="R81" s="945">
        <v>19604058</v>
      </c>
      <c r="S81" s="945">
        <v>0</v>
      </c>
      <c r="T81" s="945">
        <v>1218760</v>
      </c>
      <c r="U81" s="945">
        <v>272393</v>
      </c>
      <c r="V81" s="945">
        <v>30266</v>
      </c>
      <c r="W81" s="945">
        <v>101941</v>
      </c>
      <c r="X81" s="945">
        <v>22937</v>
      </c>
      <c r="Y81" s="945">
        <v>2549</v>
      </c>
      <c r="Z81" s="945">
        <v>7736</v>
      </c>
      <c r="AA81" s="945">
        <v>1740</v>
      </c>
      <c r="AB81" s="945">
        <v>193</v>
      </c>
      <c r="AC81" s="945">
        <v>4180</v>
      </c>
      <c r="AD81" s="945">
        <v>940</v>
      </c>
      <c r="AE81" s="945">
        <v>104</v>
      </c>
      <c r="AF81" s="945">
        <v>3446</v>
      </c>
      <c r="AG81" s="945">
        <v>775</v>
      </c>
      <c r="AH81" s="945">
        <v>86</v>
      </c>
      <c r="AI81" s="945">
        <v>0</v>
      </c>
      <c r="AJ81" s="945">
        <v>0</v>
      </c>
      <c r="AK81" s="945">
        <v>0</v>
      </c>
      <c r="AL81" s="945">
        <v>318504</v>
      </c>
      <c r="AM81" s="945">
        <v>71541</v>
      </c>
      <c r="AN81" s="945">
        <v>7949</v>
      </c>
      <c r="AO81" s="945">
        <v>2118056</v>
      </c>
      <c r="AP81" s="945">
        <v>476563</v>
      </c>
      <c r="AQ81" s="945">
        <v>52951</v>
      </c>
      <c r="AR81" s="945">
        <v>3318339</v>
      </c>
      <c r="AS81" s="945">
        <v>2657839</v>
      </c>
      <c r="AT81" s="945">
        <v>594450</v>
      </c>
      <c r="AU81" s="945">
        <v>66050</v>
      </c>
      <c r="AV81" s="945">
        <v>1058056</v>
      </c>
      <c r="AW81" s="945">
        <v>846876</v>
      </c>
      <c r="AX81" s="945">
        <v>190062</v>
      </c>
      <c r="AY81" s="945">
        <v>21118</v>
      </c>
      <c r="AZ81" s="945">
        <v>4376395</v>
      </c>
      <c r="BA81" s="945">
        <v>3504715</v>
      </c>
      <c r="BB81" s="945">
        <v>784512</v>
      </c>
      <c r="BC81" s="945">
        <v>87168</v>
      </c>
      <c r="BD81" s="945">
        <v>0</v>
      </c>
      <c r="BE81" s="945">
        <v>0</v>
      </c>
      <c r="BF81" s="945">
        <v>0</v>
      </c>
      <c r="BG81" s="945">
        <v>0</v>
      </c>
      <c r="BH81" s="945">
        <v>0</v>
      </c>
      <c r="BI81" s="945">
        <v>0</v>
      </c>
      <c r="BJ81" s="945">
        <v>0</v>
      </c>
      <c r="BK81" s="945">
        <v>0</v>
      </c>
      <c r="BL81" s="945">
        <v>0</v>
      </c>
      <c r="BM81" s="945">
        <v>0</v>
      </c>
      <c r="BN81" s="945">
        <v>0</v>
      </c>
      <c r="BO81" s="945">
        <v>0</v>
      </c>
      <c r="BP81" s="945">
        <v>911866</v>
      </c>
      <c r="BQ81" s="945">
        <v>729493</v>
      </c>
      <c r="BR81" s="945">
        <v>164136</v>
      </c>
      <c r="BS81" s="945">
        <v>18237</v>
      </c>
      <c r="BT81" s="945">
        <v>1823733</v>
      </c>
      <c r="BU81" s="945">
        <v>33994961</v>
      </c>
      <c r="BV81" s="945">
        <v>-464050</v>
      </c>
      <c r="BW81" s="945">
        <v>0</v>
      </c>
      <c r="BX81" s="945">
        <v>0</v>
      </c>
      <c r="BY81" s="945">
        <v>0</v>
      </c>
      <c r="BZ81" s="945">
        <v>13829</v>
      </c>
      <c r="CA81" s="945">
        <v>-464050</v>
      </c>
      <c r="CB81" s="945">
        <v>0</v>
      </c>
      <c r="CC81" s="945">
        <v>0</v>
      </c>
      <c r="CD81" s="945">
        <v>-3318217</v>
      </c>
      <c r="CE81" s="945">
        <v>-3318217</v>
      </c>
      <c r="CF81" s="945">
        <v>1286773</v>
      </c>
      <c r="CG81" s="945">
        <v>643387</v>
      </c>
      <c r="CH81" s="945">
        <v>514711</v>
      </c>
      <c r="CI81" s="945">
        <v>115806</v>
      </c>
      <c r="CJ81" s="945">
        <v>12870</v>
      </c>
      <c r="CK81" s="945">
        <v>-4162351</v>
      </c>
      <c r="CL81" s="945">
        <v>764104</v>
      </c>
      <c r="CM81" s="945">
        <v>-3644821</v>
      </c>
      <c r="CN81" s="945">
        <v>-38599</v>
      </c>
      <c r="CO81" s="945">
        <v>-8490</v>
      </c>
      <c r="CP81" s="945">
        <v>0</v>
      </c>
      <c r="CQ81" s="945">
        <v>-10623</v>
      </c>
      <c r="CR81" s="945">
        <v>-100736</v>
      </c>
      <c r="CS81" s="945">
        <v>-1580456</v>
      </c>
      <c r="CT81" s="945">
        <v>-219070</v>
      </c>
      <c r="CU81" s="945">
        <v>-651</v>
      </c>
      <c r="CV81" s="945">
        <v>-4825</v>
      </c>
      <c r="CW81" s="945">
        <v>0</v>
      </c>
      <c r="CX81" s="945">
        <v>0</v>
      </c>
      <c r="CY81" s="945">
        <v>-4942473</v>
      </c>
      <c r="CZ81" s="945">
        <v>-6768</v>
      </c>
      <c r="DA81" s="945">
        <v>31871069</v>
      </c>
      <c r="DB81" s="945">
        <v>46217531</v>
      </c>
      <c r="DC81" s="945">
        <v>27682778</v>
      </c>
      <c r="DD81" s="945">
        <v>-402300</v>
      </c>
      <c r="DE81" s="945">
        <v>1675729</v>
      </c>
      <c r="DF81" s="945">
        <v>-1379504</v>
      </c>
      <c r="DG81" s="945">
        <v>0</v>
      </c>
      <c r="DH81" s="945">
        <v>-2087628</v>
      </c>
      <c r="DI81" s="945">
        <v>1242358</v>
      </c>
      <c r="DJ81" s="205"/>
      <c r="DK81" s="205"/>
      <c r="DL81" t="s">
        <v>913</v>
      </c>
      <c r="DM81" t="s">
        <v>913</v>
      </c>
      <c r="DN81" s="1419" t="s">
        <v>5499</v>
      </c>
      <c r="DO81" s="194" t="s">
        <v>4249</v>
      </c>
      <c r="DP81" s="1253" t="s">
        <v>4468</v>
      </c>
    </row>
    <row r="82" spans="1:120" s="194" customFormat="1" x14ac:dyDescent="0.25">
      <c r="A82" s="199">
        <v>78</v>
      </c>
      <c r="B82" s="706" t="s">
        <v>241</v>
      </c>
      <c r="C82" s="1255" t="s">
        <v>242</v>
      </c>
      <c r="D82" s="945">
        <v>202531</v>
      </c>
      <c r="E82" s="945">
        <v>3099605</v>
      </c>
      <c r="F82" s="945">
        <v>0</v>
      </c>
      <c r="G82" s="945">
        <v>202531</v>
      </c>
      <c r="H82" s="945">
        <v>0</v>
      </c>
      <c r="I82" s="945">
        <v>91391</v>
      </c>
      <c r="J82" s="945">
        <v>0</v>
      </c>
      <c r="K82" s="945">
        <v>0</v>
      </c>
      <c r="L82" s="945">
        <v>0</v>
      </c>
      <c r="M82" s="945">
        <v>0</v>
      </c>
      <c r="N82" s="945">
        <v>0</v>
      </c>
      <c r="O82" s="945">
        <v>0</v>
      </c>
      <c r="P82" s="945">
        <v>0</v>
      </c>
      <c r="Q82" s="945">
        <v>0</v>
      </c>
      <c r="R82" s="945">
        <v>23529775</v>
      </c>
      <c r="S82" s="945">
        <v>0</v>
      </c>
      <c r="T82" s="945">
        <v>1563692</v>
      </c>
      <c r="U82" s="945">
        <v>390923</v>
      </c>
      <c r="V82" s="945">
        <v>0</v>
      </c>
      <c r="W82" s="945">
        <v>122355</v>
      </c>
      <c r="X82" s="945">
        <v>30589</v>
      </c>
      <c r="Y82" s="945">
        <v>0</v>
      </c>
      <c r="Z82" s="945">
        <v>0</v>
      </c>
      <c r="AA82" s="945">
        <v>0</v>
      </c>
      <c r="AB82" s="945">
        <v>0</v>
      </c>
      <c r="AC82" s="945">
        <v>4453</v>
      </c>
      <c r="AD82" s="945">
        <v>1113</v>
      </c>
      <c r="AE82" s="945">
        <v>0</v>
      </c>
      <c r="AF82" s="945">
        <v>12371</v>
      </c>
      <c r="AG82" s="945">
        <v>3093</v>
      </c>
      <c r="AH82" s="945">
        <v>0</v>
      </c>
      <c r="AI82" s="945">
        <v>600</v>
      </c>
      <c r="AJ82" s="945">
        <v>150</v>
      </c>
      <c r="AK82" s="945">
        <v>0</v>
      </c>
      <c r="AL82" s="945">
        <v>478642</v>
      </c>
      <c r="AM82" s="945">
        <v>119660</v>
      </c>
      <c r="AN82" s="945">
        <v>0</v>
      </c>
      <c r="AO82" s="945">
        <v>2234189</v>
      </c>
      <c r="AP82" s="945">
        <v>558547</v>
      </c>
      <c r="AQ82" s="945">
        <v>0</v>
      </c>
      <c r="AR82" s="945">
        <v>4827571</v>
      </c>
      <c r="AS82" s="945">
        <v>3865497</v>
      </c>
      <c r="AT82" s="945">
        <v>962074</v>
      </c>
      <c r="AU82" s="945">
        <v>0</v>
      </c>
      <c r="AV82" s="945">
        <v>1244225</v>
      </c>
      <c r="AW82" s="945">
        <v>995380</v>
      </c>
      <c r="AX82" s="945">
        <v>248845</v>
      </c>
      <c r="AY82" s="945">
        <v>0</v>
      </c>
      <c r="AZ82" s="945">
        <v>6071796</v>
      </c>
      <c r="BA82" s="945">
        <v>4860877</v>
      </c>
      <c r="BB82" s="945">
        <v>1210919</v>
      </c>
      <c r="BC82" s="945">
        <v>0</v>
      </c>
      <c r="BD82" s="945">
        <v>0</v>
      </c>
      <c r="BE82" s="945">
        <v>0</v>
      </c>
      <c r="BF82" s="945">
        <v>0</v>
      </c>
      <c r="BG82" s="945">
        <v>0</v>
      </c>
      <c r="BH82" s="945">
        <v>0</v>
      </c>
      <c r="BI82" s="945">
        <v>0</v>
      </c>
      <c r="BJ82" s="945">
        <v>0</v>
      </c>
      <c r="BK82" s="945">
        <v>0</v>
      </c>
      <c r="BL82" s="945">
        <v>0</v>
      </c>
      <c r="BM82" s="945">
        <v>0</v>
      </c>
      <c r="BN82" s="945">
        <v>0</v>
      </c>
      <c r="BO82" s="945">
        <v>0</v>
      </c>
      <c r="BP82" s="945">
        <v>321404</v>
      </c>
      <c r="BQ82" s="945">
        <v>257123</v>
      </c>
      <c r="BR82" s="945">
        <v>64281</v>
      </c>
      <c r="BS82" s="945">
        <v>0</v>
      </c>
      <c r="BT82" s="945">
        <v>642808</v>
      </c>
      <c r="BU82" s="945">
        <v>50553292</v>
      </c>
      <c r="BV82" s="945">
        <v>178208</v>
      </c>
      <c r="BW82" s="945">
        <v>0</v>
      </c>
      <c r="BX82" s="945">
        <v>80879</v>
      </c>
      <c r="BY82" s="945">
        <v>0</v>
      </c>
      <c r="BZ82" s="945">
        <v>-1045</v>
      </c>
      <c r="CA82" s="945">
        <v>-1593596</v>
      </c>
      <c r="CB82" s="945">
        <v>-2</v>
      </c>
      <c r="CC82" s="945">
        <v>-2510878</v>
      </c>
      <c r="CD82" s="945">
        <v>-605520</v>
      </c>
      <c r="CE82" s="945">
        <v>-3116401</v>
      </c>
      <c r="CF82" s="945">
        <v>303639</v>
      </c>
      <c r="CG82" s="945">
        <v>151822</v>
      </c>
      <c r="CH82" s="945">
        <v>121454</v>
      </c>
      <c r="CI82" s="945">
        <v>30363</v>
      </c>
      <c r="CJ82" s="945">
        <v>0</v>
      </c>
      <c r="CK82" s="945">
        <v>-5200070</v>
      </c>
      <c r="CL82" s="945">
        <v>1176521</v>
      </c>
      <c r="CM82" s="945">
        <v>-5457316</v>
      </c>
      <c r="CN82" s="945">
        <v>-82284</v>
      </c>
      <c r="CO82" s="945">
        <v>-29645</v>
      </c>
      <c r="CP82" s="945">
        <v>-29532</v>
      </c>
      <c r="CQ82" s="945">
        <v>-11276</v>
      </c>
      <c r="CR82" s="945">
        <v>0</v>
      </c>
      <c r="CS82" s="945">
        <v>-2122655</v>
      </c>
      <c r="CT82" s="945">
        <v>-223322</v>
      </c>
      <c r="CU82" s="945">
        <v>-43184</v>
      </c>
      <c r="CV82" s="945">
        <v>0</v>
      </c>
      <c r="CW82" s="945">
        <v>0</v>
      </c>
      <c r="CX82" s="945">
        <v>0</v>
      </c>
      <c r="CY82" s="945">
        <v>-5295458</v>
      </c>
      <c r="CZ82" s="945">
        <v>0</v>
      </c>
      <c r="DA82" s="945">
        <v>49810656</v>
      </c>
      <c r="DB82" s="945">
        <v>67656328</v>
      </c>
      <c r="DC82" s="945">
        <v>41736647</v>
      </c>
      <c r="DD82" s="945">
        <v>-327155</v>
      </c>
      <c r="DE82" s="945">
        <v>2720522</v>
      </c>
      <c r="DF82" s="945">
        <v>-1053761</v>
      </c>
      <c r="DG82" s="945">
        <v>0</v>
      </c>
      <c r="DH82" s="945">
        <v>-2371531</v>
      </c>
      <c r="DI82" s="945">
        <v>303639</v>
      </c>
      <c r="DJ82" s="205"/>
      <c r="DK82" s="205"/>
      <c r="DL82" t="s">
        <v>913</v>
      </c>
      <c r="DM82" t="s">
        <v>913</v>
      </c>
      <c r="DN82" s="1419" t="s">
        <v>5499</v>
      </c>
      <c r="DO82" s="194" t="s">
        <v>4250</v>
      </c>
      <c r="DP82" s="1253" t="s">
        <v>4470</v>
      </c>
    </row>
    <row r="83" spans="1:120" s="194" customFormat="1" x14ac:dyDescent="0.25">
      <c r="A83" s="779">
        <v>79</v>
      </c>
      <c r="B83" s="706" t="s">
        <v>243</v>
      </c>
      <c r="C83" s="1255" t="s">
        <v>244</v>
      </c>
      <c r="D83" s="945">
        <v>259139</v>
      </c>
      <c r="E83" s="945">
        <v>1304112</v>
      </c>
      <c r="F83" s="945">
        <v>0</v>
      </c>
      <c r="G83" s="945">
        <v>259139</v>
      </c>
      <c r="H83" s="945">
        <v>0</v>
      </c>
      <c r="I83" s="945">
        <v>4953161</v>
      </c>
      <c r="J83" s="945">
        <v>236484</v>
      </c>
      <c r="K83" s="945">
        <v>0</v>
      </c>
      <c r="L83" s="945">
        <v>0</v>
      </c>
      <c r="M83" s="945">
        <v>0</v>
      </c>
      <c r="N83" s="945">
        <v>0</v>
      </c>
      <c r="O83" s="945">
        <v>0</v>
      </c>
      <c r="P83" s="945">
        <v>0</v>
      </c>
      <c r="Q83" s="945">
        <v>0</v>
      </c>
      <c r="R83" s="945">
        <v>19641325</v>
      </c>
      <c r="S83" s="945">
        <v>0</v>
      </c>
      <c r="T83" s="945">
        <v>1965756</v>
      </c>
      <c r="U83" s="945">
        <v>491439</v>
      </c>
      <c r="V83" s="945">
        <v>0</v>
      </c>
      <c r="W83" s="945">
        <v>102135</v>
      </c>
      <c r="X83" s="945">
        <v>25534</v>
      </c>
      <c r="Y83" s="945">
        <v>0</v>
      </c>
      <c r="Z83" s="945">
        <v>4542</v>
      </c>
      <c r="AA83" s="945">
        <v>1135</v>
      </c>
      <c r="AB83" s="945">
        <v>0</v>
      </c>
      <c r="AC83" s="945">
        <v>15938</v>
      </c>
      <c r="AD83" s="945">
        <v>3985</v>
      </c>
      <c r="AE83" s="945">
        <v>0</v>
      </c>
      <c r="AF83" s="945">
        <v>24846</v>
      </c>
      <c r="AG83" s="945">
        <v>6211</v>
      </c>
      <c r="AH83" s="945">
        <v>0</v>
      </c>
      <c r="AI83" s="945">
        <v>0</v>
      </c>
      <c r="AJ83" s="945">
        <v>0</v>
      </c>
      <c r="AK83" s="945">
        <v>0</v>
      </c>
      <c r="AL83" s="945">
        <v>156926</v>
      </c>
      <c r="AM83" s="945">
        <v>39231</v>
      </c>
      <c r="AN83" s="945">
        <v>0</v>
      </c>
      <c r="AO83" s="945">
        <v>3282164</v>
      </c>
      <c r="AP83" s="945">
        <v>820541</v>
      </c>
      <c r="AQ83" s="945">
        <v>0</v>
      </c>
      <c r="AR83" s="945">
        <v>4525904</v>
      </c>
      <c r="AS83" s="945">
        <v>3772182</v>
      </c>
      <c r="AT83" s="945">
        <v>753722</v>
      </c>
      <c r="AU83" s="945">
        <v>0</v>
      </c>
      <c r="AV83" s="945">
        <v>1546594</v>
      </c>
      <c r="AW83" s="945">
        <v>1237275</v>
      </c>
      <c r="AX83" s="945">
        <v>309319</v>
      </c>
      <c r="AY83" s="945">
        <v>0</v>
      </c>
      <c r="AZ83" s="945">
        <v>6072498</v>
      </c>
      <c r="BA83" s="945">
        <v>5009457</v>
      </c>
      <c r="BB83" s="945">
        <v>1063041</v>
      </c>
      <c r="BC83" s="945">
        <v>0</v>
      </c>
      <c r="BD83" s="945">
        <v>0</v>
      </c>
      <c r="BE83" s="945">
        <v>0</v>
      </c>
      <c r="BF83" s="945">
        <v>0</v>
      </c>
      <c r="BG83" s="945">
        <v>0</v>
      </c>
      <c r="BH83" s="945">
        <v>0</v>
      </c>
      <c r="BI83" s="945">
        <v>0</v>
      </c>
      <c r="BJ83" s="945">
        <v>0</v>
      </c>
      <c r="BK83" s="945">
        <v>0</v>
      </c>
      <c r="BL83" s="945">
        <v>0</v>
      </c>
      <c r="BM83" s="945">
        <v>0</v>
      </c>
      <c r="BN83" s="945">
        <v>0</v>
      </c>
      <c r="BO83" s="945">
        <v>0</v>
      </c>
      <c r="BP83" s="945">
        <v>194003</v>
      </c>
      <c r="BQ83" s="945">
        <v>155202</v>
      </c>
      <c r="BR83" s="945">
        <v>38801</v>
      </c>
      <c r="BS83" s="945">
        <v>0</v>
      </c>
      <c r="BT83" s="945">
        <v>388006</v>
      </c>
      <c r="BU83" s="945">
        <v>37186675</v>
      </c>
      <c r="BV83" s="945">
        <v>481410</v>
      </c>
      <c r="BW83" s="945">
        <v>0</v>
      </c>
      <c r="BX83" s="945">
        <v>89247</v>
      </c>
      <c r="BY83" s="945">
        <v>0</v>
      </c>
      <c r="BZ83" s="945">
        <v>3941</v>
      </c>
      <c r="CA83" s="945">
        <v>-1751000</v>
      </c>
      <c r="CB83" s="945">
        <v>0</v>
      </c>
      <c r="CC83" s="945">
        <v>-1078362</v>
      </c>
      <c r="CD83" s="945">
        <v>148362</v>
      </c>
      <c r="CE83" s="945">
        <v>-930000</v>
      </c>
      <c r="CF83" s="945">
        <v>294247</v>
      </c>
      <c r="CG83" s="945">
        <v>147125</v>
      </c>
      <c r="CH83" s="945">
        <v>117698</v>
      </c>
      <c r="CI83" s="945">
        <v>29424</v>
      </c>
      <c r="CJ83" s="945">
        <v>0</v>
      </c>
      <c r="CK83" s="945">
        <v>-7309246</v>
      </c>
      <c r="CL83" s="945">
        <v>895214</v>
      </c>
      <c r="CM83" s="945">
        <v>-3291077</v>
      </c>
      <c r="CN83" s="945">
        <v>-87651</v>
      </c>
      <c r="CO83" s="945">
        <v>-63725</v>
      </c>
      <c r="CP83" s="945">
        <v>-63725</v>
      </c>
      <c r="CQ83" s="945">
        <v>-39356</v>
      </c>
      <c r="CR83" s="945">
        <v>-221</v>
      </c>
      <c r="CS83" s="945">
        <v>-797942</v>
      </c>
      <c r="CT83" s="945">
        <v>-63309</v>
      </c>
      <c r="CU83" s="945">
        <v>0</v>
      </c>
      <c r="CV83" s="945">
        <v>-5404</v>
      </c>
      <c r="CW83" s="945">
        <v>0</v>
      </c>
      <c r="CX83" s="945">
        <v>0</v>
      </c>
      <c r="CY83" s="945">
        <v>-7844453</v>
      </c>
      <c r="CZ83" s="945">
        <v>0</v>
      </c>
      <c r="DA83" s="945">
        <v>32069572</v>
      </c>
      <c r="DB83" s="945">
        <v>57061796</v>
      </c>
      <c r="DC83" s="945">
        <v>34024548</v>
      </c>
      <c r="DD83" s="945">
        <v>-258590</v>
      </c>
      <c r="DE83" s="945">
        <v>6154926</v>
      </c>
      <c r="DF83" s="945">
        <v>-1985532</v>
      </c>
      <c r="DG83" s="945">
        <v>0</v>
      </c>
      <c r="DH83" s="945">
        <v>-1449734</v>
      </c>
      <c r="DI83" s="945">
        <v>294183</v>
      </c>
      <c r="DJ83" s="205"/>
      <c r="DK83" s="205"/>
      <c r="DL83" t="s">
        <v>913</v>
      </c>
      <c r="DM83" t="s">
        <v>914</v>
      </c>
      <c r="DN83" s="1419" t="s">
        <v>5499</v>
      </c>
      <c r="DO83" s="194" t="s">
        <v>4251</v>
      </c>
      <c r="DP83" s="1253" t="s">
        <v>4469</v>
      </c>
    </row>
    <row r="84" spans="1:120" s="194" customFormat="1" x14ac:dyDescent="0.25">
      <c r="A84" s="199">
        <v>80</v>
      </c>
      <c r="B84" s="706" t="s">
        <v>819</v>
      </c>
      <c r="C84" s="1255" t="s">
        <v>246</v>
      </c>
      <c r="D84" s="945">
        <v>459981</v>
      </c>
      <c r="E84" s="945">
        <v>2685611</v>
      </c>
      <c r="F84" s="945">
        <v>374</v>
      </c>
      <c r="G84" s="945">
        <v>459981</v>
      </c>
      <c r="H84" s="945">
        <v>1586041</v>
      </c>
      <c r="I84" s="945">
        <v>7967689</v>
      </c>
      <c r="J84" s="945">
        <v>0</v>
      </c>
      <c r="K84" s="945">
        <v>0</v>
      </c>
      <c r="L84" s="945">
        <v>0</v>
      </c>
      <c r="M84" s="945">
        <v>0</v>
      </c>
      <c r="N84" s="945">
        <v>0</v>
      </c>
      <c r="O84" s="945">
        <v>0</v>
      </c>
      <c r="P84" s="945">
        <v>0</v>
      </c>
      <c r="Q84" s="945">
        <v>0</v>
      </c>
      <c r="R84" s="945">
        <v>37641325</v>
      </c>
      <c r="S84" s="945">
        <v>0</v>
      </c>
      <c r="T84" s="945">
        <v>4724032</v>
      </c>
      <c r="U84" s="945">
        <v>0</v>
      </c>
      <c r="V84" s="945">
        <v>96189</v>
      </c>
      <c r="W84" s="945">
        <v>239775</v>
      </c>
      <c r="X84" s="945">
        <v>0</v>
      </c>
      <c r="Y84" s="945">
        <v>4893</v>
      </c>
      <c r="Z84" s="945">
        <v>0</v>
      </c>
      <c r="AA84" s="945">
        <v>0</v>
      </c>
      <c r="AB84" s="945">
        <v>0</v>
      </c>
      <c r="AC84" s="945">
        <v>37252</v>
      </c>
      <c r="AD84" s="945">
        <v>0</v>
      </c>
      <c r="AE84" s="945">
        <v>760</v>
      </c>
      <c r="AF84" s="945">
        <v>23108</v>
      </c>
      <c r="AG84" s="945">
        <v>0</v>
      </c>
      <c r="AH84" s="945">
        <v>472</v>
      </c>
      <c r="AI84" s="945">
        <v>735</v>
      </c>
      <c r="AJ84" s="945">
        <v>0</v>
      </c>
      <c r="AK84" s="945">
        <v>15</v>
      </c>
      <c r="AL84" s="945">
        <v>376161</v>
      </c>
      <c r="AM84" s="945">
        <v>0</v>
      </c>
      <c r="AN84" s="945">
        <v>7677</v>
      </c>
      <c r="AO84" s="945">
        <v>5541002</v>
      </c>
      <c r="AP84" s="945">
        <v>0</v>
      </c>
      <c r="AQ84" s="945">
        <v>113082</v>
      </c>
      <c r="AR84" s="945">
        <v>11104692</v>
      </c>
      <c r="AS84" s="945">
        <v>10917050</v>
      </c>
      <c r="AT84" s="945">
        <v>0</v>
      </c>
      <c r="AU84" s="945">
        <v>187642</v>
      </c>
      <c r="AV84" s="945">
        <v>2507499</v>
      </c>
      <c r="AW84" s="945">
        <v>2457403</v>
      </c>
      <c r="AX84" s="945">
        <v>0</v>
      </c>
      <c r="AY84" s="945">
        <v>50096</v>
      </c>
      <c r="AZ84" s="945">
        <v>13612191</v>
      </c>
      <c r="BA84" s="945">
        <v>13374453</v>
      </c>
      <c r="BB84" s="945">
        <v>0</v>
      </c>
      <c r="BC84" s="945">
        <v>237738</v>
      </c>
      <c r="BD84" s="945">
        <v>0</v>
      </c>
      <c r="BE84" s="945">
        <v>0</v>
      </c>
      <c r="BF84" s="945">
        <v>0</v>
      </c>
      <c r="BG84" s="945">
        <v>0</v>
      </c>
      <c r="BH84" s="945">
        <v>0</v>
      </c>
      <c r="BI84" s="945">
        <v>0</v>
      </c>
      <c r="BJ84" s="945">
        <v>0</v>
      </c>
      <c r="BK84" s="945">
        <v>0</v>
      </c>
      <c r="BL84" s="945">
        <v>0</v>
      </c>
      <c r="BM84" s="945">
        <v>0</v>
      </c>
      <c r="BN84" s="945">
        <v>0</v>
      </c>
      <c r="BO84" s="945">
        <v>0</v>
      </c>
      <c r="BP84" s="945">
        <v>2927402</v>
      </c>
      <c r="BQ84" s="945">
        <v>2868854</v>
      </c>
      <c r="BR84" s="945">
        <v>0</v>
      </c>
      <c r="BS84" s="945">
        <v>58548</v>
      </c>
      <c r="BT84" s="945">
        <v>5854804</v>
      </c>
      <c r="BU84" s="945">
        <v>102157514</v>
      </c>
      <c r="BV84" s="945">
        <v>-449355</v>
      </c>
      <c r="BW84" s="945">
        <v>-6538</v>
      </c>
      <c r="BX84" s="945">
        <v>-191168</v>
      </c>
      <c r="BY84" s="945">
        <v>-2781</v>
      </c>
      <c r="BZ84" s="945">
        <v>26824</v>
      </c>
      <c r="CA84" s="945">
        <v>-4756650</v>
      </c>
      <c r="CB84" s="945">
        <v>0</v>
      </c>
      <c r="CC84" s="945">
        <v>-4967954</v>
      </c>
      <c r="CD84" s="945">
        <v>-5985541</v>
      </c>
      <c r="CE84" s="945">
        <v>-10953495</v>
      </c>
      <c r="CF84" s="945">
        <v>9816405</v>
      </c>
      <c r="CG84" s="945">
        <v>4908205</v>
      </c>
      <c r="CH84" s="945">
        <v>4810038</v>
      </c>
      <c r="CI84" s="945">
        <v>0</v>
      </c>
      <c r="CJ84" s="945">
        <v>98162</v>
      </c>
      <c r="CK84" s="945">
        <v>-14092475</v>
      </c>
      <c r="CL84" s="945">
        <v>2625814</v>
      </c>
      <c r="CM84" s="945">
        <v>-5036435</v>
      </c>
      <c r="CN84" s="945">
        <v>-121204</v>
      </c>
      <c r="CO84" s="945">
        <v>-45784</v>
      </c>
      <c r="CP84" s="945">
        <v>-45784</v>
      </c>
      <c r="CQ84" s="945">
        <v>-79164</v>
      </c>
      <c r="CR84" s="945">
        <v>0</v>
      </c>
      <c r="CS84" s="945">
        <v>-2060982</v>
      </c>
      <c r="CT84" s="945">
        <v>-127924</v>
      </c>
      <c r="CU84" s="945">
        <v>-400695</v>
      </c>
      <c r="CV84" s="945">
        <v>-25014</v>
      </c>
      <c r="CW84" s="945">
        <v>0</v>
      </c>
      <c r="CX84" s="945">
        <v>-29815</v>
      </c>
      <c r="CY84" s="945">
        <v>-10397031</v>
      </c>
      <c r="CZ84" s="945">
        <v>-218019</v>
      </c>
      <c r="DA84" s="945">
        <v>104121646</v>
      </c>
      <c r="DB84" s="945">
        <v>142366012</v>
      </c>
      <c r="DC84" s="945">
        <v>104640767</v>
      </c>
      <c r="DD84" s="945">
        <v>-550947</v>
      </c>
      <c r="DE84" s="945">
        <v>7081148</v>
      </c>
      <c r="DF84" s="945">
        <v>-3034793</v>
      </c>
      <c r="DG84" s="945">
        <v>0</v>
      </c>
      <c r="DH84" s="945">
        <v>-4482977</v>
      </c>
      <c r="DI84" s="945">
        <v>9816405</v>
      </c>
      <c r="DJ84" s="1269" t="s">
        <v>914</v>
      </c>
      <c r="DK84" s="205"/>
      <c r="DL84" t="s">
        <v>914</v>
      </c>
      <c r="DM84" t="s">
        <v>913</v>
      </c>
      <c r="DN84" s="1419" t="s">
        <v>5499</v>
      </c>
      <c r="DO84" s="194" t="s">
        <v>4252</v>
      </c>
      <c r="DP84" s="1253" t="s">
        <v>4472</v>
      </c>
    </row>
    <row r="85" spans="1:120" s="194" customFormat="1" x14ac:dyDescent="0.25">
      <c r="A85" s="779">
        <v>81</v>
      </c>
      <c r="B85" s="706" t="s">
        <v>247</v>
      </c>
      <c r="C85" s="1255" t="s">
        <v>248</v>
      </c>
      <c r="D85" s="945">
        <v>170060</v>
      </c>
      <c r="E85" s="945">
        <v>1211820</v>
      </c>
      <c r="F85" s="945">
        <v>0</v>
      </c>
      <c r="G85" s="945">
        <v>170060</v>
      </c>
      <c r="H85" s="945">
        <v>0</v>
      </c>
      <c r="I85" s="945">
        <v>0</v>
      </c>
      <c r="J85" s="945">
        <v>0</v>
      </c>
      <c r="K85" s="945">
        <v>0</v>
      </c>
      <c r="L85" s="945">
        <v>0</v>
      </c>
      <c r="M85" s="945">
        <v>0</v>
      </c>
      <c r="N85" s="945">
        <v>0</v>
      </c>
      <c r="O85" s="945">
        <v>0</v>
      </c>
      <c r="P85" s="945">
        <v>0</v>
      </c>
      <c r="Q85" s="945">
        <v>0</v>
      </c>
      <c r="R85" s="945">
        <v>16901425</v>
      </c>
      <c r="S85" s="945">
        <v>0</v>
      </c>
      <c r="T85" s="945">
        <v>1364757</v>
      </c>
      <c r="U85" s="945">
        <v>307070</v>
      </c>
      <c r="V85" s="945">
        <v>34119</v>
      </c>
      <c r="W85" s="945">
        <v>87887</v>
      </c>
      <c r="X85" s="945">
        <v>19775</v>
      </c>
      <c r="Y85" s="945">
        <v>2197</v>
      </c>
      <c r="Z85" s="945">
        <v>0</v>
      </c>
      <c r="AA85" s="945">
        <v>0</v>
      </c>
      <c r="AB85" s="945">
        <v>0</v>
      </c>
      <c r="AC85" s="945">
        <v>0</v>
      </c>
      <c r="AD85" s="945">
        <v>0</v>
      </c>
      <c r="AE85" s="945">
        <v>0</v>
      </c>
      <c r="AF85" s="945">
        <v>0</v>
      </c>
      <c r="AG85" s="945">
        <v>0</v>
      </c>
      <c r="AH85" s="945">
        <v>0</v>
      </c>
      <c r="AI85" s="945">
        <v>0</v>
      </c>
      <c r="AJ85" s="945">
        <v>0</v>
      </c>
      <c r="AK85" s="945">
        <v>0</v>
      </c>
      <c r="AL85" s="945">
        <v>271161</v>
      </c>
      <c r="AM85" s="945">
        <v>61011</v>
      </c>
      <c r="AN85" s="945">
        <v>6779</v>
      </c>
      <c r="AO85" s="945">
        <v>1420647</v>
      </c>
      <c r="AP85" s="945">
        <v>319645</v>
      </c>
      <c r="AQ85" s="945">
        <v>35516</v>
      </c>
      <c r="AR85" s="945">
        <v>5612527</v>
      </c>
      <c r="AS85" s="945">
        <v>4490021</v>
      </c>
      <c r="AT85" s="945">
        <v>1010255</v>
      </c>
      <c r="AU85" s="945">
        <v>112251</v>
      </c>
      <c r="AV85" s="945">
        <v>949433</v>
      </c>
      <c r="AW85" s="945">
        <v>759546</v>
      </c>
      <c r="AX85" s="945">
        <v>170898</v>
      </c>
      <c r="AY85" s="945">
        <v>18989</v>
      </c>
      <c r="AZ85" s="945">
        <v>6561960</v>
      </c>
      <c r="BA85" s="945">
        <v>5249567</v>
      </c>
      <c r="BB85" s="945">
        <v>1181153</v>
      </c>
      <c r="BC85" s="945">
        <v>131240</v>
      </c>
      <c r="BD85" s="945">
        <v>0</v>
      </c>
      <c r="BE85" s="945">
        <v>0</v>
      </c>
      <c r="BF85" s="945">
        <v>0</v>
      </c>
      <c r="BG85" s="945">
        <v>0</v>
      </c>
      <c r="BH85" s="945">
        <v>0</v>
      </c>
      <c r="BI85" s="945">
        <v>0</v>
      </c>
      <c r="BJ85" s="945">
        <v>0</v>
      </c>
      <c r="BK85" s="945">
        <v>0</v>
      </c>
      <c r="BL85" s="945">
        <v>0</v>
      </c>
      <c r="BM85" s="945">
        <v>0</v>
      </c>
      <c r="BN85" s="945">
        <v>0</v>
      </c>
      <c r="BO85" s="945">
        <v>0</v>
      </c>
      <c r="BP85" s="945">
        <v>1368350</v>
      </c>
      <c r="BQ85" s="945">
        <v>1094680</v>
      </c>
      <c r="BR85" s="945">
        <v>246303</v>
      </c>
      <c r="BS85" s="945">
        <v>27367</v>
      </c>
      <c r="BT85" s="945">
        <v>2736700</v>
      </c>
      <c r="BU85" s="945">
        <v>64209840</v>
      </c>
      <c r="BV85" s="945">
        <v>61000</v>
      </c>
      <c r="BW85" s="945">
        <v>0</v>
      </c>
      <c r="BX85" s="945">
        <v>-565689</v>
      </c>
      <c r="BY85" s="945">
        <v>0</v>
      </c>
      <c r="BZ85" s="945">
        <v>21789</v>
      </c>
      <c r="CA85" s="945">
        <v>-2515000</v>
      </c>
      <c r="CB85" s="945">
        <v>0</v>
      </c>
      <c r="CC85" s="945">
        <v>-2192000</v>
      </c>
      <c r="CD85" s="945">
        <v>-3612000</v>
      </c>
      <c r="CE85" s="945">
        <v>-5804000</v>
      </c>
      <c r="CF85" s="945">
        <v>2572981</v>
      </c>
      <c r="CG85" s="945">
        <v>1286492</v>
      </c>
      <c r="CH85" s="945">
        <v>1029191</v>
      </c>
      <c r="CI85" s="945">
        <v>231569</v>
      </c>
      <c r="CJ85" s="945">
        <v>25729</v>
      </c>
      <c r="CK85" s="945">
        <v>-4846615</v>
      </c>
      <c r="CL85" s="945">
        <v>1535398</v>
      </c>
      <c r="CM85" s="945">
        <v>-3464759</v>
      </c>
      <c r="CN85" s="945">
        <v>-47869</v>
      </c>
      <c r="CO85" s="945">
        <v>0</v>
      </c>
      <c r="CP85" s="945">
        <v>0</v>
      </c>
      <c r="CQ85" s="945">
        <v>-15731</v>
      </c>
      <c r="CR85" s="945">
        <v>-31511</v>
      </c>
      <c r="CS85" s="945">
        <v>-1656372</v>
      </c>
      <c r="CT85" s="945">
        <v>-35885</v>
      </c>
      <c r="CU85" s="945">
        <v>0</v>
      </c>
      <c r="CV85" s="945">
        <v>0</v>
      </c>
      <c r="CW85" s="945">
        <v>0</v>
      </c>
      <c r="CX85" s="945">
        <v>0</v>
      </c>
      <c r="CY85" s="945">
        <v>-3220765</v>
      </c>
      <c r="CZ85" s="945">
        <v>0</v>
      </c>
      <c r="DA85" s="945">
        <v>60274518</v>
      </c>
      <c r="DB85" s="945">
        <v>75012224</v>
      </c>
      <c r="DC85" s="945">
        <v>59777421</v>
      </c>
      <c r="DD85" s="945">
        <v>0</v>
      </c>
      <c r="DE85" s="945">
        <v>3680715</v>
      </c>
      <c r="DF85" s="945">
        <v>-4818820</v>
      </c>
      <c r="DG85" s="945">
        <v>0</v>
      </c>
      <c r="DH85" s="945">
        <v>-3306671</v>
      </c>
      <c r="DI85" s="945">
        <v>2572981</v>
      </c>
      <c r="DJ85" s="205"/>
      <c r="DK85" s="205"/>
      <c r="DL85" t="s">
        <v>914</v>
      </c>
      <c r="DM85" t="s">
        <v>914</v>
      </c>
      <c r="DN85" s="1419" t="s">
        <v>6951</v>
      </c>
      <c r="DO85" s="194" t="s">
        <v>4253</v>
      </c>
      <c r="DP85" s="1253" t="s">
        <v>4474</v>
      </c>
    </row>
    <row r="86" spans="1:120" s="194" customFormat="1" x14ac:dyDescent="0.25">
      <c r="A86" s="199">
        <v>82</v>
      </c>
      <c r="B86" s="706" t="s">
        <v>1249</v>
      </c>
      <c r="C86" s="1255" t="s">
        <v>1242</v>
      </c>
      <c r="D86" s="945">
        <v>473269</v>
      </c>
      <c r="E86" s="945">
        <v>2636293</v>
      </c>
      <c r="F86" s="945">
        <v>16131</v>
      </c>
      <c r="G86" s="945">
        <v>473269</v>
      </c>
      <c r="H86" s="945">
        <v>555832</v>
      </c>
      <c r="I86" s="945">
        <v>1715307</v>
      </c>
      <c r="J86" s="945">
        <v>0</v>
      </c>
      <c r="K86" s="945">
        <v>0</v>
      </c>
      <c r="L86" s="945">
        <v>0</v>
      </c>
      <c r="M86" s="945">
        <v>0</v>
      </c>
      <c r="N86" s="945">
        <v>12108</v>
      </c>
      <c r="O86" s="945">
        <v>0</v>
      </c>
      <c r="P86" s="945">
        <v>0</v>
      </c>
      <c r="Q86" s="945">
        <v>0</v>
      </c>
      <c r="R86" s="945">
        <v>26056120</v>
      </c>
      <c r="S86" s="945">
        <v>108750</v>
      </c>
      <c r="T86" s="945">
        <v>2880161</v>
      </c>
      <c r="U86" s="945">
        <v>706061</v>
      </c>
      <c r="V86" s="945">
        <v>0</v>
      </c>
      <c r="W86" s="945">
        <v>136906</v>
      </c>
      <c r="X86" s="945">
        <v>33873</v>
      </c>
      <c r="Y86" s="945">
        <v>0</v>
      </c>
      <c r="Z86" s="945">
        <v>718</v>
      </c>
      <c r="AA86" s="945">
        <v>180</v>
      </c>
      <c r="AB86" s="945">
        <v>0</v>
      </c>
      <c r="AC86" s="945">
        <v>33597</v>
      </c>
      <c r="AD86" s="945">
        <v>8399</v>
      </c>
      <c r="AE86" s="945">
        <v>0</v>
      </c>
      <c r="AF86" s="945">
        <v>18276</v>
      </c>
      <c r="AG86" s="945">
        <v>4569</v>
      </c>
      <c r="AH86" s="945">
        <v>0</v>
      </c>
      <c r="AI86" s="945">
        <v>0</v>
      </c>
      <c r="AJ86" s="945">
        <v>0</v>
      </c>
      <c r="AK86" s="945">
        <v>0</v>
      </c>
      <c r="AL86" s="945">
        <v>287791</v>
      </c>
      <c r="AM86" s="945">
        <v>70294</v>
      </c>
      <c r="AN86" s="945">
        <v>0</v>
      </c>
      <c r="AO86" s="945">
        <v>3544916</v>
      </c>
      <c r="AP86" s="945">
        <v>874772</v>
      </c>
      <c r="AQ86" s="945">
        <v>0</v>
      </c>
      <c r="AR86" s="945">
        <v>9509171</v>
      </c>
      <c r="AS86" s="945">
        <v>7689791</v>
      </c>
      <c r="AT86" s="945">
        <v>1819380</v>
      </c>
      <c r="AU86" s="945">
        <v>0</v>
      </c>
      <c r="AV86" s="945">
        <v>1950339</v>
      </c>
      <c r="AW86" s="945">
        <v>1565657</v>
      </c>
      <c r="AX86" s="945">
        <v>384682</v>
      </c>
      <c r="AY86" s="945">
        <v>0</v>
      </c>
      <c r="AZ86" s="945">
        <v>11459510</v>
      </c>
      <c r="BA86" s="945">
        <v>9255448</v>
      </c>
      <c r="BB86" s="945">
        <v>2204062</v>
      </c>
      <c r="BC86" s="945">
        <v>0</v>
      </c>
      <c r="BD86" s="945">
        <v>0</v>
      </c>
      <c r="BE86" s="945">
        <v>0</v>
      </c>
      <c r="BF86" s="945">
        <v>0</v>
      </c>
      <c r="BG86" s="945">
        <v>0</v>
      </c>
      <c r="BH86" s="945">
        <v>0</v>
      </c>
      <c r="BI86" s="945">
        <v>0</v>
      </c>
      <c r="BJ86" s="945">
        <v>0</v>
      </c>
      <c r="BK86" s="945">
        <v>0</v>
      </c>
      <c r="BL86" s="945">
        <v>0</v>
      </c>
      <c r="BM86" s="945">
        <v>0</v>
      </c>
      <c r="BN86" s="945">
        <v>0</v>
      </c>
      <c r="BO86" s="945">
        <v>0</v>
      </c>
      <c r="BP86" s="945">
        <v>1475337</v>
      </c>
      <c r="BQ86" s="945">
        <v>1180269</v>
      </c>
      <c r="BR86" s="945">
        <v>295067</v>
      </c>
      <c r="BS86" s="945">
        <v>0</v>
      </c>
      <c r="BT86" s="945">
        <v>2950673</v>
      </c>
      <c r="BU86" s="945">
        <v>100011454</v>
      </c>
      <c r="BV86" s="945">
        <v>-1118555</v>
      </c>
      <c r="BW86" s="945">
        <v>0</v>
      </c>
      <c r="BX86" s="945">
        <v>93837</v>
      </c>
      <c r="BY86" s="945">
        <v>0</v>
      </c>
      <c r="BZ86" s="945">
        <v>513957</v>
      </c>
      <c r="CA86" s="945">
        <v>-5043238</v>
      </c>
      <c r="CB86" s="945">
        <v>0</v>
      </c>
      <c r="CC86" s="945">
        <v>-2604868</v>
      </c>
      <c r="CD86" s="945">
        <v>-2715327</v>
      </c>
      <c r="CE86" s="945">
        <v>-5320195</v>
      </c>
      <c r="CF86" s="945">
        <v>2607756</v>
      </c>
      <c r="CG86" s="945">
        <v>1303877</v>
      </c>
      <c r="CH86" s="945">
        <v>1043103</v>
      </c>
      <c r="CI86" s="945">
        <v>260775</v>
      </c>
      <c r="CJ86" s="945">
        <v>0</v>
      </c>
      <c r="CK86" s="945">
        <v>-10871519</v>
      </c>
      <c r="CL86" s="945">
        <v>2440937</v>
      </c>
      <c r="CM86" s="945">
        <v>-6890218</v>
      </c>
      <c r="CN86" s="945">
        <v>-69733</v>
      </c>
      <c r="CO86" s="945">
        <v>-48213</v>
      </c>
      <c r="CP86" s="945">
        <v>-59806</v>
      </c>
      <c r="CQ86" s="945">
        <v>-85937</v>
      </c>
      <c r="CR86" s="945">
        <v>0</v>
      </c>
      <c r="CS86" s="945">
        <v>-1611282</v>
      </c>
      <c r="CT86" s="945">
        <v>-119933</v>
      </c>
      <c r="CU86" s="945">
        <v>-398399</v>
      </c>
      <c r="CV86" s="945">
        <v>-483</v>
      </c>
      <c r="CW86" s="945">
        <v>0</v>
      </c>
      <c r="CX86" s="945">
        <v>0</v>
      </c>
      <c r="CY86" s="945">
        <v>-8324726</v>
      </c>
      <c r="CZ86" s="945">
        <v>-90197</v>
      </c>
      <c r="DA86" s="945">
        <v>94227235</v>
      </c>
      <c r="DB86" s="945">
        <v>127500312</v>
      </c>
      <c r="DC86" s="945">
        <v>94200046</v>
      </c>
      <c r="DD86" s="945">
        <v>-83757</v>
      </c>
      <c r="DE86" s="945">
        <v>8307512</v>
      </c>
      <c r="DF86" s="945">
        <v>-2397098</v>
      </c>
      <c r="DG86" s="945">
        <v>-406766</v>
      </c>
      <c r="DH86" s="945">
        <v>-7226267</v>
      </c>
      <c r="DI86" s="945">
        <v>2607756</v>
      </c>
      <c r="DJ86" s="1269" t="s">
        <v>914</v>
      </c>
      <c r="DK86" s="205"/>
      <c r="DL86" t="s">
        <v>913</v>
      </c>
      <c r="DM86" t="s">
        <v>914</v>
      </c>
      <c r="DN86" s="1419" t="s">
        <v>5499</v>
      </c>
      <c r="DO86" s="194" t="s">
        <v>4254</v>
      </c>
      <c r="DP86" s="1253" t="s">
        <v>4470</v>
      </c>
    </row>
    <row r="87" spans="1:120" s="194" customFormat="1" x14ac:dyDescent="0.25">
      <c r="A87" s="779">
        <v>83</v>
      </c>
      <c r="B87" s="706" t="s">
        <v>249</v>
      </c>
      <c r="C87" s="1255" t="s">
        <v>250</v>
      </c>
      <c r="D87" s="945">
        <v>121023</v>
      </c>
      <c r="E87" s="945">
        <v>998452</v>
      </c>
      <c r="F87" s="945">
        <v>0</v>
      </c>
      <c r="G87" s="945">
        <v>121023</v>
      </c>
      <c r="H87" s="945">
        <v>0</v>
      </c>
      <c r="I87" s="945">
        <v>0</v>
      </c>
      <c r="J87" s="945">
        <v>0</v>
      </c>
      <c r="K87" s="945">
        <v>0</v>
      </c>
      <c r="L87" s="945">
        <v>0</v>
      </c>
      <c r="M87" s="945">
        <v>0</v>
      </c>
      <c r="N87" s="945">
        <v>0</v>
      </c>
      <c r="O87" s="945">
        <v>0</v>
      </c>
      <c r="P87" s="945">
        <v>0</v>
      </c>
      <c r="Q87" s="945">
        <v>0</v>
      </c>
      <c r="R87" s="945">
        <v>13825625</v>
      </c>
      <c r="S87" s="945">
        <v>0</v>
      </c>
      <c r="T87" s="945">
        <v>1052788</v>
      </c>
      <c r="U87" s="945">
        <v>236877</v>
      </c>
      <c r="V87" s="945">
        <v>26320</v>
      </c>
      <c r="W87" s="945">
        <v>71893</v>
      </c>
      <c r="X87" s="945">
        <v>16176</v>
      </c>
      <c r="Y87" s="945">
        <v>1797</v>
      </c>
      <c r="Z87" s="945">
        <v>0</v>
      </c>
      <c r="AA87" s="945">
        <v>0</v>
      </c>
      <c r="AB87" s="945">
        <v>0</v>
      </c>
      <c r="AC87" s="945">
        <v>2345</v>
      </c>
      <c r="AD87" s="945">
        <v>528</v>
      </c>
      <c r="AE87" s="945">
        <v>59</v>
      </c>
      <c r="AF87" s="945">
        <v>0</v>
      </c>
      <c r="AG87" s="945">
        <v>0</v>
      </c>
      <c r="AH87" s="945">
        <v>0</v>
      </c>
      <c r="AI87" s="945">
        <v>600</v>
      </c>
      <c r="AJ87" s="945">
        <v>135</v>
      </c>
      <c r="AK87" s="945">
        <v>15</v>
      </c>
      <c r="AL87" s="945">
        <v>97844</v>
      </c>
      <c r="AM87" s="945">
        <v>22015</v>
      </c>
      <c r="AN87" s="945">
        <v>2446</v>
      </c>
      <c r="AO87" s="945">
        <v>2042022</v>
      </c>
      <c r="AP87" s="945">
        <v>459455</v>
      </c>
      <c r="AQ87" s="945">
        <v>51051</v>
      </c>
      <c r="AR87" s="945">
        <v>3030311</v>
      </c>
      <c r="AS87" s="945">
        <v>2424249</v>
      </c>
      <c r="AT87" s="945">
        <v>545456</v>
      </c>
      <c r="AU87" s="945">
        <v>60606</v>
      </c>
      <c r="AV87" s="945">
        <v>887525</v>
      </c>
      <c r="AW87" s="945">
        <v>710019</v>
      </c>
      <c r="AX87" s="945">
        <v>159755</v>
      </c>
      <c r="AY87" s="945">
        <v>17751</v>
      </c>
      <c r="AZ87" s="945">
        <v>3917836</v>
      </c>
      <c r="BA87" s="945">
        <v>3134268</v>
      </c>
      <c r="BB87" s="945">
        <v>705211</v>
      </c>
      <c r="BC87" s="945">
        <v>78357</v>
      </c>
      <c r="BD87" s="945">
        <v>0</v>
      </c>
      <c r="BE87" s="945">
        <v>0</v>
      </c>
      <c r="BF87" s="945">
        <v>0</v>
      </c>
      <c r="BG87" s="945">
        <v>0</v>
      </c>
      <c r="BH87" s="945">
        <v>0</v>
      </c>
      <c r="BI87" s="945">
        <v>0</v>
      </c>
      <c r="BJ87" s="945">
        <v>0</v>
      </c>
      <c r="BK87" s="945">
        <v>0</v>
      </c>
      <c r="BL87" s="945">
        <v>0</v>
      </c>
      <c r="BM87" s="945">
        <v>0</v>
      </c>
      <c r="BN87" s="945">
        <v>0</v>
      </c>
      <c r="BO87" s="945">
        <v>0</v>
      </c>
      <c r="BP87" s="945">
        <v>-1450511</v>
      </c>
      <c r="BQ87" s="945">
        <v>-1160409</v>
      </c>
      <c r="BR87" s="945">
        <v>-261092</v>
      </c>
      <c r="BS87" s="945">
        <v>-29010</v>
      </c>
      <c r="BT87" s="945">
        <v>-2901022</v>
      </c>
      <c r="BU87" s="945">
        <v>32592740</v>
      </c>
      <c r="BV87" s="945">
        <v>-91541</v>
      </c>
      <c r="BW87" s="945">
        <v>0</v>
      </c>
      <c r="BX87" s="945">
        <v>13599</v>
      </c>
      <c r="BY87" s="945">
        <v>0</v>
      </c>
      <c r="BZ87" s="945">
        <v>1532</v>
      </c>
      <c r="CA87" s="945">
        <v>-1428222</v>
      </c>
      <c r="CB87" s="945">
        <v>0</v>
      </c>
      <c r="CC87" s="945">
        <v>-3963273</v>
      </c>
      <c r="CD87" s="945">
        <v>-336765</v>
      </c>
      <c r="CE87" s="945">
        <v>-4300038</v>
      </c>
      <c r="CF87" s="945">
        <v>-6593954</v>
      </c>
      <c r="CG87" s="945">
        <v>-3296980</v>
      </c>
      <c r="CH87" s="945">
        <v>-2637582</v>
      </c>
      <c r="CI87" s="945">
        <v>-593454</v>
      </c>
      <c r="CJ87" s="945">
        <v>-65940</v>
      </c>
      <c r="CK87" s="945">
        <v>-3441419</v>
      </c>
      <c r="CL87" s="945">
        <v>802299</v>
      </c>
      <c r="CM87" s="945">
        <v>-4274726</v>
      </c>
      <c r="CN87" s="945">
        <v>-149856</v>
      </c>
      <c r="CO87" s="945">
        <v>0</v>
      </c>
      <c r="CP87" s="945">
        <v>0</v>
      </c>
      <c r="CQ87" s="945">
        <v>-6016</v>
      </c>
      <c r="CR87" s="945">
        <v>0</v>
      </c>
      <c r="CS87" s="945">
        <v>-554237</v>
      </c>
      <c r="CT87" s="945">
        <v>-90729</v>
      </c>
      <c r="CU87" s="945">
        <v>-97647</v>
      </c>
      <c r="CV87" s="945">
        <v>0</v>
      </c>
      <c r="CW87" s="945">
        <v>0</v>
      </c>
      <c r="CX87" s="945">
        <v>0</v>
      </c>
      <c r="CY87" s="945">
        <v>-4801879</v>
      </c>
      <c r="CZ87" s="945">
        <v>0</v>
      </c>
      <c r="DA87" s="945">
        <v>27540199</v>
      </c>
      <c r="DB87" s="945">
        <v>42123798</v>
      </c>
      <c r="DC87" s="945">
        <v>27821446</v>
      </c>
      <c r="DD87" s="945">
        <v>0</v>
      </c>
      <c r="DE87" s="945">
        <v>3838807</v>
      </c>
      <c r="DF87" s="945">
        <v>-2486927</v>
      </c>
      <c r="DG87" s="945">
        <v>-1757925</v>
      </c>
      <c r="DH87" s="945">
        <v>181232</v>
      </c>
      <c r="DI87" s="945">
        <v>-6593954</v>
      </c>
      <c r="DJ87" s="205"/>
      <c r="DK87" s="205"/>
      <c r="DL87" t="s">
        <v>913</v>
      </c>
      <c r="DM87" t="s">
        <v>913</v>
      </c>
      <c r="DN87" s="1419" t="s">
        <v>5499</v>
      </c>
      <c r="DO87" s="194" t="s">
        <v>4255</v>
      </c>
      <c r="DP87" s="1253" t="s">
        <v>4468</v>
      </c>
    </row>
    <row r="88" spans="1:120" s="194" customFormat="1" x14ac:dyDescent="0.25">
      <c r="A88" s="199">
        <v>84</v>
      </c>
      <c r="B88" s="706" t="s">
        <v>251</v>
      </c>
      <c r="C88" s="1255" t="s">
        <v>252</v>
      </c>
      <c r="D88" s="945">
        <v>141441</v>
      </c>
      <c r="E88" s="945">
        <v>1179651</v>
      </c>
      <c r="F88" s="945">
        <v>0</v>
      </c>
      <c r="G88" s="945">
        <v>141441</v>
      </c>
      <c r="H88" s="945">
        <v>0</v>
      </c>
      <c r="I88" s="945">
        <v>0</v>
      </c>
      <c r="J88" s="945">
        <v>0</v>
      </c>
      <c r="K88" s="945">
        <v>0</v>
      </c>
      <c r="L88" s="945">
        <v>0</v>
      </c>
      <c r="M88" s="945">
        <v>0</v>
      </c>
      <c r="N88" s="945">
        <v>0</v>
      </c>
      <c r="O88" s="945">
        <v>0</v>
      </c>
      <c r="P88" s="945">
        <v>0</v>
      </c>
      <c r="Q88" s="945">
        <v>0</v>
      </c>
      <c r="R88" s="945">
        <v>19328700</v>
      </c>
      <c r="S88" s="945">
        <v>0</v>
      </c>
      <c r="T88" s="945">
        <v>817602</v>
      </c>
      <c r="U88" s="945">
        <v>183960</v>
      </c>
      <c r="V88" s="945">
        <v>20440</v>
      </c>
      <c r="W88" s="945">
        <v>100509</v>
      </c>
      <c r="X88" s="945">
        <v>22615</v>
      </c>
      <c r="Y88" s="945">
        <v>2513</v>
      </c>
      <c r="Z88" s="945">
        <v>0</v>
      </c>
      <c r="AA88" s="945">
        <v>0</v>
      </c>
      <c r="AB88" s="945">
        <v>0</v>
      </c>
      <c r="AC88" s="945">
        <v>1948</v>
      </c>
      <c r="AD88" s="945">
        <v>438</v>
      </c>
      <c r="AE88" s="945">
        <v>49</v>
      </c>
      <c r="AF88" s="945">
        <v>0</v>
      </c>
      <c r="AG88" s="945">
        <v>0</v>
      </c>
      <c r="AH88" s="945">
        <v>0</v>
      </c>
      <c r="AI88" s="945">
        <v>0</v>
      </c>
      <c r="AJ88" s="945">
        <v>0</v>
      </c>
      <c r="AK88" s="945">
        <v>0</v>
      </c>
      <c r="AL88" s="945">
        <v>0</v>
      </c>
      <c r="AM88" s="945">
        <v>0</v>
      </c>
      <c r="AN88" s="945">
        <v>0</v>
      </c>
      <c r="AO88" s="945">
        <v>1063918</v>
      </c>
      <c r="AP88" s="945">
        <v>239381</v>
      </c>
      <c r="AQ88" s="945">
        <v>26598</v>
      </c>
      <c r="AR88" s="945">
        <v>5920109</v>
      </c>
      <c r="AS88" s="945">
        <v>4736087</v>
      </c>
      <c r="AT88" s="945">
        <v>1065620</v>
      </c>
      <c r="AU88" s="945">
        <v>118402</v>
      </c>
      <c r="AV88" s="945">
        <v>513158</v>
      </c>
      <c r="AW88" s="945">
        <v>410527</v>
      </c>
      <c r="AX88" s="945">
        <v>92368</v>
      </c>
      <c r="AY88" s="945">
        <v>10263</v>
      </c>
      <c r="AZ88" s="945">
        <v>6433267</v>
      </c>
      <c r="BA88" s="945">
        <v>5146614</v>
      </c>
      <c r="BB88" s="945">
        <v>1157988</v>
      </c>
      <c r="BC88" s="945">
        <v>128665</v>
      </c>
      <c r="BD88" s="945">
        <v>0</v>
      </c>
      <c r="BE88" s="945">
        <v>0</v>
      </c>
      <c r="BF88" s="945">
        <v>0</v>
      </c>
      <c r="BG88" s="945">
        <v>0</v>
      </c>
      <c r="BH88" s="945">
        <v>0</v>
      </c>
      <c r="BI88" s="945">
        <v>0</v>
      </c>
      <c r="BJ88" s="945">
        <v>0</v>
      </c>
      <c r="BK88" s="945">
        <v>0</v>
      </c>
      <c r="BL88" s="945">
        <v>0</v>
      </c>
      <c r="BM88" s="945">
        <v>0</v>
      </c>
      <c r="BN88" s="945">
        <v>0</v>
      </c>
      <c r="BO88" s="945">
        <v>0</v>
      </c>
      <c r="BP88" s="945">
        <v>882498</v>
      </c>
      <c r="BQ88" s="945">
        <v>705998</v>
      </c>
      <c r="BR88" s="945">
        <v>158850</v>
      </c>
      <c r="BS88" s="945">
        <v>17650</v>
      </c>
      <c r="BT88" s="945">
        <v>1764995</v>
      </c>
      <c r="BU88" s="945">
        <v>65393503</v>
      </c>
      <c r="BV88" s="945">
        <v>-143768</v>
      </c>
      <c r="BW88" s="945">
        <v>0</v>
      </c>
      <c r="BX88" s="945">
        <v>0</v>
      </c>
      <c r="BY88" s="945">
        <v>0</v>
      </c>
      <c r="BZ88" s="945">
        <v>39516</v>
      </c>
      <c r="CA88" s="945">
        <v>-1018433</v>
      </c>
      <c r="CB88" s="945">
        <v>-1071561</v>
      </c>
      <c r="CC88" s="945">
        <v>327046</v>
      </c>
      <c r="CD88" s="945">
        <v>-1662564</v>
      </c>
      <c r="CE88" s="945">
        <v>-2407079</v>
      </c>
      <c r="CF88" s="945">
        <v>-4122182</v>
      </c>
      <c r="CG88" s="945">
        <v>-2061091</v>
      </c>
      <c r="CH88" s="945">
        <v>-1648873</v>
      </c>
      <c r="CI88" s="945">
        <v>-370997</v>
      </c>
      <c r="CJ88" s="945">
        <v>-41222</v>
      </c>
      <c r="CK88" s="945">
        <v>-2846119</v>
      </c>
      <c r="CL88" s="945">
        <v>1510528</v>
      </c>
      <c r="CM88" s="945">
        <v>-2751093</v>
      </c>
      <c r="CN88" s="945">
        <v>0</v>
      </c>
      <c r="CO88" s="945">
        <v>0</v>
      </c>
      <c r="CP88" s="945">
        <v>0</v>
      </c>
      <c r="CQ88" s="945">
        <v>-4840</v>
      </c>
      <c r="CR88" s="945">
        <v>-31472</v>
      </c>
      <c r="CS88" s="945">
        <v>-1234549</v>
      </c>
      <c r="CT88" s="945">
        <v>-93262</v>
      </c>
      <c r="CU88" s="945">
        <v>-514063</v>
      </c>
      <c r="CV88" s="945">
        <v>0</v>
      </c>
      <c r="CW88" s="945">
        <v>0</v>
      </c>
      <c r="CX88" s="945">
        <v>0</v>
      </c>
      <c r="CY88" s="945">
        <v>-1991571</v>
      </c>
      <c r="CZ88" s="945">
        <v>0</v>
      </c>
      <c r="DA88" s="945">
        <v>61181189</v>
      </c>
      <c r="DB88" s="945">
        <v>67659984</v>
      </c>
      <c r="DC88" s="945">
        <v>54915615</v>
      </c>
      <c r="DD88" s="945">
        <v>-184317</v>
      </c>
      <c r="DE88" s="945">
        <v>2478161</v>
      </c>
      <c r="DF88" s="945">
        <v>-1308106</v>
      </c>
      <c r="DG88" s="945">
        <v>-2860048</v>
      </c>
      <c r="DH88" s="945">
        <v>54244</v>
      </c>
      <c r="DI88" s="945">
        <v>-4122182</v>
      </c>
      <c r="DJ88" s="1269" t="s">
        <v>914</v>
      </c>
      <c r="DK88" s="205"/>
      <c r="DL88" t="s">
        <v>913</v>
      </c>
      <c r="DM88" t="s">
        <v>913</v>
      </c>
      <c r="DN88" s="1419" t="s">
        <v>5499</v>
      </c>
      <c r="DO88" s="194" t="s">
        <v>4256</v>
      </c>
      <c r="DP88" s="1253" t="s">
        <v>4468</v>
      </c>
    </row>
    <row r="89" spans="1:120" s="194" customFormat="1" x14ac:dyDescent="0.25">
      <c r="A89" s="779">
        <v>85</v>
      </c>
      <c r="B89" s="706" t="s">
        <v>253</v>
      </c>
      <c r="C89" s="1255" t="s">
        <v>254</v>
      </c>
      <c r="D89" s="945">
        <v>177356</v>
      </c>
      <c r="E89" s="945">
        <v>880808</v>
      </c>
      <c r="F89" s="945">
        <v>0</v>
      </c>
      <c r="G89" s="945">
        <v>177356</v>
      </c>
      <c r="H89" s="945">
        <v>0</v>
      </c>
      <c r="I89" s="945">
        <v>21340</v>
      </c>
      <c r="J89" s="945">
        <v>0</v>
      </c>
      <c r="K89" s="945">
        <v>0</v>
      </c>
      <c r="L89" s="945">
        <v>0</v>
      </c>
      <c r="M89" s="945">
        <v>0</v>
      </c>
      <c r="N89" s="945">
        <v>0</v>
      </c>
      <c r="O89" s="945">
        <v>0</v>
      </c>
      <c r="P89" s="945">
        <v>0</v>
      </c>
      <c r="Q89" s="945">
        <v>0</v>
      </c>
      <c r="R89" s="945">
        <v>23124650</v>
      </c>
      <c r="S89" s="945">
        <v>0</v>
      </c>
      <c r="T89" s="945">
        <v>1162151</v>
      </c>
      <c r="U89" s="945">
        <v>290538</v>
      </c>
      <c r="V89" s="945">
        <v>0</v>
      </c>
      <c r="W89" s="945">
        <v>120248</v>
      </c>
      <c r="X89" s="945">
        <v>30062</v>
      </c>
      <c r="Y89" s="945">
        <v>0</v>
      </c>
      <c r="Z89" s="945">
        <v>1577</v>
      </c>
      <c r="AA89" s="945">
        <v>394</v>
      </c>
      <c r="AB89" s="945">
        <v>0</v>
      </c>
      <c r="AC89" s="945">
        <v>729</v>
      </c>
      <c r="AD89" s="945">
        <v>182</v>
      </c>
      <c r="AE89" s="945">
        <v>0</v>
      </c>
      <c r="AF89" s="945">
        <v>0</v>
      </c>
      <c r="AG89" s="945">
        <v>0</v>
      </c>
      <c r="AH89" s="945">
        <v>0</v>
      </c>
      <c r="AI89" s="945">
        <v>0</v>
      </c>
      <c r="AJ89" s="945">
        <v>0</v>
      </c>
      <c r="AK89" s="945">
        <v>0</v>
      </c>
      <c r="AL89" s="945">
        <v>131542</v>
      </c>
      <c r="AM89" s="945">
        <v>32885</v>
      </c>
      <c r="AN89" s="945">
        <v>0</v>
      </c>
      <c r="AO89" s="945">
        <v>2869058</v>
      </c>
      <c r="AP89" s="945">
        <v>717264</v>
      </c>
      <c r="AQ89" s="945">
        <v>0</v>
      </c>
      <c r="AR89" s="945">
        <v>5536959</v>
      </c>
      <c r="AS89" s="945">
        <v>4430342</v>
      </c>
      <c r="AT89" s="945">
        <v>1106617</v>
      </c>
      <c r="AU89" s="945">
        <v>0</v>
      </c>
      <c r="AV89" s="945">
        <v>1176347</v>
      </c>
      <c r="AW89" s="945">
        <v>941078</v>
      </c>
      <c r="AX89" s="945">
        <v>235269</v>
      </c>
      <c r="AY89" s="945">
        <v>0</v>
      </c>
      <c r="AZ89" s="945">
        <v>6713306</v>
      </c>
      <c r="BA89" s="945">
        <v>5371420</v>
      </c>
      <c r="BB89" s="945">
        <v>1341886</v>
      </c>
      <c r="BC89" s="945">
        <v>0</v>
      </c>
      <c r="BD89" s="945">
        <v>0</v>
      </c>
      <c r="BE89" s="945">
        <v>0</v>
      </c>
      <c r="BF89" s="945">
        <v>0</v>
      </c>
      <c r="BG89" s="945">
        <v>0</v>
      </c>
      <c r="BH89" s="945">
        <v>0</v>
      </c>
      <c r="BI89" s="945">
        <v>0</v>
      </c>
      <c r="BJ89" s="945">
        <v>0</v>
      </c>
      <c r="BK89" s="945">
        <v>0</v>
      </c>
      <c r="BL89" s="945">
        <v>0</v>
      </c>
      <c r="BM89" s="945">
        <v>0</v>
      </c>
      <c r="BN89" s="945">
        <v>0</v>
      </c>
      <c r="BO89" s="945">
        <v>0</v>
      </c>
      <c r="BP89" s="945">
        <v>767366</v>
      </c>
      <c r="BQ89" s="945">
        <v>613893</v>
      </c>
      <c r="BR89" s="945">
        <v>153473</v>
      </c>
      <c r="BS89" s="945">
        <v>0</v>
      </c>
      <c r="BT89" s="945">
        <v>1534733</v>
      </c>
      <c r="BU89" s="945">
        <v>60713434</v>
      </c>
      <c r="BV89" s="945">
        <v>-1168577</v>
      </c>
      <c r="BW89" s="945">
        <v>0</v>
      </c>
      <c r="BX89" s="945">
        <v>101208</v>
      </c>
      <c r="BY89" s="945">
        <v>0</v>
      </c>
      <c r="BZ89" s="945">
        <v>5418</v>
      </c>
      <c r="CA89" s="945">
        <v>-2427273</v>
      </c>
      <c r="CB89" s="945">
        <v>0</v>
      </c>
      <c r="CC89" s="945">
        <v>-3588575</v>
      </c>
      <c r="CD89" s="945">
        <v>-1950266</v>
      </c>
      <c r="CE89" s="945">
        <v>-5538841</v>
      </c>
      <c r="CF89" s="945">
        <v>1529300</v>
      </c>
      <c r="CG89" s="945">
        <v>764650</v>
      </c>
      <c r="CH89" s="945">
        <v>611720</v>
      </c>
      <c r="CI89" s="945">
        <v>152930</v>
      </c>
      <c r="CJ89" s="945">
        <v>0</v>
      </c>
      <c r="CK89" s="945">
        <v>-3755769</v>
      </c>
      <c r="CL89" s="945">
        <v>1547525</v>
      </c>
      <c r="CM89" s="945">
        <v>-6176307</v>
      </c>
      <c r="CN89" s="945">
        <v>-57265</v>
      </c>
      <c r="CO89" s="945">
        <v>0</v>
      </c>
      <c r="CP89" s="945">
        <v>0</v>
      </c>
      <c r="CQ89" s="945">
        <v>-1869</v>
      </c>
      <c r="CR89" s="945">
        <v>0</v>
      </c>
      <c r="CS89" s="945">
        <v>-1708622</v>
      </c>
      <c r="CT89" s="945">
        <v>-141898</v>
      </c>
      <c r="CU89" s="945">
        <v>-514694</v>
      </c>
      <c r="CV89" s="945">
        <v>0</v>
      </c>
      <c r="CW89" s="945">
        <v>0</v>
      </c>
      <c r="CX89" s="945">
        <v>0</v>
      </c>
      <c r="CY89" s="945">
        <v>-6902143</v>
      </c>
      <c r="CZ89" s="945">
        <v>0</v>
      </c>
      <c r="DA89" s="945">
        <v>57787498</v>
      </c>
      <c r="DB89" s="945">
        <v>74079854</v>
      </c>
      <c r="DC89" s="945">
        <v>55721878</v>
      </c>
      <c r="DD89" s="945">
        <v>-330368</v>
      </c>
      <c r="DE89" s="945">
        <v>3524726</v>
      </c>
      <c r="DF89" s="945">
        <v>-2282414</v>
      </c>
      <c r="DG89" s="945">
        <v>-1141880</v>
      </c>
      <c r="DH89" s="945">
        <v>-2530924</v>
      </c>
      <c r="DI89" s="945">
        <v>1536670</v>
      </c>
      <c r="DJ89" s="205"/>
      <c r="DK89" s="205"/>
      <c r="DL89" t="s">
        <v>913</v>
      </c>
      <c r="DM89" t="s">
        <v>914</v>
      </c>
      <c r="DN89" s="1419" t="s">
        <v>5499</v>
      </c>
      <c r="DO89" s="194" t="s">
        <v>4257</v>
      </c>
      <c r="DP89" s="1253" t="s">
        <v>4468</v>
      </c>
    </row>
    <row r="90" spans="1:120" s="194" customFormat="1" x14ac:dyDescent="0.25">
      <c r="A90" s="199">
        <v>86</v>
      </c>
      <c r="B90" s="706" t="s">
        <v>255</v>
      </c>
      <c r="C90" s="1255" t="s">
        <v>256</v>
      </c>
      <c r="D90" s="945">
        <v>328209</v>
      </c>
      <c r="E90" s="945">
        <v>5284176</v>
      </c>
      <c r="F90" s="945">
        <v>0</v>
      </c>
      <c r="G90" s="945">
        <v>328209</v>
      </c>
      <c r="H90" s="945">
        <v>0</v>
      </c>
      <c r="I90" s="945">
        <v>0</v>
      </c>
      <c r="J90" s="945">
        <v>0</v>
      </c>
      <c r="K90" s="945">
        <v>0</v>
      </c>
      <c r="L90" s="945">
        <v>0</v>
      </c>
      <c r="M90" s="945">
        <v>0</v>
      </c>
      <c r="N90" s="945">
        <v>0</v>
      </c>
      <c r="O90" s="945">
        <v>0</v>
      </c>
      <c r="P90" s="945">
        <v>0</v>
      </c>
      <c r="Q90" s="945">
        <v>0</v>
      </c>
      <c r="R90" s="945">
        <v>26477150</v>
      </c>
      <c r="S90" s="945">
        <v>0</v>
      </c>
      <c r="T90" s="945">
        <v>1647676</v>
      </c>
      <c r="U90" s="945">
        <v>2032135</v>
      </c>
      <c r="V90" s="945">
        <v>0</v>
      </c>
      <c r="W90" s="945">
        <v>103261</v>
      </c>
      <c r="X90" s="945">
        <v>127355</v>
      </c>
      <c r="Y90" s="945">
        <v>0</v>
      </c>
      <c r="Z90" s="945">
        <v>0</v>
      </c>
      <c r="AA90" s="945">
        <v>0</v>
      </c>
      <c r="AB90" s="945">
        <v>0</v>
      </c>
      <c r="AC90" s="945">
        <v>4177</v>
      </c>
      <c r="AD90" s="945">
        <v>5153</v>
      </c>
      <c r="AE90" s="945">
        <v>0</v>
      </c>
      <c r="AF90" s="945">
        <v>0</v>
      </c>
      <c r="AG90" s="945">
        <v>0</v>
      </c>
      <c r="AH90" s="945">
        <v>0</v>
      </c>
      <c r="AI90" s="945">
        <v>0</v>
      </c>
      <c r="AJ90" s="945">
        <v>0</v>
      </c>
      <c r="AK90" s="945">
        <v>0</v>
      </c>
      <c r="AL90" s="945">
        <v>291934</v>
      </c>
      <c r="AM90" s="945">
        <v>360051</v>
      </c>
      <c r="AN90" s="945">
        <v>0</v>
      </c>
      <c r="AO90" s="945">
        <v>4413453</v>
      </c>
      <c r="AP90" s="945">
        <v>5443258</v>
      </c>
      <c r="AQ90" s="945">
        <v>0</v>
      </c>
      <c r="AR90" s="945">
        <v>15351520</v>
      </c>
      <c r="AS90" s="945">
        <v>6873815</v>
      </c>
      <c r="AT90" s="945">
        <v>8477705</v>
      </c>
      <c r="AU90" s="945">
        <v>0</v>
      </c>
      <c r="AV90" s="945">
        <v>3247195</v>
      </c>
      <c r="AW90" s="945">
        <v>1453968</v>
      </c>
      <c r="AX90" s="945">
        <v>1793227</v>
      </c>
      <c r="AY90" s="945">
        <v>0</v>
      </c>
      <c r="AZ90" s="945">
        <v>18598715</v>
      </c>
      <c r="BA90" s="945">
        <v>8327783</v>
      </c>
      <c r="BB90" s="945">
        <v>10270932</v>
      </c>
      <c r="BC90" s="945">
        <v>0</v>
      </c>
      <c r="BD90" s="945">
        <v>0</v>
      </c>
      <c r="BE90" s="945">
        <v>0</v>
      </c>
      <c r="BF90" s="945">
        <v>0</v>
      </c>
      <c r="BG90" s="945">
        <v>0</v>
      </c>
      <c r="BH90" s="945">
        <v>0</v>
      </c>
      <c r="BI90" s="945">
        <v>0</v>
      </c>
      <c r="BJ90" s="945">
        <v>0</v>
      </c>
      <c r="BK90" s="945">
        <v>0</v>
      </c>
      <c r="BL90" s="945">
        <v>0</v>
      </c>
      <c r="BM90" s="945">
        <v>0</v>
      </c>
      <c r="BN90" s="945">
        <v>0</v>
      </c>
      <c r="BO90" s="945">
        <v>0</v>
      </c>
      <c r="BP90" s="945">
        <v>2027495</v>
      </c>
      <c r="BQ90" s="945">
        <v>1843177</v>
      </c>
      <c r="BR90" s="945">
        <v>2273252</v>
      </c>
      <c r="BS90" s="945">
        <v>0</v>
      </c>
      <c r="BT90" s="945">
        <v>6143923</v>
      </c>
      <c r="BU90" s="945">
        <v>127764130</v>
      </c>
      <c r="BV90" s="945">
        <v>-2295277</v>
      </c>
      <c r="BW90" s="945">
        <v>0</v>
      </c>
      <c r="BX90" s="945">
        <v>51536</v>
      </c>
      <c r="BY90" s="945">
        <v>0</v>
      </c>
      <c r="BZ90" s="945">
        <v>56688</v>
      </c>
      <c r="CA90" s="945">
        <v>-14566745</v>
      </c>
      <c r="CB90" s="945">
        <v>0</v>
      </c>
      <c r="CC90" s="945">
        <v>-10939785</v>
      </c>
      <c r="CD90" s="945">
        <v>-1855000</v>
      </c>
      <c r="CE90" s="945">
        <v>-12794785</v>
      </c>
      <c r="CF90" s="945">
        <v>7310999</v>
      </c>
      <c r="CG90" s="945">
        <v>2403238</v>
      </c>
      <c r="CH90" s="945">
        <v>2199311</v>
      </c>
      <c r="CI90" s="945">
        <v>2708450</v>
      </c>
      <c r="CJ90" s="945">
        <v>0</v>
      </c>
      <c r="CK90" s="945">
        <v>-7003572</v>
      </c>
      <c r="CL90" s="945">
        <v>3259588</v>
      </c>
      <c r="CM90" s="945">
        <v>-8104068</v>
      </c>
      <c r="CN90" s="945">
        <v>-113584</v>
      </c>
      <c r="CO90" s="945">
        <v>0</v>
      </c>
      <c r="CP90" s="945">
        <v>0</v>
      </c>
      <c r="CQ90" s="945">
        <v>-13776</v>
      </c>
      <c r="CR90" s="945">
        <v>-702086</v>
      </c>
      <c r="CS90" s="945">
        <v>-4112673</v>
      </c>
      <c r="CT90" s="945">
        <v>-333507</v>
      </c>
      <c r="CU90" s="945">
        <v>-172255</v>
      </c>
      <c r="CV90" s="945">
        <v>0</v>
      </c>
      <c r="CW90" s="945">
        <v>0</v>
      </c>
      <c r="CX90" s="945">
        <v>0</v>
      </c>
      <c r="CY90" s="945">
        <v>-14074109</v>
      </c>
      <c r="CZ90" s="945">
        <v>0</v>
      </c>
      <c r="DA90" s="945">
        <v>125770661</v>
      </c>
      <c r="DB90" s="945">
        <v>163855196</v>
      </c>
      <c r="DC90" s="945">
        <v>119541005</v>
      </c>
      <c r="DD90" s="945">
        <v>-1987381</v>
      </c>
      <c r="DE90" s="945">
        <v>22311404</v>
      </c>
      <c r="DF90" s="945">
        <v>-7420664</v>
      </c>
      <c r="DG90" s="945">
        <v>0</v>
      </c>
      <c r="DH90" s="945">
        <v>-5911214</v>
      </c>
      <c r="DI90" s="945">
        <v>7310999</v>
      </c>
      <c r="DJ90" s="205"/>
      <c r="DK90" s="205"/>
      <c r="DL90" t="s">
        <v>913</v>
      </c>
      <c r="DM90" t="s">
        <v>913</v>
      </c>
      <c r="DN90" s="1419" t="s">
        <v>5499</v>
      </c>
      <c r="DO90" s="194" t="s">
        <v>4258</v>
      </c>
      <c r="DP90" s="1253" t="s">
        <v>4471</v>
      </c>
    </row>
    <row r="91" spans="1:120" s="194" customFormat="1" x14ac:dyDescent="0.25">
      <c r="A91" s="779">
        <v>87</v>
      </c>
      <c r="B91" s="706" t="s">
        <v>257</v>
      </c>
      <c r="C91" s="1255" t="s">
        <v>258</v>
      </c>
      <c r="D91" s="945">
        <v>179546</v>
      </c>
      <c r="E91" s="945">
        <v>1347134</v>
      </c>
      <c r="F91" s="945">
        <v>0</v>
      </c>
      <c r="G91" s="945">
        <v>179546</v>
      </c>
      <c r="H91" s="945">
        <v>0</v>
      </c>
      <c r="I91" s="945">
        <v>0</v>
      </c>
      <c r="J91" s="945">
        <v>0</v>
      </c>
      <c r="K91" s="945">
        <v>0</v>
      </c>
      <c r="L91" s="945">
        <v>0</v>
      </c>
      <c r="M91" s="945">
        <v>0</v>
      </c>
      <c r="N91" s="945">
        <v>0</v>
      </c>
      <c r="O91" s="945">
        <v>0</v>
      </c>
      <c r="P91" s="945">
        <v>0</v>
      </c>
      <c r="Q91" s="945">
        <v>0</v>
      </c>
      <c r="R91" s="945">
        <v>21313450</v>
      </c>
      <c r="S91" s="945">
        <v>0</v>
      </c>
      <c r="T91" s="945">
        <v>1669125</v>
      </c>
      <c r="U91" s="945">
        <v>375553</v>
      </c>
      <c r="V91" s="945">
        <v>41728</v>
      </c>
      <c r="W91" s="945">
        <v>110830</v>
      </c>
      <c r="X91" s="945">
        <v>24937</v>
      </c>
      <c r="Y91" s="945">
        <v>2771</v>
      </c>
      <c r="Z91" s="945">
        <v>1542</v>
      </c>
      <c r="AA91" s="945">
        <v>347</v>
      </c>
      <c r="AB91" s="945">
        <v>39</v>
      </c>
      <c r="AC91" s="945">
        <v>4365</v>
      </c>
      <c r="AD91" s="945">
        <v>982</v>
      </c>
      <c r="AE91" s="945">
        <v>109</v>
      </c>
      <c r="AF91" s="945">
        <v>1443</v>
      </c>
      <c r="AG91" s="945">
        <v>324</v>
      </c>
      <c r="AH91" s="945">
        <v>36</v>
      </c>
      <c r="AI91" s="945">
        <v>0</v>
      </c>
      <c r="AJ91" s="945">
        <v>0</v>
      </c>
      <c r="AK91" s="945">
        <v>0</v>
      </c>
      <c r="AL91" s="945">
        <v>337247</v>
      </c>
      <c r="AM91" s="945">
        <v>75881</v>
      </c>
      <c r="AN91" s="945">
        <v>8431</v>
      </c>
      <c r="AO91" s="945">
        <v>2195336</v>
      </c>
      <c r="AP91" s="945">
        <v>493950</v>
      </c>
      <c r="AQ91" s="945">
        <v>54883</v>
      </c>
      <c r="AR91" s="945">
        <v>3736862</v>
      </c>
      <c r="AS91" s="945">
        <v>2989490</v>
      </c>
      <c r="AT91" s="945">
        <v>672635</v>
      </c>
      <c r="AU91" s="945">
        <v>74737</v>
      </c>
      <c r="AV91" s="945">
        <v>1241061</v>
      </c>
      <c r="AW91" s="945">
        <v>992849</v>
      </c>
      <c r="AX91" s="945">
        <v>223391</v>
      </c>
      <c r="AY91" s="945">
        <v>24821</v>
      </c>
      <c r="AZ91" s="945">
        <v>4977923</v>
      </c>
      <c r="BA91" s="945">
        <v>3982339</v>
      </c>
      <c r="BB91" s="945">
        <v>896026</v>
      </c>
      <c r="BC91" s="945">
        <v>99558</v>
      </c>
      <c r="BD91" s="945">
        <v>0</v>
      </c>
      <c r="BE91" s="945">
        <v>0</v>
      </c>
      <c r="BF91" s="945">
        <v>0</v>
      </c>
      <c r="BG91" s="945">
        <v>0</v>
      </c>
      <c r="BH91" s="945">
        <v>0</v>
      </c>
      <c r="BI91" s="945">
        <v>0</v>
      </c>
      <c r="BJ91" s="945">
        <v>0</v>
      </c>
      <c r="BK91" s="945">
        <v>0</v>
      </c>
      <c r="BL91" s="945">
        <v>0</v>
      </c>
      <c r="BM91" s="945">
        <v>0</v>
      </c>
      <c r="BN91" s="945">
        <v>0</v>
      </c>
      <c r="BO91" s="945">
        <v>0</v>
      </c>
      <c r="BP91" s="945">
        <v>381078</v>
      </c>
      <c r="BQ91" s="945">
        <v>304862</v>
      </c>
      <c r="BR91" s="945">
        <v>68594</v>
      </c>
      <c r="BS91" s="945">
        <v>7622</v>
      </c>
      <c r="BT91" s="945">
        <v>762156</v>
      </c>
      <c r="BU91" s="945">
        <v>37898526</v>
      </c>
      <c r="BV91" s="945">
        <v>-73386</v>
      </c>
      <c r="BW91" s="945">
        <v>0</v>
      </c>
      <c r="BX91" s="945">
        <v>242553</v>
      </c>
      <c r="BY91" s="945">
        <v>0</v>
      </c>
      <c r="BZ91" s="945">
        <v>12216</v>
      </c>
      <c r="CA91" s="945">
        <v>-3540254</v>
      </c>
      <c r="CB91" s="945">
        <v>0</v>
      </c>
      <c r="CC91" s="945">
        <v>-261251</v>
      </c>
      <c r="CD91" s="945">
        <v>-1257540</v>
      </c>
      <c r="CE91" s="945">
        <v>-1518791</v>
      </c>
      <c r="CF91" s="945">
        <v>3319818</v>
      </c>
      <c r="CG91" s="945">
        <v>1659908</v>
      </c>
      <c r="CH91" s="945">
        <v>1327928</v>
      </c>
      <c r="CI91" s="945">
        <v>298784</v>
      </c>
      <c r="CJ91" s="945">
        <v>33197</v>
      </c>
      <c r="CK91" s="945">
        <v>-5619973</v>
      </c>
      <c r="CL91" s="945">
        <v>803452</v>
      </c>
      <c r="CM91" s="945">
        <v>-3846889</v>
      </c>
      <c r="CN91" s="945">
        <v>-39365</v>
      </c>
      <c r="CO91" s="945">
        <v>-3699</v>
      </c>
      <c r="CP91" s="945">
        <v>-3699</v>
      </c>
      <c r="CQ91" s="945">
        <v>-10694</v>
      </c>
      <c r="CR91" s="945">
        <v>-4453</v>
      </c>
      <c r="CS91" s="945">
        <v>-1060830</v>
      </c>
      <c r="CT91" s="945">
        <v>-21939</v>
      </c>
      <c r="CU91" s="945">
        <v>-45951</v>
      </c>
      <c r="CV91" s="945">
        <v>0</v>
      </c>
      <c r="CW91" s="945">
        <v>0</v>
      </c>
      <c r="CX91" s="945">
        <v>-4223</v>
      </c>
      <c r="CY91" s="945">
        <v>-5276974</v>
      </c>
      <c r="CZ91" s="945">
        <v>0</v>
      </c>
      <c r="DA91" s="945">
        <v>38708639</v>
      </c>
      <c r="DB91" s="945">
        <v>53531237</v>
      </c>
      <c r="DC91" s="945">
        <v>33585064</v>
      </c>
      <c r="DD91" s="945">
        <v>-35212</v>
      </c>
      <c r="DE91" s="945">
        <v>4663349</v>
      </c>
      <c r="DF91" s="945">
        <v>-997601</v>
      </c>
      <c r="DG91" s="945">
        <v>0</v>
      </c>
      <c r="DH91" s="945">
        <v>-1872586</v>
      </c>
      <c r="DI91" s="945">
        <v>3319818</v>
      </c>
      <c r="DJ91" s="205"/>
      <c r="DK91" s="205"/>
      <c r="DL91" t="s">
        <v>913</v>
      </c>
      <c r="DM91" t="s">
        <v>913</v>
      </c>
      <c r="DN91" s="1419" t="s">
        <v>5499</v>
      </c>
      <c r="DO91" s="194" t="s">
        <v>4259</v>
      </c>
      <c r="DP91" s="1253" t="s">
        <v>4470</v>
      </c>
    </row>
    <row r="92" spans="1:120" s="194" customFormat="1" x14ac:dyDescent="0.25">
      <c r="A92" s="199">
        <v>88</v>
      </c>
      <c r="B92" s="706" t="s">
        <v>1016</v>
      </c>
      <c r="C92" s="1255" t="s">
        <v>260</v>
      </c>
      <c r="D92" s="945">
        <v>78578</v>
      </c>
      <c r="E92" s="945">
        <v>225290</v>
      </c>
      <c r="F92" s="945">
        <v>0</v>
      </c>
      <c r="G92" s="945">
        <v>78578</v>
      </c>
      <c r="H92" s="945">
        <v>0</v>
      </c>
      <c r="I92" s="945">
        <v>0</v>
      </c>
      <c r="J92" s="945">
        <v>0</v>
      </c>
      <c r="K92" s="945">
        <v>0</v>
      </c>
      <c r="L92" s="945">
        <v>0</v>
      </c>
      <c r="M92" s="945">
        <v>0</v>
      </c>
      <c r="N92" s="945">
        <v>0</v>
      </c>
      <c r="O92" s="945">
        <v>0</v>
      </c>
      <c r="P92" s="945">
        <v>0</v>
      </c>
      <c r="Q92" s="945">
        <v>0</v>
      </c>
      <c r="R92" s="945">
        <v>8607050</v>
      </c>
      <c r="S92" s="945">
        <v>0</v>
      </c>
      <c r="T92" s="945">
        <v>524404</v>
      </c>
      <c r="U92" s="945">
        <v>131101</v>
      </c>
      <c r="V92" s="945">
        <v>0</v>
      </c>
      <c r="W92" s="945">
        <v>44757</v>
      </c>
      <c r="X92" s="945">
        <v>11189</v>
      </c>
      <c r="Y92" s="945">
        <v>0</v>
      </c>
      <c r="Z92" s="945">
        <v>0</v>
      </c>
      <c r="AA92" s="945">
        <v>0</v>
      </c>
      <c r="AB92" s="945">
        <v>0</v>
      </c>
      <c r="AC92" s="945">
        <v>1777</v>
      </c>
      <c r="AD92" s="945">
        <v>444</v>
      </c>
      <c r="AE92" s="945">
        <v>0</v>
      </c>
      <c r="AF92" s="945">
        <v>0</v>
      </c>
      <c r="AG92" s="945">
        <v>0</v>
      </c>
      <c r="AH92" s="945">
        <v>0</v>
      </c>
      <c r="AI92" s="945">
        <v>0</v>
      </c>
      <c r="AJ92" s="945">
        <v>0</v>
      </c>
      <c r="AK92" s="945">
        <v>0</v>
      </c>
      <c r="AL92" s="945">
        <v>64863</v>
      </c>
      <c r="AM92" s="945">
        <v>16216</v>
      </c>
      <c r="AN92" s="945">
        <v>0</v>
      </c>
      <c r="AO92" s="945">
        <v>1018033</v>
      </c>
      <c r="AP92" s="945">
        <v>254508</v>
      </c>
      <c r="AQ92" s="945">
        <v>0</v>
      </c>
      <c r="AR92" s="945">
        <v>2224663</v>
      </c>
      <c r="AS92" s="945">
        <v>1779730</v>
      </c>
      <c r="AT92" s="945">
        <v>444933</v>
      </c>
      <c r="AU92" s="945">
        <v>0</v>
      </c>
      <c r="AV92" s="945">
        <v>464167</v>
      </c>
      <c r="AW92" s="945">
        <v>371334</v>
      </c>
      <c r="AX92" s="945">
        <v>92833</v>
      </c>
      <c r="AY92" s="945">
        <v>0</v>
      </c>
      <c r="AZ92" s="945">
        <v>2688830</v>
      </c>
      <c r="BA92" s="945">
        <v>2151064</v>
      </c>
      <c r="BB92" s="945">
        <v>537766</v>
      </c>
      <c r="BC92" s="945">
        <v>0</v>
      </c>
      <c r="BD92" s="945">
        <v>0</v>
      </c>
      <c r="BE92" s="945">
        <v>0</v>
      </c>
      <c r="BF92" s="945">
        <v>0</v>
      </c>
      <c r="BG92" s="945">
        <v>0</v>
      </c>
      <c r="BH92" s="945">
        <v>0</v>
      </c>
      <c r="BI92" s="945">
        <v>0</v>
      </c>
      <c r="BJ92" s="945">
        <v>0</v>
      </c>
      <c r="BK92" s="945">
        <v>0</v>
      </c>
      <c r="BL92" s="945">
        <v>0</v>
      </c>
      <c r="BM92" s="945">
        <v>0</v>
      </c>
      <c r="BN92" s="945">
        <v>0</v>
      </c>
      <c r="BO92" s="945">
        <v>0</v>
      </c>
      <c r="BP92" s="945">
        <v>-1295762</v>
      </c>
      <c r="BQ92" s="945">
        <v>-1036610</v>
      </c>
      <c r="BR92" s="945">
        <v>-259152</v>
      </c>
      <c r="BS92" s="945">
        <v>0</v>
      </c>
      <c r="BT92" s="945">
        <v>-2591524</v>
      </c>
      <c r="BU92" s="945">
        <v>24116748</v>
      </c>
      <c r="BV92" s="945">
        <v>-307146</v>
      </c>
      <c r="BW92" s="945">
        <v>0</v>
      </c>
      <c r="BX92" s="945">
        <v>337416</v>
      </c>
      <c r="BY92" s="945">
        <v>0</v>
      </c>
      <c r="BZ92" s="945">
        <v>2458</v>
      </c>
      <c r="CA92" s="945">
        <v>-126329</v>
      </c>
      <c r="CB92" s="945">
        <v>0</v>
      </c>
      <c r="CC92" s="945">
        <v>-21181</v>
      </c>
      <c r="CD92" s="945">
        <v>-181000</v>
      </c>
      <c r="CE92" s="945">
        <v>-202181</v>
      </c>
      <c r="CF92" s="945">
        <v>-2260146</v>
      </c>
      <c r="CG92" s="945">
        <v>-1130074</v>
      </c>
      <c r="CH92" s="945">
        <v>-904058</v>
      </c>
      <c r="CI92" s="945">
        <v>-226014</v>
      </c>
      <c r="CJ92" s="945">
        <v>0</v>
      </c>
      <c r="CK92" s="945">
        <v>-1796570</v>
      </c>
      <c r="CL92" s="945">
        <v>620591</v>
      </c>
      <c r="CM92" s="945">
        <v>-4120540</v>
      </c>
      <c r="CN92" s="945">
        <v>-38514</v>
      </c>
      <c r="CO92" s="945">
        <v>0</v>
      </c>
      <c r="CP92" s="945">
        <v>0</v>
      </c>
      <c r="CQ92" s="945">
        <v>-4557</v>
      </c>
      <c r="CR92" s="945">
        <v>0</v>
      </c>
      <c r="CS92" s="945">
        <v>-707184</v>
      </c>
      <c r="CT92" s="945">
        <v>-102499</v>
      </c>
      <c r="CU92" s="945">
        <v>-638</v>
      </c>
      <c r="CV92" s="945">
        <v>-6899</v>
      </c>
      <c r="CW92" s="945">
        <v>0</v>
      </c>
      <c r="CX92" s="945">
        <v>0</v>
      </c>
      <c r="CY92" s="945">
        <v>-2375787</v>
      </c>
      <c r="CZ92" s="945">
        <v>0</v>
      </c>
      <c r="DA92" s="945">
        <v>24065469</v>
      </c>
      <c r="DB92" s="945">
        <v>30206127</v>
      </c>
      <c r="DC92" s="945">
        <v>20551237</v>
      </c>
      <c r="DD92" s="945">
        <v>-377760</v>
      </c>
      <c r="DE92" s="945">
        <v>353962</v>
      </c>
      <c r="DF92" s="945">
        <v>-702913</v>
      </c>
      <c r="DG92" s="945">
        <v>-35961</v>
      </c>
      <c r="DH92" s="945">
        <v>-59504</v>
      </c>
      <c r="DI92" s="945">
        <v>-2260146</v>
      </c>
      <c r="DJ92" s="205"/>
      <c r="DK92" s="205"/>
      <c r="DL92" t="s">
        <v>913</v>
      </c>
      <c r="DM92" t="s">
        <v>914</v>
      </c>
      <c r="DN92" s="1419" t="s">
        <v>5499</v>
      </c>
      <c r="DO92" s="194" t="s">
        <v>4260</v>
      </c>
      <c r="DP92" s="1253" t="s">
        <v>4468</v>
      </c>
    </row>
    <row r="93" spans="1:120" s="194" customFormat="1" x14ac:dyDescent="0.25">
      <c r="A93" s="779">
        <v>89</v>
      </c>
      <c r="B93" s="706" t="s">
        <v>261</v>
      </c>
      <c r="C93" s="1255" t="s">
        <v>262</v>
      </c>
      <c r="D93" s="945">
        <v>132132</v>
      </c>
      <c r="E93" s="945">
        <v>242593</v>
      </c>
      <c r="F93" s="945">
        <v>0</v>
      </c>
      <c r="G93" s="945">
        <v>132132</v>
      </c>
      <c r="H93" s="945">
        <v>0</v>
      </c>
      <c r="I93" s="945">
        <v>0</v>
      </c>
      <c r="J93" s="945">
        <v>0</v>
      </c>
      <c r="K93" s="945">
        <v>0</v>
      </c>
      <c r="L93" s="945">
        <v>0</v>
      </c>
      <c r="M93" s="945">
        <v>0</v>
      </c>
      <c r="N93" s="945">
        <v>0</v>
      </c>
      <c r="O93" s="945">
        <v>0</v>
      </c>
      <c r="P93" s="945">
        <v>0</v>
      </c>
      <c r="Q93" s="945">
        <v>0</v>
      </c>
      <c r="R93" s="945">
        <v>12999667</v>
      </c>
      <c r="S93" s="945">
        <v>0</v>
      </c>
      <c r="T93" s="945">
        <v>1259070</v>
      </c>
      <c r="U93" s="945">
        <v>283291</v>
      </c>
      <c r="V93" s="945">
        <v>31477</v>
      </c>
      <c r="W93" s="945">
        <v>67598</v>
      </c>
      <c r="X93" s="945">
        <v>15210</v>
      </c>
      <c r="Y93" s="945">
        <v>1690</v>
      </c>
      <c r="Z93" s="945">
        <v>5585</v>
      </c>
      <c r="AA93" s="945">
        <v>1257</v>
      </c>
      <c r="AB93" s="945">
        <v>140</v>
      </c>
      <c r="AC93" s="945">
        <v>6677</v>
      </c>
      <c r="AD93" s="945">
        <v>1502</v>
      </c>
      <c r="AE93" s="945">
        <v>167</v>
      </c>
      <c r="AF93" s="945">
        <v>1307</v>
      </c>
      <c r="AG93" s="945">
        <v>294</v>
      </c>
      <c r="AH93" s="945">
        <v>33</v>
      </c>
      <c r="AI93" s="945">
        <v>0</v>
      </c>
      <c r="AJ93" s="945">
        <v>0</v>
      </c>
      <c r="AK93" s="945">
        <v>0</v>
      </c>
      <c r="AL93" s="945">
        <v>61372</v>
      </c>
      <c r="AM93" s="945">
        <v>13809</v>
      </c>
      <c r="AN93" s="945">
        <v>1534</v>
      </c>
      <c r="AO93" s="945">
        <v>1190191</v>
      </c>
      <c r="AP93" s="945">
        <v>267793</v>
      </c>
      <c r="AQ93" s="945">
        <v>29755</v>
      </c>
      <c r="AR93" s="945">
        <v>2106357</v>
      </c>
      <c r="AS93" s="945">
        <v>1685086</v>
      </c>
      <c r="AT93" s="945">
        <v>379144</v>
      </c>
      <c r="AU93" s="945">
        <v>42127</v>
      </c>
      <c r="AV93" s="945">
        <v>735130</v>
      </c>
      <c r="AW93" s="945">
        <v>588104</v>
      </c>
      <c r="AX93" s="945">
        <v>132323</v>
      </c>
      <c r="AY93" s="945">
        <v>14703</v>
      </c>
      <c r="AZ93" s="945">
        <v>2841487</v>
      </c>
      <c r="BA93" s="945">
        <v>2273190</v>
      </c>
      <c r="BB93" s="945">
        <v>511467</v>
      </c>
      <c r="BC93" s="945">
        <v>56830</v>
      </c>
      <c r="BD93" s="945">
        <v>0</v>
      </c>
      <c r="BE93" s="945">
        <v>0</v>
      </c>
      <c r="BF93" s="945">
        <v>0</v>
      </c>
      <c r="BG93" s="945">
        <v>0</v>
      </c>
      <c r="BH93" s="945">
        <v>0</v>
      </c>
      <c r="BI93" s="945">
        <v>0</v>
      </c>
      <c r="BJ93" s="945">
        <v>0</v>
      </c>
      <c r="BK93" s="945">
        <v>0</v>
      </c>
      <c r="BL93" s="945">
        <v>0</v>
      </c>
      <c r="BM93" s="945">
        <v>0</v>
      </c>
      <c r="BN93" s="945">
        <v>0</v>
      </c>
      <c r="BO93" s="945">
        <v>0</v>
      </c>
      <c r="BP93" s="945">
        <v>978103</v>
      </c>
      <c r="BQ93" s="945">
        <v>782482</v>
      </c>
      <c r="BR93" s="945">
        <v>176058</v>
      </c>
      <c r="BS93" s="945">
        <v>19562</v>
      </c>
      <c r="BT93" s="945">
        <v>1956205</v>
      </c>
      <c r="BU93" s="945">
        <v>21600581</v>
      </c>
      <c r="BV93" s="945">
        <v>-770365</v>
      </c>
      <c r="BW93" s="945">
        <v>0</v>
      </c>
      <c r="BX93" s="945">
        <v>36803</v>
      </c>
      <c r="BY93" s="945">
        <v>0</v>
      </c>
      <c r="BZ93" s="945">
        <v>13995</v>
      </c>
      <c r="CA93" s="945">
        <v>-1215914</v>
      </c>
      <c r="CB93" s="945">
        <v>0</v>
      </c>
      <c r="CC93" s="945">
        <v>-1013705</v>
      </c>
      <c r="CD93" s="945">
        <v>-1173760</v>
      </c>
      <c r="CE93" s="945">
        <v>-2187465</v>
      </c>
      <c r="CF93" s="945">
        <v>1941647</v>
      </c>
      <c r="CG93" s="945">
        <v>970825</v>
      </c>
      <c r="CH93" s="945">
        <v>776659</v>
      </c>
      <c r="CI93" s="945">
        <v>174746</v>
      </c>
      <c r="CJ93" s="945">
        <v>19416</v>
      </c>
      <c r="CK93" s="945">
        <v>-4547522</v>
      </c>
      <c r="CL93" s="945">
        <v>518435</v>
      </c>
      <c r="CM93" s="945">
        <v>-2633878</v>
      </c>
      <c r="CN93" s="945">
        <v>-49746</v>
      </c>
      <c r="CO93" s="945">
        <v>0</v>
      </c>
      <c r="CP93" s="945">
        <v>-5911</v>
      </c>
      <c r="CQ93" s="945">
        <v>-17109</v>
      </c>
      <c r="CR93" s="945">
        <v>0</v>
      </c>
      <c r="CS93" s="945">
        <v>-670655</v>
      </c>
      <c r="CT93" s="945">
        <v>-30503</v>
      </c>
      <c r="CU93" s="945">
        <v>-12882</v>
      </c>
      <c r="CV93" s="945">
        <v>0</v>
      </c>
      <c r="CW93" s="945">
        <v>0</v>
      </c>
      <c r="CX93" s="945">
        <v>0</v>
      </c>
      <c r="CY93" s="945">
        <v>-2842136</v>
      </c>
      <c r="CZ93" s="945">
        <v>0</v>
      </c>
      <c r="DA93" s="945">
        <v>22945256</v>
      </c>
      <c r="DB93" s="945">
        <v>33684267</v>
      </c>
      <c r="DC93" s="945">
        <v>22074858</v>
      </c>
      <c r="DD93" s="945">
        <v>-203857</v>
      </c>
      <c r="DE93" s="945">
        <v>2099035</v>
      </c>
      <c r="DF93" s="945">
        <v>-957286</v>
      </c>
      <c r="DG93" s="945">
        <v>0</v>
      </c>
      <c r="DH93" s="945">
        <v>-1873474</v>
      </c>
      <c r="DI93" s="945">
        <v>1941647</v>
      </c>
      <c r="DJ93" s="205"/>
      <c r="DK93" s="205"/>
      <c r="DL93" t="s">
        <v>914</v>
      </c>
      <c r="DM93" t="s">
        <v>914</v>
      </c>
      <c r="DN93" s="1419" t="s">
        <v>5499</v>
      </c>
      <c r="DO93" s="194" t="s">
        <v>4261</v>
      </c>
      <c r="DP93" s="1253" t="s">
        <v>4469</v>
      </c>
    </row>
    <row r="94" spans="1:120" s="194" customFormat="1" x14ac:dyDescent="0.25">
      <c r="A94" s="199">
        <v>90</v>
      </c>
      <c r="B94" s="706" t="s">
        <v>263</v>
      </c>
      <c r="C94" s="1255" t="s">
        <v>264</v>
      </c>
      <c r="D94" s="945">
        <v>210749</v>
      </c>
      <c r="E94" s="945">
        <v>1198249</v>
      </c>
      <c r="F94" s="945">
        <v>0</v>
      </c>
      <c r="G94" s="945">
        <v>210749</v>
      </c>
      <c r="H94" s="945">
        <v>0</v>
      </c>
      <c r="I94" s="945">
        <v>0</v>
      </c>
      <c r="J94" s="945">
        <v>0</v>
      </c>
      <c r="K94" s="945">
        <v>0</v>
      </c>
      <c r="L94" s="945">
        <v>0</v>
      </c>
      <c r="M94" s="945">
        <v>0</v>
      </c>
      <c r="N94" s="945">
        <v>0</v>
      </c>
      <c r="O94" s="945">
        <v>0</v>
      </c>
      <c r="P94" s="945">
        <v>0</v>
      </c>
      <c r="Q94" s="945">
        <v>0</v>
      </c>
      <c r="R94" s="945">
        <v>24144200</v>
      </c>
      <c r="S94" s="945">
        <v>0</v>
      </c>
      <c r="T94" s="945">
        <v>1181438</v>
      </c>
      <c r="U94" s="945">
        <v>265824</v>
      </c>
      <c r="V94" s="945">
        <v>29536</v>
      </c>
      <c r="W94" s="945">
        <v>125550</v>
      </c>
      <c r="X94" s="945">
        <v>28249</v>
      </c>
      <c r="Y94" s="945">
        <v>3139</v>
      </c>
      <c r="Z94" s="945">
        <v>0</v>
      </c>
      <c r="AA94" s="945">
        <v>0</v>
      </c>
      <c r="AB94" s="945">
        <v>0</v>
      </c>
      <c r="AC94" s="945">
        <v>5894</v>
      </c>
      <c r="AD94" s="945">
        <v>1326</v>
      </c>
      <c r="AE94" s="945">
        <v>147</v>
      </c>
      <c r="AF94" s="945">
        <v>0</v>
      </c>
      <c r="AG94" s="945">
        <v>0</v>
      </c>
      <c r="AH94" s="945">
        <v>0</v>
      </c>
      <c r="AI94" s="945">
        <v>0</v>
      </c>
      <c r="AJ94" s="945">
        <v>0</v>
      </c>
      <c r="AK94" s="945">
        <v>0</v>
      </c>
      <c r="AL94" s="945">
        <v>171109</v>
      </c>
      <c r="AM94" s="945">
        <v>38499</v>
      </c>
      <c r="AN94" s="945">
        <v>4278</v>
      </c>
      <c r="AO94" s="945">
        <v>3093972</v>
      </c>
      <c r="AP94" s="945">
        <v>696143</v>
      </c>
      <c r="AQ94" s="945">
        <v>77349</v>
      </c>
      <c r="AR94" s="945">
        <v>7072273</v>
      </c>
      <c r="AS94" s="945">
        <v>5657819</v>
      </c>
      <c r="AT94" s="945">
        <v>1273009</v>
      </c>
      <c r="AU94" s="945">
        <v>141445</v>
      </c>
      <c r="AV94" s="945">
        <v>1236764</v>
      </c>
      <c r="AW94" s="945">
        <v>989411</v>
      </c>
      <c r="AX94" s="945">
        <v>222618</v>
      </c>
      <c r="AY94" s="945">
        <v>24735</v>
      </c>
      <c r="AZ94" s="945">
        <v>8309037</v>
      </c>
      <c r="BA94" s="945">
        <v>6647230</v>
      </c>
      <c r="BB94" s="945">
        <v>1495627</v>
      </c>
      <c r="BC94" s="945">
        <v>166180</v>
      </c>
      <c r="BD94" s="945">
        <v>0</v>
      </c>
      <c r="BE94" s="945">
        <v>0</v>
      </c>
      <c r="BF94" s="945">
        <v>0</v>
      </c>
      <c r="BG94" s="945">
        <v>650</v>
      </c>
      <c r="BH94" s="945">
        <v>146</v>
      </c>
      <c r="BI94" s="945">
        <v>16</v>
      </c>
      <c r="BJ94" s="945">
        <v>0</v>
      </c>
      <c r="BK94" s="945">
        <v>0</v>
      </c>
      <c r="BL94" s="945">
        <v>0</v>
      </c>
      <c r="BM94" s="945">
        <v>0</v>
      </c>
      <c r="BN94" s="945">
        <v>0</v>
      </c>
      <c r="BO94" s="945">
        <v>0</v>
      </c>
      <c r="BP94" s="945">
        <v>-2588161</v>
      </c>
      <c r="BQ94" s="945">
        <v>-2070528</v>
      </c>
      <c r="BR94" s="945">
        <v>-465869</v>
      </c>
      <c r="BS94" s="945">
        <v>-51763</v>
      </c>
      <c r="BT94" s="945">
        <v>-5176321</v>
      </c>
      <c r="BU94" s="945">
        <v>77724815</v>
      </c>
      <c r="BV94" s="945">
        <v>-70000</v>
      </c>
      <c r="BW94" s="945">
        <v>0</v>
      </c>
      <c r="BX94" s="945">
        <v>50963</v>
      </c>
      <c r="BY94" s="945">
        <v>0</v>
      </c>
      <c r="BZ94" s="945">
        <v>48914</v>
      </c>
      <c r="CA94" s="945">
        <v>-1000000</v>
      </c>
      <c r="CB94" s="945">
        <v>0</v>
      </c>
      <c r="CC94" s="945">
        <v>-11973585</v>
      </c>
      <c r="CD94" s="945">
        <v>-1966258</v>
      </c>
      <c r="CE94" s="945">
        <v>-13939843</v>
      </c>
      <c r="CF94" s="945">
        <v>-4150530</v>
      </c>
      <c r="CG94" s="945">
        <v>-2075265</v>
      </c>
      <c r="CH94" s="945">
        <v>-1660213</v>
      </c>
      <c r="CI94" s="945">
        <v>-373545</v>
      </c>
      <c r="CJ94" s="945">
        <v>-41505</v>
      </c>
      <c r="CK94" s="945">
        <v>-3954065</v>
      </c>
      <c r="CL94" s="945">
        <v>1949059</v>
      </c>
      <c r="CM94" s="945">
        <v>-7800471</v>
      </c>
      <c r="CN94" s="945">
        <v>-41447</v>
      </c>
      <c r="CO94" s="945">
        <v>0</v>
      </c>
      <c r="CP94" s="945">
        <v>0</v>
      </c>
      <c r="CQ94" s="945">
        <v>-15089</v>
      </c>
      <c r="CR94" s="945">
        <v>-17823</v>
      </c>
      <c r="CS94" s="945">
        <v>-3046273</v>
      </c>
      <c r="CT94" s="945">
        <v>-182065</v>
      </c>
      <c r="CU94" s="945">
        <v>-24586</v>
      </c>
      <c r="CV94" s="945">
        <v>-5255</v>
      </c>
      <c r="CW94" s="945">
        <v>0</v>
      </c>
      <c r="CX94" s="945">
        <v>0</v>
      </c>
      <c r="CY94" s="945">
        <v>-7511958</v>
      </c>
      <c r="CZ94" s="945">
        <v>0</v>
      </c>
      <c r="DA94" s="945">
        <v>69452086</v>
      </c>
      <c r="DB94" s="945">
        <v>93209283</v>
      </c>
      <c r="DC94" s="945">
        <v>68779938</v>
      </c>
      <c r="DD94" s="945">
        <v>0</v>
      </c>
      <c r="DE94" s="945">
        <v>1728298</v>
      </c>
      <c r="DF94" s="945">
        <v>-1807546</v>
      </c>
      <c r="DG94" s="945">
        <v>-4000055</v>
      </c>
      <c r="DH94" s="945">
        <v>-532806</v>
      </c>
      <c r="DI94" s="945">
        <v>-4150530</v>
      </c>
      <c r="DJ94" s="205"/>
      <c r="DK94" s="205"/>
      <c r="DL94" t="s">
        <v>913</v>
      </c>
      <c r="DM94" t="s">
        <v>913</v>
      </c>
      <c r="DN94" s="1419" t="s">
        <v>5499</v>
      </c>
      <c r="DO94" s="194" t="s">
        <v>4262</v>
      </c>
      <c r="DP94" s="1253" t="s">
        <v>4473</v>
      </c>
    </row>
    <row r="95" spans="1:120" s="194" customFormat="1" x14ac:dyDescent="0.25">
      <c r="A95" s="779">
        <v>91</v>
      </c>
      <c r="B95" s="706" t="s">
        <v>265</v>
      </c>
      <c r="C95" s="1255" t="s">
        <v>266</v>
      </c>
      <c r="D95" s="945">
        <v>138717</v>
      </c>
      <c r="E95" s="945">
        <v>1076998</v>
      </c>
      <c r="F95" s="945">
        <v>71809</v>
      </c>
      <c r="G95" s="945">
        <v>138717</v>
      </c>
      <c r="H95" s="945">
        <v>700734</v>
      </c>
      <c r="I95" s="945">
        <v>112268</v>
      </c>
      <c r="J95" s="945">
        <v>0</v>
      </c>
      <c r="K95" s="945">
        <v>0</v>
      </c>
      <c r="L95" s="945">
        <v>0</v>
      </c>
      <c r="M95" s="945">
        <v>0</v>
      </c>
      <c r="N95" s="945">
        <v>0</v>
      </c>
      <c r="O95" s="945">
        <v>0</v>
      </c>
      <c r="P95" s="945">
        <v>0</v>
      </c>
      <c r="Q95" s="945">
        <v>0</v>
      </c>
      <c r="R95" s="945">
        <v>15487700</v>
      </c>
      <c r="S95" s="945">
        <v>29000</v>
      </c>
      <c r="T95" s="945">
        <v>1023360</v>
      </c>
      <c r="U95" s="945">
        <v>216551</v>
      </c>
      <c r="V95" s="945">
        <v>24061</v>
      </c>
      <c r="W95" s="945">
        <v>80913</v>
      </c>
      <c r="X95" s="945">
        <v>18121</v>
      </c>
      <c r="Y95" s="945">
        <v>2013</v>
      </c>
      <c r="Z95" s="945">
        <v>9847</v>
      </c>
      <c r="AA95" s="945">
        <v>906</v>
      </c>
      <c r="AB95" s="945">
        <v>101</v>
      </c>
      <c r="AC95" s="945">
        <v>2839</v>
      </c>
      <c r="AD95" s="945">
        <v>639</v>
      </c>
      <c r="AE95" s="945">
        <v>71</v>
      </c>
      <c r="AF95" s="945">
        <v>0</v>
      </c>
      <c r="AG95" s="945">
        <v>0</v>
      </c>
      <c r="AH95" s="945">
        <v>0</v>
      </c>
      <c r="AI95" s="945">
        <v>0</v>
      </c>
      <c r="AJ95" s="945">
        <v>0</v>
      </c>
      <c r="AK95" s="945">
        <v>0</v>
      </c>
      <c r="AL95" s="945">
        <v>214669</v>
      </c>
      <c r="AM95" s="945">
        <v>42962</v>
      </c>
      <c r="AN95" s="945">
        <v>4774</v>
      </c>
      <c r="AO95" s="945">
        <v>1260591</v>
      </c>
      <c r="AP95" s="945">
        <v>282538</v>
      </c>
      <c r="AQ95" s="945">
        <v>31393</v>
      </c>
      <c r="AR95" s="945">
        <v>4335782</v>
      </c>
      <c r="AS95" s="945">
        <v>3501296</v>
      </c>
      <c r="AT95" s="945">
        <v>751037</v>
      </c>
      <c r="AU95" s="945">
        <v>83449</v>
      </c>
      <c r="AV95" s="945">
        <v>742303</v>
      </c>
      <c r="AW95" s="945">
        <v>598580</v>
      </c>
      <c r="AX95" s="945">
        <v>129351</v>
      </c>
      <c r="AY95" s="945">
        <v>14372</v>
      </c>
      <c r="AZ95" s="945">
        <v>5078085</v>
      </c>
      <c r="BA95" s="945">
        <v>4099876</v>
      </c>
      <c r="BB95" s="945">
        <v>880388</v>
      </c>
      <c r="BC95" s="945">
        <v>97821</v>
      </c>
      <c r="BD95" s="945">
        <v>0</v>
      </c>
      <c r="BE95" s="945">
        <v>0</v>
      </c>
      <c r="BF95" s="945">
        <v>0</v>
      </c>
      <c r="BG95" s="945">
        <v>0</v>
      </c>
      <c r="BH95" s="945">
        <v>0</v>
      </c>
      <c r="BI95" s="945">
        <v>0</v>
      </c>
      <c r="BJ95" s="945">
        <v>0</v>
      </c>
      <c r="BK95" s="945">
        <v>0</v>
      </c>
      <c r="BL95" s="945">
        <v>0</v>
      </c>
      <c r="BM95" s="945">
        <v>0</v>
      </c>
      <c r="BN95" s="945">
        <v>0</v>
      </c>
      <c r="BO95" s="945">
        <v>0</v>
      </c>
      <c r="BP95" s="945">
        <v>47710</v>
      </c>
      <c r="BQ95" s="945">
        <v>38168</v>
      </c>
      <c r="BR95" s="945">
        <v>8588</v>
      </c>
      <c r="BS95" s="945">
        <v>954</v>
      </c>
      <c r="BT95" s="945">
        <v>95419</v>
      </c>
      <c r="BU95" s="945">
        <v>44937474</v>
      </c>
      <c r="BV95" s="945">
        <v>31485</v>
      </c>
      <c r="BW95" s="945">
        <v>0</v>
      </c>
      <c r="BX95" s="945">
        <v>0</v>
      </c>
      <c r="BY95" s="945">
        <v>0</v>
      </c>
      <c r="BZ95" s="945">
        <v>10435</v>
      </c>
      <c r="CA95" s="945">
        <v>-897813</v>
      </c>
      <c r="CB95" s="945">
        <v>0</v>
      </c>
      <c r="CC95" s="945">
        <v>-4500534</v>
      </c>
      <c r="CD95" s="945">
        <v>-1066056</v>
      </c>
      <c r="CE95" s="945">
        <v>-5566590</v>
      </c>
      <c r="CF95" s="945">
        <v>-559794</v>
      </c>
      <c r="CG95" s="945">
        <v>-279899</v>
      </c>
      <c r="CH95" s="945">
        <v>-223917</v>
      </c>
      <c r="CI95" s="945">
        <v>-50378</v>
      </c>
      <c r="CJ95" s="945">
        <v>-5598</v>
      </c>
      <c r="CK95" s="945">
        <v>-3218775</v>
      </c>
      <c r="CL95" s="945">
        <v>1036158</v>
      </c>
      <c r="CM95" s="945">
        <v>-2814154</v>
      </c>
      <c r="CN95" s="945">
        <v>0</v>
      </c>
      <c r="CO95" s="945">
        <v>0</v>
      </c>
      <c r="CP95" s="945">
        <v>0</v>
      </c>
      <c r="CQ95" s="945">
        <v>-7283</v>
      </c>
      <c r="CR95" s="945">
        <v>-48770</v>
      </c>
      <c r="CS95" s="945">
        <v>-1425804</v>
      </c>
      <c r="CT95" s="945">
        <v>-127481</v>
      </c>
      <c r="CU95" s="945">
        <v>-626285</v>
      </c>
      <c r="CV95" s="945">
        <v>0</v>
      </c>
      <c r="CW95" s="945">
        <v>0</v>
      </c>
      <c r="CX95" s="945">
        <v>0</v>
      </c>
      <c r="CY95" s="945">
        <v>-2862814</v>
      </c>
      <c r="CZ95" s="945">
        <v>0</v>
      </c>
      <c r="DA95" s="945">
        <v>42190879</v>
      </c>
      <c r="DB95" s="945">
        <v>50666311</v>
      </c>
      <c r="DC95" s="945">
        <v>37267960</v>
      </c>
      <c r="DD95" s="945">
        <v>-136764</v>
      </c>
      <c r="DE95" s="945">
        <v>2010181</v>
      </c>
      <c r="DF95" s="945">
        <v>-840593</v>
      </c>
      <c r="DG95" s="945">
        <v>-354011</v>
      </c>
      <c r="DH95" s="945">
        <v>-2236759</v>
      </c>
      <c r="DI95" s="945">
        <v>-74134</v>
      </c>
      <c r="DJ95" s="205"/>
      <c r="DK95" s="205"/>
      <c r="DL95" t="s">
        <v>913</v>
      </c>
      <c r="DM95" t="s">
        <v>913</v>
      </c>
      <c r="DN95" s="1419" t="s">
        <v>5499</v>
      </c>
      <c r="DO95" s="194" t="s">
        <v>4263</v>
      </c>
      <c r="DP95" s="1253" t="s">
        <v>4468</v>
      </c>
    </row>
    <row r="96" spans="1:120" s="194" customFormat="1" x14ac:dyDescent="0.25">
      <c r="A96" s="199">
        <v>92</v>
      </c>
      <c r="B96" s="706" t="s">
        <v>267</v>
      </c>
      <c r="C96" s="1255" t="s">
        <v>268</v>
      </c>
      <c r="D96" s="945">
        <v>120847</v>
      </c>
      <c r="E96" s="945">
        <v>1057506</v>
      </c>
      <c r="F96" s="945">
        <v>0</v>
      </c>
      <c r="G96" s="945">
        <v>120847</v>
      </c>
      <c r="H96" s="945">
        <v>0</v>
      </c>
      <c r="I96" s="945">
        <v>1402074</v>
      </c>
      <c r="J96" s="945">
        <v>0</v>
      </c>
      <c r="K96" s="945">
        <v>0</v>
      </c>
      <c r="L96" s="945">
        <v>0</v>
      </c>
      <c r="M96" s="945">
        <v>0</v>
      </c>
      <c r="N96" s="945">
        <v>0</v>
      </c>
      <c r="O96" s="945">
        <v>0</v>
      </c>
      <c r="P96" s="945">
        <v>0</v>
      </c>
      <c r="Q96" s="945">
        <v>0</v>
      </c>
      <c r="R96" s="945">
        <v>9628850</v>
      </c>
      <c r="S96" s="945">
        <v>0</v>
      </c>
      <c r="T96" s="945">
        <v>1004497</v>
      </c>
      <c r="U96" s="945">
        <v>226012</v>
      </c>
      <c r="V96" s="945">
        <v>25112</v>
      </c>
      <c r="W96" s="945">
        <v>50070</v>
      </c>
      <c r="X96" s="945">
        <v>11266</v>
      </c>
      <c r="Y96" s="945">
        <v>1252</v>
      </c>
      <c r="Z96" s="945">
        <v>0</v>
      </c>
      <c r="AA96" s="945">
        <v>0</v>
      </c>
      <c r="AB96" s="945">
        <v>0</v>
      </c>
      <c r="AC96" s="945">
        <v>3873</v>
      </c>
      <c r="AD96" s="945">
        <v>871</v>
      </c>
      <c r="AE96" s="945">
        <v>97</v>
      </c>
      <c r="AF96" s="945">
        <v>6930</v>
      </c>
      <c r="AG96" s="945">
        <v>1559</v>
      </c>
      <c r="AH96" s="945">
        <v>173</v>
      </c>
      <c r="AI96" s="945">
        <v>0</v>
      </c>
      <c r="AJ96" s="945">
        <v>0</v>
      </c>
      <c r="AK96" s="945">
        <v>0</v>
      </c>
      <c r="AL96" s="945">
        <v>158807</v>
      </c>
      <c r="AM96" s="945">
        <v>35732</v>
      </c>
      <c r="AN96" s="945">
        <v>3970</v>
      </c>
      <c r="AO96" s="945">
        <v>654642</v>
      </c>
      <c r="AP96" s="945">
        <v>147294</v>
      </c>
      <c r="AQ96" s="945">
        <v>16366</v>
      </c>
      <c r="AR96" s="945">
        <v>2819025</v>
      </c>
      <c r="AS96" s="945">
        <v>2306353</v>
      </c>
      <c r="AT96" s="945">
        <v>461405</v>
      </c>
      <c r="AU96" s="945">
        <v>51267</v>
      </c>
      <c r="AV96" s="945">
        <v>547947</v>
      </c>
      <c r="AW96" s="945">
        <v>438358</v>
      </c>
      <c r="AX96" s="945">
        <v>98630</v>
      </c>
      <c r="AY96" s="945">
        <v>10959</v>
      </c>
      <c r="AZ96" s="945">
        <v>3366972</v>
      </c>
      <c r="BA96" s="945">
        <v>2744711</v>
      </c>
      <c r="BB96" s="945">
        <v>560035</v>
      </c>
      <c r="BC96" s="945">
        <v>62226</v>
      </c>
      <c r="BD96" s="945">
        <v>0</v>
      </c>
      <c r="BE96" s="945">
        <v>0</v>
      </c>
      <c r="BF96" s="945">
        <v>0</v>
      </c>
      <c r="BG96" s="945">
        <v>0</v>
      </c>
      <c r="BH96" s="945">
        <v>0</v>
      </c>
      <c r="BI96" s="945">
        <v>0</v>
      </c>
      <c r="BJ96" s="945">
        <v>0</v>
      </c>
      <c r="BK96" s="945">
        <v>0</v>
      </c>
      <c r="BL96" s="945">
        <v>0</v>
      </c>
      <c r="BM96" s="945">
        <v>0</v>
      </c>
      <c r="BN96" s="945">
        <v>0</v>
      </c>
      <c r="BO96" s="945">
        <v>0</v>
      </c>
      <c r="BP96" s="945">
        <v>1614731</v>
      </c>
      <c r="BQ96" s="945">
        <v>1291784</v>
      </c>
      <c r="BR96" s="945">
        <v>290651</v>
      </c>
      <c r="BS96" s="945">
        <v>32295</v>
      </c>
      <c r="BT96" s="945">
        <v>3229461</v>
      </c>
      <c r="BU96" s="945">
        <v>27943903</v>
      </c>
      <c r="BV96" s="945">
        <v>-435996</v>
      </c>
      <c r="BW96" s="945">
        <v>0</v>
      </c>
      <c r="BX96" s="945">
        <v>35371</v>
      </c>
      <c r="BY96" s="945">
        <v>0</v>
      </c>
      <c r="BZ96" s="945">
        <v>9826</v>
      </c>
      <c r="CA96" s="945">
        <v>-2438356</v>
      </c>
      <c r="CB96" s="945">
        <v>0</v>
      </c>
      <c r="CC96" s="945">
        <v>-496275</v>
      </c>
      <c r="CD96" s="945">
        <v>-1803264</v>
      </c>
      <c r="CE96" s="945">
        <v>-2299539</v>
      </c>
      <c r="CF96" s="945">
        <v>4029493</v>
      </c>
      <c r="CG96" s="945">
        <v>2014745</v>
      </c>
      <c r="CH96" s="945">
        <v>1611799</v>
      </c>
      <c r="CI96" s="945">
        <v>362657</v>
      </c>
      <c r="CJ96" s="945">
        <v>40294</v>
      </c>
      <c r="CK96" s="945">
        <v>-3719333</v>
      </c>
      <c r="CL96" s="945">
        <v>679612</v>
      </c>
      <c r="CM96" s="945">
        <v>-2824143</v>
      </c>
      <c r="CN96" s="945">
        <v>-31864</v>
      </c>
      <c r="CO96" s="945">
        <v>-19022</v>
      </c>
      <c r="CP96" s="945">
        <v>-18822</v>
      </c>
      <c r="CQ96" s="945">
        <v>-9822</v>
      </c>
      <c r="CR96" s="945">
        <v>0</v>
      </c>
      <c r="CS96" s="945">
        <v>-598860</v>
      </c>
      <c r="CT96" s="945">
        <v>-11627</v>
      </c>
      <c r="CU96" s="945">
        <v>-27870</v>
      </c>
      <c r="CV96" s="945">
        <v>0</v>
      </c>
      <c r="CW96" s="945">
        <v>-2034</v>
      </c>
      <c r="CX96" s="945">
        <v>-2542</v>
      </c>
      <c r="CY96" s="945">
        <v>-1597787</v>
      </c>
      <c r="CZ96" s="945">
        <v>0</v>
      </c>
      <c r="DA96" s="945">
        <v>29525127</v>
      </c>
      <c r="DB96" s="945">
        <v>37832299</v>
      </c>
      <c r="DC96" s="945">
        <v>26087870</v>
      </c>
      <c r="DD96" s="945">
        <v>-130389</v>
      </c>
      <c r="DE96" s="945">
        <v>5402524</v>
      </c>
      <c r="DF96" s="945">
        <v>-1342355</v>
      </c>
      <c r="DG96" s="945">
        <v>-112639</v>
      </c>
      <c r="DH96" s="945">
        <v>-1498562</v>
      </c>
      <c r="DI96" s="945">
        <v>4029493</v>
      </c>
      <c r="DJ96" s="205"/>
      <c r="DK96" s="205"/>
      <c r="DL96" t="s">
        <v>913</v>
      </c>
      <c r="DM96" t="s">
        <v>913</v>
      </c>
      <c r="DN96" s="1419" t="s">
        <v>5499</v>
      </c>
      <c r="DO96" s="194" t="s">
        <v>4264</v>
      </c>
      <c r="DP96" s="1253" t="s">
        <v>4470</v>
      </c>
    </row>
    <row r="97" spans="1:120" s="194" customFormat="1" x14ac:dyDescent="0.25">
      <c r="A97" s="779">
        <v>93</v>
      </c>
      <c r="B97" s="706" t="s">
        <v>1206</v>
      </c>
      <c r="C97" s="1255" t="s">
        <v>497</v>
      </c>
      <c r="D97" s="945">
        <v>148717</v>
      </c>
      <c r="E97" s="945">
        <v>2440178</v>
      </c>
      <c r="F97" s="945">
        <v>0</v>
      </c>
      <c r="G97" s="945">
        <v>148717</v>
      </c>
      <c r="H97" s="945">
        <v>0</v>
      </c>
      <c r="I97" s="945">
        <v>0</v>
      </c>
      <c r="J97" s="945">
        <v>0</v>
      </c>
      <c r="K97" s="945">
        <v>0</v>
      </c>
      <c r="L97" s="945">
        <v>0</v>
      </c>
      <c r="M97" s="945">
        <v>0</v>
      </c>
      <c r="N97" s="945">
        <v>0</v>
      </c>
      <c r="O97" s="945">
        <v>0</v>
      </c>
      <c r="P97" s="945">
        <v>0</v>
      </c>
      <c r="Q97" s="945">
        <v>0</v>
      </c>
      <c r="R97" s="945">
        <v>9445050</v>
      </c>
      <c r="S97" s="945">
        <v>0</v>
      </c>
      <c r="T97" s="945">
        <v>1254101</v>
      </c>
      <c r="U97" s="945">
        <v>282173</v>
      </c>
      <c r="V97" s="945">
        <v>31353</v>
      </c>
      <c r="W97" s="945">
        <v>49114</v>
      </c>
      <c r="X97" s="945">
        <v>11051</v>
      </c>
      <c r="Y97" s="945">
        <v>1228</v>
      </c>
      <c r="Z97" s="945">
        <v>0</v>
      </c>
      <c r="AA97" s="945">
        <v>0</v>
      </c>
      <c r="AB97" s="945">
        <v>0</v>
      </c>
      <c r="AC97" s="945">
        <v>15130</v>
      </c>
      <c r="AD97" s="945">
        <v>3404</v>
      </c>
      <c r="AE97" s="945">
        <v>378</v>
      </c>
      <c r="AF97" s="945">
        <v>5137</v>
      </c>
      <c r="AG97" s="945">
        <v>1156</v>
      </c>
      <c r="AH97" s="945">
        <v>128</v>
      </c>
      <c r="AI97" s="945">
        <v>0</v>
      </c>
      <c r="AJ97" s="945">
        <v>0</v>
      </c>
      <c r="AK97" s="945">
        <v>0</v>
      </c>
      <c r="AL97" s="945">
        <v>127710</v>
      </c>
      <c r="AM97" s="945">
        <v>28735</v>
      </c>
      <c r="AN97" s="945">
        <v>3193</v>
      </c>
      <c r="AO97" s="945">
        <v>1249047</v>
      </c>
      <c r="AP97" s="945">
        <v>281036</v>
      </c>
      <c r="AQ97" s="945">
        <v>31226</v>
      </c>
      <c r="AR97" s="945">
        <v>2848339</v>
      </c>
      <c r="AS97" s="945">
        <v>2278671</v>
      </c>
      <c r="AT97" s="945">
        <v>512701</v>
      </c>
      <c r="AU97" s="945">
        <v>56967</v>
      </c>
      <c r="AV97" s="945">
        <v>775339</v>
      </c>
      <c r="AW97" s="945">
        <v>620271</v>
      </c>
      <c r="AX97" s="945">
        <v>139561</v>
      </c>
      <c r="AY97" s="945">
        <v>15507</v>
      </c>
      <c r="AZ97" s="945">
        <v>3623678</v>
      </c>
      <c r="BA97" s="945">
        <v>2898942</v>
      </c>
      <c r="BB97" s="945">
        <v>652262</v>
      </c>
      <c r="BC97" s="945">
        <v>72474</v>
      </c>
      <c r="BD97" s="945">
        <v>0</v>
      </c>
      <c r="BE97" s="945">
        <v>0</v>
      </c>
      <c r="BF97" s="945">
        <v>0</v>
      </c>
      <c r="BG97" s="945">
        <v>0</v>
      </c>
      <c r="BH97" s="945">
        <v>0</v>
      </c>
      <c r="BI97" s="945">
        <v>0</v>
      </c>
      <c r="BJ97" s="945">
        <v>0</v>
      </c>
      <c r="BK97" s="945">
        <v>0</v>
      </c>
      <c r="BL97" s="945">
        <v>0</v>
      </c>
      <c r="BM97" s="945">
        <v>0</v>
      </c>
      <c r="BN97" s="945">
        <v>0</v>
      </c>
      <c r="BO97" s="945">
        <v>0</v>
      </c>
      <c r="BP97" s="945">
        <v>2912139</v>
      </c>
      <c r="BQ97" s="945">
        <v>2329711</v>
      </c>
      <c r="BR97" s="945">
        <v>524185</v>
      </c>
      <c r="BS97" s="945">
        <v>58243</v>
      </c>
      <c r="BT97" s="945">
        <v>5824277</v>
      </c>
      <c r="BU97" s="945">
        <v>30285168</v>
      </c>
      <c r="BV97" s="945">
        <v>-78481</v>
      </c>
      <c r="BW97" s="945">
        <v>0</v>
      </c>
      <c r="BX97" s="945">
        <v>0</v>
      </c>
      <c r="BY97" s="945">
        <v>0</v>
      </c>
      <c r="BZ97" s="945">
        <v>14437</v>
      </c>
      <c r="CA97" s="945">
        <v>-565117</v>
      </c>
      <c r="CB97" s="945">
        <v>0</v>
      </c>
      <c r="CC97" s="945">
        <v>-2090050</v>
      </c>
      <c r="CD97" s="945">
        <v>-1363110</v>
      </c>
      <c r="CE97" s="945">
        <v>-3453160</v>
      </c>
      <c r="CF97" s="945">
        <v>5107404</v>
      </c>
      <c r="CG97" s="945">
        <v>2553701</v>
      </c>
      <c r="CH97" s="945">
        <v>2042962</v>
      </c>
      <c r="CI97" s="945">
        <v>459667</v>
      </c>
      <c r="CJ97" s="945">
        <v>51074</v>
      </c>
      <c r="CK97" s="945">
        <v>-4532101</v>
      </c>
      <c r="CL97" s="945">
        <v>700141</v>
      </c>
      <c r="CM97" s="945">
        <v>-3105302</v>
      </c>
      <c r="CN97" s="945">
        <v>-96395</v>
      </c>
      <c r="CO97" s="945">
        <v>-12056</v>
      </c>
      <c r="CP97" s="945">
        <v>-12056</v>
      </c>
      <c r="CQ97" s="945">
        <v>-37815</v>
      </c>
      <c r="CR97" s="945">
        <v>0</v>
      </c>
      <c r="CS97" s="945">
        <v>-807721</v>
      </c>
      <c r="CT97" s="945">
        <v>-153094</v>
      </c>
      <c r="CU97" s="945">
        <v>-8698</v>
      </c>
      <c r="CV97" s="945">
        <v>-2916</v>
      </c>
      <c r="CW97" s="945">
        <v>0</v>
      </c>
      <c r="CX97" s="945">
        <v>0</v>
      </c>
      <c r="CY97" s="945">
        <v>-2952779</v>
      </c>
      <c r="CZ97" s="945">
        <v>0</v>
      </c>
      <c r="DA97" s="945">
        <v>30822258</v>
      </c>
      <c r="DB97" s="945">
        <v>42971814</v>
      </c>
      <c r="DC97" s="945">
        <v>29358599</v>
      </c>
      <c r="DD97" s="945">
        <v>-219507</v>
      </c>
      <c r="DE97" s="945">
        <v>814559</v>
      </c>
      <c r="DF97" s="945">
        <v>-683792</v>
      </c>
      <c r="DG97" s="945">
        <v>-1221711</v>
      </c>
      <c r="DH97" s="945">
        <v>-161495</v>
      </c>
      <c r="DI97" s="945">
        <v>5107404</v>
      </c>
      <c r="DJ97" s="205"/>
      <c r="DK97" s="205"/>
      <c r="DL97" t="s">
        <v>913</v>
      </c>
      <c r="DM97" t="s">
        <v>913</v>
      </c>
      <c r="DN97" s="1419" t="s">
        <v>5499</v>
      </c>
      <c r="DO97" s="194" t="s">
        <v>4265</v>
      </c>
      <c r="DP97" s="1253" t="s">
        <v>4468</v>
      </c>
    </row>
    <row r="98" spans="1:120" s="194" customFormat="1" x14ac:dyDescent="0.25">
      <c r="A98" s="199">
        <v>94</v>
      </c>
      <c r="B98" s="706" t="s">
        <v>269</v>
      </c>
      <c r="C98" s="1255" t="s">
        <v>270</v>
      </c>
      <c r="D98" s="945">
        <v>121342</v>
      </c>
      <c r="E98" s="945">
        <v>1570008</v>
      </c>
      <c r="F98" s="945">
        <v>0</v>
      </c>
      <c r="G98" s="945">
        <v>121342</v>
      </c>
      <c r="H98" s="945">
        <v>0</v>
      </c>
      <c r="I98" s="945">
        <v>301000</v>
      </c>
      <c r="J98" s="945">
        <v>0</v>
      </c>
      <c r="K98" s="945">
        <v>0</v>
      </c>
      <c r="L98" s="945">
        <v>0</v>
      </c>
      <c r="M98" s="945">
        <v>0</v>
      </c>
      <c r="N98" s="945">
        <v>0</v>
      </c>
      <c r="O98" s="945">
        <v>0</v>
      </c>
      <c r="P98" s="945">
        <v>0</v>
      </c>
      <c r="Q98" s="945">
        <v>0</v>
      </c>
      <c r="R98" s="945">
        <v>6500526</v>
      </c>
      <c r="S98" s="945">
        <v>0</v>
      </c>
      <c r="T98" s="945">
        <v>996682</v>
      </c>
      <c r="U98" s="945">
        <v>249171</v>
      </c>
      <c r="V98" s="945">
        <v>0</v>
      </c>
      <c r="W98" s="945">
        <v>33803</v>
      </c>
      <c r="X98" s="945">
        <v>8451</v>
      </c>
      <c r="Y98" s="945">
        <v>0</v>
      </c>
      <c r="Z98" s="945">
        <v>151</v>
      </c>
      <c r="AA98" s="945">
        <v>38</v>
      </c>
      <c r="AB98" s="945">
        <v>0</v>
      </c>
      <c r="AC98" s="945">
        <v>5385</v>
      </c>
      <c r="AD98" s="945">
        <v>1346</v>
      </c>
      <c r="AE98" s="945">
        <v>0</v>
      </c>
      <c r="AF98" s="945">
        <v>3282</v>
      </c>
      <c r="AG98" s="945">
        <v>820</v>
      </c>
      <c r="AH98" s="945">
        <v>0</v>
      </c>
      <c r="AI98" s="945">
        <v>0</v>
      </c>
      <c r="AJ98" s="945">
        <v>0</v>
      </c>
      <c r="AK98" s="945">
        <v>0</v>
      </c>
      <c r="AL98" s="945">
        <v>166776</v>
      </c>
      <c r="AM98" s="945">
        <v>41694</v>
      </c>
      <c r="AN98" s="945">
        <v>0</v>
      </c>
      <c r="AO98" s="945">
        <v>850174</v>
      </c>
      <c r="AP98" s="945">
        <v>212543</v>
      </c>
      <c r="AQ98" s="945">
        <v>0</v>
      </c>
      <c r="AR98" s="945">
        <v>1682687</v>
      </c>
      <c r="AS98" s="945">
        <v>1357716</v>
      </c>
      <c r="AT98" s="945">
        <v>324971</v>
      </c>
      <c r="AU98" s="945">
        <v>0</v>
      </c>
      <c r="AV98" s="945">
        <v>587847</v>
      </c>
      <c r="AW98" s="945">
        <v>470278</v>
      </c>
      <c r="AX98" s="945">
        <v>117569</v>
      </c>
      <c r="AY98" s="945">
        <v>0</v>
      </c>
      <c r="AZ98" s="945">
        <v>2270534</v>
      </c>
      <c r="BA98" s="945">
        <v>1827994</v>
      </c>
      <c r="BB98" s="945">
        <v>442540</v>
      </c>
      <c r="BC98" s="945">
        <v>0</v>
      </c>
      <c r="BD98" s="945">
        <v>0</v>
      </c>
      <c r="BE98" s="945">
        <v>0</v>
      </c>
      <c r="BF98" s="945">
        <v>0</v>
      </c>
      <c r="BG98" s="945">
        <v>0</v>
      </c>
      <c r="BH98" s="945">
        <v>0</v>
      </c>
      <c r="BI98" s="945">
        <v>0</v>
      </c>
      <c r="BJ98" s="945">
        <v>0</v>
      </c>
      <c r="BK98" s="945">
        <v>0</v>
      </c>
      <c r="BL98" s="945">
        <v>0</v>
      </c>
      <c r="BM98" s="945">
        <v>0</v>
      </c>
      <c r="BN98" s="945">
        <v>0</v>
      </c>
      <c r="BO98" s="945">
        <v>0</v>
      </c>
      <c r="BP98" s="945">
        <v>-931345</v>
      </c>
      <c r="BQ98" s="945">
        <v>-745076</v>
      </c>
      <c r="BR98" s="945">
        <v>-186269</v>
      </c>
      <c r="BS98" s="945">
        <v>0</v>
      </c>
      <c r="BT98" s="945">
        <v>-1862690</v>
      </c>
      <c r="BU98" s="945">
        <v>16495958</v>
      </c>
      <c r="BV98" s="945">
        <v>-72086</v>
      </c>
      <c r="BW98" s="945">
        <v>0</v>
      </c>
      <c r="BX98" s="945">
        <v>-22500</v>
      </c>
      <c r="BY98" s="945">
        <v>0</v>
      </c>
      <c r="BZ98" s="945">
        <v>19466</v>
      </c>
      <c r="CA98" s="945">
        <v>-201300</v>
      </c>
      <c r="CB98" s="945">
        <v>-70000</v>
      </c>
      <c r="CC98" s="945">
        <v>-480000</v>
      </c>
      <c r="CD98" s="945">
        <v>-50000</v>
      </c>
      <c r="CE98" s="945">
        <v>-600000</v>
      </c>
      <c r="CF98" s="945">
        <v>-2044181</v>
      </c>
      <c r="CG98" s="945">
        <v>-1022108</v>
      </c>
      <c r="CH98" s="945">
        <v>-817667</v>
      </c>
      <c r="CI98" s="945">
        <v>-204404</v>
      </c>
      <c r="CJ98" s="945">
        <v>0</v>
      </c>
      <c r="CK98" s="945">
        <v>-3791735</v>
      </c>
      <c r="CL98" s="945">
        <v>377227</v>
      </c>
      <c r="CM98" s="945">
        <v>-2381118</v>
      </c>
      <c r="CN98" s="945">
        <v>-7583</v>
      </c>
      <c r="CO98" s="945">
        <v>-8094</v>
      </c>
      <c r="CP98" s="945">
        <v>-8094</v>
      </c>
      <c r="CQ98" s="945">
        <v>-13754</v>
      </c>
      <c r="CR98" s="945">
        <v>-9905</v>
      </c>
      <c r="CS98" s="945">
        <v>-557766</v>
      </c>
      <c r="CT98" s="945">
        <v>-34118</v>
      </c>
      <c r="CU98" s="945">
        <v>0</v>
      </c>
      <c r="CV98" s="945">
        <v>0</v>
      </c>
      <c r="CW98" s="945">
        <v>0</v>
      </c>
      <c r="CX98" s="945">
        <v>0</v>
      </c>
      <c r="CY98" s="945">
        <v>-1957111</v>
      </c>
      <c r="CZ98" s="945">
        <v>0</v>
      </c>
      <c r="DA98" s="945">
        <v>15901467</v>
      </c>
      <c r="DB98" s="945">
        <v>25216319</v>
      </c>
      <c r="DC98" s="945">
        <v>13590175</v>
      </c>
      <c r="DD98" s="945">
        <v>-167286</v>
      </c>
      <c r="DE98" s="945">
        <v>1088930</v>
      </c>
      <c r="DF98" s="945">
        <v>-398377</v>
      </c>
      <c r="DG98" s="945">
        <v>0</v>
      </c>
      <c r="DH98" s="945">
        <v>-1226399</v>
      </c>
      <c r="DI98" s="945">
        <v>-2044181</v>
      </c>
      <c r="DJ98" s="205"/>
      <c r="DK98" s="205"/>
      <c r="DL98" t="s">
        <v>914</v>
      </c>
      <c r="DM98" t="s">
        <v>914</v>
      </c>
      <c r="DN98" s="1419" t="s">
        <v>5499</v>
      </c>
      <c r="DO98" s="194" t="s">
        <v>4266</v>
      </c>
      <c r="DP98" s="1253" t="s">
        <v>4473</v>
      </c>
    </row>
    <row r="99" spans="1:120" s="194" customFormat="1" x14ac:dyDescent="0.25">
      <c r="A99" s="779">
        <v>95</v>
      </c>
      <c r="B99" s="706" t="s">
        <v>271</v>
      </c>
      <c r="C99" s="1255" t="s">
        <v>272</v>
      </c>
      <c r="D99" s="945">
        <v>113549</v>
      </c>
      <c r="E99" s="945">
        <v>570502</v>
      </c>
      <c r="F99" s="945">
        <v>932</v>
      </c>
      <c r="G99" s="945">
        <v>113549</v>
      </c>
      <c r="H99" s="945">
        <v>186491</v>
      </c>
      <c r="I99" s="945">
        <v>181604</v>
      </c>
      <c r="J99" s="945">
        <v>0</v>
      </c>
      <c r="K99" s="945">
        <v>0</v>
      </c>
      <c r="L99" s="945">
        <v>0</v>
      </c>
      <c r="M99" s="945">
        <v>0</v>
      </c>
      <c r="N99" s="945">
        <v>146293</v>
      </c>
      <c r="O99" s="945">
        <v>0</v>
      </c>
      <c r="P99" s="945">
        <v>0</v>
      </c>
      <c r="Q99" s="945">
        <v>0</v>
      </c>
      <c r="R99" s="945">
        <v>8393900</v>
      </c>
      <c r="S99" s="945">
        <v>629250</v>
      </c>
      <c r="T99" s="945">
        <v>1073600</v>
      </c>
      <c r="U99" s="945">
        <v>234708</v>
      </c>
      <c r="V99" s="945">
        <v>26079</v>
      </c>
      <c r="W99" s="945">
        <v>51829</v>
      </c>
      <c r="X99" s="945">
        <v>9821</v>
      </c>
      <c r="Y99" s="945">
        <v>1091</v>
      </c>
      <c r="Z99" s="945">
        <v>0</v>
      </c>
      <c r="AA99" s="945">
        <v>0</v>
      </c>
      <c r="AB99" s="945">
        <v>0</v>
      </c>
      <c r="AC99" s="945">
        <v>2340</v>
      </c>
      <c r="AD99" s="945">
        <v>526</v>
      </c>
      <c r="AE99" s="945">
        <v>58</v>
      </c>
      <c r="AF99" s="945">
        <v>305</v>
      </c>
      <c r="AG99" s="945">
        <v>69</v>
      </c>
      <c r="AH99" s="945">
        <v>8</v>
      </c>
      <c r="AI99" s="945">
        <v>0</v>
      </c>
      <c r="AJ99" s="945">
        <v>0</v>
      </c>
      <c r="AK99" s="945">
        <v>0</v>
      </c>
      <c r="AL99" s="945">
        <v>76854</v>
      </c>
      <c r="AM99" s="945">
        <v>17292</v>
      </c>
      <c r="AN99" s="945">
        <v>1921</v>
      </c>
      <c r="AO99" s="945">
        <v>1665049</v>
      </c>
      <c r="AP99" s="945">
        <v>345451</v>
      </c>
      <c r="AQ99" s="945">
        <v>38383</v>
      </c>
      <c r="AR99" s="945">
        <v>2346453</v>
      </c>
      <c r="AS99" s="945">
        <v>1896441</v>
      </c>
      <c r="AT99" s="945">
        <v>405011</v>
      </c>
      <c r="AU99" s="945">
        <v>45001</v>
      </c>
      <c r="AV99" s="945">
        <v>780354</v>
      </c>
      <c r="AW99" s="945">
        <v>630387</v>
      </c>
      <c r="AX99" s="945">
        <v>134970</v>
      </c>
      <c r="AY99" s="945">
        <v>14997</v>
      </c>
      <c r="AZ99" s="945">
        <v>3126807</v>
      </c>
      <c r="BA99" s="945">
        <v>2526828</v>
      </c>
      <c r="BB99" s="945">
        <v>539981</v>
      </c>
      <c r="BC99" s="945">
        <v>59998</v>
      </c>
      <c r="BD99" s="945">
        <v>0</v>
      </c>
      <c r="BE99" s="945">
        <v>0</v>
      </c>
      <c r="BF99" s="945">
        <v>0</v>
      </c>
      <c r="BG99" s="945">
        <v>0</v>
      </c>
      <c r="BH99" s="945">
        <v>0</v>
      </c>
      <c r="BI99" s="945">
        <v>0</v>
      </c>
      <c r="BJ99" s="945">
        <v>0</v>
      </c>
      <c r="BK99" s="945">
        <v>0</v>
      </c>
      <c r="BL99" s="945">
        <v>0</v>
      </c>
      <c r="BM99" s="945">
        <v>0</v>
      </c>
      <c r="BN99" s="945">
        <v>0</v>
      </c>
      <c r="BO99" s="945">
        <v>0</v>
      </c>
      <c r="BP99" s="945">
        <v>-264317</v>
      </c>
      <c r="BQ99" s="945">
        <v>-211454</v>
      </c>
      <c r="BR99" s="945">
        <v>-47577</v>
      </c>
      <c r="BS99" s="945">
        <v>-5286</v>
      </c>
      <c r="BT99" s="945">
        <v>-528634</v>
      </c>
      <c r="BU99" s="945">
        <v>23976651</v>
      </c>
      <c r="BV99" s="945">
        <v>-65632</v>
      </c>
      <c r="BW99" s="945">
        <v>0</v>
      </c>
      <c r="BX99" s="945">
        <v>114334</v>
      </c>
      <c r="BY99" s="945">
        <v>0</v>
      </c>
      <c r="BZ99" s="945">
        <v>33093</v>
      </c>
      <c r="CA99" s="945">
        <v>-1217271</v>
      </c>
      <c r="CB99" s="945">
        <v>0</v>
      </c>
      <c r="CC99" s="945">
        <v>-3916347</v>
      </c>
      <c r="CD99" s="945">
        <v>-842402</v>
      </c>
      <c r="CE99" s="945">
        <v>-4758749</v>
      </c>
      <c r="CF99" s="945">
        <v>22788</v>
      </c>
      <c r="CG99" s="945">
        <v>11392</v>
      </c>
      <c r="CH99" s="945">
        <v>9117</v>
      </c>
      <c r="CI99" s="945">
        <v>2051</v>
      </c>
      <c r="CJ99" s="945">
        <v>227</v>
      </c>
      <c r="CK99" s="945">
        <v>-3880864</v>
      </c>
      <c r="CL99" s="945">
        <v>575204</v>
      </c>
      <c r="CM99" s="945">
        <v>-1460422</v>
      </c>
      <c r="CN99" s="945">
        <v>-8479</v>
      </c>
      <c r="CO99" s="945">
        <v>-1429</v>
      </c>
      <c r="CP99" s="945">
        <v>-3686</v>
      </c>
      <c r="CQ99" s="945">
        <v>-5474</v>
      </c>
      <c r="CR99" s="945">
        <v>0</v>
      </c>
      <c r="CS99" s="945">
        <v>-433891</v>
      </c>
      <c r="CT99" s="945">
        <v>-59558</v>
      </c>
      <c r="CU99" s="945">
        <v>-16094</v>
      </c>
      <c r="CV99" s="945">
        <v>-1170</v>
      </c>
      <c r="CW99" s="945">
        <v>0</v>
      </c>
      <c r="CX99" s="945">
        <v>0</v>
      </c>
      <c r="CY99" s="945">
        <v>-3695219</v>
      </c>
      <c r="CZ99" s="945">
        <v>-153552</v>
      </c>
      <c r="DA99" s="945">
        <v>22620155</v>
      </c>
      <c r="DB99" s="945">
        <v>33091976</v>
      </c>
      <c r="DC99" s="945">
        <v>22553768</v>
      </c>
      <c r="DD99" s="945">
        <v>-66440</v>
      </c>
      <c r="DE99" s="945">
        <v>2466576</v>
      </c>
      <c r="DF99" s="945">
        <v>-773563</v>
      </c>
      <c r="DG99" s="945">
        <v>-1224657</v>
      </c>
      <c r="DH99" s="945">
        <v>22010</v>
      </c>
      <c r="DI99" s="945">
        <v>22788</v>
      </c>
      <c r="DJ99" s="205"/>
      <c r="DK99" s="205"/>
      <c r="DL99" t="s">
        <v>913</v>
      </c>
      <c r="DM99" t="s">
        <v>913</v>
      </c>
      <c r="DN99" s="1419" t="s">
        <v>5499</v>
      </c>
      <c r="DO99" s="194" t="s">
        <v>4267</v>
      </c>
      <c r="DP99" s="1253" t="s">
        <v>4475</v>
      </c>
    </row>
    <row r="100" spans="1:120" s="194" customFormat="1" x14ac:dyDescent="0.25">
      <c r="A100" s="199">
        <v>96</v>
      </c>
      <c r="B100" s="706" t="s">
        <v>273</v>
      </c>
      <c r="C100" s="1255" t="s">
        <v>274</v>
      </c>
      <c r="D100" s="945">
        <v>267580</v>
      </c>
      <c r="E100" s="945">
        <v>1368770</v>
      </c>
      <c r="F100" s="945">
        <v>27202</v>
      </c>
      <c r="G100" s="945">
        <v>267580</v>
      </c>
      <c r="H100" s="945">
        <v>4388473</v>
      </c>
      <c r="I100" s="945">
        <v>2018</v>
      </c>
      <c r="J100" s="945">
        <v>0</v>
      </c>
      <c r="K100" s="945">
        <v>0</v>
      </c>
      <c r="L100" s="945">
        <v>0</v>
      </c>
      <c r="M100" s="945">
        <v>0</v>
      </c>
      <c r="N100" s="945">
        <v>0</v>
      </c>
      <c r="O100" s="945">
        <v>0</v>
      </c>
      <c r="P100" s="945">
        <v>0</v>
      </c>
      <c r="Q100" s="945">
        <v>0</v>
      </c>
      <c r="R100" s="945">
        <v>26027300</v>
      </c>
      <c r="S100" s="945">
        <v>520000</v>
      </c>
      <c r="T100" s="945">
        <v>2465621</v>
      </c>
      <c r="U100" s="945">
        <v>0</v>
      </c>
      <c r="V100" s="945">
        <v>48548</v>
      </c>
      <c r="W100" s="945">
        <v>172554</v>
      </c>
      <c r="X100" s="945">
        <v>0</v>
      </c>
      <c r="Y100" s="945">
        <v>3384</v>
      </c>
      <c r="Z100" s="945">
        <v>0</v>
      </c>
      <c r="AA100" s="945">
        <v>0</v>
      </c>
      <c r="AB100" s="945">
        <v>0</v>
      </c>
      <c r="AC100" s="945">
        <v>0</v>
      </c>
      <c r="AD100" s="945">
        <v>0</v>
      </c>
      <c r="AE100" s="945">
        <v>0</v>
      </c>
      <c r="AF100" s="945">
        <v>2270</v>
      </c>
      <c r="AG100" s="945">
        <v>0</v>
      </c>
      <c r="AH100" s="945">
        <v>46</v>
      </c>
      <c r="AI100" s="945">
        <v>0</v>
      </c>
      <c r="AJ100" s="945">
        <v>0</v>
      </c>
      <c r="AK100" s="945">
        <v>0</v>
      </c>
      <c r="AL100" s="945">
        <v>233153</v>
      </c>
      <c r="AM100" s="945">
        <v>0</v>
      </c>
      <c r="AN100" s="945">
        <v>4735</v>
      </c>
      <c r="AO100" s="945">
        <v>3281893</v>
      </c>
      <c r="AP100" s="945">
        <v>0</v>
      </c>
      <c r="AQ100" s="945">
        <v>60834</v>
      </c>
      <c r="AR100" s="945">
        <v>7693786</v>
      </c>
      <c r="AS100" s="945">
        <v>7555258</v>
      </c>
      <c r="AT100" s="945">
        <v>0</v>
      </c>
      <c r="AU100" s="945">
        <v>138528</v>
      </c>
      <c r="AV100" s="945">
        <v>1416068</v>
      </c>
      <c r="AW100" s="945">
        <v>1389991</v>
      </c>
      <c r="AX100" s="945">
        <v>0</v>
      </c>
      <c r="AY100" s="945">
        <v>26077</v>
      </c>
      <c r="AZ100" s="945">
        <v>9109854</v>
      </c>
      <c r="BA100" s="945">
        <v>8945249</v>
      </c>
      <c r="BB100" s="945">
        <v>0</v>
      </c>
      <c r="BC100" s="945">
        <v>164605</v>
      </c>
      <c r="BD100" s="945">
        <v>0</v>
      </c>
      <c r="BE100" s="945">
        <v>0</v>
      </c>
      <c r="BF100" s="945">
        <v>0</v>
      </c>
      <c r="BG100" s="945">
        <v>219765</v>
      </c>
      <c r="BH100" s="945">
        <v>0</v>
      </c>
      <c r="BI100" s="945">
        <v>0</v>
      </c>
      <c r="BJ100" s="945">
        <v>0</v>
      </c>
      <c r="BK100" s="945">
        <v>0</v>
      </c>
      <c r="BL100" s="945">
        <v>0</v>
      </c>
      <c r="BM100" s="945">
        <v>0</v>
      </c>
      <c r="BN100" s="945">
        <v>0</v>
      </c>
      <c r="BO100" s="945">
        <v>0</v>
      </c>
      <c r="BP100" s="945">
        <v>8287780</v>
      </c>
      <c r="BQ100" s="945">
        <v>8122024</v>
      </c>
      <c r="BR100" s="945">
        <v>0</v>
      </c>
      <c r="BS100" s="945">
        <v>165756</v>
      </c>
      <c r="BT100" s="945">
        <v>16575559</v>
      </c>
      <c r="BU100" s="945">
        <v>75548818</v>
      </c>
      <c r="BV100" s="945">
        <v>-131275</v>
      </c>
      <c r="BW100" s="945">
        <v>0</v>
      </c>
      <c r="BX100" s="945">
        <v>775169</v>
      </c>
      <c r="BY100" s="945">
        <v>0</v>
      </c>
      <c r="BZ100" s="945">
        <v>19010</v>
      </c>
      <c r="CA100" s="945">
        <v>-4021000</v>
      </c>
      <c r="CB100" s="945">
        <v>0</v>
      </c>
      <c r="CC100" s="945">
        <v>-4786771</v>
      </c>
      <c r="CD100" s="945">
        <v>-2486371</v>
      </c>
      <c r="CE100" s="945">
        <v>-7273142</v>
      </c>
      <c r="CF100" s="945">
        <v>12440740</v>
      </c>
      <c r="CG100" s="945">
        <v>6220368</v>
      </c>
      <c r="CH100" s="945">
        <v>6095963</v>
      </c>
      <c r="CI100" s="945">
        <v>0</v>
      </c>
      <c r="CJ100" s="945">
        <v>124410</v>
      </c>
      <c r="CK100" s="945">
        <v>-7148256</v>
      </c>
      <c r="CL100" s="945">
        <v>1972336</v>
      </c>
      <c r="CM100" s="945">
        <v>-4674761</v>
      </c>
      <c r="CN100" s="945">
        <v>-92848</v>
      </c>
      <c r="CO100" s="945">
        <v>-4451</v>
      </c>
      <c r="CP100" s="945">
        <v>-4451</v>
      </c>
      <c r="CQ100" s="945">
        <v>0</v>
      </c>
      <c r="CR100" s="945">
        <v>0</v>
      </c>
      <c r="CS100" s="945">
        <v>-3335523</v>
      </c>
      <c r="CT100" s="945">
        <v>-88140</v>
      </c>
      <c r="CU100" s="945">
        <v>-8489</v>
      </c>
      <c r="CV100" s="945">
        <v>-739</v>
      </c>
      <c r="CW100" s="945">
        <v>0</v>
      </c>
      <c r="CX100" s="945">
        <v>0</v>
      </c>
      <c r="CY100" s="945">
        <v>-6072485</v>
      </c>
      <c r="CZ100" s="945">
        <v>-51456</v>
      </c>
      <c r="DA100" s="945">
        <v>73769069</v>
      </c>
      <c r="DB100" s="945">
        <v>100809403</v>
      </c>
      <c r="DC100" s="945">
        <v>77699103</v>
      </c>
      <c r="DD100" s="945">
        <v>-877276</v>
      </c>
      <c r="DE100" s="945">
        <v>8465084</v>
      </c>
      <c r="DF100" s="945">
        <v>-2610747</v>
      </c>
      <c r="DG100" s="945">
        <v>0</v>
      </c>
      <c r="DH100" s="945">
        <v>-4069144</v>
      </c>
      <c r="DI100" s="945">
        <v>12440740</v>
      </c>
      <c r="DJ100" s="205"/>
      <c r="DK100" s="205"/>
      <c r="DL100" t="s">
        <v>913</v>
      </c>
      <c r="DM100" t="s">
        <v>913</v>
      </c>
      <c r="DN100" s="1419" t="s">
        <v>6951</v>
      </c>
      <c r="DO100" s="194" t="s">
        <v>4268</v>
      </c>
      <c r="DP100" s="1253" t="s">
        <v>938</v>
      </c>
    </row>
    <row r="101" spans="1:120" s="194" customFormat="1" x14ac:dyDescent="0.25">
      <c r="A101" s="779">
        <v>97</v>
      </c>
      <c r="B101" s="706" t="s">
        <v>275</v>
      </c>
      <c r="C101" s="1255" t="s">
        <v>276</v>
      </c>
      <c r="D101" s="945">
        <v>99760</v>
      </c>
      <c r="E101" s="945">
        <v>579914</v>
      </c>
      <c r="F101" s="945">
        <v>0</v>
      </c>
      <c r="G101" s="945">
        <v>99760</v>
      </c>
      <c r="H101" s="945">
        <v>0</v>
      </c>
      <c r="I101" s="945">
        <v>169308</v>
      </c>
      <c r="J101" s="945">
        <v>209118</v>
      </c>
      <c r="K101" s="945">
        <v>0</v>
      </c>
      <c r="L101" s="945">
        <v>0</v>
      </c>
      <c r="M101" s="945">
        <v>0</v>
      </c>
      <c r="N101" s="945">
        <v>0</v>
      </c>
      <c r="O101" s="945">
        <v>0</v>
      </c>
      <c r="P101" s="945">
        <v>0</v>
      </c>
      <c r="Q101" s="945">
        <v>0</v>
      </c>
      <c r="R101" s="945">
        <v>9607750</v>
      </c>
      <c r="S101" s="945">
        <v>63500</v>
      </c>
      <c r="T101" s="945">
        <v>878658</v>
      </c>
      <c r="U101" s="945">
        <v>197698</v>
      </c>
      <c r="V101" s="945">
        <v>21966</v>
      </c>
      <c r="W101" s="945">
        <v>50786</v>
      </c>
      <c r="X101" s="945">
        <v>11241</v>
      </c>
      <c r="Y101" s="945">
        <v>1249</v>
      </c>
      <c r="Z101" s="945">
        <v>0</v>
      </c>
      <c r="AA101" s="945">
        <v>0</v>
      </c>
      <c r="AB101" s="945">
        <v>0</v>
      </c>
      <c r="AC101" s="945">
        <v>1956</v>
      </c>
      <c r="AD101" s="945">
        <v>440</v>
      </c>
      <c r="AE101" s="945">
        <v>49</v>
      </c>
      <c r="AF101" s="945">
        <v>0</v>
      </c>
      <c r="AG101" s="945">
        <v>0</v>
      </c>
      <c r="AH101" s="945">
        <v>0</v>
      </c>
      <c r="AI101" s="945">
        <v>0</v>
      </c>
      <c r="AJ101" s="945">
        <v>0</v>
      </c>
      <c r="AK101" s="945">
        <v>0</v>
      </c>
      <c r="AL101" s="945">
        <v>117771</v>
      </c>
      <c r="AM101" s="945">
        <v>26498</v>
      </c>
      <c r="AN101" s="945">
        <v>2944</v>
      </c>
      <c r="AO101" s="945">
        <v>581690</v>
      </c>
      <c r="AP101" s="945">
        <v>130880</v>
      </c>
      <c r="AQ101" s="945">
        <v>14542</v>
      </c>
      <c r="AR101" s="945">
        <v>2562221</v>
      </c>
      <c r="AS101" s="945">
        <v>2024640</v>
      </c>
      <c r="AT101" s="945">
        <v>487762</v>
      </c>
      <c r="AU101" s="945">
        <v>49819</v>
      </c>
      <c r="AV101" s="945">
        <v>475594</v>
      </c>
      <c r="AW101" s="945">
        <v>380475</v>
      </c>
      <c r="AX101" s="945">
        <v>85607</v>
      </c>
      <c r="AY101" s="945">
        <v>9512</v>
      </c>
      <c r="AZ101" s="945">
        <v>3037815</v>
      </c>
      <c r="BA101" s="945">
        <v>2405115</v>
      </c>
      <c r="BB101" s="945">
        <v>573369</v>
      </c>
      <c r="BC101" s="945">
        <v>59331</v>
      </c>
      <c r="BD101" s="945">
        <v>0</v>
      </c>
      <c r="BE101" s="945">
        <v>0</v>
      </c>
      <c r="BF101" s="945">
        <v>0</v>
      </c>
      <c r="BG101" s="945">
        <v>0</v>
      </c>
      <c r="BH101" s="945">
        <v>0</v>
      </c>
      <c r="BI101" s="945">
        <v>0</v>
      </c>
      <c r="BJ101" s="945">
        <v>0</v>
      </c>
      <c r="BK101" s="945">
        <v>0</v>
      </c>
      <c r="BL101" s="945">
        <v>0</v>
      </c>
      <c r="BM101" s="945">
        <v>0</v>
      </c>
      <c r="BN101" s="945">
        <v>0</v>
      </c>
      <c r="BO101" s="945">
        <v>0</v>
      </c>
      <c r="BP101" s="945">
        <v>877273</v>
      </c>
      <c r="BQ101" s="945">
        <v>701818</v>
      </c>
      <c r="BR101" s="945">
        <v>157909</v>
      </c>
      <c r="BS101" s="945">
        <v>17545</v>
      </c>
      <c r="BT101" s="945">
        <v>1754545</v>
      </c>
      <c r="BU101" s="945">
        <v>26327781</v>
      </c>
      <c r="BV101" s="945">
        <v>-381622</v>
      </c>
      <c r="BW101" s="945">
        <v>0</v>
      </c>
      <c r="BX101" s="945">
        <v>0</v>
      </c>
      <c r="BY101" s="945">
        <v>0</v>
      </c>
      <c r="BZ101" s="945">
        <v>32836</v>
      </c>
      <c r="CA101" s="945">
        <v>-688587</v>
      </c>
      <c r="CB101" s="945">
        <v>-467452</v>
      </c>
      <c r="CC101" s="945">
        <v>-1406881</v>
      </c>
      <c r="CD101" s="945">
        <v>83167</v>
      </c>
      <c r="CE101" s="945">
        <v>-1791166</v>
      </c>
      <c r="CF101" s="945">
        <v>1388157</v>
      </c>
      <c r="CG101" s="945">
        <v>694078</v>
      </c>
      <c r="CH101" s="945">
        <v>555263</v>
      </c>
      <c r="CI101" s="945">
        <v>124935</v>
      </c>
      <c r="CJ101" s="945">
        <v>13881</v>
      </c>
      <c r="CK101" s="945">
        <v>-3117445</v>
      </c>
      <c r="CL101" s="945">
        <v>563657</v>
      </c>
      <c r="CM101" s="945">
        <v>-2169058</v>
      </c>
      <c r="CN101" s="945">
        <v>-44090</v>
      </c>
      <c r="CO101" s="945">
        <v>0</v>
      </c>
      <c r="CP101" s="945">
        <v>0</v>
      </c>
      <c r="CQ101" s="945">
        <v>-5018</v>
      </c>
      <c r="CR101" s="945">
        <v>0</v>
      </c>
      <c r="CS101" s="945">
        <v>-360166</v>
      </c>
      <c r="CT101" s="945">
        <v>-79423</v>
      </c>
      <c r="CU101" s="945">
        <v>-42506</v>
      </c>
      <c r="CV101" s="945">
        <v>-5826</v>
      </c>
      <c r="CW101" s="945">
        <v>0</v>
      </c>
      <c r="CX101" s="945">
        <v>0</v>
      </c>
      <c r="CY101" s="945">
        <v>-1464803</v>
      </c>
      <c r="CZ101" s="945">
        <v>0</v>
      </c>
      <c r="DA101" s="945">
        <v>25008498</v>
      </c>
      <c r="DB101" s="945">
        <v>31242200</v>
      </c>
      <c r="DC101" s="945">
        <v>22931800</v>
      </c>
      <c r="DD101" s="945">
        <v>-196233</v>
      </c>
      <c r="DE101" s="945">
        <v>1506906</v>
      </c>
      <c r="DF101" s="945">
        <v>-864130</v>
      </c>
      <c r="DG101" s="945">
        <v>0</v>
      </c>
      <c r="DH101" s="945">
        <v>-1095085</v>
      </c>
      <c r="DI101" s="945">
        <v>1388157</v>
      </c>
      <c r="DJ101" s="205"/>
      <c r="DK101" s="205"/>
      <c r="DL101" t="s">
        <v>914</v>
      </c>
      <c r="DM101" t="s">
        <v>914</v>
      </c>
      <c r="DN101" s="1419" t="s">
        <v>5499</v>
      </c>
      <c r="DO101" s="194" t="s">
        <v>4269</v>
      </c>
      <c r="DP101" s="1253" t="s">
        <v>4469</v>
      </c>
    </row>
    <row r="102" spans="1:120" s="194" customFormat="1" x14ac:dyDescent="0.25">
      <c r="A102" s="199">
        <v>98</v>
      </c>
      <c r="B102" s="706" t="s">
        <v>277</v>
      </c>
      <c r="C102" s="1255" t="s">
        <v>278</v>
      </c>
      <c r="D102" s="945">
        <v>169296</v>
      </c>
      <c r="E102" s="945">
        <v>2082142</v>
      </c>
      <c r="F102" s="945">
        <v>0</v>
      </c>
      <c r="G102" s="945">
        <v>169296</v>
      </c>
      <c r="H102" s="945">
        <v>0</v>
      </c>
      <c r="I102" s="945">
        <v>0</v>
      </c>
      <c r="J102" s="945">
        <v>0</v>
      </c>
      <c r="K102" s="945">
        <v>0</v>
      </c>
      <c r="L102" s="945">
        <v>0</v>
      </c>
      <c r="M102" s="945">
        <v>0</v>
      </c>
      <c r="N102" s="945">
        <v>0</v>
      </c>
      <c r="O102" s="945">
        <v>0</v>
      </c>
      <c r="P102" s="945">
        <v>0</v>
      </c>
      <c r="Q102" s="945">
        <v>0</v>
      </c>
      <c r="R102" s="945">
        <v>17311050</v>
      </c>
      <c r="S102" s="945">
        <v>0</v>
      </c>
      <c r="T102" s="945">
        <v>822030</v>
      </c>
      <c r="U102" s="945">
        <v>205507</v>
      </c>
      <c r="V102" s="945">
        <v>0</v>
      </c>
      <c r="W102" s="945">
        <v>90017</v>
      </c>
      <c r="X102" s="945">
        <v>22504</v>
      </c>
      <c r="Y102" s="945">
        <v>0</v>
      </c>
      <c r="Z102" s="945">
        <v>5900</v>
      </c>
      <c r="AA102" s="945">
        <v>1475</v>
      </c>
      <c r="AB102" s="945">
        <v>0</v>
      </c>
      <c r="AC102" s="945">
        <v>4132</v>
      </c>
      <c r="AD102" s="945">
        <v>1033</v>
      </c>
      <c r="AE102" s="945">
        <v>0</v>
      </c>
      <c r="AF102" s="945">
        <v>0</v>
      </c>
      <c r="AG102" s="945">
        <v>0</v>
      </c>
      <c r="AH102" s="945">
        <v>0</v>
      </c>
      <c r="AI102" s="945">
        <v>0</v>
      </c>
      <c r="AJ102" s="945">
        <v>0</v>
      </c>
      <c r="AK102" s="945">
        <v>0</v>
      </c>
      <c r="AL102" s="945">
        <v>240914</v>
      </c>
      <c r="AM102" s="945">
        <v>60228</v>
      </c>
      <c r="AN102" s="945">
        <v>0</v>
      </c>
      <c r="AO102" s="945">
        <v>1765691</v>
      </c>
      <c r="AP102" s="945">
        <v>441423</v>
      </c>
      <c r="AQ102" s="945">
        <v>0</v>
      </c>
      <c r="AR102" s="945">
        <v>5441432</v>
      </c>
      <c r="AS102" s="945">
        <v>4353146</v>
      </c>
      <c r="AT102" s="945">
        <v>1088286</v>
      </c>
      <c r="AU102" s="945">
        <v>0</v>
      </c>
      <c r="AV102" s="945">
        <v>798107</v>
      </c>
      <c r="AW102" s="945">
        <v>638486</v>
      </c>
      <c r="AX102" s="945">
        <v>159621</v>
      </c>
      <c r="AY102" s="945">
        <v>0</v>
      </c>
      <c r="AZ102" s="945">
        <v>6239539</v>
      </c>
      <c r="BA102" s="945">
        <v>4991632</v>
      </c>
      <c r="BB102" s="945">
        <v>1247907</v>
      </c>
      <c r="BC102" s="945">
        <v>0</v>
      </c>
      <c r="BD102" s="945">
        <v>0</v>
      </c>
      <c r="BE102" s="945">
        <v>0</v>
      </c>
      <c r="BF102" s="945">
        <v>0</v>
      </c>
      <c r="BG102" s="945">
        <v>0</v>
      </c>
      <c r="BH102" s="945">
        <v>0</v>
      </c>
      <c r="BI102" s="945">
        <v>0</v>
      </c>
      <c r="BJ102" s="945">
        <v>0</v>
      </c>
      <c r="BK102" s="945">
        <v>0</v>
      </c>
      <c r="BL102" s="945">
        <v>0</v>
      </c>
      <c r="BM102" s="945">
        <v>0</v>
      </c>
      <c r="BN102" s="945">
        <v>0</v>
      </c>
      <c r="BO102" s="945">
        <v>0</v>
      </c>
      <c r="BP102" s="945">
        <v>-1046205</v>
      </c>
      <c r="BQ102" s="945">
        <v>-836964</v>
      </c>
      <c r="BR102" s="945">
        <v>-209241</v>
      </c>
      <c r="BS102" s="945">
        <v>0</v>
      </c>
      <c r="BT102" s="945">
        <v>-2092409</v>
      </c>
      <c r="BU102" s="945">
        <v>59161287</v>
      </c>
      <c r="BV102" s="945">
        <v>-685661</v>
      </c>
      <c r="BW102" s="945">
        <v>0</v>
      </c>
      <c r="BX102" s="945">
        <v>-512823</v>
      </c>
      <c r="BY102" s="945">
        <v>0</v>
      </c>
      <c r="BZ102" s="945">
        <v>-2322</v>
      </c>
      <c r="CA102" s="945">
        <v>-1116860</v>
      </c>
      <c r="CB102" s="945">
        <v>0</v>
      </c>
      <c r="CC102" s="945">
        <v>-2057642</v>
      </c>
      <c r="CD102" s="945">
        <v>-143538</v>
      </c>
      <c r="CE102" s="945">
        <v>-2201180</v>
      </c>
      <c r="CF102" s="945">
        <v>-1995670</v>
      </c>
      <c r="CG102" s="945">
        <v>-997836</v>
      </c>
      <c r="CH102" s="945">
        <v>-798268</v>
      </c>
      <c r="CI102" s="945">
        <v>-199568</v>
      </c>
      <c r="CJ102" s="945">
        <v>0</v>
      </c>
      <c r="CK102" s="945">
        <v>-2864559</v>
      </c>
      <c r="CL102" s="945">
        <v>1382815</v>
      </c>
      <c r="CM102" s="945">
        <v>-4094711</v>
      </c>
      <c r="CN102" s="945">
        <v>-55593</v>
      </c>
      <c r="CO102" s="945">
        <v>0</v>
      </c>
      <c r="CP102" s="945">
        <v>0</v>
      </c>
      <c r="CQ102" s="945">
        <v>-10598</v>
      </c>
      <c r="CR102" s="945">
        <v>-43763</v>
      </c>
      <c r="CS102" s="945">
        <v>-2436851</v>
      </c>
      <c r="CT102" s="945">
        <v>0</v>
      </c>
      <c r="CU102" s="945">
        <v>-114109</v>
      </c>
      <c r="CV102" s="945">
        <v>0</v>
      </c>
      <c r="CW102" s="945">
        <v>0</v>
      </c>
      <c r="CX102" s="945">
        <v>0</v>
      </c>
      <c r="CY102" s="945">
        <v>-4125116</v>
      </c>
      <c r="CZ102" s="945">
        <v>0</v>
      </c>
      <c r="DA102" s="945">
        <v>54572103</v>
      </c>
      <c r="DB102" s="945">
        <v>67195321</v>
      </c>
      <c r="DC102" s="945">
        <v>51160156</v>
      </c>
      <c r="DD102" s="945">
        <v>-332827</v>
      </c>
      <c r="DE102" s="945">
        <v>3018133</v>
      </c>
      <c r="DF102" s="945">
        <v>-1174025</v>
      </c>
      <c r="DG102" s="945">
        <v>0</v>
      </c>
      <c r="DH102" s="945">
        <v>-475654</v>
      </c>
      <c r="DI102" s="945">
        <v>-1995670</v>
      </c>
      <c r="DJ102" s="205"/>
      <c r="DK102" s="205"/>
      <c r="DL102" t="s">
        <v>913</v>
      </c>
      <c r="DM102" t="s">
        <v>914</v>
      </c>
      <c r="DN102" s="1419" t="s">
        <v>5499</v>
      </c>
      <c r="DO102" s="194" t="s">
        <v>4270</v>
      </c>
      <c r="DP102" s="1253" t="s">
        <v>4473</v>
      </c>
    </row>
    <row r="103" spans="1:120" s="194" customFormat="1" x14ac:dyDescent="0.25">
      <c r="A103" s="779">
        <v>99</v>
      </c>
      <c r="B103" s="706" t="s">
        <v>279</v>
      </c>
      <c r="C103" s="1255" t="s">
        <v>280</v>
      </c>
      <c r="D103" s="945">
        <v>78412</v>
      </c>
      <c r="E103" s="945">
        <v>377018</v>
      </c>
      <c r="F103" s="945">
        <v>63721</v>
      </c>
      <c r="G103" s="945">
        <v>78412</v>
      </c>
      <c r="H103" s="945">
        <v>496955</v>
      </c>
      <c r="I103" s="945">
        <v>0</v>
      </c>
      <c r="J103" s="945">
        <v>0</v>
      </c>
      <c r="K103" s="945">
        <v>0</v>
      </c>
      <c r="L103" s="945">
        <v>0</v>
      </c>
      <c r="M103" s="945">
        <v>0</v>
      </c>
      <c r="N103" s="945">
        <v>0</v>
      </c>
      <c r="O103" s="945">
        <v>0</v>
      </c>
      <c r="P103" s="945">
        <v>0</v>
      </c>
      <c r="Q103" s="945">
        <v>0</v>
      </c>
      <c r="R103" s="945">
        <v>5873800</v>
      </c>
      <c r="S103" s="945">
        <v>500750</v>
      </c>
      <c r="T103" s="945">
        <v>672877</v>
      </c>
      <c r="U103" s="945">
        <v>137376</v>
      </c>
      <c r="V103" s="945">
        <v>15264</v>
      </c>
      <c r="W103" s="945">
        <v>37054</v>
      </c>
      <c r="X103" s="945">
        <v>6872</v>
      </c>
      <c r="Y103" s="945">
        <v>764</v>
      </c>
      <c r="Z103" s="945">
        <v>2000</v>
      </c>
      <c r="AA103" s="945">
        <v>450</v>
      </c>
      <c r="AB103" s="945">
        <v>50</v>
      </c>
      <c r="AC103" s="945">
        <v>2584</v>
      </c>
      <c r="AD103" s="945">
        <v>582</v>
      </c>
      <c r="AE103" s="945">
        <v>65</v>
      </c>
      <c r="AF103" s="945">
        <v>0</v>
      </c>
      <c r="AG103" s="945">
        <v>0</v>
      </c>
      <c r="AH103" s="945">
        <v>0</v>
      </c>
      <c r="AI103" s="945">
        <v>0</v>
      </c>
      <c r="AJ103" s="945">
        <v>0</v>
      </c>
      <c r="AK103" s="945">
        <v>0</v>
      </c>
      <c r="AL103" s="945">
        <v>127994</v>
      </c>
      <c r="AM103" s="945">
        <v>18352</v>
      </c>
      <c r="AN103" s="945">
        <v>2039</v>
      </c>
      <c r="AO103" s="945">
        <v>368250</v>
      </c>
      <c r="AP103" s="945">
        <v>80814</v>
      </c>
      <c r="AQ103" s="945">
        <v>8979</v>
      </c>
      <c r="AR103" s="945">
        <v>1847325</v>
      </c>
      <c r="AS103" s="945">
        <v>1498628</v>
      </c>
      <c r="AT103" s="945">
        <v>313827</v>
      </c>
      <c r="AU103" s="945">
        <v>34870</v>
      </c>
      <c r="AV103" s="945">
        <v>345939</v>
      </c>
      <c r="AW103" s="945">
        <v>282607</v>
      </c>
      <c r="AX103" s="945">
        <v>56999</v>
      </c>
      <c r="AY103" s="945">
        <v>6333</v>
      </c>
      <c r="AZ103" s="945">
        <v>2193264</v>
      </c>
      <c r="BA103" s="945">
        <v>1781235</v>
      </c>
      <c r="BB103" s="945">
        <v>370826</v>
      </c>
      <c r="BC103" s="945">
        <v>41203</v>
      </c>
      <c r="BD103" s="945">
        <v>0</v>
      </c>
      <c r="BE103" s="945">
        <v>0</v>
      </c>
      <c r="BF103" s="945">
        <v>0</v>
      </c>
      <c r="BG103" s="945">
        <v>0</v>
      </c>
      <c r="BH103" s="945">
        <v>0</v>
      </c>
      <c r="BI103" s="945">
        <v>0</v>
      </c>
      <c r="BJ103" s="945">
        <v>0</v>
      </c>
      <c r="BK103" s="945">
        <v>0</v>
      </c>
      <c r="BL103" s="945">
        <v>0</v>
      </c>
      <c r="BM103" s="945">
        <v>0</v>
      </c>
      <c r="BN103" s="945">
        <v>0</v>
      </c>
      <c r="BO103" s="945">
        <v>0</v>
      </c>
      <c r="BP103" s="945">
        <v>381794</v>
      </c>
      <c r="BQ103" s="945">
        <v>305435</v>
      </c>
      <c r="BR103" s="945">
        <v>68723</v>
      </c>
      <c r="BS103" s="945">
        <v>7636</v>
      </c>
      <c r="BT103" s="945">
        <v>763587</v>
      </c>
      <c r="BU103" s="945">
        <v>18578823</v>
      </c>
      <c r="BV103" s="945">
        <v>385385</v>
      </c>
      <c r="BW103" s="945">
        <v>0</v>
      </c>
      <c r="BX103" s="945">
        <v>210672</v>
      </c>
      <c r="BY103" s="945">
        <v>0</v>
      </c>
      <c r="BZ103" s="945">
        <v>46320</v>
      </c>
      <c r="CA103" s="945">
        <v>-1331000</v>
      </c>
      <c r="CB103" s="945">
        <v>0</v>
      </c>
      <c r="CC103" s="945">
        <v>-458762</v>
      </c>
      <c r="CD103" s="945">
        <v>-590573</v>
      </c>
      <c r="CE103" s="945">
        <v>-1049335</v>
      </c>
      <c r="CF103" s="945">
        <v>1863715</v>
      </c>
      <c r="CG103" s="945">
        <v>931857</v>
      </c>
      <c r="CH103" s="945">
        <v>745489</v>
      </c>
      <c r="CI103" s="945">
        <v>167734</v>
      </c>
      <c r="CJ103" s="945">
        <v>18636</v>
      </c>
      <c r="CK103" s="945">
        <v>-2229632</v>
      </c>
      <c r="CL103" s="945">
        <v>432013</v>
      </c>
      <c r="CM103" s="945">
        <v>-1508969</v>
      </c>
      <c r="CN103" s="945">
        <v>-34927</v>
      </c>
      <c r="CO103" s="945">
        <v>0</v>
      </c>
      <c r="CP103" s="945">
        <v>0</v>
      </c>
      <c r="CQ103" s="945">
        <v>-6524</v>
      </c>
      <c r="CR103" s="945">
        <v>0</v>
      </c>
      <c r="CS103" s="945">
        <v>-350204</v>
      </c>
      <c r="CT103" s="945">
        <v>-146959</v>
      </c>
      <c r="CU103" s="945">
        <v>-85381</v>
      </c>
      <c r="CV103" s="945">
        <v>-1192</v>
      </c>
      <c r="CW103" s="945">
        <v>0</v>
      </c>
      <c r="CX103" s="945">
        <v>0</v>
      </c>
      <c r="CY103" s="945">
        <v>-723336</v>
      </c>
      <c r="CZ103" s="945">
        <v>0</v>
      </c>
      <c r="DA103" s="945">
        <v>18578808</v>
      </c>
      <c r="DB103" s="945">
        <v>24152641</v>
      </c>
      <c r="DC103" s="945">
        <v>17370826</v>
      </c>
      <c r="DD103" s="945">
        <v>-291915</v>
      </c>
      <c r="DE103" s="945">
        <v>1938278</v>
      </c>
      <c r="DF103" s="945">
        <v>-197530</v>
      </c>
      <c r="DG103" s="945">
        <v>0</v>
      </c>
      <c r="DH103" s="945">
        <v>-839078</v>
      </c>
      <c r="DI103" s="945">
        <v>1863715</v>
      </c>
      <c r="DJ103" s="205"/>
      <c r="DK103" s="205"/>
      <c r="DL103" t="s">
        <v>913</v>
      </c>
      <c r="DM103" t="s">
        <v>913</v>
      </c>
      <c r="DN103" s="1419" t="s">
        <v>5499</v>
      </c>
      <c r="DO103" s="194" t="s">
        <v>4271</v>
      </c>
      <c r="DP103" s="1253" t="s">
        <v>4468</v>
      </c>
    </row>
    <row r="104" spans="1:120" s="194" customFormat="1" x14ac:dyDescent="0.25">
      <c r="A104" s="199">
        <v>100</v>
      </c>
      <c r="B104" s="706" t="s">
        <v>281</v>
      </c>
      <c r="C104" s="1255" t="s">
        <v>282</v>
      </c>
      <c r="D104" s="945">
        <v>91560</v>
      </c>
      <c r="E104" s="945">
        <v>1281000</v>
      </c>
      <c r="F104" s="945">
        <v>0</v>
      </c>
      <c r="G104" s="945">
        <v>91560</v>
      </c>
      <c r="H104" s="945">
        <v>330330</v>
      </c>
      <c r="I104" s="945">
        <v>2220</v>
      </c>
      <c r="J104" s="945">
        <v>0</v>
      </c>
      <c r="K104" s="945">
        <v>0</v>
      </c>
      <c r="L104" s="945">
        <v>0</v>
      </c>
      <c r="M104" s="945">
        <v>0</v>
      </c>
      <c r="N104" s="945">
        <v>0</v>
      </c>
      <c r="O104" s="945">
        <v>0</v>
      </c>
      <c r="P104" s="945">
        <v>0</v>
      </c>
      <c r="Q104" s="945">
        <v>0</v>
      </c>
      <c r="R104" s="945">
        <v>6602095</v>
      </c>
      <c r="S104" s="945">
        <v>0</v>
      </c>
      <c r="T104" s="945">
        <v>764069</v>
      </c>
      <c r="U104" s="945">
        <v>171916</v>
      </c>
      <c r="V104" s="945">
        <v>19102</v>
      </c>
      <c r="W104" s="945">
        <v>34331</v>
      </c>
      <c r="X104" s="945">
        <v>7724</v>
      </c>
      <c r="Y104" s="945">
        <v>858</v>
      </c>
      <c r="Z104" s="945">
        <v>0</v>
      </c>
      <c r="AA104" s="945">
        <v>0</v>
      </c>
      <c r="AB104" s="945">
        <v>0</v>
      </c>
      <c r="AC104" s="945">
        <v>4492</v>
      </c>
      <c r="AD104" s="945">
        <v>1011</v>
      </c>
      <c r="AE104" s="945">
        <v>112</v>
      </c>
      <c r="AF104" s="945">
        <v>532</v>
      </c>
      <c r="AG104" s="945">
        <v>120</v>
      </c>
      <c r="AH104" s="945">
        <v>13</v>
      </c>
      <c r="AI104" s="945">
        <v>0</v>
      </c>
      <c r="AJ104" s="945">
        <v>0</v>
      </c>
      <c r="AK104" s="945">
        <v>0</v>
      </c>
      <c r="AL104" s="945">
        <v>234304</v>
      </c>
      <c r="AM104" s="945">
        <v>52718</v>
      </c>
      <c r="AN104" s="945">
        <v>5858</v>
      </c>
      <c r="AO104" s="945">
        <v>394760</v>
      </c>
      <c r="AP104" s="945">
        <v>88821</v>
      </c>
      <c r="AQ104" s="945">
        <v>9869</v>
      </c>
      <c r="AR104" s="945">
        <v>2795067</v>
      </c>
      <c r="AS104" s="945">
        <v>2247147</v>
      </c>
      <c r="AT104" s="945">
        <v>493128</v>
      </c>
      <c r="AU104" s="945">
        <v>54792</v>
      </c>
      <c r="AV104" s="945">
        <v>417835</v>
      </c>
      <c r="AW104" s="945">
        <v>334268</v>
      </c>
      <c r="AX104" s="945">
        <v>75210</v>
      </c>
      <c r="AY104" s="945">
        <v>8357</v>
      </c>
      <c r="AZ104" s="945">
        <v>3212902</v>
      </c>
      <c r="BA104" s="945">
        <v>2581415</v>
      </c>
      <c r="BB104" s="945">
        <v>568338</v>
      </c>
      <c r="BC104" s="945">
        <v>63149</v>
      </c>
      <c r="BD104" s="945">
        <v>0</v>
      </c>
      <c r="BE104" s="945">
        <v>0</v>
      </c>
      <c r="BF104" s="945">
        <v>0</v>
      </c>
      <c r="BG104" s="945">
        <v>0</v>
      </c>
      <c r="BH104" s="945">
        <v>0</v>
      </c>
      <c r="BI104" s="945">
        <v>0</v>
      </c>
      <c r="BJ104" s="945">
        <v>0</v>
      </c>
      <c r="BK104" s="945">
        <v>0</v>
      </c>
      <c r="BL104" s="945">
        <v>0</v>
      </c>
      <c r="BM104" s="945">
        <v>0</v>
      </c>
      <c r="BN104" s="945">
        <v>0</v>
      </c>
      <c r="BO104" s="945">
        <v>0</v>
      </c>
      <c r="BP104" s="945">
        <v>-2350000</v>
      </c>
      <c r="BQ104" s="945">
        <v>-1880000</v>
      </c>
      <c r="BR104" s="945">
        <v>-423000</v>
      </c>
      <c r="BS104" s="945">
        <v>-47000</v>
      </c>
      <c r="BT104" s="945">
        <v>-4700000</v>
      </c>
      <c r="BU104" s="945">
        <v>29163190</v>
      </c>
      <c r="BV104" s="945">
        <v>-272127</v>
      </c>
      <c r="BW104" s="945">
        <v>0</v>
      </c>
      <c r="BX104" s="945">
        <v>178200</v>
      </c>
      <c r="BY104" s="945">
        <v>0</v>
      </c>
      <c r="BZ104" s="945">
        <v>7393</v>
      </c>
      <c r="CA104" s="945">
        <v>-1736458</v>
      </c>
      <c r="CB104" s="945">
        <v>0</v>
      </c>
      <c r="CC104" s="945">
        <v>-3546970</v>
      </c>
      <c r="CD104" s="945">
        <v>-500000</v>
      </c>
      <c r="CE104" s="945">
        <v>-4046970</v>
      </c>
      <c r="CF104" s="945">
        <v>-4576570</v>
      </c>
      <c r="CG104" s="945">
        <v>-2288283</v>
      </c>
      <c r="CH104" s="945">
        <v>-1830628</v>
      </c>
      <c r="CI104" s="945">
        <v>-411892</v>
      </c>
      <c r="CJ104" s="945">
        <v>-45767</v>
      </c>
      <c r="CK104" s="945">
        <v>-2552157</v>
      </c>
      <c r="CL104" s="945">
        <v>697255</v>
      </c>
      <c r="CM104" s="945">
        <v>-3555838</v>
      </c>
      <c r="CN104" s="945">
        <v>-50346</v>
      </c>
      <c r="CO104" s="945">
        <v>-2726</v>
      </c>
      <c r="CP104" s="945">
        <v>-2726</v>
      </c>
      <c r="CQ104" s="945">
        <v>-11520</v>
      </c>
      <c r="CR104" s="945">
        <v>0</v>
      </c>
      <c r="CS104" s="945">
        <v>-1006679</v>
      </c>
      <c r="CT104" s="945">
        <v>-136921</v>
      </c>
      <c r="CU104" s="945">
        <v>-2987</v>
      </c>
      <c r="CV104" s="945">
        <v>0</v>
      </c>
      <c r="CW104" s="945">
        <v>0</v>
      </c>
      <c r="CX104" s="945">
        <v>0</v>
      </c>
      <c r="CY104" s="945">
        <v>-1779000</v>
      </c>
      <c r="CZ104" s="945">
        <v>-55000</v>
      </c>
      <c r="DA104" s="945">
        <v>24467049</v>
      </c>
      <c r="DB104" s="945">
        <v>36613854</v>
      </c>
      <c r="DC104" s="945">
        <v>24386949</v>
      </c>
      <c r="DD104" s="945">
        <v>-27759</v>
      </c>
      <c r="DE104" s="945">
        <v>2276317</v>
      </c>
      <c r="DF104" s="945">
        <v>-1459704</v>
      </c>
      <c r="DG104" s="945">
        <v>-1315695</v>
      </c>
      <c r="DH104" s="945">
        <v>-248507</v>
      </c>
      <c r="DI104" s="945">
        <v>-4576570</v>
      </c>
      <c r="DJ104" s="205"/>
      <c r="DK104" s="205"/>
      <c r="DL104" t="s">
        <v>913</v>
      </c>
      <c r="DM104" t="s">
        <v>913</v>
      </c>
      <c r="DN104" s="1419" t="s">
        <v>5499</v>
      </c>
      <c r="DO104" s="194" t="s">
        <v>4272</v>
      </c>
      <c r="DP104" s="1253" t="s">
        <v>4468</v>
      </c>
    </row>
    <row r="105" spans="1:120" s="194" customFormat="1" x14ac:dyDescent="0.25">
      <c r="A105" s="779">
        <v>101</v>
      </c>
      <c r="B105" s="706" t="s">
        <v>283</v>
      </c>
      <c r="C105" s="1255" t="s">
        <v>284</v>
      </c>
      <c r="D105" s="945">
        <v>183960</v>
      </c>
      <c r="E105" s="945">
        <v>1036273</v>
      </c>
      <c r="F105" s="945">
        <v>332757</v>
      </c>
      <c r="G105" s="945">
        <v>183960</v>
      </c>
      <c r="H105" s="945">
        <v>1643407</v>
      </c>
      <c r="I105" s="945">
        <v>73897</v>
      </c>
      <c r="J105" s="945">
        <v>0</v>
      </c>
      <c r="K105" s="945">
        <v>0</v>
      </c>
      <c r="L105" s="945">
        <v>0</v>
      </c>
      <c r="M105" s="945">
        <v>0</v>
      </c>
      <c r="N105" s="945">
        <v>0</v>
      </c>
      <c r="O105" s="945">
        <v>0</v>
      </c>
      <c r="P105" s="945">
        <v>0</v>
      </c>
      <c r="Q105" s="945">
        <v>0</v>
      </c>
      <c r="R105" s="945">
        <v>11637475</v>
      </c>
      <c r="S105" s="945">
        <v>348750</v>
      </c>
      <c r="T105" s="945">
        <v>1151298</v>
      </c>
      <c r="U105" s="945">
        <v>287825</v>
      </c>
      <c r="V105" s="945">
        <v>0</v>
      </c>
      <c r="W105" s="945">
        <v>65049</v>
      </c>
      <c r="X105" s="945">
        <v>15129</v>
      </c>
      <c r="Y105" s="945">
        <v>0</v>
      </c>
      <c r="Z105" s="945">
        <v>3322</v>
      </c>
      <c r="AA105" s="945">
        <v>830</v>
      </c>
      <c r="AB105" s="945">
        <v>0</v>
      </c>
      <c r="AC105" s="945">
        <v>10862</v>
      </c>
      <c r="AD105" s="945">
        <v>2716</v>
      </c>
      <c r="AE105" s="945">
        <v>0</v>
      </c>
      <c r="AF105" s="945">
        <v>83</v>
      </c>
      <c r="AG105" s="945">
        <v>21</v>
      </c>
      <c r="AH105" s="945">
        <v>0</v>
      </c>
      <c r="AI105" s="945">
        <v>0</v>
      </c>
      <c r="AJ105" s="945">
        <v>0</v>
      </c>
      <c r="AK105" s="945">
        <v>0</v>
      </c>
      <c r="AL105" s="945">
        <v>83882</v>
      </c>
      <c r="AM105" s="945">
        <v>20971</v>
      </c>
      <c r="AN105" s="945">
        <v>0</v>
      </c>
      <c r="AO105" s="945">
        <v>1713722</v>
      </c>
      <c r="AP105" s="945">
        <v>428430</v>
      </c>
      <c r="AQ105" s="945">
        <v>0</v>
      </c>
      <c r="AR105" s="945">
        <v>2903544</v>
      </c>
      <c r="AS105" s="945">
        <v>2383839</v>
      </c>
      <c r="AT105" s="945">
        <v>519705</v>
      </c>
      <c r="AU105" s="945">
        <v>0</v>
      </c>
      <c r="AV105" s="945">
        <v>843591</v>
      </c>
      <c r="AW105" s="945">
        <v>674873</v>
      </c>
      <c r="AX105" s="945">
        <v>168718</v>
      </c>
      <c r="AY105" s="945">
        <v>0</v>
      </c>
      <c r="AZ105" s="945">
        <v>3747135</v>
      </c>
      <c r="BA105" s="945">
        <v>3058712</v>
      </c>
      <c r="BB105" s="945">
        <v>688423</v>
      </c>
      <c r="BC105" s="945">
        <v>0</v>
      </c>
      <c r="BD105" s="945">
        <v>0</v>
      </c>
      <c r="BE105" s="945">
        <v>0</v>
      </c>
      <c r="BF105" s="945">
        <v>0</v>
      </c>
      <c r="BG105" s="945">
        <v>0</v>
      </c>
      <c r="BH105" s="945">
        <v>0</v>
      </c>
      <c r="BI105" s="945">
        <v>0</v>
      </c>
      <c r="BJ105" s="945">
        <v>0</v>
      </c>
      <c r="BK105" s="945">
        <v>0</v>
      </c>
      <c r="BL105" s="945">
        <v>0</v>
      </c>
      <c r="BM105" s="945">
        <v>0</v>
      </c>
      <c r="BN105" s="945">
        <v>0</v>
      </c>
      <c r="BO105" s="945">
        <v>0</v>
      </c>
      <c r="BP105" s="945">
        <v>-2007720</v>
      </c>
      <c r="BQ105" s="945">
        <v>-1606176</v>
      </c>
      <c r="BR105" s="945">
        <v>-401544</v>
      </c>
      <c r="BS105" s="945">
        <v>0</v>
      </c>
      <c r="BT105" s="945">
        <v>-4015439</v>
      </c>
      <c r="BU105" s="945">
        <v>26994266</v>
      </c>
      <c r="BV105" s="945">
        <v>-37770</v>
      </c>
      <c r="BW105" s="945">
        <v>0</v>
      </c>
      <c r="BX105" s="945">
        <v>25856</v>
      </c>
      <c r="BY105" s="945">
        <v>0</v>
      </c>
      <c r="BZ105" s="945">
        <v>20937</v>
      </c>
      <c r="CA105" s="945">
        <v>-691875</v>
      </c>
      <c r="CB105" s="945">
        <v>0</v>
      </c>
      <c r="CC105" s="945">
        <v>-4625540</v>
      </c>
      <c r="CD105" s="945">
        <v>-148222</v>
      </c>
      <c r="CE105" s="945">
        <v>-4773762</v>
      </c>
      <c r="CF105" s="945">
        <v>-2756667</v>
      </c>
      <c r="CG105" s="945">
        <v>-1373096</v>
      </c>
      <c r="CH105" s="945">
        <v>-1103192</v>
      </c>
      <c r="CI105" s="945">
        <v>-280378</v>
      </c>
      <c r="CJ105" s="945">
        <v>0</v>
      </c>
      <c r="CK105" s="945">
        <v>-4236603</v>
      </c>
      <c r="CL105" s="945">
        <v>666458</v>
      </c>
      <c r="CM105" s="945">
        <v>-2701522</v>
      </c>
      <c r="CN105" s="945">
        <v>0</v>
      </c>
      <c r="CO105" s="945">
        <v>0</v>
      </c>
      <c r="CP105" s="945">
        <v>0</v>
      </c>
      <c r="CQ105" s="945">
        <v>-27229</v>
      </c>
      <c r="CR105" s="945">
        <v>0</v>
      </c>
      <c r="CS105" s="945">
        <v>-1158090</v>
      </c>
      <c r="CT105" s="945">
        <v>-137435</v>
      </c>
      <c r="CU105" s="945">
        <v>-46569</v>
      </c>
      <c r="CV105" s="945">
        <v>0</v>
      </c>
      <c r="CW105" s="945">
        <v>0</v>
      </c>
      <c r="CX105" s="945">
        <v>0</v>
      </c>
      <c r="CY105" s="945">
        <v>-4061727</v>
      </c>
      <c r="CZ105" s="945">
        <v>0</v>
      </c>
      <c r="DA105" s="945">
        <v>25676880</v>
      </c>
      <c r="DB105" s="945">
        <v>38522630</v>
      </c>
      <c r="DC105" s="945">
        <v>24505335</v>
      </c>
      <c r="DD105" s="945">
        <v>-6411</v>
      </c>
      <c r="DE105" s="945">
        <v>2082398</v>
      </c>
      <c r="DF105" s="945">
        <v>-1330648</v>
      </c>
      <c r="DG105" s="945">
        <v>-1622867</v>
      </c>
      <c r="DH105" s="945">
        <v>-58643</v>
      </c>
      <c r="DI105" s="945">
        <v>-2756667</v>
      </c>
      <c r="DJ105" s="205"/>
      <c r="DK105" s="205"/>
      <c r="DL105" t="s">
        <v>913</v>
      </c>
      <c r="DM105" t="s">
        <v>914</v>
      </c>
      <c r="DN105" s="1419" t="s">
        <v>5499</v>
      </c>
      <c r="DO105" s="194" t="s">
        <v>4273</v>
      </c>
      <c r="DP105" s="1253" t="s">
        <v>4470</v>
      </c>
    </row>
    <row r="106" spans="1:120" s="194" customFormat="1" x14ac:dyDescent="0.25">
      <c r="A106" s="199">
        <v>102</v>
      </c>
      <c r="B106" s="706" t="s">
        <v>285</v>
      </c>
      <c r="C106" s="1255" t="s">
        <v>286</v>
      </c>
      <c r="D106" s="945">
        <v>319243</v>
      </c>
      <c r="E106" s="945">
        <v>6207331</v>
      </c>
      <c r="F106" s="945">
        <v>0</v>
      </c>
      <c r="G106" s="945">
        <v>319243</v>
      </c>
      <c r="H106" s="945">
        <v>0</v>
      </c>
      <c r="I106" s="945">
        <v>0</v>
      </c>
      <c r="J106" s="945">
        <v>0</v>
      </c>
      <c r="K106" s="945">
        <v>0</v>
      </c>
      <c r="L106" s="945">
        <v>0</v>
      </c>
      <c r="M106" s="945">
        <v>0</v>
      </c>
      <c r="N106" s="945">
        <v>0</v>
      </c>
      <c r="O106" s="945">
        <v>0</v>
      </c>
      <c r="P106" s="945">
        <v>0</v>
      </c>
      <c r="Q106" s="945">
        <v>0</v>
      </c>
      <c r="R106" s="945">
        <v>17908000</v>
      </c>
      <c r="S106" s="945">
        <v>0</v>
      </c>
      <c r="T106" s="945">
        <v>1352663</v>
      </c>
      <c r="U106" s="945">
        <v>1668283</v>
      </c>
      <c r="V106" s="945">
        <v>0</v>
      </c>
      <c r="W106" s="945">
        <v>69841</v>
      </c>
      <c r="X106" s="945">
        <v>86137</v>
      </c>
      <c r="Y106" s="945">
        <v>0</v>
      </c>
      <c r="Z106" s="945">
        <v>0</v>
      </c>
      <c r="AA106" s="945">
        <v>0</v>
      </c>
      <c r="AB106" s="945">
        <v>0</v>
      </c>
      <c r="AC106" s="945">
        <v>9334</v>
      </c>
      <c r="AD106" s="945">
        <v>11513</v>
      </c>
      <c r="AE106" s="945">
        <v>0</v>
      </c>
      <c r="AF106" s="945">
        <v>0</v>
      </c>
      <c r="AG106" s="945">
        <v>0</v>
      </c>
      <c r="AH106" s="945">
        <v>0</v>
      </c>
      <c r="AI106" s="945">
        <v>0</v>
      </c>
      <c r="AJ106" s="945">
        <v>0</v>
      </c>
      <c r="AK106" s="945">
        <v>0</v>
      </c>
      <c r="AL106" s="945">
        <v>242400</v>
      </c>
      <c r="AM106" s="945">
        <v>298960</v>
      </c>
      <c r="AN106" s="945">
        <v>0</v>
      </c>
      <c r="AO106" s="945">
        <v>2552127</v>
      </c>
      <c r="AP106" s="945">
        <v>3147623</v>
      </c>
      <c r="AQ106" s="945">
        <v>0</v>
      </c>
      <c r="AR106" s="945">
        <v>11541860</v>
      </c>
      <c r="AS106" s="945">
        <v>5167997</v>
      </c>
      <c r="AT106" s="945">
        <v>6373863</v>
      </c>
      <c r="AU106" s="945">
        <v>0</v>
      </c>
      <c r="AV106" s="945">
        <v>2101513</v>
      </c>
      <c r="AW106" s="945">
        <v>940976</v>
      </c>
      <c r="AX106" s="945">
        <v>1160537</v>
      </c>
      <c r="AY106" s="945">
        <v>0</v>
      </c>
      <c r="AZ106" s="945">
        <v>13643373</v>
      </c>
      <c r="BA106" s="945">
        <v>6108973</v>
      </c>
      <c r="BB106" s="945">
        <v>7534400</v>
      </c>
      <c r="BC106" s="945">
        <v>0</v>
      </c>
      <c r="BD106" s="945">
        <v>0</v>
      </c>
      <c r="BE106" s="945">
        <v>0</v>
      </c>
      <c r="BF106" s="945">
        <v>0</v>
      </c>
      <c r="BG106" s="945">
        <v>53835</v>
      </c>
      <c r="BH106" s="945">
        <v>66397</v>
      </c>
      <c r="BI106" s="945">
        <v>0</v>
      </c>
      <c r="BJ106" s="945">
        <v>0</v>
      </c>
      <c r="BK106" s="945">
        <v>0</v>
      </c>
      <c r="BL106" s="945">
        <v>0</v>
      </c>
      <c r="BM106" s="945">
        <v>0</v>
      </c>
      <c r="BN106" s="945">
        <v>0</v>
      </c>
      <c r="BO106" s="945">
        <v>0</v>
      </c>
      <c r="BP106" s="945">
        <v>-4543266</v>
      </c>
      <c r="BQ106" s="945">
        <v>-4130242</v>
      </c>
      <c r="BR106" s="945">
        <v>-5093965</v>
      </c>
      <c r="BS106" s="945">
        <v>0</v>
      </c>
      <c r="BT106" s="945">
        <v>-13767472</v>
      </c>
      <c r="BU106" s="945">
        <v>95713610</v>
      </c>
      <c r="BV106" s="945">
        <v>-2481793</v>
      </c>
      <c r="BW106" s="945">
        <v>0</v>
      </c>
      <c r="BX106" s="945">
        <v>617396</v>
      </c>
      <c r="BY106" s="945">
        <v>0</v>
      </c>
      <c r="BZ106" s="945">
        <v>142363</v>
      </c>
      <c r="CA106" s="945">
        <v>-10229851</v>
      </c>
      <c r="CB106" s="945">
        <v>0</v>
      </c>
      <c r="CC106" s="945">
        <v>-16231307</v>
      </c>
      <c r="CD106" s="945">
        <v>-31346</v>
      </c>
      <c r="CE106" s="945">
        <v>-16262653</v>
      </c>
      <c r="CF106" s="945">
        <v>-10234918</v>
      </c>
      <c r="CG106" s="945">
        <v>-3377741</v>
      </c>
      <c r="CH106" s="945">
        <v>-3070328</v>
      </c>
      <c r="CI106" s="945">
        <v>-3786849</v>
      </c>
      <c r="CJ106" s="945">
        <v>0</v>
      </c>
      <c r="CK106" s="945">
        <v>-6094899</v>
      </c>
      <c r="CL106" s="945">
        <v>2767432</v>
      </c>
      <c r="CM106" s="945">
        <v>-13088470</v>
      </c>
      <c r="CN106" s="945">
        <v>-124037</v>
      </c>
      <c r="CO106" s="945">
        <v>0</v>
      </c>
      <c r="CP106" s="945">
        <v>0</v>
      </c>
      <c r="CQ106" s="945">
        <v>-29728</v>
      </c>
      <c r="CR106" s="945">
        <v>0</v>
      </c>
      <c r="CS106" s="945">
        <v>-3088962</v>
      </c>
      <c r="CT106" s="945">
        <v>-854627</v>
      </c>
      <c r="CU106" s="945">
        <v>0</v>
      </c>
      <c r="CV106" s="945">
        <v>0</v>
      </c>
      <c r="CW106" s="945">
        <v>0</v>
      </c>
      <c r="CX106" s="945">
        <v>0</v>
      </c>
      <c r="CY106" s="945">
        <v>-8116448</v>
      </c>
      <c r="CZ106" s="945">
        <v>0</v>
      </c>
      <c r="DA106" s="945">
        <v>79892488</v>
      </c>
      <c r="DB106" s="945">
        <v>114438922</v>
      </c>
      <c r="DC106" s="945">
        <v>84515944</v>
      </c>
      <c r="DD106" s="945">
        <v>-1116838</v>
      </c>
      <c r="DE106" s="945">
        <v>12160198</v>
      </c>
      <c r="DF106" s="945">
        <v>-4703496</v>
      </c>
      <c r="DG106" s="945">
        <v>0</v>
      </c>
      <c r="DH106" s="945">
        <v>-4863187</v>
      </c>
      <c r="DI106" s="945">
        <v>-10234918</v>
      </c>
      <c r="DJ106" s="205"/>
      <c r="DK106" s="205"/>
      <c r="DL106" t="s">
        <v>913</v>
      </c>
      <c r="DM106" t="s">
        <v>913</v>
      </c>
      <c r="DN106" s="1419" t="s">
        <v>5499</v>
      </c>
      <c r="DO106" s="194" t="s">
        <v>4274</v>
      </c>
      <c r="DP106" s="1253" t="s">
        <v>4471</v>
      </c>
    </row>
    <row r="107" spans="1:120" s="194" customFormat="1" x14ac:dyDescent="0.25">
      <c r="A107" s="779">
        <v>103</v>
      </c>
      <c r="B107" s="706" t="s">
        <v>287</v>
      </c>
      <c r="C107" s="1255" t="s">
        <v>288</v>
      </c>
      <c r="D107" s="945">
        <v>216781</v>
      </c>
      <c r="E107" s="945">
        <v>1071308</v>
      </c>
      <c r="F107" s="945">
        <v>0</v>
      </c>
      <c r="G107" s="945">
        <v>216781</v>
      </c>
      <c r="H107" s="945">
        <v>0</v>
      </c>
      <c r="I107" s="945">
        <v>0</v>
      </c>
      <c r="J107" s="945">
        <v>0</v>
      </c>
      <c r="K107" s="945">
        <v>0</v>
      </c>
      <c r="L107" s="945">
        <v>0</v>
      </c>
      <c r="M107" s="945">
        <v>0</v>
      </c>
      <c r="N107" s="945">
        <v>0</v>
      </c>
      <c r="O107" s="945">
        <v>0</v>
      </c>
      <c r="P107" s="945">
        <v>0</v>
      </c>
      <c r="Q107" s="945">
        <v>0</v>
      </c>
      <c r="R107" s="945">
        <v>22479750</v>
      </c>
      <c r="S107" s="945">
        <v>0</v>
      </c>
      <c r="T107" s="945">
        <v>910954</v>
      </c>
      <c r="U107" s="945">
        <v>227738</v>
      </c>
      <c r="V107" s="945">
        <v>0</v>
      </c>
      <c r="W107" s="945">
        <v>116895</v>
      </c>
      <c r="X107" s="945">
        <v>29224</v>
      </c>
      <c r="Y107" s="945">
        <v>0</v>
      </c>
      <c r="Z107" s="945">
        <v>5383</v>
      </c>
      <c r="AA107" s="945">
        <v>1346</v>
      </c>
      <c r="AB107" s="945">
        <v>0</v>
      </c>
      <c r="AC107" s="945">
        <v>2722</v>
      </c>
      <c r="AD107" s="945">
        <v>680</v>
      </c>
      <c r="AE107" s="945">
        <v>0</v>
      </c>
      <c r="AF107" s="945">
        <v>2398</v>
      </c>
      <c r="AG107" s="945">
        <v>599</v>
      </c>
      <c r="AH107" s="945">
        <v>0</v>
      </c>
      <c r="AI107" s="945">
        <v>0</v>
      </c>
      <c r="AJ107" s="945">
        <v>0</v>
      </c>
      <c r="AK107" s="945">
        <v>0</v>
      </c>
      <c r="AL107" s="945">
        <v>218451</v>
      </c>
      <c r="AM107" s="945">
        <v>54613</v>
      </c>
      <c r="AN107" s="945">
        <v>0</v>
      </c>
      <c r="AO107" s="945">
        <v>2921671</v>
      </c>
      <c r="AP107" s="945">
        <v>730418</v>
      </c>
      <c r="AQ107" s="945">
        <v>0</v>
      </c>
      <c r="AR107" s="945">
        <v>7101456</v>
      </c>
      <c r="AS107" s="945">
        <v>5681165</v>
      </c>
      <c r="AT107" s="945">
        <v>1420291</v>
      </c>
      <c r="AU107" s="945">
        <v>0</v>
      </c>
      <c r="AV107" s="945">
        <v>1115111</v>
      </c>
      <c r="AW107" s="945">
        <v>892089</v>
      </c>
      <c r="AX107" s="945">
        <v>223022</v>
      </c>
      <c r="AY107" s="945">
        <v>0</v>
      </c>
      <c r="AZ107" s="945">
        <v>8216567</v>
      </c>
      <c r="BA107" s="945">
        <v>6573254</v>
      </c>
      <c r="BB107" s="945">
        <v>1643313</v>
      </c>
      <c r="BC107" s="945">
        <v>0</v>
      </c>
      <c r="BD107" s="945">
        <v>0</v>
      </c>
      <c r="BE107" s="945">
        <v>0</v>
      </c>
      <c r="BF107" s="945">
        <v>0</v>
      </c>
      <c r="BG107" s="945">
        <v>0</v>
      </c>
      <c r="BH107" s="945">
        <v>0</v>
      </c>
      <c r="BI107" s="945">
        <v>0</v>
      </c>
      <c r="BJ107" s="945">
        <v>0</v>
      </c>
      <c r="BK107" s="945">
        <v>0</v>
      </c>
      <c r="BL107" s="945">
        <v>0</v>
      </c>
      <c r="BM107" s="945">
        <v>0</v>
      </c>
      <c r="BN107" s="945">
        <v>0</v>
      </c>
      <c r="BO107" s="945">
        <v>0</v>
      </c>
      <c r="BP107" s="945">
        <v>-2227</v>
      </c>
      <c r="BQ107" s="945">
        <v>-1781</v>
      </c>
      <c r="BR107" s="945">
        <v>-445</v>
      </c>
      <c r="BS107" s="945">
        <v>0</v>
      </c>
      <c r="BT107" s="945">
        <v>-4453</v>
      </c>
      <c r="BU107" s="945">
        <v>78996519</v>
      </c>
      <c r="BV107" s="945">
        <v>-51718</v>
      </c>
      <c r="BW107" s="945">
        <v>0</v>
      </c>
      <c r="BX107" s="945">
        <v>-147862</v>
      </c>
      <c r="BY107" s="945">
        <v>0</v>
      </c>
      <c r="BZ107" s="945">
        <v>0</v>
      </c>
      <c r="CA107" s="945">
        <v>-5500000</v>
      </c>
      <c r="CB107" s="945">
        <v>-158302</v>
      </c>
      <c r="CC107" s="945">
        <v>-3746525</v>
      </c>
      <c r="CD107" s="945">
        <v>-2600000</v>
      </c>
      <c r="CE107" s="945">
        <v>-6504827</v>
      </c>
      <c r="CF107" s="945">
        <v>-4474453</v>
      </c>
      <c r="CG107" s="945">
        <v>-2237224</v>
      </c>
      <c r="CH107" s="945">
        <v>-1789782</v>
      </c>
      <c r="CI107" s="945">
        <v>-447448</v>
      </c>
      <c r="CJ107" s="945">
        <v>0</v>
      </c>
      <c r="CK107" s="945">
        <v>-3029995</v>
      </c>
      <c r="CL107" s="945">
        <v>2338892</v>
      </c>
      <c r="CM107" s="945">
        <v>-12421053</v>
      </c>
      <c r="CN107" s="945">
        <v>-35332</v>
      </c>
      <c r="CO107" s="945">
        <v>-6367</v>
      </c>
      <c r="CP107" s="945">
        <v>-5067</v>
      </c>
      <c r="CQ107" s="945">
        <v>-6545</v>
      </c>
      <c r="CR107" s="945">
        <v>0</v>
      </c>
      <c r="CS107" s="945">
        <v>-4907755</v>
      </c>
      <c r="CT107" s="945">
        <v>-164108</v>
      </c>
      <c r="CU107" s="945">
        <v>-5739</v>
      </c>
      <c r="CV107" s="945">
        <v>0</v>
      </c>
      <c r="CW107" s="945">
        <v>0</v>
      </c>
      <c r="CX107" s="945">
        <v>-15980</v>
      </c>
      <c r="CY107" s="945">
        <v>-7085974</v>
      </c>
      <c r="CZ107" s="945">
        <v>0</v>
      </c>
      <c r="DA107" s="945">
        <v>81847953</v>
      </c>
      <c r="DB107" s="945">
        <v>103987229</v>
      </c>
      <c r="DC107" s="945">
        <v>75669843</v>
      </c>
      <c r="DD107" s="945">
        <v>-51718</v>
      </c>
      <c r="DE107" s="945">
        <v>5937898</v>
      </c>
      <c r="DF107" s="945">
        <v>-4502394</v>
      </c>
      <c r="DG107" s="945">
        <v>0</v>
      </c>
      <c r="DH107" s="945">
        <v>-702597</v>
      </c>
      <c r="DI107" s="945">
        <v>-4474453</v>
      </c>
      <c r="DJ107" s="205"/>
      <c r="DK107" s="205"/>
      <c r="DL107" t="s">
        <v>913</v>
      </c>
      <c r="DM107" t="s">
        <v>914</v>
      </c>
      <c r="DN107" s="1419" t="s">
        <v>5499</v>
      </c>
      <c r="DO107" s="194" t="s">
        <v>4275</v>
      </c>
      <c r="DP107" s="1253" t="s">
        <v>4468</v>
      </c>
    </row>
    <row r="108" spans="1:120" s="194" customFormat="1" x14ac:dyDescent="0.25">
      <c r="A108" s="199">
        <v>104</v>
      </c>
      <c r="B108" s="706" t="s">
        <v>289</v>
      </c>
      <c r="C108" s="1255" t="s">
        <v>290</v>
      </c>
      <c r="D108" s="945">
        <v>615743</v>
      </c>
      <c r="E108" s="945">
        <v>13840124</v>
      </c>
      <c r="F108" s="945">
        <v>0</v>
      </c>
      <c r="G108" s="945">
        <v>615743</v>
      </c>
      <c r="H108" s="945">
        <v>0</v>
      </c>
      <c r="I108" s="945">
        <v>0</v>
      </c>
      <c r="J108" s="945">
        <v>0</v>
      </c>
      <c r="K108" s="945">
        <v>0</v>
      </c>
      <c r="L108" s="945">
        <v>0</v>
      </c>
      <c r="M108" s="945">
        <v>0</v>
      </c>
      <c r="N108" s="945">
        <v>0</v>
      </c>
      <c r="O108" s="945">
        <v>0</v>
      </c>
      <c r="P108" s="945">
        <v>0</v>
      </c>
      <c r="Q108" s="945">
        <v>0</v>
      </c>
      <c r="R108" s="945">
        <v>46543350</v>
      </c>
      <c r="S108" s="945">
        <v>0</v>
      </c>
      <c r="T108" s="945">
        <v>2320296</v>
      </c>
      <c r="U108" s="945">
        <v>2861698</v>
      </c>
      <c r="V108" s="945">
        <v>0</v>
      </c>
      <c r="W108" s="945">
        <v>181519</v>
      </c>
      <c r="X108" s="945">
        <v>223874</v>
      </c>
      <c r="Y108" s="945">
        <v>0</v>
      </c>
      <c r="Z108" s="945">
        <v>0</v>
      </c>
      <c r="AA108" s="945">
        <v>0</v>
      </c>
      <c r="AB108" s="945">
        <v>0</v>
      </c>
      <c r="AC108" s="945">
        <v>3807</v>
      </c>
      <c r="AD108" s="945">
        <v>4695</v>
      </c>
      <c r="AE108" s="945">
        <v>0</v>
      </c>
      <c r="AF108" s="945">
        <v>0</v>
      </c>
      <c r="AG108" s="945">
        <v>0</v>
      </c>
      <c r="AH108" s="945">
        <v>0</v>
      </c>
      <c r="AI108" s="945">
        <v>0</v>
      </c>
      <c r="AJ108" s="945">
        <v>0</v>
      </c>
      <c r="AK108" s="945">
        <v>0</v>
      </c>
      <c r="AL108" s="945">
        <v>578406</v>
      </c>
      <c r="AM108" s="945">
        <v>713369</v>
      </c>
      <c r="AN108" s="945">
        <v>0</v>
      </c>
      <c r="AO108" s="945">
        <v>7384837</v>
      </c>
      <c r="AP108" s="945">
        <v>9107967</v>
      </c>
      <c r="AQ108" s="945">
        <v>0</v>
      </c>
      <c r="AR108" s="945">
        <v>21401819</v>
      </c>
      <c r="AS108" s="945">
        <v>9582904</v>
      </c>
      <c r="AT108" s="945">
        <v>11818915</v>
      </c>
      <c r="AU108" s="945">
        <v>0</v>
      </c>
      <c r="AV108" s="945">
        <v>5116738</v>
      </c>
      <c r="AW108" s="945">
        <v>2291077</v>
      </c>
      <c r="AX108" s="945">
        <v>2825661</v>
      </c>
      <c r="AY108" s="945">
        <v>0</v>
      </c>
      <c r="AZ108" s="945">
        <v>26518557</v>
      </c>
      <c r="BA108" s="945">
        <v>11873981</v>
      </c>
      <c r="BB108" s="945">
        <v>14644576</v>
      </c>
      <c r="BC108" s="945">
        <v>0</v>
      </c>
      <c r="BD108" s="945">
        <v>0</v>
      </c>
      <c r="BE108" s="945">
        <v>0</v>
      </c>
      <c r="BF108" s="945">
        <v>0</v>
      </c>
      <c r="BG108" s="945">
        <v>0</v>
      </c>
      <c r="BH108" s="945">
        <v>0</v>
      </c>
      <c r="BI108" s="945">
        <v>0</v>
      </c>
      <c r="BJ108" s="945">
        <v>0</v>
      </c>
      <c r="BK108" s="945">
        <v>0</v>
      </c>
      <c r="BL108" s="945">
        <v>0</v>
      </c>
      <c r="BM108" s="945">
        <v>0</v>
      </c>
      <c r="BN108" s="945">
        <v>0</v>
      </c>
      <c r="BO108" s="945">
        <v>0</v>
      </c>
      <c r="BP108" s="945">
        <v>2803020</v>
      </c>
      <c r="BQ108" s="945">
        <v>2548200</v>
      </c>
      <c r="BR108" s="945">
        <v>3142780</v>
      </c>
      <c r="BS108" s="945">
        <v>0</v>
      </c>
      <c r="BT108" s="945">
        <v>8494000</v>
      </c>
      <c r="BU108" s="945">
        <v>170449530</v>
      </c>
      <c r="BV108" s="945">
        <v>-823563</v>
      </c>
      <c r="BW108" s="945">
        <v>0</v>
      </c>
      <c r="BX108" s="945">
        <v>0</v>
      </c>
      <c r="BY108" s="945">
        <v>0</v>
      </c>
      <c r="BZ108" s="945">
        <v>437140</v>
      </c>
      <c r="CA108" s="945">
        <v>-53626024</v>
      </c>
      <c r="CB108" s="945">
        <v>-105413</v>
      </c>
      <c r="CC108" s="945">
        <v>-16925164</v>
      </c>
      <c r="CD108" s="945">
        <v>-5117723</v>
      </c>
      <c r="CE108" s="945">
        <v>-22148300</v>
      </c>
      <c r="CF108" s="945">
        <v>19766646</v>
      </c>
      <c r="CG108" s="945">
        <v>6522994</v>
      </c>
      <c r="CH108" s="945">
        <v>5929994</v>
      </c>
      <c r="CI108" s="945">
        <v>7313658</v>
      </c>
      <c r="CJ108" s="945">
        <v>0</v>
      </c>
      <c r="CK108" s="945">
        <v>-9947862</v>
      </c>
      <c r="CL108" s="945">
        <v>4455483</v>
      </c>
      <c r="CM108" s="945">
        <v>-18430021</v>
      </c>
      <c r="CN108" s="945">
        <v>0</v>
      </c>
      <c r="CO108" s="945">
        <v>0</v>
      </c>
      <c r="CP108" s="945">
        <v>0</v>
      </c>
      <c r="CQ108" s="945">
        <v>-12847</v>
      </c>
      <c r="CR108" s="945">
        <v>0</v>
      </c>
      <c r="CS108" s="945">
        <v>-6063812</v>
      </c>
      <c r="CT108" s="945">
        <v>-535252</v>
      </c>
      <c r="CU108" s="945">
        <v>-36397</v>
      </c>
      <c r="CV108" s="945">
        <v>0</v>
      </c>
      <c r="CW108" s="945">
        <v>0</v>
      </c>
      <c r="CX108" s="945">
        <v>0</v>
      </c>
      <c r="CY108" s="945">
        <v>-23802355</v>
      </c>
      <c r="CZ108" s="945">
        <v>0</v>
      </c>
      <c r="DA108" s="945">
        <v>182300104</v>
      </c>
      <c r="DB108" s="945">
        <v>236952813</v>
      </c>
      <c r="DC108" s="945">
        <v>150753848</v>
      </c>
      <c r="DD108" s="945">
        <v>-14446678</v>
      </c>
      <c r="DE108" s="945">
        <v>82007431</v>
      </c>
      <c r="DF108" s="945">
        <v>-28498237</v>
      </c>
      <c r="DG108" s="945">
        <v>0</v>
      </c>
      <c r="DH108" s="945">
        <v>-9355282</v>
      </c>
      <c r="DI108" s="945">
        <v>19766646</v>
      </c>
      <c r="DJ108" s="205"/>
      <c r="DK108" s="205"/>
      <c r="DL108" t="s">
        <v>913</v>
      </c>
      <c r="DM108" t="s">
        <v>913</v>
      </c>
      <c r="DN108" s="1419" t="s">
        <v>5499</v>
      </c>
      <c r="DO108" s="194" t="s">
        <v>4276</v>
      </c>
      <c r="DP108" s="1253" t="s">
        <v>4471</v>
      </c>
    </row>
    <row r="109" spans="1:120" s="194" customFormat="1" x14ac:dyDescent="0.25">
      <c r="A109" s="779">
        <v>105</v>
      </c>
      <c r="B109" s="706" t="s">
        <v>818</v>
      </c>
      <c r="C109" s="1255" t="s">
        <v>292</v>
      </c>
      <c r="D109" s="945">
        <v>157306</v>
      </c>
      <c r="E109" s="945">
        <v>2008899</v>
      </c>
      <c r="F109" s="945">
        <v>55133</v>
      </c>
      <c r="G109" s="945">
        <v>157306</v>
      </c>
      <c r="H109" s="945">
        <v>890171</v>
      </c>
      <c r="I109" s="945">
        <v>0</v>
      </c>
      <c r="J109" s="945">
        <v>0</v>
      </c>
      <c r="K109" s="945">
        <v>0</v>
      </c>
      <c r="L109" s="945">
        <v>0</v>
      </c>
      <c r="M109" s="945">
        <v>0</v>
      </c>
      <c r="N109" s="945">
        <v>0</v>
      </c>
      <c r="O109" s="945">
        <v>0</v>
      </c>
      <c r="P109" s="945">
        <v>0</v>
      </c>
      <c r="Q109" s="945">
        <v>0</v>
      </c>
      <c r="R109" s="945">
        <v>16389250</v>
      </c>
      <c r="S109" s="945">
        <v>365250</v>
      </c>
      <c r="T109" s="945">
        <v>2324723</v>
      </c>
      <c r="U109" s="945">
        <v>0</v>
      </c>
      <c r="V109" s="945">
        <v>23456</v>
      </c>
      <c r="W109" s="945">
        <v>215678</v>
      </c>
      <c r="X109" s="945">
        <v>0</v>
      </c>
      <c r="Y109" s="945">
        <v>2131</v>
      </c>
      <c r="Z109" s="945">
        <v>16510</v>
      </c>
      <c r="AA109" s="945">
        <v>0</v>
      </c>
      <c r="AB109" s="945">
        <v>167</v>
      </c>
      <c r="AC109" s="945">
        <v>5928</v>
      </c>
      <c r="AD109" s="945">
        <v>0</v>
      </c>
      <c r="AE109" s="945">
        <v>60</v>
      </c>
      <c r="AF109" s="945">
        <v>0</v>
      </c>
      <c r="AG109" s="945">
        <v>0</v>
      </c>
      <c r="AH109" s="945">
        <v>0</v>
      </c>
      <c r="AI109" s="945">
        <v>0</v>
      </c>
      <c r="AJ109" s="945">
        <v>0</v>
      </c>
      <c r="AK109" s="945">
        <v>0</v>
      </c>
      <c r="AL109" s="945">
        <v>306759</v>
      </c>
      <c r="AM109" s="945">
        <v>0</v>
      </c>
      <c r="AN109" s="945">
        <v>3086</v>
      </c>
      <c r="AO109" s="945">
        <v>2078364</v>
      </c>
      <c r="AP109" s="945">
        <v>0</v>
      </c>
      <c r="AQ109" s="945">
        <v>20994</v>
      </c>
      <c r="AR109" s="945">
        <v>11892409</v>
      </c>
      <c r="AS109" s="945">
        <v>11775387</v>
      </c>
      <c r="AT109" s="945">
        <v>0</v>
      </c>
      <c r="AU109" s="945">
        <v>117022</v>
      </c>
      <c r="AV109" s="945">
        <v>1138724</v>
      </c>
      <c r="AW109" s="945">
        <v>1127346</v>
      </c>
      <c r="AX109" s="945">
        <v>0</v>
      </c>
      <c r="AY109" s="945">
        <v>11378</v>
      </c>
      <c r="AZ109" s="945">
        <v>13031133</v>
      </c>
      <c r="BA109" s="945">
        <v>12902733</v>
      </c>
      <c r="BB109" s="945">
        <v>0</v>
      </c>
      <c r="BC109" s="945">
        <v>128400</v>
      </c>
      <c r="BD109" s="945">
        <v>0</v>
      </c>
      <c r="BE109" s="945">
        <v>0</v>
      </c>
      <c r="BF109" s="945">
        <v>0</v>
      </c>
      <c r="BG109" s="945">
        <v>0</v>
      </c>
      <c r="BH109" s="945">
        <v>0</v>
      </c>
      <c r="BI109" s="945">
        <v>0</v>
      </c>
      <c r="BJ109" s="945">
        <v>0</v>
      </c>
      <c r="BK109" s="945">
        <v>0</v>
      </c>
      <c r="BL109" s="945">
        <v>0</v>
      </c>
      <c r="BM109" s="945">
        <v>0</v>
      </c>
      <c r="BN109" s="945">
        <v>0</v>
      </c>
      <c r="BO109" s="945">
        <v>0</v>
      </c>
      <c r="BP109" s="945">
        <v>0</v>
      </c>
      <c r="BQ109" s="945">
        <v>2472047</v>
      </c>
      <c r="BR109" s="945">
        <v>0</v>
      </c>
      <c r="BS109" s="945">
        <v>24970</v>
      </c>
      <c r="BT109" s="945">
        <v>2497017</v>
      </c>
      <c r="BU109" s="945">
        <v>63730017</v>
      </c>
      <c r="BV109" s="945">
        <v>-1210530</v>
      </c>
      <c r="BW109" s="945">
        <v>-17010</v>
      </c>
      <c r="BX109" s="945">
        <v>996691</v>
      </c>
      <c r="BY109" s="945">
        <v>0</v>
      </c>
      <c r="BZ109" s="945">
        <v>31428</v>
      </c>
      <c r="CA109" s="945">
        <v>-6858715</v>
      </c>
      <c r="CB109" s="945">
        <v>-32</v>
      </c>
      <c r="CC109" s="945">
        <v>-602</v>
      </c>
      <c r="CD109" s="945">
        <v>-2022128</v>
      </c>
      <c r="CE109" s="945">
        <v>-2022762</v>
      </c>
      <c r="CF109" s="945">
        <v>2739320</v>
      </c>
      <c r="CG109" s="945">
        <v>312</v>
      </c>
      <c r="CH109" s="945">
        <v>3081479</v>
      </c>
      <c r="CI109" s="945">
        <v>0</v>
      </c>
      <c r="CJ109" s="945">
        <v>31130</v>
      </c>
      <c r="CK109" s="945">
        <v>-3530404</v>
      </c>
      <c r="CL109" s="945">
        <v>1496743</v>
      </c>
      <c r="CM109" s="945">
        <v>-2507756</v>
      </c>
      <c r="CN109" s="945">
        <v>-95072</v>
      </c>
      <c r="CO109" s="945">
        <v>0</v>
      </c>
      <c r="CP109" s="945">
        <v>0</v>
      </c>
      <c r="CQ109" s="945">
        <v>-6144</v>
      </c>
      <c r="CR109" s="945">
        <v>-242185</v>
      </c>
      <c r="CS109" s="945">
        <v>-1960825</v>
      </c>
      <c r="CT109" s="945">
        <v>-49420</v>
      </c>
      <c r="CU109" s="945">
        <v>-185225</v>
      </c>
      <c r="CV109" s="945">
        <v>-12031</v>
      </c>
      <c r="CW109" s="945">
        <v>0</v>
      </c>
      <c r="CX109" s="945">
        <v>0</v>
      </c>
      <c r="CY109" s="945">
        <v>-2339109</v>
      </c>
      <c r="CZ109" s="945">
        <v>-216667</v>
      </c>
      <c r="DA109" s="945">
        <v>60965173</v>
      </c>
      <c r="DB109" s="945">
        <v>72709022</v>
      </c>
      <c r="DC109" s="945">
        <v>59246724</v>
      </c>
      <c r="DD109" s="945">
        <v>0</v>
      </c>
      <c r="DE109" s="945">
        <v>6862419</v>
      </c>
      <c r="DF109" s="945">
        <v>-286393</v>
      </c>
      <c r="DG109" s="945">
        <v>0</v>
      </c>
      <c r="DH109" s="945">
        <v>-2912441</v>
      </c>
      <c r="DI109" s="945">
        <v>2737218</v>
      </c>
      <c r="DJ109" s="1269" t="s">
        <v>914</v>
      </c>
      <c r="DK109" s="205"/>
      <c r="DL109" t="s">
        <v>913</v>
      </c>
      <c r="DM109" t="s">
        <v>913</v>
      </c>
      <c r="DN109" s="1419" t="s">
        <v>5499</v>
      </c>
      <c r="DO109" s="194" t="s">
        <v>4277</v>
      </c>
      <c r="DP109" s="1253" t="s">
        <v>4475</v>
      </c>
    </row>
    <row r="110" spans="1:120" s="194" customFormat="1" x14ac:dyDescent="0.25">
      <c r="A110" s="199">
        <v>106</v>
      </c>
      <c r="B110" s="706" t="s">
        <v>293</v>
      </c>
      <c r="C110" s="1255" t="s">
        <v>294</v>
      </c>
      <c r="D110" s="945">
        <v>568116</v>
      </c>
      <c r="E110" s="945">
        <v>3431338</v>
      </c>
      <c r="F110" s="945">
        <v>0</v>
      </c>
      <c r="G110" s="945">
        <v>568116</v>
      </c>
      <c r="H110" s="945">
        <v>0</v>
      </c>
      <c r="I110" s="945">
        <v>0</v>
      </c>
      <c r="J110" s="945">
        <v>0</v>
      </c>
      <c r="K110" s="945">
        <v>0</v>
      </c>
      <c r="L110" s="945">
        <v>0</v>
      </c>
      <c r="M110" s="945">
        <v>0</v>
      </c>
      <c r="N110" s="945">
        <v>0</v>
      </c>
      <c r="O110" s="945">
        <v>0</v>
      </c>
      <c r="P110" s="945">
        <v>0</v>
      </c>
      <c r="Q110" s="945">
        <v>0</v>
      </c>
      <c r="R110" s="945">
        <v>38039650</v>
      </c>
      <c r="S110" s="945">
        <v>0</v>
      </c>
      <c r="T110" s="945">
        <v>1230635</v>
      </c>
      <c r="U110" s="945">
        <v>1517783</v>
      </c>
      <c r="V110" s="945">
        <v>0</v>
      </c>
      <c r="W110" s="945">
        <v>148355</v>
      </c>
      <c r="X110" s="945">
        <v>182971</v>
      </c>
      <c r="Y110" s="945">
        <v>0</v>
      </c>
      <c r="Z110" s="945">
        <v>0</v>
      </c>
      <c r="AA110" s="945">
        <v>0</v>
      </c>
      <c r="AB110" s="945">
        <v>0</v>
      </c>
      <c r="AC110" s="945">
        <v>0</v>
      </c>
      <c r="AD110" s="945">
        <v>0</v>
      </c>
      <c r="AE110" s="945">
        <v>0</v>
      </c>
      <c r="AF110" s="945">
        <v>0</v>
      </c>
      <c r="AG110" s="945">
        <v>0</v>
      </c>
      <c r="AH110" s="945">
        <v>0</v>
      </c>
      <c r="AI110" s="945">
        <v>0</v>
      </c>
      <c r="AJ110" s="945">
        <v>0</v>
      </c>
      <c r="AK110" s="945">
        <v>0</v>
      </c>
      <c r="AL110" s="945">
        <v>264409</v>
      </c>
      <c r="AM110" s="945">
        <v>326104</v>
      </c>
      <c r="AN110" s="945">
        <v>0</v>
      </c>
      <c r="AO110" s="945">
        <v>7576781</v>
      </c>
      <c r="AP110" s="945">
        <v>9344697</v>
      </c>
      <c r="AQ110" s="945">
        <v>0</v>
      </c>
      <c r="AR110" s="945">
        <v>26366781</v>
      </c>
      <c r="AS110" s="945">
        <v>11806021</v>
      </c>
      <c r="AT110" s="945">
        <v>14560760</v>
      </c>
      <c r="AU110" s="945">
        <v>0</v>
      </c>
      <c r="AV110" s="945">
        <v>4324728</v>
      </c>
      <c r="AW110" s="945">
        <v>1936445</v>
      </c>
      <c r="AX110" s="945">
        <v>2388283</v>
      </c>
      <c r="AY110" s="945">
        <v>0</v>
      </c>
      <c r="AZ110" s="945">
        <v>30691509</v>
      </c>
      <c r="BA110" s="945">
        <v>13742466</v>
      </c>
      <c r="BB110" s="945">
        <v>16949043</v>
      </c>
      <c r="BC110" s="945">
        <v>0</v>
      </c>
      <c r="BD110" s="945">
        <v>0</v>
      </c>
      <c r="BE110" s="945">
        <v>0</v>
      </c>
      <c r="BF110" s="945">
        <v>0</v>
      </c>
      <c r="BG110" s="945">
        <v>0</v>
      </c>
      <c r="BH110" s="945">
        <v>0</v>
      </c>
      <c r="BI110" s="945">
        <v>0</v>
      </c>
      <c r="BJ110" s="945">
        <v>0</v>
      </c>
      <c r="BK110" s="945">
        <v>0</v>
      </c>
      <c r="BL110" s="945">
        <v>0</v>
      </c>
      <c r="BM110" s="945">
        <v>0</v>
      </c>
      <c r="BN110" s="945">
        <v>0</v>
      </c>
      <c r="BO110" s="945">
        <v>0</v>
      </c>
      <c r="BP110" s="945">
        <v>9659345</v>
      </c>
      <c r="BQ110" s="945">
        <v>8781223</v>
      </c>
      <c r="BR110" s="945">
        <v>10830175</v>
      </c>
      <c r="BS110" s="945">
        <v>0</v>
      </c>
      <c r="BT110" s="945">
        <v>29270742</v>
      </c>
      <c r="BU110" s="945">
        <v>221440783</v>
      </c>
      <c r="BV110" s="945">
        <v>-10053227</v>
      </c>
      <c r="BW110" s="945">
        <v>0</v>
      </c>
      <c r="BX110" s="945">
        <v>-209146</v>
      </c>
      <c r="BY110" s="945">
        <v>0</v>
      </c>
      <c r="BZ110" s="945">
        <v>278960</v>
      </c>
      <c r="CA110" s="945">
        <v>-63080295</v>
      </c>
      <c r="CB110" s="945">
        <v>-1</v>
      </c>
      <c r="CC110" s="945">
        <v>-18760951</v>
      </c>
      <c r="CD110" s="945">
        <v>-7161523</v>
      </c>
      <c r="CE110" s="945">
        <v>-25922474</v>
      </c>
      <c r="CF110" s="945">
        <v>40365720</v>
      </c>
      <c r="CG110" s="945">
        <v>13320688</v>
      </c>
      <c r="CH110" s="945">
        <v>12109717</v>
      </c>
      <c r="CI110" s="945">
        <v>14935316</v>
      </c>
      <c r="CJ110" s="945">
        <v>0</v>
      </c>
      <c r="CK110" s="945">
        <v>-5311510</v>
      </c>
      <c r="CL110" s="945">
        <v>6051433</v>
      </c>
      <c r="CM110" s="945">
        <v>-12828013</v>
      </c>
      <c r="CN110" s="945">
        <v>0</v>
      </c>
      <c r="CO110" s="945">
        <v>0</v>
      </c>
      <c r="CP110" s="945">
        <v>0</v>
      </c>
      <c r="CQ110" s="945">
        <v>0</v>
      </c>
      <c r="CR110" s="945">
        <v>0</v>
      </c>
      <c r="CS110" s="945">
        <v>-10430538</v>
      </c>
      <c r="CT110" s="945">
        <v>-103744</v>
      </c>
      <c r="CU110" s="945">
        <v>-98823</v>
      </c>
      <c r="CV110" s="945">
        <v>0</v>
      </c>
      <c r="CW110" s="945">
        <v>0</v>
      </c>
      <c r="CX110" s="945">
        <v>0</v>
      </c>
      <c r="CY110" s="945">
        <v>-24244140</v>
      </c>
      <c r="CZ110" s="945">
        <v>0</v>
      </c>
      <c r="DA110" s="945">
        <v>229738412</v>
      </c>
      <c r="DB110" s="945">
        <v>277965813</v>
      </c>
      <c r="DC110" s="945">
        <v>219914735</v>
      </c>
      <c r="DD110" s="945">
        <v>0</v>
      </c>
      <c r="DE110" s="945">
        <v>75936187</v>
      </c>
      <c r="DF110" s="945">
        <v>-62013470</v>
      </c>
      <c r="DG110" s="945">
        <v>0</v>
      </c>
      <c r="DH110" s="945">
        <v>-10444181</v>
      </c>
      <c r="DI110" s="945">
        <v>40365720</v>
      </c>
      <c r="DJ110" s="205"/>
      <c r="DK110" s="205"/>
      <c r="DL110" t="s">
        <v>913</v>
      </c>
      <c r="DM110" t="s">
        <v>913</v>
      </c>
      <c r="DN110" s="1419" t="s">
        <v>5499</v>
      </c>
      <c r="DO110" s="194" t="s">
        <v>4278</v>
      </c>
      <c r="DP110" s="1253" t="s">
        <v>4471</v>
      </c>
    </row>
    <row r="111" spans="1:120" s="194" customFormat="1" x14ac:dyDescent="0.25">
      <c r="A111" s="779">
        <v>107</v>
      </c>
      <c r="B111" s="706" t="s">
        <v>295</v>
      </c>
      <c r="C111" s="1255" t="s">
        <v>296</v>
      </c>
      <c r="D111" s="945">
        <v>139806</v>
      </c>
      <c r="E111" s="945">
        <v>483612</v>
      </c>
      <c r="F111" s="945">
        <v>0</v>
      </c>
      <c r="G111" s="945">
        <v>139806</v>
      </c>
      <c r="H111" s="945">
        <v>0</v>
      </c>
      <c r="I111" s="945">
        <v>120882</v>
      </c>
      <c r="J111" s="945">
        <v>0</v>
      </c>
      <c r="K111" s="945">
        <v>0</v>
      </c>
      <c r="L111" s="945">
        <v>0</v>
      </c>
      <c r="M111" s="945">
        <v>0</v>
      </c>
      <c r="N111" s="945">
        <v>0</v>
      </c>
      <c r="O111" s="945">
        <v>0</v>
      </c>
      <c r="P111" s="945">
        <v>0</v>
      </c>
      <c r="Q111" s="945">
        <v>0</v>
      </c>
      <c r="R111" s="945">
        <v>14185550</v>
      </c>
      <c r="S111" s="945">
        <v>0</v>
      </c>
      <c r="T111" s="945">
        <v>1133861</v>
      </c>
      <c r="U111" s="945">
        <v>255119</v>
      </c>
      <c r="V111" s="945">
        <v>28347</v>
      </c>
      <c r="W111" s="945">
        <v>73765</v>
      </c>
      <c r="X111" s="945">
        <v>16597</v>
      </c>
      <c r="Y111" s="945">
        <v>1844</v>
      </c>
      <c r="Z111" s="945">
        <v>0</v>
      </c>
      <c r="AA111" s="945">
        <v>0</v>
      </c>
      <c r="AB111" s="945">
        <v>0</v>
      </c>
      <c r="AC111" s="945">
        <v>1438</v>
      </c>
      <c r="AD111" s="945">
        <v>323</v>
      </c>
      <c r="AE111" s="945">
        <v>36</v>
      </c>
      <c r="AF111" s="945">
        <v>6260</v>
      </c>
      <c r="AG111" s="945">
        <v>1408</v>
      </c>
      <c r="AH111" s="945">
        <v>156</v>
      </c>
      <c r="AI111" s="945">
        <v>0</v>
      </c>
      <c r="AJ111" s="945">
        <v>0</v>
      </c>
      <c r="AK111" s="945">
        <v>0</v>
      </c>
      <c r="AL111" s="945">
        <v>77647</v>
      </c>
      <c r="AM111" s="945">
        <v>17470</v>
      </c>
      <c r="AN111" s="945">
        <v>1941</v>
      </c>
      <c r="AO111" s="945">
        <v>1134238</v>
      </c>
      <c r="AP111" s="945">
        <v>255203</v>
      </c>
      <c r="AQ111" s="945">
        <v>28356</v>
      </c>
      <c r="AR111" s="945">
        <v>6516648</v>
      </c>
      <c r="AS111" s="945">
        <v>5217612</v>
      </c>
      <c r="AT111" s="945">
        <v>1169132</v>
      </c>
      <c r="AU111" s="945">
        <v>129904</v>
      </c>
      <c r="AV111" s="945">
        <v>695857</v>
      </c>
      <c r="AW111" s="945">
        <v>556686</v>
      </c>
      <c r="AX111" s="945">
        <v>125254</v>
      </c>
      <c r="AY111" s="945">
        <v>13917</v>
      </c>
      <c r="AZ111" s="945">
        <v>7212505</v>
      </c>
      <c r="BA111" s="945">
        <v>5774298</v>
      </c>
      <c r="BB111" s="945">
        <v>1294386</v>
      </c>
      <c r="BC111" s="945">
        <v>143821</v>
      </c>
      <c r="BD111" s="945">
        <v>0</v>
      </c>
      <c r="BE111" s="945">
        <v>0</v>
      </c>
      <c r="BF111" s="945">
        <v>0</v>
      </c>
      <c r="BG111" s="945">
        <v>0</v>
      </c>
      <c r="BH111" s="945">
        <v>0</v>
      </c>
      <c r="BI111" s="945">
        <v>0</v>
      </c>
      <c r="BJ111" s="945">
        <v>0</v>
      </c>
      <c r="BK111" s="945">
        <v>0</v>
      </c>
      <c r="BL111" s="945">
        <v>0</v>
      </c>
      <c r="BM111" s="945">
        <v>0</v>
      </c>
      <c r="BN111" s="945">
        <v>0</v>
      </c>
      <c r="BO111" s="945">
        <v>0</v>
      </c>
      <c r="BP111" s="945">
        <v>1545186</v>
      </c>
      <c r="BQ111" s="945">
        <v>1236149</v>
      </c>
      <c r="BR111" s="945">
        <v>278133</v>
      </c>
      <c r="BS111" s="945">
        <v>30904</v>
      </c>
      <c r="BT111" s="945">
        <v>3090372</v>
      </c>
      <c r="BU111" s="945">
        <v>72975142</v>
      </c>
      <c r="BV111" s="945">
        <v>7718</v>
      </c>
      <c r="BW111" s="945">
        <v>0</v>
      </c>
      <c r="BX111" s="945">
        <v>21719</v>
      </c>
      <c r="BY111" s="945">
        <v>0</v>
      </c>
      <c r="BZ111" s="945">
        <v>30961</v>
      </c>
      <c r="CA111" s="945">
        <v>-109340</v>
      </c>
      <c r="CB111" s="945">
        <v>0</v>
      </c>
      <c r="CC111" s="945">
        <v>-3865308</v>
      </c>
      <c r="CD111" s="945">
        <v>-2386477</v>
      </c>
      <c r="CE111" s="945">
        <v>-6251785</v>
      </c>
      <c r="CF111" s="945">
        <v>3038390</v>
      </c>
      <c r="CG111" s="945">
        <v>1519261</v>
      </c>
      <c r="CH111" s="945">
        <v>1215364</v>
      </c>
      <c r="CI111" s="945">
        <v>273380</v>
      </c>
      <c r="CJ111" s="945">
        <v>30385</v>
      </c>
      <c r="CK111" s="945">
        <v>-3980713</v>
      </c>
      <c r="CL111" s="945">
        <v>1490576</v>
      </c>
      <c r="CM111" s="945">
        <v>-2419523</v>
      </c>
      <c r="CN111" s="945">
        <v>-37763</v>
      </c>
      <c r="CO111" s="945">
        <v>-12248</v>
      </c>
      <c r="CP111" s="945">
        <v>-15242</v>
      </c>
      <c r="CQ111" s="945">
        <v>-3664</v>
      </c>
      <c r="CR111" s="945">
        <v>0</v>
      </c>
      <c r="CS111" s="945">
        <v>-1073976</v>
      </c>
      <c r="CT111" s="945">
        <v>-33616</v>
      </c>
      <c r="CU111" s="945">
        <v>-33883</v>
      </c>
      <c r="CV111" s="945">
        <v>-9441</v>
      </c>
      <c r="CW111" s="945">
        <v>0</v>
      </c>
      <c r="CX111" s="945">
        <v>-2994</v>
      </c>
      <c r="CY111" s="945">
        <v>-2789190</v>
      </c>
      <c r="CZ111" s="945">
        <v>0</v>
      </c>
      <c r="DA111" s="945">
        <v>63955167</v>
      </c>
      <c r="DB111" s="945">
        <v>72904593</v>
      </c>
      <c r="DC111" s="945">
        <v>62470624</v>
      </c>
      <c r="DD111" s="945">
        <v>-517492</v>
      </c>
      <c r="DE111" s="945">
        <v>1113727</v>
      </c>
      <c r="DF111" s="945">
        <v>-1438122</v>
      </c>
      <c r="DG111" s="945">
        <v>0</v>
      </c>
      <c r="DH111" s="945">
        <v>-1582448</v>
      </c>
      <c r="DI111" s="945">
        <v>3038390</v>
      </c>
      <c r="DJ111" s="205"/>
      <c r="DK111" s="205"/>
      <c r="DL111" t="s">
        <v>913</v>
      </c>
      <c r="DM111" t="s">
        <v>914</v>
      </c>
      <c r="DN111" s="1419" t="s">
        <v>5499</v>
      </c>
      <c r="DO111" s="194" t="s">
        <v>4279</v>
      </c>
      <c r="DP111" s="1253" t="s">
        <v>4469</v>
      </c>
    </row>
    <row r="112" spans="1:120" s="194" customFormat="1" x14ac:dyDescent="0.25">
      <c r="A112" s="199">
        <v>108</v>
      </c>
      <c r="B112" s="706" t="s">
        <v>297</v>
      </c>
      <c r="C112" s="1255" t="s">
        <v>298</v>
      </c>
      <c r="D112" s="945">
        <v>297955</v>
      </c>
      <c r="E112" s="945">
        <v>4178730</v>
      </c>
      <c r="F112" s="945">
        <v>0</v>
      </c>
      <c r="G112" s="945">
        <v>297955</v>
      </c>
      <c r="H112" s="945">
        <v>0</v>
      </c>
      <c r="I112" s="945">
        <v>0</v>
      </c>
      <c r="J112" s="945">
        <v>0</v>
      </c>
      <c r="K112" s="945">
        <v>0</v>
      </c>
      <c r="L112" s="945">
        <v>0</v>
      </c>
      <c r="M112" s="945">
        <v>0</v>
      </c>
      <c r="N112" s="945">
        <v>0</v>
      </c>
      <c r="O112" s="945">
        <v>0</v>
      </c>
      <c r="P112" s="945">
        <v>0</v>
      </c>
      <c r="Q112" s="945">
        <v>0</v>
      </c>
      <c r="R112" s="945">
        <v>28886450</v>
      </c>
      <c r="S112" s="945">
        <v>0</v>
      </c>
      <c r="T112" s="945">
        <v>1898797</v>
      </c>
      <c r="U112" s="945">
        <v>2341850</v>
      </c>
      <c r="V112" s="945">
        <v>0</v>
      </c>
      <c r="W112" s="945">
        <v>112657</v>
      </c>
      <c r="X112" s="945">
        <v>138944</v>
      </c>
      <c r="Y112" s="945">
        <v>0</v>
      </c>
      <c r="Z112" s="945">
        <v>0</v>
      </c>
      <c r="AA112" s="945">
        <v>0</v>
      </c>
      <c r="AB112" s="945">
        <v>0</v>
      </c>
      <c r="AC112" s="945">
        <v>0</v>
      </c>
      <c r="AD112" s="945">
        <v>0</v>
      </c>
      <c r="AE112" s="945">
        <v>0</v>
      </c>
      <c r="AF112" s="945">
        <v>0</v>
      </c>
      <c r="AG112" s="945">
        <v>0</v>
      </c>
      <c r="AH112" s="945">
        <v>0</v>
      </c>
      <c r="AI112" s="945">
        <v>0</v>
      </c>
      <c r="AJ112" s="945">
        <v>0</v>
      </c>
      <c r="AK112" s="945">
        <v>0</v>
      </c>
      <c r="AL112" s="945">
        <v>529422</v>
      </c>
      <c r="AM112" s="945">
        <v>652954</v>
      </c>
      <c r="AN112" s="945">
        <v>0</v>
      </c>
      <c r="AO112" s="945">
        <v>5119390</v>
      </c>
      <c r="AP112" s="945">
        <v>6313915</v>
      </c>
      <c r="AQ112" s="945">
        <v>0</v>
      </c>
      <c r="AR112" s="945">
        <v>8773273</v>
      </c>
      <c r="AS112" s="945">
        <v>3928331</v>
      </c>
      <c r="AT112" s="945">
        <v>4844942</v>
      </c>
      <c r="AU112" s="945">
        <v>0</v>
      </c>
      <c r="AV112" s="945">
        <v>3917321</v>
      </c>
      <c r="AW112" s="945">
        <v>1754024</v>
      </c>
      <c r="AX112" s="945">
        <v>2163297</v>
      </c>
      <c r="AY112" s="945">
        <v>0</v>
      </c>
      <c r="AZ112" s="945">
        <v>12690594</v>
      </c>
      <c r="BA112" s="945">
        <v>5682355</v>
      </c>
      <c r="BB112" s="945">
        <v>7008239</v>
      </c>
      <c r="BC112" s="945">
        <v>0</v>
      </c>
      <c r="BD112" s="945">
        <v>0</v>
      </c>
      <c r="BE112" s="945">
        <v>0</v>
      </c>
      <c r="BF112" s="945">
        <v>0</v>
      </c>
      <c r="BG112" s="945">
        <v>0</v>
      </c>
      <c r="BH112" s="945">
        <v>0</v>
      </c>
      <c r="BI112" s="945">
        <v>0</v>
      </c>
      <c r="BJ112" s="945">
        <v>0</v>
      </c>
      <c r="BK112" s="945">
        <v>0</v>
      </c>
      <c r="BL112" s="945">
        <v>0</v>
      </c>
      <c r="BM112" s="945">
        <v>0</v>
      </c>
      <c r="BN112" s="945">
        <v>0</v>
      </c>
      <c r="BO112" s="945">
        <v>0</v>
      </c>
      <c r="BP112" s="945">
        <v>2335208</v>
      </c>
      <c r="BQ112" s="945">
        <v>2122917</v>
      </c>
      <c r="BR112" s="945">
        <v>2618264</v>
      </c>
      <c r="BS112" s="945">
        <v>0</v>
      </c>
      <c r="BT112" s="945">
        <v>7076389</v>
      </c>
      <c r="BU112" s="945">
        <v>69065486</v>
      </c>
      <c r="BV112" s="945">
        <v>-1407072</v>
      </c>
      <c r="BW112" s="945">
        <v>0</v>
      </c>
      <c r="BX112" s="945">
        <v>0</v>
      </c>
      <c r="BY112" s="945">
        <v>0</v>
      </c>
      <c r="BZ112" s="945">
        <v>774426</v>
      </c>
      <c r="CA112" s="945">
        <v>-13775025</v>
      </c>
      <c r="CB112" s="945">
        <v>0</v>
      </c>
      <c r="CC112" s="945">
        <v>-10513904</v>
      </c>
      <c r="CD112" s="945">
        <v>-2229356</v>
      </c>
      <c r="CE112" s="945">
        <v>-12743260</v>
      </c>
      <c r="CF112" s="945">
        <v>9364031</v>
      </c>
      <c r="CG112" s="945">
        <v>2995035</v>
      </c>
      <c r="CH112" s="945">
        <v>2809211</v>
      </c>
      <c r="CI112" s="945">
        <v>3559786</v>
      </c>
      <c r="CJ112" s="945">
        <v>0</v>
      </c>
      <c r="CK112" s="945">
        <v>-7800085</v>
      </c>
      <c r="CL112" s="945">
        <v>1703460</v>
      </c>
      <c r="CM112" s="945">
        <v>-7112261</v>
      </c>
      <c r="CN112" s="945">
        <v>-36777</v>
      </c>
      <c r="CO112" s="945">
        <v>0</v>
      </c>
      <c r="CP112" s="945">
        <v>0</v>
      </c>
      <c r="CQ112" s="945">
        <v>0</v>
      </c>
      <c r="CR112" s="945">
        <v>0</v>
      </c>
      <c r="CS112" s="945">
        <v>-2014061</v>
      </c>
      <c r="CT112" s="945">
        <v>-355387</v>
      </c>
      <c r="CU112" s="945">
        <v>-291858</v>
      </c>
      <c r="CV112" s="945">
        <v>0</v>
      </c>
      <c r="CW112" s="945">
        <v>0</v>
      </c>
      <c r="CX112" s="945">
        <v>0</v>
      </c>
      <c r="CY112" s="945">
        <v>-16216820</v>
      </c>
      <c r="CZ112" s="945">
        <v>0</v>
      </c>
      <c r="DA112" s="945">
        <v>67649584</v>
      </c>
      <c r="DB112" s="945">
        <v>104841568</v>
      </c>
      <c r="DC112" s="945">
        <v>62272791</v>
      </c>
      <c r="DD112" s="945">
        <v>-413666</v>
      </c>
      <c r="DE112" s="945">
        <v>18600708</v>
      </c>
      <c r="DF112" s="945">
        <v>-9655113</v>
      </c>
      <c r="DG112" s="945">
        <v>0</v>
      </c>
      <c r="DH112" s="945">
        <v>-3697434</v>
      </c>
      <c r="DI112" s="945">
        <v>9364031</v>
      </c>
      <c r="DJ112" s="205"/>
      <c r="DK112" s="205"/>
      <c r="DL112" t="s">
        <v>913</v>
      </c>
      <c r="DM112" t="s">
        <v>913</v>
      </c>
      <c r="DN112" s="1419" t="s">
        <v>5499</v>
      </c>
      <c r="DO112" s="194" t="s">
        <v>4280</v>
      </c>
      <c r="DP112" s="1253" t="s">
        <v>4471</v>
      </c>
    </row>
    <row r="113" spans="1:120" s="194" customFormat="1" x14ac:dyDescent="0.25">
      <c r="A113" s="779">
        <v>109</v>
      </c>
      <c r="B113" s="706" t="s">
        <v>299</v>
      </c>
      <c r="C113" s="1255" t="s">
        <v>300</v>
      </c>
      <c r="D113" s="945">
        <v>112546</v>
      </c>
      <c r="E113" s="945">
        <v>557889</v>
      </c>
      <c r="F113" s="945">
        <v>112423</v>
      </c>
      <c r="G113" s="945">
        <v>112546</v>
      </c>
      <c r="H113" s="945">
        <v>1706500</v>
      </c>
      <c r="I113" s="945">
        <v>0</v>
      </c>
      <c r="J113" s="945">
        <v>0</v>
      </c>
      <c r="K113" s="945">
        <v>0</v>
      </c>
      <c r="L113" s="945">
        <v>0</v>
      </c>
      <c r="M113" s="945">
        <v>0</v>
      </c>
      <c r="N113" s="945">
        <v>0</v>
      </c>
      <c r="O113" s="945">
        <v>0</v>
      </c>
      <c r="P113" s="945">
        <v>0</v>
      </c>
      <c r="Q113" s="945">
        <v>0</v>
      </c>
      <c r="R113" s="945">
        <v>13451300</v>
      </c>
      <c r="S113" s="945">
        <v>1077750</v>
      </c>
      <c r="T113" s="945">
        <v>538595</v>
      </c>
      <c r="U113" s="945">
        <v>111565</v>
      </c>
      <c r="V113" s="945">
        <v>12396</v>
      </c>
      <c r="W113" s="945">
        <v>83958</v>
      </c>
      <c r="X113" s="945">
        <v>15738</v>
      </c>
      <c r="Y113" s="945">
        <v>1749</v>
      </c>
      <c r="Z113" s="945">
        <v>0</v>
      </c>
      <c r="AA113" s="945">
        <v>0</v>
      </c>
      <c r="AB113" s="945">
        <v>0</v>
      </c>
      <c r="AC113" s="945">
        <v>1614</v>
      </c>
      <c r="AD113" s="945">
        <v>363</v>
      </c>
      <c r="AE113" s="945">
        <v>40</v>
      </c>
      <c r="AF113" s="945">
        <v>0</v>
      </c>
      <c r="AG113" s="945">
        <v>0</v>
      </c>
      <c r="AH113" s="945">
        <v>0</v>
      </c>
      <c r="AI113" s="945">
        <v>0</v>
      </c>
      <c r="AJ113" s="945">
        <v>0</v>
      </c>
      <c r="AK113" s="945">
        <v>0</v>
      </c>
      <c r="AL113" s="945">
        <v>175958</v>
      </c>
      <c r="AM113" s="945">
        <v>26701</v>
      </c>
      <c r="AN113" s="945">
        <v>2967</v>
      </c>
      <c r="AO113" s="945">
        <v>1403610</v>
      </c>
      <c r="AP113" s="945">
        <v>275667</v>
      </c>
      <c r="AQ113" s="945">
        <v>30630</v>
      </c>
      <c r="AR113" s="945">
        <v>4676891</v>
      </c>
      <c r="AS113" s="945">
        <v>3801730</v>
      </c>
      <c r="AT113" s="945">
        <v>787645</v>
      </c>
      <c r="AU113" s="945">
        <v>87516</v>
      </c>
      <c r="AV113" s="945">
        <v>579111</v>
      </c>
      <c r="AW113" s="945">
        <v>475030</v>
      </c>
      <c r="AX113" s="945">
        <v>93673</v>
      </c>
      <c r="AY113" s="945">
        <v>10408</v>
      </c>
      <c r="AZ113" s="945">
        <v>5256002</v>
      </c>
      <c r="BA113" s="945">
        <v>4276760</v>
      </c>
      <c r="BB113" s="945">
        <v>881318</v>
      </c>
      <c r="BC113" s="945">
        <v>97924</v>
      </c>
      <c r="BD113" s="945">
        <v>0</v>
      </c>
      <c r="BE113" s="945">
        <v>0</v>
      </c>
      <c r="BF113" s="945">
        <v>0</v>
      </c>
      <c r="BG113" s="945">
        <v>0</v>
      </c>
      <c r="BH113" s="945">
        <v>0</v>
      </c>
      <c r="BI113" s="945">
        <v>0</v>
      </c>
      <c r="BJ113" s="945">
        <v>0</v>
      </c>
      <c r="BK113" s="945">
        <v>0</v>
      </c>
      <c r="BL113" s="945">
        <v>0</v>
      </c>
      <c r="BM113" s="945">
        <v>0</v>
      </c>
      <c r="BN113" s="945">
        <v>0</v>
      </c>
      <c r="BO113" s="945">
        <v>0</v>
      </c>
      <c r="BP113" s="945">
        <v>1893486</v>
      </c>
      <c r="BQ113" s="945">
        <v>1514789</v>
      </c>
      <c r="BR113" s="945">
        <v>340827</v>
      </c>
      <c r="BS113" s="945">
        <v>37870</v>
      </c>
      <c r="BT113" s="945">
        <v>3786972</v>
      </c>
      <c r="BU113" s="945">
        <v>48467227</v>
      </c>
      <c r="BV113" s="945">
        <v>-904729</v>
      </c>
      <c r="BW113" s="945">
        <v>0</v>
      </c>
      <c r="BX113" s="945">
        <v>67786</v>
      </c>
      <c r="BY113" s="945">
        <v>10167</v>
      </c>
      <c r="BZ113" s="945">
        <v>18288</v>
      </c>
      <c r="CA113" s="945">
        <v>-2257375</v>
      </c>
      <c r="CB113" s="945">
        <v>0</v>
      </c>
      <c r="CC113" s="945">
        <v>-1850024</v>
      </c>
      <c r="CD113" s="945">
        <v>-807420</v>
      </c>
      <c r="CE113" s="945">
        <v>-2657444</v>
      </c>
      <c r="CF113" s="945">
        <v>3319384</v>
      </c>
      <c r="CG113" s="945">
        <v>1659693</v>
      </c>
      <c r="CH113" s="945">
        <v>1327753</v>
      </c>
      <c r="CI113" s="945">
        <v>298745</v>
      </c>
      <c r="CJ113" s="945">
        <v>33194</v>
      </c>
      <c r="CK113" s="945">
        <v>-1659807</v>
      </c>
      <c r="CL113" s="945">
        <v>1227686</v>
      </c>
      <c r="CM113" s="945">
        <v>-3269677</v>
      </c>
      <c r="CN113" s="945">
        <v>-75050</v>
      </c>
      <c r="CO113" s="945">
        <v>0</v>
      </c>
      <c r="CP113" s="945">
        <v>0</v>
      </c>
      <c r="CQ113" s="945">
        <v>-3777</v>
      </c>
      <c r="CR113" s="945">
        <v>0</v>
      </c>
      <c r="CS113" s="945">
        <v>-1538467</v>
      </c>
      <c r="CT113" s="945">
        <v>-35275</v>
      </c>
      <c r="CU113" s="945">
        <v>-12974</v>
      </c>
      <c r="CV113" s="945">
        <v>0</v>
      </c>
      <c r="CW113" s="945">
        <v>0</v>
      </c>
      <c r="CX113" s="945">
        <v>0</v>
      </c>
      <c r="CY113" s="945">
        <v>-3012787</v>
      </c>
      <c r="CZ113" s="945">
        <v>-24042</v>
      </c>
      <c r="DA113" s="945">
        <v>46246117</v>
      </c>
      <c r="DB113" s="945">
        <v>56165306</v>
      </c>
      <c r="DC113" s="945">
        <v>45648947</v>
      </c>
      <c r="DD113" s="945">
        <v>-1073256</v>
      </c>
      <c r="DE113" s="945">
        <v>5596018</v>
      </c>
      <c r="DF113" s="945">
        <v>-1804346</v>
      </c>
      <c r="DG113" s="945">
        <v>0</v>
      </c>
      <c r="DH113" s="945">
        <v>-2601313</v>
      </c>
      <c r="DI113" s="945">
        <v>3319384</v>
      </c>
      <c r="DJ113" s="205"/>
      <c r="DK113" s="205"/>
      <c r="DL113" t="s">
        <v>913</v>
      </c>
      <c r="DM113" t="s">
        <v>913</v>
      </c>
      <c r="DN113" s="1419" t="s">
        <v>5499</v>
      </c>
      <c r="DO113" s="194" t="s">
        <v>4281</v>
      </c>
      <c r="DP113" s="1253" t="s">
        <v>4470</v>
      </c>
    </row>
    <row r="114" spans="1:120" s="194" customFormat="1" x14ac:dyDescent="0.25">
      <c r="A114" s="199">
        <v>110</v>
      </c>
      <c r="B114" s="706" t="s">
        <v>301</v>
      </c>
      <c r="C114" s="1255" t="s">
        <v>302</v>
      </c>
      <c r="D114" s="945">
        <v>231180</v>
      </c>
      <c r="E114" s="945">
        <v>755583</v>
      </c>
      <c r="F114" s="945">
        <v>0</v>
      </c>
      <c r="G114" s="945">
        <v>231180</v>
      </c>
      <c r="H114" s="945">
        <v>0</v>
      </c>
      <c r="I114" s="945">
        <v>0</v>
      </c>
      <c r="J114" s="945">
        <v>0</v>
      </c>
      <c r="K114" s="945">
        <v>0</v>
      </c>
      <c r="L114" s="945">
        <v>0</v>
      </c>
      <c r="M114" s="945">
        <v>0</v>
      </c>
      <c r="N114" s="945">
        <v>0</v>
      </c>
      <c r="O114" s="945">
        <v>0</v>
      </c>
      <c r="P114" s="945">
        <v>0</v>
      </c>
      <c r="Q114" s="945">
        <v>0</v>
      </c>
      <c r="R114" s="945">
        <v>19811800</v>
      </c>
      <c r="S114" s="945">
        <v>0</v>
      </c>
      <c r="T114" s="945">
        <v>1605763</v>
      </c>
      <c r="U114" s="945">
        <v>1980441</v>
      </c>
      <c r="V114" s="945">
        <v>0</v>
      </c>
      <c r="W114" s="945">
        <v>77266</v>
      </c>
      <c r="X114" s="945">
        <v>95295</v>
      </c>
      <c r="Y114" s="945">
        <v>0</v>
      </c>
      <c r="Z114" s="945">
        <v>0</v>
      </c>
      <c r="AA114" s="945">
        <v>0</v>
      </c>
      <c r="AB114" s="945">
        <v>0</v>
      </c>
      <c r="AC114" s="945">
        <v>0</v>
      </c>
      <c r="AD114" s="945">
        <v>0</v>
      </c>
      <c r="AE114" s="945">
        <v>0</v>
      </c>
      <c r="AF114" s="945">
        <v>0</v>
      </c>
      <c r="AG114" s="945">
        <v>0</v>
      </c>
      <c r="AH114" s="945">
        <v>0</v>
      </c>
      <c r="AI114" s="945">
        <v>0</v>
      </c>
      <c r="AJ114" s="945">
        <v>0</v>
      </c>
      <c r="AK114" s="945">
        <v>0</v>
      </c>
      <c r="AL114" s="945">
        <v>285000</v>
      </c>
      <c r="AM114" s="945">
        <v>351500</v>
      </c>
      <c r="AN114" s="945">
        <v>0</v>
      </c>
      <c r="AO114" s="945">
        <v>2713824</v>
      </c>
      <c r="AP114" s="945">
        <v>3347049</v>
      </c>
      <c r="AQ114" s="945">
        <v>0</v>
      </c>
      <c r="AR114" s="945">
        <v>5736830</v>
      </c>
      <c r="AS114" s="945">
        <v>2568730</v>
      </c>
      <c r="AT114" s="945">
        <v>3168100</v>
      </c>
      <c r="AU114" s="945">
        <v>0</v>
      </c>
      <c r="AV114" s="945">
        <v>2445723</v>
      </c>
      <c r="AW114" s="945">
        <v>1095100</v>
      </c>
      <c r="AX114" s="945">
        <v>1350623</v>
      </c>
      <c r="AY114" s="945">
        <v>0</v>
      </c>
      <c r="AZ114" s="945">
        <v>8182553</v>
      </c>
      <c r="BA114" s="945">
        <v>3663830</v>
      </c>
      <c r="BB114" s="945">
        <v>4518723</v>
      </c>
      <c r="BC114" s="945">
        <v>0</v>
      </c>
      <c r="BD114" s="945">
        <v>0</v>
      </c>
      <c r="BE114" s="945">
        <v>0</v>
      </c>
      <c r="BF114" s="945">
        <v>0</v>
      </c>
      <c r="BG114" s="945">
        <v>0</v>
      </c>
      <c r="BH114" s="945">
        <v>0</v>
      </c>
      <c r="BI114" s="945">
        <v>0</v>
      </c>
      <c r="BJ114" s="945">
        <v>0</v>
      </c>
      <c r="BK114" s="945">
        <v>0</v>
      </c>
      <c r="BL114" s="945">
        <v>0</v>
      </c>
      <c r="BM114" s="945">
        <v>0</v>
      </c>
      <c r="BN114" s="945">
        <v>0</v>
      </c>
      <c r="BO114" s="945">
        <v>0</v>
      </c>
      <c r="BP114" s="945">
        <v>-1294611</v>
      </c>
      <c r="BQ114" s="945">
        <v>-1176920</v>
      </c>
      <c r="BR114" s="945">
        <v>-1451534</v>
      </c>
      <c r="BS114" s="945">
        <v>0</v>
      </c>
      <c r="BT114" s="945">
        <v>-3923065</v>
      </c>
      <c r="BU114" s="945">
        <v>44071190</v>
      </c>
      <c r="BV114" s="945">
        <v>-1698737</v>
      </c>
      <c r="BW114" s="945">
        <v>0</v>
      </c>
      <c r="BX114" s="945">
        <v>0</v>
      </c>
      <c r="BY114" s="945">
        <v>0</v>
      </c>
      <c r="BZ114" s="945">
        <v>240</v>
      </c>
      <c r="CA114" s="945">
        <v>-6864200</v>
      </c>
      <c r="CB114" s="945">
        <v>0</v>
      </c>
      <c r="CC114" s="945">
        <v>0</v>
      </c>
      <c r="CD114" s="945">
        <v>-500000</v>
      </c>
      <c r="CE114" s="945">
        <v>-500000</v>
      </c>
      <c r="CF114" s="945">
        <v>-3720539</v>
      </c>
      <c r="CG114" s="945">
        <v>-1207835</v>
      </c>
      <c r="CH114" s="945">
        <v>-1136711</v>
      </c>
      <c r="CI114" s="945">
        <v>-1375994</v>
      </c>
      <c r="CJ114" s="945">
        <v>0</v>
      </c>
      <c r="CK114" s="945">
        <v>-5912262</v>
      </c>
      <c r="CL114" s="945">
        <v>1093287</v>
      </c>
      <c r="CM114" s="945">
        <v>-6970632</v>
      </c>
      <c r="CN114" s="945">
        <v>-104377</v>
      </c>
      <c r="CO114" s="945">
        <v>0</v>
      </c>
      <c r="CP114" s="945">
        <v>0</v>
      </c>
      <c r="CQ114" s="945">
        <v>0</v>
      </c>
      <c r="CR114" s="945">
        <v>0</v>
      </c>
      <c r="CS114" s="945">
        <v>-1684389</v>
      </c>
      <c r="CT114" s="945">
        <v>-32997</v>
      </c>
      <c r="CU114" s="945">
        <v>-14211</v>
      </c>
      <c r="CV114" s="945">
        <v>0</v>
      </c>
      <c r="CW114" s="945">
        <v>0</v>
      </c>
      <c r="CX114" s="945">
        <v>0</v>
      </c>
      <c r="CY114" s="945">
        <v>-10477370</v>
      </c>
      <c r="CZ114" s="945">
        <v>0</v>
      </c>
      <c r="DA114" s="945">
        <v>41758290</v>
      </c>
      <c r="DB114" s="945">
        <v>68931220</v>
      </c>
      <c r="DC114" s="945">
        <v>40979889</v>
      </c>
      <c r="DD114" s="945">
        <v>-242755</v>
      </c>
      <c r="DE114" s="945">
        <v>10128417</v>
      </c>
      <c r="DF114" s="945">
        <v>-4199258</v>
      </c>
      <c r="DG114" s="945">
        <v>0</v>
      </c>
      <c r="DH114" s="945">
        <v>-328803</v>
      </c>
      <c r="DI114" s="945">
        <v>-3720539</v>
      </c>
      <c r="DJ114" s="205"/>
      <c r="DK114" s="205"/>
      <c r="DL114" t="s">
        <v>913</v>
      </c>
      <c r="DM114" t="s">
        <v>913</v>
      </c>
      <c r="DN114" s="1419" t="s">
        <v>5499</v>
      </c>
      <c r="DO114" s="194" t="s">
        <v>4282</v>
      </c>
      <c r="DP114" s="1253" t="s">
        <v>4471</v>
      </c>
    </row>
    <row r="115" spans="1:120" s="194" customFormat="1" x14ac:dyDescent="0.25">
      <c r="A115" s="779">
        <v>111</v>
      </c>
      <c r="B115" s="706" t="s">
        <v>303</v>
      </c>
      <c r="C115" s="1255" t="s">
        <v>304</v>
      </c>
      <c r="D115" s="945">
        <v>96849</v>
      </c>
      <c r="E115" s="945">
        <v>774078</v>
      </c>
      <c r="F115" s="945">
        <v>0</v>
      </c>
      <c r="G115" s="945">
        <v>96849</v>
      </c>
      <c r="H115" s="945">
        <v>0</v>
      </c>
      <c r="I115" s="945">
        <v>25823</v>
      </c>
      <c r="J115" s="945">
        <v>0</v>
      </c>
      <c r="K115" s="945">
        <v>0</v>
      </c>
      <c r="L115" s="945">
        <v>0</v>
      </c>
      <c r="M115" s="945">
        <v>0</v>
      </c>
      <c r="N115" s="945">
        <v>0</v>
      </c>
      <c r="O115" s="945">
        <v>0</v>
      </c>
      <c r="P115" s="945">
        <v>0</v>
      </c>
      <c r="Q115" s="945">
        <v>0</v>
      </c>
      <c r="R115" s="945">
        <v>11082850</v>
      </c>
      <c r="S115" s="945">
        <v>0</v>
      </c>
      <c r="T115" s="945">
        <v>744780</v>
      </c>
      <c r="U115" s="945">
        <v>167576</v>
      </c>
      <c r="V115" s="945">
        <v>18620</v>
      </c>
      <c r="W115" s="945">
        <v>57631</v>
      </c>
      <c r="X115" s="945">
        <v>12967</v>
      </c>
      <c r="Y115" s="945">
        <v>1441</v>
      </c>
      <c r="Z115" s="945">
        <v>0</v>
      </c>
      <c r="AA115" s="945">
        <v>0</v>
      </c>
      <c r="AB115" s="945">
        <v>0</v>
      </c>
      <c r="AC115" s="945">
        <v>1108</v>
      </c>
      <c r="AD115" s="945">
        <v>249</v>
      </c>
      <c r="AE115" s="945">
        <v>28</v>
      </c>
      <c r="AF115" s="945">
        <v>0</v>
      </c>
      <c r="AG115" s="945">
        <v>0</v>
      </c>
      <c r="AH115" s="945">
        <v>0</v>
      </c>
      <c r="AI115" s="945">
        <v>0</v>
      </c>
      <c r="AJ115" s="945">
        <v>0</v>
      </c>
      <c r="AK115" s="945">
        <v>0</v>
      </c>
      <c r="AL115" s="945">
        <v>145812</v>
      </c>
      <c r="AM115" s="945">
        <v>32808</v>
      </c>
      <c r="AN115" s="945">
        <v>3645</v>
      </c>
      <c r="AO115" s="945">
        <v>976206</v>
      </c>
      <c r="AP115" s="945">
        <v>219646</v>
      </c>
      <c r="AQ115" s="945">
        <v>24405</v>
      </c>
      <c r="AR115" s="945">
        <v>3169748</v>
      </c>
      <c r="AS115" s="945">
        <v>2536748</v>
      </c>
      <c r="AT115" s="945">
        <v>569700</v>
      </c>
      <c r="AU115" s="945">
        <v>63300</v>
      </c>
      <c r="AV115" s="945">
        <v>537328</v>
      </c>
      <c r="AW115" s="945">
        <v>429862</v>
      </c>
      <c r="AX115" s="945">
        <v>96719</v>
      </c>
      <c r="AY115" s="945">
        <v>10747</v>
      </c>
      <c r="AZ115" s="945">
        <v>3707076</v>
      </c>
      <c r="BA115" s="945">
        <v>2966610</v>
      </c>
      <c r="BB115" s="945">
        <v>666419</v>
      </c>
      <c r="BC115" s="945">
        <v>74047</v>
      </c>
      <c r="BD115" s="945">
        <v>0</v>
      </c>
      <c r="BE115" s="945">
        <v>0</v>
      </c>
      <c r="BF115" s="945">
        <v>0</v>
      </c>
      <c r="BG115" s="945">
        <v>0</v>
      </c>
      <c r="BH115" s="945">
        <v>0</v>
      </c>
      <c r="BI115" s="945">
        <v>0</v>
      </c>
      <c r="BJ115" s="945">
        <v>0</v>
      </c>
      <c r="BK115" s="945">
        <v>0</v>
      </c>
      <c r="BL115" s="945">
        <v>0</v>
      </c>
      <c r="BM115" s="945">
        <v>0</v>
      </c>
      <c r="BN115" s="945">
        <v>0</v>
      </c>
      <c r="BO115" s="945">
        <v>0</v>
      </c>
      <c r="BP115" s="945">
        <v>927925</v>
      </c>
      <c r="BQ115" s="945">
        <v>742340</v>
      </c>
      <c r="BR115" s="945">
        <v>167027</v>
      </c>
      <c r="BS115" s="945">
        <v>18559</v>
      </c>
      <c r="BT115" s="945">
        <v>1855851</v>
      </c>
      <c r="BU115" s="945">
        <v>34210622</v>
      </c>
      <c r="BV115" s="945">
        <v>584663</v>
      </c>
      <c r="BW115" s="945">
        <v>0</v>
      </c>
      <c r="BX115" s="945">
        <v>616391</v>
      </c>
      <c r="BY115" s="945">
        <v>0</v>
      </c>
      <c r="BZ115" s="945">
        <v>-32566</v>
      </c>
      <c r="CA115" s="945">
        <v>-2319272</v>
      </c>
      <c r="CB115" s="945">
        <v>0</v>
      </c>
      <c r="CC115" s="945">
        <v>-359347</v>
      </c>
      <c r="CD115" s="945">
        <v>-2403</v>
      </c>
      <c r="CE115" s="945">
        <v>-361750</v>
      </c>
      <c r="CF115" s="945">
        <v>2059992</v>
      </c>
      <c r="CG115" s="945">
        <v>1029996</v>
      </c>
      <c r="CH115" s="945">
        <v>823995</v>
      </c>
      <c r="CI115" s="945">
        <v>185400</v>
      </c>
      <c r="CJ115" s="945">
        <v>20600</v>
      </c>
      <c r="CK115" s="945">
        <v>-2414603</v>
      </c>
      <c r="CL115" s="945">
        <v>747039</v>
      </c>
      <c r="CM115" s="945">
        <v>-1958085</v>
      </c>
      <c r="CN115" s="945">
        <v>-6180</v>
      </c>
      <c r="CO115" s="945">
        <v>0</v>
      </c>
      <c r="CP115" s="945">
        <v>0</v>
      </c>
      <c r="CQ115" s="945">
        <v>-2842</v>
      </c>
      <c r="CR115" s="945">
        <v>0</v>
      </c>
      <c r="CS115" s="945">
        <v>-1228502</v>
      </c>
      <c r="CT115" s="945">
        <v>-177459</v>
      </c>
      <c r="CU115" s="945">
        <v>-19440</v>
      </c>
      <c r="CV115" s="945">
        <v>-1545</v>
      </c>
      <c r="CW115" s="945">
        <v>0</v>
      </c>
      <c r="CX115" s="945">
        <v>0</v>
      </c>
      <c r="CY115" s="945">
        <v>-2261661</v>
      </c>
      <c r="CZ115" s="945">
        <v>0</v>
      </c>
      <c r="DA115" s="945">
        <v>33057441</v>
      </c>
      <c r="DB115" s="945">
        <v>39237215</v>
      </c>
      <c r="DC115" s="945">
        <v>28990297</v>
      </c>
      <c r="DD115" s="945">
        <v>-5094</v>
      </c>
      <c r="DE115" s="945">
        <v>3759802</v>
      </c>
      <c r="DF115" s="945">
        <v>-2218796</v>
      </c>
      <c r="DG115" s="945">
        <v>0</v>
      </c>
      <c r="DH115" s="945">
        <v>-1510569</v>
      </c>
      <c r="DI115" s="945">
        <v>2059992</v>
      </c>
      <c r="DJ115" s="205"/>
      <c r="DK115" s="205"/>
      <c r="DL115" t="s">
        <v>913</v>
      </c>
      <c r="DM115" t="s">
        <v>913</v>
      </c>
      <c r="DN115" s="1419" t="s">
        <v>5499</v>
      </c>
      <c r="DO115" s="194" t="s">
        <v>4283</v>
      </c>
      <c r="DP115" s="1253" t="s">
        <v>4468</v>
      </c>
    </row>
    <row r="116" spans="1:120" s="194" customFormat="1" x14ac:dyDescent="0.25">
      <c r="A116" s="199">
        <v>112</v>
      </c>
      <c r="B116" s="706" t="s">
        <v>816</v>
      </c>
      <c r="C116" s="1255" t="s">
        <v>306</v>
      </c>
      <c r="D116" s="945">
        <v>112130</v>
      </c>
      <c r="E116" s="945">
        <v>495521</v>
      </c>
      <c r="F116" s="945">
        <v>0</v>
      </c>
      <c r="G116" s="945">
        <v>112130</v>
      </c>
      <c r="H116" s="945">
        <v>182150</v>
      </c>
      <c r="I116" s="945">
        <v>526178</v>
      </c>
      <c r="J116" s="945">
        <v>0</v>
      </c>
      <c r="K116" s="945">
        <v>0</v>
      </c>
      <c r="L116" s="945">
        <v>0</v>
      </c>
      <c r="M116" s="945">
        <v>0</v>
      </c>
      <c r="N116" s="945">
        <v>0</v>
      </c>
      <c r="O116" s="945">
        <v>0</v>
      </c>
      <c r="P116" s="945">
        <v>0</v>
      </c>
      <c r="Q116" s="945">
        <v>0</v>
      </c>
      <c r="R116" s="945">
        <v>7687750</v>
      </c>
      <c r="S116" s="945">
        <v>25250</v>
      </c>
      <c r="T116" s="945">
        <v>1140626</v>
      </c>
      <c r="U116" s="945">
        <v>0</v>
      </c>
      <c r="V116" s="945">
        <v>22533</v>
      </c>
      <c r="W116" s="945">
        <v>49299</v>
      </c>
      <c r="X116" s="945">
        <v>0</v>
      </c>
      <c r="Y116" s="945">
        <v>999</v>
      </c>
      <c r="Z116" s="945">
        <v>0</v>
      </c>
      <c r="AA116" s="945">
        <v>0</v>
      </c>
      <c r="AB116" s="945">
        <v>0</v>
      </c>
      <c r="AC116" s="945">
        <v>0</v>
      </c>
      <c r="AD116" s="945">
        <v>0</v>
      </c>
      <c r="AE116" s="945">
        <v>0</v>
      </c>
      <c r="AF116" s="945">
        <v>0</v>
      </c>
      <c r="AG116" s="945">
        <v>0</v>
      </c>
      <c r="AH116" s="945">
        <v>0</v>
      </c>
      <c r="AI116" s="945">
        <v>0</v>
      </c>
      <c r="AJ116" s="945">
        <v>0</v>
      </c>
      <c r="AK116" s="945">
        <v>0</v>
      </c>
      <c r="AL116" s="945">
        <v>107774</v>
      </c>
      <c r="AM116" s="945">
        <v>0</v>
      </c>
      <c r="AN116" s="945">
        <v>2199</v>
      </c>
      <c r="AO116" s="945">
        <v>581849</v>
      </c>
      <c r="AP116" s="945">
        <v>0</v>
      </c>
      <c r="AQ116" s="945">
        <v>11874</v>
      </c>
      <c r="AR116" s="945">
        <v>2936012</v>
      </c>
      <c r="AS116" s="945">
        <v>2879923</v>
      </c>
      <c r="AT116" s="945">
        <v>0</v>
      </c>
      <c r="AU116" s="945">
        <v>56089</v>
      </c>
      <c r="AV116" s="945">
        <v>455708</v>
      </c>
      <c r="AW116" s="945">
        <v>446775</v>
      </c>
      <c r="AX116" s="945">
        <v>0</v>
      </c>
      <c r="AY116" s="945">
        <v>8933</v>
      </c>
      <c r="AZ116" s="945">
        <v>3391720</v>
      </c>
      <c r="BA116" s="945">
        <v>3326698</v>
      </c>
      <c r="BB116" s="945">
        <v>0</v>
      </c>
      <c r="BC116" s="945">
        <v>65022</v>
      </c>
      <c r="BD116" s="945">
        <v>0</v>
      </c>
      <c r="BE116" s="945">
        <v>0</v>
      </c>
      <c r="BF116" s="945">
        <v>0</v>
      </c>
      <c r="BG116" s="945">
        <v>0</v>
      </c>
      <c r="BH116" s="945">
        <v>0</v>
      </c>
      <c r="BI116" s="945">
        <v>0</v>
      </c>
      <c r="BJ116" s="945">
        <v>0</v>
      </c>
      <c r="BK116" s="945">
        <v>0</v>
      </c>
      <c r="BL116" s="945">
        <v>0</v>
      </c>
      <c r="BM116" s="945">
        <v>0</v>
      </c>
      <c r="BN116" s="945">
        <v>0</v>
      </c>
      <c r="BO116" s="945">
        <v>0</v>
      </c>
      <c r="BP116" s="945">
        <v>0</v>
      </c>
      <c r="BQ116" s="945">
        <v>0</v>
      </c>
      <c r="BR116" s="945">
        <v>0</v>
      </c>
      <c r="BS116" s="945">
        <v>0</v>
      </c>
      <c r="BT116" s="945">
        <v>0</v>
      </c>
      <c r="BU116" s="945">
        <v>31056890</v>
      </c>
      <c r="BV116" s="945">
        <v>-863254</v>
      </c>
      <c r="BW116" s="945">
        <v>0</v>
      </c>
      <c r="BX116" s="945">
        <v>0</v>
      </c>
      <c r="BY116" s="945">
        <v>0</v>
      </c>
      <c r="BZ116" s="945">
        <v>0</v>
      </c>
      <c r="CA116" s="945">
        <v>-3524508</v>
      </c>
      <c r="CB116" s="945">
        <v>-20498</v>
      </c>
      <c r="CC116" s="945">
        <v>-2279588</v>
      </c>
      <c r="CD116" s="945">
        <v>-2045999</v>
      </c>
      <c r="CE116" s="945">
        <v>-4346085</v>
      </c>
      <c r="CF116" s="945">
        <v>1741667</v>
      </c>
      <c r="CG116" s="945">
        <v>870833</v>
      </c>
      <c r="CH116" s="945">
        <v>853419</v>
      </c>
      <c r="CI116" s="945">
        <v>0</v>
      </c>
      <c r="CJ116" s="945">
        <v>17415</v>
      </c>
      <c r="CK116" s="945">
        <v>-3339222</v>
      </c>
      <c r="CL116" s="945">
        <v>779013</v>
      </c>
      <c r="CM116" s="945">
        <v>-2406145</v>
      </c>
      <c r="CN116" s="945">
        <v>-26758</v>
      </c>
      <c r="CO116" s="945">
        <v>0</v>
      </c>
      <c r="CP116" s="945">
        <v>0</v>
      </c>
      <c r="CQ116" s="945">
        <v>-2486</v>
      </c>
      <c r="CR116" s="945">
        <v>-121260</v>
      </c>
      <c r="CS116" s="945">
        <v>-638987</v>
      </c>
      <c r="CT116" s="945">
        <v>-58613</v>
      </c>
      <c r="CU116" s="945">
        <v>-30538</v>
      </c>
      <c r="CV116" s="945">
        <v>-1761</v>
      </c>
      <c r="CW116" s="945">
        <v>0</v>
      </c>
      <c r="CX116" s="945">
        <v>0</v>
      </c>
      <c r="CY116" s="945">
        <v>-1319385</v>
      </c>
      <c r="CZ116" s="945">
        <v>0</v>
      </c>
      <c r="DA116" s="945">
        <v>29778406</v>
      </c>
      <c r="DB116" s="945">
        <v>40397360</v>
      </c>
      <c r="DC116" s="945">
        <v>31969929</v>
      </c>
      <c r="DD116" s="945">
        <v>-422015</v>
      </c>
      <c r="DE116" s="945">
        <v>4031164</v>
      </c>
      <c r="DF116" s="945">
        <v>-668623</v>
      </c>
      <c r="DG116" s="945">
        <v>-1358773</v>
      </c>
      <c r="DH116" s="945">
        <v>-204890</v>
      </c>
      <c r="DI116" s="945">
        <v>1741667</v>
      </c>
      <c r="DJ116" s="205"/>
      <c r="DK116" s="205"/>
      <c r="DL116" t="s">
        <v>913</v>
      </c>
      <c r="DM116" t="s">
        <v>913</v>
      </c>
      <c r="DN116" s="1419" t="s">
        <v>5499</v>
      </c>
      <c r="DO116" s="194" t="s">
        <v>4284</v>
      </c>
      <c r="DP116" s="1253" t="s">
        <v>938</v>
      </c>
    </row>
    <row r="117" spans="1:120" s="194" customFormat="1" x14ac:dyDescent="0.25">
      <c r="A117" s="779">
        <v>113</v>
      </c>
      <c r="B117" s="706" t="s">
        <v>307</v>
      </c>
      <c r="C117" s="1255" t="s">
        <v>308</v>
      </c>
      <c r="D117" s="945">
        <v>128032</v>
      </c>
      <c r="E117" s="945">
        <v>0</v>
      </c>
      <c r="F117" s="945">
        <v>0</v>
      </c>
      <c r="G117" s="945">
        <v>128032</v>
      </c>
      <c r="H117" s="945">
        <v>0</v>
      </c>
      <c r="I117" s="945">
        <v>0</v>
      </c>
      <c r="J117" s="945">
        <v>0</v>
      </c>
      <c r="K117" s="945">
        <v>0</v>
      </c>
      <c r="L117" s="945">
        <v>0</v>
      </c>
      <c r="M117" s="945">
        <v>0</v>
      </c>
      <c r="N117" s="945">
        <v>0</v>
      </c>
      <c r="O117" s="945">
        <v>0</v>
      </c>
      <c r="P117" s="945">
        <v>0</v>
      </c>
      <c r="Q117" s="945">
        <v>0</v>
      </c>
      <c r="R117" s="945">
        <v>9605600</v>
      </c>
      <c r="S117" s="945">
        <v>0</v>
      </c>
      <c r="T117" s="945">
        <v>900148</v>
      </c>
      <c r="U117" s="945">
        <v>202533</v>
      </c>
      <c r="V117" s="945">
        <v>22504</v>
      </c>
      <c r="W117" s="945">
        <v>49949</v>
      </c>
      <c r="X117" s="945">
        <v>11239</v>
      </c>
      <c r="Y117" s="945">
        <v>1249</v>
      </c>
      <c r="Z117" s="945">
        <v>0</v>
      </c>
      <c r="AA117" s="945">
        <v>0</v>
      </c>
      <c r="AB117" s="945">
        <v>0</v>
      </c>
      <c r="AC117" s="945">
        <v>10019</v>
      </c>
      <c r="AD117" s="945">
        <v>2254</v>
      </c>
      <c r="AE117" s="945">
        <v>250</v>
      </c>
      <c r="AF117" s="945">
        <v>0</v>
      </c>
      <c r="AG117" s="945">
        <v>0</v>
      </c>
      <c r="AH117" s="945">
        <v>0</v>
      </c>
      <c r="AI117" s="945">
        <v>800</v>
      </c>
      <c r="AJ117" s="945">
        <v>180</v>
      </c>
      <c r="AK117" s="945">
        <v>20</v>
      </c>
      <c r="AL117" s="945">
        <v>130827</v>
      </c>
      <c r="AM117" s="945">
        <v>29436</v>
      </c>
      <c r="AN117" s="945">
        <v>3271</v>
      </c>
      <c r="AO117" s="945">
        <v>521705</v>
      </c>
      <c r="AP117" s="945">
        <v>117384</v>
      </c>
      <c r="AQ117" s="945">
        <v>13043</v>
      </c>
      <c r="AR117" s="945">
        <v>2137605</v>
      </c>
      <c r="AS117" s="945">
        <v>1710084</v>
      </c>
      <c r="AT117" s="945">
        <v>384769</v>
      </c>
      <c r="AU117" s="945">
        <v>42752</v>
      </c>
      <c r="AV117" s="945">
        <v>485656</v>
      </c>
      <c r="AW117" s="945">
        <v>388525</v>
      </c>
      <c r="AX117" s="945">
        <v>87418</v>
      </c>
      <c r="AY117" s="945">
        <v>9713</v>
      </c>
      <c r="AZ117" s="945">
        <v>2623261</v>
      </c>
      <c r="BA117" s="945">
        <v>2098609</v>
      </c>
      <c r="BB117" s="945">
        <v>472187</v>
      </c>
      <c r="BC117" s="945">
        <v>52465</v>
      </c>
      <c r="BD117" s="945">
        <v>0</v>
      </c>
      <c r="BE117" s="945">
        <v>0</v>
      </c>
      <c r="BF117" s="945">
        <v>0</v>
      </c>
      <c r="BG117" s="945">
        <v>0</v>
      </c>
      <c r="BH117" s="945">
        <v>0</v>
      </c>
      <c r="BI117" s="945">
        <v>0</v>
      </c>
      <c r="BJ117" s="945">
        <v>0</v>
      </c>
      <c r="BK117" s="945">
        <v>0</v>
      </c>
      <c r="BL117" s="945">
        <v>0</v>
      </c>
      <c r="BM117" s="945">
        <v>0</v>
      </c>
      <c r="BN117" s="945">
        <v>0</v>
      </c>
      <c r="BO117" s="945">
        <v>0</v>
      </c>
      <c r="BP117" s="945">
        <v>-1509849</v>
      </c>
      <c r="BQ117" s="945">
        <v>-1207879</v>
      </c>
      <c r="BR117" s="945">
        <v>-271773</v>
      </c>
      <c r="BS117" s="945">
        <v>-30197</v>
      </c>
      <c r="BT117" s="945">
        <v>-3019697</v>
      </c>
      <c r="BU117" s="945">
        <v>23599361</v>
      </c>
      <c r="BV117" s="945">
        <v>-267340</v>
      </c>
      <c r="BW117" s="945">
        <v>0</v>
      </c>
      <c r="BX117" s="945">
        <v>0</v>
      </c>
      <c r="BY117" s="945">
        <v>0</v>
      </c>
      <c r="BZ117" s="945">
        <v>5769</v>
      </c>
      <c r="CA117" s="945">
        <v>-2732340</v>
      </c>
      <c r="CB117" s="945">
        <v>0</v>
      </c>
      <c r="CC117" s="945">
        <v>-2584568</v>
      </c>
      <c r="CD117" s="945">
        <v>-824694</v>
      </c>
      <c r="CE117" s="945">
        <v>-3409262</v>
      </c>
      <c r="CF117" s="945">
        <v>-2342085</v>
      </c>
      <c r="CG117" s="945">
        <v>-1269990</v>
      </c>
      <c r="CH117" s="945">
        <v>-921003</v>
      </c>
      <c r="CI117" s="945">
        <v>-143502</v>
      </c>
      <c r="CJ117" s="945">
        <v>-7590</v>
      </c>
      <c r="CK117" s="945">
        <v>-3714112</v>
      </c>
      <c r="CL117" s="945">
        <v>533835</v>
      </c>
      <c r="CM117" s="945">
        <v>-3434343</v>
      </c>
      <c r="CN117" s="945">
        <v>-42816</v>
      </c>
      <c r="CO117" s="945">
        <v>0</v>
      </c>
      <c r="CP117" s="945">
        <v>0</v>
      </c>
      <c r="CQ117" s="945">
        <v>-23473</v>
      </c>
      <c r="CR117" s="945">
        <v>0</v>
      </c>
      <c r="CS117" s="945">
        <v>-749719</v>
      </c>
      <c r="CT117" s="945">
        <v>-135266</v>
      </c>
      <c r="CU117" s="945">
        <v>-11374</v>
      </c>
      <c r="CV117" s="945">
        <v>0</v>
      </c>
      <c r="CW117" s="945">
        <v>0</v>
      </c>
      <c r="CX117" s="945">
        <v>0</v>
      </c>
      <c r="CY117" s="945">
        <v>-3008536</v>
      </c>
      <c r="CZ117" s="945">
        <v>0</v>
      </c>
      <c r="DA117" s="945">
        <v>20928699</v>
      </c>
      <c r="DB117" s="945">
        <v>31322856</v>
      </c>
      <c r="DC117" s="945">
        <v>18799988</v>
      </c>
      <c r="DD117" s="945">
        <v>-26254</v>
      </c>
      <c r="DE117" s="945">
        <v>4383812</v>
      </c>
      <c r="DF117" s="945">
        <v>-277208</v>
      </c>
      <c r="DG117" s="945">
        <v>0</v>
      </c>
      <c r="DH117" s="945">
        <v>-1048072</v>
      </c>
      <c r="DI117" s="945">
        <v>-2342085</v>
      </c>
      <c r="DJ117" s="205"/>
      <c r="DK117" s="205"/>
      <c r="DL117" t="s">
        <v>913</v>
      </c>
      <c r="DM117" t="s">
        <v>913</v>
      </c>
      <c r="DN117" s="1419" t="s">
        <v>5499</v>
      </c>
      <c r="DO117" s="194" t="s">
        <v>4285</v>
      </c>
      <c r="DP117" s="1253" t="s">
        <v>4468</v>
      </c>
    </row>
    <row r="118" spans="1:120" s="194" customFormat="1" x14ac:dyDescent="0.25">
      <c r="A118" s="199">
        <v>114</v>
      </c>
      <c r="B118" s="706" t="s">
        <v>309</v>
      </c>
      <c r="C118" s="1255" t="s">
        <v>310</v>
      </c>
      <c r="D118" s="945">
        <v>132958</v>
      </c>
      <c r="E118" s="945">
        <v>519639</v>
      </c>
      <c r="F118" s="945">
        <v>0</v>
      </c>
      <c r="G118" s="945">
        <v>132958</v>
      </c>
      <c r="H118" s="945">
        <v>0</v>
      </c>
      <c r="I118" s="945">
        <v>343</v>
      </c>
      <c r="J118" s="945">
        <v>0</v>
      </c>
      <c r="K118" s="945">
        <v>0</v>
      </c>
      <c r="L118" s="945">
        <v>0</v>
      </c>
      <c r="M118" s="945">
        <v>0</v>
      </c>
      <c r="N118" s="945">
        <v>0</v>
      </c>
      <c r="O118" s="945">
        <v>0</v>
      </c>
      <c r="P118" s="945">
        <v>0</v>
      </c>
      <c r="Q118" s="945">
        <v>0</v>
      </c>
      <c r="R118" s="945">
        <v>13015500</v>
      </c>
      <c r="S118" s="945">
        <v>0</v>
      </c>
      <c r="T118" s="945">
        <v>967619</v>
      </c>
      <c r="U118" s="945">
        <v>217715</v>
      </c>
      <c r="V118" s="945">
        <v>24191</v>
      </c>
      <c r="W118" s="945">
        <v>67681</v>
      </c>
      <c r="X118" s="945">
        <v>15228</v>
      </c>
      <c r="Y118" s="945">
        <v>1692</v>
      </c>
      <c r="Z118" s="945">
        <v>0</v>
      </c>
      <c r="AA118" s="945">
        <v>0</v>
      </c>
      <c r="AB118" s="945">
        <v>0</v>
      </c>
      <c r="AC118" s="945">
        <v>5059</v>
      </c>
      <c r="AD118" s="945">
        <v>1139</v>
      </c>
      <c r="AE118" s="945">
        <v>127</v>
      </c>
      <c r="AF118" s="945">
        <v>714</v>
      </c>
      <c r="AG118" s="945">
        <v>161</v>
      </c>
      <c r="AH118" s="945">
        <v>18</v>
      </c>
      <c r="AI118" s="945">
        <v>0</v>
      </c>
      <c r="AJ118" s="945">
        <v>0</v>
      </c>
      <c r="AK118" s="945">
        <v>0</v>
      </c>
      <c r="AL118" s="945">
        <v>135086</v>
      </c>
      <c r="AM118" s="945">
        <v>30394</v>
      </c>
      <c r="AN118" s="945">
        <v>3377</v>
      </c>
      <c r="AO118" s="945">
        <v>901378</v>
      </c>
      <c r="AP118" s="945">
        <v>202810</v>
      </c>
      <c r="AQ118" s="945">
        <v>22534</v>
      </c>
      <c r="AR118" s="945">
        <v>3301684</v>
      </c>
      <c r="AS118" s="945">
        <v>2641360</v>
      </c>
      <c r="AT118" s="945">
        <v>594292</v>
      </c>
      <c r="AU118" s="945">
        <v>66032</v>
      </c>
      <c r="AV118" s="945">
        <v>589926</v>
      </c>
      <c r="AW118" s="945">
        <v>471940</v>
      </c>
      <c r="AX118" s="945">
        <v>106187</v>
      </c>
      <c r="AY118" s="945">
        <v>11799</v>
      </c>
      <c r="AZ118" s="945">
        <v>3891610</v>
      </c>
      <c r="BA118" s="945">
        <v>3113300</v>
      </c>
      <c r="BB118" s="945">
        <v>700479</v>
      </c>
      <c r="BC118" s="945">
        <v>77831</v>
      </c>
      <c r="BD118" s="945">
        <v>0</v>
      </c>
      <c r="BE118" s="945">
        <v>0</v>
      </c>
      <c r="BF118" s="945">
        <v>0</v>
      </c>
      <c r="BG118" s="945">
        <v>0</v>
      </c>
      <c r="BH118" s="945">
        <v>0</v>
      </c>
      <c r="BI118" s="945">
        <v>0</v>
      </c>
      <c r="BJ118" s="945">
        <v>0</v>
      </c>
      <c r="BK118" s="945">
        <v>0</v>
      </c>
      <c r="BL118" s="945">
        <v>0</v>
      </c>
      <c r="BM118" s="945">
        <v>0</v>
      </c>
      <c r="BN118" s="945">
        <v>0</v>
      </c>
      <c r="BO118" s="945">
        <v>0</v>
      </c>
      <c r="BP118" s="945">
        <v>-804931</v>
      </c>
      <c r="BQ118" s="945">
        <v>-643945</v>
      </c>
      <c r="BR118" s="945">
        <v>-144888</v>
      </c>
      <c r="BS118" s="945">
        <v>-16099</v>
      </c>
      <c r="BT118" s="945">
        <v>-1609862</v>
      </c>
      <c r="BU118" s="945">
        <v>35508397</v>
      </c>
      <c r="BV118" s="945">
        <v>-14042</v>
      </c>
      <c r="BW118" s="945">
        <v>0</v>
      </c>
      <c r="BX118" s="945">
        <v>163314</v>
      </c>
      <c r="BY118" s="945">
        <v>0</v>
      </c>
      <c r="BZ118" s="945">
        <v>12547</v>
      </c>
      <c r="CA118" s="945">
        <v>-923040</v>
      </c>
      <c r="CB118" s="945">
        <v>0</v>
      </c>
      <c r="CC118" s="945">
        <v>-2361500</v>
      </c>
      <c r="CD118" s="945">
        <v>-381000</v>
      </c>
      <c r="CE118" s="945">
        <v>-2742500</v>
      </c>
      <c r="CF118" s="945">
        <v>-963503</v>
      </c>
      <c r="CG118" s="945">
        <v>-481749</v>
      </c>
      <c r="CH118" s="945">
        <v>-385401</v>
      </c>
      <c r="CI118" s="945">
        <v>-86715</v>
      </c>
      <c r="CJ118" s="945">
        <v>-9636</v>
      </c>
      <c r="CK118" s="945">
        <v>-3431716</v>
      </c>
      <c r="CL118" s="945">
        <v>838031</v>
      </c>
      <c r="CM118" s="945">
        <v>-2269150</v>
      </c>
      <c r="CN118" s="945">
        <v>-11886</v>
      </c>
      <c r="CO118" s="945">
        <v>-1672</v>
      </c>
      <c r="CP118" s="945">
        <v>-600</v>
      </c>
      <c r="CQ118" s="945">
        <v>-12979</v>
      </c>
      <c r="CR118" s="945">
        <v>0</v>
      </c>
      <c r="CS118" s="945">
        <v>-1380027</v>
      </c>
      <c r="CT118" s="945">
        <v>-116255</v>
      </c>
      <c r="CU118" s="945">
        <v>-73637</v>
      </c>
      <c r="CV118" s="945">
        <v>-394</v>
      </c>
      <c r="CW118" s="945">
        <v>0</v>
      </c>
      <c r="CX118" s="945">
        <v>0</v>
      </c>
      <c r="CY118" s="945">
        <v>-2190538</v>
      </c>
      <c r="CZ118" s="945">
        <v>0</v>
      </c>
      <c r="DA118" s="945">
        <v>33567110</v>
      </c>
      <c r="DB118" s="945">
        <v>41172632</v>
      </c>
      <c r="DC118" s="945">
        <v>30657686</v>
      </c>
      <c r="DD118" s="945">
        <v>-486</v>
      </c>
      <c r="DE118" s="945">
        <v>2157561</v>
      </c>
      <c r="DF118" s="945">
        <v>-5314511</v>
      </c>
      <c r="DG118" s="945">
        <v>0</v>
      </c>
      <c r="DH118" s="945">
        <v>-1822254</v>
      </c>
      <c r="DI118" s="945">
        <v>-963503</v>
      </c>
      <c r="DJ118" s="1269" t="s">
        <v>914</v>
      </c>
      <c r="DK118" s="205"/>
      <c r="DL118" t="s">
        <v>913</v>
      </c>
      <c r="DM118" t="s">
        <v>913</v>
      </c>
      <c r="DN118" s="1419" t="s">
        <v>5499</v>
      </c>
      <c r="DO118" s="194" t="s">
        <v>4286</v>
      </c>
      <c r="DP118" s="1253" t="s">
        <v>4468</v>
      </c>
    </row>
    <row r="119" spans="1:120" s="194" customFormat="1" x14ac:dyDescent="0.25">
      <c r="A119" s="779">
        <v>115</v>
      </c>
      <c r="B119" s="706" t="s">
        <v>311</v>
      </c>
      <c r="C119" s="1255" t="s">
        <v>312</v>
      </c>
      <c r="D119" s="945">
        <v>263536</v>
      </c>
      <c r="E119" s="945">
        <v>3096982</v>
      </c>
      <c r="F119" s="945">
        <v>0</v>
      </c>
      <c r="G119" s="945">
        <v>263536</v>
      </c>
      <c r="H119" s="945">
        <v>0</v>
      </c>
      <c r="I119" s="945">
        <v>0</v>
      </c>
      <c r="J119" s="945">
        <v>0</v>
      </c>
      <c r="K119" s="945">
        <v>0</v>
      </c>
      <c r="L119" s="945">
        <v>0</v>
      </c>
      <c r="M119" s="945">
        <v>0</v>
      </c>
      <c r="N119" s="945">
        <v>0</v>
      </c>
      <c r="O119" s="945">
        <v>0</v>
      </c>
      <c r="P119" s="945">
        <v>0</v>
      </c>
      <c r="Q119" s="945">
        <v>0</v>
      </c>
      <c r="R119" s="945">
        <v>21731300</v>
      </c>
      <c r="S119" s="945">
        <v>0</v>
      </c>
      <c r="T119" s="945">
        <v>1537310</v>
      </c>
      <c r="U119" s="945">
        <v>1896015</v>
      </c>
      <c r="V119" s="945">
        <v>0</v>
      </c>
      <c r="W119" s="945">
        <v>84752</v>
      </c>
      <c r="X119" s="945">
        <v>104528</v>
      </c>
      <c r="Y119" s="945">
        <v>0</v>
      </c>
      <c r="Z119" s="945">
        <v>0</v>
      </c>
      <c r="AA119" s="945">
        <v>0</v>
      </c>
      <c r="AB119" s="945">
        <v>0</v>
      </c>
      <c r="AC119" s="945">
        <v>0</v>
      </c>
      <c r="AD119" s="945">
        <v>0</v>
      </c>
      <c r="AE119" s="945">
        <v>0</v>
      </c>
      <c r="AF119" s="945">
        <v>0</v>
      </c>
      <c r="AG119" s="945">
        <v>0</v>
      </c>
      <c r="AH119" s="945">
        <v>0</v>
      </c>
      <c r="AI119" s="945">
        <v>0</v>
      </c>
      <c r="AJ119" s="945">
        <v>0</v>
      </c>
      <c r="AK119" s="945">
        <v>0</v>
      </c>
      <c r="AL119" s="945">
        <v>400368</v>
      </c>
      <c r="AM119" s="945">
        <v>493787</v>
      </c>
      <c r="AN119" s="945">
        <v>0</v>
      </c>
      <c r="AO119" s="945">
        <v>3866157</v>
      </c>
      <c r="AP119" s="945">
        <v>4768260</v>
      </c>
      <c r="AQ119" s="945">
        <v>0</v>
      </c>
      <c r="AR119" s="945">
        <v>10329957</v>
      </c>
      <c r="AS119" s="945">
        <v>4625354</v>
      </c>
      <c r="AT119" s="945">
        <v>5704603</v>
      </c>
      <c r="AU119" s="945">
        <v>0</v>
      </c>
      <c r="AV119" s="945">
        <v>2917018</v>
      </c>
      <c r="AW119" s="945">
        <v>1306127</v>
      </c>
      <c r="AX119" s="945">
        <v>1610891</v>
      </c>
      <c r="AY119" s="945">
        <v>0</v>
      </c>
      <c r="AZ119" s="945">
        <v>13246975</v>
      </c>
      <c r="BA119" s="945">
        <v>5931481</v>
      </c>
      <c r="BB119" s="945">
        <v>7315494</v>
      </c>
      <c r="BC119" s="945">
        <v>0</v>
      </c>
      <c r="BD119" s="945">
        <v>0</v>
      </c>
      <c r="BE119" s="945">
        <v>0</v>
      </c>
      <c r="BF119" s="945">
        <v>0</v>
      </c>
      <c r="BG119" s="945">
        <v>0</v>
      </c>
      <c r="BH119" s="945">
        <v>0</v>
      </c>
      <c r="BI119" s="945">
        <v>0</v>
      </c>
      <c r="BJ119" s="945">
        <v>0</v>
      </c>
      <c r="BK119" s="945">
        <v>0</v>
      </c>
      <c r="BL119" s="945">
        <v>0</v>
      </c>
      <c r="BM119" s="945">
        <v>0</v>
      </c>
      <c r="BN119" s="945">
        <v>0</v>
      </c>
      <c r="BO119" s="945">
        <v>0</v>
      </c>
      <c r="BP119" s="945">
        <v>4769985</v>
      </c>
      <c r="BQ119" s="945">
        <v>4336350</v>
      </c>
      <c r="BR119" s="945">
        <v>5348165</v>
      </c>
      <c r="BS119" s="945">
        <v>0</v>
      </c>
      <c r="BT119" s="945">
        <v>14454500</v>
      </c>
      <c r="BU119" s="945">
        <v>83745639</v>
      </c>
      <c r="BV119" s="945">
        <v>-604952</v>
      </c>
      <c r="BW119" s="945">
        <v>0</v>
      </c>
      <c r="BX119" s="945">
        <v>215238</v>
      </c>
      <c r="BY119" s="945">
        <v>0</v>
      </c>
      <c r="BZ119" s="945">
        <v>36555</v>
      </c>
      <c r="CA119" s="945">
        <v>-1895512</v>
      </c>
      <c r="CB119" s="945">
        <v>0</v>
      </c>
      <c r="CC119" s="945">
        <v>-8298016</v>
      </c>
      <c r="CD119" s="945">
        <v>1000519</v>
      </c>
      <c r="CE119" s="945">
        <v>-7297497</v>
      </c>
      <c r="CF119" s="945">
        <v>14062441</v>
      </c>
      <c r="CG119" s="945">
        <v>4611650</v>
      </c>
      <c r="CH119" s="945">
        <v>4218926</v>
      </c>
      <c r="CI119" s="945">
        <v>5231866</v>
      </c>
      <c r="CJ119" s="945">
        <v>0</v>
      </c>
      <c r="CK119" s="945">
        <v>-6687573</v>
      </c>
      <c r="CL119" s="945">
        <v>2062839</v>
      </c>
      <c r="CM119" s="945">
        <v>-6511257</v>
      </c>
      <c r="CN119" s="945">
        <v>-494169</v>
      </c>
      <c r="CO119" s="945">
        <v>0</v>
      </c>
      <c r="CP119" s="945">
        <v>0</v>
      </c>
      <c r="CQ119" s="945">
        <v>0</v>
      </c>
      <c r="CR119" s="945">
        <v>-9338</v>
      </c>
      <c r="CS119" s="945">
        <v>-3157632</v>
      </c>
      <c r="CT119" s="945">
        <v>-250644</v>
      </c>
      <c r="CU119" s="945">
        <v>-4379</v>
      </c>
      <c r="CV119" s="945">
        <v>-114756</v>
      </c>
      <c r="CW119" s="945">
        <v>0</v>
      </c>
      <c r="CX119" s="945">
        <v>0</v>
      </c>
      <c r="CY119" s="945">
        <v>-12185669</v>
      </c>
      <c r="CZ119" s="945">
        <v>0</v>
      </c>
      <c r="DA119" s="945">
        <v>81382809</v>
      </c>
      <c r="DB119" s="945">
        <v>105835323</v>
      </c>
      <c r="DC119" s="945">
        <v>71314355</v>
      </c>
      <c r="DD119" s="945">
        <v>-1209903</v>
      </c>
      <c r="DE119" s="945">
        <v>3138464</v>
      </c>
      <c r="DF119" s="945">
        <v>-4287464</v>
      </c>
      <c r="DG119" s="945">
        <v>0</v>
      </c>
      <c r="DH119" s="945">
        <v>-2340612</v>
      </c>
      <c r="DI119" s="945">
        <v>14062441</v>
      </c>
      <c r="DJ119" s="205"/>
      <c r="DK119" s="205"/>
      <c r="DL119" t="s">
        <v>913</v>
      </c>
      <c r="DM119" t="s">
        <v>913</v>
      </c>
      <c r="DN119" s="1419" t="s">
        <v>5499</v>
      </c>
      <c r="DO119" s="194" t="s">
        <v>4287</v>
      </c>
      <c r="DP119" s="1253" t="s">
        <v>4471</v>
      </c>
    </row>
    <row r="120" spans="1:120" s="194" customFormat="1" x14ac:dyDescent="0.25">
      <c r="A120" s="199">
        <v>116</v>
      </c>
      <c r="B120" s="706" t="s">
        <v>815</v>
      </c>
      <c r="C120" s="1255" t="s">
        <v>314</v>
      </c>
      <c r="D120" s="945">
        <v>298203</v>
      </c>
      <c r="E120" s="945">
        <v>2348954</v>
      </c>
      <c r="F120" s="945">
        <v>54431</v>
      </c>
      <c r="G120" s="945">
        <v>298203</v>
      </c>
      <c r="H120" s="945">
        <v>1132466</v>
      </c>
      <c r="I120" s="945">
        <v>730000</v>
      </c>
      <c r="J120" s="945">
        <v>0</v>
      </c>
      <c r="K120" s="945">
        <v>0</v>
      </c>
      <c r="L120" s="945">
        <v>0</v>
      </c>
      <c r="M120" s="945">
        <v>0</v>
      </c>
      <c r="N120" s="945">
        <v>71617</v>
      </c>
      <c r="O120" s="945">
        <v>0</v>
      </c>
      <c r="P120" s="945">
        <v>0</v>
      </c>
      <c r="Q120" s="945">
        <v>0</v>
      </c>
      <c r="R120" s="945">
        <v>23650875</v>
      </c>
      <c r="S120" s="945">
        <v>379500</v>
      </c>
      <c r="T120" s="945">
        <v>2988382</v>
      </c>
      <c r="U120" s="945">
        <v>0</v>
      </c>
      <c r="V120" s="945">
        <v>59567</v>
      </c>
      <c r="W120" s="945">
        <v>155590</v>
      </c>
      <c r="X120" s="945">
        <v>0</v>
      </c>
      <c r="Y120" s="945">
        <v>3075</v>
      </c>
      <c r="Z120" s="945">
        <v>1516</v>
      </c>
      <c r="AA120" s="945">
        <v>0</v>
      </c>
      <c r="AB120" s="945">
        <v>31</v>
      </c>
      <c r="AC120" s="945">
        <v>14042</v>
      </c>
      <c r="AD120" s="945">
        <v>0</v>
      </c>
      <c r="AE120" s="945">
        <v>287</v>
      </c>
      <c r="AF120" s="945">
        <v>38012</v>
      </c>
      <c r="AG120" s="945">
        <v>0</v>
      </c>
      <c r="AH120" s="945">
        <v>776</v>
      </c>
      <c r="AI120" s="945">
        <v>1500</v>
      </c>
      <c r="AJ120" s="945">
        <v>0</v>
      </c>
      <c r="AK120" s="945">
        <v>0</v>
      </c>
      <c r="AL120" s="945">
        <v>493846</v>
      </c>
      <c r="AM120" s="945">
        <v>0</v>
      </c>
      <c r="AN120" s="945">
        <v>9313</v>
      </c>
      <c r="AO120" s="945">
        <v>4394400</v>
      </c>
      <c r="AP120" s="945">
        <v>0</v>
      </c>
      <c r="AQ120" s="945">
        <v>86701</v>
      </c>
      <c r="AR120" s="945">
        <v>4640791</v>
      </c>
      <c r="AS120" s="945">
        <v>4555320</v>
      </c>
      <c r="AT120" s="945">
        <v>0</v>
      </c>
      <c r="AU120" s="945">
        <v>85471</v>
      </c>
      <c r="AV120" s="945">
        <v>1860677</v>
      </c>
      <c r="AW120" s="945">
        <v>1824509</v>
      </c>
      <c r="AX120" s="945">
        <v>0</v>
      </c>
      <c r="AY120" s="945">
        <v>36168</v>
      </c>
      <c r="AZ120" s="945">
        <v>6501468</v>
      </c>
      <c r="BA120" s="945">
        <v>6379829</v>
      </c>
      <c r="BB120" s="945">
        <v>0</v>
      </c>
      <c r="BC120" s="945">
        <v>121639</v>
      </c>
      <c r="BD120" s="945">
        <v>0</v>
      </c>
      <c r="BE120" s="945">
        <v>0</v>
      </c>
      <c r="BF120" s="945">
        <v>0</v>
      </c>
      <c r="BG120" s="945">
        <v>0</v>
      </c>
      <c r="BH120" s="945">
        <v>0</v>
      </c>
      <c r="BI120" s="945">
        <v>0</v>
      </c>
      <c r="BJ120" s="945">
        <v>0</v>
      </c>
      <c r="BK120" s="945">
        <v>0</v>
      </c>
      <c r="BL120" s="945">
        <v>0</v>
      </c>
      <c r="BM120" s="945">
        <v>0</v>
      </c>
      <c r="BN120" s="945">
        <v>0</v>
      </c>
      <c r="BO120" s="945">
        <v>0</v>
      </c>
      <c r="BP120" s="945">
        <v>1381490</v>
      </c>
      <c r="BQ120" s="945">
        <v>1353860</v>
      </c>
      <c r="BR120" s="945">
        <v>0</v>
      </c>
      <c r="BS120" s="945">
        <v>27630</v>
      </c>
      <c r="BT120" s="945">
        <v>2762979</v>
      </c>
      <c r="BU120" s="945">
        <v>43752579</v>
      </c>
      <c r="BV120" s="945">
        <v>-986749</v>
      </c>
      <c r="BW120" s="945">
        <v>0</v>
      </c>
      <c r="BX120" s="945">
        <v>106252</v>
      </c>
      <c r="BY120" s="945">
        <v>0</v>
      </c>
      <c r="BZ120" s="945">
        <v>48813</v>
      </c>
      <c r="CA120" s="945">
        <v>-3097620</v>
      </c>
      <c r="CB120" s="945">
        <v>0</v>
      </c>
      <c r="CC120" s="945">
        <v>-1900345</v>
      </c>
      <c r="CD120" s="945">
        <v>-1290912</v>
      </c>
      <c r="CE120" s="945">
        <v>-3191257</v>
      </c>
      <c r="CF120" s="945">
        <v>4266432</v>
      </c>
      <c r="CG120" s="945">
        <v>2133218</v>
      </c>
      <c r="CH120" s="945">
        <v>2090549</v>
      </c>
      <c r="CI120" s="945">
        <v>0</v>
      </c>
      <c r="CJ120" s="945">
        <v>42665</v>
      </c>
      <c r="CK120" s="945">
        <v>-8801431</v>
      </c>
      <c r="CL120" s="945">
        <v>1123765</v>
      </c>
      <c r="CM120" s="945">
        <v>-5079341</v>
      </c>
      <c r="CN120" s="945">
        <v>-92290</v>
      </c>
      <c r="CO120" s="945">
        <v>-76188</v>
      </c>
      <c r="CP120" s="945">
        <v>-76187</v>
      </c>
      <c r="CQ120" s="945">
        <v>-29402</v>
      </c>
      <c r="CR120" s="945">
        <v>-44911</v>
      </c>
      <c r="CS120" s="945">
        <v>-1831641</v>
      </c>
      <c r="CT120" s="945">
        <v>-451664</v>
      </c>
      <c r="CU120" s="945">
        <v>-151647</v>
      </c>
      <c r="CV120" s="945">
        <v>-13770</v>
      </c>
      <c r="CW120" s="945">
        <v>0</v>
      </c>
      <c r="CX120" s="945">
        <v>0</v>
      </c>
      <c r="CY120" s="945">
        <v>-8027124</v>
      </c>
      <c r="CZ120" s="945">
        <v>-152078</v>
      </c>
      <c r="DA120" s="945">
        <v>44606316</v>
      </c>
      <c r="DB120" s="945">
        <v>70577395</v>
      </c>
      <c r="DC120" s="945">
        <v>41255590</v>
      </c>
      <c r="DD120" s="945">
        <v>-391868</v>
      </c>
      <c r="DE120" s="945">
        <v>4672760</v>
      </c>
      <c r="DF120" s="945">
        <v>-3193061</v>
      </c>
      <c r="DG120" s="945">
        <v>-2840475</v>
      </c>
      <c r="DH120" s="945">
        <v>-292249</v>
      </c>
      <c r="DI120" s="945">
        <v>4266432</v>
      </c>
      <c r="DJ120" s="205"/>
      <c r="DK120" s="205"/>
      <c r="DL120" t="s">
        <v>914</v>
      </c>
      <c r="DM120" t="s">
        <v>914</v>
      </c>
      <c r="DN120" s="1419" t="s">
        <v>6951</v>
      </c>
      <c r="DO120" s="194" t="s">
        <v>4288</v>
      </c>
      <c r="DP120" s="1253" t="s">
        <v>4474</v>
      </c>
    </row>
    <row r="121" spans="1:120" s="194" customFormat="1" x14ac:dyDescent="0.25">
      <c r="A121" s="779">
        <v>117</v>
      </c>
      <c r="B121" s="706" t="s">
        <v>315</v>
      </c>
      <c r="C121" s="1255" t="s">
        <v>316</v>
      </c>
      <c r="D121" s="945">
        <v>161601</v>
      </c>
      <c r="E121" s="945">
        <v>17148833</v>
      </c>
      <c r="F121" s="945">
        <v>0</v>
      </c>
      <c r="G121" s="945">
        <v>161601</v>
      </c>
      <c r="H121" s="945">
        <v>0</v>
      </c>
      <c r="I121" s="945">
        <v>0</v>
      </c>
      <c r="J121" s="945">
        <v>0</v>
      </c>
      <c r="K121" s="945">
        <v>0</v>
      </c>
      <c r="L121" s="945">
        <v>0</v>
      </c>
      <c r="M121" s="945">
        <v>0</v>
      </c>
      <c r="N121" s="945">
        <v>0</v>
      </c>
      <c r="O121" s="945">
        <v>0</v>
      </c>
      <c r="P121" s="945">
        <v>0</v>
      </c>
      <c r="Q121" s="945">
        <v>0</v>
      </c>
      <c r="R121" s="945">
        <v>18749450</v>
      </c>
      <c r="S121" s="945">
        <v>0</v>
      </c>
      <c r="T121" s="945">
        <v>746120</v>
      </c>
      <c r="U121" s="945">
        <v>186530</v>
      </c>
      <c r="V121" s="945">
        <v>0</v>
      </c>
      <c r="W121" s="945">
        <v>97497</v>
      </c>
      <c r="X121" s="945">
        <v>24374</v>
      </c>
      <c r="Y121" s="945">
        <v>0</v>
      </c>
      <c r="Z121" s="945">
        <v>0</v>
      </c>
      <c r="AA121" s="945">
        <v>0</v>
      </c>
      <c r="AB121" s="945">
        <v>0</v>
      </c>
      <c r="AC121" s="945">
        <v>0</v>
      </c>
      <c r="AD121" s="945">
        <v>0</v>
      </c>
      <c r="AE121" s="945">
        <v>0</v>
      </c>
      <c r="AF121" s="945">
        <v>0</v>
      </c>
      <c r="AG121" s="945">
        <v>0</v>
      </c>
      <c r="AH121" s="945">
        <v>0</v>
      </c>
      <c r="AI121" s="945">
        <v>0</v>
      </c>
      <c r="AJ121" s="945">
        <v>0</v>
      </c>
      <c r="AK121" s="945">
        <v>0</v>
      </c>
      <c r="AL121" s="945">
        <v>403229</v>
      </c>
      <c r="AM121" s="945">
        <v>100807</v>
      </c>
      <c r="AN121" s="945">
        <v>0</v>
      </c>
      <c r="AO121" s="945">
        <v>2397877</v>
      </c>
      <c r="AP121" s="945">
        <v>599469</v>
      </c>
      <c r="AQ121" s="945">
        <v>0</v>
      </c>
      <c r="AR121" s="945">
        <v>5781359</v>
      </c>
      <c r="AS121" s="945">
        <v>4625087</v>
      </c>
      <c r="AT121" s="945">
        <v>1156272</v>
      </c>
      <c r="AU121" s="945">
        <v>0</v>
      </c>
      <c r="AV121" s="945">
        <v>993948</v>
      </c>
      <c r="AW121" s="945">
        <v>795158</v>
      </c>
      <c r="AX121" s="945">
        <v>198790</v>
      </c>
      <c r="AY121" s="945">
        <v>0</v>
      </c>
      <c r="AZ121" s="945">
        <v>6775307</v>
      </c>
      <c r="BA121" s="945">
        <v>5420245</v>
      </c>
      <c r="BB121" s="945">
        <v>1355062</v>
      </c>
      <c r="BC121" s="945">
        <v>0</v>
      </c>
      <c r="BD121" s="945">
        <v>0</v>
      </c>
      <c r="BE121" s="945">
        <v>0</v>
      </c>
      <c r="BF121" s="945">
        <v>0</v>
      </c>
      <c r="BG121" s="945">
        <v>0</v>
      </c>
      <c r="BH121" s="945">
        <v>0</v>
      </c>
      <c r="BI121" s="945">
        <v>0</v>
      </c>
      <c r="BJ121" s="945">
        <v>0</v>
      </c>
      <c r="BK121" s="945">
        <v>0</v>
      </c>
      <c r="BL121" s="945">
        <v>0</v>
      </c>
      <c r="BM121" s="945">
        <v>0</v>
      </c>
      <c r="BN121" s="945">
        <v>0</v>
      </c>
      <c r="BO121" s="945">
        <v>0</v>
      </c>
      <c r="BP121" s="945">
        <v>8994245</v>
      </c>
      <c r="BQ121" s="945">
        <v>7195396</v>
      </c>
      <c r="BR121" s="945">
        <v>1798849</v>
      </c>
      <c r="BS121" s="945">
        <v>0</v>
      </c>
      <c r="BT121" s="945">
        <v>17988490</v>
      </c>
      <c r="BU121" s="945">
        <v>65055464</v>
      </c>
      <c r="BV121" s="945">
        <v>-1300323</v>
      </c>
      <c r="BW121" s="945">
        <v>0</v>
      </c>
      <c r="BX121" s="945">
        <v>0</v>
      </c>
      <c r="BY121" s="945">
        <v>0</v>
      </c>
      <c r="BZ121" s="945">
        <v>60668</v>
      </c>
      <c r="CA121" s="945">
        <v>-4906180</v>
      </c>
      <c r="CB121" s="945">
        <v>0</v>
      </c>
      <c r="CC121" s="945">
        <v>-6838066</v>
      </c>
      <c r="CD121" s="945">
        <v>-13506426</v>
      </c>
      <c r="CE121" s="945">
        <v>-20344492</v>
      </c>
      <c r="CF121" s="945">
        <v>11574352</v>
      </c>
      <c r="CG121" s="945">
        <v>5787178</v>
      </c>
      <c r="CH121" s="945">
        <v>4629740</v>
      </c>
      <c r="CI121" s="945">
        <v>1157437</v>
      </c>
      <c r="CJ121" s="945">
        <v>0</v>
      </c>
      <c r="CK121" s="945">
        <v>-2373894</v>
      </c>
      <c r="CL121" s="945">
        <v>1989561</v>
      </c>
      <c r="CM121" s="945">
        <v>-5704400</v>
      </c>
      <c r="CN121" s="945">
        <v>-30320</v>
      </c>
      <c r="CO121" s="945">
        <v>0</v>
      </c>
      <c r="CP121" s="945">
        <v>0</v>
      </c>
      <c r="CQ121" s="945">
        <v>0</v>
      </c>
      <c r="CR121" s="945">
        <v>0</v>
      </c>
      <c r="CS121" s="945">
        <v>-2350183</v>
      </c>
      <c r="CT121" s="945">
        <v>-83262</v>
      </c>
      <c r="CU121" s="945">
        <v>-28646</v>
      </c>
      <c r="CV121" s="945">
        <v>0</v>
      </c>
      <c r="CW121" s="945">
        <v>0</v>
      </c>
      <c r="CX121" s="945">
        <v>0</v>
      </c>
      <c r="CY121" s="945">
        <v>-5471644</v>
      </c>
      <c r="CZ121" s="945">
        <v>0</v>
      </c>
      <c r="DA121" s="945">
        <v>56416062</v>
      </c>
      <c r="DB121" s="945">
        <v>91496211</v>
      </c>
      <c r="DC121" s="945">
        <v>50538000</v>
      </c>
      <c r="DD121" s="945">
        <v>-270570</v>
      </c>
      <c r="DE121" s="945">
        <v>7375067</v>
      </c>
      <c r="DF121" s="945">
        <v>-5475661</v>
      </c>
      <c r="DG121" s="945">
        <v>0</v>
      </c>
      <c r="DH121" s="945">
        <v>-2741068</v>
      </c>
      <c r="DI121" s="945">
        <v>11574352</v>
      </c>
      <c r="DJ121" s="205"/>
      <c r="DK121" s="205"/>
      <c r="DL121" t="s">
        <v>913</v>
      </c>
      <c r="DM121" t="s">
        <v>913</v>
      </c>
      <c r="DN121" s="1419" t="s">
        <v>5499</v>
      </c>
      <c r="DO121" s="194" t="s">
        <v>4289</v>
      </c>
      <c r="DP121" s="1253" t="s">
        <v>4470</v>
      </c>
    </row>
    <row r="122" spans="1:120" s="194" customFormat="1" x14ac:dyDescent="0.25">
      <c r="A122" s="199">
        <v>118</v>
      </c>
      <c r="B122" s="706" t="s">
        <v>317</v>
      </c>
      <c r="C122" s="1255" t="s">
        <v>318</v>
      </c>
      <c r="D122" s="945">
        <v>138750</v>
      </c>
      <c r="E122" s="945">
        <v>900000</v>
      </c>
      <c r="F122" s="945">
        <v>0</v>
      </c>
      <c r="G122" s="945">
        <v>138750</v>
      </c>
      <c r="H122" s="945">
        <v>0</v>
      </c>
      <c r="I122" s="945">
        <v>0</v>
      </c>
      <c r="J122" s="945">
        <v>0</v>
      </c>
      <c r="K122" s="945">
        <v>0</v>
      </c>
      <c r="L122" s="945">
        <v>0</v>
      </c>
      <c r="M122" s="945">
        <v>0</v>
      </c>
      <c r="N122" s="945">
        <v>0</v>
      </c>
      <c r="O122" s="945">
        <v>0</v>
      </c>
      <c r="P122" s="945">
        <v>0</v>
      </c>
      <c r="Q122" s="945">
        <v>0</v>
      </c>
      <c r="R122" s="945">
        <v>11641900</v>
      </c>
      <c r="S122" s="945">
        <v>0</v>
      </c>
      <c r="T122" s="945">
        <v>1323281</v>
      </c>
      <c r="U122" s="945">
        <v>297738</v>
      </c>
      <c r="V122" s="945">
        <v>33082</v>
      </c>
      <c r="W122" s="945">
        <v>60538</v>
      </c>
      <c r="X122" s="945">
        <v>13621</v>
      </c>
      <c r="Y122" s="945">
        <v>1513</v>
      </c>
      <c r="Z122" s="945">
        <v>0</v>
      </c>
      <c r="AA122" s="945">
        <v>0</v>
      </c>
      <c r="AB122" s="945">
        <v>0</v>
      </c>
      <c r="AC122" s="945">
        <v>11873</v>
      </c>
      <c r="AD122" s="945">
        <v>2671</v>
      </c>
      <c r="AE122" s="945">
        <v>297</v>
      </c>
      <c r="AF122" s="945">
        <v>3808</v>
      </c>
      <c r="AG122" s="945">
        <v>857</v>
      </c>
      <c r="AH122" s="945">
        <v>95</v>
      </c>
      <c r="AI122" s="945">
        <v>0</v>
      </c>
      <c r="AJ122" s="945">
        <v>0</v>
      </c>
      <c r="AK122" s="945">
        <v>0</v>
      </c>
      <c r="AL122" s="945">
        <v>70000</v>
      </c>
      <c r="AM122" s="945">
        <v>15750</v>
      </c>
      <c r="AN122" s="945">
        <v>1750</v>
      </c>
      <c r="AO122" s="945">
        <v>985197</v>
      </c>
      <c r="AP122" s="945">
        <v>221669</v>
      </c>
      <c r="AQ122" s="945">
        <v>24630</v>
      </c>
      <c r="AR122" s="945">
        <v>2790395</v>
      </c>
      <c r="AS122" s="945">
        <v>2232316</v>
      </c>
      <c r="AT122" s="945">
        <v>502271</v>
      </c>
      <c r="AU122" s="945">
        <v>55808</v>
      </c>
      <c r="AV122" s="945">
        <v>743676</v>
      </c>
      <c r="AW122" s="945">
        <v>594940</v>
      </c>
      <c r="AX122" s="945">
        <v>133862</v>
      </c>
      <c r="AY122" s="945">
        <v>14874</v>
      </c>
      <c r="AZ122" s="945">
        <v>3534071</v>
      </c>
      <c r="BA122" s="945">
        <v>2827256</v>
      </c>
      <c r="BB122" s="945">
        <v>636133</v>
      </c>
      <c r="BC122" s="945">
        <v>70682</v>
      </c>
      <c r="BD122" s="945">
        <v>0</v>
      </c>
      <c r="BE122" s="945">
        <v>0</v>
      </c>
      <c r="BF122" s="945">
        <v>0</v>
      </c>
      <c r="BG122" s="945">
        <v>0</v>
      </c>
      <c r="BH122" s="945">
        <v>0</v>
      </c>
      <c r="BI122" s="945">
        <v>0</v>
      </c>
      <c r="BJ122" s="945">
        <v>0</v>
      </c>
      <c r="BK122" s="945">
        <v>0</v>
      </c>
      <c r="BL122" s="945">
        <v>0</v>
      </c>
      <c r="BM122" s="945">
        <v>0</v>
      </c>
      <c r="BN122" s="945">
        <v>0</v>
      </c>
      <c r="BO122" s="945">
        <v>0</v>
      </c>
      <c r="BP122" s="945">
        <v>170710</v>
      </c>
      <c r="BQ122" s="945">
        <v>136568</v>
      </c>
      <c r="BR122" s="945">
        <v>30728</v>
      </c>
      <c r="BS122" s="945">
        <v>3414</v>
      </c>
      <c r="BT122" s="945">
        <v>341419</v>
      </c>
      <c r="BU122" s="945">
        <v>30684755</v>
      </c>
      <c r="BV122" s="945">
        <v>-255214</v>
      </c>
      <c r="BW122" s="945">
        <v>0</v>
      </c>
      <c r="BX122" s="945">
        <v>81362</v>
      </c>
      <c r="BY122" s="945">
        <v>0</v>
      </c>
      <c r="BZ122" s="945">
        <v>-24266</v>
      </c>
      <c r="CA122" s="945">
        <v>-802949</v>
      </c>
      <c r="CB122" s="945">
        <v>1</v>
      </c>
      <c r="CC122" s="945">
        <v>-282412</v>
      </c>
      <c r="CD122" s="945">
        <v>-70426</v>
      </c>
      <c r="CE122" s="945">
        <v>-352837</v>
      </c>
      <c r="CF122" s="945">
        <v>743480</v>
      </c>
      <c r="CG122" s="945">
        <v>371741</v>
      </c>
      <c r="CH122" s="945">
        <v>297391</v>
      </c>
      <c r="CI122" s="945">
        <v>66914</v>
      </c>
      <c r="CJ122" s="945">
        <v>7434</v>
      </c>
      <c r="CK122" s="945">
        <v>-4887322</v>
      </c>
      <c r="CL122" s="945">
        <v>653350</v>
      </c>
      <c r="CM122" s="945">
        <v>-1554881</v>
      </c>
      <c r="CN122" s="945">
        <v>-83042</v>
      </c>
      <c r="CO122" s="945">
        <v>-9947</v>
      </c>
      <c r="CP122" s="945">
        <v>-9947</v>
      </c>
      <c r="CQ122" s="945">
        <v>-29453</v>
      </c>
      <c r="CR122" s="945">
        <v>-59138</v>
      </c>
      <c r="CS122" s="945">
        <v>-768744</v>
      </c>
      <c r="CT122" s="945">
        <v>-49943</v>
      </c>
      <c r="CU122" s="945">
        <v>-307784</v>
      </c>
      <c r="CV122" s="945">
        <v>-456</v>
      </c>
      <c r="CW122" s="945">
        <v>-1297</v>
      </c>
      <c r="CX122" s="945">
        <v>0</v>
      </c>
      <c r="CY122" s="945">
        <v>-2457146</v>
      </c>
      <c r="CZ122" s="945">
        <v>0</v>
      </c>
      <c r="DA122" s="945">
        <v>30588670</v>
      </c>
      <c r="DB122" s="945">
        <v>37693977</v>
      </c>
      <c r="DC122" s="945">
        <v>27468086</v>
      </c>
      <c r="DD122" s="945">
        <v>-105199</v>
      </c>
      <c r="DE122" s="945">
        <v>988300</v>
      </c>
      <c r="DF122" s="945">
        <v>-696049</v>
      </c>
      <c r="DG122" s="945">
        <v>0</v>
      </c>
      <c r="DH122" s="945">
        <v>-842919</v>
      </c>
      <c r="DI122" s="945">
        <v>743480</v>
      </c>
      <c r="DJ122" s="205"/>
      <c r="DK122" s="205"/>
      <c r="DL122" t="s">
        <v>913</v>
      </c>
      <c r="DM122" t="s">
        <v>914</v>
      </c>
      <c r="DN122" s="1419" t="s">
        <v>5499</v>
      </c>
      <c r="DO122" s="194" t="s">
        <v>4290</v>
      </c>
      <c r="DP122" s="1253" t="s">
        <v>4469</v>
      </c>
    </row>
    <row r="123" spans="1:120" s="194" customFormat="1" x14ac:dyDescent="0.25">
      <c r="A123" s="779">
        <v>119</v>
      </c>
      <c r="B123" s="706" t="s">
        <v>319</v>
      </c>
      <c r="C123" s="1255" t="s">
        <v>320</v>
      </c>
      <c r="D123" s="945">
        <v>560740</v>
      </c>
      <c r="E123" s="945">
        <v>10930000</v>
      </c>
      <c r="F123" s="945">
        <v>0</v>
      </c>
      <c r="G123" s="945">
        <v>560740</v>
      </c>
      <c r="H123" s="945">
        <v>0</v>
      </c>
      <c r="I123" s="945">
        <v>0</v>
      </c>
      <c r="J123" s="945">
        <v>0</v>
      </c>
      <c r="K123" s="945">
        <v>0</v>
      </c>
      <c r="L123" s="945">
        <v>0</v>
      </c>
      <c r="M123" s="945">
        <v>0</v>
      </c>
      <c r="N123" s="945">
        <v>0</v>
      </c>
      <c r="O123" s="945">
        <v>0</v>
      </c>
      <c r="P123" s="945">
        <v>0</v>
      </c>
      <c r="Q123" s="945">
        <v>0</v>
      </c>
      <c r="R123" s="945">
        <v>23676200</v>
      </c>
      <c r="S123" s="945">
        <v>0</v>
      </c>
      <c r="T123" s="945">
        <v>2031066</v>
      </c>
      <c r="U123" s="945">
        <v>2504983</v>
      </c>
      <c r="V123" s="945">
        <v>0</v>
      </c>
      <c r="W123" s="945">
        <v>92337</v>
      </c>
      <c r="X123" s="945">
        <v>113883</v>
      </c>
      <c r="Y123" s="945">
        <v>0</v>
      </c>
      <c r="Z123" s="945">
        <v>0</v>
      </c>
      <c r="AA123" s="945">
        <v>0</v>
      </c>
      <c r="AB123" s="945">
        <v>0</v>
      </c>
      <c r="AC123" s="945">
        <v>6300</v>
      </c>
      <c r="AD123" s="945">
        <v>7770</v>
      </c>
      <c r="AE123" s="945">
        <v>0</v>
      </c>
      <c r="AF123" s="945">
        <v>0</v>
      </c>
      <c r="AG123" s="945">
        <v>0</v>
      </c>
      <c r="AH123" s="945">
        <v>0</v>
      </c>
      <c r="AI123" s="945">
        <v>0</v>
      </c>
      <c r="AJ123" s="945">
        <v>0</v>
      </c>
      <c r="AK123" s="945">
        <v>0</v>
      </c>
      <c r="AL123" s="945">
        <v>8100</v>
      </c>
      <c r="AM123" s="945">
        <v>9990</v>
      </c>
      <c r="AN123" s="945">
        <v>0</v>
      </c>
      <c r="AO123" s="945">
        <v>5281800</v>
      </c>
      <c r="AP123" s="945">
        <v>6514220</v>
      </c>
      <c r="AQ123" s="945">
        <v>0</v>
      </c>
      <c r="AR123" s="945">
        <v>44425245</v>
      </c>
      <c r="AS123" s="945">
        <v>19891901</v>
      </c>
      <c r="AT123" s="945">
        <v>24533344</v>
      </c>
      <c r="AU123" s="945">
        <v>0</v>
      </c>
      <c r="AV123" s="945">
        <v>3653333</v>
      </c>
      <c r="AW123" s="945">
        <v>1635821</v>
      </c>
      <c r="AX123" s="945">
        <v>2017512</v>
      </c>
      <c r="AY123" s="945">
        <v>0</v>
      </c>
      <c r="AZ123" s="945">
        <v>48078578</v>
      </c>
      <c r="BA123" s="945">
        <v>21527722</v>
      </c>
      <c r="BB123" s="945">
        <v>26550856</v>
      </c>
      <c r="BC123" s="945">
        <v>0</v>
      </c>
      <c r="BD123" s="945">
        <v>0</v>
      </c>
      <c r="BE123" s="945">
        <v>0</v>
      </c>
      <c r="BF123" s="945">
        <v>0</v>
      </c>
      <c r="BG123" s="945">
        <v>0</v>
      </c>
      <c r="BH123" s="945">
        <v>0</v>
      </c>
      <c r="BI123" s="945">
        <v>0</v>
      </c>
      <c r="BJ123" s="945">
        <v>0</v>
      </c>
      <c r="BK123" s="945">
        <v>0</v>
      </c>
      <c r="BL123" s="945">
        <v>0</v>
      </c>
      <c r="BM123" s="945">
        <v>0</v>
      </c>
      <c r="BN123" s="945">
        <v>0</v>
      </c>
      <c r="BO123" s="945">
        <v>0</v>
      </c>
      <c r="BP123" s="945">
        <v>6420000</v>
      </c>
      <c r="BQ123" s="945">
        <v>5836364</v>
      </c>
      <c r="BR123" s="945">
        <v>7198182</v>
      </c>
      <c r="BS123" s="945">
        <v>0</v>
      </c>
      <c r="BT123" s="945">
        <v>19454546</v>
      </c>
      <c r="BU123" s="945">
        <v>386447000</v>
      </c>
      <c r="BV123" s="945">
        <v>420145</v>
      </c>
      <c r="BW123" s="945">
        <v>0</v>
      </c>
      <c r="BX123" s="945">
        <v>0</v>
      </c>
      <c r="BY123" s="945">
        <v>0</v>
      </c>
      <c r="BZ123" s="945">
        <v>173227</v>
      </c>
      <c r="CA123" s="945">
        <v>-6970109</v>
      </c>
      <c r="CB123" s="945">
        <v>0</v>
      </c>
      <c r="CC123" s="945">
        <v>-2683784</v>
      </c>
      <c r="CD123" s="945">
        <v>-237945</v>
      </c>
      <c r="CE123" s="945">
        <v>-2921729</v>
      </c>
      <c r="CF123" s="945">
        <v>23239324</v>
      </c>
      <c r="CG123" s="945">
        <v>7669184</v>
      </c>
      <c r="CH123" s="945">
        <v>6971797</v>
      </c>
      <c r="CI123" s="945">
        <v>8598342</v>
      </c>
      <c r="CJ123" s="945">
        <v>0</v>
      </c>
      <c r="CK123" s="945">
        <v>-6441309</v>
      </c>
      <c r="CL123" s="945">
        <v>9984568</v>
      </c>
      <c r="CM123" s="945">
        <v>-12341138</v>
      </c>
      <c r="CN123" s="945">
        <v>-67178</v>
      </c>
      <c r="CO123" s="945">
        <v>0</v>
      </c>
      <c r="CP123" s="945">
        <v>0</v>
      </c>
      <c r="CQ123" s="945">
        <v>-14714</v>
      </c>
      <c r="CR123" s="945">
        <v>-62679</v>
      </c>
      <c r="CS123" s="945">
        <v>-16969444</v>
      </c>
      <c r="CT123" s="945">
        <v>-232375</v>
      </c>
      <c r="CU123" s="945">
        <v>0</v>
      </c>
      <c r="CV123" s="945">
        <v>0</v>
      </c>
      <c r="CW123" s="945">
        <v>0</v>
      </c>
      <c r="CX123" s="945">
        <v>0</v>
      </c>
      <c r="CY123" s="945">
        <v>-14171394</v>
      </c>
      <c r="CZ123" s="945">
        <v>0</v>
      </c>
      <c r="DA123" s="945">
        <v>373634354</v>
      </c>
      <c r="DB123" s="945">
        <v>416014839</v>
      </c>
      <c r="DC123" s="945">
        <v>366652336</v>
      </c>
      <c r="DD123" s="945">
        <v>0</v>
      </c>
      <c r="DE123" s="945">
        <v>23120255</v>
      </c>
      <c r="DF123" s="945">
        <v>-17697256</v>
      </c>
      <c r="DG123" s="945">
        <v>0</v>
      </c>
      <c r="DH123" s="945">
        <v>-11811015</v>
      </c>
      <c r="DI123" s="945">
        <v>23239324</v>
      </c>
      <c r="DJ123" s="205"/>
      <c r="DK123" s="205"/>
      <c r="DL123" t="s">
        <v>913</v>
      </c>
      <c r="DM123" t="s">
        <v>913</v>
      </c>
      <c r="DN123" s="1419" t="s">
        <v>5499</v>
      </c>
      <c r="DO123" s="194" t="s">
        <v>4291</v>
      </c>
      <c r="DP123" s="1253" t="s">
        <v>4471</v>
      </c>
    </row>
    <row r="124" spans="1:120" s="194" customFormat="1" x14ac:dyDescent="0.25">
      <c r="A124" s="199">
        <v>120</v>
      </c>
      <c r="B124" s="706" t="s">
        <v>321</v>
      </c>
      <c r="C124" s="1255" t="s">
        <v>322</v>
      </c>
      <c r="D124" s="945">
        <v>130281</v>
      </c>
      <c r="E124" s="945">
        <v>1190719</v>
      </c>
      <c r="F124" s="945">
        <v>4404</v>
      </c>
      <c r="G124" s="945">
        <v>130281</v>
      </c>
      <c r="H124" s="945">
        <v>655659</v>
      </c>
      <c r="I124" s="945">
        <v>153239</v>
      </c>
      <c r="J124" s="945">
        <v>0</v>
      </c>
      <c r="K124" s="945">
        <v>0</v>
      </c>
      <c r="L124" s="945">
        <v>0</v>
      </c>
      <c r="M124" s="945">
        <v>0</v>
      </c>
      <c r="N124" s="945">
        <v>0</v>
      </c>
      <c r="O124" s="945">
        <v>0</v>
      </c>
      <c r="P124" s="945">
        <v>0</v>
      </c>
      <c r="Q124" s="945">
        <v>0</v>
      </c>
      <c r="R124" s="945">
        <v>12012225</v>
      </c>
      <c r="S124" s="945">
        <v>129000</v>
      </c>
      <c r="T124" s="945">
        <v>1199282</v>
      </c>
      <c r="U124" s="945">
        <v>269116</v>
      </c>
      <c r="V124" s="945">
        <v>29902</v>
      </c>
      <c r="W124" s="945">
        <v>64141</v>
      </c>
      <c r="X124" s="945">
        <v>14054</v>
      </c>
      <c r="Y124" s="945">
        <v>1562</v>
      </c>
      <c r="Z124" s="945">
        <v>0</v>
      </c>
      <c r="AA124" s="945">
        <v>0</v>
      </c>
      <c r="AB124" s="945">
        <v>0</v>
      </c>
      <c r="AC124" s="945">
        <v>2714</v>
      </c>
      <c r="AD124" s="945">
        <v>611</v>
      </c>
      <c r="AE124" s="945">
        <v>68</v>
      </c>
      <c r="AF124" s="945">
        <v>2407</v>
      </c>
      <c r="AG124" s="945">
        <v>542</v>
      </c>
      <c r="AH124" s="945">
        <v>60</v>
      </c>
      <c r="AI124" s="945">
        <v>0</v>
      </c>
      <c r="AJ124" s="945">
        <v>0</v>
      </c>
      <c r="AK124" s="945">
        <v>0</v>
      </c>
      <c r="AL124" s="945">
        <v>202804</v>
      </c>
      <c r="AM124" s="945">
        <v>45631</v>
      </c>
      <c r="AN124" s="945">
        <v>5070</v>
      </c>
      <c r="AO124" s="945">
        <v>945037</v>
      </c>
      <c r="AP124" s="945">
        <v>212633</v>
      </c>
      <c r="AQ124" s="945">
        <v>23626</v>
      </c>
      <c r="AR124" s="945">
        <v>4194569</v>
      </c>
      <c r="AS124" s="945">
        <v>3384741</v>
      </c>
      <c r="AT124" s="945">
        <v>728845</v>
      </c>
      <c r="AU124" s="945">
        <v>80983</v>
      </c>
      <c r="AV124" s="945">
        <v>694132</v>
      </c>
      <c r="AW124" s="945">
        <v>555465</v>
      </c>
      <c r="AX124" s="945">
        <v>124800</v>
      </c>
      <c r="AY124" s="945">
        <v>13867</v>
      </c>
      <c r="AZ124" s="945">
        <v>4888701</v>
      </c>
      <c r="BA124" s="945">
        <v>3940206</v>
      </c>
      <c r="BB124" s="945">
        <v>853645</v>
      </c>
      <c r="BC124" s="945">
        <v>94850</v>
      </c>
      <c r="BD124" s="945">
        <v>0</v>
      </c>
      <c r="BE124" s="945">
        <v>0</v>
      </c>
      <c r="BF124" s="945">
        <v>0</v>
      </c>
      <c r="BG124" s="945">
        <v>0</v>
      </c>
      <c r="BH124" s="945">
        <v>0</v>
      </c>
      <c r="BI124" s="945">
        <v>0</v>
      </c>
      <c r="BJ124" s="945">
        <v>0</v>
      </c>
      <c r="BK124" s="945">
        <v>0</v>
      </c>
      <c r="BL124" s="945">
        <v>0</v>
      </c>
      <c r="BM124" s="945">
        <v>0</v>
      </c>
      <c r="BN124" s="945">
        <v>0</v>
      </c>
      <c r="BO124" s="945">
        <v>0</v>
      </c>
      <c r="BP124" s="945">
        <v>100047</v>
      </c>
      <c r="BQ124" s="945">
        <v>80037</v>
      </c>
      <c r="BR124" s="945">
        <v>18008</v>
      </c>
      <c r="BS124" s="945">
        <v>2001</v>
      </c>
      <c r="BT124" s="945">
        <v>200093</v>
      </c>
      <c r="BU124" s="945">
        <v>44246883</v>
      </c>
      <c r="BV124" s="945">
        <v>-482640</v>
      </c>
      <c r="BW124" s="945">
        <v>0</v>
      </c>
      <c r="BX124" s="945">
        <v>0</v>
      </c>
      <c r="BY124" s="945">
        <v>0</v>
      </c>
      <c r="BZ124" s="945">
        <v>100560</v>
      </c>
      <c r="CA124" s="945">
        <v>-611378</v>
      </c>
      <c r="CB124" s="945">
        <v>0</v>
      </c>
      <c r="CC124" s="945">
        <v>-378736</v>
      </c>
      <c r="CD124" s="945">
        <v>-905149</v>
      </c>
      <c r="CE124" s="945">
        <v>-1283885</v>
      </c>
      <c r="CF124" s="945">
        <v>244160</v>
      </c>
      <c r="CG124" s="945">
        <v>122081</v>
      </c>
      <c r="CH124" s="945">
        <v>97665</v>
      </c>
      <c r="CI124" s="945">
        <v>21975</v>
      </c>
      <c r="CJ124" s="945">
        <v>2439</v>
      </c>
      <c r="CK124" s="945">
        <v>-4248742</v>
      </c>
      <c r="CL124" s="945">
        <v>1007796</v>
      </c>
      <c r="CM124" s="945">
        <v>-2886820</v>
      </c>
      <c r="CN124" s="945">
        <v>-4751</v>
      </c>
      <c r="CO124" s="945">
        <v>-6057</v>
      </c>
      <c r="CP124" s="945">
        <v>-4352</v>
      </c>
      <c r="CQ124" s="945">
        <v>-6963</v>
      </c>
      <c r="CR124" s="945">
        <v>0</v>
      </c>
      <c r="CS124" s="945">
        <v>-640509</v>
      </c>
      <c r="CT124" s="945">
        <v>-68785</v>
      </c>
      <c r="CU124" s="945">
        <v>-73299</v>
      </c>
      <c r="CV124" s="945">
        <v>-1187</v>
      </c>
      <c r="CW124" s="945">
        <v>0</v>
      </c>
      <c r="CX124" s="945">
        <v>0</v>
      </c>
      <c r="CY124" s="945">
        <v>-2262122</v>
      </c>
      <c r="CZ124" s="945">
        <v>-10563</v>
      </c>
      <c r="DA124" s="945">
        <v>41915914</v>
      </c>
      <c r="DB124" s="945">
        <v>52919685</v>
      </c>
      <c r="DC124" s="945">
        <v>40260784</v>
      </c>
      <c r="DD124" s="945">
        <v>-120037</v>
      </c>
      <c r="DE124" s="945">
        <v>1576751</v>
      </c>
      <c r="DF124" s="945">
        <v>-278439</v>
      </c>
      <c r="DG124" s="945">
        <v>0</v>
      </c>
      <c r="DH124" s="945">
        <v>-2226595</v>
      </c>
      <c r="DI124" s="945">
        <v>244160</v>
      </c>
      <c r="DJ124" s="205"/>
      <c r="DK124" s="205"/>
      <c r="DL124" t="s">
        <v>913</v>
      </c>
      <c r="DM124" t="s">
        <v>914</v>
      </c>
      <c r="DN124" s="1419" t="s">
        <v>5499</v>
      </c>
      <c r="DO124" s="194" t="s">
        <v>4292</v>
      </c>
      <c r="DP124" s="1253" t="s">
        <v>4469</v>
      </c>
    </row>
    <row r="125" spans="1:120" s="194" customFormat="1" x14ac:dyDescent="0.25">
      <c r="A125" s="779">
        <v>121</v>
      </c>
      <c r="B125" s="706" t="s">
        <v>323</v>
      </c>
      <c r="C125" s="1255" t="s">
        <v>324</v>
      </c>
      <c r="D125" s="945">
        <v>187583</v>
      </c>
      <c r="E125" s="945">
        <v>2335239</v>
      </c>
      <c r="F125" s="945">
        <v>0</v>
      </c>
      <c r="G125" s="945">
        <v>187583</v>
      </c>
      <c r="H125" s="945">
        <v>0</v>
      </c>
      <c r="I125" s="945">
        <v>291562</v>
      </c>
      <c r="J125" s="945">
        <v>0</v>
      </c>
      <c r="K125" s="945">
        <v>0</v>
      </c>
      <c r="L125" s="945">
        <v>0</v>
      </c>
      <c r="M125" s="945">
        <v>0</v>
      </c>
      <c r="N125" s="945">
        <v>0</v>
      </c>
      <c r="O125" s="945">
        <v>0</v>
      </c>
      <c r="P125" s="945">
        <v>0</v>
      </c>
      <c r="Q125" s="945">
        <v>0</v>
      </c>
      <c r="R125" s="945">
        <v>22667625</v>
      </c>
      <c r="S125" s="945">
        <v>0</v>
      </c>
      <c r="T125" s="945">
        <v>1586825</v>
      </c>
      <c r="U125" s="945">
        <v>396706</v>
      </c>
      <c r="V125" s="945">
        <v>0</v>
      </c>
      <c r="W125" s="945">
        <v>117872</v>
      </c>
      <c r="X125" s="945">
        <v>29468</v>
      </c>
      <c r="Y125" s="945">
        <v>0</v>
      </c>
      <c r="Z125" s="945">
        <v>0</v>
      </c>
      <c r="AA125" s="945">
        <v>0</v>
      </c>
      <c r="AB125" s="945">
        <v>0</v>
      </c>
      <c r="AC125" s="945">
        <v>2854</v>
      </c>
      <c r="AD125" s="945">
        <v>714</v>
      </c>
      <c r="AE125" s="945">
        <v>0</v>
      </c>
      <c r="AF125" s="945">
        <v>2924</v>
      </c>
      <c r="AG125" s="945">
        <v>731</v>
      </c>
      <c r="AH125" s="945">
        <v>0</v>
      </c>
      <c r="AI125" s="945">
        <v>0</v>
      </c>
      <c r="AJ125" s="945">
        <v>0</v>
      </c>
      <c r="AK125" s="945">
        <v>0</v>
      </c>
      <c r="AL125" s="945">
        <v>344419</v>
      </c>
      <c r="AM125" s="945">
        <v>86105</v>
      </c>
      <c r="AN125" s="945">
        <v>0</v>
      </c>
      <c r="AO125" s="945">
        <v>1853021</v>
      </c>
      <c r="AP125" s="945">
        <v>463255</v>
      </c>
      <c r="AQ125" s="945">
        <v>0</v>
      </c>
      <c r="AR125" s="945">
        <v>4882685</v>
      </c>
      <c r="AS125" s="945">
        <v>3917166</v>
      </c>
      <c r="AT125" s="945">
        <v>965519</v>
      </c>
      <c r="AU125" s="945">
        <v>0</v>
      </c>
      <c r="AV125" s="945">
        <v>1123793</v>
      </c>
      <c r="AW125" s="945">
        <v>899034</v>
      </c>
      <c r="AX125" s="945">
        <v>224759</v>
      </c>
      <c r="AY125" s="945">
        <v>0</v>
      </c>
      <c r="AZ125" s="945">
        <v>6006478</v>
      </c>
      <c r="BA125" s="945">
        <v>4816200</v>
      </c>
      <c r="BB125" s="945">
        <v>1190278</v>
      </c>
      <c r="BC125" s="945">
        <v>0</v>
      </c>
      <c r="BD125" s="945">
        <v>0</v>
      </c>
      <c r="BE125" s="945">
        <v>0</v>
      </c>
      <c r="BF125" s="945">
        <v>0</v>
      </c>
      <c r="BG125" s="945">
        <v>0</v>
      </c>
      <c r="BH125" s="945">
        <v>0</v>
      </c>
      <c r="BI125" s="945">
        <v>0</v>
      </c>
      <c r="BJ125" s="945">
        <v>0</v>
      </c>
      <c r="BK125" s="945">
        <v>0</v>
      </c>
      <c r="BL125" s="945">
        <v>0</v>
      </c>
      <c r="BM125" s="945">
        <v>0</v>
      </c>
      <c r="BN125" s="945">
        <v>0</v>
      </c>
      <c r="BO125" s="945">
        <v>0</v>
      </c>
      <c r="BP125" s="945">
        <v>-177574</v>
      </c>
      <c r="BQ125" s="945">
        <v>-142059</v>
      </c>
      <c r="BR125" s="945">
        <v>-35515</v>
      </c>
      <c r="BS125" s="945">
        <v>0</v>
      </c>
      <c r="BT125" s="945">
        <v>-355148</v>
      </c>
      <c r="BU125" s="945">
        <v>50481228</v>
      </c>
      <c r="BV125" s="945">
        <v>-488558</v>
      </c>
      <c r="BW125" s="945">
        <v>0</v>
      </c>
      <c r="BX125" s="945">
        <v>0</v>
      </c>
      <c r="BY125" s="945">
        <v>0</v>
      </c>
      <c r="BZ125" s="945">
        <v>10550</v>
      </c>
      <c r="CA125" s="945">
        <v>-1428188</v>
      </c>
      <c r="CB125" s="945">
        <v>-1</v>
      </c>
      <c r="CC125" s="945">
        <v>-3148405</v>
      </c>
      <c r="CD125" s="945">
        <v>-1372594</v>
      </c>
      <c r="CE125" s="945">
        <v>-4521000</v>
      </c>
      <c r="CF125" s="945">
        <v>-4628880</v>
      </c>
      <c r="CG125" s="945">
        <v>-2314442</v>
      </c>
      <c r="CH125" s="945">
        <v>-1851552</v>
      </c>
      <c r="CI125" s="945">
        <v>-462886</v>
      </c>
      <c r="CJ125" s="945">
        <v>0</v>
      </c>
      <c r="CK125" s="945">
        <v>-5403726</v>
      </c>
      <c r="CL125" s="945">
        <v>1057964</v>
      </c>
      <c r="CM125" s="945">
        <v>-3574403</v>
      </c>
      <c r="CN125" s="945">
        <v>-65392</v>
      </c>
      <c r="CO125" s="945">
        <v>-7461</v>
      </c>
      <c r="CP125" s="945">
        <v>-7461</v>
      </c>
      <c r="CQ125" s="945">
        <v>-7322</v>
      </c>
      <c r="CR125" s="945">
        <v>0</v>
      </c>
      <c r="CS125" s="945">
        <v>-764334</v>
      </c>
      <c r="CT125" s="945">
        <v>-51023</v>
      </c>
      <c r="CU125" s="945">
        <v>-554802</v>
      </c>
      <c r="CV125" s="945">
        <v>-1907</v>
      </c>
      <c r="CW125" s="945">
        <v>0</v>
      </c>
      <c r="CX125" s="945">
        <v>0</v>
      </c>
      <c r="CY125" s="945">
        <v>-4346501</v>
      </c>
      <c r="CZ125" s="945">
        <v>0</v>
      </c>
      <c r="DA125" s="945">
        <v>44917597</v>
      </c>
      <c r="DB125" s="945">
        <v>62562597</v>
      </c>
      <c r="DC125" s="945">
        <v>42705103</v>
      </c>
      <c r="DD125" s="945">
        <v>-588032</v>
      </c>
      <c r="DE125" s="945">
        <v>2311865</v>
      </c>
      <c r="DF125" s="945">
        <v>-1736288</v>
      </c>
      <c r="DG125" s="945">
        <v>0</v>
      </c>
      <c r="DH125" s="945">
        <v>-670610</v>
      </c>
      <c r="DI125" s="945">
        <v>-4628880</v>
      </c>
      <c r="DJ125" s="205"/>
      <c r="DK125" s="205"/>
      <c r="DL125" t="s">
        <v>913</v>
      </c>
      <c r="DM125" t="s">
        <v>913</v>
      </c>
      <c r="DN125" s="1419" t="s">
        <v>5499</v>
      </c>
      <c r="DO125" s="194" t="s">
        <v>4293</v>
      </c>
      <c r="DP125" s="1253" t="s">
        <v>4468</v>
      </c>
    </row>
    <row r="126" spans="1:120" s="194" customFormat="1" x14ac:dyDescent="0.25">
      <c r="A126" s="199">
        <v>122</v>
      </c>
      <c r="B126" s="706" t="s">
        <v>325</v>
      </c>
      <c r="C126" s="1255" t="s">
        <v>326</v>
      </c>
      <c r="D126" s="945">
        <v>409069</v>
      </c>
      <c r="E126" s="945">
        <v>1442208</v>
      </c>
      <c r="F126" s="945">
        <v>0</v>
      </c>
      <c r="G126" s="945">
        <v>409069</v>
      </c>
      <c r="H126" s="945">
        <v>0</v>
      </c>
      <c r="I126" s="945">
        <v>0</v>
      </c>
      <c r="J126" s="945">
        <v>0</v>
      </c>
      <c r="K126" s="945">
        <v>0</v>
      </c>
      <c r="L126" s="945">
        <v>0</v>
      </c>
      <c r="M126" s="945">
        <v>0</v>
      </c>
      <c r="N126" s="945">
        <v>0</v>
      </c>
      <c r="O126" s="945">
        <v>0</v>
      </c>
      <c r="P126" s="945">
        <v>0</v>
      </c>
      <c r="Q126" s="945">
        <v>0</v>
      </c>
      <c r="R126" s="945">
        <v>32027300</v>
      </c>
      <c r="S126" s="945">
        <v>0</v>
      </c>
      <c r="T126" s="945">
        <v>1185633</v>
      </c>
      <c r="U126" s="945">
        <v>1462280</v>
      </c>
      <c r="V126" s="945">
        <v>0</v>
      </c>
      <c r="W126" s="945">
        <v>124906</v>
      </c>
      <c r="X126" s="945">
        <v>154051</v>
      </c>
      <c r="Y126" s="945">
        <v>0</v>
      </c>
      <c r="Z126" s="945">
        <v>372</v>
      </c>
      <c r="AA126" s="945">
        <v>458</v>
      </c>
      <c r="AB126" s="945">
        <v>0</v>
      </c>
      <c r="AC126" s="945">
        <v>0</v>
      </c>
      <c r="AD126" s="945">
        <v>0</v>
      </c>
      <c r="AE126" s="945">
        <v>0</v>
      </c>
      <c r="AF126" s="945">
        <v>0</v>
      </c>
      <c r="AG126" s="945">
        <v>0</v>
      </c>
      <c r="AH126" s="945">
        <v>0</v>
      </c>
      <c r="AI126" s="945">
        <v>0</v>
      </c>
      <c r="AJ126" s="945">
        <v>0</v>
      </c>
      <c r="AK126" s="945">
        <v>0</v>
      </c>
      <c r="AL126" s="945">
        <v>424116</v>
      </c>
      <c r="AM126" s="945">
        <v>523076</v>
      </c>
      <c r="AN126" s="945">
        <v>0</v>
      </c>
      <c r="AO126" s="945">
        <v>4887718</v>
      </c>
      <c r="AP126" s="945">
        <v>6028185</v>
      </c>
      <c r="AQ126" s="945">
        <v>0</v>
      </c>
      <c r="AR126" s="945">
        <v>21721876</v>
      </c>
      <c r="AS126" s="945">
        <v>9726213</v>
      </c>
      <c r="AT126" s="945">
        <v>11995663</v>
      </c>
      <c r="AU126" s="945">
        <v>0</v>
      </c>
      <c r="AV126" s="945">
        <v>3130916</v>
      </c>
      <c r="AW126" s="945">
        <v>1401903</v>
      </c>
      <c r="AX126" s="945">
        <v>1729013</v>
      </c>
      <c r="AY126" s="945">
        <v>0</v>
      </c>
      <c r="AZ126" s="945">
        <v>24852792</v>
      </c>
      <c r="BA126" s="945">
        <v>11128116</v>
      </c>
      <c r="BB126" s="945">
        <v>13724676</v>
      </c>
      <c r="BC126" s="945">
        <v>0</v>
      </c>
      <c r="BD126" s="945">
        <v>0</v>
      </c>
      <c r="BE126" s="945">
        <v>0</v>
      </c>
      <c r="BF126" s="945">
        <v>0</v>
      </c>
      <c r="BG126" s="945">
        <v>0</v>
      </c>
      <c r="BH126" s="945">
        <v>0</v>
      </c>
      <c r="BI126" s="945">
        <v>0</v>
      </c>
      <c r="BJ126" s="945">
        <v>0</v>
      </c>
      <c r="BK126" s="945">
        <v>0</v>
      </c>
      <c r="BL126" s="945">
        <v>0</v>
      </c>
      <c r="BM126" s="945">
        <v>0</v>
      </c>
      <c r="BN126" s="945">
        <v>0</v>
      </c>
      <c r="BO126" s="945">
        <v>0</v>
      </c>
      <c r="BP126" s="945">
        <v>-7683372</v>
      </c>
      <c r="BQ126" s="945">
        <v>-6984884</v>
      </c>
      <c r="BR126" s="945">
        <v>-8614690</v>
      </c>
      <c r="BS126" s="945">
        <v>0</v>
      </c>
      <c r="BT126" s="945">
        <v>-23282945</v>
      </c>
      <c r="BU126" s="945">
        <v>183553910</v>
      </c>
      <c r="BV126" s="945">
        <v>-3870932</v>
      </c>
      <c r="BW126" s="945">
        <v>0</v>
      </c>
      <c r="BX126" s="945">
        <v>69000</v>
      </c>
      <c r="BY126" s="945">
        <v>0</v>
      </c>
      <c r="BZ126" s="945">
        <v>204358</v>
      </c>
      <c r="CA126" s="945">
        <v>-13800000</v>
      </c>
      <c r="CB126" s="945">
        <v>0</v>
      </c>
      <c r="CC126" s="945">
        <v>-25100000</v>
      </c>
      <c r="CD126" s="945">
        <v>-7600000</v>
      </c>
      <c r="CE126" s="945">
        <v>-32700000</v>
      </c>
      <c r="CF126" s="945">
        <v>-27450245</v>
      </c>
      <c r="CG126" s="945">
        <v>-9060252</v>
      </c>
      <c r="CH126" s="945">
        <v>-8235072</v>
      </c>
      <c r="CI126" s="945">
        <v>-10154920</v>
      </c>
      <c r="CJ126" s="945">
        <v>0</v>
      </c>
      <c r="CK126" s="945">
        <v>-5353036</v>
      </c>
      <c r="CL126" s="945">
        <v>5397487</v>
      </c>
      <c r="CM126" s="945">
        <v>-6997355</v>
      </c>
      <c r="CN126" s="945">
        <v>-62406</v>
      </c>
      <c r="CO126" s="945">
        <v>0</v>
      </c>
      <c r="CP126" s="945">
        <v>0</v>
      </c>
      <c r="CQ126" s="945">
        <v>0</v>
      </c>
      <c r="CR126" s="945">
        <v>-40556</v>
      </c>
      <c r="CS126" s="945">
        <v>-8971227</v>
      </c>
      <c r="CT126" s="945">
        <v>-286114</v>
      </c>
      <c r="CU126" s="945">
        <v>-834837</v>
      </c>
      <c r="CV126" s="945">
        <v>-2125</v>
      </c>
      <c r="CW126" s="945">
        <v>0</v>
      </c>
      <c r="CX126" s="945">
        <v>0</v>
      </c>
      <c r="CY126" s="945">
        <v>-15925860</v>
      </c>
      <c r="CZ126" s="945">
        <v>0</v>
      </c>
      <c r="DA126" s="945">
        <v>161111815</v>
      </c>
      <c r="DB126" s="945">
        <v>223221665</v>
      </c>
      <c r="DC126" s="945">
        <v>182121786</v>
      </c>
      <c r="DD126" s="945">
        <v>-270932</v>
      </c>
      <c r="DE126" s="945">
        <v>22820309</v>
      </c>
      <c r="DF126" s="945">
        <v>-29189610</v>
      </c>
      <c r="DG126" s="945">
        <v>0</v>
      </c>
      <c r="DH126" s="945">
        <v>-10159799</v>
      </c>
      <c r="DI126" s="945">
        <v>-27450245</v>
      </c>
      <c r="DJ126" s="205"/>
      <c r="DK126" s="205"/>
      <c r="DL126" t="s">
        <v>913</v>
      </c>
      <c r="DM126" t="s">
        <v>913</v>
      </c>
      <c r="DN126" s="1419" t="s">
        <v>5499</v>
      </c>
      <c r="DO126" s="194" t="s">
        <v>4294</v>
      </c>
      <c r="DP126" s="1253" t="s">
        <v>4471</v>
      </c>
    </row>
    <row r="127" spans="1:120" s="194" customFormat="1" x14ac:dyDescent="0.25">
      <c r="A127" s="779">
        <v>123</v>
      </c>
      <c r="B127" s="706" t="s">
        <v>327</v>
      </c>
      <c r="C127" s="1255" t="s">
        <v>328</v>
      </c>
      <c r="D127" s="945">
        <v>230516</v>
      </c>
      <c r="E127" s="945">
        <v>2195737</v>
      </c>
      <c r="F127" s="945">
        <v>89760</v>
      </c>
      <c r="G127" s="945">
        <v>230516</v>
      </c>
      <c r="H127" s="945">
        <v>2349916</v>
      </c>
      <c r="I127" s="945">
        <v>1155723</v>
      </c>
      <c r="J127" s="945">
        <v>0</v>
      </c>
      <c r="K127" s="945">
        <v>0</v>
      </c>
      <c r="L127" s="945">
        <v>0</v>
      </c>
      <c r="M127" s="945">
        <v>0</v>
      </c>
      <c r="N127" s="945">
        <v>0</v>
      </c>
      <c r="O127" s="945">
        <v>0</v>
      </c>
      <c r="P127" s="945">
        <v>0</v>
      </c>
      <c r="Q127" s="945">
        <v>0</v>
      </c>
      <c r="R127" s="945">
        <v>26052051</v>
      </c>
      <c r="S127" s="945">
        <v>188750</v>
      </c>
      <c r="T127" s="945">
        <v>1716273</v>
      </c>
      <c r="U127" s="945">
        <v>385145</v>
      </c>
      <c r="V127" s="945">
        <v>42794</v>
      </c>
      <c r="W127" s="945">
        <v>137924</v>
      </c>
      <c r="X127" s="945">
        <v>30481</v>
      </c>
      <c r="Y127" s="945">
        <v>3387</v>
      </c>
      <c r="Z127" s="945">
        <v>10669</v>
      </c>
      <c r="AA127" s="945">
        <v>2401</v>
      </c>
      <c r="AB127" s="945">
        <v>267</v>
      </c>
      <c r="AC127" s="945">
        <v>3506</v>
      </c>
      <c r="AD127" s="945">
        <v>789</v>
      </c>
      <c r="AE127" s="945">
        <v>88</v>
      </c>
      <c r="AF127" s="945">
        <v>12683</v>
      </c>
      <c r="AG127" s="945">
        <v>2854</v>
      </c>
      <c r="AH127" s="945">
        <v>317</v>
      </c>
      <c r="AI127" s="945">
        <v>0</v>
      </c>
      <c r="AJ127" s="945">
        <v>0</v>
      </c>
      <c r="AK127" s="945">
        <v>0</v>
      </c>
      <c r="AL127" s="945">
        <v>326935</v>
      </c>
      <c r="AM127" s="945">
        <v>73463</v>
      </c>
      <c r="AN127" s="945">
        <v>8163</v>
      </c>
      <c r="AO127" s="945">
        <v>1923392</v>
      </c>
      <c r="AP127" s="945">
        <v>432631</v>
      </c>
      <c r="AQ127" s="945">
        <v>48070</v>
      </c>
      <c r="AR127" s="945">
        <v>7344700</v>
      </c>
      <c r="AS127" s="945">
        <v>5998734</v>
      </c>
      <c r="AT127" s="945">
        <v>1211369</v>
      </c>
      <c r="AU127" s="945">
        <v>134597</v>
      </c>
      <c r="AV127" s="945">
        <v>1175999</v>
      </c>
      <c r="AW127" s="945">
        <v>941075</v>
      </c>
      <c r="AX127" s="945">
        <v>211432</v>
      </c>
      <c r="AY127" s="945">
        <v>23492</v>
      </c>
      <c r="AZ127" s="945">
        <v>8520699</v>
      </c>
      <c r="BA127" s="945">
        <v>6939809</v>
      </c>
      <c r="BB127" s="945">
        <v>1422801</v>
      </c>
      <c r="BC127" s="945">
        <v>158089</v>
      </c>
      <c r="BD127" s="945">
        <v>0</v>
      </c>
      <c r="BE127" s="945">
        <v>0</v>
      </c>
      <c r="BF127" s="945">
        <v>0</v>
      </c>
      <c r="BG127" s="945">
        <v>0</v>
      </c>
      <c r="BH127" s="945">
        <v>0</v>
      </c>
      <c r="BI127" s="945">
        <v>0</v>
      </c>
      <c r="BJ127" s="945">
        <v>0</v>
      </c>
      <c r="BK127" s="945">
        <v>0</v>
      </c>
      <c r="BL127" s="945">
        <v>0</v>
      </c>
      <c r="BM127" s="945">
        <v>0</v>
      </c>
      <c r="BN127" s="945">
        <v>0</v>
      </c>
      <c r="BO127" s="945">
        <v>0</v>
      </c>
      <c r="BP127" s="945">
        <v>-922209</v>
      </c>
      <c r="BQ127" s="945">
        <v>-737767</v>
      </c>
      <c r="BR127" s="945">
        <v>-165998</v>
      </c>
      <c r="BS127" s="945">
        <v>-18444</v>
      </c>
      <c r="BT127" s="945">
        <v>-1844417</v>
      </c>
      <c r="BU127" s="945">
        <v>71928274</v>
      </c>
      <c r="BV127" s="945">
        <v>-421698</v>
      </c>
      <c r="BW127" s="945">
        <v>0</v>
      </c>
      <c r="BX127" s="945">
        <v>0</v>
      </c>
      <c r="BY127" s="945">
        <v>0</v>
      </c>
      <c r="BZ127" s="945">
        <v>0</v>
      </c>
      <c r="CA127" s="945">
        <v>-476677</v>
      </c>
      <c r="CB127" s="945">
        <v>0</v>
      </c>
      <c r="CC127" s="945">
        <v>-2145215</v>
      </c>
      <c r="CD127" s="945">
        <v>-5131556</v>
      </c>
      <c r="CE127" s="945">
        <v>-7276771</v>
      </c>
      <c r="CF127" s="945">
        <v>-6267437</v>
      </c>
      <c r="CG127" s="945">
        <v>-3133716</v>
      </c>
      <c r="CH127" s="945">
        <v>-2506975</v>
      </c>
      <c r="CI127" s="945">
        <v>-564071</v>
      </c>
      <c r="CJ127" s="945">
        <v>-62676</v>
      </c>
      <c r="CK127" s="945">
        <v>-5833689</v>
      </c>
      <c r="CL127" s="945">
        <v>1623127</v>
      </c>
      <c r="CM127" s="945">
        <v>-3638732</v>
      </c>
      <c r="CN127" s="945">
        <v>-196902</v>
      </c>
      <c r="CO127" s="945">
        <v>-31758</v>
      </c>
      <c r="CP127" s="945">
        <v>-31758</v>
      </c>
      <c r="CQ127" s="945">
        <v>-8879</v>
      </c>
      <c r="CR127" s="945">
        <v>0</v>
      </c>
      <c r="CS127" s="945">
        <v>-3200995</v>
      </c>
      <c r="CT127" s="945">
        <v>-2541</v>
      </c>
      <c r="CU127" s="945">
        <v>-2319</v>
      </c>
      <c r="CV127" s="945">
        <v>0</v>
      </c>
      <c r="CW127" s="945">
        <v>0</v>
      </c>
      <c r="CX127" s="945">
        <v>0</v>
      </c>
      <c r="CY127" s="945">
        <v>-4643188</v>
      </c>
      <c r="CZ127" s="945">
        <v>0</v>
      </c>
      <c r="DA127" s="945">
        <v>62525478</v>
      </c>
      <c r="DB127" s="945">
        <v>87058913</v>
      </c>
      <c r="DC127" s="945">
        <v>64017464</v>
      </c>
      <c r="DD127" s="945">
        <v>-251742</v>
      </c>
      <c r="DE127" s="945">
        <v>751432</v>
      </c>
      <c r="DF127" s="945">
        <v>-687138</v>
      </c>
      <c r="DG127" s="945">
        <v>0</v>
      </c>
      <c r="DH127" s="945">
        <v>-664437</v>
      </c>
      <c r="DI127" s="945">
        <v>-6267437</v>
      </c>
      <c r="DJ127" s="205"/>
      <c r="DK127" s="205"/>
      <c r="DL127" t="s">
        <v>913</v>
      </c>
      <c r="DM127" t="s">
        <v>913</v>
      </c>
      <c r="DN127" s="1419" t="s">
        <v>5499</v>
      </c>
      <c r="DO127" s="194" t="s">
        <v>4295</v>
      </c>
      <c r="DP127" s="1253" t="s">
        <v>4470</v>
      </c>
    </row>
    <row r="128" spans="1:120" s="194" customFormat="1" x14ac:dyDescent="0.25">
      <c r="A128" s="199">
        <v>124</v>
      </c>
      <c r="B128" s="706" t="s">
        <v>329</v>
      </c>
      <c r="C128" s="1255" t="s">
        <v>330</v>
      </c>
      <c r="D128" s="945">
        <v>123427</v>
      </c>
      <c r="E128" s="945">
        <v>996230</v>
      </c>
      <c r="F128" s="945">
        <v>0</v>
      </c>
      <c r="G128" s="945">
        <v>123427</v>
      </c>
      <c r="H128" s="945">
        <v>0</v>
      </c>
      <c r="I128" s="945">
        <v>0</v>
      </c>
      <c r="J128" s="945">
        <v>0</v>
      </c>
      <c r="K128" s="945">
        <v>0</v>
      </c>
      <c r="L128" s="945">
        <v>0</v>
      </c>
      <c r="M128" s="945">
        <v>0</v>
      </c>
      <c r="N128" s="945">
        <v>0</v>
      </c>
      <c r="O128" s="945">
        <v>0</v>
      </c>
      <c r="P128" s="945">
        <v>0</v>
      </c>
      <c r="Q128" s="945">
        <v>0</v>
      </c>
      <c r="R128" s="945">
        <v>7387750</v>
      </c>
      <c r="S128" s="945">
        <v>0</v>
      </c>
      <c r="T128" s="945">
        <v>1123413</v>
      </c>
      <c r="U128" s="945">
        <v>252768</v>
      </c>
      <c r="V128" s="945">
        <v>28085</v>
      </c>
      <c r="W128" s="945">
        <v>38416</v>
      </c>
      <c r="X128" s="945">
        <v>8644</v>
      </c>
      <c r="Y128" s="945">
        <v>960</v>
      </c>
      <c r="Z128" s="945">
        <v>2718</v>
      </c>
      <c r="AA128" s="945">
        <v>611</v>
      </c>
      <c r="AB128" s="945">
        <v>68</v>
      </c>
      <c r="AC128" s="945">
        <v>0</v>
      </c>
      <c r="AD128" s="945">
        <v>0</v>
      </c>
      <c r="AE128" s="945">
        <v>0</v>
      </c>
      <c r="AF128" s="945">
        <v>0</v>
      </c>
      <c r="AG128" s="945">
        <v>0</v>
      </c>
      <c r="AH128" s="945">
        <v>0</v>
      </c>
      <c r="AI128" s="945">
        <v>0</v>
      </c>
      <c r="AJ128" s="945">
        <v>0</v>
      </c>
      <c r="AK128" s="945">
        <v>0</v>
      </c>
      <c r="AL128" s="945">
        <v>149726</v>
      </c>
      <c r="AM128" s="945">
        <v>33688</v>
      </c>
      <c r="AN128" s="945">
        <v>3743</v>
      </c>
      <c r="AO128" s="945">
        <v>525592</v>
      </c>
      <c r="AP128" s="945">
        <v>118258</v>
      </c>
      <c r="AQ128" s="945">
        <v>13140</v>
      </c>
      <c r="AR128" s="945">
        <v>2156857</v>
      </c>
      <c r="AS128" s="945">
        <v>1725486</v>
      </c>
      <c r="AT128" s="945">
        <v>388234</v>
      </c>
      <c r="AU128" s="945">
        <v>43137</v>
      </c>
      <c r="AV128" s="945">
        <v>536067</v>
      </c>
      <c r="AW128" s="945">
        <v>428854</v>
      </c>
      <c r="AX128" s="945">
        <v>96492</v>
      </c>
      <c r="AY128" s="945">
        <v>10721</v>
      </c>
      <c r="AZ128" s="945">
        <v>2692924</v>
      </c>
      <c r="BA128" s="945">
        <v>2154340</v>
      </c>
      <c r="BB128" s="945">
        <v>484726</v>
      </c>
      <c r="BC128" s="945">
        <v>53858</v>
      </c>
      <c r="BD128" s="945">
        <v>0</v>
      </c>
      <c r="BE128" s="945">
        <v>0</v>
      </c>
      <c r="BF128" s="945">
        <v>0</v>
      </c>
      <c r="BG128" s="945">
        <v>0</v>
      </c>
      <c r="BH128" s="945">
        <v>0</v>
      </c>
      <c r="BI128" s="945">
        <v>0</v>
      </c>
      <c r="BJ128" s="945">
        <v>0</v>
      </c>
      <c r="BK128" s="945">
        <v>0</v>
      </c>
      <c r="BL128" s="945">
        <v>0</v>
      </c>
      <c r="BM128" s="945">
        <v>0</v>
      </c>
      <c r="BN128" s="945">
        <v>0</v>
      </c>
      <c r="BO128" s="945">
        <v>0</v>
      </c>
      <c r="BP128" s="945">
        <v>884590</v>
      </c>
      <c r="BQ128" s="945">
        <v>707672</v>
      </c>
      <c r="BR128" s="945">
        <v>159226</v>
      </c>
      <c r="BS128" s="945">
        <v>17692</v>
      </c>
      <c r="BT128" s="945">
        <v>1769179</v>
      </c>
      <c r="BU128" s="945">
        <v>23465277</v>
      </c>
      <c r="BV128" s="945">
        <v>105266</v>
      </c>
      <c r="BW128" s="945">
        <v>0</v>
      </c>
      <c r="BX128" s="945">
        <v>1218401</v>
      </c>
      <c r="BY128" s="945">
        <v>0</v>
      </c>
      <c r="BZ128" s="945">
        <v>8056</v>
      </c>
      <c r="CA128" s="945">
        <v>-1889975</v>
      </c>
      <c r="CB128" s="945">
        <v>0</v>
      </c>
      <c r="CC128" s="945">
        <v>-1570500</v>
      </c>
      <c r="CD128" s="945">
        <v>-239001</v>
      </c>
      <c r="CE128" s="945">
        <v>-1809501</v>
      </c>
      <c r="CF128" s="945">
        <v>1718762</v>
      </c>
      <c r="CG128" s="945">
        <v>859377</v>
      </c>
      <c r="CH128" s="945">
        <v>687508</v>
      </c>
      <c r="CI128" s="945">
        <v>154689</v>
      </c>
      <c r="CJ128" s="945">
        <v>17187</v>
      </c>
      <c r="CK128" s="945">
        <v>-4270503</v>
      </c>
      <c r="CL128" s="945">
        <v>591069</v>
      </c>
      <c r="CM128" s="945">
        <v>-1890170</v>
      </c>
      <c r="CN128" s="945">
        <v>-50594</v>
      </c>
      <c r="CO128" s="945">
        <v>0</v>
      </c>
      <c r="CP128" s="945">
        <v>0</v>
      </c>
      <c r="CQ128" s="945">
        <v>0</v>
      </c>
      <c r="CR128" s="945">
        <v>0</v>
      </c>
      <c r="CS128" s="945">
        <v>-946778</v>
      </c>
      <c r="CT128" s="945">
        <v>-122806</v>
      </c>
      <c r="CU128" s="945">
        <v>-47203</v>
      </c>
      <c r="CV128" s="945">
        <v>0</v>
      </c>
      <c r="CW128" s="945">
        <v>0</v>
      </c>
      <c r="CX128" s="945">
        <v>0</v>
      </c>
      <c r="CY128" s="945">
        <v>-1271358</v>
      </c>
      <c r="CZ128" s="945">
        <v>0</v>
      </c>
      <c r="DA128" s="945">
        <v>26303420</v>
      </c>
      <c r="DB128" s="945">
        <v>32435363</v>
      </c>
      <c r="DC128" s="945">
        <v>22164888</v>
      </c>
      <c r="DD128" s="945">
        <v>-629176</v>
      </c>
      <c r="DE128" s="945">
        <v>2194562</v>
      </c>
      <c r="DF128" s="945">
        <v>-1553474</v>
      </c>
      <c r="DG128" s="945">
        <v>-57292</v>
      </c>
      <c r="DH128" s="945">
        <v>-1339883</v>
      </c>
      <c r="DI128" s="945">
        <v>1718762</v>
      </c>
      <c r="DJ128" s="205"/>
      <c r="DK128" s="205"/>
      <c r="DL128" t="s">
        <v>913</v>
      </c>
      <c r="DM128" t="s">
        <v>913</v>
      </c>
      <c r="DN128" s="1419" t="s">
        <v>6951</v>
      </c>
      <c r="DO128" s="194" t="s">
        <v>4296</v>
      </c>
      <c r="DP128" s="1253" t="s">
        <v>4475</v>
      </c>
    </row>
    <row r="129" spans="1:120" s="194" customFormat="1" x14ac:dyDescent="0.25">
      <c r="A129" s="779">
        <v>125</v>
      </c>
      <c r="B129" s="706" t="s">
        <v>331</v>
      </c>
      <c r="C129" s="1255" t="s">
        <v>332</v>
      </c>
      <c r="D129" s="945">
        <v>183360</v>
      </c>
      <c r="E129" s="945">
        <v>1382337</v>
      </c>
      <c r="F129" s="945">
        <v>65424</v>
      </c>
      <c r="G129" s="945">
        <v>183360</v>
      </c>
      <c r="H129" s="945">
        <v>1468009</v>
      </c>
      <c r="I129" s="945">
        <v>12951</v>
      </c>
      <c r="J129" s="945">
        <v>149</v>
      </c>
      <c r="K129" s="945">
        <v>0</v>
      </c>
      <c r="L129" s="945">
        <v>0</v>
      </c>
      <c r="M129" s="945">
        <v>0</v>
      </c>
      <c r="N129" s="945">
        <v>37365</v>
      </c>
      <c r="O129" s="945">
        <v>0</v>
      </c>
      <c r="P129" s="945">
        <v>0</v>
      </c>
      <c r="Q129" s="945">
        <v>0</v>
      </c>
      <c r="R129" s="945">
        <v>18010450</v>
      </c>
      <c r="S129" s="945">
        <v>147250</v>
      </c>
      <c r="T129" s="945">
        <v>1277999</v>
      </c>
      <c r="U129" s="945">
        <v>319500</v>
      </c>
      <c r="V129" s="945">
        <v>0</v>
      </c>
      <c r="W129" s="945">
        <v>95569</v>
      </c>
      <c r="X129" s="945">
        <v>23414</v>
      </c>
      <c r="Y129" s="945">
        <v>0</v>
      </c>
      <c r="Z129" s="945">
        <v>0</v>
      </c>
      <c r="AA129" s="945">
        <v>0</v>
      </c>
      <c r="AB129" s="945">
        <v>0</v>
      </c>
      <c r="AC129" s="945">
        <v>3733</v>
      </c>
      <c r="AD129" s="945">
        <v>933</v>
      </c>
      <c r="AE129" s="945">
        <v>0</v>
      </c>
      <c r="AF129" s="945">
        <v>0</v>
      </c>
      <c r="AG129" s="945">
        <v>0</v>
      </c>
      <c r="AH129" s="945">
        <v>0</v>
      </c>
      <c r="AI129" s="945">
        <v>0</v>
      </c>
      <c r="AJ129" s="945">
        <v>0</v>
      </c>
      <c r="AK129" s="945">
        <v>0</v>
      </c>
      <c r="AL129" s="945">
        <v>145177</v>
      </c>
      <c r="AM129" s="945">
        <v>31091</v>
      </c>
      <c r="AN129" s="945">
        <v>0</v>
      </c>
      <c r="AO129" s="945">
        <v>2332987</v>
      </c>
      <c r="AP129" s="945">
        <v>529705</v>
      </c>
      <c r="AQ129" s="945">
        <v>0</v>
      </c>
      <c r="AR129" s="945">
        <v>5298944</v>
      </c>
      <c r="AS129" s="945">
        <v>4292989</v>
      </c>
      <c r="AT129" s="945">
        <v>1005955</v>
      </c>
      <c r="AU129" s="945">
        <v>0</v>
      </c>
      <c r="AV129" s="945">
        <v>1024704</v>
      </c>
      <c r="AW129" s="945">
        <v>827937</v>
      </c>
      <c r="AX129" s="945">
        <v>196767</v>
      </c>
      <c r="AY129" s="945">
        <v>0</v>
      </c>
      <c r="AZ129" s="945">
        <v>6323648</v>
      </c>
      <c r="BA129" s="945">
        <v>5120926</v>
      </c>
      <c r="BB129" s="945">
        <v>1202722</v>
      </c>
      <c r="BC129" s="945">
        <v>0</v>
      </c>
      <c r="BD129" s="945">
        <v>0</v>
      </c>
      <c r="BE129" s="945">
        <v>0</v>
      </c>
      <c r="BF129" s="945">
        <v>0</v>
      </c>
      <c r="BG129" s="945">
        <v>0</v>
      </c>
      <c r="BH129" s="945">
        <v>0</v>
      </c>
      <c r="BI129" s="945">
        <v>0</v>
      </c>
      <c r="BJ129" s="945">
        <v>0</v>
      </c>
      <c r="BK129" s="945">
        <v>0</v>
      </c>
      <c r="BL129" s="945">
        <v>0</v>
      </c>
      <c r="BM129" s="945">
        <v>0</v>
      </c>
      <c r="BN129" s="945">
        <v>0</v>
      </c>
      <c r="BO129" s="945">
        <v>0</v>
      </c>
      <c r="BP129" s="945">
        <v>2223285</v>
      </c>
      <c r="BQ129" s="945">
        <v>1778628</v>
      </c>
      <c r="BR129" s="945">
        <v>444657</v>
      </c>
      <c r="BS129" s="945">
        <v>0</v>
      </c>
      <c r="BT129" s="945">
        <v>4446570</v>
      </c>
      <c r="BU129" s="945">
        <v>54721691</v>
      </c>
      <c r="BV129" s="945">
        <v>-619343</v>
      </c>
      <c r="BW129" s="945">
        <v>-13659</v>
      </c>
      <c r="BX129" s="945">
        <v>0</v>
      </c>
      <c r="BY129" s="945">
        <v>0</v>
      </c>
      <c r="BZ129" s="945">
        <v>200655</v>
      </c>
      <c r="CA129" s="945">
        <v>-1977039</v>
      </c>
      <c r="CB129" s="945">
        <v>-54751</v>
      </c>
      <c r="CC129" s="945">
        <v>-655312</v>
      </c>
      <c r="CD129" s="945">
        <v>-3710327</v>
      </c>
      <c r="CE129" s="945">
        <v>-4420390</v>
      </c>
      <c r="CF129" s="945">
        <v>4553673</v>
      </c>
      <c r="CG129" s="945">
        <v>2276839</v>
      </c>
      <c r="CH129" s="945">
        <v>1821470</v>
      </c>
      <c r="CI129" s="945">
        <v>455366</v>
      </c>
      <c r="CJ129" s="945">
        <v>0</v>
      </c>
      <c r="CK129" s="945">
        <v>-4490126</v>
      </c>
      <c r="CL129" s="945">
        <v>1400926</v>
      </c>
      <c r="CM129" s="945">
        <v>-5266898</v>
      </c>
      <c r="CN129" s="945">
        <v>-101772</v>
      </c>
      <c r="CO129" s="945">
        <v>0</v>
      </c>
      <c r="CP129" s="945">
        <v>0</v>
      </c>
      <c r="CQ129" s="945">
        <v>-9467</v>
      </c>
      <c r="CR129" s="945">
        <v>-1527</v>
      </c>
      <c r="CS129" s="945">
        <v>-1985044</v>
      </c>
      <c r="CT129" s="945">
        <v>-142963</v>
      </c>
      <c r="CU129" s="945">
        <v>-61856</v>
      </c>
      <c r="CV129" s="945">
        <v>0</v>
      </c>
      <c r="CW129" s="945">
        <v>0</v>
      </c>
      <c r="CX129" s="945">
        <v>0</v>
      </c>
      <c r="CY129" s="945">
        <v>-5216391</v>
      </c>
      <c r="CZ129" s="945">
        <v>-180451</v>
      </c>
      <c r="DA129" s="945">
        <v>53261908</v>
      </c>
      <c r="DB129" s="945">
        <v>68978298</v>
      </c>
      <c r="DC129" s="945">
        <v>50488319</v>
      </c>
      <c r="DD129" s="945">
        <v>-197936</v>
      </c>
      <c r="DE129" s="945">
        <v>4697497</v>
      </c>
      <c r="DF129" s="945">
        <v>-1744869</v>
      </c>
      <c r="DG129" s="945">
        <v>-86804</v>
      </c>
      <c r="DH129" s="945">
        <v>-3193920</v>
      </c>
      <c r="DI129" s="945">
        <v>4553673</v>
      </c>
      <c r="DJ129" s="205"/>
      <c r="DK129" s="205"/>
      <c r="DL129" t="s">
        <v>913</v>
      </c>
      <c r="DM129" t="s">
        <v>914</v>
      </c>
      <c r="DN129" s="1419" t="s">
        <v>5499</v>
      </c>
      <c r="DO129" s="194" t="s">
        <v>4297</v>
      </c>
      <c r="DP129" s="1253" t="s">
        <v>4470</v>
      </c>
    </row>
    <row r="130" spans="1:120" s="194" customFormat="1" x14ac:dyDescent="0.25">
      <c r="A130" s="199">
        <v>126</v>
      </c>
      <c r="B130" s="706" t="s">
        <v>1193</v>
      </c>
      <c r="C130" s="1255" t="s">
        <v>333</v>
      </c>
      <c r="D130" s="945">
        <v>273556</v>
      </c>
      <c r="E130" s="945">
        <v>2108130</v>
      </c>
      <c r="F130" s="945">
        <v>0</v>
      </c>
      <c r="G130" s="945">
        <v>273556</v>
      </c>
      <c r="H130" s="945">
        <v>0</v>
      </c>
      <c r="I130" s="945">
        <v>638323</v>
      </c>
      <c r="J130" s="945">
        <v>0</v>
      </c>
      <c r="K130" s="945">
        <v>0</v>
      </c>
      <c r="L130" s="945">
        <v>0</v>
      </c>
      <c r="M130" s="945">
        <v>0</v>
      </c>
      <c r="N130" s="945">
        <v>0</v>
      </c>
      <c r="O130" s="945">
        <v>0</v>
      </c>
      <c r="P130" s="945">
        <v>0</v>
      </c>
      <c r="Q130" s="945">
        <v>0</v>
      </c>
      <c r="R130" s="945">
        <v>16510700</v>
      </c>
      <c r="S130" s="945">
        <v>0</v>
      </c>
      <c r="T130" s="945">
        <v>2778949</v>
      </c>
      <c r="U130" s="945">
        <v>0</v>
      </c>
      <c r="V130" s="945">
        <v>56713</v>
      </c>
      <c r="W130" s="945">
        <v>105173</v>
      </c>
      <c r="X130" s="945">
        <v>0</v>
      </c>
      <c r="Y130" s="945">
        <v>2146</v>
      </c>
      <c r="Z130" s="945">
        <v>0</v>
      </c>
      <c r="AA130" s="945">
        <v>0</v>
      </c>
      <c r="AB130" s="945">
        <v>0</v>
      </c>
      <c r="AC130" s="945">
        <v>25320</v>
      </c>
      <c r="AD130" s="945">
        <v>0</v>
      </c>
      <c r="AE130" s="945">
        <v>517</v>
      </c>
      <c r="AF130" s="945">
        <v>343</v>
      </c>
      <c r="AG130" s="945">
        <v>0</v>
      </c>
      <c r="AH130" s="945">
        <v>7</v>
      </c>
      <c r="AI130" s="945">
        <v>735</v>
      </c>
      <c r="AJ130" s="945">
        <v>0</v>
      </c>
      <c r="AK130" s="945">
        <v>15</v>
      </c>
      <c r="AL130" s="945">
        <v>233273</v>
      </c>
      <c r="AM130" s="945">
        <v>0</v>
      </c>
      <c r="AN130" s="945">
        <v>4761</v>
      </c>
      <c r="AO130" s="945">
        <v>3323746</v>
      </c>
      <c r="AP130" s="945">
        <v>0</v>
      </c>
      <c r="AQ130" s="945">
        <v>67832</v>
      </c>
      <c r="AR130" s="945">
        <v>3569150</v>
      </c>
      <c r="AS130" s="945">
        <v>3500190</v>
      </c>
      <c r="AT130" s="945">
        <v>0</v>
      </c>
      <c r="AU130" s="945">
        <v>68960</v>
      </c>
      <c r="AV130" s="945">
        <v>1513478</v>
      </c>
      <c r="AW130" s="945">
        <v>1483208</v>
      </c>
      <c r="AX130" s="945">
        <v>0</v>
      </c>
      <c r="AY130" s="945">
        <v>30270</v>
      </c>
      <c r="AZ130" s="945">
        <v>5082628</v>
      </c>
      <c r="BA130" s="945">
        <v>4983398</v>
      </c>
      <c r="BB130" s="945">
        <v>0</v>
      </c>
      <c r="BC130" s="945">
        <v>99230</v>
      </c>
      <c r="BD130" s="945">
        <v>0</v>
      </c>
      <c r="BE130" s="945">
        <v>0</v>
      </c>
      <c r="BF130" s="945">
        <v>0</v>
      </c>
      <c r="BG130" s="945">
        <v>10591</v>
      </c>
      <c r="BH130" s="945">
        <v>0</v>
      </c>
      <c r="BI130" s="945">
        <v>216</v>
      </c>
      <c r="BJ130" s="945">
        <v>0</v>
      </c>
      <c r="BK130" s="945">
        <v>0</v>
      </c>
      <c r="BL130" s="945">
        <v>0</v>
      </c>
      <c r="BM130" s="945">
        <v>0</v>
      </c>
      <c r="BN130" s="945">
        <v>0</v>
      </c>
      <c r="BO130" s="945">
        <v>0</v>
      </c>
      <c r="BP130" s="945">
        <v>-1677182</v>
      </c>
      <c r="BQ130" s="945">
        <v>-1643638</v>
      </c>
      <c r="BR130" s="945">
        <v>0</v>
      </c>
      <c r="BS130" s="945">
        <v>-33544</v>
      </c>
      <c r="BT130" s="945">
        <v>-3354364</v>
      </c>
      <c r="BU130" s="945">
        <v>35810015</v>
      </c>
      <c r="BV130" s="945">
        <v>-1452069</v>
      </c>
      <c r="BW130" s="945">
        <v>0</v>
      </c>
      <c r="BX130" s="945">
        <v>-549712</v>
      </c>
      <c r="BY130" s="945">
        <v>0</v>
      </c>
      <c r="BZ130" s="945">
        <v>67194</v>
      </c>
      <c r="CA130" s="945">
        <v>-2872963</v>
      </c>
      <c r="CB130" s="945">
        <v>-1</v>
      </c>
      <c r="CC130" s="945">
        <v>-6564020</v>
      </c>
      <c r="CD130" s="945">
        <v>-1863381</v>
      </c>
      <c r="CE130" s="945">
        <v>-8427402</v>
      </c>
      <c r="CF130" s="945">
        <v>-307917</v>
      </c>
      <c r="CG130" s="945">
        <v>-153960</v>
      </c>
      <c r="CH130" s="945">
        <v>-150879</v>
      </c>
      <c r="CI130" s="945">
        <v>0</v>
      </c>
      <c r="CJ130" s="945">
        <v>-3079</v>
      </c>
      <c r="CK130" s="945">
        <v>-8509831</v>
      </c>
      <c r="CL130" s="945">
        <v>881576</v>
      </c>
      <c r="CM130" s="945">
        <v>-3852199</v>
      </c>
      <c r="CN130" s="945">
        <v>-108305</v>
      </c>
      <c r="CO130" s="945">
        <v>-668</v>
      </c>
      <c r="CP130" s="945">
        <v>0</v>
      </c>
      <c r="CQ130" s="945">
        <v>-52493</v>
      </c>
      <c r="CR130" s="945">
        <v>0</v>
      </c>
      <c r="CS130" s="945">
        <v>-1144773</v>
      </c>
      <c r="CT130" s="945">
        <v>-148438</v>
      </c>
      <c r="CU130" s="945">
        <v>-18709</v>
      </c>
      <c r="CV130" s="945">
        <v>-1029</v>
      </c>
      <c r="CW130" s="945">
        <v>0</v>
      </c>
      <c r="CX130" s="945">
        <v>-1163</v>
      </c>
      <c r="CY130" s="945">
        <v>-6749350</v>
      </c>
      <c r="CZ130" s="945">
        <v>0</v>
      </c>
      <c r="DA130" s="945">
        <v>30995091</v>
      </c>
      <c r="DB130" s="945">
        <v>55352191</v>
      </c>
      <c r="DC130" s="945">
        <v>32513122</v>
      </c>
      <c r="DD130" s="945">
        <v>0</v>
      </c>
      <c r="DE130" s="945">
        <v>3539331</v>
      </c>
      <c r="DF130" s="945">
        <v>-2118761</v>
      </c>
      <c r="DG130" s="945">
        <v>-1795972</v>
      </c>
      <c r="DH130" s="945">
        <v>-655606</v>
      </c>
      <c r="DI130" s="945">
        <v>-307917</v>
      </c>
      <c r="DJ130" s="205"/>
      <c r="DK130" s="205"/>
      <c r="DL130" t="s">
        <v>913</v>
      </c>
      <c r="DM130" t="s">
        <v>914</v>
      </c>
      <c r="DN130" s="1419" t="s">
        <v>5499</v>
      </c>
      <c r="DO130" s="194" t="s">
        <v>4298</v>
      </c>
      <c r="DP130" s="1253" t="s">
        <v>4468</v>
      </c>
    </row>
    <row r="131" spans="1:120" s="194" customFormat="1" x14ac:dyDescent="0.25">
      <c r="A131" s="779">
        <v>127</v>
      </c>
      <c r="B131" s="706" t="s">
        <v>1250</v>
      </c>
      <c r="C131" s="1255" t="s">
        <v>335</v>
      </c>
      <c r="D131" s="945">
        <v>26449</v>
      </c>
      <c r="E131" s="945">
        <v>90794</v>
      </c>
      <c r="F131" s="945">
        <v>0</v>
      </c>
      <c r="G131" s="945">
        <v>26449</v>
      </c>
      <c r="H131" s="945">
        <v>0</v>
      </c>
      <c r="I131" s="945">
        <v>0</v>
      </c>
      <c r="J131" s="945">
        <v>0</v>
      </c>
      <c r="K131" s="945">
        <v>0</v>
      </c>
      <c r="L131" s="945">
        <v>0</v>
      </c>
      <c r="M131" s="945">
        <v>0</v>
      </c>
      <c r="N131" s="945">
        <v>0</v>
      </c>
      <c r="O131" s="945">
        <v>0</v>
      </c>
      <c r="P131" s="945">
        <v>0</v>
      </c>
      <c r="Q131" s="945">
        <v>0</v>
      </c>
      <c r="R131" s="945">
        <v>702750</v>
      </c>
      <c r="S131" s="945">
        <v>0</v>
      </c>
      <c r="T131" s="945">
        <v>197303</v>
      </c>
      <c r="U131" s="945">
        <v>0</v>
      </c>
      <c r="V131" s="945">
        <v>0</v>
      </c>
      <c r="W131" s="945">
        <v>4568</v>
      </c>
      <c r="X131" s="945">
        <v>0</v>
      </c>
      <c r="Y131" s="945">
        <v>0</v>
      </c>
      <c r="Z131" s="945">
        <v>0</v>
      </c>
      <c r="AA131" s="945">
        <v>0</v>
      </c>
      <c r="AB131" s="945">
        <v>0</v>
      </c>
      <c r="AC131" s="945">
        <v>2215</v>
      </c>
      <c r="AD131" s="945">
        <v>0</v>
      </c>
      <c r="AE131" s="945">
        <v>0</v>
      </c>
      <c r="AF131" s="945">
        <v>1221</v>
      </c>
      <c r="AG131" s="945">
        <v>0</v>
      </c>
      <c r="AH131" s="945">
        <v>0</v>
      </c>
      <c r="AI131" s="945">
        <v>0</v>
      </c>
      <c r="AJ131" s="945">
        <v>0</v>
      </c>
      <c r="AK131" s="945">
        <v>0</v>
      </c>
      <c r="AL131" s="945">
        <v>14205</v>
      </c>
      <c r="AM131" s="945">
        <v>0</v>
      </c>
      <c r="AN131" s="945">
        <v>0</v>
      </c>
      <c r="AO131" s="945">
        <v>210783</v>
      </c>
      <c r="AP131" s="945">
        <v>0</v>
      </c>
      <c r="AQ131" s="945">
        <v>0</v>
      </c>
      <c r="AR131" s="945">
        <v>130938</v>
      </c>
      <c r="AS131" s="945">
        <v>130938</v>
      </c>
      <c r="AT131" s="945">
        <v>0</v>
      </c>
      <c r="AU131" s="945">
        <v>0</v>
      </c>
      <c r="AV131" s="945">
        <v>99704</v>
      </c>
      <c r="AW131" s="945">
        <v>99704</v>
      </c>
      <c r="AX131" s="945">
        <v>0</v>
      </c>
      <c r="AY131" s="945">
        <v>0</v>
      </c>
      <c r="AZ131" s="945">
        <v>230642</v>
      </c>
      <c r="BA131" s="945">
        <v>230642</v>
      </c>
      <c r="BB131" s="945">
        <v>0</v>
      </c>
      <c r="BC131" s="945">
        <v>0</v>
      </c>
      <c r="BD131" s="945">
        <v>0</v>
      </c>
      <c r="BE131" s="945">
        <v>0</v>
      </c>
      <c r="BF131" s="945">
        <v>0</v>
      </c>
      <c r="BG131" s="945">
        <v>0</v>
      </c>
      <c r="BH131" s="945">
        <v>0</v>
      </c>
      <c r="BI131" s="945">
        <v>0</v>
      </c>
      <c r="BJ131" s="945">
        <v>0</v>
      </c>
      <c r="BK131" s="945">
        <v>0</v>
      </c>
      <c r="BL131" s="945">
        <v>0</v>
      </c>
      <c r="BM131" s="945">
        <v>0</v>
      </c>
      <c r="BN131" s="945">
        <v>0</v>
      </c>
      <c r="BO131" s="945">
        <v>0</v>
      </c>
      <c r="BP131" s="945">
        <v>13143</v>
      </c>
      <c r="BQ131" s="945">
        <v>13143</v>
      </c>
      <c r="BR131" s="945">
        <v>0</v>
      </c>
      <c r="BS131" s="945">
        <v>0</v>
      </c>
      <c r="BT131" s="945">
        <v>26286</v>
      </c>
      <c r="BU131" s="945">
        <v>1226281</v>
      </c>
      <c r="BV131" s="945">
        <v>-8330</v>
      </c>
      <c r="BW131" s="945">
        <v>0</v>
      </c>
      <c r="BX131" s="945">
        <v>0</v>
      </c>
      <c r="BY131" s="945">
        <v>0</v>
      </c>
      <c r="BZ131" s="945">
        <v>721</v>
      </c>
      <c r="CA131" s="945">
        <v>-79495</v>
      </c>
      <c r="CB131" s="945">
        <v>0</v>
      </c>
      <c r="CC131" s="945">
        <v>0</v>
      </c>
      <c r="CD131" s="945">
        <v>-22289</v>
      </c>
      <c r="CE131" s="945">
        <v>-22289</v>
      </c>
      <c r="CF131" s="945">
        <v>90742</v>
      </c>
      <c r="CG131" s="945">
        <v>45370</v>
      </c>
      <c r="CH131" s="945">
        <v>45372</v>
      </c>
      <c r="CI131" s="945">
        <v>0</v>
      </c>
      <c r="CJ131" s="945">
        <v>0</v>
      </c>
      <c r="CK131" s="945">
        <v>-614680</v>
      </c>
      <c r="CL131" s="945">
        <v>19656</v>
      </c>
      <c r="CM131" s="945">
        <v>-51552</v>
      </c>
      <c r="CN131" s="945">
        <v>-6614</v>
      </c>
      <c r="CO131" s="945">
        <v>-2373</v>
      </c>
      <c r="CP131" s="945">
        <v>-2373</v>
      </c>
      <c r="CQ131" s="945">
        <v>-4544</v>
      </c>
      <c r="CR131" s="945">
        <v>0</v>
      </c>
      <c r="CS131" s="945">
        <v>-18941</v>
      </c>
      <c r="CT131" s="945">
        <v>-2906</v>
      </c>
      <c r="CU131" s="945">
        <v>-2529</v>
      </c>
      <c r="CV131" s="945">
        <v>-1347</v>
      </c>
      <c r="CW131" s="945">
        <v>0</v>
      </c>
      <c r="CX131" s="945">
        <v>0</v>
      </c>
      <c r="CY131" s="945">
        <v>-394754</v>
      </c>
      <c r="CZ131" s="945">
        <v>0</v>
      </c>
      <c r="DA131" s="945">
        <v>1315401</v>
      </c>
      <c r="DB131" s="945">
        <v>2385317</v>
      </c>
      <c r="DC131" s="945">
        <v>1100778</v>
      </c>
      <c r="DD131" s="945">
        <v>0</v>
      </c>
      <c r="DE131" s="945">
        <v>96814</v>
      </c>
      <c r="DF131" s="945">
        <v>-13173</v>
      </c>
      <c r="DG131" s="945">
        <v>0</v>
      </c>
      <c r="DH131" s="945">
        <v>-28483</v>
      </c>
      <c r="DI131" s="945">
        <v>90742</v>
      </c>
      <c r="DJ131" s="205"/>
      <c r="DK131" s="205"/>
      <c r="DL131" t="s">
        <v>913</v>
      </c>
      <c r="DM131" t="s">
        <v>913</v>
      </c>
      <c r="DN131" s="1419" t="s">
        <v>5499</v>
      </c>
      <c r="DO131" s="194" t="s">
        <v>4299</v>
      </c>
      <c r="DP131" s="1253" t="s">
        <v>4473</v>
      </c>
    </row>
    <row r="132" spans="1:120" s="194" customFormat="1" x14ac:dyDescent="0.25">
      <c r="A132" s="199">
        <v>128</v>
      </c>
      <c r="B132" s="706" t="s">
        <v>336</v>
      </c>
      <c r="C132" s="1255" t="s">
        <v>337</v>
      </c>
      <c r="D132" s="945">
        <v>684130</v>
      </c>
      <c r="E132" s="945">
        <v>1027091</v>
      </c>
      <c r="F132" s="945">
        <v>0</v>
      </c>
      <c r="G132" s="945">
        <v>684130</v>
      </c>
      <c r="H132" s="945">
        <v>0</v>
      </c>
      <c r="I132" s="945">
        <v>0</v>
      </c>
      <c r="J132" s="945">
        <v>0</v>
      </c>
      <c r="K132" s="945">
        <v>0</v>
      </c>
      <c r="L132" s="945">
        <v>0</v>
      </c>
      <c r="M132" s="945">
        <v>0</v>
      </c>
      <c r="N132" s="945">
        <v>0</v>
      </c>
      <c r="O132" s="945">
        <v>0</v>
      </c>
      <c r="P132" s="945">
        <v>0</v>
      </c>
      <c r="Q132" s="945">
        <v>0</v>
      </c>
      <c r="R132" s="945">
        <v>37017750</v>
      </c>
      <c r="S132" s="945">
        <v>0</v>
      </c>
      <c r="T132" s="945">
        <v>1790572</v>
      </c>
      <c r="U132" s="945">
        <v>2208372</v>
      </c>
      <c r="V132" s="945">
        <v>0</v>
      </c>
      <c r="W132" s="945">
        <v>144369</v>
      </c>
      <c r="X132" s="945">
        <v>178055</v>
      </c>
      <c r="Y132" s="945">
        <v>0</v>
      </c>
      <c r="Z132" s="945">
        <v>0</v>
      </c>
      <c r="AA132" s="945">
        <v>0</v>
      </c>
      <c r="AB132" s="945">
        <v>0</v>
      </c>
      <c r="AC132" s="945">
        <v>0</v>
      </c>
      <c r="AD132" s="945">
        <v>0</v>
      </c>
      <c r="AE132" s="945">
        <v>0</v>
      </c>
      <c r="AF132" s="945">
        <v>0</v>
      </c>
      <c r="AG132" s="945">
        <v>0</v>
      </c>
      <c r="AH132" s="945">
        <v>0</v>
      </c>
      <c r="AI132" s="945">
        <v>0</v>
      </c>
      <c r="AJ132" s="945">
        <v>0</v>
      </c>
      <c r="AK132" s="945">
        <v>0</v>
      </c>
      <c r="AL132" s="945">
        <v>180772</v>
      </c>
      <c r="AM132" s="945">
        <v>222952</v>
      </c>
      <c r="AN132" s="945">
        <v>0</v>
      </c>
      <c r="AO132" s="945">
        <v>8232379</v>
      </c>
      <c r="AP132" s="945">
        <v>10153267</v>
      </c>
      <c r="AQ132" s="945">
        <v>0</v>
      </c>
      <c r="AR132" s="945">
        <v>32305066</v>
      </c>
      <c r="AS132" s="945">
        <v>14464955</v>
      </c>
      <c r="AT132" s="945">
        <v>17840111</v>
      </c>
      <c r="AU132" s="945">
        <v>0</v>
      </c>
      <c r="AV132" s="945">
        <v>5037739</v>
      </c>
      <c r="AW132" s="945">
        <v>2255704</v>
      </c>
      <c r="AX132" s="945">
        <v>2782035</v>
      </c>
      <c r="AY132" s="945">
        <v>0</v>
      </c>
      <c r="AZ132" s="945">
        <v>37342805</v>
      </c>
      <c r="BA132" s="945">
        <v>16720659</v>
      </c>
      <c r="BB132" s="945">
        <v>20622146</v>
      </c>
      <c r="BC132" s="945">
        <v>0</v>
      </c>
      <c r="BD132" s="945">
        <v>0</v>
      </c>
      <c r="BE132" s="945">
        <v>0</v>
      </c>
      <c r="BF132" s="945">
        <v>0</v>
      </c>
      <c r="BG132" s="945">
        <v>35149</v>
      </c>
      <c r="BH132" s="945">
        <v>43350</v>
      </c>
      <c r="BI132" s="945">
        <v>0</v>
      </c>
      <c r="BJ132" s="945">
        <v>0</v>
      </c>
      <c r="BK132" s="945">
        <v>0</v>
      </c>
      <c r="BL132" s="945">
        <v>0</v>
      </c>
      <c r="BM132" s="945">
        <v>0</v>
      </c>
      <c r="BN132" s="945">
        <v>0</v>
      </c>
      <c r="BO132" s="945">
        <v>0</v>
      </c>
      <c r="BP132" s="945">
        <v>7905291</v>
      </c>
      <c r="BQ132" s="945">
        <v>7186628</v>
      </c>
      <c r="BR132" s="945">
        <v>8863508</v>
      </c>
      <c r="BS132" s="945">
        <v>0</v>
      </c>
      <c r="BT132" s="945">
        <v>23955426</v>
      </c>
      <c r="BU132" s="945">
        <v>271508248</v>
      </c>
      <c r="BV132" s="945">
        <v>-1203964</v>
      </c>
      <c r="BW132" s="945">
        <v>0</v>
      </c>
      <c r="BX132" s="945">
        <v>0</v>
      </c>
      <c r="BY132" s="945">
        <v>0</v>
      </c>
      <c r="BZ132" s="945">
        <v>40912</v>
      </c>
      <c r="CA132" s="945">
        <v>-20273970</v>
      </c>
      <c r="CB132" s="945">
        <v>0</v>
      </c>
      <c r="CC132" s="945">
        <v>-26108809</v>
      </c>
      <c r="CD132" s="945">
        <v>-9319955</v>
      </c>
      <c r="CE132" s="945">
        <v>-35428764</v>
      </c>
      <c r="CF132" s="945">
        <v>40740602</v>
      </c>
      <c r="CG132" s="945">
        <v>13444399</v>
      </c>
      <c r="CH132" s="945">
        <v>12222180</v>
      </c>
      <c r="CI132" s="945">
        <v>15074023</v>
      </c>
      <c r="CJ132" s="945">
        <v>0</v>
      </c>
      <c r="CK132" s="945">
        <v>-7681111</v>
      </c>
      <c r="CL132" s="945">
        <v>7525258</v>
      </c>
      <c r="CM132" s="945">
        <v>-25783001</v>
      </c>
      <c r="CN132" s="945">
        <v>0</v>
      </c>
      <c r="CO132" s="945">
        <v>0</v>
      </c>
      <c r="CP132" s="945">
        <v>0</v>
      </c>
      <c r="CQ132" s="945">
        <v>0</v>
      </c>
      <c r="CR132" s="945">
        <v>0</v>
      </c>
      <c r="CS132" s="945">
        <v>-13729245</v>
      </c>
      <c r="CT132" s="945">
        <v>-717669</v>
      </c>
      <c r="CU132" s="945">
        <v>-399811</v>
      </c>
      <c r="CV132" s="945">
        <v>-8832</v>
      </c>
      <c r="CW132" s="945">
        <v>0</v>
      </c>
      <c r="CX132" s="945">
        <v>0</v>
      </c>
      <c r="CY132" s="945">
        <v>-20938884</v>
      </c>
      <c r="CZ132" s="945">
        <v>0</v>
      </c>
      <c r="DA132" s="945">
        <v>277524628</v>
      </c>
      <c r="DB132" s="945">
        <v>337321257</v>
      </c>
      <c r="DC132" s="945">
        <v>273232299</v>
      </c>
      <c r="DD132" s="945">
        <v>-3274432</v>
      </c>
      <c r="DE132" s="945">
        <v>25439446</v>
      </c>
      <c r="DF132" s="945">
        <v>-33745599</v>
      </c>
      <c r="DG132" s="945">
        <v>0</v>
      </c>
      <c r="DH132" s="945">
        <v>-16184318</v>
      </c>
      <c r="DI132" s="945">
        <v>40740602</v>
      </c>
      <c r="DJ132" s="205"/>
      <c r="DK132" s="205"/>
      <c r="DL132" t="s">
        <v>913</v>
      </c>
      <c r="DM132" t="s">
        <v>913</v>
      </c>
      <c r="DN132" s="1419" t="s">
        <v>5499</v>
      </c>
      <c r="DO132" s="194" t="s">
        <v>4300</v>
      </c>
      <c r="DP132" s="1253" t="s">
        <v>4471</v>
      </c>
    </row>
    <row r="133" spans="1:120" s="194" customFormat="1" x14ac:dyDescent="0.25">
      <c r="A133" s="779">
        <v>129</v>
      </c>
      <c r="B133" s="706" t="s">
        <v>338</v>
      </c>
      <c r="C133" s="1255" t="s">
        <v>339</v>
      </c>
      <c r="D133" s="945">
        <v>552286</v>
      </c>
      <c r="E133" s="945">
        <v>3367426</v>
      </c>
      <c r="F133" s="945">
        <v>0</v>
      </c>
      <c r="G133" s="945">
        <v>552286</v>
      </c>
      <c r="H133" s="945">
        <v>0</v>
      </c>
      <c r="I133" s="945">
        <v>0</v>
      </c>
      <c r="J133" s="945">
        <v>0</v>
      </c>
      <c r="K133" s="945">
        <v>0</v>
      </c>
      <c r="L133" s="945">
        <v>0</v>
      </c>
      <c r="M133" s="945">
        <v>0</v>
      </c>
      <c r="N133" s="945">
        <v>0</v>
      </c>
      <c r="O133" s="945">
        <v>0</v>
      </c>
      <c r="P133" s="945">
        <v>0</v>
      </c>
      <c r="Q133" s="945">
        <v>0</v>
      </c>
      <c r="R133" s="945">
        <v>0</v>
      </c>
      <c r="S133" s="945">
        <v>0</v>
      </c>
      <c r="T133" s="945">
        <v>1076088</v>
      </c>
      <c r="U133" s="945">
        <v>1327174</v>
      </c>
      <c r="V133" s="945">
        <v>0</v>
      </c>
      <c r="W133" s="945">
        <v>0</v>
      </c>
      <c r="X133" s="945">
        <v>0</v>
      </c>
      <c r="Y133" s="945">
        <v>0</v>
      </c>
      <c r="Z133" s="945">
        <v>0</v>
      </c>
      <c r="AA133" s="945">
        <v>0</v>
      </c>
      <c r="AB133" s="945">
        <v>0</v>
      </c>
      <c r="AC133" s="945">
        <v>0</v>
      </c>
      <c r="AD133" s="945">
        <v>0</v>
      </c>
      <c r="AE133" s="945">
        <v>0</v>
      </c>
      <c r="AF133" s="945">
        <v>0</v>
      </c>
      <c r="AG133" s="945">
        <v>0</v>
      </c>
      <c r="AH133" s="945">
        <v>0</v>
      </c>
      <c r="AI133" s="945">
        <v>0</v>
      </c>
      <c r="AJ133" s="945">
        <v>0</v>
      </c>
      <c r="AK133" s="945">
        <v>0</v>
      </c>
      <c r="AL133" s="945">
        <v>72786</v>
      </c>
      <c r="AM133" s="945">
        <v>89769</v>
      </c>
      <c r="AN133" s="945">
        <v>0</v>
      </c>
      <c r="AO133" s="945">
        <v>14991655</v>
      </c>
      <c r="AP133" s="945">
        <v>18489707</v>
      </c>
      <c r="AQ133" s="945">
        <v>0</v>
      </c>
      <c r="AR133" s="945">
        <v>29405711</v>
      </c>
      <c r="AS133" s="945">
        <v>13166736</v>
      </c>
      <c r="AT133" s="945">
        <v>16238975</v>
      </c>
      <c r="AU133" s="945">
        <v>0</v>
      </c>
      <c r="AV133" s="945">
        <v>6977912</v>
      </c>
      <c r="AW133" s="945">
        <v>3124438</v>
      </c>
      <c r="AX133" s="945">
        <v>3853474</v>
      </c>
      <c r="AY133" s="945">
        <v>0</v>
      </c>
      <c r="AZ133" s="945">
        <v>36383623</v>
      </c>
      <c r="BA133" s="945">
        <v>16291174</v>
      </c>
      <c r="BB133" s="945">
        <v>20092449</v>
      </c>
      <c r="BC133" s="945">
        <v>0</v>
      </c>
      <c r="BD133" s="945">
        <v>0</v>
      </c>
      <c r="BE133" s="945">
        <v>0</v>
      </c>
      <c r="BF133" s="945">
        <v>0</v>
      </c>
      <c r="BG133" s="945">
        <v>0</v>
      </c>
      <c r="BH133" s="945">
        <v>0</v>
      </c>
      <c r="BI133" s="945">
        <v>0</v>
      </c>
      <c r="BJ133" s="945">
        <v>0</v>
      </c>
      <c r="BK133" s="945">
        <v>0</v>
      </c>
      <c r="BL133" s="945">
        <v>0</v>
      </c>
      <c r="BM133" s="945">
        <v>0</v>
      </c>
      <c r="BN133" s="945">
        <v>0</v>
      </c>
      <c r="BO133" s="945">
        <v>0</v>
      </c>
      <c r="BP133" s="945">
        <v>-14309248</v>
      </c>
      <c r="BQ133" s="945">
        <v>-13008407</v>
      </c>
      <c r="BR133" s="945">
        <v>-16043702</v>
      </c>
      <c r="BS133" s="945">
        <v>0</v>
      </c>
      <c r="BT133" s="945">
        <v>-43361358</v>
      </c>
      <c r="BU133" s="945">
        <v>247353287</v>
      </c>
      <c r="BV133" s="945">
        <v>1676137</v>
      </c>
      <c r="BW133" s="945">
        <v>0</v>
      </c>
      <c r="BX133" s="945">
        <v>0</v>
      </c>
      <c r="BY133" s="945">
        <v>0</v>
      </c>
      <c r="BZ133" s="945">
        <v>0</v>
      </c>
      <c r="CA133" s="945">
        <v>-37645678</v>
      </c>
      <c r="CB133" s="945">
        <v>-93607</v>
      </c>
      <c r="CC133" s="945">
        <v>-47711753</v>
      </c>
      <c r="CD133" s="945">
        <v>-8950037</v>
      </c>
      <c r="CE133" s="945">
        <v>-56755397</v>
      </c>
      <c r="CF133" s="945">
        <v>-19613600</v>
      </c>
      <c r="CG133" s="945">
        <v>-6471031</v>
      </c>
      <c r="CH133" s="945">
        <v>-5884080</v>
      </c>
      <c r="CI133" s="945">
        <v>-7258489</v>
      </c>
      <c r="CJ133" s="945">
        <v>0</v>
      </c>
      <c r="CK133" s="945">
        <v>-4600571</v>
      </c>
      <c r="CL133" s="945">
        <v>7566661</v>
      </c>
      <c r="CM133" s="945">
        <v>-22519288</v>
      </c>
      <c r="CN133" s="945">
        <v>0</v>
      </c>
      <c r="CO133" s="945">
        <v>0</v>
      </c>
      <c r="CP133" s="945">
        <v>0</v>
      </c>
      <c r="CQ133" s="945">
        <v>0</v>
      </c>
      <c r="CR133" s="945">
        <v>0</v>
      </c>
      <c r="CS133" s="945">
        <v>-15270702</v>
      </c>
      <c r="CT133" s="945">
        <v>-134887</v>
      </c>
      <c r="CU133" s="945">
        <v>-156219</v>
      </c>
      <c r="CV133" s="945">
        <v>0</v>
      </c>
      <c r="CW133" s="945">
        <v>0</v>
      </c>
      <c r="CX133" s="945">
        <v>0</v>
      </c>
      <c r="CY133" s="945">
        <v>-48272887</v>
      </c>
      <c r="CZ133" s="945">
        <v>0</v>
      </c>
      <c r="DA133" s="945">
        <v>253428626</v>
      </c>
      <c r="DB133" s="945">
        <v>267249339</v>
      </c>
      <c r="DC133" s="945">
        <v>218467359</v>
      </c>
      <c r="DD133" s="945">
        <v>-217702</v>
      </c>
      <c r="DE133" s="945">
        <v>51712587</v>
      </c>
      <c r="DF133" s="945">
        <v>-29211787</v>
      </c>
      <c r="DG133" s="945">
        <v>0</v>
      </c>
      <c r="DH133" s="945">
        <v>-9772183</v>
      </c>
      <c r="DI133" s="945">
        <v>-19613600</v>
      </c>
      <c r="DJ133" s="205"/>
      <c r="DK133" s="205"/>
      <c r="DL133" t="s">
        <v>913</v>
      </c>
      <c r="DM133" t="s">
        <v>913</v>
      </c>
      <c r="DN133" s="1419" t="s">
        <v>6951</v>
      </c>
      <c r="DO133" s="194" t="s">
        <v>4301</v>
      </c>
      <c r="DP133" s="1253" t="s">
        <v>4471</v>
      </c>
    </row>
    <row r="134" spans="1:120" s="194" customFormat="1" x14ac:dyDescent="0.25">
      <c r="A134" s="199">
        <v>130</v>
      </c>
      <c r="B134" s="706" t="s">
        <v>1251</v>
      </c>
      <c r="C134" s="1255" t="s">
        <v>340</v>
      </c>
      <c r="D134" s="945">
        <v>241294</v>
      </c>
      <c r="E134" s="945">
        <v>1262367</v>
      </c>
      <c r="F134" s="945">
        <v>515</v>
      </c>
      <c r="G134" s="945">
        <v>241294</v>
      </c>
      <c r="H134" s="945">
        <v>102424</v>
      </c>
      <c r="I134" s="945">
        <v>2850000</v>
      </c>
      <c r="J134" s="945">
        <v>0</v>
      </c>
      <c r="K134" s="945">
        <v>0</v>
      </c>
      <c r="L134" s="945">
        <v>0</v>
      </c>
      <c r="M134" s="945">
        <v>0</v>
      </c>
      <c r="N134" s="945">
        <v>24875</v>
      </c>
      <c r="O134" s="945">
        <v>0</v>
      </c>
      <c r="P134" s="945">
        <v>0</v>
      </c>
      <c r="Q134" s="945">
        <v>0</v>
      </c>
      <c r="R134" s="945">
        <v>18154625</v>
      </c>
      <c r="S134" s="945">
        <v>0</v>
      </c>
      <c r="T134" s="945">
        <v>1729259</v>
      </c>
      <c r="U134" s="945">
        <v>429190</v>
      </c>
      <c r="V134" s="945">
        <v>0</v>
      </c>
      <c r="W134" s="945">
        <v>94404</v>
      </c>
      <c r="X134" s="945">
        <v>23601</v>
      </c>
      <c r="Y134" s="945">
        <v>0</v>
      </c>
      <c r="Z134" s="945">
        <v>3665</v>
      </c>
      <c r="AA134" s="945">
        <v>916</v>
      </c>
      <c r="AB134" s="945">
        <v>0</v>
      </c>
      <c r="AC134" s="945">
        <v>10766</v>
      </c>
      <c r="AD134" s="945">
        <v>2692</v>
      </c>
      <c r="AE134" s="945">
        <v>0</v>
      </c>
      <c r="AF134" s="945">
        <v>18652</v>
      </c>
      <c r="AG134" s="945">
        <v>4663</v>
      </c>
      <c r="AH134" s="945">
        <v>0</v>
      </c>
      <c r="AI134" s="945">
        <v>600</v>
      </c>
      <c r="AJ134" s="945">
        <v>150</v>
      </c>
      <c r="AK134" s="945">
        <v>0</v>
      </c>
      <c r="AL134" s="945">
        <v>190945</v>
      </c>
      <c r="AM134" s="945">
        <v>47736</v>
      </c>
      <c r="AN134" s="945">
        <v>0</v>
      </c>
      <c r="AO134" s="945">
        <v>2517224</v>
      </c>
      <c r="AP134" s="945">
        <v>629306</v>
      </c>
      <c r="AQ134" s="945">
        <v>0</v>
      </c>
      <c r="AR134" s="945">
        <v>4630708</v>
      </c>
      <c r="AS134" s="945">
        <v>3815163</v>
      </c>
      <c r="AT134" s="945">
        <v>815545</v>
      </c>
      <c r="AU134" s="945">
        <v>0</v>
      </c>
      <c r="AV134" s="945">
        <v>1277834</v>
      </c>
      <c r="AW134" s="945">
        <v>1022888</v>
      </c>
      <c r="AX134" s="945">
        <v>254946</v>
      </c>
      <c r="AY134" s="945">
        <v>0</v>
      </c>
      <c r="AZ134" s="945">
        <v>5908542</v>
      </c>
      <c r="BA134" s="945">
        <v>4838051</v>
      </c>
      <c r="BB134" s="945">
        <v>1070491</v>
      </c>
      <c r="BC134" s="945">
        <v>0</v>
      </c>
      <c r="BD134" s="945">
        <v>0</v>
      </c>
      <c r="BE134" s="945">
        <v>0</v>
      </c>
      <c r="BF134" s="945">
        <v>0</v>
      </c>
      <c r="BG134" s="945">
        <v>0</v>
      </c>
      <c r="BH134" s="945">
        <v>0</v>
      </c>
      <c r="BI134" s="945">
        <v>0</v>
      </c>
      <c r="BJ134" s="945">
        <v>0</v>
      </c>
      <c r="BK134" s="945">
        <v>0</v>
      </c>
      <c r="BL134" s="945">
        <v>0</v>
      </c>
      <c r="BM134" s="945">
        <v>0</v>
      </c>
      <c r="BN134" s="945">
        <v>0</v>
      </c>
      <c r="BO134" s="945">
        <v>0</v>
      </c>
      <c r="BP134" s="945">
        <v>65030</v>
      </c>
      <c r="BQ134" s="945">
        <v>52024</v>
      </c>
      <c r="BR134" s="945">
        <v>13006</v>
      </c>
      <c r="BS134" s="945">
        <v>0</v>
      </c>
      <c r="BT134" s="945">
        <v>130061</v>
      </c>
      <c r="BU134" s="945">
        <v>43850149</v>
      </c>
      <c r="BV134" s="945">
        <v>91047</v>
      </c>
      <c r="BW134" s="945">
        <v>0</v>
      </c>
      <c r="BX134" s="945">
        <v>0</v>
      </c>
      <c r="BY134" s="945">
        <v>0</v>
      </c>
      <c r="BZ134" s="945">
        <v>34586</v>
      </c>
      <c r="CA134" s="945">
        <v>-653196</v>
      </c>
      <c r="CB134" s="945">
        <v>0</v>
      </c>
      <c r="CC134" s="945">
        <v>-732988</v>
      </c>
      <c r="CD134" s="945">
        <v>-1116333</v>
      </c>
      <c r="CE134" s="945">
        <v>-1849321</v>
      </c>
      <c r="CF134" s="945">
        <v>-220332</v>
      </c>
      <c r="CG134" s="945">
        <v>-109416</v>
      </c>
      <c r="CH134" s="945">
        <v>-88206</v>
      </c>
      <c r="CI134" s="945">
        <v>-22709</v>
      </c>
      <c r="CJ134" s="945">
        <v>0</v>
      </c>
      <c r="CK134" s="945">
        <v>-6331998</v>
      </c>
      <c r="CL134" s="945">
        <v>1156258</v>
      </c>
      <c r="CM134" s="945">
        <v>-3351937</v>
      </c>
      <c r="CN134" s="945">
        <v>-33020</v>
      </c>
      <c r="CO134" s="945">
        <v>-46781</v>
      </c>
      <c r="CP134" s="945">
        <v>-46781</v>
      </c>
      <c r="CQ134" s="945">
        <v>-26635</v>
      </c>
      <c r="CR134" s="945">
        <v>0</v>
      </c>
      <c r="CS134" s="945">
        <v>-921610</v>
      </c>
      <c r="CT134" s="945">
        <v>-128048</v>
      </c>
      <c r="CU134" s="945">
        <v>-689445</v>
      </c>
      <c r="CV134" s="945">
        <v>-8255</v>
      </c>
      <c r="CW134" s="945">
        <v>0</v>
      </c>
      <c r="CX134" s="945">
        <v>-4070</v>
      </c>
      <c r="CY134" s="945">
        <v>-5804885</v>
      </c>
      <c r="CZ134" s="945">
        <v>-30180</v>
      </c>
      <c r="DA134" s="945">
        <v>43519477</v>
      </c>
      <c r="DB134" s="945">
        <v>63339681</v>
      </c>
      <c r="DC134" s="945">
        <v>43317822</v>
      </c>
      <c r="DD134" s="945">
        <v>-118636</v>
      </c>
      <c r="DE134" s="945">
        <v>1243500</v>
      </c>
      <c r="DF134" s="945">
        <v>-1584957</v>
      </c>
      <c r="DG134" s="945">
        <v>-2348917</v>
      </c>
      <c r="DH134" s="945">
        <v>199177</v>
      </c>
      <c r="DI134" s="945">
        <v>-220332</v>
      </c>
      <c r="DJ134" s="205"/>
      <c r="DK134" s="205"/>
      <c r="DL134" t="s">
        <v>913</v>
      </c>
      <c r="DM134" t="s">
        <v>914</v>
      </c>
      <c r="DN134" s="1419" t="s">
        <v>5499</v>
      </c>
      <c r="DO134" s="194" t="s">
        <v>4302</v>
      </c>
      <c r="DP134" s="1253" t="s">
        <v>4470</v>
      </c>
    </row>
    <row r="135" spans="1:120" s="194" customFormat="1" x14ac:dyDescent="0.25">
      <c r="A135" s="779">
        <v>131</v>
      </c>
      <c r="B135" s="706" t="s">
        <v>1194</v>
      </c>
      <c r="C135" s="1255" t="s">
        <v>342</v>
      </c>
      <c r="D135" s="945">
        <v>345922</v>
      </c>
      <c r="E135" s="945">
        <v>1248644</v>
      </c>
      <c r="F135" s="945">
        <v>7866</v>
      </c>
      <c r="G135" s="945">
        <v>345922</v>
      </c>
      <c r="H135" s="945">
        <v>5967360</v>
      </c>
      <c r="I135" s="945">
        <v>19690</v>
      </c>
      <c r="J135" s="945">
        <v>0</v>
      </c>
      <c r="K135" s="945">
        <v>0</v>
      </c>
      <c r="L135" s="945">
        <v>0</v>
      </c>
      <c r="M135" s="945">
        <v>0</v>
      </c>
      <c r="N135" s="945">
        <v>148512</v>
      </c>
      <c r="O135" s="945">
        <v>0</v>
      </c>
      <c r="P135" s="945">
        <v>0</v>
      </c>
      <c r="Q135" s="945">
        <v>0</v>
      </c>
      <c r="R135" s="945">
        <v>31766350</v>
      </c>
      <c r="S135" s="945">
        <v>232000</v>
      </c>
      <c r="T135" s="945">
        <v>3206008</v>
      </c>
      <c r="U135" s="945">
        <v>0</v>
      </c>
      <c r="V135" s="945">
        <v>65198</v>
      </c>
      <c r="W135" s="945">
        <v>205368</v>
      </c>
      <c r="X135" s="945">
        <v>0</v>
      </c>
      <c r="Y135" s="945">
        <v>4130</v>
      </c>
      <c r="Z135" s="945">
        <v>0</v>
      </c>
      <c r="AA135" s="945">
        <v>0</v>
      </c>
      <c r="AB135" s="945">
        <v>0</v>
      </c>
      <c r="AC135" s="945">
        <v>4829</v>
      </c>
      <c r="AD135" s="945">
        <v>0</v>
      </c>
      <c r="AE135" s="945">
        <v>99</v>
      </c>
      <c r="AF135" s="945">
        <v>0</v>
      </c>
      <c r="AG135" s="945">
        <v>0</v>
      </c>
      <c r="AH135" s="945">
        <v>0</v>
      </c>
      <c r="AI135" s="945">
        <v>735</v>
      </c>
      <c r="AJ135" s="945">
        <v>0</v>
      </c>
      <c r="AK135" s="945">
        <v>15</v>
      </c>
      <c r="AL135" s="945">
        <v>221151</v>
      </c>
      <c r="AM135" s="945">
        <v>0</v>
      </c>
      <c r="AN135" s="945">
        <v>4513</v>
      </c>
      <c r="AO135" s="945">
        <v>3509424</v>
      </c>
      <c r="AP135" s="945">
        <v>0</v>
      </c>
      <c r="AQ135" s="945">
        <v>67046</v>
      </c>
      <c r="AR135" s="945">
        <v>9032693</v>
      </c>
      <c r="AS135" s="945">
        <v>8872717</v>
      </c>
      <c r="AT135" s="945">
        <v>0</v>
      </c>
      <c r="AU135" s="945">
        <v>159976</v>
      </c>
      <c r="AV135" s="945">
        <v>1635229</v>
      </c>
      <c r="AW135" s="945">
        <v>1603335</v>
      </c>
      <c r="AX135" s="945">
        <v>0</v>
      </c>
      <c r="AY135" s="945">
        <v>31894</v>
      </c>
      <c r="AZ135" s="945">
        <v>10667922</v>
      </c>
      <c r="BA135" s="945">
        <v>10476052</v>
      </c>
      <c r="BB135" s="945">
        <v>0</v>
      </c>
      <c r="BC135" s="945">
        <v>191870</v>
      </c>
      <c r="BD135" s="945">
        <v>0</v>
      </c>
      <c r="BE135" s="945">
        <v>0</v>
      </c>
      <c r="BF135" s="945">
        <v>0</v>
      </c>
      <c r="BG135" s="945">
        <v>0</v>
      </c>
      <c r="BH135" s="945">
        <v>0</v>
      </c>
      <c r="BI135" s="945">
        <v>0</v>
      </c>
      <c r="BJ135" s="945">
        <v>0</v>
      </c>
      <c r="BK135" s="945">
        <v>0</v>
      </c>
      <c r="BL135" s="945">
        <v>0</v>
      </c>
      <c r="BM135" s="945">
        <v>0</v>
      </c>
      <c r="BN135" s="945">
        <v>0</v>
      </c>
      <c r="BO135" s="945">
        <v>0</v>
      </c>
      <c r="BP135" s="945">
        <v>2451620</v>
      </c>
      <c r="BQ135" s="945">
        <v>2402587</v>
      </c>
      <c r="BR135" s="945">
        <v>0</v>
      </c>
      <c r="BS135" s="945">
        <v>49032</v>
      </c>
      <c r="BT135" s="945">
        <v>4903239</v>
      </c>
      <c r="BU135" s="945">
        <v>84834500</v>
      </c>
      <c r="BV135" s="945">
        <v>1540080</v>
      </c>
      <c r="BW135" s="945">
        <v>0</v>
      </c>
      <c r="BX135" s="945">
        <v>26510</v>
      </c>
      <c r="BY135" s="945">
        <v>0</v>
      </c>
      <c r="BZ135" s="945">
        <v>0</v>
      </c>
      <c r="CA135" s="945">
        <v>-3108580</v>
      </c>
      <c r="CB135" s="945">
        <v>-2844582</v>
      </c>
      <c r="CC135" s="945">
        <v>-862063</v>
      </c>
      <c r="CD135" s="945">
        <v>-1138977</v>
      </c>
      <c r="CE135" s="945">
        <v>-4845622</v>
      </c>
      <c r="CF135" s="945">
        <v>5314599</v>
      </c>
      <c r="CG135" s="945">
        <v>2657300</v>
      </c>
      <c r="CH135" s="945">
        <v>2604154</v>
      </c>
      <c r="CI135" s="945">
        <v>0</v>
      </c>
      <c r="CJ135" s="945">
        <v>53145</v>
      </c>
      <c r="CK135" s="945">
        <v>-9504090</v>
      </c>
      <c r="CL135" s="945">
        <v>2097154</v>
      </c>
      <c r="CM135" s="945">
        <v>-9682046</v>
      </c>
      <c r="CN135" s="945">
        <v>0</v>
      </c>
      <c r="CO135" s="945">
        <v>0</v>
      </c>
      <c r="CP135" s="945">
        <v>0</v>
      </c>
      <c r="CQ135" s="945">
        <v>-9961</v>
      </c>
      <c r="CR135" s="945">
        <v>0</v>
      </c>
      <c r="CS135" s="945">
        <v>-2729601</v>
      </c>
      <c r="CT135" s="945">
        <v>-3102</v>
      </c>
      <c r="CU135" s="945">
        <v>-984272</v>
      </c>
      <c r="CV135" s="945">
        <v>0</v>
      </c>
      <c r="CW135" s="945">
        <v>0</v>
      </c>
      <c r="CX135" s="945">
        <v>0</v>
      </c>
      <c r="CY135" s="945">
        <v>-6632952</v>
      </c>
      <c r="CZ135" s="945">
        <v>-179269</v>
      </c>
      <c r="DA135" s="945">
        <v>87315739</v>
      </c>
      <c r="DB135" s="945">
        <v>108527628</v>
      </c>
      <c r="DC135" s="945">
        <v>78990012</v>
      </c>
      <c r="DD135" s="945">
        <v>-1101830</v>
      </c>
      <c r="DE135" s="945">
        <v>10182040</v>
      </c>
      <c r="DF135" s="945">
        <v>-439060</v>
      </c>
      <c r="DG135" s="945">
        <v>-5830301</v>
      </c>
      <c r="DH135" s="945">
        <v>-444015</v>
      </c>
      <c r="DI135" s="945">
        <v>5314599</v>
      </c>
      <c r="DJ135" s="1269" t="s">
        <v>914</v>
      </c>
      <c r="DK135" s="205"/>
      <c r="DL135" t="s">
        <v>913</v>
      </c>
      <c r="DM135" t="s">
        <v>913</v>
      </c>
      <c r="DN135" s="1419" t="s">
        <v>5499</v>
      </c>
      <c r="DO135" s="194" t="s">
        <v>4303</v>
      </c>
      <c r="DP135" s="1253" t="s">
        <v>4472</v>
      </c>
    </row>
    <row r="136" spans="1:120" s="194" customFormat="1" x14ac:dyDescent="0.25">
      <c r="A136" s="199">
        <v>132</v>
      </c>
      <c r="B136" s="706" t="s">
        <v>343</v>
      </c>
      <c r="C136" s="1255" t="s">
        <v>344</v>
      </c>
      <c r="D136" s="945">
        <v>216251</v>
      </c>
      <c r="E136" s="945">
        <v>1332123</v>
      </c>
      <c r="F136" s="945">
        <v>0</v>
      </c>
      <c r="G136" s="945">
        <v>216251</v>
      </c>
      <c r="H136" s="945">
        <v>0</v>
      </c>
      <c r="I136" s="945">
        <v>0</v>
      </c>
      <c r="J136" s="945">
        <v>0</v>
      </c>
      <c r="K136" s="945">
        <v>0</v>
      </c>
      <c r="L136" s="945">
        <v>0</v>
      </c>
      <c r="M136" s="945">
        <v>0</v>
      </c>
      <c r="N136" s="945">
        <v>0</v>
      </c>
      <c r="O136" s="945">
        <v>0</v>
      </c>
      <c r="P136" s="945">
        <v>0</v>
      </c>
      <c r="Q136" s="945">
        <v>0</v>
      </c>
      <c r="R136" s="945">
        <v>18105000</v>
      </c>
      <c r="S136" s="945">
        <v>0</v>
      </c>
      <c r="T136" s="945">
        <v>912447</v>
      </c>
      <c r="U136" s="945">
        <v>1125352</v>
      </c>
      <c r="V136" s="945">
        <v>0</v>
      </c>
      <c r="W136" s="945">
        <v>70610</v>
      </c>
      <c r="X136" s="945">
        <v>87085</v>
      </c>
      <c r="Y136" s="945">
        <v>0</v>
      </c>
      <c r="Z136" s="945">
        <v>4200</v>
      </c>
      <c r="AA136" s="945">
        <v>5180</v>
      </c>
      <c r="AB136" s="945">
        <v>0</v>
      </c>
      <c r="AC136" s="945">
        <v>0</v>
      </c>
      <c r="AD136" s="945">
        <v>0</v>
      </c>
      <c r="AE136" s="945">
        <v>0</v>
      </c>
      <c r="AF136" s="945">
        <v>0</v>
      </c>
      <c r="AG136" s="945">
        <v>0</v>
      </c>
      <c r="AH136" s="945">
        <v>0</v>
      </c>
      <c r="AI136" s="945">
        <v>0</v>
      </c>
      <c r="AJ136" s="945">
        <v>0</v>
      </c>
      <c r="AK136" s="945">
        <v>0</v>
      </c>
      <c r="AL136" s="945">
        <v>826</v>
      </c>
      <c r="AM136" s="945">
        <v>1018</v>
      </c>
      <c r="AN136" s="945">
        <v>0</v>
      </c>
      <c r="AO136" s="945">
        <v>3113801</v>
      </c>
      <c r="AP136" s="945">
        <v>3840354</v>
      </c>
      <c r="AQ136" s="945">
        <v>0</v>
      </c>
      <c r="AR136" s="945">
        <v>9132172</v>
      </c>
      <c r="AS136" s="945">
        <v>4089032</v>
      </c>
      <c r="AT136" s="945">
        <v>5043140</v>
      </c>
      <c r="AU136" s="945">
        <v>0</v>
      </c>
      <c r="AV136" s="945">
        <v>1816158</v>
      </c>
      <c r="AW136" s="945">
        <v>813205</v>
      </c>
      <c r="AX136" s="945">
        <v>1002953</v>
      </c>
      <c r="AY136" s="945">
        <v>0</v>
      </c>
      <c r="AZ136" s="945">
        <v>10948330</v>
      </c>
      <c r="BA136" s="945">
        <v>4902237</v>
      </c>
      <c r="BB136" s="945">
        <v>6046093</v>
      </c>
      <c r="BC136" s="945">
        <v>0</v>
      </c>
      <c r="BD136" s="945">
        <v>0</v>
      </c>
      <c r="BE136" s="945">
        <v>0</v>
      </c>
      <c r="BF136" s="945">
        <v>0</v>
      </c>
      <c r="BG136" s="945">
        <v>0</v>
      </c>
      <c r="BH136" s="945">
        <v>0</v>
      </c>
      <c r="BI136" s="945">
        <v>0</v>
      </c>
      <c r="BJ136" s="945">
        <v>0</v>
      </c>
      <c r="BK136" s="945">
        <v>0</v>
      </c>
      <c r="BL136" s="945">
        <v>0</v>
      </c>
      <c r="BM136" s="945">
        <v>0</v>
      </c>
      <c r="BN136" s="945">
        <v>0</v>
      </c>
      <c r="BO136" s="945">
        <v>0</v>
      </c>
      <c r="BP136" s="945">
        <v>255564</v>
      </c>
      <c r="BQ136" s="945">
        <v>232331</v>
      </c>
      <c r="BR136" s="945">
        <v>286542</v>
      </c>
      <c r="BS136" s="945">
        <v>0</v>
      </c>
      <c r="BT136" s="945">
        <v>774437</v>
      </c>
      <c r="BU136" s="945">
        <v>73630081</v>
      </c>
      <c r="BV136" s="945">
        <v>0</v>
      </c>
      <c r="BW136" s="945">
        <v>0</v>
      </c>
      <c r="BX136" s="945">
        <v>-132986</v>
      </c>
      <c r="BY136" s="945">
        <v>0</v>
      </c>
      <c r="BZ136" s="945">
        <v>51750</v>
      </c>
      <c r="CA136" s="945">
        <v>-3897048</v>
      </c>
      <c r="CB136" s="945">
        <v>0</v>
      </c>
      <c r="CC136" s="945">
        <v>-2898466</v>
      </c>
      <c r="CD136" s="945">
        <v>-1497534</v>
      </c>
      <c r="CE136" s="945">
        <v>-4396000</v>
      </c>
      <c r="CF136" s="945">
        <v>1069656</v>
      </c>
      <c r="CG136" s="945">
        <v>352987</v>
      </c>
      <c r="CH136" s="945">
        <v>320897</v>
      </c>
      <c r="CI136" s="945">
        <v>395773</v>
      </c>
      <c r="CJ136" s="945">
        <v>0</v>
      </c>
      <c r="CK136" s="945">
        <v>-3748555</v>
      </c>
      <c r="CL136" s="945">
        <v>2103438</v>
      </c>
      <c r="CM136" s="945">
        <v>-8994802</v>
      </c>
      <c r="CN136" s="945">
        <v>-104387</v>
      </c>
      <c r="CO136" s="945">
        <v>0</v>
      </c>
      <c r="CP136" s="945">
        <v>0</v>
      </c>
      <c r="CQ136" s="945">
        <v>0</v>
      </c>
      <c r="CR136" s="945">
        <v>0</v>
      </c>
      <c r="CS136" s="945">
        <v>-3877018</v>
      </c>
      <c r="CT136" s="945">
        <v>-69166</v>
      </c>
      <c r="CU136" s="945">
        <v>-356748</v>
      </c>
      <c r="CV136" s="945">
        <v>0</v>
      </c>
      <c r="CW136" s="945">
        <v>0</v>
      </c>
      <c r="CX136" s="945">
        <v>0</v>
      </c>
      <c r="CY136" s="945">
        <v>-9722715</v>
      </c>
      <c r="CZ136" s="945">
        <v>0</v>
      </c>
      <c r="DA136" s="945">
        <v>76009798</v>
      </c>
      <c r="DB136" s="945">
        <v>97202632</v>
      </c>
      <c r="DC136" s="945">
        <v>67411467</v>
      </c>
      <c r="DD136" s="945">
        <v>-379306</v>
      </c>
      <c r="DE136" s="945">
        <v>6901557</v>
      </c>
      <c r="DF136" s="945">
        <v>-3026448</v>
      </c>
      <c r="DG136" s="945">
        <v>0</v>
      </c>
      <c r="DH136" s="945">
        <v>-4303004</v>
      </c>
      <c r="DI136" s="945">
        <v>1069656</v>
      </c>
      <c r="DJ136" s="205"/>
      <c r="DK136" s="205"/>
      <c r="DL136" t="s">
        <v>913</v>
      </c>
      <c r="DM136" t="s">
        <v>913</v>
      </c>
      <c r="DN136" s="1419" t="s">
        <v>5499</v>
      </c>
      <c r="DO136" s="194" t="s">
        <v>4304</v>
      </c>
      <c r="DP136" s="1253" t="s">
        <v>4471</v>
      </c>
    </row>
    <row r="137" spans="1:120" s="194" customFormat="1" x14ac:dyDescent="0.25">
      <c r="A137" s="779">
        <v>133</v>
      </c>
      <c r="B137" s="706" t="s">
        <v>345</v>
      </c>
      <c r="C137" s="1255" t="s">
        <v>346</v>
      </c>
      <c r="D137" s="945">
        <v>587361</v>
      </c>
      <c r="E137" s="945">
        <v>3266833</v>
      </c>
      <c r="F137" s="945">
        <v>0</v>
      </c>
      <c r="G137" s="945">
        <v>587361</v>
      </c>
      <c r="H137" s="945">
        <v>1318882</v>
      </c>
      <c r="I137" s="945">
        <v>0</v>
      </c>
      <c r="J137" s="945">
        <v>0</v>
      </c>
      <c r="K137" s="945">
        <v>0</v>
      </c>
      <c r="L137" s="945">
        <v>0</v>
      </c>
      <c r="M137" s="945">
        <v>0</v>
      </c>
      <c r="N137" s="945">
        <v>110000</v>
      </c>
      <c r="O137" s="945">
        <v>0</v>
      </c>
      <c r="P137" s="945">
        <v>0</v>
      </c>
      <c r="Q137" s="945">
        <v>0</v>
      </c>
      <c r="R137" s="945">
        <v>38865551</v>
      </c>
      <c r="S137" s="945">
        <v>0</v>
      </c>
      <c r="T137" s="945">
        <v>6830912</v>
      </c>
      <c r="U137" s="945">
        <v>0</v>
      </c>
      <c r="V137" s="945">
        <v>139406</v>
      </c>
      <c r="W137" s="945">
        <v>247574</v>
      </c>
      <c r="X137" s="945">
        <v>0</v>
      </c>
      <c r="Y137" s="945">
        <v>5053</v>
      </c>
      <c r="Z137" s="945">
        <v>23692</v>
      </c>
      <c r="AA137" s="945">
        <v>0</v>
      </c>
      <c r="AB137" s="945">
        <v>483</v>
      </c>
      <c r="AC137" s="945">
        <v>2073</v>
      </c>
      <c r="AD137" s="945">
        <v>0</v>
      </c>
      <c r="AE137" s="945">
        <v>42</v>
      </c>
      <c r="AF137" s="945">
        <v>508</v>
      </c>
      <c r="AG137" s="945">
        <v>0</v>
      </c>
      <c r="AH137" s="945">
        <v>10</v>
      </c>
      <c r="AI137" s="945">
        <v>0</v>
      </c>
      <c r="AJ137" s="945">
        <v>0</v>
      </c>
      <c r="AK137" s="945">
        <v>0</v>
      </c>
      <c r="AL137" s="945">
        <v>735913</v>
      </c>
      <c r="AM137" s="945">
        <v>0</v>
      </c>
      <c r="AN137" s="945">
        <v>15019</v>
      </c>
      <c r="AO137" s="945">
        <v>5962461</v>
      </c>
      <c r="AP137" s="945">
        <v>0</v>
      </c>
      <c r="AQ137" s="945">
        <v>121683</v>
      </c>
      <c r="AR137" s="945">
        <v>9864740</v>
      </c>
      <c r="AS137" s="945">
        <v>9672208</v>
      </c>
      <c r="AT137" s="945">
        <v>0</v>
      </c>
      <c r="AU137" s="945">
        <v>192532</v>
      </c>
      <c r="AV137" s="945">
        <v>3257548</v>
      </c>
      <c r="AW137" s="945">
        <v>3192397</v>
      </c>
      <c r="AX137" s="945">
        <v>0</v>
      </c>
      <c r="AY137" s="945">
        <v>65151</v>
      </c>
      <c r="AZ137" s="945">
        <v>13122288</v>
      </c>
      <c r="BA137" s="945">
        <v>12864605</v>
      </c>
      <c r="BB137" s="945">
        <v>0</v>
      </c>
      <c r="BC137" s="945">
        <v>257683</v>
      </c>
      <c r="BD137" s="945">
        <v>0</v>
      </c>
      <c r="BE137" s="945">
        <v>0</v>
      </c>
      <c r="BF137" s="945">
        <v>0</v>
      </c>
      <c r="BG137" s="945">
        <v>0</v>
      </c>
      <c r="BH137" s="945">
        <v>0</v>
      </c>
      <c r="BI137" s="945">
        <v>0</v>
      </c>
      <c r="BJ137" s="945">
        <v>0</v>
      </c>
      <c r="BK137" s="945">
        <v>0</v>
      </c>
      <c r="BL137" s="945">
        <v>0</v>
      </c>
      <c r="BM137" s="945">
        <v>0</v>
      </c>
      <c r="BN137" s="945">
        <v>0</v>
      </c>
      <c r="BO137" s="945">
        <v>0</v>
      </c>
      <c r="BP137" s="945">
        <v>-673231</v>
      </c>
      <c r="BQ137" s="945">
        <v>-659766</v>
      </c>
      <c r="BR137" s="945">
        <v>0</v>
      </c>
      <c r="BS137" s="945">
        <v>-13465</v>
      </c>
      <c r="BT137" s="945">
        <v>-1346462</v>
      </c>
      <c r="BU137" s="945">
        <v>100747437</v>
      </c>
      <c r="BV137" s="945">
        <v>-1123216</v>
      </c>
      <c r="BW137" s="945">
        <v>0</v>
      </c>
      <c r="BX137" s="945">
        <v>478047</v>
      </c>
      <c r="BY137" s="945">
        <v>0</v>
      </c>
      <c r="BZ137" s="945">
        <v>2962</v>
      </c>
      <c r="CA137" s="945">
        <v>-7083080</v>
      </c>
      <c r="CB137" s="945">
        <v>0</v>
      </c>
      <c r="CC137" s="945">
        <v>-2614035</v>
      </c>
      <c r="CD137" s="945">
        <v>-1235742</v>
      </c>
      <c r="CE137" s="945">
        <v>-3849777</v>
      </c>
      <c r="CF137" s="945">
        <v>-5378419</v>
      </c>
      <c r="CG137" s="945">
        <v>-2689211</v>
      </c>
      <c r="CH137" s="945">
        <v>-2635422</v>
      </c>
      <c r="CI137" s="945">
        <v>0</v>
      </c>
      <c r="CJ137" s="945">
        <v>-53786</v>
      </c>
      <c r="CK137" s="945">
        <v>-20483170</v>
      </c>
      <c r="CL137" s="945">
        <v>2399842</v>
      </c>
      <c r="CM137" s="945">
        <v>-10722000</v>
      </c>
      <c r="CN137" s="945">
        <v>-160906</v>
      </c>
      <c r="CO137" s="945">
        <v>-2071</v>
      </c>
      <c r="CP137" s="945">
        <v>0</v>
      </c>
      <c r="CQ137" s="945">
        <v>-4303</v>
      </c>
      <c r="CR137" s="945">
        <v>-3543</v>
      </c>
      <c r="CS137" s="945">
        <v>-4440858</v>
      </c>
      <c r="CT137" s="945">
        <v>-290120</v>
      </c>
      <c r="CU137" s="945">
        <v>-147979</v>
      </c>
      <c r="CV137" s="945">
        <v>0</v>
      </c>
      <c r="CW137" s="945">
        <v>0</v>
      </c>
      <c r="CX137" s="945">
        <v>-46404</v>
      </c>
      <c r="CY137" s="945">
        <v>-11269742</v>
      </c>
      <c r="CZ137" s="945">
        <v>-165000</v>
      </c>
      <c r="DA137" s="945">
        <v>94506910</v>
      </c>
      <c r="DB137" s="945">
        <v>146514367</v>
      </c>
      <c r="DC137" s="945">
        <v>91033027</v>
      </c>
      <c r="DD137" s="945">
        <v>-1164716</v>
      </c>
      <c r="DE137" s="945">
        <v>9379315</v>
      </c>
      <c r="DF137" s="945">
        <v>-2711251</v>
      </c>
      <c r="DG137" s="945">
        <v>0</v>
      </c>
      <c r="DH137" s="945">
        <v>-6534468</v>
      </c>
      <c r="DI137" s="945">
        <v>-5378419</v>
      </c>
      <c r="DJ137" s="205"/>
      <c r="DK137" s="205"/>
      <c r="DL137" t="s">
        <v>914</v>
      </c>
      <c r="DM137" t="s">
        <v>913</v>
      </c>
      <c r="DN137" s="1419" t="s">
        <v>5499</v>
      </c>
      <c r="DO137" s="194" t="s">
        <v>4305</v>
      </c>
      <c r="DP137" s="1253" t="s">
        <v>4472</v>
      </c>
    </row>
    <row r="138" spans="1:120" s="194" customFormat="1" x14ac:dyDescent="0.25">
      <c r="A138" s="199">
        <v>134</v>
      </c>
      <c r="B138" s="706" t="s">
        <v>347</v>
      </c>
      <c r="C138" s="1255" t="s">
        <v>348</v>
      </c>
      <c r="D138" s="945">
        <v>134119</v>
      </c>
      <c r="E138" s="945">
        <v>1260386</v>
      </c>
      <c r="F138" s="945">
        <v>0</v>
      </c>
      <c r="G138" s="945">
        <v>134119</v>
      </c>
      <c r="H138" s="945">
        <v>0</v>
      </c>
      <c r="I138" s="945">
        <v>0</v>
      </c>
      <c r="J138" s="945">
        <v>0</v>
      </c>
      <c r="K138" s="945">
        <v>0</v>
      </c>
      <c r="L138" s="945">
        <v>0</v>
      </c>
      <c r="M138" s="945">
        <v>0</v>
      </c>
      <c r="N138" s="945">
        <v>0</v>
      </c>
      <c r="O138" s="945">
        <v>0</v>
      </c>
      <c r="P138" s="945">
        <v>0</v>
      </c>
      <c r="Q138" s="945">
        <v>0</v>
      </c>
      <c r="R138" s="945">
        <v>12881950</v>
      </c>
      <c r="S138" s="945">
        <v>0</v>
      </c>
      <c r="T138" s="945">
        <v>2148065</v>
      </c>
      <c r="U138" s="945">
        <v>0</v>
      </c>
      <c r="V138" s="945">
        <v>21698</v>
      </c>
      <c r="W138" s="945">
        <v>165791</v>
      </c>
      <c r="X138" s="945">
        <v>0</v>
      </c>
      <c r="Y138" s="945">
        <v>1675</v>
      </c>
      <c r="Z138" s="945">
        <v>0</v>
      </c>
      <c r="AA138" s="945">
        <v>0</v>
      </c>
      <c r="AB138" s="945">
        <v>0</v>
      </c>
      <c r="AC138" s="945">
        <v>0</v>
      </c>
      <c r="AD138" s="945">
        <v>0</v>
      </c>
      <c r="AE138" s="945">
        <v>0</v>
      </c>
      <c r="AF138" s="945">
        <v>0</v>
      </c>
      <c r="AG138" s="945">
        <v>0</v>
      </c>
      <c r="AH138" s="945">
        <v>0</v>
      </c>
      <c r="AI138" s="945">
        <v>0</v>
      </c>
      <c r="AJ138" s="945">
        <v>0</v>
      </c>
      <c r="AK138" s="945">
        <v>0</v>
      </c>
      <c r="AL138" s="945">
        <v>338144</v>
      </c>
      <c r="AM138" s="945">
        <v>0</v>
      </c>
      <c r="AN138" s="945">
        <v>3416</v>
      </c>
      <c r="AO138" s="945">
        <v>2044835</v>
      </c>
      <c r="AP138" s="945">
        <v>0</v>
      </c>
      <c r="AQ138" s="945">
        <v>20655</v>
      </c>
      <c r="AR138" s="945">
        <v>10025234</v>
      </c>
      <c r="AS138" s="945">
        <v>9924982</v>
      </c>
      <c r="AT138" s="945">
        <v>0</v>
      </c>
      <c r="AU138" s="945">
        <v>100252</v>
      </c>
      <c r="AV138" s="945">
        <v>1092792</v>
      </c>
      <c r="AW138" s="945">
        <v>1081864</v>
      </c>
      <c r="AX138" s="945">
        <v>0</v>
      </c>
      <c r="AY138" s="945">
        <v>10928</v>
      </c>
      <c r="AZ138" s="945">
        <v>11118026</v>
      </c>
      <c r="BA138" s="945">
        <v>11006846</v>
      </c>
      <c r="BB138" s="945">
        <v>0</v>
      </c>
      <c r="BC138" s="945">
        <v>111180</v>
      </c>
      <c r="BD138" s="945">
        <v>0</v>
      </c>
      <c r="BE138" s="945">
        <v>0</v>
      </c>
      <c r="BF138" s="945">
        <v>0</v>
      </c>
      <c r="BG138" s="945">
        <v>0</v>
      </c>
      <c r="BH138" s="945">
        <v>0</v>
      </c>
      <c r="BI138" s="945">
        <v>0</v>
      </c>
      <c r="BJ138" s="945">
        <v>0</v>
      </c>
      <c r="BK138" s="945">
        <v>0</v>
      </c>
      <c r="BL138" s="945">
        <v>0</v>
      </c>
      <c r="BM138" s="945">
        <v>0</v>
      </c>
      <c r="BN138" s="945">
        <v>0</v>
      </c>
      <c r="BO138" s="945">
        <v>0</v>
      </c>
      <c r="BP138" s="945">
        <v>0</v>
      </c>
      <c r="BQ138" s="945">
        <v>2671770</v>
      </c>
      <c r="BR138" s="945">
        <v>0</v>
      </c>
      <c r="BS138" s="945">
        <v>26988</v>
      </c>
      <c r="BT138" s="945">
        <v>2698758</v>
      </c>
      <c r="BU138" s="945">
        <v>54808409</v>
      </c>
      <c r="BV138" s="945">
        <v>2258609</v>
      </c>
      <c r="BW138" s="945">
        <v>0</v>
      </c>
      <c r="BX138" s="945">
        <v>0</v>
      </c>
      <c r="BY138" s="945">
        <v>0</v>
      </c>
      <c r="BZ138" s="945">
        <v>28051</v>
      </c>
      <c r="CA138" s="945">
        <v>-3615400</v>
      </c>
      <c r="CB138" s="945">
        <v>0</v>
      </c>
      <c r="CC138" s="945">
        <v>-1993412</v>
      </c>
      <c r="CD138" s="945">
        <v>0</v>
      </c>
      <c r="CE138" s="945">
        <v>-1993412</v>
      </c>
      <c r="CF138" s="945">
        <v>6477400</v>
      </c>
      <c r="CG138" s="945">
        <v>1</v>
      </c>
      <c r="CH138" s="945">
        <v>6415245</v>
      </c>
      <c r="CI138" s="945">
        <v>0</v>
      </c>
      <c r="CJ138" s="945">
        <v>64799</v>
      </c>
      <c r="CK138" s="945">
        <v>-3039113</v>
      </c>
      <c r="CL138" s="945">
        <v>1237747</v>
      </c>
      <c r="CM138" s="945">
        <v>-2724691</v>
      </c>
      <c r="CN138" s="945">
        <v>-8467</v>
      </c>
      <c r="CO138" s="945">
        <v>0</v>
      </c>
      <c r="CP138" s="945">
        <v>0</v>
      </c>
      <c r="CQ138" s="945">
        <v>0</v>
      </c>
      <c r="CR138" s="945">
        <v>0</v>
      </c>
      <c r="CS138" s="945">
        <v>-641242</v>
      </c>
      <c r="CT138" s="945">
        <v>-28466</v>
      </c>
      <c r="CU138" s="945">
        <v>-870288</v>
      </c>
      <c r="CV138" s="945">
        <v>0</v>
      </c>
      <c r="CW138" s="945">
        <v>0</v>
      </c>
      <c r="CX138" s="945">
        <v>0</v>
      </c>
      <c r="CY138" s="945">
        <v>-1996659</v>
      </c>
      <c r="CZ138" s="945">
        <v>0</v>
      </c>
      <c r="DA138" s="945">
        <v>54776612</v>
      </c>
      <c r="DB138" s="945">
        <v>61555680</v>
      </c>
      <c r="DC138" s="945">
        <v>49714220</v>
      </c>
      <c r="DD138" s="945">
        <v>0</v>
      </c>
      <c r="DE138" s="945">
        <v>7339377</v>
      </c>
      <c r="DF138" s="945">
        <v>-2329965</v>
      </c>
      <c r="DG138" s="945">
        <v>0</v>
      </c>
      <c r="DH138" s="945">
        <v>-2891716</v>
      </c>
      <c r="DI138" s="945">
        <v>6477400</v>
      </c>
      <c r="DJ138" s="205"/>
      <c r="DK138" s="205"/>
      <c r="DL138" t="s">
        <v>913</v>
      </c>
      <c r="DM138" t="s">
        <v>913</v>
      </c>
      <c r="DN138" s="1419" t="s">
        <v>5499</v>
      </c>
      <c r="DO138" s="194" t="s">
        <v>4306</v>
      </c>
      <c r="DP138" s="1253" t="s">
        <v>4475</v>
      </c>
    </row>
    <row r="139" spans="1:120" s="194" customFormat="1" x14ac:dyDescent="0.25">
      <c r="A139" s="779">
        <v>135</v>
      </c>
      <c r="B139" s="706" t="s">
        <v>349</v>
      </c>
      <c r="C139" s="1255" t="s">
        <v>350</v>
      </c>
      <c r="D139" s="945">
        <v>487471</v>
      </c>
      <c r="E139" s="945">
        <v>4416330</v>
      </c>
      <c r="F139" s="945">
        <v>2151</v>
      </c>
      <c r="G139" s="945">
        <v>487471</v>
      </c>
      <c r="H139" s="945">
        <v>196214</v>
      </c>
      <c r="I139" s="945">
        <v>0</v>
      </c>
      <c r="J139" s="945">
        <v>0</v>
      </c>
      <c r="K139" s="945">
        <v>0</v>
      </c>
      <c r="L139" s="945">
        <v>0</v>
      </c>
      <c r="M139" s="945">
        <v>0</v>
      </c>
      <c r="N139" s="945">
        <v>0</v>
      </c>
      <c r="O139" s="945">
        <v>0</v>
      </c>
      <c r="P139" s="945">
        <v>0</v>
      </c>
      <c r="Q139" s="945">
        <v>0</v>
      </c>
      <c r="R139" s="945">
        <v>34134400</v>
      </c>
      <c r="S139" s="945">
        <v>0</v>
      </c>
      <c r="T139" s="945">
        <v>2009031</v>
      </c>
      <c r="U139" s="945">
        <v>2477805</v>
      </c>
      <c r="V139" s="945">
        <v>0</v>
      </c>
      <c r="W139" s="945">
        <v>133124</v>
      </c>
      <c r="X139" s="945">
        <v>164186</v>
      </c>
      <c r="Y139" s="945">
        <v>0</v>
      </c>
      <c r="Z139" s="945">
        <v>0</v>
      </c>
      <c r="AA139" s="945">
        <v>0</v>
      </c>
      <c r="AB139" s="945">
        <v>0</v>
      </c>
      <c r="AC139" s="945">
        <v>1220</v>
      </c>
      <c r="AD139" s="945">
        <v>1505</v>
      </c>
      <c r="AE139" s="945">
        <v>0</v>
      </c>
      <c r="AF139" s="945">
        <v>0</v>
      </c>
      <c r="AG139" s="945">
        <v>0</v>
      </c>
      <c r="AH139" s="945">
        <v>0</v>
      </c>
      <c r="AI139" s="945">
        <v>0</v>
      </c>
      <c r="AJ139" s="945">
        <v>0</v>
      </c>
      <c r="AK139" s="945">
        <v>0</v>
      </c>
      <c r="AL139" s="945">
        <v>441838</v>
      </c>
      <c r="AM139" s="945">
        <v>538951</v>
      </c>
      <c r="AN139" s="945">
        <v>0</v>
      </c>
      <c r="AO139" s="945">
        <v>5337296</v>
      </c>
      <c r="AP139" s="945">
        <v>6560207</v>
      </c>
      <c r="AQ139" s="945">
        <v>0</v>
      </c>
      <c r="AR139" s="945">
        <v>21191803</v>
      </c>
      <c r="AS139" s="945">
        <v>9508281</v>
      </c>
      <c r="AT139" s="945">
        <v>11683522</v>
      </c>
      <c r="AU139" s="945">
        <v>0</v>
      </c>
      <c r="AV139" s="945">
        <v>3883565</v>
      </c>
      <c r="AW139" s="945">
        <v>1742074</v>
      </c>
      <c r="AX139" s="945">
        <v>2141491</v>
      </c>
      <c r="AY139" s="945">
        <v>0</v>
      </c>
      <c r="AZ139" s="945">
        <v>25075368</v>
      </c>
      <c r="BA139" s="945">
        <v>11250355</v>
      </c>
      <c r="BB139" s="945">
        <v>13825013</v>
      </c>
      <c r="BC139" s="945">
        <v>0</v>
      </c>
      <c r="BD139" s="945">
        <v>0</v>
      </c>
      <c r="BE139" s="945">
        <v>0</v>
      </c>
      <c r="BF139" s="945">
        <v>0</v>
      </c>
      <c r="BG139" s="945">
        <v>0</v>
      </c>
      <c r="BH139" s="945">
        <v>0</v>
      </c>
      <c r="BI139" s="945">
        <v>0</v>
      </c>
      <c r="BJ139" s="945">
        <v>0</v>
      </c>
      <c r="BK139" s="945">
        <v>0</v>
      </c>
      <c r="BL139" s="945">
        <v>0</v>
      </c>
      <c r="BM139" s="945">
        <v>0</v>
      </c>
      <c r="BN139" s="945">
        <v>0</v>
      </c>
      <c r="BO139" s="945">
        <v>0</v>
      </c>
      <c r="BP139" s="945">
        <v>-4928266</v>
      </c>
      <c r="BQ139" s="945">
        <v>-4480241</v>
      </c>
      <c r="BR139" s="945">
        <v>-5525631</v>
      </c>
      <c r="BS139" s="945">
        <v>0</v>
      </c>
      <c r="BT139" s="945">
        <v>-14934138</v>
      </c>
      <c r="BU139" s="945">
        <v>174916598</v>
      </c>
      <c r="BV139" s="945">
        <v>-1724344</v>
      </c>
      <c r="BW139" s="945">
        <v>0</v>
      </c>
      <c r="BX139" s="945">
        <v>-1607168</v>
      </c>
      <c r="BY139" s="945">
        <v>0</v>
      </c>
      <c r="BZ139" s="945">
        <v>276354</v>
      </c>
      <c r="CA139" s="945">
        <v>-1315106</v>
      </c>
      <c r="CB139" s="945">
        <v>0</v>
      </c>
      <c r="CC139" s="945">
        <v>-5606502</v>
      </c>
      <c r="CD139" s="945">
        <v>-152000</v>
      </c>
      <c r="CE139" s="945">
        <v>-5758502</v>
      </c>
      <c r="CF139" s="945">
        <v>-16608830</v>
      </c>
      <c r="CG139" s="945">
        <v>-5144909</v>
      </c>
      <c r="CH139" s="945">
        <v>-4982650</v>
      </c>
      <c r="CI139" s="945">
        <v>-6481272</v>
      </c>
      <c r="CJ139" s="945">
        <v>0</v>
      </c>
      <c r="CK139" s="945">
        <v>-8597551</v>
      </c>
      <c r="CL139" s="945">
        <v>4673509</v>
      </c>
      <c r="CM139" s="945">
        <v>-21570484</v>
      </c>
      <c r="CN139" s="945">
        <v>-7619</v>
      </c>
      <c r="CO139" s="945">
        <v>0</v>
      </c>
      <c r="CP139" s="945">
        <v>0</v>
      </c>
      <c r="CQ139" s="945">
        <v>-3853</v>
      </c>
      <c r="CR139" s="945">
        <v>0</v>
      </c>
      <c r="CS139" s="945">
        <v>-10136315</v>
      </c>
      <c r="CT139" s="945">
        <v>-264210</v>
      </c>
      <c r="CU139" s="945">
        <v>-445175</v>
      </c>
      <c r="CV139" s="945">
        <v>0</v>
      </c>
      <c r="CW139" s="945">
        <v>0</v>
      </c>
      <c r="CX139" s="945">
        <v>0</v>
      </c>
      <c r="CY139" s="945">
        <v>-17330204</v>
      </c>
      <c r="CZ139" s="945">
        <v>-600</v>
      </c>
      <c r="DA139" s="945">
        <v>155140908</v>
      </c>
      <c r="DB139" s="945">
        <v>210931124</v>
      </c>
      <c r="DC139" s="945">
        <v>144851957</v>
      </c>
      <c r="DD139" s="945">
        <v>-2008158</v>
      </c>
      <c r="DE139" s="945">
        <v>12628519</v>
      </c>
      <c r="DF139" s="945">
        <v>-15561346</v>
      </c>
      <c r="DG139" s="945">
        <v>0</v>
      </c>
      <c r="DH139" s="945">
        <v>-8689003</v>
      </c>
      <c r="DI139" s="945">
        <v>-16608830</v>
      </c>
      <c r="DJ139" s="205"/>
      <c r="DK139" s="205"/>
      <c r="DL139" t="s">
        <v>913</v>
      </c>
      <c r="DM139" t="s">
        <v>913</v>
      </c>
      <c r="DN139" s="1419" t="s">
        <v>5499</v>
      </c>
      <c r="DO139" s="194" t="s">
        <v>4307</v>
      </c>
      <c r="DP139" s="1253" t="s">
        <v>4471</v>
      </c>
    </row>
    <row r="140" spans="1:120" s="194" customFormat="1" x14ac:dyDescent="0.25">
      <c r="A140" s="199">
        <v>136</v>
      </c>
      <c r="B140" s="706" t="s">
        <v>351</v>
      </c>
      <c r="C140" s="1255" t="s">
        <v>352</v>
      </c>
      <c r="D140" s="945">
        <v>209548</v>
      </c>
      <c r="E140" s="945">
        <v>1007247</v>
      </c>
      <c r="F140" s="945">
        <v>0</v>
      </c>
      <c r="G140" s="945">
        <v>209548</v>
      </c>
      <c r="H140" s="945">
        <v>0</v>
      </c>
      <c r="I140" s="945">
        <v>3969932</v>
      </c>
      <c r="J140" s="945">
        <v>31122</v>
      </c>
      <c r="K140" s="945">
        <v>0</v>
      </c>
      <c r="L140" s="945">
        <v>0</v>
      </c>
      <c r="M140" s="945">
        <v>0</v>
      </c>
      <c r="N140" s="945">
        <v>0</v>
      </c>
      <c r="O140" s="945">
        <v>0</v>
      </c>
      <c r="P140" s="945">
        <v>0</v>
      </c>
      <c r="Q140" s="945">
        <v>0</v>
      </c>
      <c r="R140" s="945">
        <v>15670450</v>
      </c>
      <c r="S140" s="945">
        <v>0</v>
      </c>
      <c r="T140" s="945">
        <v>1482256</v>
      </c>
      <c r="U140" s="945">
        <v>333507</v>
      </c>
      <c r="V140" s="945">
        <v>37056</v>
      </c>
      <c r="W140" s="945">
        <v>81486</v>
      </c>
      <c r="X140" s="945">
        <v>18334</v>
      </c>
      <c r="Y140" s="945">
        <v>2037</v>
      </c>
      <c r="Z140" s="945">
        <v>2185</v>
      </c>
      <c r="AA140" s="945">
        <v>492</v>
      </c>
      <c r="AB140" s="945">
        <v>55</v>
      </c>
      <c r="AC140" s="945">
        <v>9241</v>
      </c>
      <c r="AD140" s="945">
        <v>2079</v>
      </c>
      <c r="AE140" s="945">
        <v>231</v>
      </c>
      <c r="AF140" s="945">
        <v>5427</v>
      </c>
      <c r="AG140" s="945">
        <v>1221</v>
      </c>
      <c r="AH140" s="945">
        <v>136</v>
      </c>
      <c r="AI140" s="945">
        <v>0</v>
      </c>
      <c r="AJ140" s="945">
        <v>0</v>
      </c>
      <c r="AK140" s="945">
        <v>0</v>
      </c>
      <c r="AL140" s="945">
        <v>104328</v>
      </c>
      <c r="AM140" s="945">
        <v>23474</v>
      </c>
      <c r="AN140" s="945">
        <v>2608</v>
      </c>
      <c r="AO140" s="945">
        <v>2055677</v>
      </c>
      <c r="AP140" s="945">
        <v>462527</v>
      </c>
      <c r="AQ140" s="945">
        <v>51392</v>
      </c>
      <c r="AR140" s="945">
        <v>6565673</v>
      </c>
      <c r="AS140" s="945">
        <v>5389212</v>
      </c>
      <c r="AT140" s="945">
        <v>1059368</v>
      </c>
      <c r="AU140" s="945">
        <v>117093</v>
      </c>
      <c r="AV140" s="945">
        <v>1038682</v>
      </c>
      <c r="AW140" s="945">
        <v>830945</v>
      </c>
      <c r="AX140" s="945">
        <v>186963</v>
      </c>
      <c r="AY140" s="945">
        <v>20774</v>
      </c>
      <c r="AZ140" s="945">
        <v>7604355</v>
      </c>
      <c r="BA140" s="945">
        <v>6220157</v>
      </c>
      <c r="BB140" s="945">
        <v>1246331</v>
      </c>
      <c r="BC140" s="945">
        <v>137867</v>
      </c>
      <c r="BD140" s="945">
        <v>0</v>
      </c>
      <c r="BE140" s="945">
        <v>0</v>
      </c>
      <c r="BF140" s="945">
        <v>0</v>
      </c>
      <c r="BG140" s="945">
        <v>0</v>
      </c>
      <c r="BH140" s="945">
        <v>0</v>
      </c>
      <c r="BI140" s="945">
        <v>0</v>
      </c>
      <c r="BJ140" s="945">
        <v>0</v>
      </c>
      <c r="BK140" s="945">
        <v>0</v>
      </c>
      <c r="BL140" s="945">
        <v>0</v>
      </c>
      <c r="BM140" s="945">
        <v>0</v>
      </c>
      <c r="BN140" s="945">
        <v>0</v>
      </c>
      <c r="BO140" s="945">
        <v>0</v>
      </c>
      <c r="BP140" s="945">
        <v>776471</v>
      </c>
      <c r="BQ140" s="945">
        <v>621177</v>
      </c>
      <c r="BR140" s="945">
        <v>139765</v>
      </c>
      <c r="BS140" s="945">
        <v>15529</v>
      </c>
      <c r="BT140" s="945">
        <v>1552942</v>
      </c>
      <c r="BU140" s="945">
        <v>65589323</v>
      </c>
      <c r="BV140" s="945">
        <v>-208323</v>
      </c>
      <c r="BW140" s="945">
        <v>0</v>
      </c>
      <c r="BX140" s="945">
        <v>0</v>
      </c>
      <c r="BY140" s="945">
        <v>0</v>
      </c>
      <c r="BZ140" s="945">
        <v>0</v>
      </c>
      <c r="CA140" s="945">
        <v>-556374</v>
      </c>
      <c r="CB140" s="945">
        <v>-37687</v>
      </c>
      <c r="CC140" s="945">
        <v>-6700000</v>
      </c>
      <c r="CD140" s="945">
        <v>-1914732</v>
      </c>
      <c r="CE140" s="945">
        <v>-8652419</v>
      </c>
      <c r="CF140" s="945">
        <v>2597929</v>
      </c>
      <c r="CG140" s="945">
        <v>1298964</v>
      </c>
      <c r="CH140" s="945">
        <v>1039172</v>
      </c>
      <c r="CI140" s="945">
        <v>233814</v>
      </c>
      <c r="CJ140" s="945">
        <v>25979</v>
      </c>
      <c r="CK140" s="945">
        <v>-5483232</v>
      </c>
      <c r="CL140" s="945">
        <v>1714420</v>
      </c>
      <c r="CM140" s="945">
        <v>-5335532</v>
      </c>
      <c r="CN140" s="945">
        <v>-49089</v>
      </c>
      <c r="CO140" s="945">
        <v>-17964</v>
      </c>
      <c r="CP140" s="945">
        <v>-17951</v>
      </c>
      <c r="CQ140" s="945">
        <v>-22726</v>
      </c>
      <c r="CR140" s="945">
        <v>-63085</v>
      </c>
      <c r="CS140" s="945">
        <v>-1331247</v>
      </c>
      <c r="CT140" s="945">
        <v>-131431</v>
      </c>
      <c r="CU140" s="945">
        <v>-113428</v>
      </c>
      <c r="CV140" s="945">
        <v>-3111</v>
      </c>
      <c r="CW140" s="945">
        <v>-4192</v>
      </c>
      <c r="CX140" s="945">
        <v>0</v>
      </c>
      <c r="CY140" s="945">
        <v>-4892759</v>
      </c>
      <c r="CZ140" s="945">
        <v>0</v>
      </c>
      <c r="DA140" s="945">
        <v>64247845</v>
      </c>
      <c r="DB140" s="945">
        <v>82999714</v>
      </c>
      <c r="DC140" s="945">
        <v>63824409</v>
      </c>
      <c r="DD140" s="945">
        <v>-181829</v>
      </c>
      <c r="DE140" s="945">
        <v>1637477</v>
      </c>
      <c r="DF140" s="945">
        <v>-427456</v>
      </c>
      <c r="DG140" s="945">
        <v>0</v>
      </c>
      <c r="DH140" s="945">
        <v>-2528203</v>
      </c>
      <c r="DI140" s="945">
        <v>2597929</v>
      </c>
      <c r="DJ140" s="205"/>
      <c r="DK140" s="205"/>
      <c r="DL140" t="s">
        <v>913</v>
      </c>
      <c r="DM140" t="s">
        <v>913</v>
      </c>
      <c r="DN140" s="1419" t="s">
        <v>5499</v>
      </c>
      <c r="DO140" s="194" t="s">
        <v>4308</v>
      </c>
      <c r="DP140" s="1253" t="s">
        <v>4475</v>
      </c>
    </row>
    <row r="141" spans="1:120" s="194" customFormat="1" x14ac:dyDescent="0.25">
      <c r="A141" s="779">
        <v>137</v>
      </c>
      <c r="B141" s="706" t="s">
        <v>353</v>
      </c>
      <c r="C141" s="1255" t="s">
        <v>354</v>
      </c>
      <c r="D141" s="945">
        <v>1231670</v>
      </c>
      <c r="E141" s="945">
        <v>6305651</v>
      </c>
      <c r="F141" s="945">
        <v>0</v>
      </c>
      <c r="G141" s="945">
        <v>1231670</v>
      </c>
      <c r="H141" s="945">
        <v>5202977</v>
      </c>
      <c r="I141" s="945">
        <v>297273</v>
      </c>
      <c r="J141" s="945">
        <v>0</v>
      </c>
      <c r="K141" s="945">
        <v>0</v>
      </c>
      <c r="L141" s="945">
        <v>0</v>
      </c>
      <c r="M141" s="945">
        <v>0</v>
      </c>
      <c r="N141" s="945">
        <v>0</v>
      </c>
      <c r="O141" s="945">
        <v>0</v>
      </c>
      <c r="P141" s="945">
        <v>0</v>
      </c>
      <c r="Q141" s="945">
        <v>0</v>
      </c>
      <c r="R141" s="945">
        <v>116009725</v>
      </c>
      <c r="S141" s="945">
        <v>40000</v>
      </c>
      <c r="T141" s="945">
        <v>9804740</v>
      </c>
      <c r="U141" s="945">
        <v>0</v>
      </c>
      <c r="V141" s="945">
        <v>200097</v>
      </c>
      <c r="W141" s="945">
        <v>739502</v>
      </c>
      <c r="X141" s="945">
        <v>0</v>
      </c>
      <c r="Y141" s="945">
        <v>15081</v>
      </c>
      <c r="Z141" s="945">
        <v>9800</v>
      </c>
      <c r="AA141" s="945">
        <v>0</v>
      </c>
      <c r="AB141" s="945">
        <v>200</v>
      </c>
      <c r="AC141" s="945">
        <v>11493</v>
      </c>
      <c r="AD141" s="945">
        <v>0</v>
      </c>
      <c r="AE141" s="945">
        <v>235</v>
      </c>
      <c r="AF141" s="945">
        <v>1618</v>
      </c>
      <c r="AG141" s="945">
        <v>0</v>
      </c>
      <c r="AH141" s="945">
        <v>33</v>
      </c>
      <c r="AI141" s="945">
        <v>735</v>
      </c>
      <c r="AJ141" s="945">
        <v>0</v>
      </c>
      <c r="AK141" s="945">
        <v>15</v>
      </c>
      <c r="AL141" s="945">
        <v>1225000</v>
      </c>
      <c r="AM141" s="945">
        <v>0</v>
      </c>
      <c r="AN141" s="945">
        <v>25000</v>
      </c>
      <c r="AO141" s="945">
        <v>12184908</v>
      </c>
      <c r="AP141" s="945">
        <v>0</v>
      </c>
      <c r="AQ141" s="945">
        <v>248327</v>
      </c>
      <c r="AR141" s="945">
        <v>35207042</v>
      </c>
      <c r="AS141" s="945">
        <v>34521357</v>
      </c>
      <c r="AT141" s="945">
        <v>0</v>
      </c>
      <c r="AU141" s="945">
        <v>685685</v>
      </c>
      <c r="AV141" s="945">
        <v>5540355</v>
      </c>
      <c r="AW141" s="945">
        <v>5429604</v>
      </c>
      <c r="AX141" s="945">
        <v>0</v>
      </c>
      <c r="AY141" s="945">
        <v>110751</v>
      </c>
      <c r="AZ141" s="945">
        <v>40747397</v>
      </c>
      <c r="BA141" s="945">
        <v>39950961</v>
      </c>
      <c r="BB141" s="945">
        <v>0</v>
      </c>
      <c r="BC141" s="945">
        <v>796436</v>
      </c>
      <c r="BD141" s="945">
        <v>0</v>
      </c>
      <c r="BE141" s="945">
        <v>0</v>
      </c>
      <c r="BF141" s="945">
        <v>0</v>
      </c>
      <c r="BG141" s="945">
        <v>130458</v>
      </c>
      <c r="BH141" s="945">
        <v>0</v>
      </c>
      <c r="BI141" s="945">
        <v>2662</v>
      </c>
      <c r="BJ141" s="945">
        <v>0</v>
      </c>
      <c r="BK141" s="945">
        <v>0</v>
      </c>
      <c r="BL141" s="945">
        <v>0</v>
      </c>
      <c r="BM141" s="945">
        <v>0</v>
      </c>
      <c r="BN141" s="945">
        <v>0</v>
      </c>
      <c r="BO141" s="945">
        <v>0</v>
      </c>
      <c r="BP141" s="945">
        <v>-3243008</v>
      </c>
      <c r="BQ141" s="945">
        <v>-3178148</v>
      </c>
      <c r="BR141" s="945">
        <v>0</v>
      </c>
      <c r="BS141" s="945">
        <v>-64860</v>
      </c>
      <c r="BT141" s="945">
        <v>-6486016</v>
      </c>
      <c r="BU141" s="945">
        <v>373765514</v>
      </c>
      <c r="BV141" s="945">
        <v>3351994</v>
      </c>
      <c r="BW141" s="945">
        <v>0</v>
      </c>
      <c r="BX141" s="945">
        <v>2647562</v>
      </c>
      <c r="BY141" s="945">
        <v>0</v>
      </c>
      <c r="BZ141" s="945">
        <v>156064</v>
      </c>
      <c r="CA141" s="945">
        <v>-13108955</v>
      </c>
      <c r="CB141" s="945">
        <v>-74536</v>
      </c>
      <c r="CC141" s="945">
        <v>-17734370</v>
      </c>
      <c r="CD141" s="945">
        <v>-838831</v>
      </c>
      <c r="CE141" s="945">
        <v>-18647737</v>
      </c>
      <c r="CF141" s="945">
        <v>-273581</v>
      </c>
      <c r="CG141" s="945">
        <v>-136790</v>
      </c>
      <c r="CH141" s="945">
        <v>-134055</v>
      </c>
      <c r="CI141" s="945">
        <v>0</v>
      </c>
      <c r="CJ141" s="945">
        <v>-2736</v>
      </c>
      <c r="CK141" s="945">
        <v>-29101777</v>
      </c>
      <c r="CL141" s="945">
        <v>9257925</v>
      </c>
      <c r="CM141" s="945">
        <v>-30499575</v>
      </c>
      <c r="CN141" s="945">
        <v>-335950</v>
      </c>
      <c r="CO141" s="945">
        <v>-3302</v>
      </c>
      <c r="CP141" s="945">
        <v>-3302</v>
      </c>
      <c r="CQ141" s="945">
        <v>-20626</v>
      </c>
      <c r="CR141" s="945">
        <v>0</v>
      </c>
      <c r="CS141" s="945">
        <v>-23296550</v>
      </c>
      <c r="CT141" s="945">
        <v>-62865</v>
      </c>
      <c r="CU141" s="945">
        <v>-376847</v>
      </c>
      <c r="CV141" s="945">
        <v>-69956</v>
      </c>
      <c r="CW141" s="945">
        <v>-722</v>
      </c>
      <c r="CX141" s="945">
        <v>0</v>
      </c>
      <c r="CY141" s="945">
        <v>-25393313</v>
      </c>
      <c r="CZ141" s="945">
        <v>-1030765</v>
      </c>
      <c r="DA141" s="945">
        <v>351078521</v>
      </c>
      <c r="DB141" s="945">
        <v>432621874</v>
      </c>
      <c r="DC141" s="945">
        <v>322341373</v>
      </c>
      <c r="DD141" s="945">
        <v>-2361031</v>
      </c>
      <c r="DE141" s="945">
        <v>17802611</v>
      </c>
      <c r="DF141" s="945">
        <v>-14313249</v>
      </c>
      <c r="DG141" s="945">
        <v>-1356520</v>
      </c>
      <c r="DH141" s="945">
        <v>-8792281</v>
      </c>
      <c r="DI141" s="945">
        <v>-273581</v>
      </c>
      <c r="DJ141" s="205"/>
      <c r="DK141" s="205"/>
      <c r="DL141" t="s">
        <v>913</v>
      </c>
      <c r="DM141" t="s">
        <v>913</v>
      </c>
      <c r="DN141" s="1419" t="s">
        <v>5499</v>
      </c>
      <c r="DO141" s="194" t="s">
        <v>4309</v>
      </c>
      <c r="DP141" s="1253" t="s">
        <v>4472</v>
      </c>
    </row>
    <row r="142" spans="1:120" s="194" customFormat="1" x14ac:dyDescent="0.25">
      <c r="A142" s="199">
        <v>138</v>
      </c>
      <c r="B142" s="706" t="s">
        <v>808</v>
      </c>
      <c r="C142" s="1255" t="s">
        <v>356</v>
      </c>
      <c r="D142" s="945">
        <v>473253</v>
      </c>
      <c r="E142" s="945">
        <v>2644417</v>
      </c>
      <c r="F142" s="945">
        <v>120068</v>
      </c>
      <c r="G142" s="945">
        <v>473253</v>
      </c>
      <c r="H142" s="945">
        <v>94294</v>
      </c>
      <c r="I142" s="945">
        <v>0</v>
      </c>
      <c r="J142" s="945">
        <v>0</v>
      </c>
      <c r="K142" s="945">
        <v>0</v>
      </c>
      <c r="L142" s="945">
        <v>0</v>
      </c>
      <c r="M142" s="945">
        <v>0</v>
      </c>
      <c r="N142" s="945">
        <v>427045</v>
      </c>
      <c r="O142" s="945">
        <v>0</v>
      </c>
      <c r="P142" s="945">
        <v>0</v>
      </c>
      <c r="Q142" s="945">
        <v>0</v>
      </c>
      <c r="R142" s="945">
        <v>37694200</v>
      </c>
      <c r="S142" s="945">
        <v>1323500</v>
      </c>
      <c r="T142" s="945">
        <v>5646667</v>
      </c>
      <c r="U142" s="945">
        <v>0</v>
      </c>
      <c r="V142" s="945">
        <v>108257</v>
      </c>
      <c r="W142" s="945">
        <v>257318</v>
      </c>
      <c r="X142" s="945">
        <v>0</v>
      </c>
      <c r="Y142" s="945">
        <v>4900</v>
      </c>
      <c r="Z142" s="945">
        <v>49200</v>
      </c>
      <c r="AA142" s="945">
        <v>0</v>
      </c>
      <c r="AB142" s="945">
        <v>800</v>
      </c>
      <c r="AC142" s="945">
        <v>8847</v>
      </c>
      <c r="AD142" s="945">
        <v>0</v>
      </c>
      <c r="AE142" s="945">
        <v>181</v>
      </c>
      <c r="AF142" s="945">
        <v>0</v>
      </c>
      <c r="AG142" s="945">
        <v>0</v>
      </c>
      <c r="AH142" s="945">
        <v>0</v>
      </c>
      <c r="AI142" s="945">
        <v>0</v>
      </c>
      <c r="AJ142" s="945">
        <v>0</v>
      </c>
      <c r="AK142" s="945">
        <v>0</v>
      </c>
      <c r="AL142" s="945">
        <v>774091</v>
      </c>
      <c r="AM142" s="945">
        <v>0</v>
      </c>
      <c r="AN142" s="945">
        <v>14514</v>
      </c>
      <c r="AO142" s="945">
        <v>5254190</v>
      </c>
      <c r="AP142" s="945">
        <v>0</v>
      </c>
      <c r="AQ142" s="945">
        <v>103387</v>
      </c>
      <c r="AR142" s="945">
        <v>9964150</v>
      </c>
      <c r="AS142" s="945">
        <v>9766678</v>
      </c>
      <c r="AT142" s="945">
        <v>0</v>
      </c>
      <c r="AU142" s="945">
        <v>197472</v>
      </c>
      <c r="AV142" s="945">
        <v>2821653</v>
      </c>
      <c r="AW142" s="945">
        <v>2768039</v>
      </c>
      <c r="AX142" s="945">
        <v>0</v>
      </c>
      <c r="AY142" s="945">
        <v>53614</v>
      </c>
      <c r="AZ142" s="945">
        <v>12785803</v>
      </c>
      <c r="BA142" s="945">
        <v>12534717</v>
      </c>
      <c r="BB142" s="945">
        <v>0</v>
      </c>
      <c r="BC142" s="945">
        <v>251086</v>
      </c>
      <c r="BD142" s="945">
        <v>0</v>
      </c>
      <c r="BE142" s="945">
        <v>0</v>
      </c>
      <c r="BF142" s="945">
        <v>0</v>
      </c>
      <c r="BG142" s="945">
        <v>0</v>
      </c>
      <c r="BH142" s="945">
        <v>0</v>
      </c>
      <c r="BI142" s="945">
        <v>0</v>
      </c>
      <c r="BJ142" s="945">
        <v>0</v>
      </c>
      <c r="BK142" s="945">
        <v>0</v>
      </c>
      <c r="BL142" s="945">
        <v>0</v>
      </c>
      <c r="BM142" s="945">
        <v>0</v>
      </c>
      <c r="BN142" s="945">
        <v>0</v>
      </c>
      <c r="BO142" s="945">
        <v>0</v>
      </c>
      <c r="BP142" s="945">
        <v>2029031</v>
      </c>
      <c r="BQ142" s="945">
        <v>1988450</v>
      </c>
      <c r="BR142" s="945">
        <v>0</v>
      </c>
      <c r="BS142" s="945">
        <v>40581</v>
      </c>
      <c r="BT142" s="945">
        <v>4058062</v>
      </c>
      <c r="BU142" s="945">
        <v>104858113</v>
      </c>
      <c r="BV142" s="945">
        <v>-1508621</v>
      </c>
      <c r="BW142" s="945">
        <v>49015</v>
      </c>
      <c r="BX142" s="945">
        <v>64139</v>
      </c>
      <c r="BY142" s="945">
        <v>2071</v>
      </c>
      <c r="BZ142" s="945">
        <v>98470</v>
      </c>
      <c r="CA142" s="945">
        <v>-5922836</v>
      </c>
      <c r="CB142" s="945">
        <v>-1</v>
      </c>
      <c r="CC142" s="945">
        <v>-7387854</v>
      </c>
      <c r="CD142" s="945">
        <v>-1579124</v>
      </c>
      <c r="CE142" s="945">
        <v>-8966979</v>
      </c>
      <c r="CF142" s="945">
        <v>3258574</v>
      </c>
      <c r="CG142" s="945">
        <v>1629288</v>
      </c>
      <c r="CH142" s="945">
        <v>1596701</v>
      </c>
      <c r="CI142" s="945">
        <v>0</v>
      </c>
      <c r="CJ142" s="945">
        <v>32585</v>
      </c>
      <c r="CK142" s="945">
        <v>-15703361</v>
      </c>
      <c r="CL142" s="945">
        <v>2723878</v>
      </c>
      <c r="CM142" s="945">
        <v>-15389865</v>
      </c>
      <c r="CN142" s="945">
        <v>-56018</v>
      </c>
      <c r="CO142" s="945">
        <v>0</v>
      </c>
      <c r="CP142" s="945">
        <v>0</v>
      </c>
      <c r="CQ142" s="945">
        <v>-17675</v>
      </c>
      <c r="CR142" s="945">
        <v>0</v>
      </c>
      <c r="CS142" s="945">
        <v>-4684871</v>
      </c>
      <c r="CT142" s="945">
        <v>-517065</v>
      </c>
      <c r="CU142" s="945">
        <v>-174508</v>
      </c>
      <c r="CV142" s="945">
        <v>0</v>
      </c>
      <c r="CW142" s="945">
        <v>0</v>
      </c>
      <c r="CX142" s="945">
        <v>0</v>
      </c>
      <c r="CY142" s="945">
        <v>-10290539</v>
      </c>
      <c r="CZ142" s="945">
        <v>-474887</v>
      </c>
      <c r="DA142" s="945">
        <v>101865526</v>
      </c>
      <c r="DB142" s="945">
        <v>146973922</v>
      </c>
      <c r="DC142" s="945">
        <v>94947009</v>
      </c>
      <c r="DD142" s="945">
        <v>-1077728</v>
      </c>
      <c r="DE142" s="945">
        <v>13957940</v>
      </c>
      <c r="DF142" s="945">
        <v>-2592679</v>
      </c>
      <c r="DG142" s="945">
        <v>0</v>
      </c>
      <c r="DH142" s="945">
        <v>-8042314</v>
      </c>
      <c r="DI142" s="945">
        <v>3258574</v>
      </c>
      <c r="DJ142" s="205"/>
      <c r="DK142" s="205"/>
      <c r="DL142" t="s">
        <v>913</v>
      </c>
      <c r="DM142" t="s">
        <v>914</v>
      </c>
      <c r="DN142" s="1419" t="s">
        <v>5499</v>
      </c>
      <c r="DO142" s="194" t="s">
        <v>4310</v>
      </c>
      <c r="DP142" s="1253" t="s">
        <v>4469</v>
      </c>
    </row>
    <row r="143" spans="1:120" s="194" customFormat="1" x14ac:dyDescent="0.25">
      <c r="A143" s="779">
        <v>139</v>
      </c>
      <c r="B143" s="706" t="s">
        <v>357</v>
      </c>
      <c r="C143" s="1255" t="s">
        <v>358</v>
      </c>
      <c r="D143" s="945">
        <v>136495</v>
      </c>
      <c r="E143" s="945">
        <v>975811</v>
      </c>
      <c r="F143" s="945">
        <v>187175</v>
      </c>
      <c r="G143" s="945">
        <v>136495</v>
      </c>
      <c r="H143" s="945">
        <v>798185</v>
      </c>
      <c r="I143" s="945">
        <v>0</v>
      </c>
      <c r="J143" s="945">
        <v>0</v>
      </c>
      <c r="K143" s="945">
        <v>0</v>
      </c>
      <c r="L143" s="945">
        <v>0</v>
      </c>
      <c r="M143" s="945">
        <v>0</v>
      </c>
      <c r="N143" s="945">
        <v>350309</v>
      </c>
      <c r="O143" s="945">
        <v>0</v>
      </c>
      <c r="P143" s="945">
        <v>0</v>
      </c>
      <c r="Q143" s="945">
        <v>0</v>
      </c>
      <c r="R143" s="945">
        <v>12124750</v>
      </c>
      <c r="S143" s="945">
        <v>1370170</v>
      </c>
      <c r="T143" s="945">
        <v>1355228</v>
      </c>
      <c r="U143" s="945">
        <v>244638</v>
      </c>
      <c r="V143" s="945">
        <v>27182</v>
      </c>
      <c r="W143" s="945">
        <v>80861</v>
      </c>
      <c r="X143" s="945">
        <v>14186</v>
      </c>
      <c r="Y143" s="945">
        <v>1576</v>
      </c>
      <c r="Z143" s="945">
        <v>0</v>
      </c>
      <c r="AA143" s="945">
        <v>0</v>
      </c>
      <c r="AB143" s="945">
        <v>0</v>
      </c>
      <c r="AC143" s="945">
        <v>5264</v>
      </c>
      <c r="AD143" s="945">
        <v>1185</v>
      </c>
      <c r="AE143" s="945">
        <v>132</v>
      </c>
      <c r="AF143" s="945">
        <v>3648</v>
      </c>
      <c r="AG143" s="945">
        <v>821</v>
      </c>
      <c r="AH143" s="945">
        <v>91</v>
      </c>
      <c r="AI143" s="945">
        <v>0</v>
      </c>
      <c r="AJ143" s="945">
        <v>0</v>
      </c>
      <c r="AK143" s="945">
        <v>0</v>
      </c>
      <c r="AL143" s="945">
        <v>20000</v>
      </c>
      <c r="AM143" s="945">
        <v>4500</v>
      </c>
      <c r="AN143" s="945">
        <v>500</v>
      </c>
      <c r="AO143" s="945">
        <v>1281682</v>
      </c>
      <c r="AP143" s="945">
        <v>256753</v>
      </c>
      <c r="AQ143" s="945">
        <v>28528</v>
      </c>
      <c r="AR143" s="945">
        <v>2966716</v>
      </c>
      <c r="AS143" s="945">
        <v>2418687</v>
      </c>
      <c r="AT143" s="945">
        <v>493226</v>
      </c>
      <c r="AU143" s="945">
        <v>54803</v>
      </c>
      <c r="AV143" s="945">
        <v>765263</v>
      </c>
      <c r="AW143" s="945">
        <v>632027</v>
      </c>
      <c r="AX143" s="945">
        <v>119912</v>
      </c>
      <c r="AY143" s="945">
        <v>13324</v>
      </c>
      <c r="AZ143" s="945">
        <v>3731979</v>
      </c>
      <c r="BA143" s="945">
        <v>3050714</v>
      </c>
      <c r="BB143" s="945">
        <v>613138</v>
      </c>
      <c r="BC143" s="945">
        <v>68127</v>
      </c>
      <c r="BD143" s="945">
        <v>0</v>
      </c>
      <c r="BE143" s="945">
        <v>0</v>
      </c>
      <c r="BF143" s="945">
        <v>0</v>
      </c>
      <c r="BG143" s="945">
        <v>181</v>
      </c>
      <c r="BH143" s="945">
        <v>40</v>
      </c>
      <c r="BI143" s="945">
        <v>4</v>
      </c>
      <c r="BJ143" s="945">
        <v>0</v>
      </c>
      <c r="BK143" s="945">
        <v>0</v>
      </c>
      <c r="BL143" s="945">
        <v>0</v>
      </c>
      <c r="BM143" s="945">
        <v>0</v>
      </c>
      <c r="BN143" s="945">
        <v>0</v>
      </c>
      <c r="BO143" s="945">
        <v>0</v>
      </c>
      <c r="BP143" s="945">
        <v>-1479906</v>
      </c>
      <c r="BQ143" s="945">
        <v>-1183924</v>
      </c>
      <c r="BR143" s="945">
        <v>-266383</v>
      </c>
      <c r="BS143" s="945">
        <v>-29598</v>
      </c>
      <c r="BT143" s="945">
        <v>-2959811</v>
      </c>
      <c r="BU143" s="945">
        <v>28130731</v>
      </c>
      <c r="BV143" s="945">
        <v>-477696</v>
      </c>
      <c r="BW143" s="945">
        <v>0</v>
      </c>
      <c r="BX143" s="945">
        <v>46035</v>
      </c>
      <c r="BY143" s="945">
        <v>1496</v>
      </c>
      <c r="BZ143" s="945">
        <v>-230857</v>
      </c>
      <c r="CA143" s="945">
        <v>-1265969</v>
      </c>
      <c r="CB143" s="945">
        <v>-2</v>
      </c>
      <c r="CC143" s="945">
        <v>-2194201</v>
      </c>
      <c r="CD143" s="945">
        <v>-270525</v>
      </c>
      <c r="CE143" s="945">
        <v>-2464728</v>
      </c>
      <c r="CF143" s="945">
        <v>-5120222</v>
      </c>
      <c r="CG143" s="945">
        <v>-2560110</v>
      </c>
      <c r="CH143" s="945">
        <v>-2048088</v>
      </c>
      <c r="CI143" s="945">
        <v>-460819</v>
      </c>
      <c r="CJ143" s="945">
        <v>-51204</v>
      </c>
      <c r="CK143" s="945">
        <v>-4435121</v>
      </c>
      <c r="CL143" s="945">
        <v>626740</v>
      </c>
      <c r="CM143" s="945">
        <v>-3253704</v>
      </c>
      <c r="CN143" s="945">
        <v>-105818</v>
      </c>
      <c r="CO143" s="945">
        <v>-18120</v>
      </c>
      <c r="CP143" s="945">
        <v>0</v>
      </c>
      <c r="CQ143" s="945">
        <v>-13243</v>
      </c>
      <c r="CR143" s="945">
        <v>-3534</v>
      </c>
      <c r="CS143" s="945">
        <v>-728817</v>
      </c>
      <c r="CT143" s="945">
        <v>-169653</v>
      </c>
      <c r="CU143" s="945">
        <v>0</v>
      </c>
      <c r="CV143" s="945">
        <v>0</v>
      </c>
      <c r="CW143" s="945">
        <v>0</v>
      </c>
      <c r="CX143" s="945">
        <v>0</v>
      </c>
      <c r="CY143" s="945">
        <v>-2978802</v>
      </c>
      <c r="CZ143" s="945">
        <v>-395692</v>
      </c>
      <c r="DA143" s="945">
        <v>23923923</v>
      </c>
      <c r="DB143" s="945">
        <v>38931406</v>
      </c>
      <c r="DC143" s="945">
        <v>23152116</v>
      </c>
      <c r="DD143" s="945">
        <v>-273054</v>
      </c>
      <c r="DE143" s="945">
        <v>4965843</v>
      </c>
      <c r="DF143" s="945">
        <v>-2731482</v>
      </c>
      <c r="DG143" s="945">
        <v>-1809750</v>
      </c>
      <c r="DH143" s="945">
        <v>132880</v>
      </c>
      <c r="DI143" s="945">
        <v>-5120222</v>
      </c>
      <c r="DJ143" s="205"/>
      <c r="DK143" s="205"/>
      <c r="DL143" t="s">
        <v>913</v>
      </c>
      <c r="DM143" t="s">
        <v>913</v>
      </c>
      <c r="DN143" s="1419" t="s">
        <v>5499</v>
      </c>
      <c r="DO143" s="194" t="s">
        <v>4311</v>
      </c>
      <c r="DP143" s="1253" t="s">
        <v>4468</v>
      </c>
    </row>
    <row r="144" spans="1:120" s="194" customFormat="1" x14ac:dyDescent="0.25">
      <c r="A144" s="199">
        <v>140</v>
      </c>
      <c r="B144" s="706" t="s">
        <v>359</v>
      </c>
      <c r="C144" s="1255" t="s">
        <v>360</v>
      </c>
      <c r="D144" s="945">
        <v>292664</v>
      </c>
      <c r="E144" s="945">
        <v>2166288</v>
      </c>
      <c r="F144" s="945">
        <v>0</v>
      </c>
      <c r="G144" s="945">
        <v>292664</v>
      </c>
      <c r="H144" s="945">
        <v>0</v>
      </c>
      <c r="I144" s="945">
        <v>0</v>
      </c>
      <c r="J144" s="945">
        <v>0</v>
      </c>
      <c r="K144" s="945">
        <v>0</v>
      </c>
      <c r="L144" s="945">
        <v>0</v>
      </c>
      <c r="M144" s="945">
        <v>0</v>
      </c>
      <c r="N144" s="945">
        <v>0</v>
      </c>
      <c r="O144" s="945">
        <v>0</v>
      </c>
      <c r="P144" s="945">
        <v>0</v>
      </c>
      <c r="Q144" s="945">
        <v>0</v>
      </c>
      <c r="R144" s="945">
        <v>18154600</v>
      </c>
      <c r="S144" s="945">
        <v>0</v>
      </c>
      <c r="T144" s="945">
        <v>1772625</v>
      </c>
      <c r="U144" s="945">
        <v>2186238</v>
      </c>
      <c r="V144" s="945">
        <v>0</v>
      </c>
      <c r="W144" s="945">
        <v>70803</v>
      </c>
      <c r="X144" s="945">
        <v>87324</v>
      </c>
      <c r="Y144" s="945">
        <v>0</v>
      </c>
      <c r="Z144" s="945">
        <v>0</v>
      </c>
      <c r="AA144" s="945">
        <v>0</v>
      </c>
      <c r="AB144" s="945">
        <v>0</v>
      </c>
      <c r="AC144" s="945">
        <v>1997</v>
      </c>
      <c r="AD144" s="945">
        <v>2463</v>
      </c>
      <c r="AE144" s="945">
        <v>0</v>
      </c>
      <c r="AF144" s="945">
        <v>0</v>
      </c>
      <c r="AG144" s="945">
        <v>0</v>
      </c>
      <c r="AH144" s="945">
        <v>0</v>
      </c>
      <c r="AI144" s="945">
        <v>0</v>
      </c>
      <c r="AJ144" s="945">
        <v>0</v>
      </c>
      <c r="AK144" s="945">
        <v>0</v>
      </c>
      <c r="AL144" s="945">
        <v>263292</v>
      </c>
      <c r="AM144" s="945">
        <v>324727</v>
      </c>
      <c r="AN144" s="945">
        <v>0</v>
      </c>
      <c r="AO144" s="945">
        <v>2326668</v>
      </c>
      <c r="AP144" s="945">
        <v>2869557</v>
      </c>
      <c r="AQ144" s="945">
        <v>0</v>
      </c>
      <c r="AR144" s="945">
        <v>7404099</v>
      </c>
      <c r="AS144" s="945">
        <v>3315268</v>
      </c>
      <c r="AT144" s="945">
        <v>4088831</v>
      </c>
      <c r="AU144" s="945">
        <v>0</v>
      </c>
      <c r="AV144" s="945">
        <v>2329598</v>
      </c>
      <c r="AW144" s="945">
        <v>1043104</v>
      </c>
      <c r="AX144" s="945">
        <v>1286494</v>
      </c>
      <c r="AY144" s="945">
        <v>0</v>
      </c>
      <c r="AZ144" s="945">
        <v>9733697</v>
      </c>
      <c r="BA144" s="945">
        <v>4358372</v>
      </c>
      <c r="BB144" s="945">
        <v>5375325</v>
      </c>
      <c r="BC144" s="945">
        <v>0</v>
      </c>
      <c r="BD144" s="945">
        <v>0</v>
      </c>
      <c r="BE144" s="945">
        <v>0</v>
      </c>
      <c r="BF144" s="945">
        <v>0</v>
      </c>
      <c r="BG144" s="945">
        <v>0</v>
      </c>
      <c r="BH144" s="945">
        <v>0</v>
      </c>
      <c r="BI144" s="945">
        <v>0</v>
      </c>
      <c r="BJ144" s="945">
        <v>0</v>
      </c>
      <c r="BK144" s="945">
        <v>0</v>
      </c>
      <c r="BL144" s="945">
        <v>0</v>
      </c>
      <c r="BM144" s="945">
        <v>0</v>
      </c>
      <c r="BN144" s="945">
        <v>0</v>
      </c>
      <c r="BO144" s="945">
        <v>0</v>
      </c>
      <c r="BP144" s="945">
        <v>-956361</v>
      </c>
      <c r="BQ144" s="945">
        <v>-869420</v>
      </c>
      <c r="BR144" s="945">
        <v>-1072284</v>
      </c>
      <c r="BS144" s="945">
        <v>0</v>
      </c>
      <c r="BT144" s="945">
        <v>-2898065</v>
      </c>
      <c r="BU144" s="945">
        <v>58262266</v>
      </c>
      <c r="BV144" s="945">
        <v>-499290</v>
      </c>
      <c r="BW144" s="945">
        <v>0</v>
      </c>
      <c r="BX144" s="945">
        <v>2534176</v>
      </c>
      <c r="BY144" s="945">
        <v>0</v>
      </c>
      <c r="BZ144" s="945">
        <v>41518</v>
      </c>
      <c r="CA144" s="945">
        <v>-6404369</v>
      </c>
      <c r="CB144" s="945">
        <v>0</v>
      </c>
      <c r="CC144" s="945">
        <v>-7890453</v>
      </c>
      <c r="CD144" s="945">
        <v>-646844</v>
      </c>
      <c r="CE144" s="945">
        <v>-8537297</v>
      </c>
      <c r="CF144" s="945">
        <v>-3100199</v>
      </c>
      <c r="CG144" s="945">
        <v>-1023065</v>
      </c>
      <c r="CH144" s="945">
        <v>-930061</v>
      </c>
      <c r="CI144" s="945">
        <v>-1147074</v>
      </c>
      <c r="CJ144" s="945">
        <v>0</v>
      </c>
      <c r="CK144" s="945">
        <v>-7810157</v>
      </c>
      <c r="CL144" s="945">
        <v>1456507</v>
      </c>
      <c r="CM144" s="945">
        <v>-10008725</v>
      </c>
      <c r="CN144" s="945">
        <v>0</v>
      </c>
      <c r="CO144" s="945">
        <v>0</v>
      </c>
      <c r="CP144" s="945">
        <v>0</v>
      </c>
      <c r="CQ144" s="945">
        <v>-6249</v>
      </c>
      <c r="CR144" s="945">
        <v>0</v>
      </c>
      <c r="CS144" s="945">
        <v>-1456833</v>
      </c>
      <c r="CT144" s="945">
        <v>-527947</v>
      </c>
      <c r="CU144" s="945">
        <v>0</v>
      </c>
      <c r="CV144" s="945">
        <v>0</v>
      </c>
      <c r="CW144" s="945">
        <v>0</v>
      </c>
      <c r="CX144" s="945">
        <v>0</v>
      </c>
      <c r="CY144" s="945">
        <v>-7562658</v>
      </c>
      <c r="CZ144" s="945">
        <v>0</v>
      </c>
      <c r="DA144" s="945">
        <v>55949523</v>
      </c>
      <c r="DB144" s="945">
        <v>78428482</v>
      </c>
      <c r="DC144" s="945">
        <v>48936869</v>
      </c>
      <c r="DD144" s="945">
        <v>-843287</v>
      </c>
      <c r="DE144" s="945">
        <v>7146902</v>
      </c>
      <c r="DF144" s="945">
        <v>-12490750</v>
      </c>
      <c r="DG144" s="945">
        <v>0</v>
      </c>
      <c r="DH144" s="945">
        <v>-2696336</v>
      </c>
      <c r="DI144" s="945">
        <v>-3100199</v>
      </c>
      <c r="DJ144" s="205"/>
      <c r="DK144" s="205"/>
      <c r="DL144" t="s">
        <v>913</v>
      </c>
      <c r="DM144" t="s">
        <v>913</v>
      </c>
      <c r="DN144" s="1419" t="s">
        <v>5499</v>
      </c>
      <c r="DO144" s="194" t="s">
        <v>4312</v>
      </c>
      <c r="DP144" s="1253" t="s">
        <v>4471</v>
      </c>
    </row>
    <row r="145" spans="1:120" s="194" customFormat="1" x14ac:dyDescent="0.25">
      <c r="A145" s="779">
        <v>141</v>
      </c>
      <c r="B145" s="706" t="s">
        <v>361</v>
      </c>
      <c r="C145" s="1255" t="s">
        <v>362</v>
      </c>
      <c r="D145" s="945">
        <v>120125</v>
      </c>
      <c r="E145" s="945">
        <v>1033825</v>
      </c>
      <c r="F145" s="945">
        <v>0</v>
      </c>
      <c r="G145" s="945">
        <v>131000</v>
      </c>
      <c r="H145" s="945">
        <v>0</v>
      </c>
      <c r="I145" s="945">
        <v>0</v>
      </c>
      <c r="J145" s="945">
        <v>0</v>
      </c>
      <c r="K145" s="945">
        <v>0</v>
      </c>
      <c r="L145" s="945">
        <v>0</v>
      </c>
      <c r="M145" s="945">
        <v>0</v>
      </c>
      <c r="N145" s="945">
        <v>0</v>
      </c>
      <c r="O145" s="945">
        <v>0</v>
      </c>
      <c r="P145" s="945">
        <v>0</v>
      </c>
      <c r="Q145" s="945">
        <v>0</v>
      </c>
      <c r="R145" s="945">
        <v>13004925</v>
      </c>
      <c r="S145" s="945">
        <v>0</v>
      </c>
      <c r="T145" s="945">
        <v>1026318</v>
      </c>
      <c r="U145" s="945">
        <v>230922</v>
      </c>
      <c r="V145" s="945">
        <v>25658</v>
      </c>
      <c r="W145" s="945">
        <v>67626</v>
      </c>
      <c r="X145" s="945">
        <v>15216</v>
      </c>
      <c r="Y145" s="945">
        <v>1691</v>
      </c>
      <c r="Z145" s="945">
        <v>0</v>
      </c>
      <c r="AA145" s="945">
        <v>0</v>
      </c>
      <c r="AB145" s="945">
        <v>0</v>
      </c>
      <c r="AC145" s="945">
        <v>3056</v>
      </c>
      <c r="AD145" s="945">
        <v>688</v>
      </c>
      <c r="AE145" s="945">
        <v>76</v>
      </c>
      <c r="AF145" s="945">
        <v>725</v>
      </c>
      <c r="AG145" s="945">
        <v>163</v>
      </c>
      <c r="AH145" s="945">
        <v>18</v>
      </c>
      <c r="AI145" s="945">
        <v>0</v>
      </c>
      <c r="AJ145" s="945">
        <v>0</v>
      </c>
      <c r="AK145" s="945">
        <v>0</v>
      </c>
      <c r="AL145" s="945">
        <v>153535</v>
      </c>
      <c r="AM145" s="945">
        <v>34545</v>
      </c>
      <c r="AN145" s="945">
        <v>3838</v>
      </c>
      <c r="AO145" s="945">
        <v>1145376</v>
      </c>
      <c r="AP145" s="945">
        <v>257709</v>
      </c>
      <c r="AQ145" s="945">
        <v>28634</v>
      </c>
      <c r="AR145" s="945">
        <v>3403923</v>
      </c>
      <c r="AS145" s="945">
        <v>2723139</v>
      </c>
      <c r="AT145" s="945">
        <v>612706</v>
      </c>
      <c r="AU145" s="945">
        <v>68078</v>
      </c>
      <c r="AV145" s="945">
        <v>683907</v>
      </c>
      <c r="AW145" s="945">
        <v>547126</v>
      </c>
      <c r="AX145" s="945">
        <v>123103</v>
      </c>
      <c r="AY145" s="945">
        <v>13678</v>
      </c>
      <c r="AZ145" s="945">
        <v>4087830</v>
      </c>
      <c r="BA145" s="945">
        <v>3270265</v>
      </c>
      <c r="BB145" s="945">
        <v>735809</v>
      </c>
      <c r="BC145" s="945">
        <v>81756</v>
      </c>
      <c r="BD145" s="945">
        <v>0</v>
      </c>
      <c r="BE145" s="945">
        <v>0</v>
      </c>
      <c r="BF145" s="945">
        <v>0</v>
      </c>
      <c r="BG145" s="945">
        <v>0</v>
      </c>
      <c r="BH145" s="945">
        <v>0</v>
      </c>
      <c r="BI145" s="945">
        <v>0</v>
      </c>
      <c r="BJ145" s="945">
        <v>0</v>
      </c>
      <c r="BK145" s="945">
        <v>0</v>
      </c>
      <c r="BL145" s="945">
        <v>0</v>
      </c>
      <c r="BM145" s="945">
        <v>0</v>
      </c>
      <c r="BN145" s="945">
        <v>0</v>
      </c>
      <c r="BO145" s="945">
        <v>0</v>
      </c>
      <c r="BP145" s="945">
        <v>1413500</v>
      </c>
      <c r="BQ145" s="945">
        <v>1130800</v>
      </c>
      <c r="BR145" s="945">
        <v>254430</v>
      </c>
      <c r="BS145" s="945">
        <v>28270</v>
      </c>
      <c r="BT145" s="945">
        <v>2827000</v>
      </c>
      <c r="BU145" s="945">
        <v>37935098</v>
      </c>
      <c r="BV145" s="945">
        <v>-117260</v>
      </c>
      <c r="BW145" s="945">
        <v>0</v>
      </c>
      <c r="BX145" s="945">
        <v>62270</v>
      </c>
      <c r="BY145" s="945">
        <v>0</v>
      </c>
      <c r="BZ145" s="945">
        <v>2110</v>
      </c>
      <c r="CA145" s="945">
        <v>-942961</v>
      </c>
      <c r="CB145" s="945">
        <v>0</v>
      </c>
      <c r="CC145" s="945">
        <v>-4625770</v>
      </c>
      <c r="CD145" s="945">
        <v>-1111000</v>
      </c>
      <c r="CE145" s="945">
        <v>-5736770</v>
      </c>
      <c r="CF145" s="945">
        <v>5045878</v>
      </c>
      <c r="CG145" s="945">
        <v>2522940</v>
      </c>
      <c r="CH145" s="945">
        <v>2018351</v>
      </c>
      <c r="CI145" s="945">
        <v>454128</v>
      </c>
      <c r="CJ145" s="945">
        <v>50459</v>
      </c>
      <c r="CK145" s="945">
        <v>-3523279</v>
      </c>
      <c r="CL145" s="945">
        <v>948014</v>
      </c>
      <c r="CM145" s="945">
        <v>-2411562</v>
      </c>
      <c r="CN145" s="945">
        <v>-53106</v>
      </c>
      <c r="CO145" s="945">
        <v>-1869</v>
      </c>
      <c r="CP145" s="945">
        <v>-1869</v>
      </c>
      <c r="CQ145" s="945">
        <v>-7611</v>
      </c>
      <c r="CR145" s="945">
        <v>-20709</v>
      </c>
      <c r="CS145" s="945">
        <v>-880918</v>
      </c>
      <c r="CT145" s="945">
        <v>-8342</v>
      </c>
      <c r="CU145" s="945">
        <v>0</v>
      </c>
      <c r="CV145" s="945">
        <v>0</v>
      </c>
      <c r="CW145" s="945">
        <v>0</v>
      </c>
      <c r="CX145" s="945">
        <v>0</v>
      </c>
      <c r="CY145" s="945">
        <v>-2747195</v>
      </c>
      <c r="CZ145" s="945">
        <v>0</v>
      </c>
      <c r="DA145" s="945">
        <v>39638198</v>
      </c>
      <c r="DB145" s="945">
        <v>48644286</v>
      </c>
      <c r="DC145" s="945">
        <v>37037049</v>
      </c>
      <c r="DD145" s="945">
        <v>-45509</v>
      </c>
      <c r="DE145" s="945">
        <v>942961</v>
      </c>
      <c r="DF145" s="945">
        <v>-1270247</v>
      </c>
      <c r="DG145" s="945">
        <v>0</v>
      </c>
      <c r="DH145" s="945">
        <v>-1877428</v>
      </c>
      <c r="DI145" s="945">
        <v>5045878</v>
      </c>
      <c r="DJ145" s="205"/>
      <c r="DK145" s="205"/>
      <c r="DL145" t="s">
        <v>914</v>
      </c>
      <c r="DM145" t="s">
        <v>914</v>
      </c>
      <c r="DN145" s="1419" t="s">
        <v>5499</v>
      </c>
      <c r="DO145" s="194" t="s">
        <v>4313</v>
      </c>
      <c r="DP145" s="1253" t="s">
        <v>4474</v>
      </c>
    </row>
    <row r="146" spans="1:120" s="194" customFormat="1" x14ac:dyDescent="0.25">
      <c r="A146" s="199">
        <v>142</v>
      </c>
      <c r="B146" s="706" t="s">
        <v>363</v>
      </c>
      <c r="C146" s="1255" t="s">
        <v>364</v>
      </c>
      <c r="D146" s="945">
        <v>138964</v>
      </c>
      <c r="E146" s="945">
        <v>705401</v>
      </c>
      <c r="F146" s="945">
        <v>0</v>
      </c>
      <c r="G146" s="945">
        <v>138964</v>
      </c>
      <c r="H146" s="945">
        <v>0</v>
      </c>
      <c r="I146" s="945">
        <v>0</v>
      </c>
      <c r="J146" s="945">
        <v>0</v>
      </c>
      <c r="K146" s="945">
        <v>0</v>
      </c>
      <c r="L146" s="945">
        <v>0</v>
      </c>
      <c r="M146" s="945">
        <v>0</v>
      </c>
      <c r="N146" s="945">
        <v>0</v>
      </c>
      <c r="O146" s="945">
        <v>0</v>
      </c>
      <c r="P146" s="945">
        <v>0</v>
      </c>
      <c r="Q146" s="945">
        <v>0</v>
      </c>
      <c r="R146" s="945">
        <v>13942000</v>
      </c>
      <c r="S146" s="945">
        <v>0</v>
      </c>
      <c r="T146" s="945">
        <v>1001552</v>
      </c>
      <c r="U146" s="945">
        <v>250388</v>
      </c>
      <c r="V146" s="945">
        <v>0</v>
      </c>
      <c r="W146" s="945">
        <v>72498</v>
      </c>
      <c r="X146" s="945">
        <v>18125</v>
      </c>
      <c r="Y146" s="945">
        <v>0</v>
      </c>
      <c r="Z146" s="945">
        <v>6000</v>
      </c>
      <c r="AA146" s="945">
        <v>1500</v>
      </c>
      <c r="AB146" s="945">
        <v>0</v>
      </c>
      <c r="AC146" s="945">
        <v>4032</v>
      </c>
      <c r="AD146" s="945">
        <v>1008</v>
      </c>
      <c r="AE146" s="945">
        <v>0</v>
      </c>
      <c r="AF146" s="945">
        <v>0</v>
      </c>
      <c r="AG146" s="945">
        <v>0</v>
      </c>
      <c r="AH146" s="945">
        <v>0</v>
      </c>
      <c r="AI146" s="945">
        <v>0</v>
      </c>
      <c r="AJ146" s="945">
        <v>0</v>
      </c>
      <c r="AK146" s="945">
        <v>0</v>
      </c>
      <c r="AL146" s="945">
        <v>69766</v>
      </c>
      <c r="AM146" s="945">
        <v>17442</v>
      </c>
      <c r="AN146" s="945">
        <v>0</v>
      </c>
      <c r="AO146" s="945">
        <v>1601288</v>
      </c>
      <c r="AP146" s="945">
        <v>400322</v>
      </c>
      <c r="AQ146" s="945">
        <v>0</v>
      </c>
      <c r="AR146" s="945">
        <v>3743664</v>
      </c>
      <c r="AS146" s="945">
        <v>2994931</v>
      </c>
      <c r="AT146" s="945">
        <v>748733</v>
      </c>
      <c r="AU146" s="945">
        <v>0</v>
      </c>
      <c r="AV146" s="945">
        <v>769514</v>
      </c>
      <c r="AW146" s="945">
        <v>615611</v>
      </c>
      <c r="AX146" s="945">
        <v>153903</v>
      </c>
      <c r="AY146" s="945">
        <v>0</v>
      </c>
      <c r="AZ146" s="945">
        <v>4513178</v>
      </c>
      <c r="BA146" s="945">
        <v>3610542</v>
      </c>
      <c r="BB146" s="945">
        <v>902636</v>
      </c>
      <c r="BC146" s="945">
        <v>0</v>
      </c>
      <c r="BD146" s="945">
        <v>0</v>
      </c>
      <c r="BE146" s="945">
        <v>0</v>
      </c>
      <c r="BF146" s="945">
        <v>0</v>
      </c>
      <c r="BG146" s="945">
        <v>20000</v>
      </c>
      <c r="BH146" s="945">
        <v>5000</v>
      </c>
      <c r="BI146" s="945">
        <v>0</v>
      </c>
      <c r="BJ146" s="945">
        <v>0</v>
      </c>
      <c r="BK146" s="945">
        <v>0</v>
      </c>
      <c r="BL146" s="945">
        <v>0</v>
      </c>
      <c r="BM146" s="945">
        <v>0</v>
      </c>
      <c r="BN146" s="945">
        <v>0</v>
      </c>
      <c r="BO146" s="945">
        <v>0</v>
      </c>
      <c r="BP146" s="945">
        <v>584898</v>
      </c>
      <c r="BQ146" s="945">
        <v>467918</v>
      </c>
      <c r="BR146" s="945">
        <v>116980</v>
      </c>
      <c r="BS146" s="945">
        <v>0</v>
      </c>
      <c r="BT146" s="945">
        <v>1169795</v>
      </c>
      <c r="BU146" s="945">
        <v>40251399</v>
      </c>
      <c r="BV146" s="945">
        <v>-272718</v>
      </c>
      <c r="BW146" s="945">
        <v>0</v>
      </c>
      <c r="BX146" s="945">
        <v>64709</v>
      </c>
      <c r="BY146" s="945">
        <v>0</v>
      </c>
      <c r="BZ146" s="945">
        <v>0</v>
      </c>
      <c r="CA146" s="945">
        <v>-498643</v>
      </c>
      <c r="CB146" s="945">
        <v>0</v>
      </c>
      <c r="CC146" s="945">
        <v>-1052993</v>
      </c>
      <c r="CD146" s="945">
        <v>-429748</v>
      </c>
      <c r="CE146" s="945">
        <v>-1482741</v>
      </c>
      <c r="CF146" s="945">
        <v>195063</v>
      </c>
      <c r="CG146" s="945">
        <v>97534</v>
      </c>
      <c r="CH146" s="945">
        <v>78024</v>
      </c>
      <c r="CI146" s="945">
        <v>19505</v>
      </c>
      <c r="CJ146" s="945">
        <v>0</v>
      </c>
      <c r="CK146" s="945">
        <v>-3507143</v>
      </c>
      <c r="CL146" s="945">
        <v>1021411</v>
      </c>
      <c r="CM146" s="945">
        <v>-5624672</v>
      </c>
      <c r="CN146" s="945">
        <v>-84673</v>
      </c>
      <c r="CO146" s="945">
        <v>0</v>
      </c>
      <c r="CP146" s="945">
        <v>0</v>
      </c>
      <c r="CQ146" s="945">
        <v>-10340</v>
      </c>
      <c r="CR146" s="945">
        <v>0</v>
      </c>
      <c r="CS146" s="945">
        <v>-1871217</v>
      </c>
      <c r="CT146" s="945">
        <v>-27194</v>
      </c>
      <c r="CU146" s="945">
        <v>-9104</v>
      </c>
      <c r="CV146" s="945">
        <v>-5251</v>
      </c>
      <c r="CW146" s="945">
        <v>0</v>
      </c>
      <c r="CX146" s="945">
        <v>0</v>
      </c>
      <c r="CY146" s="945">
        <v>-4043245</v>
      </c>
      <c r="CZ146" s="945">
        <v>-41152</v>
      </c>
      <c r="DA146" s="945">
        <v>37735624</v>
      </c>
      <c r="DB146" s="945">
        <v>49354545</v>
      </c>
      <c r="DC146" s="945">
        <v>33582419</v>
      </c>
      <c r="DD146" s="945">
        <v>-199980</v>
      </c>
      <c r="DE146" s="945">
        <v>1209511</v>
      </c>
      <c r="DF146" s="945">
        <v>-2168534</v>
      </c>
      <c r="DG146" s="945">
        <v>0</v>
      </c>
      <c r="DH146" s="945">
        <v>-852032</v>
      </c>
      <c r="DI146" s="945">
        <v>195063</v>
      </c>
      <c r="DJ146" s="205"/>
      <c r="DK146" s="205"/>
      <c r="DL146" t="s">
        <v>913</v>
      </c>
      <c r="DM146" t="s">
        <v>914</v>
      </c>
      <c r="DN146" s="1419" t="s">
        <v>5499</v>
      </c>
      <c r="DO146" s="194" t="s">
        <v>4314</v>
      </c>
      <c r="DP146" s="1253" t="s">
        <v>4469</v>
      </c>
    </row>
    <row r="147" spans="1:120" s="194" customFormat="1" x14ac:dyDescent="0.25">
      <c r="A147" s="779">
        <v>143</v>
      </c>
      <c r="B147" s="706" t="s">
        <v>365</v>
      </c>
      <c r="C147" s="1255" t="s">
        <v>366</v>
      </c>
      <c r="D147" s="945">
        <v>779790</v>
      </c>
      <c r="E147" s="945">
        <v>5781084</v>
      </c>
      <c r="F147" s="945">
        <v>803348</v>
      </c>
      <c r="G147" s="945">
        <v>779790</v>
      </c>
      <c r="H147" s="945">
        <v>0</v>
      </c>
      <c r="I147" s="945">
        <v>0</v>
      </c>
      <c r="J147" s="945">
        <v>0</v>
      </c>
      <c r="K147" s="945">
        <v>0</v>
      </c>
      <c r="L147" s="945">
        <v>0</v>
      </c>
      <c r="M147" s="945">
        <v>0</v>
      </c>
      <c r="N147" s="945">
        <v>0</v>
      </c>
      <c r="O147" s="945">
        <v>0</v>
      </c>
      <c r="P147" s="945">
        <v>0</v>
      </c>
      <c r="Q147" s="945">
        <v>0</v>
      </c>
      <c r="R147" s="945">
        <v>49264850</v>
      </c>
      <c r="S147" s="945">
        <v>8167750</v>
      </c>
      <c r="T147" s="945">
        <v>11267586</v>
      </c>
      <c r="U147" s="945">
        <v>0</v>
      </c>
      <c r="V147" s="945">
        <v>106608</v>
      </c>
      <c r="W147" s="945">
        <v>740219</v>
      </c>
      <c r="X147" s="945">
        <v>0</v>
      </c>
      <c r="Y147" s="945">
        <v>6404</v>
      </c>
      <c r="Z147" s="945">
        <v>0</v>
      </c>
      <c r="AA147" s="945">
        <v>0</v>
      </c>
      <c r="AB147" s="945">
        <v>0</v>
      </c>
      <c r="AC147" s="945">
        <v>0</v>
      </c>
      <c r="AD147" s="945">
        <v>0</v>
      </c>
      <c r="AE147" s="945">
        <v>0</v>
      </c>
      <c r="AF147" s="945">
        <v>0</v>
      </c>
      <c r="AG147" s="945">
        <v>0</v>
      </c>
      <c r="AH147" s="945">
        <v>0</v>
      </c>
      <c r="AI147" s="945">
        <v>0</v>
      </c>
      <c r="AJ147" s="945">
        <v>0</v>
      </c>
      <c r="AK147" s="945">
        <v>0</v>
      </c>
      <c r="AL147" s="945">
        <v>1600196</v>
      </c>
      <c r="AM147" s="945">
        <v>0</v>
      </c>
      <c r="AN147" s="945">
        <v>14503</v>
      </c>
      <c r="AO147" s="945">
        <v>28702815</v>
      </c>
      <c r="AP147" s="945">
        <v>0</v>
      </c>
      <c r="AQ147" s="945">
        <v>254297</v>
      </c>
      <c r="AR147" s="945">
        <v>32812103</v>
      </c>
      <c r="AS147" s="945">
        <v>32483982</v>
      </c>
      <c r="AT147" s="945">
        <v>0</v>
      </c>
      <c r="AU147" s="945">
        <v>328121</v>
      </c>
      <c r="AV147" s="945">
        <v>10423456</v>
      </c>
      <c r="AW147" s="945">
        <v>10330168</v>
      </c>
      <c r="AX147" s="945">
        <v>0</v>
      </c>
      <c r="AY147" s="945">
        <v>93288</v>
      </c>
      <c r="AZ147" s="945">
        <v>43235559</v>
      </c>
      <c r="BA147" s="945">
        <v>42814150</v>
      </c>
      <c r="BB147" s="945">
        <v>0</v>
      </c>
      <c r="BC147" s="945">
        <v>421409</v>
      </c>
      <c r="BD147" s="945">
        <v>0</v>
      </c>
      <c r="BE147" s="945">
        <v>0</v>
      </c>
      <c r="BF147" s="945">
        <v>0</v>
      </c>
      <c r="BG147" s="945">
        <v>0</v>
      </c>
      <c r="BH147" s="945">
        <v>0</v>
      </c>
      <c r="BI147" s="945">
        <v>0</v>
      </c>
      <c r="BJ147" s="945">
        <v>0</v>
      </c>
      <c r="BK147" s="945">
        <v>0</v>
      </c>
      <c r="BL147" s="945">
        <v>0</v>
      </c>
      <c r="BM147" s="945">
        <v>0</v>
      </c>
      <c r="BN147" s="945">
        <v>0</v>
      </c>
      <c r="BO147" s="945">
        <v>0</v>
      </c>
      <c r="BP147" s="945">
        <v>0</v>
      </c>
      <c r="BQ147" s="945">
        <v>23316480</v>
      </c>
      <c r="BR147" s="945">
        <v>0</v>
      </c>
      <c r="BS147" s="945">
        <v>235520</v>
      </c>
      <c r="BT147" s="945">
        <v>23552000</v>
      </c>
      <c r="BU147" s="945">
        <v>200530931</v>
      </c>
      <c r="BV147" s="945">
        <v>-1934430</v>
      </c>
      <c r="BW147" s="945">
        <v>0</v>
      </c>
      <c r="BX147" s="945">
        <v>0</v>
      </c>
      <c r="BY147" s="945">
        <v>0</v>
      </c>
      <c r="BZ147" s="945">
        <v>277418</v>
      </c>
      <c r="CA147" s="945">
        <v>-32654062</v>
      </c>
      <c r="CB147" s="945">
        <v>0</v>
      </c>
      <c r="CC147" s="945">
        <v>-23623261</v>
      </c>
      <c r="CD147" s="945">
        <v>-3468103</v>
      </c>
      <c r="CE147" s="945">
        <v>-27091364</v>
      </c>
      <c r="CF147" s="945">
        <v>23859919</v>
      </c>
      <c r="CG147" s="945">
        <v>1106</v>
      </c>
      <c r="CH147" s="945">
        <v>23620213</v>
      </c>
      <c r="CI147" s="945">
        <v>0</v>
      </c>
      <c r="CJ147" s="945">
        <v>238600</v>
      </c>
      <c r="CK147" s="945">
        <v>-16898753</v>
      </c>
      <c r="CL147" s="945">
        <v>5481394</v>
      </c>
      <c r="CM147" s="945">
        <v>-23480853</v>
      </c>
      <c r="CN147" s="945">
        <v>0</v>
      </c>
      <c r="CO147" s="945">
        <v>0</v>
      </c>
      <c r="CP147" s="945">
        <v>0</v>
      </c>
      <c r="CQ147" s="945">
        <v>0</v>
      </c>
      <c r="CR147" s="945">
        <v>0</v>
      </c>
      <c r="CS147" s="945">
        <v>-14822697</v>
      </c>
      <c r="CT147" s="945">
        <v>-38494</v>
      </c>
      <c r="CU147" s="945">
        <v>-13011</v>
      </c>
      <c r="CV147" s="945">
        <v>0</v>
      </c>
      <c r="CW147" s="945">
        <v>0</v>
      </c>
      <c r="CX147" s="945">
        <v>0</v>
      </c>
      <c r="CY147" s="945">
        <v>-28277528</v>
      </c>
      <c r="CZ147" s="945">
        <v>0</v>
      </c>
      <c r="DA147" s="945">
        <v>196572025</v>
      </c>
      <c r="DB147" s="945">
        <v>257214797</v>
      </c>
      <c r="DC147" s="945">
        <v>171596002</v>
      </c>
      <c r="DD147" s="945">
        <v>-13958581</v>
      </c>
      <c r="DE147" s="945">
        <v>41576310</v>
      </c>
      <c r="DF147" s="945">
        <v>-20729273</v>
      </c>
      <c r="DG147" s="945">
        <v>0</v>
      </c>
      <c r="DH147" s="945">
        <v>-11630474</v>
      </c>
      <c r="DI147" s="945">
        <v>23859919</v>
      </c>
      <c r="DJ147" s="205"/>
      <c r="DK147" s="205"/>
      <c r="DL147" t="s">
        <v>913</v>
      </c>
      <c r="DM147" t="s">
        <v>913</v>
      </c>
      <c r="DN147" s="1419" t="s">
        <v>5499</v>
      </c>
      <c r="DO147" s="194" t="s">
        <v>4315</v>
      </c>
      <c r="DP147" s="1253" t="s">
        <v>4475</v>
      </c>
    </row>
    <row r="148" spans="1:120" s="194" customFormat="1" x14ac:dyDescent="0.25">
      <c r="A148" s="199">
        <v>144</v>
      </c>
      <c r="B148" s="706" t="s">
        <v>807</v>
      </c>
      <c r="C148" s="1255" t="s">
        <v>368</v>
      </c>
      <c r="D148" s="945">
        <v>236478</v>
      </c>
      <c r="E148" s="945">
        <v>3243579</v>
      </c>
      <c r="F148" s="945">
        <v>47318</v>
      </c>
      <c r="G148" s="945">
        <v>236478</v>
      </c>
      <c r="H148" s="945">
        <v>0</v>
      </c>
      <c r="I148" s="945">
        <v>0</v>
      </c>
      <c r="J148" s="945">
        <v>0</v>
      </c>
      <c r="K148" s="945">
        <v>0</v>
      </c>
      <c r="L148" s="945">
        <v>0</v>
      </c>
      <c r="M148" s="945">
        <v>0</v>
      </c>
      <c r="N148" s="945">
        <v>0</v>
      </c>
      <c r="O148" s="945">
        <v>0</v>
      </c>
      <c r="P148" s="945">
        <v>0</v>
      </c>
      <c r="Q148" s="945">
        <v>0</v>
      </c>
      <c r="R148" s="945">
        <v>21697450</v>
      </c>
      <c r="S148" s="945">
        <v>904250</v>
      </c>
      <c r="T148" s="945">
        <v>1894677</v>
      </c>
      <c r="U148" s="945">
        <v>0</v>
      </c>
      <c r="V148" s="945">
        <v>38604</v>
      </c>
      <c r="W148" s="945">
        <v>149968</v>
      </c>
      <c r="X148" s="945">
        <v>0</v>
      </c>
      <c r="Y148" s="945">
        <v>2821</v>
      </c>
      <c r="Z148" s="945">
        <v>0</v>
      </c>
      <c r="AA148" s="945">
        <v>0</v>
      </c>
      <c r="AB148" s="945">
        <v>0</v>
      </c>
      <c r="AC148" s="945">
        <v>1064</v>
      </c>
      <c r="AD148" s="945">
        <v>0</v>
      </c>
      <c r="AE148" s="945">
        <v>22</v>
      </c>
      <c r="AF148" s="945">
        <v>0</v>
      </c>
      <c r="AG148" s="945">
        <v>0</v>
      </c>
      <c r="AH148" s="945">
        <v>0</v>
      </c>
      <c r="AI148" s="945">
        <v>0</v>
      </c>
      <c r="AJ148" s="945">
        <v>0</v>
      </c>
      <c r="AK148" s="945">
        <v>0</v>
      </c>
      <c r="AL148" s="945">
        <v>612477</v>
      </c>
      <c r="AM148" s="945">
        <v>0</v>
      </c>
      <c r="AN148" s="945">
        <v>12455</v>
      </c>
      <c r="AO148" s="945">
        <v>3310061</v>
      </c>
      <c r="AP148" s="945">
        <v>0</v>
      </c>
      <c r="AQ148" s="945">
        <v>65102</v>
      </c>
      <c r="AR148" s="945">
        <v>6307087</v>
      </c>
      <c r="AS148" s="945">
        <v>6180945</v>
      </c>
      <c r="AT148" s="945">
        <v>0</v>
      </c>
      <c r="AU148" s="945">
        <v>126142</v>
      </c>
      <c r="AV148" s="945">
        <v>1351658</v>
      </c>
      <c r="AW148" s="945">
        <v>1325056</v>
      </c>
      <c r="AX148" s="945">
        <v>0</v>
      </c>
      <c r="AY148" s="945">
        <v>26602</v>
      </c>
      <c r="AZ148" s="945">
        <v>7658745</v>
      </c>
      <c r="BA148" s="945">
        <v>7506001</v>
      </c>
      <c r="BB148" s="945">
        <v>0</v>
      </c>
      <c r="BC148" s="945">
        <v>152744</v>
      </c>
      <c r="BD148" s="945">
        <v>0</v>
      </c>
      <c r="BE148" s="945">
        <v>0</v>
      </c>
      <c r="BF148" s="945">
        <v>0</v>
      </c>
      <c r="BG148" s="945">
        <v>0</v>
      </c>
      <c r="BH148" s="945">
        <v>0</v>
      </c>
      <c r="BI148" s="945">
        <v>0</v>
      </c>
      <c r="BJ148" s="945">
        <v>0</v>
      </c>
      <c r="BK148" s="945">
        <v>0</v>
      </c>
      <c r="BL148" s="945">
        <v>0</v>
      </c>
      <c r="BM148" s="945">
        <v>0</v>
      </c>
      <c r="BN148" s="945">
        <v>0</v>
      </c>
      <c r="BO148" s="945">
        <v>0</v>
      </c>
      <c r="BP148" s="945">
        <v>-5486401</v>
      </c>
      <c r="BQ148" s="945">
        <v>-5376673</v>
      </c>
      <c r="BR148" s="945">
        <v>0</v>
      </c>
      <c r="BS148" s="945">
        <v>-109728</v>
      </c>
      <c r="BT148" s="945">
        <v>-10972801</v>
      </c>
      <c r="BU148" s="945">
        <v>68864882</v>
      </c>
      <c r="BV148" s="945">
        <v>-2299820</v>
      </c>
      <c r="BW148" s="945">
        <v>0</v>
      </c>
      <c r="BX148" s="945">
        <v>0</v>
      </c>
      <c r="BY148" s="945">
        <v>0</v>
      </c>
      <c r="BZ148" s="945">
        <v>0</v>
      </c>
      <c r="CA148" s="945">
        <v>-19157216</v>
      </c>
      <c r="CB148" s="945">
        <v>-4349786</v>
      </c>
      <c r="CC148" s="945">
        <v>-4857940</v>
      </c>
      <c r="CD148" s="945">
        <v>0</v>
      </c>
      <c r="CE148" s="945">
        <v>-9207726</v>
      </c>
      <c r="CF148" s="945">
        <v>12627966</v>
      </c>
      <c r="CG148" s="945">
        <v>6313985</v>
      </c>
      <c r="CH148" s="945">
        <v>6187704</v>
      </c>
      <c r="CI148" s="945">
        <v>0</v>
      </c>
      <c r="CJ148" s="945">
        <v>126278</v>
      </c>
      <c r="CK148" s="945">
        <v>-5141003</v>
      </c>
      <c r="CL148" s="945">
        <v>1840539</v>
      </c>
      <c r="CM148" s="945">
        <v>-6549443</v>
      </c>
      <c r="CN148" s="945">
        <v>-63253</v>
      </c>
      <c r="CO148" s="945">
        <v>0</v>
      </c>
      <c r="CP148" s="945">
        <v>0</v>
      </c>
      <c r="CQ148" s="945">
        <v>-2227</v>
      </c>
      <c r="CR148" s="945">
        <v>-6326</v>
      </c>
      <c r="CS148" s="945">
        <v>-2972700</v>
      </c>
      <c r="CT148" s="945">
        <v>-39033</v>
      </c>
      <c r="CU148" s="945">
        <v>-68529</v>
      </c>
      <c r="CV148" s="945">
        <v>0</v>
      </c>
      <c r="CW148" s="945">
        <v>0</v>
      </c>
      <c r="CX148" s="945">
        <v>0</v>
      </c>
      <c r="CY148" s="945">
        <v>-6162868</v>
      </c>
      <c r="CZ148" s="945">
        <v>0</v>
      </c>
      <c r="DA148" s="945">
        <v>73528791</v>
      </c>
      <c r="DB148" s="945">
        <v>93406405</v>
      </c>
      <c r="DC148" s="945">
        <v>63617045</v>
      </c>
      <c r="DD148" s="945">
        <v>0</v>
      </c>
      <c r="DE148" s="945">
        <v>27276351</v>
      </c>
      <c r="DF148" s="945">
        <v>-7007113</v>
      </c>
      <c r="DG148" s="945">
        <v>0</v>
      </c>
      <c r="DH148" s="945">
        <v>-3162331</v>
      </c>
      <c r="DI148" s="945">
        <v>3949616</v>
      </c>
      <c r="DJ148" s="205"/>
      <c r="DK148" s="205"/>
      <c r="DL148" t="s">
        <v>913</v>
      </c>
      <c r="DM148" t="s">
        <v>913</v>
      </c>
      <c r="DN148" s="1419" t="s">
        <v>5499</v>
      </c>
      <c r="DO148" s="194" t="s">
        <v>4316</v>
      </c>
      <c r="DP148" s="1253" t="s">
        <v>4470</v>
      </c>
    </row>
    <row r="149" spans="1:120" s="194" customFormat="1" x14ac:dyDescent="0.25">
      <c r="A149" s="779">
        <v>145</v>
      </c>
      <c r="B149" s="706" t="s">
        <v>369</v>
      </c>
      <c r="C149" s="1255" t="s">
        <v>370</v>
      </c>
      <c r="D149" s="945">
        <v>209168</v>
      </c>
      <c r="E149" s="945">
        <v>1457467</v>
      </c>
      <c r="F149" s="945">
        <v>18271</v>
      </c>
      <c r="G149" s="945">
        <v>209168</v>
      </c>
      <c r="H149" s="945">
        <v>405663</v>
      </c>
      <c r="I149" s="945">
        <v>47931</v>
      </c>
      <c r="J149" s="945">
        <v>0</v>
      </c>
      <c r="K149" s="945">
        <v>0</v>
      </c>
      <c r="L149" s="945">
        <v>0</v>
      </c>
      <c r="M149" s="945">
        <v>0</v>
      </c>
      <c r="N149" s="945">
        <v>11726</v>
      </c>
      <c r="O149" s="945">
        <v>0</v>
      </c>
      <c r="P149" s="945">
        <v>0</v>
      </c>
      <c r="Q149" s="945">
        <v>0</v>
      </c>
      <c r="R149" s="945">
        <v>23763200</v>
      </c>
      <c r="S149" s="945">
        <v>0</v>
      </c>
      <c r="T149" s="945">
        <v>1413715</v>
      </c>
      <c r="U149" s="945">
        <v>309007</v>
      </c>
      <c r="V149" s="945">
        <v>34334</v>
      </c>
      <c r="W149" s="945">
        <v>123569</v>
      </c>
      <c r="X149" s="945">
        <v>27803</v>
      </c>
      <c r="Y149" s="945">
        <v>3089</v>
      </c>
      <c r="Z149" s="945">
        <v>0</v>
      </c>
      <c r="AA149" s="945">
        <v>0</v>
      </c>
      <c r="AB149" s="945">
        <v>0</v>
      </c>
      <c r="AC149" s="945">
        <v>1512</v>
      </c>
      <c r="AD149" s="945">
        <v>340</v>
      </c>
      <c r="AE149" s="945">
        <v>38</v>
      </c>
      <c r="AF149" s="945">
        <v>639</v>
      </c>
      <c r="AG149" s="945">
        <v>144</v>
      </c>
      <c r="AH149" s="945">
        <v>16</v>
      </c>
      <c r="AI149" s="945">
        <v>600</v>
      </c>
      <c r="AJ149" s="945">
        <v>135</v>
      </c>
      <c r="AK149" s="945">
        <v>15</v>
      </c>
      <c r="AL149" s="945">
        <v>366553</v>
      </c>
      <c r="AM149" s="945">
        <v>82474</v>
      </c>
      <c r="AN149" s="945">
        <v>9164</v>
      </c>
      <c r="AO149" s="945">
        <v>3342109</v>
      </c>
      <c r="AP149" s="945">
        <v>751975</v>
      </c>
      <c r="AQ149" s="945">
        <v>83553</v>
      </c>
      <c r="AR149" s="945">
        <v>6064214</v>
      </c>
      <c r="AS149" s="945">
        <v>4870015</v>
      </c>
      <c r="AT149" s="945">
        <v>1074779</v>
      </c>
      <c r="AU149" s="945">
        <v>119420</v>
      </c>
      <c r="AV149" s="945">
        <v>1417349</v>
      </c>
      <c r="AW149" s="945">
        <v>1135885</v>
      </c>
      <c r="AX149" s="945">
        <v>253318</v>
      </c>
      <c r="AY149" s="945">
        <v>28146</v>
      </c>
      <c r="AZ149" s="945">
        <v>7481563</v>
      </c>
      <c r="BA149" s="945">
        <v>6005900</v>
      </c>
      <c r="BB149" s="945">
        <v>1328097</v>
      </c>
      <c r="BC149" s="945">
        <v>147566</v>
      </c>
      <c r="BD149" s="945">
        <v>0</v>
      </c>
      <c r="BE149" s="945">
        <v>0</v>
      </c>
      <c r="BF149" s="945">
        <v>0</v>
      </c>
      <c r="BG149" s="945">
        <v>0</v>
      </c>
      <c r="BH149" s="945">
        <v>0</v>
      </c>
      <c r="BI149" s="945">
        <v>0</v>
      </c>
      <c r="BJ149" s="945">
        <v>0</v>
      </c>
      <c r="BK149" s="945">
        <v>0</v>
      </c>
      <c r="BL149" s="945">
        <v>0</v>
      </c>
      <c r="BM149" s="945">
        <v>0</v>
      </c>
      <c r="BN149" s="945">
        <v>0</v>
      </c>
      <c r="BO149" s="945">
        <v>0</v>
      </c>
      <c r="BP149" s="945">
        <v>-107215</v>
      </c>
      <c r="BQ149" s="945">
        <v>-85772</v>
      </c>
      <c r="BR149" s="945">
        <v>-19299</v>
      </c>
      <c r="BS149" s="945">
        <v>-2144</v>
      </c>
      <c r="BT149" s="945">
        <v>-214429</v>
      </c>
      <c r="BU149" s="945">
        <v>64147618</v>
      </c>
      <c r="BV149" s="945">
        <v>-741521</v>
      </c>
      <c r="BW149" s="945">
        <v>0</v>
      </c>
      <c r="BX149" s="945">
        <v>12504</v>
      </c>
      <c r="BY149" s="945">
        <v>0</v>
      </c>
      <c r="BZ149" s="945">
        <v>34679</v>
      </c>
      <c r="CA149" s="945">
        <v>-2858061</v>
      </c>
      <c r="CB149" s="945">
        <v>1</v>
      </c>
      <c r="CC149" s="945">
        <v>-4076894</v>
      </c>
      <c r="CD149" s="945">
        <v>-1188574</v>
      </c>
      <c r="CE149" s="945">
        <v>-5265467</v>
      </c>
      <c r="CF149" s="945">
        <v>420787</v>
      </c>
      <c r="CG149" s="945">
        <v>199843</v>
      </c>
      <c r="CH149" s="945">
        <v>168314</v>
      </c>
      <c r="CI149" s="945">
        <v>48420</v>
      </c>
      <c r="CJ149" s="945">
        <v>4210</v>
      </c>
      <c r="CK149" s="945">
        <v>-4724337</v>
      </c>
      <c r="CL149" s="945">
        <v>1551760</v>
      </c>
      <c r="CM149" s="945">
        <v>-5515330</v>
      </c>
      <c r="CN149" s="945">
        <v>-123652</v>
      </c>
      <c r="CO149" s="945">
        <v>-1535</v>
      </c>
      <c r="CP149" s="945">
        <v>0</v>
      </c>
      <c r="CQ149" s="945">
        <v>-3878</v>
      </c>
      <c r="CR149" s="945">
        <v>-18813</v>
      </c>
      <c r="CS149" s="945">
        <v>-2568113</v>
      </c>
      <c r="CT149" s="945">
        <v>-151307</v>
      </c>
      <c r="CU149" s="945">
        <v>-8431</v>
      </c>
      <c r="CV149" s="945">
        <v>-8038</v>
      </c>
      <c r="CW149" s="945">
        <v>-1535</v>
      </c>
      <c r="CX149" s="945">
        <v>0</v>
      </c>
      <c r="CY149" s="945">
        <v>-8319287</v>
      </c>
      <c r="CZ149" s="945">
        <v>-10329</v>
      </c>
      <c r="DA149" s="945">
        <v>57695412</v>
      </c>
      <c r="DB149" s="945">
        <v>81086654</v>
      </c>
      <c r="DC149" s="945">
        <v>55415710</v>
      </c>
      <c r="DD149" s="945">
        <v>-876283</v>
      </c>
      <c r="DE149" s="945">
        <v>3878656</v>
      </c>
      <c r="DF149" s="945">
        <v>-1257714</v>
      </c>
      <c r="DG149" s="945">
        <v>-3467232</v>
      </c>
      <c r="DH149" s="945">
        <v>-419842</v>
      </c>
      <c r="DI149" s="945">
        <v>420787</v>
      </c>
      <c r="DJ149" s="205"/>
      <c r="DK149" s="205"/>
      <c r="DL149" t="s">
        <v>913</v>
      </c>
      <c r="DM149" t="s">
        <v>913</v>
      </c>
      <c r="DN149" s="1419" t="s">
        <v>5499</v>
      </c>
      <c r="DO149" s="194" t="s">
        <v>4317</v>
      </c>
      <c r="DP149" s="1253" t="s">
        <v>4468</v>
      </c>
    </row>
    <row r="150" spans="1:120" s="194" customFormat="1" x14ac:dyDescent="0.25">
      <c r="A150" s="199">
        <v>146</v>
      </c>
      <c r="B150" s="706" t="s">
        <v>371</v>
      </c>
      <c r="C150" s="1255" t="s">
        <v>372</v>
      </c>
      <c r="D150" s="945">
        <v>91401</v>
      </c>
      <c r="E150" s="945">
        <v>860885</v>
      </c>
      <c r="F150" s="945">
        <v>0</v>
      </c>
      <c r="G150" s="945">
        <v>91401</v>
      </c>
      <c r="H150" s="945">
        <v>0</v>
      </c>
      <c r="I150" s="945">
        <v>957000</v>
      </c>
      <c r="J150" s="945">
        <v>0</v>
      </c>
      <c r="K150" s="945">
        <v>0</v>
      </c>
      <c r="L150" s="945">
        <v>0</v>
      </c>
      <c r="M150" s="945">
        <v>0</v>
      </c>
      <c r="N150" s="945">
        <v>0</v>
      </c>
      <c r="O150" s="945">
        <v>0</v>
      </c>
      <c r="P150" s="945">
        <v>0</v>
      </c>
      <c r="Q150" s="945">
        <v>0</v>
      </c>
      <c r="R150" s="945">
        <v>7465150</v>
      </c>
      <c r="S150" s="945">
        <v>0</v>
      </c>
      <c r="T150" s="945">
        <v>908036</v>
      </c>
      <c r="U150" s="945">
        <v>204308</v>
      </c>
      <c r="V150" s="945">
        <v>22701</v>
      </c>
      <c r="W150" s="945">
        <v>38819</v>
      </c>
      <c r="X150" s="945">
        <v>8734</v>
      </c>
      <c r="Y150" s="945">
        <v>970</v>
      </c>
      <c r="Z150" s="945">
        <v>16940</v>
      </c>
      <c r="AA150" s="945">
        <v>3812</v>
      </c>
      <c r="AB150" s="945">
        <v>424</v>
      </c>
      <c r="AC150" s="945">
        <v>4838</v>
      </c>
      <c r="AD150" s="945">
        <v>1089</v>
      </c>
      <c r="AE150" s="945">
        <v>121</v>
      </c>
      <c r="AF150" s="945">
        <v>3254</v>
      </c>
      <c r="AG150" s="945">
        <v>732</v>
      </c>
      <c r="AH150" s="945">
        <v>81</v>
      </c>
      <c r="AI150" s="945">
        <v>0</v>
      </c>
      <c r="AJ150" s="945">
        <v>0</v>
      </c>
      <c r="AK150" s="945">
        <v>0</v>
      </c>
      <c r="AL150" s="945">
        <v>0</v>
      </c>
      <c r="AM150" s="945">
        <v>0</v>
      </c>
      <c r="AN150" s="945">
        <v>0</v>
      </c>
      <c r="AO150" s="945">
        <v>646520</v>
      </c>
      <c r="AP150" s="945">
        <v>145467</v>
      </c>
      <c r="AQ150" s="945">
        <v>16163</v>
      </c>
      <c r="AR150" s="945">
        <v>1654878</v>
      </c>
      <c r="AS150" s="945">
        <v>1360870</v>
      </c>
      <c r="AT150" s="945">
        <v>264607</v>
      </c>
      <c r="AU150" s="945">
        <v>29401</v>
      </c>
      <c r="AV150" s="945">
        <v>465145</v>
      </c>
      <c r="AW150" s="945">
        <v>372116</v>
      </c>
      <c r="AX150" s="945">
        <v>83726</v>
      </c>
      <c r="AY150" s="945">
        <v>9303</v>
      </c>
      <c r="AZ150" s="945">
        <v>2120023</v>
      </c>
      <c r="BA150" s="945">
        <v>1732986</v>
      </c>
      <c r="BB150" s="945">
        <v>348333</v>
      </c>
      <c r="BC150" s="945">
        <v>38704</v>
      </c>
      <c r="BD150" s="945">
        <v>0</v>
      </c>
      <c r="BE150" s="945">
        <v>0</v>
      </c>
      <c r="BF150" s="945">
        <v>0</v>
      </c>
      <c r="BG150" s="945">
        <v>0</v>
      </c>
      <c r="BH150" s="945">
        <v>0</v>
      </c>
      <c r="BI150" s="945">
        <v>0</v>
      </c>
      <c r="BJ150" s="945">
        <v>0</v>
      </c>
      <c r="BK150" s="945">
        <v>0</v>
      </c>
      <c r="BL150" s="945">
        <v>0</v>
      </c>
      <c r="BM150" s="945">
        <v>0</v>
      </c>
      <c r="BN150" s="945">
        <v>0</v>
      </c>
      <c r="BO150" s="945">
        <v>0</v>
      </c>
      <c r="BP150" s="945">
        <v>2994455</v>
      </c>
      <c r="BQ150" s="945">
        <v>2395564</v>
      </c>
      <c r="BR150" s="945">
        <v>539002</v>
      </c>
      <c r="BS150" s="945">
        <v>59889</v>
      </c>
      <c r="BT150" s="945">
        <v>5988910</v>
      </c>
      <c r="BU150" s="945">
        <v>15009104</v>
      </c>
      <c r="BV150" s="945">
        <v>-80020</v>
      </c>
      <c r="BW150" s="945">
        <v>0</v>
      </c>
      <c r="BX150" s="945">
        <v>0</v>
      </c>
      <c r="BY150" s="945">
        <v>0</v>
      </c>
      <c r="BZ150" s="945">
        <v>1252</v>
      </c>
      <c r="CA150" s="945">
        <v>-331222</v>
      </c>
      <c r="CB150" s="945">
        <v>-148500</v>
      </c>
      <c r="CC150" s="945">
        <v>-621859</v>
      </c>
      <c r="CD150" s="945">
        <v>-860416</v>
      </c>
      <c r="CE150" s="945">
        <v>-1630775</v>
      </c>
      <c r="CF150" s="945">
        <v>5730196</v>
      </c>
      <c r="CG150" s="945">
        <v>2865100</v>
      </c>
      <c r="CH150" s="945">
        <v>2292077</v>
      </c>
      <c r="CI150" s="945">
        <v>515717</v>
      </c>
      <c r="CJ150" s="945">
        <v>57303</v>
      </c>
      <c r="CK150" s="945">
        <v>-3164447</v>
      </c>
      <c r="CL150" s="945">
        <v>334902</v>
      </c>
      <c r="CM150" s="945">
        <v>-984375</v>
      </c>
      <c r="CN150" s="945">
        <v>-61645</v>
      </c>
      <c r="CO150" s="945">
        <v>-8229</v>
      </c>
      <c r="CP150" s="945">
        <v>-8229</v>
      </c>
      <c r="CQ150" s="945">
        <v>-12160</v>
      </c>
      <c r="CR150" s="945">
        <v>-1048</v>
      </c>
      <c r="CS150" s="945">
        <v>-489108</v>
      </c>
      <c r="CT150" s="945">
        <v>-24957</v>
      </c>
      <c r="CU150" s="945">
        <v>-6874</v>
      </c>
      <c r="CV150" s="945">
        <v>-589</v>
      </c>
      <c r="CW150" s="945">
        <v>0</v>
      </c>
      <c r="CX150" s="945">
        <v>0</v>
      </c>
      <c r="CY150" s="945">
        <v>-1732448</v>
      </c>
      <c r="CZ150" s="945">
        <v>0</v>
      </c>
      <c r="DA150" s="945">
        <v>14855576</v>
      </c>
      <c r="DB150" s="945">
        <v>22491666</v>
      </c>
      <c r="DC150" s="945">
        <v>13808299</v>
      </c>
      <c r="DD150" s="945">
        <v>-71902</v>
      </c>
      <c r="DE150" s="945">
        <v>573521</v>
      </c>
      <c r="DF150" s="945">
        <v>-396318</v>
      </c>
      <c r="DG150" s="945">
        <v>0</v>
      </c>
      <c r="DH150" s="945">
        <v>-878329</v>
      </c>
      <c r="DI150" s="945">
        <v>5730196</v>
      </c>
      <c r="DJ150" s="205"/>
      <c r="DK150" s="205"/>
      <c r="DL150" t="s">
        <v>913</v>
      </c>
      <c r="DM150" t="s">
        <v>913</v>
      </c>
      <c r="DN150" s="1419" t="s">
        <v>5499</v>
      </c>
      <c r="DO150" s="194" t="s">
        <v>4318</v>
      </c>
      <c r="DP150" s="1253" t="s">
        <v>4470</v>
      </c>
    </row>
    <row r="151" spans="1:120" s="194" customFormat="1" x14ac:dyDescent="0.25">
      <c r="A151" s="779">
        <v>147</v>
      </c>
      <c r="B151" s="706" t="s">
        <v>373</v>
      </c>
      <c r="C151" s="1255" t="s">
        <v>374</v>
      </c>
      <c r="D151" s="945">
        <v>106333</v>
      </c>
      <c r="E151" s="945">
        <v>946080</v>
      </c>
      <c r="F151" s="945">
        <v>0</v>
      </c>
      <c r="G151" s="945">
        <v>106333</v>
      </c>
      <c r="H151" s="945">
        <v>0</v>
      </c>
      <c r="I151" s="945">
        <v>0</v>
      </c>
      <c r="J151" s="945">
        <v>0</v>
      </c>
      <c r="K151" s="945">
        <v>0</v>
      </c>
      <c r="L151" s="945">
        <v>0</v>
      </c>
      <c r="M151" s="945">
        <v>0</v>
      </c>
      <c r="N151" s="945">
        <v>0</v>
      </c>
      <c r="O151" s="945">
        <v>0</v>
      </c>
      <c r="P151" s="945">
        <v>0</v>
      </c>
      <c r="Q151" s="945">
        <v>0</v>
      </c>
      <c r="R151" s="945">
        <v>6971825</v>
      </c>
      <c r="S151" s="945">
        <v>0</v>
      </c>
      <c r="T151" s="945">
        <v>1042831</v>
      </c>
      <c r="U151" s="945">
        <v>234637</v>
      </c>
      <c r="V151" s="945">
        <v>26071</v>
      </c>
      <c r="W151" s="945">
        <v>36253</v>
      </c>
      <c r="X151" s="945">
        <v>8157</v>
      </c>
      <c r="Y151" s="945">
        <v>906</v>
      </c>
      <c r="Z151" s="945">
        <v>0</v>
      </c>
      <c r="AA151" s="945">
        <v>0</v>
      </c>
      <c r="AB151" s="945">
        <v>0</v>
      </c>
      <c r="AC151" s="945">
        <v>3969</v>
      </c>
      <c r="AD151" s="945">
        <v>893</v>
      </c>
      <c r="AE151" s="945">
        <v>99</v>
      </c>
      <c r="AF151" s="945">
        <v>7225</v>
      </c>
      <c r="AG151" s="945">
        <v>1626</v>
      </c>
      <c r="AH151" s="945">
        <v>181</v>
      </c>
      <c r="AI151" s="945">
        <v>0</v>
      </c>
      <c r="AJ151" s="945">
        <v>0</v>
      </c>
      <c r="AK151" s="945">
        <v>0</v>
      </c>
      <c r="AL151" s="945">
        <v>129136</v>
      </c>
      <c r="AM151" s="945">
        <v>29056</v>
      </c>
      <c r="AN151" s="945">
        <v>3228</v>
      </c>
      <c r="AO151" s="945">
        <v>1062003</v>
      </c>
      <c r="AP151" s="945">
        <v>238951</v>
      </c>
      <c r="AQ151" s="945">
        <v>26550</v>
      </c>
      <c r="AR151" s="945">
        <v>1611400</v>
      </c>
      <c r="AS151" s="945">
        <v>1289120</v>
      </c>
      <c r="AT151" s="945">
        <v>290052</v>
      </c>
      <c r="AU151" s="945">
        <v>32228</v>
      </c>
      <c r="AV151" s="945">
        <v>659106</v>
      </c>
      <c r="AW151" s="945">
        <v>527285</v>
      </c>
      <c r="AX151" s="945">
        <v>118639</v>
      </c>
      <c r="AY151" s="945">
        <v>13182</v>
      </c>
      <c r="AZ151" s="945">
        <v>2270506</v>
      </c>
      <c r="BA151" s="945">
        <v>1816405</v>
      </c>
      <c r="BB151" s="945">
        <v>408691</v>
      </c>
      <c r="BC151" s="945">
        <v>45410</v>
      </c>
      <c r="BD151" s="945">
        <v>0</v>
      </c>
      <c r="BE151" s="945">
        <v>0</v>
      </c>
      <c r="BF151" s="945">
        <v>0</v>
      </c>
      <c r="BG151" s="945">
        <v>0</v>
      </c>
      <c r="BH151" s="945">
        <v>0</v>
      </c>
      <c r="BI151" s="945">
        <v>0</v>
      </c>
      <c r="BJ151" s="945">
        <v>0</v>
      </c>
      <c r="BK151" s="945">
        <v>0</v>
      </c>
      <c r="BL151" s="945">
        <v>0</v>
      </c>
      <c r="BM151" s="945">
        <v>0</v>
      </c>
      <c r="BN151" s="945">
        <v>0</v>
      </c>
      <c r="BO151" s="945">
        <v>0</v>
      </c>
      <c r="BP151" s="945">
        <v>-1713178</v>
      </c>
      <c r="BQ151" s="945">
        <v>-1370542</v>
      </c>
      <c r="BR151" s="945">
        <v>-308372</v>
      </c>
      <c r="BS151" s="945">
        <v>-34264</v>
      </c>
      <c r="BT151" s="945">
        <v>-3426356</v>
      </c>
      <c r="BU151" s="945">
        <v>16612805</v>
      </c>
      <c r="BV151" s="945">
        <v>-192333</v>
      </c>
      <c r="BW151" s="945">
        <v>0</v>
      </c>
      <c r="BX151" s="945">
        <v>0</v>
      </c>
      <c r="BY151" s="945">
        <v>0</v>
      </c>
      <c r="BZ151" s="945">
        <v>0</v>
      </c>
      <c r="CA151" s="945">
        <v>-342267</v>
      </c>
      <c r="CB151" s="945">
        <v>0</v>
      </c>
      <c r="CC151" s="945">
        <v>-985791</v>
      </c>
      <c r="CD151" s="945">
        <v>-180454</v>
      </c>
      <c r="CE151" s="945">
        <v>-1166245</v>
      </c>
      <c r="CF151" s="945">
        <v>-1470051</v>
      </c>
      <c r="CG151" s="945">
        <v>-710195</v>
      </c>
      <c r="CH151" s="945">
        <v>-568154</v>
      </c>
      <c r="CI151" s="945">
        <v>-127834</v>
      </c>
      <c r="CJ151" s="945">
        <v>-14203</v>
      </c>
      <c r="CK151" s="945">
        <v>-3796110</v>
      </c>
      <c r="CL151" s="945">
        <v>390398</v>
      </c>
      <c r="CM151" s="945">
        <v>-2190513</v>
      </c>
      <c r="CN151" s="945">
        <v>-189448</v>
      </c>
      <c r="CO151" s="945">
        <v>-16117</v>
      </c>
      <c r="CP151" s="945">
        <v>-16117</v>
      </c>
      <c r="CQ151" s="945">
        <v>-10004</v>
      </c>
      <c r="CR151" s="945">
        <v>0</v>
      </c>
      <c r="CS151" s="945">
        <v>-821730</v>
      </c>
      <c r="CT151" s="945">
        <v>-81912</v>
      </c>
      <c r="CU151" s="945">
        <v>-16527</v>
      </c>
      <c r="CV151" s="945">
        <v>-44414</v>
      </c>
      <c r="CW151" s="945">
        <v>0</v>
      </c>
      <c r="CX151" s="945">
        <v>0</v>
      </c>
      <c r="CY151" s="945">
        <v>-2456818</v>
      </c>
      <c r="CZ151" s="945">
        <v>0</v>
      </c>
      <c r="DA151" s="945">
        <v>15189173</v>
      </c>
      <c r="DB151" s="945">
        <v>24225524</v>
      </c>
      <c r="DC151" s="945">
        <v>13389177</v>
      </c>
      <c r="DD151" s="945">
        <v>-57535</v>
      </c>
      <c r="DE151" s="945">
        <v>835844</v>
      </c>
      <c r="DF151" s="945">
        <v>-774787</v>
      </c>
      <c r="DG151" s="945">
        <v>0</v>
      </c>
      <c r="DH151" s="945">
        <v>-362106</v>
      </c>
      <c r="DI151" s="945">
        <v>-1423662</v>
      </c>
      <c r="DJ151" s="205"/>
      <c r="DK151" s="205"/>
      <c r="DL151" t="s">
        <v>914</v>
      </c>
      <c r="DM151" t="s">
        <v>914</v>
      </c>
      <c r="DN151" s="1419" t="s">
        <v>5499</v>
      </c>
      <c r="DO151" s="194" t="s">
        <v>4319</v>
      </c>
      <c r="DP151" s="1253" t="s">
        <v>4474</v>
      </c>
    </row>
    <row r="152" spans="1:120" s="194" customFormat="1" x14ac:dyDescent="0.25">
      <c r="A152" s="199">
        <v>148</v>
      </c>
      <c r="B152" s="706" t="s">
        <v>375</v>
      </c>
      <c r="C152" s="1255" t="s">
        <v>376</v>
      </c>
      <c r="D152" s="945">
        <v>1121075</v>
      </c>
      <c r="E152" s="945">
        <v>7497823</v>
      </c>
      <c r="F152" s="945">
        <v>1178570</v>
      </c>
      <c r="G152" s="945">
        <v>1121075</v>
      </c>
      <c r="H152" s="945">
        <v>1971432</v>
      </c>
      <c r="I152" s="945">
        <v>0</v>
      </c>
      <c r="J152" s="945">
        <v>0</v>
      </c>
      <c r="K152" s="945">
        <v>0</v>
      </c>
      <c r="L152" s="945">
        <v>0</v>
      </c>
      <c r="M152" s="945">
        <v>0</v>
      </c>
      <c r="N152" s="945">
        <v>0</v>
      </c>
      <c r="O152" s="945">
        <v>0</v>
      </c>
      <c r="P152" s="945">
        <v>0</v>
      </c>
      <c r="Q152" s="945">
        <v>0</v>
      </c>
      <c r="R152" s="945">
        <v>93805950</v>
      </c>
      <c r="S152" s="945">
        <v>3002000</v>
      </c>
      <c r="T152" s="945">
        <v>14091942</v>
      </c>
      <c r="U152" s="945">
        <v>0</v>
      </c>
      <c r="V152" s="945">
        <v>133207</v>
      </c>
      <c r="W152" s="945">
        <v>1246309</v>
      </c>
      <c r="X152" s="945">
        <v>0</v>
      </c>
      <c r="Y152" s="945">
        <v>12195</v>
      </c>
      <c r="Z152" s="945">
        <v>599</v>
      </c>
      <c r="AA152" s="945">
        <v>0</v>
      </c>
      <c r="AB152" s="945">
        <v>6</v>
      </c>
      <c r="AC152" s="945">
        <v>0</v>
      </c>
      <c r="AD152" s="945">
        <v>0</v>
      </c>
      <c r="AE152" s="945">
        <v>0</v>
      </c>
      <c r="AF152" s="945">
        <v>0</v>
      </c>
      <c r="AG152" s="945">
        <v>0</v>
      </c>
      <c r="AH152" s="945">
        <v>0</v>
      </c>
      <c r="AI152" s="945">
        <v>0</v>
      </c>
      <c r="AJ152" s="945">
        <v>0</v>
      </c>
      <c r="AK152" s="945">
        <v>0</v>
      </c>
      <c r="AL152" s="945">
        <v>2874512</v>
      </c>
      <c r="AM152" s="945">
        <v>0</v>
      </c>
      <c r="AN152" s="945">
        <v>26528</v>
      </c>
      <c r="AO152" s="945">
        <v>35214042</v>
      </c>
      <c r="AP152" s="945">
        <v>0</v>
      </c>
      <c r="AQ152" s="945">
        <v>310247</v>
      </c>
      <c r="AR152" s="945">
        <v>66316742</v>
      </c>
      <c r="AS152" s="945">
        <v>65657051</v>
      </c>
      <c r="AT152" s="945">
        <v>0</v>
      </c>
      <c r="AU152" s="945">
        <v>659691</v>
      </c>
      <c r="AV152" s="945">
        <v>11444878</v>
      </c>
      <c r="AW152" s="945">
        <v>11341873</v>
      </c>
      <c r="AX152" s="945">
        <v>0</v>
      </c>
      <c r="AY152" s="945">
        <v>103005</v>
      </c>
      <c r="AZ152" s="945">
        <v>77761620</v>
      </c>
      <c r="BA152" s="945">
        <v>76998924</v>
      </c>
      <c r="BB152" s="945">
        <v>0</v>
      </c>
      <c r="BC152" s="945">
        <v>762696</v>
      </c>
      <c r="BD152" s="945">
        <v>122340</v>
      </c>
      <c r="BE152" s="945">
        <v>0</v>
      </c>
      <c r="BF152" s="945">
        <v>0</v>
      </c>
      <c r="BG152" s="945">
        <v>0</v>
      </c>
      <c r="BH152" s="945">
        <v>0</v>
      </c>
      <c r="BI152" s="945">
        <v>0</v>
      </c>
      <c r="BJ152" s="945">
        <v>0</v>
      </c>
      <c r="BK152" s="945">
        <v>0</v>
      </c>
      <c r="BL152" s="945">
        <v>0</v>
      </c>
      <c r="BM152" s="945">
        <v>0</v>
      </c>
      <c r="BN152" s="945">
        <v>0</v>
      </c>
      <c r="BO152" s="945">
        <v>0</v>
      </c>
      <c r="BP152" s="945">
        <v>0</v>
      </c>
      <c r="BQ152" s="945">
        <v>22800643</v>
      </c>
      <c r="BR152" s="945">
        <v>0</v>
      </c>
      <c r="BS152" s="945">
        <v>230310</v>
      </c>
      <c r="BT152" s="945">
        <v>23030953</v>
      </c>
      <c r="BU152" s="945">
        <v>364517810</v>
      </c>
      <c r="BV152" s="945">
        <v>-2614150</v>
      </c>
      <c r="BW152" s="945">
        <v>-131337</v>
      </c>
      <c r="BX152" s="945">
        <v>0</v>
      </c>
      <c r="BY152" s="945">
        <v>0</v>
      </c>
      <c r="BZ152" s="945">
        <v>584498</v>
      </c>
      <c r="CA152" s="945">
        <v>-46765028</v>
      </c>
      <c r="CB152" s="945">
        <v>0</v>
      </c>
      <c r="CC152" s="945">
        <v>-102951051</v>
      </c>
      <c r="CD152" s="945">
        <v>-29625051</v>
      </c>
      <c r="CE152" s="945">
        <v>-132576102</v>
      </c>
      <c r="CF152" s="945">
        <v>31055829</v>
      </c>
      <c r="CG152" s="945">
        <v>0</v>
      </c>
      <c r="CH152" s="945">
        <v>30745270</v>
      </c>
      <c r="CI152" s="945">
        <v>0</v>
      </c>
      <c r="CJ152" s="945">
        <v>310559</v>
      </c>
      <c r="CK152" s="945">
        <v>-20078875</v>
      </c>
      <c r="CL152" s="945">
        <v>10006469</v>
      </c>
      <c r="CM152" s="945">
        <v>-36851822</v>
      </c>
      <c r="CN152" s="945">
        <v>-125470</v>
      </c>
      <c r="CO152" s="945">
        <v>0</v>
      </c>
      <c r="CP152" s="945">
        <v>0</v>
      </c>
      <c r="CQ152" s="945">
        <v>0</v>
      </c>
      <c r="CR152" s="945">
        <v>0</v>
      </c>
      <c r="CS152" s="945">
        <v>-30268493</v>
      </c>
      <c r="CT152" s="945">
        <v>-1036877</v>
      </c>
      <c r="CU152" s="945">
        <v>-3031</v>
      </c>
      <c r="CV152" s="945">
        <v>0</v>
      </c>
      <c r="CW152" s="945">
        <v>0</v>
      </c>
      <c r="CX152" s="945">
        <v>0</v>
      </c>
      <c r="CY152" s="945">
        <v>-33874514</v>
      </c>
      <c r="CZ152" s="945">
        <v>-169120</v>
      </c>
      <c r="DA152" s="945">
        <v>355959930</v>
      </c>
      <c r="DB152" s="945">
        <v>468006279</v>
      </c>
      <c r="DC152" s="945">
        <v>334433373</v>
      </c>
      <c r="DD152" s="945">
        <v>-2747004</v>
      </c>
      <c r="DE152" s="945">
        <v>53047259</v>
      </c>
      <c r="DF152" s="945">
        <v>-28888845</v>
      </c>
      <c r="DG152" s="945">
        <v>0</v>
      </c>
      <c r="DH152" s="945">
        <v>-23990620</v>
      </c>
      <c r="DI152" s="945">
        <v>31055829</v>
      </c>
      <c r="DJ152" s="205"/>
      <c r="DK152" s="205" t="s">
        <v>914</v>
      </c>
      <c r="DL152" t="s">
        <v>913</v>
      </c>
      <c r="DM152" t="s">
        <v>913</v>
      </c>
      <c r="DN152" s="1419" t="s">
        <v>5499</v>
      </c>
      <c r="DO152" s="194" t="s">
        <v>4320</v>
      </c>
      <c r="DP152" s="1253" t="s">
        <v>4475</v>
      </c>
    </row>
    <row r="153" spans="1:120" s="194" customFormat="1" x14ac:dyDescent="0.25">
      <c r="A153" s="779">
        <v>149</v>
      </c>
      <c r="B153" s="706" t="s">
        <v>377</v>
      </c>
      <c r="C153" s="1255" t="s">
        <v>378</v>
      </c>
      <c r="D153" s="945">
        <v>125196</v>
      </c>
      <c r="E153" s="945">
        <v>727572</v>
      </c>
      <c r="F153" s="945">
        <v>0</v>
      </c>
      <c r="G153" s="945">
        <v>125196</v>
      </c>
      <c r="H153" s="945">
        <v>0</v>
      </c>
      <c r="I153" s="945">
        <v>148450</v>
      </c>
      <c r="J153" s="945">
        <v>0</v>
      </c>
      <c r="K153" s="945">
        <v>0</v>
      </c>
      <c r="L153" s="945">
        <v>0</v>
      </c>
      <c r="M153" s="945">
        <v>0</v>
      </c>
      <c r="N153" s="945">
        <v>0</v>
      </c>
      <c r="O153" s="945">
        <v>0</v>
      </c>
      <c r="P153" s="945">
        <v>0</v>
      </c>
      <c r="Q153" s="945">
        <v>0</v>
      </c>
      <c r="R153" s="945">
        <v>8413635</v>
      </c>
      <c r="S153" s="945">
        <v>0</v>
      </c>
      <c r="T153" s="945">
        <v>921473</v>
      </c>
      <c r="U153" s="945">
        <v>207331</v>
      </c>
      <c r="V153" s="945">
        <v>23037</v>
      </c>
      <c r="W153" s="945">
        <v>43751</v>
      </c>
      <c r="X153" s="945">
        <v>9844</v>
      </c>
      <c r="Y153" s="945">
        <v>1094</v>
      </c>
      <c r="Z153" s="945">
        <v>0</v>
      </c>
      <c r="AA153" s="945">
        <v>0</v>
      </c>
      <c r="AB153" s="945">
        <v>0</v>
      </c>
      <c r="AC153" s="945">
        <v>7744</v>
      </c>
      <c r="AD153" s="945">
        <v>1742</v>
      </c>
      <c r="AE153" s="945">
        <v>194</v>
      </c>
      <c r="AF153" s="945">
        <v>0</v>
      </c>
      <c r="AG153" s="945">
        <v>0</v>
      </c>
      <c r="AH153" s="945">
        <v>0</v>
      </c>
      <c r="AI153" s="945">
        <v>0</v>
      </c>
      <c r="AJ153" s="945">
        <v>0</v>
      </c>
      <c r="AK153" s="945">
        <v>0</v>
      </c>
      <c r="AL153" s="945">
        <v>126807</v>
      </c>
      <c r="AM153" s="945">
        <v>28532</v>
      </c>
      <c r="AN153" s="945">
        <v>3170</v>
      </c>
      <c r="AO153" s="945">
        <v>1072719</v>
      </c>
      <c r="AP153" s="945">
        <v>241362</v>
      </c>
      <c r="AQ153" s="945">
        <v>26818</v>
      </c>
      <c r="AR153" s="945">
        <v>2655141</v>
      </c>
      <c r="AS153" s="945">
        <v>2129704</v>
      </c>
      <c r="AT153" s="945">
        <v>472893</v>
      </c>
      <c r="AU153" s="945">
        <v>52544</v>
      </c>
      <c r="AV153" s="945">
        <v>616255</v>
      </c>
      <c r="AW153" s="945">
        <v>493004</v>
      </c>
      <c r="AX153" s="945">
        <v>110926</v>
      </c>
      <c r="AY153" s="945">
        <v>12325</v>
      </c>
      <c r="AZ153" s="945">
        <v>3271396</v>
      </c>
      <c r="BA153" s="945">
        <v>2622708</v>
      </c>
      <c r="BB153" s="945">
        <v>583819</v>
      </c>
      <c r="BC153" s="945">
        <v>64869</v>
      </c>
      <c r="BD153" s="945">
        <v>0</v>
      </c>
      <c r="BE153" s="945">
        <v>0</v>
      </c>
      <c r="BF153" s="945">
        <v>0</v>
      </c>
      <c r="BG153" s="945">
        <v>0</v>
      </c>
      <c r="BH153" s="945">
        <v>0</v>
      </c>
      <c r="BI153" s="945">
        <v>0</v>
      </c>
      <c r="BJ153" s="945">
        <v>0</v>
      </c>
      <c r="BK153" s="945">
        <v>0</v>
      </c>
      <c r="BL153" s="945">
        <v>0</v>
      </c>
      <c r="BM153" s="945">
        <v>0</v>
      </c>
      <c r="BN153" s="945">
        <v>0</v>
      </c>
      <c r="BO153" s="945">
        <v>0</v>
      </c>
      <c r="BP153" s="945">
        <v>1377659</v>
      </c>
      <c r="BQ153" s="945">
        <v>1102127</v>
      </c>
      <c r="BR153" s="945">
        <v>247979</v>
      </c>
      <c r="BS153" s="945">
        <v>27553</v>
      </c>
      <c r="BT153" s="945">
        <v>2755318</v>
      </c>
      <c r="BU153" s="945">
        <v>27699937</v>
      </c>
      <c r="BV153" s="945">
        <v>-374588</v>
      </c>
      <c r="BW153" s="945">
        <v>0</v>
      </c>
      <c r="BX153" s="945">
        <v>110538</v>
      </c>
      <c r="BY153" s="945">
        <v>0</v>
      </c>
      <c r="BZ153" s="945">
        <v>5193</v>
      </c>
      <c r="CA153" s="945">
        <v>-1671287</v>
      </c>
      <c r="CB153" s="945">
        <v>0</v>
      </c>
      <c r="CC153" s="945">
        <v>-1560377</v>
      </c>
      <c r="CD153" s="945">
        <v>-177702</v>
      </c>
      <c r="CE153" s="945">
        <v>-1738079</v>
      </c>
      <c r="CF153" s="945">
        <v>3147244</v>
      </c>
      <c r="CG153" s="945">
        <v>1573622</v>
      </c>
      <c r="CH153" s="945">
        <v>1258897</v>
      </c>
      <c r="CI153" s="945">
        <v>283251</v>
      </c>
      <c r="CJ153" s="945">
        <v>31473</v>
      </c>
      <c r="CK153" s="945">
        <v>-3284285</v>
      </c>
      <c r="CL153" s="945">
        <v>653058</v>
      </c>
      <c r="CM153" s="945">
        <v>-2531344</v>
      </c>
      <c r="CN153" s="945">
        <v>-17277</v>
      </c>
      <c r="CO153" s="945">
        <v>0</v>
      </c>
      <c r="CP153" s="945">
        <v>0</v>
      </c>
      <c r="CQ153" s="945">
        <v>-19621</v>
      </c>
      <c r="CR153" s="945">
        <v>0</v>
      </c>
      <c r="CS153" s="945">
        <v>-775051</v>
      </c>
      <c r="CT153" s="945">
        <v>-97282</v>
      </c>
      <c r="CU153" s="945">
        <v>-10493</v>
      </c>
      <c r="CV153" s="945">
        <v>0</v>
      </c>
      <c r="CW153" s="945">
        <v>0</v>
      </c>
      <c r="CX153" s="945">
        <v>0</v>
      </c>
      <c r="CY153" s="945">
        <v>-2700514</v>
      </c>
      <c r="CZ153" s="945">
        <v>0</v>
      </c>
      <c r="DA153" s="945">
        <v>30408556</v>
      </c>
      <c r="DB153" s="945">
        <v>36386852</v>
      </c>
      <c r="DC153" s="945">
        <v>25912361</v>
      </c>
      <c r="DD153" s="945">
        <v>-346601</v>
      </c>
      <c r="DE153" s="945">
        <v>2814213</v>
      </c>
      <c r="DF153" s="945">
        <v>-1613860</v>
      </c>
      <c r="DG153" s="945">
        <v>0</v>
      </c>
      <c r="DH153" s="945">
        <v>-1578239</v>
      </c>
      <c r="DI153" s="945">
        <v>3147244</v>
      </c>
      <c r="DJ153" s="205"/>
      <c r="DK153" s="205"/>
      <c r="DL153" t="s">
        <v>913</v>
      </c>
      <c r="DM153" t="s">
        <v>914</v>
      </c>
      <c r="DN153" s="1419" t="s">
        <v>5499</v>
      </c>
      <c r="DO153" s="194" t="s">
        <v>4321</v>
      </c>
      <c r="DP153" s="1253" t="s">
        <v>4469</v>
      </c>
    </row>
    <row r="154" spans="1:120" s="194" customFormat="1" x14ac:dyDescent="0.25">
      <c r="A154" s="199">
        <v>150</v>
      </c>
      <c r="B154" s="706" t="s">
        <v>804</v>
      </c>
      <c r="C154" s="1255" t="s">
        <v>380</v>
      </c>
      <c r="D154" s="945">
        <v>266817</v>
      </c>
      <c r="E154" s="945">
        <v>2467816</v>
      </c>
      <c r="F154" s="945">
        <v>0</v>
      </c>
      <c r="G154" s="945">
        <v>266817</v>
      </c>
      <c r="H154" s="945">
        <v>0</v>
      </c>
      <c r="I154" s="945">
        <v>65515</v>
      </c>
      <c r="J154" s="945">
        <v>0</v>
      </c>
      <c r="K154" s="945">
        <v>0</v>
      </c>
      <c r="L154" s="945">
        <v>0</v>
      </c>
      <c r="M154" s="945">
        <v>0</v>
      </c>
      <c r="N154" s="945">
        <v>0</v>
      </c>
      <c r="O154" s="945">
        <v>0</v>
      </c>
      <c r="P154" s="945">
        <v>0</v>
      </c>
      <c r="Q154" s="945">
        <v>0</v>
      </c>
      <c r="R154" s="945">
        <v>23823872</v>
      </c>
      <c r="S154" s="945">
        <v>0</v>
      </c>
      <c r="T154" s="945">
        <v>2509180</v>
      </c>
      <c r="U154" s="945">
        <v>0</v>
      </c>
      <c r="V154" s="945">
        <v>51208</v>
      </c>
      <c r="W154" s="945">
        <v>151758</v>
      </c>
      <c r="X154" s="945">
        <v>0</v>
      </c>
      <c r="Y154" s="945">
        <v>3097</v>
      </c>
      <c r="Z154" s="945">
        <v>0</v>
      </c>
      <c r="AA154" s="945">
        <v>0</v>
      </c>
      <c r="AB154" s="945">
        <v>0</v>
      </c>
      <c r="AC154" s="945">
        <v>12028</v>
      </c>
      <c r="AD154" s="945">
        <v>0</v>
      </c>
      <c r="AE154" s="945">
        <v>245</v>
      </c>
      <c r="AF154" s="945">
        <v>586</v>
      </c>
      <c r="AG154" s="945">
        <v>0</v>
      </c>
      <c r="AH154" s="945">
        <v>12</v>
      </c>
      <c r="AI154" s="945">
        <v>735</v>
      </c>
      <c r="AJ154" s="945">
        <v>0</v>
      </c>
      <c r="AK154" s="945">
        <v>15</v>
      </c>
      <c r="AL154" s="945">
        <v>604082</v>
      </c>
      <c r="AM154" s="945">
        <v>0</v>
      </c>
      <c r="AN154" s="945">
        <v>12328</v>
      </c>
      <c r="AO154" s="945">
        <v>3582000</v>
      </c>
      <c r="AP154" s="945">
        <v>0</v>
      </c>
      <c r="AQ154" s="945">
        <v>73102</v>
      </c>
      <c r="AR154" s="945">
        <v>9272511</v>
      </c>
      <c r="AS154" s="945">
        <v>9087297</v>
      </c>
      <c r="AT154" s="945">
        <v>0</v>
      </c>
      <c r="AU154" s="945">
        <v>185214</v>
      </c>
      <c r="AV154" s="945">
        <v>1593005</v>
      </c>
      <c r="AW154" s="945">
        <v>1561145</v>
      </c>
      <c r="AX154" s="945">
        <v>0</v>
      </c>
      <c r="AY154" s="945">
        <v>31860</v>
      </c>
      <c r="AZ154" s="945">
        <v>10865516</v>
      </c>
      <c r="BA154" s="945">
        <v>10648442</v>
      </c>
      <c r="BB154" s="945">
        <v>0</v>
      </c>
      <c r="BC154" s="945">
        <v>217074</v>
      </c>
      <c r="BD154" s="945">
        <v>0</v>
      </c>
      <c r="BE154" s="945">
        <v>0</v>
      </c>
      <c r="BF154" s="945">
        <v>0</v>
      </c>
      <c r="BG154" s="945">
        <v>0</v>
      </c>
      <c r="BH154" s="945">
        <v>0</v>
      </c>
      <c r="BI154" s="945">
        <v>0</v>
      </c>
      <c r="BJ154" s="945">
        <v>0</v>
      </c>
      <c r="BK154" s="945">
        <v>0</v>
      </c>
      <c r="BL154" s="945">
        <v>0</v>
      </c>
      <c r="BM154" s="945">
        <v>0</v>
      </c>
      <c r="BN154" s="945">
        <v>0</v>
      </c>
      <c r="BO154" s="945">
        <v>0</v>
      </c>
      <c r="BP154" s="945">
        <v>2060682</v>
      </c>
      <c r="BQ154" s="945">
        <v>2019468</v>
      </c>
      <c r="BR154" s="945">
        <v>0</v>
      </c>
      <c r="BS154" s="945">
        <v>41214</v>
      </c>
      <c r="BT154" s="945">
        <v>4121363</v>
      </c>
      <c r="BU154" s="945">
        <v>101877972</v>
      </c>
      <c r="BV154" s="945">
        <v>567049</v>
      </c>
      <c r="BW154" s="945">
        <v>0</v>
      </c>
      <c r="BX154" s="945">
        <v>18837</v>
      </c>
      <c r="BY154" s="945">
        <v>0</v>
      </c>
      <c r="BZ154" s="945">
        <v>54162</v>
      </c>
      <c r="CA154" s="945">
        <v>-4296730</v>
      </c>
      <c r="CB154" s="945">
        <v>0</v>
      </c>
      <c r="CC154" s="945">
        <v>-2611059</v>
      </c>
      <c r="CD154" s="945">
        <v>-1521162</v>
      </c>
      <c r="CE154" s="945">
        <v>-4132221</v>
      </c>
      <c r="CF154" s="945">
        <v>3022498</v>
      </c>
      <c r="CG154" s="945">
        <v>1511249</v>
      </c>
      <c r="CH154" s="945">
        <v>1481023</v>
      </c>
      <c r="CI154" s="945">
        <v>0</v>
      </c>
      <c r="CJ154" s="945">
        <v>30226</v>
      </c>
      <c r="CK154" s="945">
        <v>-6819335</v>
      </c>
      <c r="CL154" s="945">
        <v>2468042</v>
      </c>
      <c r="CM154" s="945">
        <v>-10163514</v>
      </c>
      <c r="CN154" s="945">
        <v>-111824</v>
      </c>
      <c r="CO154" s="945">
        <v>-2254</v>
      </c>
      <c r="CP154" s="945">
        <v>0</v>
      </c>
      <c r="CQ154" s="945">
        <v>-24530</v>
      </c>
      <c r="CR154" s="945">
        <v>0</v>
      </c>
      <c r="CS154" s="945">
        <v>-2639303</v>
      </c>
      <c r="CT154" s="945">
        <v>-68226</v>
      </c>
      <c r="CU154" s="945">
        <v>-84772</v>
      </c>
      <c r="CV154" s="945">
        <v>0</v>
      </c>
      <c r="CW154" s="945">
        <v>0</v>
      </c>
      <c r="CX154" s="945">
        <v>0</v>
      </c>
      <c r="CY154" s="945">
        <v>-6809331</v>
      </c>
      <c r="CZ154" s="945">
        <v>0</v>
      </c>
      <c r="DA154" s="945">
        <v>96426703</v>
      </c>
      <c r="DB154" s="945">
        <v>120440631</v>
      </c>
      <c r="DC154" s="945">
        <v>88548326</v>
      </c>
      <c r="DD154" s="945">
        <v>-1119887</v>
      </c>
      <c r="DE154" s="945">
        <v>9212138</v>
      </c>
      <c r="DF154" s="945">
        <v>-3397481</v>
      </c>
      <c r="DG154" s="945">
        <v>-4892762</v>
      </c>
      <c r="DH154" s="945">
        <v>-254935</v>
      </c>
      <c r="DI154" s="945">
        <v>3022498</v>
      </c>
      <c r="DJ154" s="205"/>
      <c r="DK154" s="205"/>
      <c r="DL154" t="s">
        <v>913</v>
      </c>
      <c r="DM154" t="s">
        <v>913</v>
      </c>
      <c r="DN154" s="1419" t="s">
        <v>5499</v>
      </c>
      <c r="DO154" s="194" t="s">
        <v>4322</v>
      </c>
      <c r="DP154" s="1253" t="s">
        <v>4468</v>
      </c>
    </row>
    <row r="155" spans="1:120" s="194" customFormat="1" x14ac:dyDescent="0.25">
      <c r="A155" s="779">
        <v>151</v>
      </c>
      <c r="B155" s="706" t="s">
        <v>381</v>
      </c>
      <c r="C155" s="1255" t="s">
        <v>382</v>
      </c>
      <c r="D155" s="945">
        <v>63189</v>
      </c>
      <c r="E155" s="945">
        <v>475488</v>
      </c>
      <c r="F155" s="945">
        <v>0</v>
      </c>
      <c r="G155" s="945">
        <v>63189</v>
      </c>
      <c r="H155" s="945">
        <v>0</v>
      </c>
      <c r="I155" s="945">
        <v>240000</v>
      </c>
      <c r="J155" s="945">
        <v>0</v>
      </c>
      <c r="K155" s="945">
        <v>0</v>
      </c>
      <c r="L155" s="945">
        <v>0</v>
      </c>
      <c r="M155" s="945">
        <v>0</v>
      </c>
      <c r="N155" s="945">
        <v>0</v>
      </c>
      <c r="O155" s="945">
        <v>0</v>
      </c>
      <c r="P155" s="945">
        <v>0</v>
      </c>
      <c r="Q155" s="945">
        <v>0</v>
      </c>
      <c r="R155" s="945">
        <v>6319850</v>
      </c>
      <c r="S155" s="945">
        <v>0</v>
      </c>
      <c r="T155" s="945">
        <v>631509</v>
      </c>
      <c r="U155" s="945">
        <v>142089</v>
      </c>
      <c r="V155" s="945">
        <v>15788</v>
      </c>
      <c r="W155" s="945">
        <v>32863</v>
      </c>
      <c r="X155" s="945">
        <v>7394</v>
      </c>
      <c r="Y155" s="945">
        <v>822</v>
      </c>
      <c r="Z155" s="945">
        <v>0</v>
      </c>
      <c r="AA155" s="945">
        <v>0</v>
      </c>
      <c r="AB155" s="945">
        <v>0</v>
      </c>
      <c r="AC155" s="945">
        <v>1342</v>
      </c>
      <c r="AD155" s="945">
        <v>302</v>
      </c>
      <c r="AE155" s="945">
        <v>34</v>
      </c>
      <c r="AF155" s="945">
        <v>4371</v>
      </c>
      <c r="AG155" s="945">
        <v>984</v>
      </c>
      <c r="AH155" s="945">
        <v>109</v>
      </c>
      <c r="AI155" s="945">
        <v>0</v>
      </c>
      <c r="AJ155" s="945">
        <v>0</v>
      </c>
      <c r="AK155" s="945">
        <v>0</v>
      </c>
      <c r="AL155" s="945">
        <v>0</v>
      </c>
      <c r="AM155" s="945">
        <v>0</v>
      </c>
      <c r="AN155" s="945">
        <v>0</v>
      </c>
      <c r="AO155" s="945">
        <v>713771</v>
      </c>
      <c r="AP155" s="945">
        <v>160598</v>
      </c>
      <c r="AQ155" s="945">
        <v>17844</v>
      </c>
      <c r="AR155" s="945">
        <v>1501435</v>
      </c>
      <c r="AS155" s="945">
        <v>1210198</v>
      </c>
      <c r="AT155" s="945">
        <v>262113</v>
      </c>
      <c r="AU155" s="945">
        <v>29124</v>
      </c>
      <c r="AV155" s="945">
        <v>391847</v>
      </c>
      <c r="AW155" s="945">
        <v>313478</v>
      </c>
      <c r="AX155" s="945">
        <v>70532</v>
      </c>
      <c r="AY155" s="945">
        <v>7837</v>
      </c>
      <c r="AZ155" s="945">
        <v>1893282</v>
      </c>
      <c r="BA155" s="945">
        <v>1523676</v>
      </c>
      <c r="BB155" s="945">
        <v>332645</v>
      </c>
      <c r="BC155" s="945">
        <v>36961</v>
      </c>
      <c r="BD155" s="945">
        <v>0</v>
      </c>
      <c r="BE155" s="945">
        <v>0</v>
      </c>
      <c r="BF155" s="945">
        <v>0</v>
      </c>
      <c r="BG155" s="945">
        <v>0</v>
      </c>
      <c r="BH155" s="945">
        <v>0</v>
      </c>
      <c r="BI155" s="945">
        <v>0</v>
      </c>
      <c r="BJ155" s="945">
        <v>0</v>
      </c>
      <c r="BK155" s="945">
        <v>0</v>
      </c>
      <c r="BL155" s="945">
        <v>0</v>
      </c>
      <c r="BM155" s="945">
        <v>0</v>
      </c>
      <c r="BN155" s="945">
        <v>0</v>
      </c>
      <c r="BO155" s="945">
        <v>0</v>
      </c>
      <c r="BP155" s="945">
        <v>-415334</v>
      </c>
      <c r="BQ155" s="945">
        <v>-332267</v>
      </c>
      <c r="BR155" s="945">
        <v>-74760</v>
      </c>
      <c r="BS155" s="945">
        <v>-8307</v>
      </c>
      <c r="BT155" s="945">
        <v>-830668</v>
      </c>
      <c r="BU155" s="945">
        <v>15329076</v>
      </c>
      <c r="BV155" s="945">
        <v>-134080</v>
      </c>
      <c r="BW155" s="945">
        <v>0</v>
      </c>
      <c r="BX155" s="945">
        <v>0</v>
      </c>
      <c r="BY155" s="945">
        <v>0</v>
      </c>
      <c r="BZ155" s="945">
        <v>20828</v>
      </c>
      <c r="CA155" s="945">
        <v>-246304</v>
      </c>
      <c r="CB155" s="945">
        <v>-42164</v>
      </c>
      <c r="CC155" s="945">
        <v>-319733</v>
      </c>
      <c r="CD155" s="945">
        <v>-224520</v>
      </c>
      <c r="CE155" s="945">
        <v>-586417</v>
      </c>
      <c r="CF155" s="945">
        <v>-364333</v>
      </c>
      <c r="CG155" s="945">
        <v>-182171</v>
      </c>
      <c r="CH155" s="945">
        <v>-145734</v>
      </c>
      <c r="CI155" s="945">
        <v>-32787</v>
      </c>
      <c r="CJ155" s="945">
        <v>-3641</v>
      </c>
      <c r="CK155" s="945">
        <v>-2232825</v>
      </c>
      <c r="CL155" s="945">
        <v>356509</v>
      </c>
      <c r="CM155" s="945">
        <v>-1392193</v>
      </c>
      <c r="CN155" s="945">
        <v>-45220</v>
      </c>
      <c r="CO155" s="945">
        <v>-11589</v>
      </c>
      <c r="CP155" s="945">
        <v>-11589</v>
      </c>
      <c r="CQ155" s="945">
        <v>-3294</v>
      </c>
      <c r="CR155" s="945">
        <v>0</v>
      </c>
      <c r="CS155" s="945">
        <v>-1426522</v>
      </c>
      <c r="CT155" s="945">
        <v>-19793</v>
      </c>
      <c r="CU155" s="945">
        <v>0</v>
      </c>
      <c r="CV155" s="945">
        <v>-145</v>
      </c>
      <c r="CW155" s="945">
        <v>0</v>
      </c>
      <c r="CX155" s="945">
        <v>0</v>
      </c>
      <c r="CY155" s="945">
        <v>-1758391</v>
      </c>
      <c r="CZ155" s="945">
        <v>0</v>
      </c>
      <c r="DA155" s="945">
        <v>14276255</v>
      </c>
      <c r="DB155" s="945">
        <v>21151379</v>
      </c>
      <c r="DC155" s="945">
        <v>13715302</v>
      </c>
      <c r="DD155" s="945">
        <v>-105026</v>
      </c>
      <c r="DE155" s="945">
        <v>1799243</v>
      </c>
      <c r="DF155" s="945">
        <v>-1569616</v>
      </c>
      <c r="DG155" s="945">
        <v>0</v>
      </c>
      <c r="DH155" s="945">
        <v>-994609</v>
      </c>
      <c r="DI155" s="945">
        <v>-364333</v>
      </c>
      <c r="DJ155" s="205"/>
      <c r="DK155" s="205"/>
      <c r="DL155" t="s">
        <v>913</v>
      </c>
      <c r="DM155" t="s">
        <v>914</v>
      </c>
      <c r="DN155" s="1419" t="s">
        <v>5499</v>
      </c>
      <c r="DO155" s="194" t="s">
        <v>4323</v>
      </c>
      <c r="DP155" s="1253" t="s">
        <v>4469</v>
      </c>
    </row>
    <row r="156" spans="1:120" s="194" customFormat="1" x14ac:dyDescent="0.25">
      <c r="A156" s="199">
        <v>152</v>
      </c>
      <c r="B156" s="706" t="s">
        <v>383</v>
      </c>
      <c r="C156" s="1255" t="s">
        <v>384</v>
      </c>
      <c r="D156" s="945">
        <v>253747</v>
      </c>
      <c r="E156" s="945">
        <v>3063634</v>
      </c>
      <c r="F156" s="945">
        <v>0</v>
      </c>
      <c r="G156" s="945">
        <v>440890</v>
      </c>
      <c r="H156" s="945">
        <v>0</v>
      </c>
      <c r="I156" s="945">
        <v>0</v>
      </c>
      <c r="J156" s="945">
        <v>0</v>
      </c>
      <c r="K156" s="945">
        <v>0</v>
      </c>
      <c r="L156" s="945">
        <v>0</v>
      </c>
      <c r="M156" s="945">
        <v>0</v>
      </c>
      <c r="N156" s="945">
        <v>0</v>
      </c>
      <c r="O156" s="945">
        <v>0</v>
      </c>
      <c r="P156" s="945">
        <v>0</v>
      </c>
      <c r="Q156" s="945">
        <v>0</v>
      </c>
      <c r="R156" s="945">
        <v>20361250</v>
      </c>
      <c r="S156" s="945">
        <v>0</v>
      </c>
      <c r="T156" s="945">
        <v>1051378</v>
      </c>
      <c r="U156" s="945">
        <v>1296699</v>
      </c>
      <c r="V156" s="945">
        <v>0</v>
      </c>
      <c r="W156" s="945">
        <v>79409</v>
      </c>
      <c r="X156" s="945">
        <v>97938</v>
      </c>
      <c r="Y156" s="945">
        <v>0</v>
      </c>
      <c r="Z156" s="945">
        <v>0</v>
      </c>
      <c r="AA156" s="945">
        <v>0</v>
      </c>
      <c r="AB156" s="945">
        <v>0</v>
      </c>
      <c r="AC156" s="945">
        <v>0</v>
      </c>
      <c r="AD156" s="945">
        <v>0</v>
      </c>
      <c r="AE156" s="945">
        <v>0</v>
      </c>
      <c r="AF156" s="945">
        <v>0</v>
      </c>
      <c r="AG156" s="945">
        <v>0</v>
      </c>
      <c r="AH156" s="945">
        <v>0</v>
      </c>
      <c r="AI156" s="945">
        <v>0</v>
      </c>
      <c r="AJ156" s="945">
        <v>0</v>
      </c>
      <c r="AK156" s="945">
        <v>0</v>
      </c>
      <c r="AL156" s="945">
        <v>238340</v>
      </c>
      <c r="AM156" s="945">
        <v>293953</v>
      </c>
      <c r="AN156" s="945">
        <v>0</v>
      </c>
      <c r="AO156" s="945">
        <v>2607310</v>
      </c>
      <c r="AP156" s="945">
        <v>3215683</v>
      </c>
      <c r="AQ156" s="945">
        <v>0</v>
      </c>
      <c r="AR156" s="945">
        <v>11901663</v>
      </c>
      <c r="AS156" s="945">
        <v>5329103</v>
      </c>
      <c r="AT156" s="945">
        <v>6572560</v>
      </c>
      <c r="AU156" s="945">
        <v>0</v>
      </c>
      <c r="AV156" s="945">
        <v>1942029</v>
      </c>
      <c r="AW156" s="945">
        <v>869565</v>
      </c>
      <c r="AX156" s="945">
        <v>1072464</v>
      </c>
      <c r="AY156" s="945">
        <v>0</v>
      </c>
      <c r="AZ156" s="945">
        <v>13843692</v>
      </c>
      <c r="BA156" s="945">
        <v>6198668</v>
      </c>
      <c r="BB156" s="945">
        <v>7645024</v>
      </c>
      <c r="BC156" s="945">
        <v>0</v>
      </c>
      <c r="BD156" s="945">
        <v>0</v>
      </c>
      <c r="BE156" s="945">
        <v>0</v>
      </c>
      <c r="BF156" s="945">
        <v>0</v>
      </c>
      <c r="BG156" s="945">
        <v>0</v>
      </c>
      <c r="BH156" s="945">
        <v>0</v>
      </c>
      <c r="BI156" s="945">
        <v>0</v>
      </c>
      <c r="BJ156" s="945">
        <v>0</v>
      </c>
      <c r="BK156" s="945">
        <v>0</v>
      </c>
      <c r="BL156" s="945">
        <v>0</v>
      </c>
      <c r="BM156" s="945">
        <v>0</v>
      </c>
      <c r="BN156" s="945">
        <v>0</v>
      </c>
      <c r="BO156" s="945">
        <v>0</v>
      </c>
      <c r="BP156" s="945">
        <v>1704167</v>
      </c>
      <c r="BQ156" s="945">
        <v>1549243</v>
      </c>
      <c r="BR156" s="945">
        <v>1910733</v>
      </c>
      <c r="BS156" s="945">
        <v>0</v>
      </c>
      <c r="BT156" s="945">
        <v>5164142</v>
      </c>
      <c r="BU156" s="945">
        <v>98943175</v>
      </c>
      <c r="BV156" s="945">
        <v>-1005587</v>
      </c>
      <c r="BW156" s="945">
        <v>0</v>
      </c>
      <c r="BX156" s="945">
        <v>0</v>
      </c>
      <c r="BY156" s="945">
        <v>0</v>
      </c>
      <c r="BZ156" s="945">
        <v>31026</v>
      </c>
      <c r="CA156" s="945">
        <v>-4387233</v>
      </c>
      <c r="CB156" s="945">
        <v>-47892</v>
      </c>
      <c r="CC156" s="945">
        <v>-5432924</v>
      </c>
      <c r="CD156" s="945">
        <v>-2665271</v>
      </c>
      <c r="CE156" s="945">
        <v>-8146087</v>
      </c>
      <c r="CF156" s="945">
        <v>2966318</v>
      </c>
      <c r="CG156" s="945">
        <v>981368</v>
      </c>
      <c r="CH156" s="945">
        <v>888326</v>
      </c>
      <c r="CI156" s="945">
        <v>1096624</v>
      </c>
      <c r="CJ156" s="945">
        <v>0</v>
      </c>
      <c r="CK156" s="945">
        <v>-4551296</v>
      </c>
      <c r="CL156" s="945">
        <v>2531456</v>
      </c>
      <c r="CM156" s="945">
        <v>-7697773</v>
      </c>
      <c r="CN156" s="945">
        <v>-107479</v>
      </c>
      <c r="CO156" s="945">
        <v>0</v>
      </c>
      <c r="CP156" s="945">
        <v>0</v>
      </c>
      <c r="CQ156" s="945">
        <v>0</v>
      </c>
      <c r="CR156" s="945">
        <v>0</v>
      </c>
      <c r="CS156" s="945">
        <v>-2756595</v>
      </c>
      <c r="CT156" s="945">
        <v>-187832</v>
      </c>
      <c r="CU156" s="945">
        <v>-44111</v>
      </c>
      <c r="CV156" s="945">
        <v>0</v>
      </c>
      <c r="CW156" s="945">
        <v>0</v>
      </c>
      <c r="CX156" s="945">
        <v>0</v>
      </c>
      <c r="CY156" s="945">
        <v>-8082905</v>
      </c>
      <c r="CZ156" s="945">
        <v>0</v>
      </c>
      <c r="DA156" s="945">
        <v>93020289</v>
      </c>
      <c r="DB156" s="945">
        <v>116922826</v>
      </c>
      <c r="DC156" s="945">
        <v>83781136</v>
      </c>
      <c r="DD156" s="945">
        <v>-597858</v>
      </c>
      <c r="DE156" s="945">
        <v>4539951</v>
      </c>
      <c r="DF156" s="945">
        <v>-5739411</v>
      </c>
      <c r="DG156" s="945">
        <v>0</v>
      </c>
      <c r="DH156" s="945">
        <v>-4492869</v>
      </c>
      <c r="DI156" s="945">
        <v>2966318</v>
      </c>
      <c r="DJ156" s="205"/>
      <c r="DK156" s="205"/>
      <c r="DL156" t="s">
        <v>913</v>
      </c>
      <c r="DM156" t="s">
        <v>913</v>
      </c>
      <c r="DN156" s="1419" t="s">
        <v>5499</v>
      </c>
      <c r="DO156" s="194" t="s">
        <v>4324</v>
      </c>
      <c r="DP156" s="1253" t="s">
        <v>4471</v>
      </c>
    </row>
    <row r="157" spans="1:120" s="194" customFormat="1" x14ac:dyDescent="0.25">
      <c r="A157" s="779">
        <v>153</v>
      </c>
      <c r="B157" s="706" t="s">
        <v>385</v>
      </c>
      <c r="C157" s="1255" t="s">
        <v>386</v>
      </c>
      <c r="D157" s="945">
        <v>123164</v>
      </c>
      <c r="E157" s="945">
        <v>1096516</v>
      </c>
      <c r="F157" s="945">
        <v>0</v>
      </c>
      <c r="G157" s="945">
        <v>123164</v>
      </c>
      <c r="H157" s="945">
        <v>0</v>
      </c>
      <c r="I157" s="945">
        <v>233823</v>
      </c>
      <c r="J157" s="945">
        <v>100838</v>
      </c>
      <c r="K157" s="945">
        <v>0</v>
      </c>
      <c r="L157" s="945">
        <v>0</v>
      </c>
      <c r="M157" s="945">
        <v>0</v>
      </c>
      <c r="N157" s="945">
        <v>0</v>
      </c>
      <c r="O157" s="945">
        <v>0</v>
      </c>
      <c r="P157" s="945">
        <v>0</v>
      </c>
      <c r="Q157" s="945">
        <v>0</v>
      </c>
      <c r="R157" s="945">
        <v>7886450</v>
      </c>
      <c r="S157" s="945">
        <v>0</v>
      </c>
      <c r="T157" s="945">
        <v>1089642</v>
      </c>
      <c r="U157" s="945">
        <v>245169</v>
      </c>
      <c r="V157" s="945">
        <v>27241</v>
      </c>
      <c r="W157" s="945">
        <v>41010</v>
      </c>
      <c r="X157" s="945">
        <v>9227</v>
      </c>
      <c r="Y157" s="945">
        <v>1025</v>
      </c>
      <c r="Z157" s="945">
        <v>0</v>
      </c>
      <c r="AA157" s="945">
        <v>0</v>
      </c>
      <c r="AB157" s="945">
        <v>0</v>
      </c>
      <c r="AC157" s="945">
        <v>2781</v>
      </c>
      <c r="AD157" s="945">
        <v>625</v>
      </c>
      <c r="AE157" s="945">
        <v>69</v>
      </c>
      <c r="AF157" s="945">
        <v>4757</v>
      </c>
      <c r="AG157" s="945">
        <v>1071</v>
      </c>
      <c r="AH157" s="945">
        <v>119</v>
      </c>
      <c r="AI157" s="945">
        <v>600</v>
      </c>
      <c r="AJ157" s="945">
        <v>135</v>
      </c>
      <c r="AK157" s="945">
        <v>15</v>
      </c>
      <c r="AL157" s="945">
        <v>156981</v>
      </c>
      <c r="AM157" s="945">
        <v>35320</v>
      </c>
      <c r="AN157" s="945">
        <v>3924</v>
      </c>
      <c r="AO157" s="945">
        <v>938078</v>
      </c>
      <c r="AP157" s="945">
        <v>211067</v>
      </c>
      <c r="AQ157" s="945">
        <v>23452</v>
      </c>
      <c r="AR157" s="945">
        <v>1880515</v>
      </c>
      <c r="AS157" s="945">
        <v>1497768</v>
      </c>
      <c r="AT157" s="945">
        <v>346448</v>
      </c>
      <c r="AU157" s="945">
        <v>36299</v>
      </c>
      <c r="AV157" s="945">
        <v>651288</v>
      </c>
      <c r="AW157" s="945">
        <v>521030</v>
      </c>
      <c r="AX157" s="945">
        <v>117232</v>
      </c>
      <c r="AY157" s="945">
        <v>13026</v>
      </c>
      <c r="AZ157" s="945">
        <v>2531803</v>
      </c>
      <c r="BA157" s="945">
        <v>2018798</v>
      </c>
      <c r="BB157" s="945">
        <v>463680</v>
      </c>
      <c r="BC157" s="945">
        <v>49325</v>
      </c>
      <c r="BD157" s="945">
        <v>0</v>
      </c>
      <c r="BE157" s="945">
        <v>0</v>
      </c>
      <c r="BF157" s="945">
        <v>0</v>
      </c>
      <c r="BG157" s="945">
        <v>0</v>
      </c>
      <c r="BH157" s="945">
        <v>0</v>
      </c>
      <c r="BI157" s="945">
        <v>0</v>
      </c>
      <c r="BJ157" s="945">
        <v>0</v>
      </c>
      <c r="BK157" s="945">
        <v>0</v>
      </c>
      <c r="BL157" s="945">
        <v>0</v>
      </c>
      <c r="BM157" s="945">
        <v>0</v>
      </c>
      <c r="BN157" s="945">
        <v>0</v>
      </c>
      <c r="BO157" s="945">
        <v>0</v>
      </c>
      <c r="BP157" s="945">
        <v>334881</v>
      </c>
      <c r="BQ157" s="945">
        <v>267904</v>
      </c>
      <c r="BR157" s="945">
        <v>60278</v>
      </c>
      <c r="BS157" s="945">
        <v>6698</v>
      </c>
      <c r="BT157" s="945">
        <v>669761</v>
      </c>
      <c r="BU157" s="945">
        <v>18304353</v>
      </c>
      <c r="BV157" s="945">
        <v>-231648</v>
      </c>
      <c r="BW157" s="945">
        <v>0</v>
      </c>
      <c r="BX157" s="945">
        <v>43621</v>
      </c>
      <c r="BY157" s="945">
        <v>0</v>
      </c>
      <c r="BZ157" s="945">
        <v>0</v>
      </c>
      <c r="CA157" s="945">
        <v>-836186</v>
      </c>
      <c r="CB157" s="945">
        <v>0</v>
      </c>
      <c r="CC157" s="945">
        <v>-1138392</v>
      </c>
      <c r="CD157" s="945">
        <v>-461608</v>
      </c>
      <c r="CE157" s="945">
        <v>-1600000</v>
      </c>
      <c r="CF157" s="945">
        <v>486696</v>
      </c>
      <c r="CG157" s="945">
        <v>243349</v>
      </c>
      <c r="CH157" s="945">
        <v>194678</v>
      </c>
      <c r="CI157" s="945">
        <v>43803</v>
      </c>
      <c r="CJ157" s="945">
        <v>4867</v>
      </c>
      <c r="CK157" s="945">
        <v>-3958018</v>
      </c>
      <c r="CL157" s="945">
        <v>365695</v>
      </c>
      <c r="CM157" s="945">
        <v>-1707622</v>
      </c>
      <c r="CN157" s="945">
        <v>-22297</v>
      </c>
      <c r="CO157" s="945">
        <v>-18946</v>
      </c>
      <c r="CP157" s="945">
        <v>-18946</v>
      </c>
      <c r="CQ157" s="945">
        <v>-7130</v>
      </c>
      <c r="CR157" s="945">
        <v>0</v>
      </c>
      <c r="CS157" s="945">
        <v>-403655</v>
      </c>
      <c r="CT157" s="945">
        <v>-81242</v>
      </c>
      <c r="CU157" s="945">
        <v>-4470</v>
      </c>
      <c r="CV157" s="945">
        <v>-3698</v>
      </c>
      <c r="CW157" s="945">
        <v>0</v>
      </c>
      <c r="CX157" s="945">
        <v>0</v>
      </c>
      <c r="CY157" s="945">
        <v>-2167868</v>
      </c>
      <c r="CZ157" s="945">
        <v>0</v>
      </c>
      <c r="DA157" s="945">
        <v>17227321</v>
      </c>
      <c r="DB157" s="945">
        <v>26307164</v>
      </c>
      <c r="DC157" s="945">
        <v>15435904</v>
      </c>
      <c r="DD157" s="945">
        <v>-151047</v>
      </c>
      <c r="DE157" s="945">
        <v>1228512</v>
      </c>
      <c r="DF157" s="945">
        <v>-506081</v>
      </c>
      <c r="DG157" s="945">
        <v>-1035835</v>
      </c>
      <c r="DH157" s="945">
        <v>-88033</v>
      </c>
      <c r="DI157" s="945">
        <v>486696</v>
      </c>
      <c r="DJ157" s="205"/>
      <c r="DK157" s="205"/>
      <c r="DL157" t="s">
        <v>913</v>
      </c>
      <c r="DM157" t="s">
        <v>913</v>
      </c>
      <c r="DN157" s="1419" t="s">
        <v>5499</v>
      </c>
      <c r="DO157" s="194" t="s">
        <v>4325</v>
      </c>
      <c r="DP157" s="1253" t="s">
        <v>4473</v>
      </c>
    </row>
    <row r="158" spans="1:120" s="194" customFormat="1" x14ac:dyDescent="0.25">
      <c r="A158" s="199">
        <v>154</v>
      </c>
      <c r="B158" s="706" t="s">
        <v>387</v>
      </c>
      <c r="C158" s="1255" t="s">
        <v>388</v>
      </c>
      <c r="D158" s="945">
        <v>132662</v>
      </c>
      <c r="E158" s="945">
        <v>939611</v>
      </c>
      <c r="F158" s="945">
        <v>0</v>
      </c>
      <c r="G158" s="945">
        <v>132662</v>
      </c>
      <c r="H158" s="945">
        <v>0</v>
      </c>
      <c r="I158" s="945">
        <v>647292</v>
      </c>
      <c r="J158" s="945">
        <v>210798</v>
      </c>
      <c r="K158" s="945">
        <v>0</v>
      </c>
      <c r="L158" s="945">
        <v>0</v>
      </c>
      <c r="M158" s="945">
        <v>0</v>
      </c>
      <c r="N158" s="945">
        <v>0</v>
      </c>
      <c r="O158" s="945">
        <v>0</v>
      </c>
      <c r="P158" s="945">
        <v>0</v>
      </c>
      <c r="Q158" s="945">
        <v>0</v>
      </c>
      <c r="R158" s="945">
        <v>10677550</v>
      </c>
      <c r="S158" s="945">
        <v>0</v>
      </c>
      <c r="T158" s="945">
        <v>1057616</v>
      </c>
      <c r="U158" s="945">
        <v>264404</v>
      </c>
      <c r="V158" s="945">
        <v>0</v>
      </c>
      <c r="W158" s="945">
        <v>55523</v>
      </c>
      <c r="X158" s="945">
        <v>13881</v>
      </c>
      <c r="Y158" s="945">
        <v>0</v>
      </c>
      <c r="Z158" s="945">
        <v>0</v>
      </c>
      <c r="AA158" s="945">
        <v>0</v>
      </c>
      <c r="AB158" s="945">
        <v>0</v>
      </c>
      <c r="AC158" s="945">
        <v>1186</v>
      </c>
      <c r="AD158" s="945">
        <v>296</v>
      </c>
      <c r="AE158" s="945">
        <v>0</v>
      </c>
      <c r="AF158" s="945">
        <v>16471</v>
      </c>
      <c r="AG158" s="945">
        <v>4118</v>
      </c>
      <c r="AH158" s="945">
        <v>0</v>
      </c>
      <c r="AI158" s="945">
        <v>0</v>
      </c>
      <c r="AJ158" s="945">
        <v>0</v>
      </c>
      <c r="AK158" s="945">
        <v>0</v>
      </c>
      <c r="AL158" s="945">
        <v>104422</v>
      </c>
      <c r="AM158" s="945">
        <v>26105</v>
      </c>
      <c r="AN158" s="945">
        <v>0</v>
      </c>
      <c r="AO158" s="945">
        <v>877455</v>
      </c>
      <c r="AP158" s="945">
        <v>219364</v>
      </c>
      <c r="AQ158" s="945">
        <v>0</v>
      </c>
      <c r="AR158" s="945">
        <v>3344965</v>
      </c>
      <c r="AS158" s="945">
        <v>2668794</v>
      </c>
      <c r="AT158" s="945">
        <v>676171</v>
      </c>
      <c r="AU158" s="945">
        <v>0</v>
      </c>
      <c r="AV158" s="945">
        <v>610567</v>
      </c>
      <c r="AW158" s="945">
        <v>488454</v>
      </c>
      <c r="AX158" s="945">
        <v>122113</v>
      </c>
      <c r="AY158" s="945">
        <v>0</v>
      </c>
      <c r="AZ158" s="945">
        <v>3955532</v>
      </c>
      <c r="BA158" s="945">
        <v>3157248</v>
      </c>
      <c r="BB158" s="945">
        <v>798284</v>
      </c>
      <c r="BC158" s="945">
        <v>0</v>
      </c>
      <c r="BD158" s="945">
        <v>0</v>
      </c>
      <c r="BE158" s="945">
        <v>0</v>
      </c>
      <c r="BF158" s="945">
        <v>0</v>
      </c>
      <c r="BG158" s="945">
        <v>0</v>
      </c>
      <c r="BH158" s="945">
        <v>0</v>
      </c>
      <c r="BI158" s="945">
        <v>0</v>
      </c>
      <c r="BJ158" s="945">
        <v>1501500</v>
      </c>
      <c r="BK158" s="945">
        <v>0</v>
      </c>
      <c r="BL158" s="945">
        <v>0</v>
      </c>
      <c r="BM158" s="945">
        <v>0</v>
      </c>
      <c r="BN158" s="945">
        <v>0</v>
      </c>
      <c r="BO158" s="945">
        <v>0</v>
      </c>
      <c r="BP158" s="945">
        <v>495166</v>
      </c>
      <c r="BQ158" s="945">
        <v>396133</v>
      </c>
      <c r="BR158" s="945">
        <v>99033</v>
      </c>
      <c r="BS158" s="945">
        <v>0</v>
      </c>
      <c r="BT158" s="945">
        <v>990333</v>
      </c>
      <c r="BU158" s="945">
        <v>34542510</v>
      </c>
      <c r="BV158" s="945">
        <v>-193037</v>
      </c>
      <c r="BW158" s="945">
        <v>0</v>
      </c>
      <c r="BX158" s="945">
        <v>15840</v>
      </c>
      <c r="BY158" s="945">
        <v>0</v>
      </c>
      <c r="BZ158" s="945">
        <v>7840</v>
      </c>
      <c r="CA158" s="945">
        <v>-342280</v>
      </c>
      <c r="CB158" s="945">
        <v>-24342</v>
      </c>
      <c r="CC158" s="945">
        <v>-678241</v>
      </c>
      <c r="CD158" s="945">
        <v>-1457741</v>
      </c>
      <c r="CE158" s="945">
        <v>-2160324</v>
      </c>
      <c r="CF158" s="945">
        <v>3594202</v>
      </c>
      <c r="CG158" s="945">
        <v>1797098</v>
      </c>
      <c r="CH158" s="945">
        <v>1437681</v>
      </c>
      <c r="CI158" s="945">
        <v>359423</v>
      </c>
      <c r="CJ158" s="945">
        <v>0</v>
      </c>
      <c r="CK158" s="945">
        <v>-3846095</v>
      </c>
      <c r="CL158" s="945">
        <v>728620</v>
      </c>
      <c r="CM158" s="945">
        <v>-2211810</v>
      </c>
      <c r="CN158" s="945">
        <v>-79484</v>
      </c>
      <c r="CO158" s="945">
        <v>-39544</v>
      </c>
      <c r="CP158" s="945">
        <v>-39544</v>
      </c>
      <c r="CQ158" s="945">
        <v>-3035</v>
      </c>
      <c r="CR158" s="945">
        <v>0</v>
      </c>
      <c r="CS158" s="945">
        <v>-720579</v>
      </c>
      <c r="CT158" s="945">
        <v>-173334</v>
      </c>
      <c r="CU158" s="945">
        <v>-25147</v>
      </c>
      <c r="CV158" s="945">
        <v>-17382</v>
      </c>
      <c r="CW158" s="945">
        <v>0</v>
      </c>
      <c r="CX158" s="945">
        <v>-5589</v>
      </c>
      <c r="CY158" s="945">
        <v>-2040976</v>
      </c>
      <c r="CZ158" s="945">
        <v>0</v>
      </c>
      <c r="DA158" s="945">
        <v>32023968</v>
      </c>
      <c r="DB158" s="945">
        <v>40722158</v>
      </c>
      <c r="DC158" s="945">
        <v>29405176</v>
      </c>
      <c r="DD158" s="945">
        <v>-61063</v>
      </c>
      <c r="DE158" s="945">
        <v>888539</v>
      </c>
      <c r="DF158" s="945">
        <v>-534634</v>
      </c>
      <c r="DG158" s="945">
        <v>0</v>
      </c>
      <c r="DH158" s="945">
        <v>-1759096</v>
      </c>
      <c r="DI158" s="945">
        <v>3594202</v>
      </c>
      <c r="DJ158" s="1269" t="s">
        <v>914</v>
      </c>
      <c r="DK158" s="205"/>
      <c r="DL158" t="s">
        <v>913</v>
      </c>
      <c r="DM158" t="s">
        <v>914</v>
      </c>
      <c r="DN158" s="1419" t="s">
        <v>5499</v>
      </c>
      <c r="DO158" s="194" t="s">
        <v>4326</v>
      </c>
      <c r="DP158" s="1253" t="s">
        <v>4470</v>
      </c>
    </row>
    <row r="159" spans="1:120" s="194" customFormat="1" x14ac:dyDescent="0.25">
      <c r="A159" s="779">
        <v>155</v>
      </c>
      <c r="B159" s="706" t="s">
        <v>389</v>
      </c>
      <c r="C159" s="1255" t="s">
        <v>390</v>
      </c>
      <c r="D159" s="945">
        <v>179129</v>
      </c>
      <c r="E159" s="945">
        <v>1295245</v>
      </c>
      <c r="F159" s="945">
        <v>0</v>
      </c>
      <c r="G159" s="945">
        <v>179129</v>
      </c>
      <c r="H159" s="945">
        <v>0</v>
      </c>
      <c r="I159" s="945">
        <v>1155071</v>
      </c>
      <c r="J159" s="945">
        <v>0</v>
      </c>
      <c r="K159" s="945">
        <v>0</v>
      </c>
      <c r="L159" s="945">
        <v>0</v>
      </c>
      <c r="M159" s="945">
        <v>0</v>
      </c>
      <c r="N159" s="945">
        <v>0</v>
      </c>
      <c r="O159" s="945">
        <v>0</v>
      </c>
      <c r="P159" s="945">
        <v>0</v>
      </c>
      <c r="Q159" s="945">
        <v>0</v>
      </c>
      <c r="R159" s="945">
        <v>22516300</v>
      </c>
      <c r="S159" s="945">
        <v>0</v>
      </c>
      <c r="T159" s="945">
        <v>1263172</v>
      </c>
      <c r="U159" s="945">
        <v>315793</v>
      </c>
      <c r="V159" s="945">
        <v>0</v>
      </c>
      <c r="W159" s="945">
        <v>117085</v>
      </c>
      <c r="X159" s="945">
        <v>29271</v>
      </c>
      <c r="Y159" s="945">
        <v>0</v>
      </c>
      <c r="Z159" s="945">
        <v>0</v>
      </c>
      <c r="AA159" s="945">
        <v>0</v>
      </c>
      <c r="AB159" s="945">
        <v>0</v>
      </c>
      <c r="AC159" s="945">
        <v>4517</v>
      </c>
      <c r="AD159" s="945">
        <v>1129</v>
      </c>
      <c r="AE159" s="945">
        <v>0</v>
      </c>
      <c r="AF159" s="945">
        <v>1018</v>
      </c>
      <c r="AG159" s="945">
        <v>255</v>
      </c>
      <c r="AH159" s="945">
        <v>0</v>
      </c>
      <c r="AI159" s="945">
        <v>0</v>
      </c>
      <c r="AJ159" s="945">
        <v>0</v>
      </c>
      <c r="AK159" s="945">
        <v>0</v>
      </c>
      <c r="AL159" s="945">
        <v>336266</v>
      </c>
      <c r="AM159" s="945">
        <v>84067</v>
      </c>
      <c r="AN159" s="945">
        <v>0</v>
      </c>
      <c r="AO159" s="945">
        <v>1631823</v>
      </c>
      <c r="AP159" s="945">
        <v>407956</v>
      </c>
      <c r="AQ159" s="945">
        <v>0</v>
      </c>
      <c r="AR159" s="945">
        <v>5423178</v>
      </c>
      <c r="AS159" s="945">
        <v>4381919</v>
      </c>
      <c r="AT159" s="945">
        <v>1041259</v>
      </c>
      <c r="AU159" s="945">
        <v>0</v>
      </c>
      <c r="AV159" s="945">
        <v>935146</v>
      </c>
      <c r="AW159" s="945">
        <v>748117</v>
      </c>
      <c r="AX159" s="945">
        <v>187029</v>
      </c>
      <c r="AY159" s="945">
        <v>0</v>
      </c>
      <c r="AZ159" s="945">
        <v>6358324</v>
      </c>
      <c r="BA159" s="945">
        <v>5130036</v>
      </c>
      <c r="BB159" s="945">
        <v>1228288</v>
      </c>
      <c r="BC159" s="945">
        <v>0</v>
      </c>
      <c r="BD159" s="945">
        <v>0</v>
      </c>
      <c r="BE159" s="945">
        <v>0</v>
      </c>
      <c r="BF159" s="945">
        <v>0</v>
      </c>
      <c r="BG159" s="945">
        <v>0</v>
      </c>
      <c r="BH159" s="945">
        <v>0</v>
      </c>
      <c r="BI159" s="945">
        <v>0</v>
      </c>
      <c r="BJ159" s="945">
        <v>0</v>
      </c>
      <c r="BK159" s="945">
        <v>0</v>
      </c>
      <c r="BL159" s="945">
        <v>0</v>
      </c>
      <c r="BM159" s="945">
        <v>0</v>
      </c>
      <c r="BN159" s="945">
        <v>0</v>
      </c>
      <c r="BO159" s="945">
        <v>0</v>
      </c>
      <c r="BP159" s="945">
        <v>-1512637</v>
      </c>
      <c r="BQ159" s="945">
        <v>-1210110</v>
      </c>
      <c r="BR159" s="945">
        <v>-302527</v>
      </c>
      <c r="BS159" s="945">
        <v>0</v>
      </c>
      <c r="BT159" s="945">
        <v>-3025274</v>
      </c>
      <c r="BU159" s="945">
        <v>55159274</v>
      </c>
      <c r="BV159" s="945">
        <v>-721280</v>
      </c>
      <c r="BW159" s="945">
        <v>0</v>
      </c>
      <c r="BX159" s="945">
        <v>0</v>
      </c>
      <c r="BY159" s="945">
        <v>0</v>
      </c>
      <c r="BZ159" s="945">
        <v>12309</v>
      </c>
      <c r="CA159" s="945">
        <v>-2964074</v>
      </c>
      <c r="CB159" s="945">
        <v>-9871</v>
      </c>
      <c r="CC159" s="945">
        <v>-4412893</v>
      </c>
      <c r="CD159" s="945">
        <v>-338070</v>
      </c>
      <c r="CE159" s="945">
        <v>-4760834</v>
      </c>
      <c r="CF159" s="945">
        <v>-2852589</v>
      </c>
      <c r="CG159" s="945">
        <v>-1426294</v>
      </c>
      <c r="CH159" s="945">
        <v>-1141035</v>
      </c>
      <c r="CI159" s="945">
        <v>-285259</v>
      </c>
      <c r="CJ159" s="945">
        <v>0</v>
      </c>
      <c r="CK159" s="945">
        <v>-4369615</v>
      </c>
      <c r="CL159" s="945">
        <v>1274895</v>
      </c>
      <c r="CM159" s="945">
        <v>-5363027</v>
      </c>
      <c r="CN159" s="945">
        <v>-59937</v>
      </c>
      <c r="CO159" s="945">
        <v>-5060</v>
      </c>
      <c r="CP159" s="945">
        <v>0</v>
      </c>
      <c r="CQ159" s="945">
        <v>-11291</v>
      </c>
      <c r="CR159" s="945">
        <v>-27606</v>
      </c>
      <c r="CS159" s="945">
        <v>-1657769</v>
      </c>
      <c r="CT159" s="945">
        <v>-116542</v>
      </c>
      <c r="CU159" s="945">
        <v>-775180</v>
      </c>
      <c r="CV159" s="945">
        <v>-5428</v>
      </c>
      <c r="CW159" s="945">
        <v>0</v>
      </c>
      <c r="CX159" s="945">
        <v>0</v>
      </c>
      <c r="CY159" s="945">
        <v>-3976611</v>
      </c>
      <c r="CZ159" s="945">
        <v>0</v>
      </c>
      <c r="DA159" s="945">
        <v>49934274</v>
      </c>
      <c r="DB159" s="945">
        <v>67531676</v>
      </c>
      <c r="DC159" s="945">
        <v>47508829</v>
      </c>
      <c r="DD159" s="945">
        <v>-340147</v>
      </c>
      <c r="DE159" s="945">
        <v>3885363</v>
      </c>
      <c r="DF159" s="945">
        <v>-1701518</v>
      </c>
      <c r="DG159" s="945">
        <v>-217811</v>
      </c>
      <c r="DH159" s="945">
        <v>-3148521</v>
      </c>
      <c r="DI159" s="945">
        <v>-2852589</v>
      </c>
      <c r="DJ159" s="205"/>
      <c r="DK159" s="205"/>
      <c r="DL159" t="s">
        <v>913</v>
      </c>
      <c r="DM159" t="s">
        <v>913</v>
      </c>
      <c r="DN159" s="1419" t="s">
        <v>5499</v>
      </c>
      <c r="DO159" s="194" t="s">
        <v>4327</v>
      </c>
      <c r="DP159" s="1253" t="s">
        <v>4468</v>
      </c>
    </row>
    <row r="160" spans="1:120" s="194" customFormat="1" x14ac:dyDescent="0.25">
      <c r="A160" s="199">
        <v>156</v>
      </c>
      <c r="B160" s="706" t="s">
        <v>803</v>
      </c>
      <c r="C160" s="1255" t="s">
        <v>392</v>
      </c>
      <c r="D160" s="945">
        <v>169415</v>
      </c>
      <c r="E160" s="945">
        <v>789426</v>
      </c>
      <c r="F160" s="945">
        <v>63991</v>
      </c>
      <c r="G160" s="945">
        <v>169415</v>
      </c>
      <c r="H160" s="945">
        <v>563659</v>
      </c>
      <c r="I160" s="945">
        <v>242009</v>
      </c>
      <c r="J160" s="945">
        <v>0</v>
      </c>
      <c r="K160" s="945">
        <v>0</v>
      </c>
      <c r="L160" s="945">
        <v>0</v>
      </c>
      <c r="M160" s="945">
        <v>0</v>
      </c>
      <c r="N160" s="945">
        <v>138008</v>
      </c>
      <c r="O160" s="945">
        <v>0</v>
      </c>
      <c r="P160" s="945">
        <v>0</v>
      </c>
      <c r="Q160" s="945">
        <v>0</v>
      </c>
      <c r="R160" s="945">
        <v>14167250</v>
      </c>
      <c r="S160" s="945">
        <v>1260750</v>
      </c>
      <c r="T160" s="945">
        <v>1289645</v>
      </c>
      <c r="U160" s="945">
        <v>0</v>
      </c>
      <c r="V160" s="945">
        <v>23463</v>
      </c>
      <c r="W160" s="945">
        <v>106635</v>
      </c>
      <c r="X160" s="945">
        <v>0</v>
      </c>
      <c r="Y160" s="945">
        <v>1842</v>
      </c>
      <c r="Z160" s="945">
        <v>0</v>
      </c>
      <c r="AA160" s="945">
        <v>0</v>
      </c>
      <c r="AB160" s="945">
        <v>0</v>
      </c>
      <c r="AC160" s="945">
        <v>0</v>
      </c>
      <c r="AD160" s="945">
        <v>0</v>
      </c>
      <c r="AE160" s="945">
        <v>0</v>
      </c>
      <c r="AF160" s="945">
        <v>0</v>
      </c>
      <c r="AG160" s="945">
        <v>0</v>
      </c>
      <c r="AH160" s="945">
        <v>0</v>
      </c>
      <c r="AI160" s="945">
        <v>0</v>
      </c>
      <c r="AJ160" s="945">
        <v>0</v>
      </c>
      <c r="AK160" s="945">
        <v>0</v>
      </c>
      <c r="AL160" s="945">
        <v>192334</v>
      </c>
      <c r="AM160" s="945">
        <v>0</v>
      </c>
      <c r="AN160" s="945">
        <v>3327</v>
      </c>
      <c r="AO160" s="945">
        <v>1641905</v>
      </c>
      <c r="AP160" s="945">
        <v>0</v>
      </c>
      <c r="AQ160" s="945">
        <v>26643</v>
      </c>
      <c r="AR160" s="945">
        <v>3647155</v>
      </c>
      <c r="AS160" s="945">
        <v>3578147</v>
      </c>
      <c r="AT160" s="945">
        <v>0</v>
      </c>
      <c r="AU160" s="945">
        <v>69008</v>
      </c>
      <c r="AV160" s="945">
        <v>748087</v>
      </c>
      <c r="AW160" s="945">
        <v>735385</v>
      </c>
      <c r="AX160" s="945">
        <v>0</v>
      </c>
      <c r="AY160" s="945">
        <v>12702</v>
      </c>
      <c r="AZ160" s="945">
        <v>4395242</v>
      </c>
      <c r="BA160" s="945">
        <v>4313532</v>
      </c>
      <c r="BB160" s="945">
        <v>0</v>
      </c>
      <c r="BC160" s="945">
        <v>81710</v>
      </c>
      <c r="BD160" s="945">
        <v>0</v>
      </c>
      <c r="BE160" s="945">
        <v>0</v>
      </c>
      <c r="BF160" s="945">
        <v>0</v>
      </c>
      <c r="BG160" s="945">
        <v>0</v>
      </c>
      <c r="BH160" s="945">
        <v>0</v>
      </c>
      <c r="BI160" s="945">
        <v>0</v>
      </c>
      <c r="BJ160" s="945">
        <v>0</v>
      </c>
      <c r="BK160" s="945">
        <v>0</v>
      </c>
      <c r="BL160" s="945">
        <v>0</v>
      </c>
      <c r="BM160" s="945">
        <v>0</v>
      </c>
      <c r="BN160" s="945">
        <v>0</v>
      </c>
      <c r="BO160" s="945">
        <v>0</v>
      </c>
      <c r="BP160" s="945">
        <v>625465</v>
      </c>
      <c r="BQ160" s="945">
        <v>612955</v>
      </c>
      <c r="BR160" s="945">
        <v>0</v>
      </c>
      <c r="BS160" s="945">
        <v>12509</v>
      </c>
      <c r="BT160" s="945">
        <v>1250929</v>
      </c>
      <c r="BU160" s="945">
        <v>35641244</v>
      </c>
      <c r="BV160" s="945">
        <v>-702189</v>
      </c>
      <c r="BW160" s="945">
        <v>-62003</v>
      </c>
      <c r="BX160" s="945">
        <v>233226</v>
      </c>
      <c r="BY160" s="945">
        <v>30856</v>
      </c>
      <c r="BZ160" s="945">
        <v>19202</v>
      </c>
      <c r="CA160" s="945">
        <v>-9751484</v>
      </c>
      <c r="CB160" s="945">
        <v>0</v>
      </c>
      <c r="CC160" s="945">
        <v>-2109502</v>
      </c>
      <c r="CD160" s="945">
        <v>-621801</v>
      </c>
      <c r="CE160" s="945">
        <v>-2731303</v>
      </c>
      <c r="CF160" s="945">
        <v>1709414</v>
      </c>
      <c r="CG160" s="945">
        <v>854709</v>
      </c>
      <c r="CH160" s="945">
        <v>837612</v>
      </c>
      <c r="CI160" s="945">
        <v>0</v>
      </c>
      <c r="CJ160" s="945">
        <v>17093</v>
      </c>
      <c r="CK160" s="945">
        <v>-3844147</v>
      </c>
      <c r="CL160" s="945">
        <v>879339</v>
      </c>
      <c r="CM160" s="945">
        <v>-6904390</v>
      </c>
      <c r="CN160" s="945">
        <v>-59705</v>
      </c>
      <c r="CO160" s="945">
        <v>0</v>
      </c>
      <c r="CP160" s="945">
        <v>0</v>
      </c>
      <c r="CQ160" s="945">
        <v>0</v>
      </c>
      <c r="CR160" s="945">
        <v>0</v>
      </c>
      <c r="CS160" s="945">
        <v>-1542997</v>
      </c>
      <c r="CT160" s="945">
        <v>0</v>
      </c>
      <c r="CU160" s="945">
        <v>-25681</v>
      </c>
      <c r="CV160" s="945">
        <v>0</v>
      </c>
      <c r="CW160" s="945">
        <v>0</v>
      </c>
      <c r="CX160" s="945">
        <v>0</v>
      </c>
      <c r="CY160" s="945">
        <v>-2847572</v>
      </c>
      <c r="CZ160" s="945">
        <v>-145701</v>
      </c>
      <c r="DA160" s="945">
        <v>32319335</v>
      </c>
      <c r="DB160" s="945">
        <v>46815648</v>
      </c>
      <c r="DC160" s="945">
        <v>31377909</v>
      </c>
      <c r="DD160" s="945">
        <v>0</v>
      </c>
      <c r="DE160" s="945">
        <v>13978118</v>
      </c>
      <c r="DF160" s="945">
        <v>-3093068</v>
      </c>
      <c r="DG160" s="945">
        <v>-2502944</v>
      </c>
      <c r="DH160" s="945">
        <v>-134553</v>
      </c>
      <c r="DI160" s="945">
        <v>2161746</v>
      </c>
      <c r="DJ160" s="205"/>
      <c r="DK160" s="205"/>
      <c r="DL160" t="s">
        <v>913</v>
      </c>
      <c r="DM160" t="s">
        <v>913</v>
      </c>
      <c r="DN160" s="1419" t="s">
        <v>5499</v>
      </c>
      <c r="DO160" s="194" t="s">
        <v>4328</v>
      </c>
      <c r="DP160" s="1253" t="s">
        <v>938</v>
      </c>
    </row>
    <row r="161" spans="1:120" s="194" customFormat="1" x14ac:dyDescent="0.25">
      <c r="A161" s="779">
        <v>157</v>
      </c>
      <c r="B161" s="706" t="s">
        <v>802</v>
      </c>
      <c r="C161" s="1255" t="s">
        <v>394</v>
      </c>
      <c r="D161" s="945">
        <v>425962</v>
      </c>
      <c r="E161" s="945">
        <v>3678424</v>
      </c>
      <c r="F161" s="945">
        <v>0</v>
      </c>
      <c r="G161" s="945">
        <v>425962</v>
      </c>
      <c r="H161" s="945">
        <v>0</v>
      </c>
      <c r="I161" s="945">
        <v>252477</v>
      </c>
      <c r="J161" s="945">
        <v>0</v>
      </c>
      <c r="K161" s="945">
        <v>0</v>
      </c>
      <c r="L161" s="945">
        <v>0</v>
      </c>
      <c r="M161" s="945">
        <v>0</v>
      </c>
      <c r="N161" s="945">
        <v>0</v>
      </c>
      <c r="O161" s="945">
        <v>0</v>
      </c>
      <c r="P161" s="945">
        <v>0</v>
      </c>
      <c r="Q161" s="945">
        <v>0</v>
      </c>
      <c r="R161" s="945">
        <v>35649575</v>
      </c>
      <c r="S161" s="945">
        <v>0</v>
      </c>
      <c r="T161" s="945">
        <v>2276981</v>
      </c>
      <c r="U161" s="945">
        <v>0</v>
      </c>
      <c r="V161" s="945">
        <v>46469</v>
      </c>
      <c r="W161" s="945">
        <v>227088</v>
      </c>
      <c r="X161" s="945">
        <v>0</v>
      </c>
      <c r="Y161" s="945">
        <v>4634</v>
      </c>
      <c r="Z161" s="945">
        <v>7333</v>
      </c>
      <c r="AA161" s="945">
        <v>0</v>
      </c>
      <c r="AB161" s="945">
        <v>150</v>
      </c>
      <c r="AC161" s="945">
        <v>3196</v>
      </c>
      <c r="AD161" s="945">
        <v>0</v>
      </c>
      <c r="AE161" s="945">
        <v>65</v>
      </c>
      <c r="AF161" s="945">
        <v>4010</v>
      </c>
      <c r="AG161" s="945">
        <v>0</v>
      </c>
      <c r="AH161" s="945">
        <v>82</v>
      </c>
      <c r="AI161" s="945">
        <v>0</v>
      </c>
      <c r="AJ161" s="945">
        <v>0</v>
      </c>
      <c r="AK161" s="945">
        <v>0</v>
      </c>
      <c r="AL161" s="945">
        <v>735962</v>
      </c>
      <c r="AM161" s="945">
        <v>0</v>
      </c>
      <c r="AN161" s="945">
        <v>15020</v>
      </c>
      <c r="AO161" s="945">
        <v>3692657</v>
      </c>
      <c r="AP161" s="945">
        <v>0</v>
      </c>
      <c r="AQ161" s="945">
        <v>75360</v>
      </c>
      <c r="AR161" s="945">
        <v>20265537</v>
      </c>
      <c r="AS161" s="945">
        <v>19861114</v>
      </c>
      <c r="AT161" s="945">
        <v>0</v>
      </c>
      <c r="AU161" s="945">
        <v>404423</v>
      </c>
      <c r="AV161" s="945">
        <v>1590468</v>
      </c>
      <c r="AW161" s="945">
        <v>1558659</v>
      </c>
      <c r="AX161" s="945">
        <v>0</v>
      </c>
      <c r="AY161" s="945">
        <v>31809</v>
      </c>
      <c r="AZ161" s="945">
        <v>21856005</v>
      </c>
      <c r="BA161" s="945">
        <v>21419773</v>
      </c>
      <c r="BB161" s="945">
        <v>0</v>
      </c>
      <c r="BC161" s="945">
        <v>436232</v>
      </c>
      <c r="BD161" s="945">
        <v>0</v>
      </c>
      <c r="BE161" s="945">
        <v>0</v>
      </c>
      <c r="BF161" s="945">
        <v>0</v>
      </c>
      <c r="BG161" s="945">
        <v>0</v>
      </c>
      <c r="BH161" s="945">
        <v>0</v>
      </c>
      <c r="BI161" s="945">
        <v>0</v>
      </c>
      <c r="BJ161" s="945">
        <v>0</v>
      </c>
      <c r="BK161" s="945">
        <v>0</v>
      </c>
      <c r="BL161" s="945">
        <v>0</v>
      </c>
      <c r="BM161" s="945">
        <v>0</v>
      </c>
      <c r="BN161" s="945">
        <v>0</v>
      </c>
      <c r="BO161" s="945">
        <v>0</v>
      </c>
      <c r="BP161" s="945">
        <v>-2022095</v>
      </c>
      <c r="BQ161" s="945">
        <v>-1981653</v>
      </c>
      <c r="BR161" s="945">
        <v>0</v>
      </c>
      <c r="BS161" s="945">
        <v>-40442</v>
      </c>
      <c r="BT161" s="945">
        <v>-4044190</v>
      </c>
      <c r="BU161" s="945">
        <v>228717591</v>
      </c>
      <c r="BV161" s="945">
        <v>-423933</v>
      </c>
      <c r="BW161" s="945">
        <v>0</v>
      </c>
      <c r="BX161" s="945">
        <v>85000</v>
      </c>
      <c r="BY161" s="945">
        <v>0</v>
      </c>
      <c r="BZ161" s="945">
        <v>7811</v>
      </c>
      <c r="CA161" s="945">
        <v>-1620000</v>
      </c>
      <c r="CB161" s="945">
        <v>0</v>
      </c>
      <c r="CC161" s="945">
        <v>-10000000</v>
      </c>
      <c r="CD161" s="945">
        <v>-3849000</v>
      </c>
      <c r="CE161" s="945">
        <v>-13849000</v>
      </c>
      <c r="CF161" s="945">
        <v>718328</v>
      </c>
      <c r="CG161" s="945">
        <v>359164</v>
      </c>
      <c r="CH161" s="945">
        <v>351981</v>
      </c>
      <c r="CI161" s="945">
        <v>0</v>
      </c>
      <c r="CJ161" s="945">
        <v>7183</v>
      </c>
      <c r="CK161" s="945">
        <v>-6175784</v>
      </c>
      <c r="CL161" s="945">
        <v>5604052</v>
      </c>
      <c r="CM161" s="945">
        <v>-12961115</v>
      </c>
      <c r="CN161" s="945">
        <v>-62742</v>
      </c>
      <c r="CO161" s="945">
        <v>-11034</v>
      </c>
      <c r="CP161" s="945">
        <v>-11034</v>
      </c>
      <c r="CQ161" s="945">
        <v>-5715</v>
      </c>
      <c r="CR161" s="945">
        <v>-20964</v>
      </c>
      <c r="CS161" s="945">
        <v>-7472917</v>
      </c>
      <c r="CT161" s="945">
        <v>-543743</v>
      </c>
      <c r="CU161" s="945">
        <v>-18563</v>
      </c>
      <c r="CV161" s="945">
        <v>-7153</v>
      </c>
      <c r="CW161" s="945">
        <v>0</v>
      </c>
      <c r="CX161" s="945">
        <v>0</v>
      </c>
      <c r="CY161" s="945">
        <v>-7210426</v>
      </c>
      <c r="CZ161" s="945">
        <v>0</v>
      </c>
      <c r="DA161" s="945">
        <v>207166822</v>
      </c>
      <c r="DB161" s="945">
        <v>235159432</v>
      </c>
      <c r="DC161" s="945">
        <v>189311833</v>
      </c>
      <c r="DD161" s="945">
        <v>-1063933</v>
      </c>
      <c r="DE161" s="945">
        <v>3826780</v>
      </c>
      <c r="DF161" s="945">
        <v>-5522720</v>
      </c>
      <c r="DG161" s="945">
        <v>0</v>
      </c>
      <c r="DH161" s="945">
        <v>-1239183</v>
      </c>
      <c r="DI161" s="945">
        <v>718328</v>
      </c>
      <c r="DJ161" s="205"/>
      <c r="DK161" s="205"/>
      <c r="DL161" t="s">
        <v>913</v>
      </c>
      <c r="DM161" t="s">
        <v>913</v>
      </c>
      <c r="DN161" s="1419" t="s">
        <v>5499</v>
      </c>
      <c r="DO161" s="194" t="s">
        <v>4329</v>
      </c>
      <c r="DP161" s="1253" t="s">
        <v>4468</v>
      </c>
    </row>
    <row r="162" spans="1:120" s="194" customFormat="1" x14ac:dyDescent="0.25">
      <c r="A162" s="199">
        <v>158</v>
      </c>
      <c r="B162" s="706" t="s">
        <v>395</v>
      </c>
      <c r="C162" s="1255" t="s">
        <v>396</v>
      </c>
      <c r="D162" s="945">
        <v>140450</v>
      </c>
      <c r="E162" s="945">
        <v>0</v>
      </c>
      <c r="F162" s="945">
        <v>0</v>
      </c>
      <c r="G162" s="945">
        <v>140450</v>
      </c>
      <c r="H162" s="945">
        <v>0</v>
      </c>
      <c r="I162" s="945">
        <v>0</v>
      </c>
      <c r="J162" s="945">
        <v>0</v>
      </c>
      <c r="K162" s="945">
        <v>0</v>
      </c>
      <c r="L162" s="945">
        <v>0</v>
      </c>
      <c r="M162" s="945">
        <v>0</v>
      </c>
      <c r="N162" s="945">
        <v>0</v>
      </c>
      <c r="O162" s="945">
        <v>0</v>
      </c>
      <c r="P162" s="945">
        <v>0</v>
      </c>
      <c r="Q162" s="945">
        <v>0</v>
      </c>
      <c r="R162" s="945">
        <v>13905950</v>
      </c>
      <c r="S162" s="945">
        <v>0</v>
      </c>
      <c r="T162" s="945">
        <v>842135</v>
      </c>
      <c r="U162" s="945">
        <v>210534</v>
      </c>
      <c r="V162" s="945">
        <v>0</v>
      </c>
      <c r="W162" s="945">
        <v>72311</v>
      </c>
      <c r="X162" s="945">
        <v>18078</v>
      </c>
      <c r="Y162" s="945">
        <v>0</v>
      </c>
      <c r="Z162" s="945">
        <v>2773</v>
      </c>
      <c r="AA162" s="945">
        <v>693</v>
      </c>
      <c r="AB162" s="945">
        <v>0</v>
      </c>
      <c r="AC162" s="945">
        <v>4157</v>
      </c>
      <c r="AD162" s="945">
        <v>1039</v>
      </c>
      <c r="AE162" s="945">
        <v>0</v>
      </c>
      <c r="AF162" s="945">
        <v>935</v>
      </c>
      <c r="AG162" s="945">
        <v>234</v>
      </c>
      <c r="AH162" s="945">
        <v>0</v>
      </c>
      <c r="AI162" s="945">
        <v>0</v>
      </c>
      <c r="AJ162" s="945">
        <v>0</v>
      </c>
      <c r="AK162" s="945">
        <v>0</v>
      </c>
      <c r="AL162" s="945">
        <v>238526</v>
      </c>
      <c r="AM162" s="945">
        <v>59632</v>
      </c>
      <c r="AN162" s="945">
        <v>0</v>
      </c>
      <c r="AO162" s="945">
        <v>1786478</v>
      </c>
      <c r="AP162" s="945">
        <v>446619</v>
      </c>
      <c r="AQ162" s="945">
        <v>0</v>
      </c>
      <c r="AR162" s="945">
        <v>3898768</v>
      </c>
      <c r="AS162" s="945">
        <v>3119014</v>
      </c>
      <c r="AT162" s="945">
        <v>779754</v>
      </c>
      <c r="AU162" s="945">
        <v>0</v>
      </c>
      <c r="AV162" s="945">
        <v>820457</v>
      </c>
      <c r="AW162" s="945">
        <v>656366</v>
      </c>
      <c r="AX162" s="945">
        <v>164091</v>
      </c>
      <c r="AY162" s="945">
        <v>0</v>
      </c>
      <c r="AZ162" s="945">
        <v>4719225</v>
      </c>
      <c r="BA162" s="945">
        <v>3775380</v>
      </c>
      <c r="BB162" s="945">
        <v>943845</v>
      </c>
      <c r="BC162" s="945">
        <v>0</v>
      </c>
      <c r="BD162" s="945">
        <v>0</v>
      </c>
      <c r="BE162" s="945">
        <v>0</v>
      </c>
      <c r="BF162" s="945">
        <v>0</v>
      </c>
      <c r="BG162" s="945">
        <v>0</v>
      </c>
      <c r="BH162" s="945">
        <v>0</v>
      </c>
      <c r="BI162" s="945">
        <v>0</v>
      </c>
      <c r="BJ162" s="945">
        <v>0</v>
      </c>
      <c r="BK162" s="945">
        <v>0</v>
      </c>
      <c r="BL162" s="945">
        <v>0</v>
      </c>
      <c r="BM162" s="945">
        <v>0</v>
      </c>
      <c r="BN162" s="945">
        <v>0</v>
      </c>
      <c r="BO162" s="945">
        <v>0</v>
      </c>
      <c r="BP162" s="945">
        <v>1086712</v>
      </c>
      <c r="BQ162" s="945">
        <v>869369</v>
      </c>
      <c r="BR162" s="945">
        <v>217342</v>
      </c>
      <c r="BS162" s="945">
        <v>0</v>
      </c>
      <c r="BT162" s="945">
        <v>2173423</v>
      </c>
      <c r="BU162" s="945">
        <v>42303069</v>
      </c>
      <c r="BV162" s="945">
        <v>-289627</v>
      </c>
      <c r="BW162" s="945">
        <v>0</v>
      </c>
      <c r="BX162" s="945">
        <v>0</v>
      </c>
      <c r="BY162" s="945">
        <v>0</v>
      </c>
      <c r="BZ162" s="945">
        <v>16906</v>
      </c>
      <c r="CA162" s="945">
        <v>-4087087</v>
      </c>
      <c r="CB162" s="945">
        <v>0</v>
      </c>
      <c r="CC162" s="945">
        <v>-9379807</v>
      </c>
      <c r="CD162" s="945">
        <v>-1424191</v>
      </c>
      <c r="CE162" s="945">
        <v>-10803998</v>
      </c>
      <c r="CF162" s="945">
        <v>-5274491</v>
      </c>
      <c r="CG162" s="945">
        <v>-2637242</v>
      </c>
      <c r="CH162" s="945">
        <v>-2109798</v>
      </c>
      <c r="CI162" s="945">
        <v>-527452</v>
      </c>
      <c r="CJ162" s="945">
        <v>0</v>
      </c>
      <c r="CK162" s="945">
        <v>-2881701</v>
      </c>
      <c r="CL162" s="945">
        <v>1045534</v>
      </c>
      <c r="CM162" s="945">
        <v>-3001449</v>
      </c>
      <c r="CN162" s="945">
        <v>-34739</v>
      </c>
      <c r="CO162" s="945">
        <v>-2770</v>
      </c>
      <c r="CP162" s="945">
        <v>-4454</v>
      </c>
      <c r="CQ162" s="945">
        <v>-10392</v>
      </c>
      <c r="CR162" s="945">
        <v>0</v>
      </c>
      <c r="CS162" s="945">
        <v>-3019919</v>
      </c>
      <c r="CT162" s="945">
        <v>-46415</v>
      </c>
      <c r="CU162" s="945">
        <v>-38661</v>
      </c>
      <c r="CV162" s="945">
        <v>-28</v>
      </c>
      <c r="CW162" s="945">
        <v>-1767</v>
      </c>
      <c r="CX162" s="945">
        <v>-3144</v>
      </c>
      <c r="CY162" s="945">
        <v>-4340757</v>
      </c>
      <c r="CZ162" s="945">
        <v>0</v>
      </c>
      <c r="DA162" s="945">
        <v>33781728</v>
      </c>
      <c r="DB162" s="945">
        <v>51104022</v>
      </c>
      <c r="DC162" s="945">
        <v>34082546</v>
      </c>
      <c r="DD162" s="945">
        <v>-2385</v>
      </c>
      <c r="DE162" s="945">
        <v>5922780</v>
      </c>
      <c r="DF162" s="945">
        <v>-3902676</v>
      </c>
      <c r="DG162" s="945">
        <v>0</v>
      </c>
      <c r="DH162" s="945">
        <v>-2000327</v>
      </c>
      <c r="DI162" s="945">
        <v>-5274491</v>
      </c>
      <c r="DJ162" s="205"/>
      <c r="DK162" s="205"/>
      <c r="DL162" t="s">
        <v>913</v>
      </c>
      <c r="DM162" t="s">
        <v>914</v>
      </c>
      <c r="DN162" s="1419" t="s">
        <v>5499</v>
      </c>
      <c r="DO162" s="194" t="s">
        <v>4330</v>
      </c>
      <c r="DP162" s="1253" t="s">
        <v>4468</v>
      </c>
    </row>
    <row r="163" spans="1:120" s="194" customFormat="1" x14ac:dyDescent="0.25">
      <c r="A163" s="779">
        <v>159</v>
      </c>
      <c r="B163" s="706" t="s">
        <v>397</v>
      </c>
      <c r="C163" s="1255" t="s">
        <v>398</v>
      </c>
      <c r="D163" s="945">
        <v>288186</v>
      </c>
      <c r="E163" s="945">
        <v>1880998</v>
      </c>
      <c r="F163" s="945">
        <v>4861</v>
      </c>
      <c r="G163" s="945">
        <v>288186</v>
      </c>
      <c r="H163" s="945">
        <v>47934</v>
      </c>
      <c r="I163" s="945">
        <v>14280</v>
      </c>
      <c r="J163" s="945">
        <v>0</v>
      </c>
      <c r="K163" s="945">
        <v>0</v>
      </c>
      <c r="L163" s="945">
        <v>0</v>
      </c>
      <c r="M163" s="945">
        <v>0</v>
      </c>
      <c r="N163" s="945">
        <v>0</v>
      </c>
      <c r="O163" s="945">
        <v>0</v>
      </c>
      <c r="P163" s="945">
        <v>0</v>
      </c>
      <c r="Q163" s="945">
        <v>0</v>
      </c>
      <c r="R163" s="945">
        <v>27542660</v>
      </c>
      <c r="S163" s="945">
        <v>0</v>
      </c>
      <c r="T163" s="945">
        <v>2365654</v>
      </c>
      <c r="U163" s="945">
        <v>532272</v>
      </c>
      <c r="V163" s="945">
        <v>59141</v>
      </c>
      <c r="W163" s="945">
        <v>143222</v>
      </c>
      <c r="X163" s="945">
        <v>32225</v>
      </c>
      <c r="Y163" s="945">
        <v>3581</v>
      </c>
      <c r="Z163" s="945">
        <v>6000</v>
      </c>
      <c r="AA163" s="945">
        <v>1350</v>
      </c>
      <c r="AB163" s="945">
        <v>150</v>
      </c>
      <c r="AC163" s="945">
        <v>16038</v>
      </c>
      <c r="AD163" s="945">
        <v>3609</v>
      </c>
      <c r="AE163" s="945">
        <v>401</v>
      </c>
      <c r="AF163" s="945">
        <v>2895</v>
      </c>
      <c r="AG163" s="945">
        <v>651</v>
      </c>
      <c r="AH163" s="945">
        <v>72</v>
      </c>
      <c r="AI163" s="945">
        <v>600</v>
      </c>
      <c r="AJ163" s="945">
        <v>135</v>
      </c>
      <c r="AK163" s="945">
        <v>15</v>
      </c>
      <c r="AL163" s="945">
        <v>346229</v>
      </c>
      <c r="AM163" s="945">
        <v>77902</v>
      </c>
      <c r="AN163" s="945">
        <v>8656</v>
      </c>
      <c r="AO163" s="945">
        <v>3112615</v>
      </c>
      <c r="AP163" s="945">
        <v>700338</v>
      </c>
      <c r="AQ163" s="945">
        <v>77815</v>
      </c>
      <c r="AR163" s="945">
        <v>7152056</v>
      </c>
      <c r="AS163" s="945">
        <v>5723769</v>
      </c>
      <c r="AT163" s="945">
        <v>1285458</v>
      </c>
      <c r="AU163" s="945">
        <v>142829</v>
      </c>
      <c r="AV163" s="945">
        <v>1680053</v>
      </c>
      <c r="AW163" s="945">
        <v>1344042</v>
      </c>
      <c r="AX163" s="945">
        <v>302410</v>
      </c>
      <c r="AY163" s="945">
        <v>33601</v>
      </c>
      <c r="AZ163" s="945">
        <v>8832109</v>
      </c>
      <c r="BA163" s="945">
        <v>7067811</v>
      </c>
      <c r="BB163" s="945">
        <v>1587868</v>
      </c>
      <c r="BC163" s="945">
        <v>176430</v>
      </c>
      <c r="BD163" s="945">
        <v>0</v>
      </c>
      <c r="BE163" s="945">
        <v>0</v>
      </c>
      <c r="BF163" s="945">
        <v>0</v>
      </c>
      <c r="BG163" s="945">
        <v>0</v>
      </c>
      <c r="BH163" s="945">
        <v>0</v>
      </c>
      <c r="BI163" s="945">
        <v>0</v>
      </c>
      <c r="BJ163" s="945">
        <v>0</v>
      </c>
      <c r="BK163" s="945">
        <v>0</v>
      </c>
      <c r="BL163" s="945">
        <v>0</v>
      </c>
      <c r="BM163" s="945">
        <v>0</v>
      </c>
      <c r="BN163" s="945">
        <v>0</v>
      </c>
      <c r="BO163" s="945">
        <v>0</v>
      </c>
      <c r="BP163" s="945">
        <v>-1630733</v>
      </c>
      <c r="BQ163" s="945">
        <v>-1304586</v>
      </c>
      <c r="BR163" s="945">
        <v>-293532</v>
      </c>
      <c r="BS163" s="945">
        <v>-32615</v>
      </c>
      <c r="BT163" s="945">
        <v>-3261465</v>
      </c>
      <c r="BU163" s="945">
        <v>77255604</v>
      </c>
      <c r="BV163" s="945">
        <v>-337992</v>
      </c>
      <c r="BW163" s="945">
        <v>0</v>
      </c>
      <c r="BX163" s="945">
        <v>0</v>
      </c>
      <c r="BY163" s="945">
        <v>0</v>
      </c>
      <c r="BZ163" s="945">
        <v>11616</v>
      </c>
      <c r="CA163" s="945">
        <v>-411440</v>
      </c>
      <c r="CB163" s="945">
        <v>0</v>
      </c>
      <c r="CC163" s="945">
        <v>-3572403</v>
      </c>
      <c r="CD163" s="945">
        <v>-1789430</v>
      </c>
      <c r="CE163" s="945">
        <v>-5361833</v>
      </c>
      <c r="CF163" s="945">
        <v>-2476351</v>
      </c>
      <c r="CG163" s="945">
        <v>-1238174</v>
      </c>
      <c r="CH163" s="945">
        <v>-990540</v>
      </c>
      <c r="CI163" s="945">
        <v>-222871</v>
      </c>
      <c r="CJ163" s="945">
        <v>-24763</v>
      </c>
      <c r="CK163" s="945">
        <v>-8057327</v>
      </c>
      <c r="CL163" s="945">
        <v>1755032</v>
      </c>
      <c r="CM163" s="945">
        <v>-4332604</v>
      </c>
      <c r="CN163" s="945">
        <v>-60660</v>
      </c>
      <c r="CO163" s="945">
        <v>-7424</v>
      </c>
      <c r="CP163" s="945">
        <v>-7424</v>
      </c>
      <c r="CQ163" s="945">
        <v>-40957</v>
      </c>
      <c r="CR163" s="945">
        <v>-836917</v>
      </c>
      <c r="CS163" s="945">
        <v>-1332303</v>
      </c>
      <c r="CT163" s="945">
        <v>-102753</v>
      </c>
      <c r="CU163" s="945">
        <v>-24311</v>
      </c>
      <c r="CV163" s="945">
        <v>0</v>
      </c>
      <c r="CW163" s="945">
        <v>0</v>
      </c>
      <c r="CX163" s="945">
        <v>0</v>
      </c>
      <c r="CY163" s="945">
        <v>-7412545</v>
      </c>
      <c r="CZ163" s="945">
        <v>0</v>
      </c>
      <c r="DA163" s="945">
        <v>74872726</v>
      </c>
      <c r="DB163" s="945">
        <v>91829178</v>
      </c>
      <c r="DC163" s="945">
        <v>65302847</v>
      </c>
      <c r="DD163" s="945">
        <v>-258382</v>
      </c>
      <c r="DE163" s="945">
        <v>1723826</v>
      </c>
      <c r="DF163" s="945">
        <v>-2955711</v>
      </c>
      <c r="DG163" s="945">
        <v>0</v>
      </c>
      <c r="DH163" s="945">
        <v>-4337383</v>
      </c>
      <c r="DI163" s="945">
        <v>-2476351</v>
      </c>
      <c r="DJ163" s="1269" t="s">
        <v>914</v>
      </c>
      <c r="DK163" s="205"/>
      <c r="DL163" t="s">
        <v>913</v>
      </c>
      <c r="DM163" t="s">
        <v>913</v>
      </c>
      <c r="DN163" s="1419" t="s">
        <v>5499</v>
      </c>
      <c r="DO163" s="194" t="s">
        <v>4331</v>
      </c>
      <c r="DP163" s="1253" t="s">
        <v>4468</v>
      </c>
    </row>
    <row r="164" spans="1:120" s="194" customFormat="1" x14ac:dyDescent="0.25">
      <c r="A164" s="199">
        <v>160</v>
      </c>
      <c r="B164" s="706" t="s">
        <v>399</v>
      </c>
      <c r="C164" s="1255" t="s">
        <v>400</v>
      </c>
      <c r="D164" s="945">
        <v>171051</v>
      </c>
      <c r="E164" s="945">
        <v>1363320</v>
      </c>
      <c r="F164" s="945">
        <v>0</v>
      </c>
      <c r="G164" s="945">
        <v>171051</v>
      </c>
      <c r="H164" s="945">
        <v>0</v>
      </c>
      <c r="I164" s="945">
        <v>1144914</v>
      </c>
      <c r="J164" s="945">
        <v>57876</v>
      </c>
      <c r="K164" s="945">
        <v>0</v>
      </c>
      <c r="L164" s="945">
        <v>0</v>
      </c>
      <c r="M164" s="945">
        <v>0</v>
      </c>
      <c r="N164" s="945">
        <v>0</v>
      </c>
      <c r="O164" s="945">
        <v>0</v>
      </c>
      <c r="P164" s="945">
        <v>0</v>
      </c>
      <c r="Q164" s="945">
        <v>0</v>
      </c>
      <c r="R164" s="945">
        <v>13131150</v>
      </c>
      <c r="S164" s="945">
        <v>0</v>
      </c>
      <c r="T164" s="945">
        <v>1301375</v>
      </c>
      <c r="U164" s="945">
        <v>292809</v>
      </c>
      <c r="V164" s="945">
        <v>32534</v>
      </c>
      <c r="W164" s="945">
        <v>68282</v>
      </c>
      <c r="X164" s="945">
        <v>15363</v>
      </c>
      <c r="Y164" s="945">
        <v>1707</v>
      </c>
      <c r="Z164" s="945">
        <v>0</v>
      </c>
      <c r="AA164" s="945">
        <v>0</v>
      </c>
      <c r="AB164" s="945">
        <v>0</v>
      </c>
      <c r="AC164" s="945">
        <v>8393</v>
      </c>
      <c r="AD164" s="945">
        <v>1889</v>
      </c>
      <c r="AE164" s="945">
        <v>210</v>
      </c>
      <c r="AF164" s="945">
        <v>4806</v>
      </c>
      <c r="AG164" s="945">
        <v>1081</v>
      </c>
      <c r="AH164" s="945">
        <v>120</v>
      </c>
      <c r="AI164" s="945">
        <v>600</v>
      </c>
      <c r="AJ164" s="945">
        <v>135</v>
      </c>
      <c r="AK164" s="945">
        <v>15</v>
      </c>
      <c r="AL164" s="945">
        <v>158771</v>
      </c>
      <c r="AM164" s="945">
        <v>35724</v>
      </c>
      <c r="AN164" s="945">
        <v>3969</v>
      </c>
      <c r="AO164" s="945">
        <v>1309324</v>
      </c>
      <c r="AP164" s="945">
        <v>294598</v>
      </c>
      <c r="AQ164" s="945">
        <v>32733</v>
      </c>
      <c r="AR164" s="945">
        <v>4400937</v>
      </c>
      <c r="AS164" s="945">
        <v>3554192</v>
      </c>
      <c r="AT164" s="945">
        <v>763130</v>
      </c>
      <c r="AU164" s="945">
        <v>83615</v>
      </c>
      <c r="AV164" s="945">
        <v>807515</v>
      </c>
      <c r="AW164" s="945">
        <v>646012</v>
      </c>
      <c r="AX164" s="945">
        <v>145353</v>
      </c>
      <c r="AY164" s="945">
        <v>16150</v>
      </c>
      <c r="AZ164" s="945">
        <v>5208452</v>
      </c>
      <c r="BA164" s="945">
        <v>4200204</v>
      </c>
      <c r="BB164" s="945">
        <v>908483</v>
      </c>
      <c r="BC164" s="945">
        <v>99765</v>
      </c>
      <c r="BD164" s="945">
        <v>0</v>
      </c>
      <c r="BE164" s="945">
        <v>0</v>
      </c>
      <c r="BF164" s="945">
        <v>0</v>
      </c>
      <c r="BG164" s="945">
        <v>0</v>
      </c>
      <c r="BH164" s="945">
        <v>0</v>
      </c>
      <c r="BI164" s="945">
        <v>0</v>
      </c>
      <c r="BJ164" s="945">
        <v>0</v>
      </c>
      <c r="BK164" s="945">
        <v>0</v>
      </c>
      <c r="BL164" s="945">
        <v>0</v>
      </c>
      <c r="BM164" s="945">
        <v>0</v>
      </c>
      <c r="BN164" s="945">
        <v>0</v>
      </c>
      <c r="BO164" s="945">
        <v>0</v>
      </c>
      <c r="BP164" s="945">
        <v>505341</v>
      </c>
      <c r="BQ164" s="945">
        <v>404273</v>
      </c>
      <c r="BR164" s="945">
        <v>90961</v>
      </c>
      <c r="BS164" s="945">
        <v>10107</v>
      </c>
      <c r="BT164" s="945">
        <v>1010683</v>
      </c>
      <c r="BU164" s="945">
        <v>45347040</v>
      </c>
      <c r="BV164" s="945">
        <v>-40950</v>
      </c>
      <c r="BW164" s="945">
        <v>0</v>
      </c>
      <c r="BX164" s="945">
        <v>-76409</v>
      </c>
      <c r="BY164" s="945">
        <v>0</v>
      </c>
      <c r="BZ164" s="945">
        <v>18020</v>
      </c>
      <c r="CA164" s="945">
        <v>-703522</v>
      </c>
      <c r="CB164" s="945">
        <v>0</v>
      </c>
      <c r="CC164" s="945">
        <v>-506848</v>
      </c>
      <c r="CD164" s="945">
        <v>-941507</v>
      </c>
      <c r="CE164" s="945">
        <v>-1448355</v>
      </c>
      <c r="CF164" s="945">
        <v>1996781</v>
      </c>
      <c r="CG164" s="945">
        <v>998391</v>
      </c>
      <c r="CH164" s="945">
        <v>798713</v>
      </c>
      <c r="CI164" s="945">
        <v>179710</v>
      </c>
      <c r="CJ164" s="945">
        <v>19968</v>
      </c>
      <c r="CK164" s="945">
        <v>-4639896</v>
      </c>
      <c r="CL164" s="945">
        <v>1070683</v>
      </c>
      <c r="CM164" s="945">
        <v>-2605464</v>
      </c>
      <c r="CN164" s="945">
        <v>-79250</v>
      </c>
      <c r="CO164" s="945">
        <v>-11942</v>
      </c>
      <c r="CP164" s="945">
        <v>-11942</v>
      </c>
      <c r="CQ164" s="945">
        <v>-17384</v>
      </c>
      <c r="CR164" s="945">
        <v>0</v>
      </c>
      <c r="CS164" s="945">
        <v>-1070636</v>
      </c>
      <c r="CT164" s="945">
        <v>-58614</v>
      </c>
      <c r="CU164" s="945">
        <v>-404987</v>
      </c>
      <c r="CV164" s="945">
        <v>0</v>
      </c>
      <c r="CW164" s="945">
        <v>0</v>
      </c>
      <c r="CX164" s="945">
        <v>0</v>
      </c>
      <c r="CY164" s="945">
        <v>-3332259</v>
      </c>
      <c r="CZ164" s="945">
        <v>0</v>
      </c>
      <c r="DA164" s="945">
        <v>44656357</v>
      </c>
      <c r="DB164" s="945">
        <v>55207911</v>
      </c>
      <c r="DC164" s="945">
        <v>40527487</v>
      </c>
      <c r="DD164" s="945">
        <v>-696078</v>
      </c>
      <c r="DE164" s="945">
        <v>1775164</v>
      </c>
      <c r="DF164" s="945">
        <v>-1518306</v>
      </c>
      <c r="DG164" s="945">
        <v>0</v>
      </c>
      <c r="DH164" s="945">
        <v>-1839298</v>
      </c>
      <c r="DI164" s="945">
        <v>1996781</v>
      </c>
      <c r="DJ164" s="205"/>
      <c r="DK164" s="205"/>
      <c r="DL164" t="s">
        <v>914</v>
      </c>
      <c r="DM164" t="s">
        <v>914</v>
      </c>
      <c r="DN164" s="1419" t="s">
        <v>5499</v>
      </c>
      <c r="DO164" s="194" t="s">
        <v>4332</v>
      </c>
      <c r="DP164" s="1253" t="s">
        <v>4469</v>
      </c>
    </row>
    <row r="165" spans="1:120" s="194" customFormat="1" x14ac:dyDescent="0.25">
      <c r="A165" s="779">
        <v>161</v>
      </c>
      <c r="B165" s="706" t="s">
        <v>401</v>
      </c>
      <c r="C165" s="1255" t="s">
        <v>402</v>
      </c>
      <c r="D165" s="945">
        <v>458682</v>
      </c>
      <c r="E165" s="945">
        <v>1206003</v>
      </c>
      <c r="F165" s="945">
        <v>140272</v>
      </c>
      <c r="G165" s="945">
        <v>458682</v>
      </c>
      <c r="H165" s="945">
        <v>3293124</v>
      </c>
      <c r="I165" s="945">
        <v>0</v>
      </c>
      <c r="J165" s="945">
        <v>0</v>
      </c>
      <c r="K165" s="945">
        <v>0</v>
      </c>
      <c r="L165" s="945">
        <v>0</v>
      </c>
      <c r="M165" s="945">
        <v>0</v>
      </c>
      <c r="N165" s="945">
        <v>0</v>
      </c>
      <c r="O165" s="945">
        <v>0</v>
      </c>
      <c r="P165" s="945">
        <v>0</v>
      </c>
      <c r="Q165" s="945">
        <v>0</v>
      </c>
      <c r="R165" s="945">
        <v>33585250</v>
      </c>
      <c r="S165" s="945">
        <v>1359250</v>
      </c>
      <c r="T165" s="945">
        <v>3561831</v>
      </c>
      <c r="U165" s="945">
        <v>0</v>
      </c>
      <c r="V165" s="945">
        <v>68759</v>
      </c>
      <c r="W165" s="945">
        <v>231608</v>
      </c>
      <c r="X165" s="945">
        <v>0</v>
      </c>
      <c r="Y165" s="945">
        <v>4366</v>
      </c>
      <c r="Z165" s="945">
        <v>482</v>
      </c>
      <c r="AA165" s="945">
        <v>0</v>
      </c>
      <c r="AB165" s="945">
        <v>10</v>
      </c>
      <c r="AC165" s="945">
        <v>1522</v>
      </c>
      <c r="AD165" s="945">
        <v>0</v>
      </c>
      <c r="AE165" s="945">
        <v>31</v>
      </c>
      <c r="AF165" s="945">
        <v>0</v>
      </c>
      <c r="AG165" s="945">
        <v>0</v>
      </c>
      <c r="AH165" s="945">
        <v>0</v>
      </c>
      <c r="AI165" s="945">
        <v>0</v>
      </c>
      <c r="AJ165" s="945">
        <v>0</v>
      </c>
      <c r="AK165" s="945">
        <v>0</v>
      </c>
      <c r="AL165" s="945">
        <v>311993</v>
      </c>
      <c r="AM165" s="945">
        <v>0</v>
      </c>
      <c r="AN165" s="945">
        <v>5395</v>
      </c>
      <c r="AO165" s="945">
        <v>7159189</v>
      </c>
      <c r="AP165" s="945">
        <v>0</v>
      </c>
      <c r="AQ165" s="945">
        <v>134644</v>
      </c>
      <c r="AR165" s="945">
        <v>10239988</v>
      </c>
      <c r="AS165" s="945">
        <v>10047228</v>
      </c>
      <c r="AT165" s="945">
        <v>0</v>
      </c>
      <c r="AU165" s="945">
        <v>192760</v>
      </c>
      <c r="AV165" s="945">
        <v>2493634</v>
      </c>
      <c r="AW165" s="945">
        <v>2447288</v>
      </c>
      <c r="AX165" s="945">
        <v>0</v>
      </c>
      <c r="AY165" s="945">
        <v>46346</v>
      </c>
      <c r="AZ165" s="945">
        <v>12733622</v>
      </c>
      <c r="BA165" s="945">
        <v>12494516</v>
      </c>
      <c r="BB165" s="945">
        <v>0</v>
      </c>
      <c r="BC165" s="945">
        <v>239106</v>
      </c>
      <c r="BD165" s="945">
        <v>0</v>
      </c>
      <c r="BE165" s="945">
        <v>0</v>
      </c>
      <c r="BF165" s="945">
        <v>0</v>
      </c>
      <c r="BG165" s="945">
        <v>69183</v>
      </c>
      <c r="BH165" s="945">
        <v>0</v>
      </c>
      <c r="BI165" s="945">
        <v>775</v>
      </c>
      <c r="BJ165" s="945">
        <v>0</v>
      </c>
      <c r="BK165" s="945">
        <v>0</v>
      </c>
      <c r="BL165" s="945">
        <v>0</v>
      </c>
      <c r="BM165" s="945">
        <v>0</v>
      </c>
      <c r="BN165" s="945">
        <v>0</v>
      </c>
      <c r="BO165" s="945">
        <v>0</v>
      </c>
      <c r="BP165" s="945">
        <v>5108813</v>
      </c>
      <c r="BQ165" s="945">
        <v>5006636</v>
      </c>
      <c r="BR165" s="945">
        <v>0</v>
      </c>
      <c r="BS165" s="945">
        <v>102176</v>
      </c>
      <c r="BT165" s="945">
        <v>10217625</v>
      </c>
      <c r="BU165" s="945">
        <v>108675979</v>
      </c>
      <c r="BV165" s="945">
        <v>568145</v>
      </c>
      <c r="BW165" s="945">
        <v>-74926</v>
      </c>
      <c r="BX165" s="945">
        <v>619141</v>
      </c>
      <c r="BY165" s="945">
        <v>0</v>
      </c>
      <c r="BZ165" s="945">
        <v>97722</v>
      </c>
      <c r="CA165" s="945">
        <v>-9299211</v>
      </c>
      <c r="CB165" s="945">
        <v>0</v>
      </c>
      <c r="CC165" s="945">
        <v>-29388712</v>
      </c>
      <c r="CD165" s="945">
        <v>-4592689</v>
      </c>
      <c r="CE165" s="945">
        <v>-33981401</v>
      </c>
      <c r="CF165" s="945">
        <v>8101769</v>
      </c>
      <c r="CG165" s="945">
        <v>4050879</v>
      </c>
      <c r="CH165" s="945">
        <v>3969870</v>
      </c>
      <c r="CI165" s="945">
        <v>0</v>
      </c>
      <c r="CJ165" s="945">
        <v>81019</v>
      </c>
      <c r="CK165" s="945">
        <v>-9808468</v>
      </c>
      <c r="CL165" s="945">
        <v>3395350</v>
      </c>
      <c r="CM165" s="945">
        <v>-16574443</v>
      </c>
      <c r="CN165" s="945">
        <v>-122564</v>
      </c>
      <c r="CO165" s="945">
        <v>0</v>
      </c>
      <c r="CP165" s="945">
        <v>0</v>
      </c>
      <c r="CQ165" s="945">
        <v>-3187</v>
      </c>
      <c r="CR165" s="945">
        <v>-17699</v>
      </c>
      <c r="CS165" s="945">
        <v>-8741052</v>
      </c>
      <c r="CT165" s="945">
        <v>-168774</v>
      </c>
      <c r="CU165" s="945">
        <v>-697449</v>
      </c>
      <c r="CV165" s="945">
        <v>-28862</v>
      </c>
      <c r="CW165" s="945">
        <v>0</v>
      </c>
      <c r="CX165" s="945">
        <v>0</v>
      </c>
      <c r="CY165" s="945">
        <v>-14519337</v>
      </c>
      <c r="CZ165" s="945">
        <v>0</v>
      </c>
      <c r="DA165" s="945">
        <v>105711251</v>
      </c>
      <c r="DB165" s="945">
        <v>149375659</v>
      </c>
      <c r="DC165" s="945">
        <v>104984897</v>
      </c>
      <c r="DD165" s="945">
        <v>-3405774</v>
      </c>
      <c r="DE165" s="945">
        <v>9788931</v>
      </c>
      <c r="DF165" s="945">
        <v>-9047299</v>
      </c>
      <c r="DG165" s="945">
        <v>0</v>
      </c>
      <c r="DH165" s="945">
        <v>-8095187</v>
      </c>
      <c r="DI165" s="945">
        <v>8101769</v>
      </c>
      <c r="DJ165" s="205"/>
      <c r="DK165" s="205"/>
      <c r="DL165" t="s">
        <v>913</v>
      </c>
      <c r="DM165" t="s">
        <v>913</v>
      </c>
      <c r="DN165" s="1419" t="s">
        <v>5499</v>
      </c>
      <c r="DO165" s="194" t="s">
        <v>4333</v>
      </c>
      <c r="DP165" s="1253" t="s">
        <v>938</v>
      </c>
    </row>
    <row r="166" spans="1:120" s="194" customFormat="1" x14ac:dyDescent="0.25">
      <c r="A166" s="199">
        <v>162</v>
      </c>
      <c r="B166" s="706" t="s">
        <v>403</v>
      </c>
      <c r="C166" s="1255" t="s">
        <v>404</v>
      </c>
      <c r="D166" s="945">
        <v>139905</v>
      </c>
      <c r="E166" s="945">
        <v>788118</v>
      </c>
      <c r="F166" s="945">
        <v>0</v>
      </c>
      <c r="G166" s="945">
        <v>139905</v>
      </c>
      <c r="H166" s="945">
        <v>0</v>
      </c>
      <c r="I166" s="945">
        <v>0</v>
      </c>
      <c r="J166" s="945">
        <v>0</v>
      </c>
      <c r="K166" s="945">
        <v>0</v>
      </c>
      <c r="L166" s="945">
        <v>0</v>
      </c>
      <c r="M166" s="945">
        <v>0</v>
      </c>
      <c r="N166" s="945">
        <v>0</v>
      </c>
      <c r="O166" s="945">
        <v>0</v>
      </c>
      <c r="P166" s="945">
        <v>0</v>
      </c>
      <c r="Q166" s="945">
        <v>0</v>
      </c>
      <c r="R166" s="945">
        <v>12483250</v>
      </c>
      <c r="S166" s="945">
        <v>0</v>
      </c>
      <c r="T166" s="945">
        <v>1139531</v>
      </c>
      <c r="U166" s="945">
        <v>256394</v>
      </c>
      <c r="V166" s="945">
        <v>28488</v>
      </c>
      <c r="W166" s="945">
        <v>64913</v>
      </c>
      <c r="X166" s="945">
        <v>14605</v>
      </c>
      <c r="Y166" s="945">
        <v>1623</v>
      </c>
      <c r="Z166" s="945">
        <v>0</v>
      </c>
      <c r="AA166" s="945">
        <v>0</v>
      </c>
      <c r="AB166" s="945">
        <v>0</v>
      </c>
      <c r="AC166" s="945">
        <v>0</v>
      </c>
      <c r="AD166" s="945">
        <v>0</v>
      </c>
      <c r="AE166" s="945">
        <v>0</v>
      </c>
      <c r="AF166" s="945">
        <v>3976</v>
      </c>
      <c r="AG166" s="945">
        <v>894</v>
      </c>
      <c r="AH166" s="945">
        <v>99</v>
      </c>
      <c r="AI166" s="945">
        <v>0</v>
      </c>
      <c r="AJ166" s="945">
        <v>0</v>
      </c>
      <c r="AK166" s="945">
        <v>0</v>
      </c>
      <c r="AL166" s="945">
        <v>121613</v>
      </c>
      <c r="AM166" s="945">
        <v>27363</v>
      </c>
      <c r="AN166" s="945">
        <v>3040</v>
      </c>
      <c r="AO166" s="945">
        <v>1004681</v>
      </c>
      <c r="AP166" s="945">
        <v>226053</v>
      </c>
      <c r="AQ166" s="945">
        <v>25117</v>
      </c>
      <c r="AR166" s="945">
        <v>3625718</v>
      </c>
      <c r="AS166" s="945">
        <v>2900575</v>
      </c>
      <c r="AT166" s="945">
        <v>652629</v>
      </c>
      <c r="AU166" s="945">
        <v>72514</v>
      </c>
      <c r="AV166" s="945">
        <v>673554</v>
      </c>
      <c r="AW166" s="945">
        <v>538843</v>
      </c>
      <c r="AX166" s="945">
        <v>121240</v>
      </c>
      <c r="AY166" s="945">
        <v>13471</v>
      </c>
      <c r="AZ166" s="945">
        <v>4299272</v>
      </c>
      <c r="BA166" s="945">
        <v>3439418</v>
      </c>
      <c r="BB166" s="945">
        <v>773869</v>
      </c>
      <c r="BC166" s="945">
        <v>85985</v>
      </c>
      <c r="BD166" s="945">
        <v>0</v>
      </c>
      <c r="BE166" s="945">
        <v>0</v>
      </c>
      <c r="BF166" s="945">
        <v>0</v>
      </c>
      <c r="BG166" s="945">
        <v>0</v>
      </c>
      <c r="BH166" s="945">
        <v>0</v>
      </c>
      <c r="BI166" s="945">
        <v>0</v>
      </c>
      <c r="BJ166" s="945">
        <v>0</v>
      </c>
      <c r="BK166" s="945">
        <v>0</v>
      </c>
      <c r="BL166" s="945">
        <v>0</v>
      </c>
      <c r="BM166" s="945">
        <v>0</v>
      </c>
      <c r="BN166" s="945">
        <v>0</v>
      </c>
      <c r="BO166" s="945">
        <v>0</v>
      </c>
      <c r="BP166" s="945">
        <v>-448251</v>
      </c>
      <c r="BQ166" s="945">
        <v>-358600</v>
      </c>
      <c r="BR166" s="945">
        <v>-80685</v>
      </c>
      <c r="BS166" s="945">
        <v>-8965</v>
      </c>
      <c r="BT166" s="945">
        <v>-896501</v>
      </c>
      <c r="BU166" s="945">
        <v>39163929</v>
      </c>
      <c r="BV166" s="945">
        <v>-178782</v>
      </c>
      <c r="BW166" s="945">
        <v>0</v>
      </c>
      <c r="BX166" s="945">
        <v>122190</v>
      </c>
      <c r="BY166" s="945">
        <v>0</v>
      </c>
      <c r="BZ166" s="945">
        <v>0</v>
      </c>
      <c r="CA166" s="945">
        <v>-703581</v>
      </c>
      <c r="CB166" s="945">
        <v>0</v>
      </c>
      <c r="CC166" s="945">
        <v>-4231957</v>
      </c>
      <c r="CD166" s="945">
        <v>-688455</v>
      </c>
      <c r="CE166" s="945">
        <v>-4920412</v>
      </c>
      <c r="CF166" s="945">
        <v>-1206369</v>
      </c>
      <c r="CG166" s="945">
        <v>-603183</v>
      </c>
      <c r="CH166" s="945">
        <v>-482550</v>
      </c>
      <c r="CI166" s="945">
        <v>-108573</v>
      </c>
      <c r="CJ166" s="945">
        <v>-12063</v>
      </c>
      <c r="CK166" s="945">
        <v>-4050645</v>
      </c>
      <c r="CL166" s="945">
        <v>946988</v>
      </c>
      <c r="CM166" s="945">
        <v>-4831776</v>
      </c>
      <c r="CN166" s="945">
        <v>-35635</v>
      </c>
      <c r="CO166" s="945">
        <v>0</v>
      </c>
      <c r="CP166" s="945">
        <v>-19913</v>
      </c>
      <c r="CQ166" s="945">
        <v>-7217</v>
      </c>
      <c r="CR166" s="945">
        <v>-147149</v>
      </c>
      <c r="CS166" s="945">
        <v>-1180462</v>
      </c>
      <c r="CT166" s="945">
        <v>-37142</v>
      </c>
      <c r="CU166" s="945">
        <v>0</v>
      </c>
      <c r="CV166" s="945">
        <v>-241</v>
      </c>
      <c r="CW166" s="945">
        <v>0</v>
      </c>
      <c r="CX166" s="945">
        <v>0</v>
      </c>
      <c r="CY166" s="945">
        <v>-2383354</v>
      </c>
      <c r="CZ166" s="945">
        <v>0</v>
      </c>
      <c r="DA166" s="945">
        <v>36416494</v>
      </c>
      <c r="DB166" s="945">
        <v>49510608</v>
      </c>
      <c r="DC166" s="945">
        <v>34451776</v>
      </c>
      <c r="DD166" s="945">
        <v>-64339</v>
      </c>
      <c r="DE166" s="945">
        <v>2697511</v>
      </c>
      <c r="DF166" s="945">
        <v>-1524136</v>
      </c>
      <c r="DG166" s="945">
        <v>0</v>
      </c>
      <c r="DH166" s="945">
        <v>-86163</v>
      </c>
      <c r="DI166" s="945">
        <v>-1206369</v>
      </c>
      <c r="DJ166" s="205"/>
      <c r="DK166" s="205"/>
      <c r="DL166" t="s">
        <v>913</v>
      </c>
      <c r="DM166" t="s">
        <v>914</v>
      </c>
      <c r="DN166" s="1419" t="s">
        <v>5499</v>
      </c>
      <c r="DO166" s="194" t="s">
        <v>4334</v>
      </c>
      <c r="DP166" s="1253" t="s">
        <v>4474</v>
      </c>
    </row>
    <row r="167" spans="1:120" s="194" customFormat="1" x14ac:dyDescent="0.25">
      <c r="A167" s="779">
        <v>163</v>
      </c>
      <c r="B167" s="706" t="s">
        <v>405</v>
      </c>
      <c r="C167" s="1255" t="s">
        <v>406</v>
      </c>
      <c r="D167" s="945">
        <v>396513</v>
      </c>
      <c r="E167" s="945">
        <v>6681971</v>
      </c>
      <c r="F167" s="945">
        <v>75652</v>
      </c>
      <c r="G167" s="945">
        <v>396513</v>
      </c>
      <c r="H167" s="945">
        <v>3042009</v>
      </c>
      <c r="I167" s="945">
        <v>319410</v>
      </c>
      <c r="J167" s="945">
        <v>0</v>
      </c>
      <c r="K167" s="945">
        <v>0</v>
      </c>
      <c r="L167" s="945">
        <v>0</v>
      </c>
      <c r="M167" s="945">
        <v>0</v>
      </c>
      <c r="N167" s="945">
        <v>0</v>
      </c>
      <c r="O167" s="945">
        <v>0</v>
      </c>
      <c r="P167" s="945">
        <v>0</v>
      </c>
      <c r="Q167" s="945">
        <v>0</v>
      </c>
      <c r="R167" s="945">
        <v>24345550</v>
      </c>
      <c r="S167" s="945">
        <v>137650</v>
      </c>
      <c r="T167" s="945">
        <v>2051933</v>
      </c>
      <c r="U167" s="945">
        <v>2520219</v>
      </c>
      <c r="V167" s="945">
        <v>0</v>
      </c>
      <c r="W167" s="945">
        <v>96737</v>
      </c>
      <c r="X167" s="945">
        <v>117102</v>
      </c>
      <c r="Y167" s="945">
        <v>0</v>
      </c>
      <c r="Z167" s="945">
        <v>0</v>
      </c>
      <c r="AA167" s="945">
        <v>0</v>
      </c>
      <c r="AB167" s="945">
        <v>0</v>
      </c>
      <c r="AC167" s="945">
        <v>0</v>
      </c>
      <c r="AD167" s="945">
        <v>0</v>
      </c>
      <c r="AE167" s="945">
        <v>0</v>
      </c>
      <c r="AF167" s="945">
        <v>0</v>
      </c>
      <c r="AG167" s="945">
        <v>0</v>
      </c>
      <c r="AH167" s="945">
        <v>0</v>
      </c>
      <c r="AI167" s="945">
        <v>0</v>
      </c>
      <c r="AJ167" s="945">
        <v>0</v>
      </c>
      <c r="AK167" s="945">
        <v>0</v>
      </c>
      <c r="AL167" s="945">
        <v>487542</v>
      </c>
      <c r="AM167" s="945">
        <v>601302</v>
      </c>
      <c r="AN167" s="945">
        <v>0</v>
      </c>
      <c r="AO167" s="945">
        <v>9349347</v>
      </c>
      <c r="AP167" s="945">
        <v>10707483</v>
      </c>
      <c r="AQ167" s="945">
        <v>0</v>
      </c>
      <c r="AR167" s="945">
        <v>21018211</v>
      </c>
      <c r="AS167" s="945">
        <v>9776881</v>
      </c>
      <c r="AT167" s="945">
        <v>11241330</v>
      </c>
      <c r="AU167" s="945">
        <v>0</v>
      </c>
      <c r="AV167" s="945">
        <v>5576553</v>
      </c>
      <c r="AW167" s="945">
        <v>2561787</v>
      </c>
      <c r="AX167" s="945">
        <v>3014766</v>
      </c>
      <c r="AY167" s="945">
        <v>0</v>
      </c>
      <c r="AZ167" s="945">
        <v>26594764</v>
      </c>
      <c r="BA167" s="945">
        <v>12338668</v>
      </c>
      <c r="BB167" s="945">
        <v>14256096</v>
      </c>
      <c r="BC167" s="945">
        <v>0</v>
      </c>
      <c r="BD167" s="945">
        <v>0</v>
      </c>
      <c r="BE167" s="945">
        <v>0</v>
      </c>
      <c r="BF167" s="945">
        <v>0</v>
      </c>
      <c r="BG167" s="945">
        <v>370188</v>
      </c>
      <c r="BH167" s="945">
        <v>456565</v>
      </c>
      <c r="BI167" s="945">
        <v>0</v>
      </c>
      <c r="BJ167" s="945">
        <v>0</v>
      </c>
      <c r="BK167" s="945">
        <v>0</v>
      </c>
      <c r="BL167" s="945">
        <v>0</v>
      </c>
      <c r="BM167" s="945">
        <v>0</v>
      </c>
      <c r="BN167" s="945">
        <v>0</v>
      </c>
      <c r="BO167" s="945">
        <v>0</v>
      </c>
      <c r="BP167" s="945">
        <v>3238545</v>
      </c>
      <c r="BQ167" s="945">
        <v>2944132</v>
      </c>
      <c r="BR167" s="945">
        <v>3631096</v>
      </c>
      <c r="BS167" s="945">
        <v>0</v>
      </c>
      <c r="BT167" s="945">
        <v>9813773</v>
      </c>
      <c r="BU167" s="945">
        <v>173528301</v>
      </c>
      <c r="BV167" s="945">
        <v>-1460803</v>
      </c>
      <c r="BW167" s="945">
        <v>0</v>
      </c>
      <c r="BX167" s="945">
        <v>199960</v>
      </c>
      <c r="BY167" s="945">
        <v>0</v>
      </c>
      <c r="BZ167" s="945">
        <v>35514</v>
      </c>
      <c r="CA167" s="945">
        <v>-4029977</v>
      </c>
      <c r="CB167" s="945">
        <v>0</v>
      </c>
      <c r="CC167" s="945">
        <v>-6578517</v>
      </c>
      <c r="CD167" s="945">
        <v>-5505376</v>
      </c>
      <c r="CE167" s="945">
        <v>-12083893</v>
      </c>
      <c r="CF167" s="945">
        <v>9769822</v>
      </c>
      <c r="CG167" s="945">
        <v>3035934</v>
      </c>
      <c r="CH167" s="945">
        <v>2930946</v>
      </c>
      <c r="CI167" s="945">
        <v>3802943</v>
      </c>
      <c r="CJ167" s="945">
        <v>0</v>
      </c>
      <c r="CK167" s="945">
        <v>-8715302</v>
      </c>
      <c r="CL167" s="945">
        <v>5025457</v>
      </c>
      <c r="CM167" s="945">
        <v>-18655738</v>
      </c>
      <c r="CN167" s="945">
        <v>-107171</v>
      </c>
      <c r="CO167" s="945">
        <v>0</v>
      </c>
      <c r="CP167" s="945">
        <v>0</v>
      </c>
      <c r="CQ167" s="945">
        <v>0</v>
      </c>
      <c r="CR167" s="945">
        <v>-21948</v>
      </c>
      <c r="CS167" s="945">
        <v>-8415875</v>
      </c>
      <c r="CT167" s="945">
        <v>0</v>
      </c>
      <c r="CU167" s="945">
        <v>0</v>
      </c>
      <c r="CV167" s="945">
        <v>0</v>
      </c>
      <c r="CW167" s="945">
        <v>0</v>
      </c>
      <c r="CX167" s="945">
        <v>0</v>
      </c>
      <c r="CY167" s="945">
        <v>-28212409</v>
      </c>
      <c r="CZ167" s="945">
        <v>0</v>
      </c>
      <c r="DA167" s="945">
        <v>167467656</v>
      </c>
      <c r="DB167" s="945">
        <v>223775615</v>
      </c>
      <c r="DC167" s="945">
        <v>147048741</v>
      </c>
      <c r="DD167" s="945">
        <v>-5861552</v>
      </c>
      <c r="DE167" s="945">
        <v>7793294</v>
      </c>
      <c r="DF167" s="945">
        <v>-15080070</v>
      </c>
      <c r="DG167" s="945">
        <v>0</v>
      </c>
      <c r="DH167" s="945">
        <v>-1991651</v>
      </c>
      <c r="DI167" s="945">
        <v>9854000</v>
      </c>
      <c r="DJ167" s="205"/>
      <c r="DK167" s="205"/>
      <c r="DL167" t="s">
        <v>913</v>
      </c>
      <c r="DM167" t="s">
        <v>913</v>
      </c>
      <c r="DN167" s="1419" t="s">
        <v>5499</v>
      </c>
      <c r="DO167" s="194" t="s">
        <v>4335</v>
      </c>
      <c r="DP167" s="1253" t="s">
        <v>4471</v>
      </c>
    </row>
    <row r="168" spans="1:120" s="194" customFormat="1" x14ac:dyDescent="0.25">
      <c r="A168" s="199">
        <v>164</v>
      </c>
      <c r="B168" s="706" t="s">
        <v>407</v>
      </c>
      <c r="C168" s="1255" t="s">
        <v>408</v>
      </c>
      <c r="D168" s="945">
        <v>226430</v>
      </c>
      <c r="E168" s="945">
        <v>1520345</v>
      </c>
      <c r="F168" s="945">
        <v>0</v>
      </c>
      <c r="G168" s="945">
        <v>226430</v>
      </c>
      <c r="H168" s="945">
        <v>0</v>
      </c>
      <c r="I168" s="945">
        <v>682768</v>
      </c>
      <c r="J168" s="945">
        <v>0</v>
      </c>
      <c r="K168" s="945">
        <v>0</v>
      </c>
      <c r="L168" s="945">
        <v>0</v>
      </c>
      <c r="M168" s="945">
        <v>0</v>
      </c>
      <c r="N168" s="945">
        <v>0</v>
      </c>
      <c r="O168" s="945">
        <v>0</v>
      </c>
      <c r="P168" s="945">
        <v>0</v>
      </c>
      <c r="Q168" s="945">
        <v>0</v>
      </c>
      <c r="R168" s="945">
        <v>14852450</v>
      </c>
      <c r="S168" s="945">
        <v>0</v>
      </c>
      <c r="T168" s="945">
        <v>2222413</v>
      </c>
      <c r="U168" s="945">
        <v>500043</v>
      </c>
      <c r="V168" s="945">
        <v>55560</v>
      </c>
      <c r="W168" s="945">
        <v>77233</v>
      </c>
      <c r="X168" s="945">
        <v>17377</v>
      </c>
      <c r="Y168" s="945">
        <v>1931</v>
      </c>
      <c r="Z168" s="945">
        <v>11099</v>
      </c>
      <c r="AA168" s="945">
        <v>2497</v>
      </c>
      <c r="AB168" s="945">
        <v>277</v>
      </c>
      <c r="AC168" s="945">
        <v>17342</v>
      </c>
      <c r="AD168" s="945">
        <v>3902</v>
      </c>
      <c r="AE168" s="945">
        <v>434</v>
      </c>
      <c r="AF168" s="945">
        <v>10033</v>
      </c>
      <c r="AG168" s="945">
        <v>2258</v>
      </c>
      <c r="AH168" s="945">
        <v>251</v>
      </c>
      <c r="AI168" s="945">
        <v>0</v>
      </c>
      <c r="AJ168" s="945">
        <v>0</v>
      </c>
      <c r="AK168" s="945">
        <v>0</v>
      </c>
      <c r="AL168" s="945">
        <v>188143</v>
      </c>
      <c r="AM168" s="945">
        <v>42332</v>
      </c>
      <c r="AN168" s="945">
        <v>4704</v>
      </c>
      <c r="AO168" s="945">
        <v>2600220</v>
      </c>
      <c r="AP168" s="945">
        <v>585050</v>
      </c>
      <c r="AQ168" s="945">
        <v>65006</v>
      </c>
      <c r="AR168" s="945">
        <v>2949199</v>
      </c>
      <c r="AS168" s="945">
        <v>2385371</v>
      </c>
      <c r="AT168" s="945">
        <v>507445</v>
      </c>
      <c r="AU168" s="945">
        <v>56383</v>
      </c>
      <c r="AV168" s="945">
        <v>1452370</v>
      </c>
      <c r="AW168" s="945">
        <v>1161896</v>
      </c>
      <c r="AX168" s="945">
        <v>261427</v>
      </c>
      <c r="AY168" s="945">
        <v>29047</v>
      </c>
      <c r="AZ168" s="945">
        <v>4401569</v>
      </c>
      <c r="BA168" s="945">
        <v>3547267</v>
      </c>
      <c r="BB168" s="945">
        <v>768872</v>
      </c>
      <c r="BC168" s="945">
        <v>85430</v>
      </c>
      <c r="BD168" s="945">
        <v>0</v>
      </c>
      <c r="BE168" s="945">
        <v>0</v>
      </c>
      <c r="BF168" s="945">
        <v>0</v>
      </c>
      <c r="BG168" s="945">
        <v>0</v>
      </c>
      <c r="BH168" s="945">
        <v>0</v>
      </c>
      <c r="BI168" s="945">
        <v>0</v>
      </c>
      <c r="BJ168" s="945">
        <v>0</v>
      </c>
      <c r="BK168" s="945">
        <v>0</v>
      </c>
      <c r="BL168" s="945">
        <v>0</v>
      </c>
      <c r="BM168" s="945">
        <v>0</v>
      </c>
      <c r="BN168" s="945">
        <v>0</v>
      </c>
      <c r="BO168" s="945">
        <v>0</v>
      </c>
      <c r="BP168" s="945">
        <v>-1266070</v>
      </c>
      <c r="BQ168" s="945">
        <v>-1012856</v>
      </c>
      <c r="BR168" s="945">
        <v>-227893</v>
      </c>
      <c r="BS168" s="945">
        <v>-25321</v>
      </c>
      <c r="BT168" s="945">
        <v>-2532140</v>
      </c>
      <c r="BU168" s="945">
        <v>29284045</v>
      </c>
      <c r="BV168" s="945">
        <v>-318775</v>
      </c>
      <c r="BW168" s="945">
        <v>0</v>
      </c>
      <c r="BX168" s="945">
        <v>15000</v>
      </c>
      <c r="BY168" s="945">
        <v>0</v>
      </c>
      <c r="BZ168" s="945">
        <v>19586</v>
      </c>
      <c r="CA168" s="945">
        <v>-934716</v>
      </c>
      <c r="CB168" s="945">
        <v>0</v>
      </c>
      <c r="CC168" s="945">
        <v>-1306239</v>
      </c>
      <c r="CD168" s="945">
        <v>-649071</v>
      </c>
      <c r="CE168" s="945">
        <v>-1955310</v>
      </c>
      <c r="CF168" s="945">
        <v>-3115198</v>
      </c>
      <c r="CG168" s="945">
        <v>-1557602</v>
      </c>
      <c r="CH168" s="945">
        <v>-1246078</v>
      </c>
      <c r="CI168" s="945">
        <v>-280367</v>
      </c>
      <c r="CJ168" s="945">
        <v>-31150</v>
      </c>
      <c r="CK168" s="945">
        <v>-8322144</v>
      </c>
      <c r="CL168" s="945">
        <v>695734</v>
      </c>
      <c r="CM168" s="945">
        <v>-3373184</v>
      </c>
      <c r="CN168" s="945">
        <v>-127328</v>
      </c>
      <c r="CO168" s="945">
        <v>-23743</v>
      </c>
      <c r="CP168" s="945">
        <v>-23743</v>
      </c>
      <c r="CQ168" s="945">
        <v>-44078</v>
      </c>
      <c r="CR168" s="945">
        <v>0</v>
      </c>
      <c r="CS168" s="945">
        <v>-654289</v>
      </c>
      <c r="CT168" s="945">
        <v>-120880</v>
      </c>
      <c r="CU168" s="945">
        <v>-37864</v>
      </c>
      <c r="CV168" s="945">
        <v>-8779</v>
      </c>
      <c r="CW168" s="945">
        <v>0</v>
      </c>
      <c r="CX168" s="945">
        <v>-14446</v>
      </c>
      <c r="CY168" s="945">
        <v>-6132139</v>
      </c>
      <c r="CZ168" s="945">
        <v>0</v>
      </c>
      <c r="DA168" s="945">
        <v>27558655</v>
      </c>
      <c r="DB168" s="945">
        <v>47188481</v>
      </c>
      <c r="DC168" s="945">
        <v>25623926</v>
      </c>
      <c r="DD168" s="945">
        <v>-145699</v>
      </c>
      <c r="DE168" s="945">
        <v>1496995</v>
      </c>
      <c r="DF168" s="945">
        <v>-807979</v>
      </c>
      <c r="DG168" s="945">
        <v>0</v>
      </c>
      <c r="DH168" s="945">
        <v>-1799585</v>
      </c>
      <c r="DI168" s="945">
        <v>-3115198</v>
      </c>
      <c r="DJ168" s="205"/>
      <c r="DK168" s="205"/>
      <c r="DL168" t="s">
        <v>913</v>
      </c>
      <c r="DM168" t="s">
        <v>913</v>
      </c>
      <c r="DN168" s="1419" t="s">
        <v>6951</v>
      </c>
      <c r="DO168" s="194" t="s">
        <v>4336</v>
      </c>
      <c r="DP168" s="1253" t="s">
        <v>4473</v>
      </c>
    </row>
    <row r="169" spans="1:120" s="194" customFormat="1" x14ac:dyDescent="0.25">
      <c r="A169" s="779">
        <v>165</v>
      </c>
      <c r="B169" s="706" t="s">
        <v>409</v>
      </c>
      <c r="C169" s="1255" t="s">
        <v>410</v>
      </c>
      <c r="D169" s="945">
        <v>104462</v>
      </c>
      <c r="E169" s="945">
        <v>461622</v>
      </c>
      <c r="F169" s="945">
        <v>0</v>
      </c>
      <c r="G169" s="945">
        <v>104462</v>
      </c>
      <c r="H169" s="945">
        <v>0</v>
      </c>
      <c r="I169" s="945">
        <v>0</v>
      </c>
      <c r="J169" s="945">
        <v>0</v>
      </c>
      <c r="K169" s="945">
        <v>0</v>
      </c>
      <c r="L169" s="945">
        <v>0</v>
      </c>
      <c r="M169" s="945">
        <v>0</v>
      </c>
      <c r="N169" s="945">
        <v>0</v>
      </c>
      <c r="O169" s="945">
        <v>0</v>
      </c>
      <c r="P169" s="945">
        <v>0</v>
      </c>
      <c r="Q169" s="945">
        <v>0</v>
      </c>
      <c r="R169" s="945">
        <v>9076500</v>
      </c>
      <c r="S169" s="945">
        <v>0</v>
      </c>
      <c r="T169" s="945">
        <v>982598</v>
      </c>
      <c r="U169" s="945">
        <v>221085</v>
      </c>
      <c r="V169" s="945">
        <v>24565</v>
      </c>
      <c r="W169" s="945">
        <v>47198</v>
      </c>
      <c r="X169" s="945">
        <v>10620</v>
      </c>
      <c r="Y169" s="945">
        <v>1180</v>
      </c>
      <c r="Z169" s="945">
        <v>0</v>
      </c>
      <c r="AA169" s="945">
        <v>0</v>
      </c>
      <c r="AB169" s="945">
        <v>0</v>
      </c>
      <c r="AC169" s="945">
        <v>963</v>
      </c>
      <c r="AD169" s="945">
        <v>217</v>
      </c>
      <c r="AE169" s="945">
        <v>24</v>
      </c>
      <c r="AF169" s="945">
        <v>277</v>
      </c>
      <c r="AG169" s="945">
        <v>62</v>
      </c>
      <c r="AH169" s="945">
        <v>7</v>
      </c>
      <c r="AI169" s="945">
        <v>0</v>
      </c>
      <c r="AJ169" s="945">
        <v>0</v>
      </c>
      <c r="AK169" s="945">
        <v>0</v>
      </c>
      <c r="AL169" s="945">
        <v>83340</v>
      </c>
      <c r="AM169" s="945">
        <v>18752</v>
      </c>
      <c r="AN169" s="945">
        <v>2084</v>
      </c>
      <c r="AO169" s="945">
        <v>813776</v>
      </c>
      <c r="AP169" s="945">
        <v>183099</v>
      </c>
      <c r="AQ169" s="945">
        <v>20344</v>
      </c>
      <c r="AR169" s="945">
        <v>1839799</v>
      </c>
      <c r="AS169" s="945">
        <v>1471839</v>
      </c>
      <c r="AT169" s="945">
        <v>331164</v>
      </c>
      <c r="AU169" s="945">
        <v>36796</v>
      </c>
      <c r="AV169" s="945">
        <v>559107</v>
      </c>
      <c r="AW169" s="945">
        <v>447286</v>
      </c>
      <c r="AX169" s="945">
        <v>100639</v>
      </c>
      <c r="AY169" s="945">
        <v>11182</v>
      </c>
      <c r="AZ169" s="945">
        <v>2398906</v>
      </c>
      <c r="BA169" s="945">
        <v>1919125</v>
      </c>
      <c r="BB169" s="945">
        <v>431803</v>
      </c>
      <c r="BC169" s="945">
        <v>47978</v>
      </c>
      <c r="BD169" s="945">
        <v>0</v>
      </c>
      <c r="BE169" s="945">
        <v>0</v>
      </c>
      <c r="BF169" s="945">
        <v>0</v>
      </c>
      <c r="BG169" s="945">
        <v>0</v>
      </c>
      <c r="BH169" s="945">
        <v>0</v>
      </c>
      <c r="BI169" s="945">
        <v>0</v>
      </c>
      <c r="BJ169" s="945">
        <v>0</v>
      </c>
      <c r="BK169" s="945">
        <v>0</v>
      </c>
      <c r="BL169" s="945">
        <v>0</v>
      </c>
      <c r="BM169" s="945">
        <v>0</v>
      </c>
      <c r="BN169" s="945">
        <v>0</v>
      </c>
      <c r="BO169" s="945">
        <v>0</v>
      </c>
      <c r="BP169" s="945">
        <v>-314787</v>
      </c>
      <c r="BQ169" s="945">
        <v>-251829</v>
      </c>
      <c r="BR169" s="945">
        <v>-56662</v>
      </c>
      <c r="BS169" s="945">
        <v>-6296</v>
      </c>
      <c r="BT169" s="945">
        <v>-629573</v>
      </c>
      <c r="BU169" s="945">
        <v>19057142</v>
      </c>
      <c r="BV169" s="945">
        <v>-214633</v>
      </c>
      <c r="BW169" s="945">
        <v>0</v>
      </c>
      <c r="BX169" s="945">
        <v>0</v>
      </c>
      <c r="BY169" s="945">
        <v>0</v>
      </c>
      <c r="BZ169" s="945">
        <v>5907</v>
      </c>
      <c r="CA169" s="945">
        <v>-557536</v>
      </c>
      <c r="CB169" s="945">
        <v>0</v>
      </c>
      <c r="CC169" s="945">
        <v>-1431969</v>
      </c>
      <c r="CD169" s="945">
        <v>-392087</v>
      </c>
      <c r="CE169" s="945">
        <v>-1824056</v>
      </c>
      <c r="CF169" s="945">
        <v>-440704</v>
      </c>
      <c r="CG169" s="945">
        <v>-220352</v>
      </c>
      <c r="CH169" s="945">
        <v>-176282</v>
      </c>
      <c r="CI169" s="945">
        <v>-39662</v>
      </c>
      <c r="CJ169" s="945">
        <v>-4407</v>
      </c>
      <c r="CK169" s="945">
        <v>-3551674</v>
      </c>
      <c r="CL169" s="945">
        <v>384993</v>
      </c>
      <c r="CM169" s="945">
        <v>-1302593</v>
      </c>
      <c r="CN169" s="945">
        <v>-27389</v>
      </c>
      <c r="CO169" s="945">
        <v>-650</v>
      </c>
      <c r="CP169" s="945">
        <v>-650</v>
      </c>
      <c r="CQ169" s="945">
        <v>-2470</v>
      </c>
      <c r="CR169" s="945">
        <v>0</v>
      </c>
      <c r="CS169" s="945">
        <v>-264056</v>
      </c>
      <c r="CT169" s="945">
        <v>-38954</v>
      </c>
      <c r="CU169" s="945">
        <v>-7046</v>
      </c>
      <c r="CV169" s="945">
        <v>-236</v>
      </c>
      <c r="CW169" s="945">
        <v>0</v>
      </c>
      <c r="CX169" s="945">
        <v>0</v>
      </c>
      <c r="CY169" s="945">
        <v>-1884481</v>
      </c>
      <c r="CZ169" s="945">
        <v>0</v>
      </c>
      <c r="DA169" s="945">
        <v>18559658</v>
      </c>
      <c r="DB169" s="945">
        <v>25702943</v>
      </c>
      <c r="DC169" s="945">
        <v>17375225</v>
      </c>
      <c r="DD169" s="945">
        <v>-160467</v>
      </c>
      <c r="DE169" s="945">
        <v>1308060</v>
      </c>
      <c r="DF169" s="945">
        <v>-293773</v>
      </c>
      <c r="DG169" s="945">
        <v>0</v>
      </c>
      <c r="DH169" s="945">
        <v>-1143774</v>
      </c>
      <c r="DI169" s="945">
        <v>-440704</v>
      </c>
      <c r="DJ169" s="205"/>
      <c r="DK169" s="205"/>
      <c r="DL169" t="s">
        <v>914</v>
      </c>
      <c r="DM169" t="s">
        <v>914</v>
      </c>
      <c r="DN169" s="1419" t="s">
        <v>5499</v>
      </c>
      <c r="DO169" s="194" t="s">
        <v>4337</v>
      </c>
      <c r="DP169" s="1253" t="s">
        <v>4469</v>
      </c>
    </row>
    <row r="170" spans="1:120" s="194" customFormat="1" x14ac:dyDescent="0.25">
      <c r="A170" s="199">
        <v>166</v>
      </c>
      <c r="B170" s="706" t="s">
        <v>800</v>
      </c>
      <c r="C170" s="1255" t="s">
        <v>412</v>
      </c>
      <c r="D170" s="945">
        <v>214082</v>
      </c>
      <c r="E170" s="945">
        <v>853548</v>
      </c>
      <c r="F170" s="945">
        <v>115</v>
      </c>
      <c r="G170" s="945">
        <v>214082</v>
      </c>
      <c r="H170" s="945">
        <v>324157</v>
      </c>
      <c r="I170" s="945">
        <v>374453</v>
      </c>
      <c r="J170" s="945">
        <v>0</v>
      </c>
      <c r="K170" s="945">
        <v>0</v>
      </c>
      <c r="L170" s="945">
        <v>0</v>
      </c>
      <c r="M170" s="945">
        <v>0</v>
      </c>
      <c r="N170" s="945">
        <v>19212</v>
      </c>
      <c r="O170" s="945">
        <v>0</v>
      </c>
      <c r="P170" s="945">
        <v>0</v>
      </c>
      <c r="Q170" s="945">
        <v>0</v>
      </c>
      <c r="R170" s="945">
        <v>4560850</v>
      </c>
      <c r="S170" s="945">
        <v>0</v>
      </c>
      <c r="T170" s="945">
        <v>1946826</v>
      </c>
      <c r="U170" s="945">
        <v>0</v>
      </c>
      <c r="V170" s="945">
        <v>39429</v>
      </c>
      <c r="W170" s="945">
        <v>29053</v>
      </c>
      <c r="X170" s="945">
        <v>0</v>
      </c>
      <c r="Y170" s="945">
        <v>593</v>
      </c>
      <c r="Z170" s="945">
        <v>0</v>
      </c>
      <c r="AA170" s="945">
        <v>0</v>
      </c>
      <c r="AB170" s="945">
        <v>0</v>
      </c>
      <c r="AC170" s="945">
        <v>9512</v>
      </c>
      <c r="AD170" s="945">
        <v>0</v>
      </c>
      <c r="AE170" s="945">
        <v>194</v>
      </c>
      <c r="AF170" s="945">
        <v>0</v>
      </c>
      <c r="AG170" s="945">
        <v>0</v>
      </c>
      <c r="AH170" s="945">
        <v>0</v>
      </c>
      <c r="AI170" s="945">
        <v>0</v>
      </c>
      <c r="AJ170" s="945">
        <v>0</v>
      </c>
      <c r="AK170" s="945">
        <v>0</v>
      </c>
      <c r="AL170" s="945">
        <v>133833</v>
      </c>
      <c r="AM170" s="945">
        <v>0</v>
      </c>
      <c r="AN170" s="945">
        <v>2731</v>
      </c>
      <c r="AO170" s="945">
        <v>2333833</v>
      </c>
      <c r="AP170" s="945">
        <v>0</v>
      </c>
      <c r="AQ170" s="945">
        <v>47629</v>
      </c>
      <c r="AR170" s="945">
        <v>5531427</v>
      </c>
      <c r="AS170" s="945">
        <v>5423406</v>
      </c>
      <c r="AT170" s="945">
        <v>0</v>
      </c>
      <c r="AU170" s="945">
        <v>108021</v>
      </c>
      <c r="AV170" s="945">
        <v>1053221</v>
      </c>
      <c r="AW170" s="945">
        <v>1032230</v>
      </c>
      <c r="AX170" s="945">
        <v>0</v>
      </c>
      <c r="AY170" s="945">
        <v>20991</v>
      </c>
      <c r="AZ170" s="945">
        <v>6584648</v>
      </c>
      <c r="BA170" s="945">
        <v>6455636</v>
      </c>
      <c r="BB170" s="945">
        <v>0</v>
      </c>
      <c r="BC170" s="945">
        <v>129012</v>
      </c>
      <c r="BD170" s="945">
        <v>0</v>
      </c>
      <c r="BE170" s="945">
        <v>0</v>
      </c>
      <c r="BF170" s="945">
        <v>0</v>
      </c>
      <c r="BG170" s="945">
        <v>0</v>
      </c>
      <c r="BH170" s="945">
        <v>0</v>
      </c>
      <c r="BI170" s="945">
        <v>0</v>
      </c>
      <c r="BJ170" s="945">
        <v>0</v>
      </c>
      <c r="BK170" s="945">
        <v>0</v>
      </c>
      <c r="BL170" s="945">
        <v>0</v>
      </c>
      <c r="BM170" s="945">
        <v>0</v>
      </c>
      <c r="BN170" s="945">
        <v>0</v>
      </c>
      <c r="BO170" s="945">
        <v>0</v>
      </c>
      <c r="BP170" s="945">
        <v>-203015</v>
      </c>
      <c r="BQ170" s="945">
        <v>-198954</v>
      </c>
      <c r="BR170" s="945">
        <v>0</v>
      </c>
      <c r="BS170" s="945">
        <v>-4060</v>
      </c>
      <c r="BT170" s="945">
        <v>-406029</v>
      </c>
      <c r="BU170" s="945">
        <v>58907262</v>
      </c>
      <c r="BV170" s="945">
        <v>-265443</v>
      </c>
      <c r="BW170" s="945">
        <v>0</v>
      </c>
      <c r="BX170" s="945">
        <v>343000</v>
      </c>
      <c r="BY170" s="945">
        <v>0</v>
      </c>
      <c r="BZ170" s="945">
        <v>-158</v>
      </c>
      <c r="CA170" s="945">
        <v>-2479177</v>
      </c>
      <c r="CB170" s="945">
        <v>-81</v>
      </c>
      <c r="CC170" s="945">
        <v>-4150932</v>
      </c>
      <c r="CD170" s="945">
        <v>-239000</v>
      </c>
      <c r="CE170" s="945">
        <v>-4390013</v>
      </c>
      <c r="CF170" s="945">
        <v>-4252535</v>
      </c>
      <c r="CG170" s="945">
        <v>-2126267</v>
      </c>
      <c r="CH170" s="945">
        <v>-2083740</v>
      </c>
      <c r="CI170" s="945">
        <v>0</v>
      </c>
      <c r="CJ170" s="945">
        <v>-42527</v>
      </c>
      <c r="CK170" s="945">
        <v>-5778861</v>
      </c>
      <c r="CL170" s="945">
        <v>1497247</v>
      </c>
      <c r="CM170" s="945">
        <v>-4405398</v>
      </c>
      <c r="CN170" s="945">
        <v>-69520</v>
      </c>
      <c r="CO170" s="945">
        <v>0</v>
      </c>
      <c r="CP170" s="945">
        <v>0</v>
      </c>
      <c r="CQ170" s="945">
        <v>-19169</v>
      </c>
      <c r="CR170" s="945">
        <v>0</v>
      </c>
      <c r="CS170" s="945">
        <v>-2642255</v>
      </c>
      <c r="CT170" s="945">
        <v>-168066</v>
      </c>
      <c r="CU170" s="945">
        <v>-272916</v>
      </c>
      <c r="CV170" s="945">
        <v>-7013</v>
      </c>
      <c r="CW170" s="945">
        <v>0</v>
      </c>
      <c r="CX170" s="945">
        <v>0</v>
      </c>
      <c r="CY170" s="945">
        <v>-4594488</v>
      </c>
      <c r="CZ170" s="945">
        <v>-85813</v>
      </c>
      <c r="DA170" s="945">
        <v>57671036</v>
      </c>
      <c r="DB170" s="945">
        <v>74335764</v>
      </c>
      <c r="DC170" s="945">
        <v>56627825</v>
      </c>
      <c r="DD170" s="945">
        <v>-298500</v>
      </c>
      <c r="DE170" s="945">
        <v>7553129</v>
      </c>
      <c r="DF170" s="945">
        <v>-2878462</v>
      </c>
      <c r="DG170" s="945">
        <v>0</v>
      </c>
      <c r="DH170" s="945">
        <v>-4558976</v>
      </c>
      <c r="DI170" s="945">
        <v>-4252535</v>
      </c>
      <c r="DJ170" s="205"/>
      <c r="DK170" s="205"/>
      <c r="DL170" t="s">
        <v>913</v>
      </c>
      <c r="DM170" t="s">
        <v>913</v>
      </c>
      <c r="DN170" s="1419" t="s">
        <v>5499</v>
      </c>
      <c r="DO170" s="194" t="s">
        <v>4338</v>
      </c>
      <c r="DP170" s="1253" t="s">
        <v>4472</v>
      </c>
    </row>
    <row r="171" spans="1:120" s="194" customFormat="1" x14ac:dyDescent="0.25">
      <c r="A171" s="779">
        <v>167</v>
      </c>
      <c r="B171" s="706" t="s">
        <v>413</v>
      </c>
      <c r="C171" s="1255" t="s">
        <v>414</v>
      </c>
      <c r="D171" s="945">
        <v>182214</v>
      </c>
      <c r="E171" s="945">
        <v>2094112</v>
      </c>
      <c r="F171" s="945">
        <v>0</v>
      </c>
      <c r="G171" s="945">
        <v>182214</v>
      </c>
      <c r="H171" s="945">
        <v>0</v>
      </c>
      <c r="I171" s="945">
        <v>37500</v>
      </c>
      <c r="J171" s="945">
        <v>0</v>
      </c>
      <c r="K171" s="945">
        <v>0</v>
      </c>
      <c r="L171" s="945">
        <v>0</v>
      </c>
      <c r="M171" s="945">
        <v>0</v>
      </c>
      <c r="N171" s="945">
        <v>0</v>
      </c>
      <c r="O171" s="945">
        <v>0</v>
      </c>
      <c r="P171" s="945">
        <v>0</v>
      </c>
      <c r="Q171" s="945">
        <v>0</v>
      </c>
      <c r="R171" s="945">
        <v>21315450</v>
      </c>
      <c r="S171" s="945">
        <v>0</v>
      </c>
      <c r="T171" s="945">
        <v>1421545</v>
      </c>
      <c r="U171" s="945">
        <v>355386</v>
      </c>
      <c r="V171" s="945">
        <v>0</v>
      </c>
      <c r="W171" s="945">
        <v>110840</v>
      </c>
      <c r="X171" s="945">
        <v>27710</v>
      </c>
      <c r="Y171" s="945">
        <v>0</v>
      </c>
      <c r="Z171" s="945">
        <v>0</v>
      </c>
      <c r="AA171" s="945">
        <v>0</v>
      </c>
      <c r="AB171" s="945">
        <v>0</v>
      </c>
      <c r="AC171" s="945">
        <v>7000</v>
      </c>
      <c r="AD171" s="945">
        <v>1750</v>
      </c>
      <c r="AE171" s="945">
        <v>0</v>
      </c>
      <c r="AF171" s="945">
        <v>1790</v>
      </c>
      <c r="AG171" s="945">
        <v>447</v>
      </c>
      <c r="AH171" s="945">
        <v>0</v>
      </c>
      <c r="AI171" s="945">
        <v>0</v>
      </c>
      <c r="AJ171" s="945">
        <v>0</v>
      </c>
      <c r="AK171" s="945">
        <v>0</v>
      </c>
      <c r="AL171" s="945">
        <v>291590</v>
      </c>
      <c r="AM171" s="945">
        <v>72898</v>
      </c>
      <c r="AN171" s="945">
        <v>0</v>
      </c>
      <c r="AO171" s="945">
        <v>2534094</v>
      </c>
      <c r="AP171" s="945">
        <v>633523</v>
      </c>
      <c r="AQ171" s="945">
        <v>0</v>
      </c>
      <c r="AR171" s="945">
        <v>3805343</v>
      </c>
      <c r="AS171" s="945">
        <v>3045704</v>
      </c>
      <c r="AT171" s="945">
        <v>759639</v>
      </c>
      <c r="AU171" s="945">
        <v>0</v>
      </c>
      <c r="AV171" s="945">
        <v>1228649</v>
      </c>
      <c r="AW171" s="945">
        <v>982919</v>
      </c>
      <c r="AX171" s="945">
        <v>245730</v>
      </c>
      <c r="AY171" s="945">
        <v>0</v>
      </c>
      <c r="AZ171" s="945">
        <v>5033992</v>
      </c>
      <c r="BA171" s="945">
        <v>4028623</v>
      </c>
      <c r="BB171" s="945">
        <v>1005369</v>
      </c>
      <c r="BC171" s="945">
        <v>0</v>
      </c>
      <c r="BD171" s="945">
        <v>0</v>
      </c>
      <c r="BE171" s="945">
        <v>0</v>
      </c>
      <c r="BF171" s="945">
        <v>0</v>
      </c>
      <c r="BG171" s="945">
        <v>0</v>
      </c>
      <c r="BH171" s="945">
        <v>0</v>
      </c>
      <c r="BI171" s="945">
        <v>0</v>
      </c>
      <c r="BJ171" s="945">
        <v>0</v>
      </c>
      <c r="BK171" s="945">
        <v>0</v>
      </c>
      <c r="BL171" s="945">
        <v>0</v>
      </c>
      <c r="BM171" s="945">
        <v>0</v>
      </c>
      <c r="BN171" s="945">
        <v>0</v>
      </c>
      <c r="BO171" s="945">
        <v>0</v>
      </c>
      <c r="BP171" s="945">
        <v>519876</v>
      </c>
      <c r="BQ171" s="945">
        <v>415901</v>
      </c>
      <c r="BR171" s="945">
        <v>103975</v>
      </c>
      <c r="BS171" s="945">
        <v>0</v>
      </c>
      <c r="BT171" s="945">
        <v>1039753</v>
      </c>
      <c r="BU171" s="945">
        <v>39577330</v>
      </c>
      <c r="BV171" s="945">
        <v>-294409</v>
      </c>
      <c r="BW171" s="945">
        <v>0</v>
      </c>
      <c r="BX171" s="945">
        <v>4127</v>
      </c>
      <c r="BY171" s="945">
        <v>0</v>
      </c>
      <c r="BZ171" s="945">
        <v>12378</v>
      </c>
      <c r="CA171" s="945">
        <v>-1502214</v>
      </c>
      <c r="CB171" s="945">
        <v>0</v>
      </c>
      <c r="CC171" s="945">
        <v>-2762260</v>
      </c>
      <c r="CD171" s="945">
        <v>-3631034</v>
      </c>
      <c r="CE171" s="945">
        <v>-6393294</v>
      </c>
      <c r="CF171" s="945">
        <v>126755</v>
      </c>
      <c r="CG171" s="945">
        <v>63377</v>
      </c>
      <c r="CH171" s="945">
        <v>50703</v>
      </c>
      <c r="CI171" s="945">
        <v>12676</v>
      </c>
      <c r="CJ171" s="945">
        <v>0</v>
      </c>
      <c r="CK171" s="945">
        <v>-4811090</v>
      </c>
      <c r="CL171" s="945">
        <v>909997</v>
      </c>
      <c r="CM171" s="945">
        <v>-3636523</v>
      </c>
      <c r="CN171" s="945">
        <v>-47804</v>
      </c>
      <c r="CO171" s="945">
        <v>-8498</v>
      </c>
      <c r="CP171" s="945">
        <v>0</v>
      </c>
      <c r="CQ171" s="945">
        <v>-14995</v>
      </c>
      <c r="CR171" s="945">
        <v>0</v>
      </c>
      <c r="CS171" s="945">
        <v>-1986332</v>
      </c>
      <c r="CT171" s="945">
        <v>-206639</v>
      </c>
      <c r="CU171" s="945">
        <v>-148876</v>
      </c>
      <c r="CV171" s="945">
        <v>-10439</v>
      </c>
      <c r="CW171" s="945">
        <v>0</v>
      </c>
      <c r="CX171" s="945">
        <v>0</v>
      </c>
      <c r="CY171" s="945">
        <v>-5802179</v>
      </c>
      <c r="CZ171" s="945">
        <v>0</v>
      </c>
      <c r="DA171" s="945">
        <v>37284097</v>
      </c>
      <c r="DB171" s="945">
        <v>57387444</v>
      </c>
      <c r="DC171" s="945">
        <v>35102667</v>
      </c>
      <c r="DD171" s="945">
        <v>-18673</v>
      </c>
      <c r="DE171" s="945">
        <v>2220869</v>
      </c>
      <c r="DF171" s="945">
        <v>-583376</v>
      </c>
      <c r="DG171" s="945">
        <v>0</v>
      </c>
      <c r="DH171" s="945">
        <v>-1214265</v>
      </c>
      <c r="DI171" s="945">
        <v>126755</v>
      </c>
      <c r="DJ171" s="205"/>
      <c r="DK171" s="205"/>
      <c r="DL171" t="s">
        <v>913</v>
      </c>
      <c r="DM171" t="s">
        <v>913</v>
      </c>
      <c r="DN171" s="1419" t="s">
        <v>5499</v>
      </c>
      <c r="DO171" s="194" t="s">
        <v>4339</v>
      </c>
      <c r="DP171" s="1253" t="s">
        <v>4470</v>
      </c>
    </row>
    <row r="172" spans="1:120" s="194" customFormat="1" x14ac:dyDescent="0.25">
      <c r="A172" s="199">
        <v>168</v>
      </c>
      <c r="B172" s="706" t="s">
        <v>415</v>
      </c>
      <c r="C172" s="1255" t="s">
        <v>416</v>
      </c>
      <c r="D172" s="945">
        <v>128604</v>
      </c>
      <c r="E172" s="945">
        <v>577830</v>
      </c>
      <c r="F172" s="945">
        <v>0</v>
      </c>
      <c r="G172" s="945">
        <v>128604</v>
      </c>
      <c r="H172" s="945">
        <v>0</v>
      </c>
      <c r="I172" s="945">
        <v>3517057</v>
      </c>
      <c r="J172" s="945">
        <v>150323</v>
      </c>
      <c r="K172" s="945">
        <v>0</v>
      </c>
      <c r="L172" s="945">
        <v>0</v>
      </c>
      <c r="M172" s="945">
        <v>0</v>
      </c>
      <c r="N172" s="945">
        <v>0</v>
      </c>
      <c r="O172" s="945">
        <v>0</v>
      </c>
      <c r="P172" s="945">
        <v>0</v>
      </c>
      <c r="Q172" s="945">
        <v>0</v>
      </c>
      <c r="R172" s="945">
        <v>9248750</v>
      </c>
      <c r="S172" s="945">
        <v>0</v>
      </c>
      <c r="T172" s="945">
        <v>1165513</v>
      </c>
      <c r="U172" s="945">
        <v>291378</v>
      </c>
      <c r="V172" s="945">
        <v>0</v>
      </c>
      <c r="W172" s="945">
        <v>48094</v>
      </c>
      <c r="X172" s="945">
        <v>12023</v>
      </c>
      <c r="Y172" s="945">
        <v>0</v>
      </c>
      <c r="Z172" s="945">
        <v>8000</v>
      </c>
      <c r="AA172" s="945">
        <v>2000</v>
      </c>
      <c r="AB172" s="945">
        <v>0</v>
      </c>
      <c r="AC172" s="945">
        <v>972</v>
      </c>
      <c r="AD172" s="945">
        <v>243</v>
      </c>
      <c r="AE172" s="945">
        <v>0</v>
      </c>
      <c r="AF172" s="945">
        <v>4650</v>
      </c>
      <c r="AG172" s="945">
        <v>1163</v>
      </c>
      <c r="AH172" s="945">
        <v>0</v>
      </c>
      <c r="AI172" s="945">
        <v>0</v>
      </c>
      <c r="AJ172" s="945">
        <v>0</v>
      </c>
      <c r="AK172" s="945">
        <v>0</v>
      </c>
      <c r="AL172" s="945">
        <v>54892</v>
      </c>
      <c r="AM172" s="945">
        <v>13723</v>
      </c>
      <c r="AN172" s="945">
        <v>0</v>
      </c>
      <c r="AO172" s="945">
        <v>934606</v>
      </c>
      <c r="AP172" s="945">
        <v>233652</v>
      </c>
      <c r="AQ172" s="945">
        <v>0</v>
      </c>
      <c r="AR172" s="945">
        <v>3386482</v>
      </c>
      <c r="AS172" s="945">
        <v>2816066</v>
      </c>
      <c r="AT172" s="945">
        <v>570416</v>
      </c>
      <c r="AU172" s="945">
        <v>0</v>
      </c>
      <c r="AV172" s="945">
        <v>633585</v>
      </c>
      <c r="AW172" s="945">
        <v>506868</v>
      </c>
      <c r="AX172" s="945">
        <v>126717</v>
      </c>
      <c r="AY172" s="945">
        <v>0</v>
      </c>
      <c r="AZ172" s="945">
        <v>4020067</v>
      </c>
      <c r="BA172" s="945">
        <v>3322934</v>
      </c>
      <c r="BB172" s="945">
        <v>697133</v>
      </c>
      <c r="BC172" s="945">
        <v>0</v>
      </c>
      <c r="BD172" s="945">
        <v>0</v>
      </c>
      <c r="BE172" s="945">
        <v>0</v>
      </c>
      <c r="BF172" s="945">
        <v>0</v>
      </c>
      <c r="BG172" s="945">
        <v>16000</v>
      </c>
      <c r="BH172" s="945">
        <v>4000</v>
      </c>
      <c r="BI172" s="945">
        <v>0</v>
      </c>
      <c r="BJ172" s="945">
        <v>0</v>
      </c>
      <c r="BK172" s="945">
        <v>0</v>
      </c>
      <c r="BL172" s="945">
        <v>0</v>
      </c>
      <c r="BM172" s="945">
        <v>0</v>
      </c>
      <c r="BN172" s="945">
        <v>0</v>
      </c>
      <c r="BO172" s="945">
        <v>0</v>
      </c>
      <c r="BP172" s="945">
        <v>-362090</v>
      </c>
      <c r="BQ172" s="945">
        <v>-289672</v>
      </c>
      <c r="BR172" s="945">
        <v>-72418</v>
      </c>
      <c r="BS172" s="945">
        <v>0</v>
      </c>
      <c r="BT172" s="945">
        <v>-724180</v>
      </c>
      <c r="BU172" s="945">
        <v>29450959</v>
      </c>
      <c r="BV172" s="945">
        <v>119423</v>
      </c>
      <c r="BW172" s="945">
        <v>0</v>
      </c>
      <c r="BX172" s="945">
        <v>3712</v>
      </c>
      <c r="BY172" s="945">
        <v>0</v>
      </c>
      <c r="BZ172" s="945">
        <v>0</v>
      </c>
      <c r="CA172" s="945">
        <v>-265400</v>
      </c>
      <c r="CB172" s="945">
        <v>0</v>
      </c>
      <c r="CC172" s="945">
        <v>-455909</v>
      </c>
      <c r="CD172" s="945">
        <v>-280020</v>
      </c>
      <c r="CE172" s="945">
        <v>-735929</v>
      </c>
      <c r="CF172" s="945">
        <v>1532826</v>
      </c>
      <c r="CG172" s="945">
        <v>886483</v>
      </c>
      <c r="CH172" s="945">
        <v>565103</v>
      </c>
      <c r="CI172" s="945">
        <v>81241</v>
      </c>
      <c r="CJ172" s="945">
        <v>0</v>
      </c>
      <c r="CK172" s="945">
        <v>-4247631</v>
      </c>
      <c r="CL172" s="945">
        <v>783452</v>
      </c>
      <c r="CM172" s="945">
        <v>-2401858</v>
      </c>
      <c r="CN172" s="945">
        <v>-31982</v>
      </c>
      <c r="CO172" s="945">
        <v>-11604</v>
      </c>
      <c r="CP172" s="945">
        <v>-11604</v>
      </c>
      <c r="CQ172" s="945">
        <v>-2493</v>
      </c>
      <c r="CR172" s="945">
        <v>0</v>
      </c>
      <c r="CS172" s="945">
        <v>-1174977</v>
      </c>
      <c r="CT172" s="945">
        <v>-155337</v>
      </c>
      <c r="CU172" s="945">
        <v>-12829</v>
      </c>
      <c r="CV172" s="945">
        <v>-59</v>
      </c>
      <c r="CW172" s="945">
        <v>0</v>
      </c>
      <c r="CX172" s="945">
        <v>0</v>
      </c>
      <c r="CY172" s="945">
        <v>-2326887</v>
      </c>
      <c r="CZ172" s="945">
        <v>0</v>
      </c>
      <c r="DA172" s="945">
        <v>30339759</v>
      </c>
      <c r="DB172" s="945">
        <v>41594620</v>
      </c>
      <c r="DC172" s="945">
        <v>30336639</v>
      </c>
      <c r="DD172" s="945">
        <v>-82233</v>
      </c>
      <c r="DE172" s="945">
        <v>860211</v>
      </c>
      <c r="DF172" s="945">
        <v>-1229987</v>
      </c>
      <c r="DG172" s="945">
        <v>0</v>
      </c>
      <c r="DH172" s="945">
        <v>-1567214</v>
      </c>
      <c r="DI172" s="945">
        <v>1532826</v>
      </c>
      <c r="DJ172" s="205"/>
      <c r="DK172" s="205"/>
      <c r="DL172" t="s">
        <v>913</v>
      </c>
      <c r="DM172" t="s">
        <v>914</v>
      </c>
      <c r="DN172" s="1419" t="s">
        <v>6951</v>
      </c>
      <c r="DO172" s="194" t="s">
        <v>4340</v>
      </c>
      <c r="DP172" s="1253" t="s">
        <v>4469</v>
      </c>
    </row>
    <row r="173" spans="1:120" s="194" customFormat="1" x14ac:dyDescent="0.25">
      <c r="A173" s="779">
        <v>169</v>
      </c>
      <c r="B173" s="706" t="s">
        <v>799</v>
      </c>
      <c r="C173" s="1255" t="s">
        <v>418</v>
      </c>
      <c r="D173" s="945">
        <v>232901</v>
      </c>
      <c r="E173" s="945">
        <v>533673</v>
      </c>
      <c r="F173" s="945">
        <v>1577</v>
      </c>
      <c r="G173" s="945">
        <v>232901</v>
      </c>
      <c r="H173" s="945">
        <v>948806</v>
      </c>
      <c r="I173" s="945">
        <v>10290487</v>
      </c>
      <c r="J173" s="945">
        <v>0</v>
      </c>
      <c r="K173" s="945">
        <v>0</v>
      </c>
      <c r="L173" s="945">
        <v>0</v>
      </c>
      <c r="M173" s="945">
        <v>0</v>
      </c>
      <c r="N173" s="945">
        <v>0</v>
      </c>
      <c r="O173" s="945">
        <v>0</v>
      </c>
      <c r="P173" s="945">
        <v>0</v>
      </c>
      <c r="Q173" s="945">
        <v>0</v>
      </c>
      <c r="R173" s="945">
        <v>2745000</v>
      </c>
      <c r="S173" s="945">
        <v>36250</v>
      </c>
      <c r="T173" s="945">
        <v>2125139</v>
      </c>
      <c r="U173" s="945">
        <v>0</v>
      </c>
      <c r="V173" s="945">
        <v>43266</v>
      </c>
      <c r="W173" s="945">
        <v>17957</v>
      </c>
      <c r="X173" s="945">
        <v>0</v>
      </c>
      <c r="Y173" s="945">
        <v>357</v>
      </c>
      <c r="Z173" s="945">
        <v>0</v>
      </c>
      <c r="AA173" s="945">
        <v>0</v>
      </c>
      <c r="AB173" s="945">
        <v>0</v>
      </c>
      <c r="AC173" s="945">
        <v>10771</v>
      </c>
      <c r="AD173" s="945">
        <v>0</v>
      </c>
      <c r="AE173" s="945">
        <v>220</v>
      </c>
      <c r="AF173" s="945">
        <v>2707</v>
      </c>
      <c r="AG173" s="945">
        <v>0</v>
      </c>
      <c r="AH173" s="945">
        <v>55</v>
      </c>
      <c r="AI173" s="945">
        <v>0</v>
      </c>
      <c r="AJ173" s="945">
        <v>0</v>
      </c>
      <c r="AK173" s="945">
        <v>0</v>
      </c>
      <c r="AL173" s="945">
        <v>83075</v>
      </c>
      <c r="AM173" s="945">
        <v>0</v>
      </c>
      <c r="AN173" s="945">
        <v>1695</v>
      </c>
      <c r="AO173" s="945">
        <v>2268958</v>
      </c>
      <c r="AP173" s="945">
        <v>0</v>
      </c>
      <c r="AQ173" s="945">
        <v>44969</v>
      </c>
      <c r="AR173" s="945">
        <v>9417708</v>
      </c>
      <c r="AS173" s="945">
        <v>9269020</v>
      </c>
      <c r="AT173" s="945">
        <v>0</v>
      </c>
      <c r="AU173" s="945">
        <v>148688</v>
      </c>
      <c r="AV173" s="945">
        <v>1063064</v>
      </c>
      <c r="AW173" s="945">
        <v>1042073</v>
      </c>
      <c r="AX173" s="945">
        <v>0</v>
      </c>
      <c r="AY173" s="945">
        <v>20991</v>
      </c>
      <c r="AZ173" s="945">
        <v>10480772</v>
      </c>
      <c r="BA173" s="945">
        <v>10311093</v>
      </c>
      <c r="BB173" s="945">
        <v>0</v>
      </c>
      <c r="BC173" s="945">
        <v>169679</v>
      </c>
      <c r="BD173" s="945">
        <v>0</v>
      </c>
      <c r="BE173" s="945">
        <v>0</v>
      </c>
      <c r="BF173" s="945">
        <v>0</v>
      </c>
      <c r="BG173" s="945">
        <v>0</v>
      </c>
      <c r="BH173" s="945">
        <v>0</v>
      </c>
      <c r="BI173" s="945">
        <v>0</v>
      </c>
      <c r="BJ173" s="945">
        <v>0</v>
      </c>
      <c r="BK173" s="945">
        <v>0</v>
      </c>
      <c r="BL173" s="945">
        <v>0</v>
      </c>
      <c r="BM173" s="945">
        <v>0</v>
      </c>
      <c r="BN173" s="945">
        <v>0</v>
      </c>
      <c r="BO173" s="945">
        <v>0</v>
      </c>
      <c r="BP173" s="945">
        <v>3627752</v>
      </c>
      <c r="BQ173" s="945">
        <v>3555196</v>
      </c>
      <c r="BR173" s="945">
        <v>0</v>
      </c>
      <c r="BS173" s="945">
        <v>72555</v>
      </c>
      <c r="BT173" s="945">
        <v>7255503</v>
      </c>
      <c r="BU173" s="945">
        <v>84187589</v>
      </c>
      <c r="BV173" s="945">
        <v>-265162</v>
      </c>
      <c r="BW173" s="945">
        <v>0</v>
      </c>
      <c r="BX173" s="945">
        <v>959460</v>
      </c>
      <c r="BY173" s="945">
        <v>0</v>
      </c>
      <c r="BZ173" s="945">
        <v>6641</v>
      </c>
      <c r="CA173" s="945">
        <v>-1947000</v>
      </c>
      <c r="CB173" s="945">
        <v>0</v>
      </c>
      <c r="CC173" s="945">
        <v>-5881000</v>
      </c>
      <c r="CD173" s="945">
        <v>-1259000</v>
      </c>
      <c r="CE173" s="945">
        <v>-7140000</v>
      </c>
      <c r="CF173" s="945">
        <v>10653083</v>
      </c>
      <c r="CG173" s="945">
        <v>5326543</v>
      </c>
      <c r="CH173" s="945">
        <v>5220009</v>
      </c>
      <c r="CI173" s="945">
        <v>0</v>
      </c>
      <c r="CJ173" s="945">
        <v>106531</v>
      </c>
      <c r="CK173" s="945">
        <v>-6470752</v>
      </c>
      <c r="CL173" s="945">
        <v>2308034</v>
      </c>
      <c r="CM173" s="945">
        <v>-3017003</v>
      </c>
      <c r="CN173" s="945">
        <v>-62191</v>
      </c>
      <c r="CO173" s="945">
        <v>-5620</v>
      </c>
      <c r="CP173" s="945">
        <v>-5620</v>
      </c>
      <c r="CQ173" s="945">
        <v>-21451</v>
      </c>
      <c r="CR173" s="945">
        <v>-147101</v>
      </c>
      <c r="CS173" s="945">
        <v>-2656464</v>
      </c>
      <c r="CT173" s="945">
        <v>-93975</v>
      </c>
      <c r="CU173" s="945">
        <v>-99844</v>
      </c>
      <c r="CV173" s="945">
        <v>-13068</v>
      </c>
      <c r="CW173" s="945">
        <v>0</v>
      </c>
      <c r="CX173" s="945">
        <v>0</v>
      </c>
      <c r="CY173" s="945">
        <v>-4366512</v>
      </c>
      <c r="CZ173" s="945">
        <v>-703</v>
      </c>
      <c r="DA173" s="945">
        <v>83411119</v>
      </c>
      <c r="DB173" s="945">
        <v>104644105</v>
      </c>
      <c r="DC173" s="945">
        <v>89545495</v>
      </c>
      <c r="DD173" s="945">
        <v>-387162</v>
      </c>
      <c r="DE173" s="945">
        <v>4799750</v>
      </c>
      <c r="DF173" s="945">
        <v>-1058182</v>
      </c>
      <c r="DG173" s="945">
        <v>0</v>
      </c>
      <c r="DH173" s="945">
        <v>-5908624</v>
      </c>
      <c r="DI173" s="945">
        <v>10653083</v>
      </c>
      <c r="DJ173" s="1269" t="s">
        <v>914</v>
      </c>
      <c r="DK173" s="205"/>
      <c r="DL173" t="s">
        <v>914</v>
      </c>
      <c r="DM173" t="s">
        <v>913</v>
      </c>
      <c r="DN173" s="1419" t="s">
        <v>5499</v>
      </c>
      <c r="DO173" s="194" t="s">
        <v>4341</v>
      </c>
      <c r="DP173" s="1253" t="s">
        <v>4472</v>
      </c>
    </row>
    <row r="174" spans="1:120" s="194" customFormat="1" x14ac:dyDescent="0.25">
      <c r="A174" s="199">
        <v>170</v>
      </c>
      <c r="B174" s="706" t="s">
        <v>419</v>
      </c>
      <c r="C174" s="1255" t="s">
        <v>420</v>
      </c>
      <c r="D174" s="945">
        <v>275342</v>
      </c>
      <c r="E174" s="945">
        <v>1455983</v>
      </c>
      <c r="F174" s="945">
        <v>35485</v>
      </c>
      <c r="G174" s="945">
        <v>275342</v>
      </c>
      <c r="H174" s="945">
        <v>423183</v>
      </c>
      <c r="I174" s="945">
        <v>1328573</v>
      </c>
      <c r="J174" s="945">
        <v>0</v>
      </c>
      <c r="K174" s="945">
        <v>0</v>
      </c>
      <c r="L174" s="945">
        <v>0</v>
      </c>
      <c r="M174" s="945">
        <v>0</v>
      </c>
      <c r="N174" s="945">
        <v>34293</v>
      </c>
      <c r="O174" s="945">
        <v>0</v>
      </c>
      <c r="P174" s="945">
        <v>0</v>
      </c>
      <c r="Q174" s="945">
        <v>0</v>
      </c>
      <c r="R174" s="945">
        <v>12784499</v>
      </c>
      <c r="S174" s="945">
        <v>196000</v>
      </c>
      <c r="T174" s="945">
        <v>1821413</v>
      </c>
      <c r="U174" s="945">
        <v>447530</v>
      </c>
      <c r="V174" s="945">
        <v>0</v>
      </c>
      <c r="W174" s="945">
        <v>69027</v>
      </c>
      <c r="X174" s="945">
        <v>16620</v>
      </c>
      <c r="Y174" s="945">
        <v>0</v>
      </c>
      <c r="Z174" s="945">
        <v>0</v>
      </c>
      <c r="AA174" s="945">
        <v>0</v>
      </c>
      <c r="AB174" s="945">
        <v>0</v>
      </c>
      <c r="AC174" s="945">
        <v>19091</v>
      </c>
      <c r="AD174" s="945">
        <v>4773</v>
      </c>
      <c r="AE174" s="945">
        <v>0</v>
      </c>
      <c r="AF174" s="945">
        <v>15128</v>
      </c>
      <c r="AG174" s="945">
        <v>3782</v>
      </c>
      <c r="AH174" s="945">
        <v>0</v>
      </c>
      <c r="AI174" s="945">
        <v>0</v>
      </c>
      <c r="AJ174" s="945">
        <v>0</v>
      </c>
      <c r="AK174" s="945">
        <v>0</v>
      </c>
      <c r="AL174" s="945">
        <v>152749</v>
      </c>
      <c r="AM174" s="945">
        <v>37889</v>
      </c>
      <c r="AN174" s="945">
        <v>0</v>
      </c>
      <c r="AO174" s="945">
        <v>3241747</v>
      </c>
      <c r="AP174" s="945">
        <v>810437</v>
      </c>
      <c r="AQ174" s="945">
        <v>0</v>
      </c>
      <c r="AR174" s="945">
        <v>2847511</v>
      </c>
      <c r="AS174" s="945">
        <v>2347471</v>
      </c>
      <c r="AT174" s="945">
        <v>500040</v>
      </c>
      <c r="AU174" s="945">
        <v>0</v>
      </c>
      <c r="AV174" s="945">
        <v>1489081</v>
      </c>
      <c r="AW174" s="945">
        <v>1192879</v>
      </c>
      <c r="AX174" s="945">
        <v>296202</v>
      </c>
      <c r="AY174" s="945">
        <v>0</v>
      </c>
      <c r="AZ174" s="945">
        <v>4336592</v>
      </c>
      <c r="BA174" s="945">
        <v>3540350</v>
      </c>
      <c r="BB174" s="945">
        <v>796242</v>
      </c>
      <c r="BC174" s="945">
        <v>0</v>
      </c>
      <c r="BD174" s="945">
        <v>0</v>
      </c>
      <c r="BE174" s="945">
        <v>0</v>
      </c>
      <c r="BF174" s="945">
        <v>0</v>
      </c>
      <c r="BG174" s="945">
        <v>0</v>
      </c>
      <c r="BH174" s="945">
        <v>0</v>
      </c>
      <c r="BI174" s="945">
        <v>0</v>
      </c>
      <c r="BJ174" s="945">
        <v>0</v>
      </c>
      <c r="BK174" s="945">
        <v>0</v>
      </c>
      <c r="BL174" s="945">
        <v>0</v>
      </c>
      <c r="BM174" s="945">
        <v>0</v>
      </c>
      <c r="BN174" s="945">
        <v>0</v>
      </c>
      <c r="BO174" s="945">
        <v>0</v>
      </c>
      <c r="BP174" s="945">
        <v>-2389780</v>
      </c>
      <c r="BQ174" s="945">
        <v>-1911824</v>
      </c>
      <c r="BR174" s="945">
        <v>-477956</v>
      </c>
      <c r="BS174" s="945">
        <v>0</v>
      </c>
      <c r="BT174" s="945">
        <v>-4779560</v>
      </c>
      <c r="BU174" s="945">
        <v>25603230</v>
      </c>
      <c r="BV174" s="945">
        <v>54641</v>
      </c>
      <c r="BW174" s="945">
        <v>0</v>
      </c>
      <c r="BX174" s="945">
        <v>-44625</v>
      </c>
      <c r="BY174" s="945">
        <v>0</v>
      </c>
      <c r="BZ174" s="945">
        <v>7373</v>
      </c>
      <c r="CA174" s="945">
        <v>-131703</v>
      </c>
      <c r="CB174" s="945">
        <v>-130448</v>
      </c>
      <c r="CC174" s="945">
        <v>-1124838</v>
      </c>
      <c r="CD174" s="945">
        <v>23800</v>
      </c>
      <c r="CE174" s="945">
        <v>-1231485</v>
      </c>
      <c r="CF174" s="945">
        <v>-8991515</v>
      </c>
      <c r="CG174" s="945">
        <v>-4372480</v>
      </c>
      <c r="CH174" s="945">
        <v>-3608934</v>
      </c>
      <c r="CI174" s="945">
        <v>-1010100</v>
      </c>
      <c r="CJ174" s="945">
        <v>0</v>
      </c>
      <c r="CK174" s="945">
        <v>-7253627</v>
      </c>
      <c r="CL174" s="945">
        <v>641956</v>
      </c>
      <c r="CM174" s="945">
        <v>-2876876</v>
      </c>
      <c r="CN174" s="945">
        <v>-41259</v>
      </c>
      <c r="CO174" s="945">
        <v>-45701</v>
      </c>
      <c r="CP174" s="945">
        <v>-44295</v>
      </c>
      <c r="CQ174" s="945">
        <v>-47235</v>
      </c>
      <c r="CR174" s="945">
        <v>0</v>
      </c>
      <c r="CS174" s="945">
        <v>-704261</v>
      </c>
      <c r="CT174" s="945">
        <v>-3567</v>
      </c>
      <c r="CU174" s="945">
        <v>-2210</v>
      </c>
      <c r="CV174" s="945">
        <v>0</v>
      </c>
      <c r="CW174" s="945">
        <v>0</v>
      </c>
      <c r="CX174" s="945">
        <v>0</v>
      </c>
      <c r="CY174" s="945">
        <v>-7411184</v>
      </c>
      <c r="CZ174" s="945">
        <v>-87688</v>
      </c>
      <c r="DA174" s="945">
        <v>25347589</v>
      </c>
      <c r="DB174" s="945">
        <v>45350851</v>
      </c>
      <c r="DC174" s="945">
        <v>24104893</v>
      </c>
      <c r="DD174" s="945">
        <v>-25031</v>
      </c>
      <c r="DE174" s="945">
        <v>413435</v>
      </c>
      <c r="DF174" s="945">
        <v>-316713</v>
      </c>
      <c r="DG174" s="945">
        <v>-1296856</v>
      </c>
      <c r="DH174" s="945">
        <v>-251450</v>
      </c>
      <c r="DI174" s="945">
        <v>-8991515</v>
      </c>
      <c r="DJ174" s="205"/>
      <c r="DK174" s="205"/>
      <c r="DL174" t="s">
        <v>913</v>
      </c>
      <c r="DM174" t="s">
        <v>914</v>
      </c>
      <c r="DN174" s="1419" t="s">
        <v>5499</v>
      </c>
      <c r="DO174" s="194" t="s">
        <v>4342</v>
      </c>
      <c r="DP174" s="1253" t="s">
        <v>4470</v>
      </c>
    </row>
    <row r="175" spans="1:120" s="194" customFormat="1" x14ac:dyDescent="0.25">
      <c r="A175" s="779">
        <v>171</v>
      </c>
      <c r="B175" s="706" t="s">
        <v>3820</v>
      </c>
      <c r="C175" s="1255" t="s">
        <v>3821</v>
      </c>
      <c r="D175" s="945">
        <v>481217</v>
      </c>
      <c r="E175" s="945">
        <v>14101030</v>
      </c>
      <c r="F175" s="945">
        <v>0</v>
      </c>
      <c r="G175" s="945">
        <v>481217</v>
      </c>
      <c r="H175" s="945">
        <v>0</v>
      </c>
      <c r="I175" s="945">
        <v>954380</v>
      </c>
      <c r="J175" s="945">
        <v>0</v>
      </c>
      <c r="K175" s="945">
        <v>0</v>
      </c>
      <c r="L175" s="945">
        <v>0</v>
      </c>
      <c r="M175" s="945">
        <v>0</v>
      </c>
      <c r="N175" s="945">
        <v>0</v>
      </c>
      <c r="O175" s="945">
        <v>0</v>
      </c>
      <c r="P175" s="945">
        <v>0</v>
      </c>
      <c r="Q175" s="945">
        <v>0</v>
      </c>
      <c r="R175" s="945">
        <v>29109900</v>
      </c>
      <c r="S175" s="945">
        <v>0</v>
      </c>
      <c r="T175" s="945">
        <v>3844223</v>
      </c>
      <c r="U175" s="945">
        <v>0</v>
      </c>
      <c r="V175" s="945">
        <v>78454</v>
      </c>
      <c r="W175" s="945">
        <v>185430</v>
      </c>
      <c r="X175" s="945">
        <v>0</v>
      </c>
      <c r="Y175" s="945">
        <v>3784</v>
      </c>
      <c r="Z175" s="945">
        <v>6246</v>
      </c>
      <c r="AA175" s="945">
        <v>0</v>
      </c>
      <c r="AB175" s="945">
        <v>127</v>
      </c>
      <c r="AC175" s="945">
        <v>11787</v>
      </c>
      <c r="AD175" s="945">
        <v>0</v>
      </c>
      <c r="AE175" s="945">
        <v>241</v>
      </c>
      <c r="AF175" s="945">
        <v>3108</v>
      </c>
      <c r="AG175" s="945">
        <v>0</v>
      </c>
      <c r="AH175" s="945">
        <v>63</v>
      </c>
      <c r="AI175" s="945">
        <v>642</v>
      </c>
      <c r="AJ175" s="945">
        <v>0</v>
      </c>
      <c r="AK175" s="945">
        <v>13</v>
      </c>
      <c r="AL175" s="945">
        <v>753875</v>
      </c>
      <c r="AM175" s="945">
        <v>0</v>
      </c>
      <c r="AN175" s="945">
        <v>15385</v>
      </c>
      <c r="AO175" s="945">
        <v>2478228</v>
      </c>
      <c r="AP175" s="945">
        <v>0</v>
      </c>
      <c r="AQ175" s="945">
        <v>50576</v>
      </c>
      <c r="AR175" s="945">
        <v>16210978</v>
      </c>
      <c r="AS175" s="945">
        <v>15889920</v>
      </c>
      <c r="AT175" s="945">
        <v>0</v>
      </c>
      <c r="AU175" s="945">
        <v>321058</v>
      </c>
      <c r="AV175" s="945">
        <v>1799856</v>
      </c>
      <c r="AW175" s="945">
        <v>1763859</v>
      </c>
      <c r="AX175" s="945">
        <v>0</v>
      </c>
      <c r="AY175" s="945">
        <v>35997</v>
      </c>
      <c r="AZ175" s="945">
        <v>18010834</v>
      </c>
      <c r="BA175" s="945">
        <v>17653779</v>
      </c>
      <c r="BB175" s="945">
        <v>0</v>
      </c>
      <c r="BC175" s="945">
        <v>357055</v>
      </c>
      <c r="BD175" s="945">
        <v>0</v>
      </c>
      <c r="BE175" s="945">
        <v>0</v>
      </c>
      <c r="BF175" s="945">
        <v>0</v>
      </c>
      <c r="BG175" s="945">
        <v>0</v>
      </c>
      <c r="BH175" s="945">
        <v>0</v>
      </c>
      <c r="BI175" s="945">
        <v>0</v>
      </c>
      <c r="BJ175" s="945">
        <v>0</v>
      </c>
      <c r="BK175" s="945">
        <v>0</v>
      </c>
      <c r="BL175" s="945">
        <v>0</v>
      </c>
      <c r="BM175" s="945">
        <v>0</v>
      </c>
      <c r="BN175" s="945">
        <v>0</v>
      </c>
      <c r="BO175" s="945">
        <v>0</v>
      </c>
      <c r="BP175" s="945">
        <v>2820786</v>
      </c>
      <c r="BQ175" s="945">
        <v>2764370</v>
      </c>
      <c r="BR175" s="945">
        <v>0</v>
      </c>
      <c r="BS175" s="945">
        <v>56416</v>
      </c>
      <c r="BT175" s="945">
        <v>5641571</v>
      </c>
      <c r="BU175" s="945">
        <v>186784972</v>
      </c>
      <c r="BV175" s="945">
        <v>-1493095</v>
      </c>
      <c r="BW175" s="945">
        <v>0</v>
      </c>
      <c r="BX175" s="945">
        <v>719442</v>
      </c>
      <c r="BY175" s="945">
        <v>0</v>
      </c>
      <c r="BZ175" s="945">
        <v>110887</v>
      </c>
      <c r="CA175" s="945">
        <v>-3435325</v>
      </c>
      <c r="CB175" s="945">
        <v>-2345337</v>
      </c>
      <c r="CC175" s="945">
        <v>-5384743</v>
      </c>
      <c r="CD175" s="945">
        <v>-5211867</v>
      </c>
      <c r="CE175" s="945">
        <v>-12941947</v>
      </c>
      <c r="CF175" s="945">
        <v>6343653</v>
      </c>
      <c r="CG175" s="945">
        <v>3637324</v>
      </c>
      <c r="CH175" s="945">
        <v>2642894</v>
      </c>
      <c r="CI175" s="945">
        <v>0</v>
      </c>
      <c r="CJ175" s="945">
        <v>63437</v>
      </c>
      <c r="CK175" s="945">
        <v>-11452834</v>
      </c>
      <c r="CL175" s="945">
        <v>4020308</v>
      </c>
      <c r="CM175" s="945">
        <v>-9364343</v>
      </c>
      <c r="CN175" s="945">
        <v>-192613</v>
      </c>
      <c r="CO175" s="945">
        <v>-4052</v>
      </c>
      <c r="CP175" s="945">
        <v>-4052</v>
      </c>
      <c r="CQ175" s="945">
        <v>-23556</v>
      </c>
      <c r="CR175" s="945">
        <v>-216621</v>
      </c>
      <c r="CS175" s="945">
        <v>-3780897</v>
      </c>
      <c r="CT175" s="945">
        <v>-35104</v>
      </c>
      <c r="CU175" s="945">
        <v>-46898</v>
      </c>
      <c r="CV175" s="945">
        <v>-9187</v>
      </c>
      <c r="CW175" s="945">
        <v>0</v>
      </c>
      <c r="CX175" s="945">
        <v>-593</v>
      </c>
      <c r="CY175" s="945">
        <v>-5097534</v>
      </c>
      <c r="CZ175" s="945">
        <v>0</v>
      </c>
      <c r="DA175" s="945">
        <v>176703896</v>
      </c>
      <c r="DB175" s="945">
        <v>203429835</v>
      </c>
      <c r="DC175" s="945">
        <v>162870862</v>
      </c>
      <c r="DD175" s="945">
        <v>-1195137</v>
      </c>
      <c r="DE175" s="945">
        <v>14937925</v>
      </c>
      <c r="DF175" s="945">
        <v>-5074995</v>
      </c>
      <c r="DG175" s="945">
        <v>0</v>
      </c>
      <c r="DH175" s="945">
        <v>-5504701</v>
      </c>
      <c r="DI175" s="945">
        <v>6343655</v>
      </c>
      <c r="DJ175" s="205"/>
      <c r="DK175" s="205"/>
      <c r="DL175" t="s">
        <v>913</v>
      </c>
      <c r="DM175" t="s">
        <v>913</v>
      </c>
      <c r="DN175" s="1419" t="s">
        <v>5499</v>
      </c>
      <c r="DO175" s="194" t="s">
        <v>4343</v>
      </c>
      <c r="DP175" s="1253" t="s">
        <v>4469</v>
      </c>
    </row>
    <row r="176" spans="1:120" s="194" customFormat="1" x14ac:dyDescent="0.25">
      <c r="A176" s="199">
        <v>172</v>
      </c>
      <c r="B176" s="706" t="s">
        <v>796</v>
      </c>
      <c r="C176" s="1255" t="s">
        <v>422</v>
      </c>
      <c r="D176" s="945">
        <v>258815</v>
      </c>
      <c r="E176" s="945">
        <v>2361358</v>
      </c>
      <c r="F176" s="945">
        <v>100887</v>
      </c>
      <c r="G176" s="945">
        <v>258815</v>
      </c>
      <c r="H176" s="945">
        <v>1031100</v>
      </c>
      <c r="I176" s="945">
        <v>211217</v>
      </c>
      <c r="J176" s="945">
        <v>0</v>
      </c>
      <c r="K176" s="945">
        <v>0</v>
      </c>
      <c r="L176" s="945">
        <v>0</v>
      </c>
      <c r="M176" s="945">
        <v>0</v>
      </c>
      <c r="N176" s="945">
        <v>0</v>
      </c>
      <c r="O176" s="945">
        <v>0</v>
      </c>
      <c r="P176" s="945">
        <v>0</v>
      </c>
      <c r="Q176" s="945">
        <v>943979</v>
      </c>
      <c r="R176" s="945">
        <v>22200850</v>
      </c>
      <c r="S176" s="945">
        <v>208500</v>
      </c>
      <c r="T176" s="945">
        <v>2281035</v>
      </c>
      <c r="U176" s="945">
        <v>0</v>
      </c>
      <c r="V176" s="945">
        <v>44947</v>
      </c>
      <c r="W176" s="945">
        <v>144130</v>
      </c>
      <c r="X176" s="945">
        <v>0</v>
      </c>
      <c r="Y176" s="945">
        <v>2886</v>
      </c>
      <c r="Z176" s="945">
        <v>0</v>
      </c>
      <c r="AA176" s="945">
        <v>0</v>
      </c>
      <c r="AB176" s="945">
        <v>0</v>
      </c>
      <c r="AC176" s="945">
        <v>8816</v>
      </c>
      <c r="AD176" s="945">
        <v>0</v>
      </c>
      <c r="AE176" s="945">
        <v>180</v>
      </c>
      <c r="AF176" s="945">
        <v>2912</v>
      </c>
      <c r="AG176" s="945">
        <v>0</v>
      </c>
      <c r="AH176" s="945">
        <v>59</v>
      </c>
      <c r="AI176" s="945">
        <v>0</v>
      </c>
      <c r="AJ176" s="945">
        <v>0</v>
      </c>
      <c r="AK176" s="945">
        <v>0</v>
      </c>
      <c r="AL176" s="945">
        <v>551749</v>
      </c>
      <c r="AM176" s="945">
        <v>0</v>
      </c>
      <c r="AN176" s="945">
        <v>10531</v>
      </c>
      <c r="AO176" s="945">
        <v>3436055</v>
      </c>
      <c r="AP176" s="945">
        <v>0</v>
      </c>
      <c r="AQ176" s="945">
        <v>68082</v>
      </c>
      <c r="AR176" s="945">
        <v>6667866</v>
      </c>
      <c r="AS176" s="945">
        <v>6542365</v>
      </c>
      <c r="AT176" s="945">
        <v>0</v>
      </c>
      <c r="AU176" s="945">
        <v>125501</v>
      </c>
      <c r="AV176" s="945">
        <v>1468457</v>
      </c>
      <c r="AW176" s="945">
        <v>1440044</v>
      </c>
      <c r="AX176" s="945">
        <v>0</v>
      </c>
      <c r="AY176" s="945">
        <v>28413</v>
      </c>
      <c r="AZ176" s="945">
        <v>8136323</v>
      </c>
      <c r="BA176" s="945">
        <v>7982409</v>
      </c>
      <c r="BB176" s="945">
        <v>0</v>
      </c>
      <c r="BC176" s="945">
        <v>153914</v>
      </c>
      <c r="BD176" s="945">
        <v>0</v>
      </c>
      <c r="BE176" s="945">
        <v>0</v>
      </c>
      <c r="BF176" s="945">
        <v>0</v>
      </c>
      <c r="BG176" s="945">
        <v>0</v>
      </c>
      <c r="BH176" s="945">
        <v>0</v>
      </c>
      <c r="BI176" s="945">
        <v>0</v>
      </c>
      <c r="BJ176" s="945">
        <v>0</v>
      </c>
      <c r="BK176" s="945">
        <v>0</v>
      </c>
      <c r="BL176" s="945">
        <v>0</v>
      </c>
      <c r="BM176" s="945">
        <v>0</v>
      </c>
      <c r="BN176" s="945">
        <v>0</v>
      </c>
      <c r="BO176" s="945">
        <v>0</v>
      </c>
      <c r="BP176" s="945">
        <v>-1227850</v>
      </c>
      <c r="BQ176" s="945">
        <v>-1203293</v>
      </c>
      <c r="BR176" s="945">
        <v>0</v>
      </c>
      <c r="BS176" s="945">
        <v>-24557</v>
      </c>
      <c r="BT176" s="945">
        <v>-2455700</v>
      </c>
      <c r="BU176" s="945">
        <v>66768479</v>
      </c>
      <c r="BV176" s="945">
        <v>-703167</v>
      </c>
      <c r="BW176" s="945">
        <v>-10966</v>
      </c>
      <c r="BX176" s="945">
        <v>0</v>
      </c>
      <c r="BY176" s="945">
        <v>0</v>
      </c>
      <c r="BZ176" s="945">
        <v>43387</v>
      </c>
      <c r="CA176" s="945">
        <v>-3288294</v>
      </c>
      <c r="CB176" s="945">
        <v>0</v>
      </c>
      <c r="CC176" s="945">
        <v>-3159647</v>
      </c>
      <c r="CD176" s="945">
        <v>-2841049</v>
      </c>
      <c r="CE176" s="945">
        <v>-6000696</v>
      </c>
      <c r="CF176" s="945">
        <v>-3654306</v>
      </c>
      <c r="CG176" s="945">
        <v>-1827153</v>
      </c>
      <c r="CH176" s="945">
        <v>-1790609</v>
      </c>
      <c r="CI176" s="945">
        <v>0</v>
      </c>
      <c r="CJ176" s="945">
        <v>-36545</v>
      </c>
      <c r="CK176" s="945">
        <v>-6402252</v>
      </c>
      <c r="CL176" s="945">
        <v>1596842</v>
      </c>
      <c r="CM176" s="945">
        <v>-7048273</v>
      </c>
      <c r="CN176" s="945">
        <v>-134509</v>
      </c>
      <c r="CO176" s="945">
        <v>-5732</v>
      </c>
      <c r="CP176" s="945">
        <v>-5732</v>
      </c>
      <c r="CQ176" s="945">
        <v>-17992</v>
      </c>
      <c r="CR176" s="945">
        <v>0</v>
      </c>
      <c r="CS176" s="945">
        <v>-1290201</v>
      </c>
      <c r="CT176" s="945">
        <v>-87849</v>
      </c>
      <c r="CU176" s="945">
        <v>-315592</v>
      </c>
      <c r="CV176" s="945">
        <v>0</v>
      </c>
      <c r="CW176" s="945">
        <v>0</v>
      </c>
      <c r="CX176" s="945">
        <v>0</v>
      </c>
      <c r="CY176" s="945">
        <v>-6964588</v>
      </c>
      <c r="CZ176" s="945">
        <v>-77312</v>
      </c>
      <c r="DA176" s="945">
        <v>62823446</v>
      </c>
      <c r="DB176" s="945">
        <v>85298422</v>
      </c>
      <c r="DC176" s="945">
        <v>58581119</v>
      </c>
      <c r="DD176" s="945">
        <v>-451212</v>
      </c>
      <c r="DE176" s="945">
        <v>5530642</v>
      </c>
      <c r="DF176" s="945">
        <v>-6415679</v>
      </c>
      <c r="DG176" s="945">
        <v>0</v>
      </c>
      <c r="DH176" s="945">
        <v>-3850347</v>
      </c>
      <c r="DI176" s="945">
        <v>-3654306</v>
      </c>
      <c r="DJ176" s="205"/>
      <c r="DK176" s="205"/>
      <c r="DL176" t="s">
        <v>913</v>
      </c>
      <c r="DM176" t="s">
        <v>913</v>
      </c>
      <c r="DN176" s="1419" t="s">
        <v>5499</v>
      </c>
      <c r="DO176" s="194" t="s">
        <v>4344</v>
      </c>
      <c r="DP176" s="1253" t="s">
        <v>4473</v>
      </c>
    </row>
    <row r="177" spans="1:120" s="194" customFormat="1" x14ac:dyDescent="0.25">
      <c r="A177" s="779">
        <v>173</v>
      </c>
      <c r="B177" s="706" t="s">
        <v>423</v>
      </c>
      <c r="C177" s="1255" t="s">
        <v>424</v>
      </c>
      <c r="D177" s="945">
        <v>237343</v>
      </c>
      <c r="E177" s="945">
        <v>1049958</v>
      </c>
      <c r="F177" s="945">
        <v>3098</v>
      </c>
      <c r="G177" s="945">
        <v>237343</v>
      </c>
      <c r="H177" s="945">
        <v>210994</v>
      </c>
      <c r="I177" s="945">
        <v>0</v>
      </c>
      <c r="J177" s="945">
        <v>0</v>
      </c>
      <c r="K177" s="945">
        <v>0</v>
      </c>
      <c r="L177" s="945">
        <v>0</v>
      </c>
      <c r="M177" s="945">
        <v>0</v>
      </c>
      <c r="N177" s="945">
        <v>0</v>
      </c>
      <c r="O177" s="945">
        <v>0</v>
      </c>
      <c r="P177" s="945">
        <v>0</v>
      </c>
      <c r="Q177" s="945">
        <v>0</v>
      </c>
      <c r="R177" s="945">
        <v>17081625</v>
      </c>
      <c r="S177" s="945">
        <v>49250</v>
      </c>
      <c r="T177" s="945">
        <v>2418865</v>
      </c>
      <c r="U177" s="945">
        <v>0</v>
      </c>
      <c r="V177" s="945">
        <v>49079</v>
      </c>
      <c r="W177" s="945">
        <v>109450</v>
      </c>
      <c r="X177" s="945">
        <v>0</v>
      </c>
      <c r="Y177" s="945">
        <v>2221</v>
      </c>
      <c r="Z177" s="945">
        <v>14700</v>
      </c>
      <c r="AA177" s="945">
        <v>0</v>
      </c>
      <c r="AB177" s="945">
        <v>300</v>
      </c>
      <c r="AC177" s="945">
        <v>8995</v>
      </c>
      <c r="AD177" s="945">
        <v>0</v>
      </c>
      <c r="AE177" s="945">
        <v>184</v>
      </c>
      <c r="AF177" s="945">
        <v>0</v>
      </c>
      <c r="AG177" s="945">
        <v>0</v>
      </c>
      <c r="AH177" s="945">
        <v>0</v>
      </c>
      <c r="AI177" s="945">
        <v>0</v>
      </c>
      <c r="AJ177" s="945">
        <v>0</v>
      </c>
      <c r="AK177" s="945">
        <v>0</v>
      </c>
      <c r="AL177" s="945">
        <v>238248</v>
      </c>
      <c r="AM177" s="945">
        <v>0</v>
      </c>
      <c r="AN177" s="945">
        <v>4825</v>
      </c>
      <c r="AO177" s="945">
        <v>1760793</v>
      </c>
      <c r="AP177" s="945">
        <v>0</v>
      </c>
      <c r="AQ177" s="945">
        <v>35935</v>
      </c>
      <c r="AR177" s="945">
        <v>6065956</v>
      </c>
      <c r="AS177" s="945">
        <v>5945389</v>
      </c>
      <c r="AT177" s="945">
        <v>0</v>
      </c>
      <c r="AU177" s="945">
        <v>120567</v>
      </c>
      <c r="AV177" s="945">
        <v>1083009</v>
      </c>
      <c r="AW177" s="945">
        <v>1061427</v>
      </c>
      <c r="AX177" s="945">
        <v>0</v>
      </c>
      <c r="AY177" s="945">
        <v>21582</v>
      </c>
      <c r="AZ177" s="945">
        <v>7148965</v>
      </c>
      <c r="BA177" s="945">
        <v>7006816</v>
      </c>
      <c r="BB177" s="945">
        <v>0</v>
      </c>
      <c r="BC177" s="945">
        <v>142149</v>
      </c>
      <c r="BD177" s="945">
        <v>0</v>
      </c>
      <c r="BE177" s="945">
        <v>0</v>
      </c>
      <c r="BF177" s="945">
        <v>0</v>
      </c>
      <c r="BG177" s="945">
        <v>0</v>
      </c>
      <c r="BH177" s="945">
        <v>0</v>
      </c>
      <c r="BI177" s="945">
        <v>0</v>
      </c>
      <c r="BJ177" s="945">
        <v>0</v>
      </c>
      <c r="BK177" s="945">
        <v>0</v>
      </c>
      <c r="BL177" s="945">
        <v>0</v>
      </c>
      <c r="BM177" s="945">
        <v>0</v>
      </c>
      <c r="BN177" s="945">
        <v>0</v>
      </c>
      <c r="BO177" s="945">
        <v>0</v>
      </c>
      <c r="BP177" s="945">
        <v>-2637160</v>
      </c>
      <c r="BQ177" s="945">
        <v>-2584417</v>
      </c>
      <c r="BR177" s="945">
        <v>0</v>
      </c>
      <c r="BS177" s="945">
        <v>-52743</v>
      </c>
      <c r="BT177" s="945">
        <v>-5274320</v>
      </c>
      <c r="BU177" s="945">
        <v>66173230</v>
      </c>
      <c r="BV177" s="945">
        <v>-4372</v>
      </c>
      <c r="BW177" s="945">
        <v>0</v>
      </c>
      <c r="BX177" s="945">
        <v>0</v>
      </c>
      <c r="BY177" s="945">
        <v>0</v>
      </c>
      <c r="BZ177" s="945">
        <v>8681</v>
      </c>
      <c r="CA177" s="945">
        <v>-2751016</v>
      </c>
      <c r="CB177" s="945">
        <v>0</v>
      </c>
      <c r="CC177" s="945">
        <v>-4910350</v>
      </c>
      <c r="CD177" s="945">
        <v>-2975075</v>
      </c>
      <c r="CE177" s="945">
        <v>-7885425</v>
      </c>
      <c r="CF177" s="945">
        <v>-6041015</v>
      </c>
      <c r="CG177" s="945">
        <v>-3020506</v>
      </c>
      <c r="CH177" s="945">
        <v>-2960098</v>
      </c>
      <c r="CI177" s="945">
        <v>0</v>
      </c>
      <c r="CJ177" s="945">
        <v>-60412</v>
      </c>
      <c r="CK177" s="945">
        <v>-7013446</v>
      </c>
      <c r="CL177" s="945">
        <v>1560829</v>
      </c>
      <c r="CM177" s="945">
        <v>-4489358</v>
      </c>
      <c r="CN177" s="945">
        <v>-88439</v>
      </c>
      <c r="CO177" s="945">
        <v>0</v>
      </c>
      <c r="CP177" s="945">
        <v>0</v>
      </c>
      <c r="CQ177" s="945">
        <v>-18836</v>
      </c>
      <c r="CR177" s="945">
        <v>-10138</v>
      </c>
      <c r="CS177" s="945">
        <v>-2580508</v>
      </c>
      <c r="CT177" s="945">
        <v>-308314</v>
      </c>
      <c r="CU177" s="945">
        <v>-45592</v>
      </c>
      <c r="CV177" s="945">
        <v>-22110</v>
      </c>
      <c r="CW177" s="945">
        <v>0</v>
      </c>
      <c r="CX177" s="945">
        <v>0</v>
      </c>
      <c r="CY177" s="945">
        <v>-3557895</v>
      </c>
      <c r="CZ177" s="945">
        <v>-24285</v>
      </c>
      <c r="DA177" s="945">
        <v>60450406</v>
      </c>
      <c r="DB177" s="945">
        <v>79326147</v>
      </c>
      <c r="DC177" s="945">
        <v>58938743</v>
      </c>
      <c r="DD177" s="945">
        <v>-711858</v>
      </c>
      <c r="DE177" s="945">
        <v>7640334</v>
      </c>
      <c r="DF177" s="945">
        <v>-3302981</v>
      </c>
      <c r="DG177" s="945">
        <v>0</v>
      </c>
      <c r="DH177" s="945">
        <v>-3146305</v>
      </c>
      <c r="DI177" s="945">
        <v>-6041015</v>
      </c>
      <c r="DJ177" s="205"/>
      <c r="DK177" s="205"/>
      <c r="DL177" t="s">
        <v>913</v>
      </c>
      <c r="DM177" t="s">
        <v>913</v>
      </c>
      <c r="DN177" s="1419" t="s">
        <v>5499</v>
      </c>
      <c r="DO177" s="194" t="s">
        <v>4345</v>
      </c>
      <c r="DP177" s="1253" t="s">
        <v>938</v>
      </c>
    </row>
    <row r="178" spans="1:120" s="194" customFormat="1" x14ac:dyDescent="0.25">
      <c r="A178" s="199">
        <v>174</v>
      </c>
      <c r="B178" s="706" t="s">
        <v>425</v>
      </c>
      <c r="C178" s="1255" t="s">
        <v>426</v>
      </c>
      <c r="D178" s="945">
        <v>120368</v>
      </c>
      <c r="E178" s="945">
        <v>1652793</v>
      </c>
      <c r="F178" s="945">
        <v>0</v>
      </c>
      <c r="G178" s="945">
        <v>120368</v>
      </c>
      <c r="H178" s="945">
        <v>0</v>
      </c>
      <c r="I178" s="945">
        <v>3477</v>
      </c>
      <c r="J178" s="945">
        <v>0</v>
      </c>
      <c r="K178" s="945">
        <v>0</v>
      </c>
      <c r="L178" s="945">
        <v>0</v>
      </c>
      <c r="M178" s="945">
        <v>0</v>
      </c>
      <c r="N178" s="945">
        <v>0</v>
      </c>
      <c r="O178" s="945">
        <v>0</v>
      </c>
      <c r="P178" s="945">
        <v>0</v>
      </c>
      <c r="Q178" s="945">
        <v>0</v>
      </c>
      <c r="R178" s="945">
        <v>8697725</v>
      </c>
      <c r="S178" s="945">
        <v>0</v>
      </c>
      <c r="T178" s="945">
        <v>721193</v>
      </c>
      <c r="U178" s="945">
        <v>180298</v>
      </c>
      <c r="V178" s="945">
        <v>0</v>
      </c>
      <c r="W178" s="945">
        <v>45228</v>
      </c>
      <c r="X178" s="945">
        <v>11307</v>
      </c>
      <c r="Y178" s="945">
        <v>0</v>
      </c>
      <c r="Z178" s="945">
        <v>0</v>
      </c>
      <c r="AA178" s="945">
        <v>0</v>
      </c>
      <c r="AB178" s="945">
        <v>0</v>
      </c>
      <c r="AC178" s="945">
        <v>0</v>
      </c>
      <c r="AD178" s="945">
        <v>0</v>
      </c>
      <c r="AE178" s="945">
        <v>0</v>
      </c>
      <c r="AF178" s="945">
        <v>4762</v>
      </c>
      <c r="AG178" s="945">
        <v>1191</v>
      </c>
      <c r="AH178" s="945">
        <v>0</v>
      </c>
      <c r="AI178" s="945">
        <v>0</v>
      </c>
      <c r="AJ178" s="945">
        <v>0</v>
      </c>
      <c r="AK178" s="945">
        <v>0</v>
      </c>
      <c r="AL178" s="945">
        <v>135794</v>
      </c>
      <c r="AM178" s="945">
        <v>33948</v>
      </c>
      <c r="AN178" s="945">
        <v>0</v>
      </c>
      <c r="AO178" s="945">
        <v>927234</v>
      </c>
      <c r="AP178" s="945">
        <v>231809</v>
      </c>
      <c r="AQ178" s="945">
        <v>0</v>
      </c>
      <c r="AR178" s="945">
        <v>6513220</v>
      </c>
      <c r="AS178" s="945">
        <v>5210696</v>
      </c>
      <c r="AT178" s="945">
        <v>1302524</v>
      </c>
      <c r="AU178" s="945">
        <v>0</v>
      </c>
      <c r="AV178" s="945">
        <v>513291</v>
      </c>
      <c r="AW178" s="945">
        <v>410633</v>
      </c>
      <c r="AX178" s="945">
        <v>102658</v>
      </c>
      <c r="AY178" s="945">
        <v>0</v>
      </c>
      <c r="AZ178" s="945">
        <v>7026511</v>
      </c>
      <c r="BA178" s="945">
        <v>5621329</v>
      </c>
      <c r="BB178" s="945">
        <v>1405182</v>
      </c>
      <c r="BC178" s="945">
        <v>0</v>
      </c>
      <c r="BD178" s="945">
        <v>0</v>
      </c>
      <c r="BE178" s="945">
        <v>0</v>
      </c>
      <c r="BF178" s="945">
        <v>0</v>
      </c>
      <c r="BG178" s="945">
        <v>0</v>
      </c>
      <c r="BH178" s="945">
        <v>0</v>
      </c>
      <c r="BI178" s="945">
        <v>0</v>
      </c>
      <c r="BJ178" s="945">
        <v>0</v>
      </c>
      <c r="BK178" s="945">
        <v>0</v>
      </c>
      <c r="BL178" s="945">
        <v>0</v>
      </c>
      <c r="BM178" s="945">
        <v>0</v>
      </c>
      <c r="BN178" s="945">
        <v>0</v>
      </c>
      <c r="BO178" s="945">
        <v>0</v>
      </c>
      <c r="BP178" s="945">
        <v>2514754</v>
      </c>
      <c r="BQ178" s="945">
        <v>2011803</v>
      </c>
      <c r="BR178" s="945">
        <v>502951</v>
      </c>
      <c r="BS178" s="945">
        <v>0</v>
      </c>
      <c r="BT178" s="945">
        <v>5029509</v>
      </c>
      <c r="BU178" s="945">
        <v>75065041</v>
      </c>
      <c r="BV178" s="945">
        <v>279089</v>
      </c>
      <c r="BW178" s="945">
        <v>0</v>
      </c>
      <c r="BX178" s="945">
        <v>0</v>
      </c>
      <c r="BY178" s="945">
        <v>0</v>
      </c>
      <c r="BZ178" s="945">
        <v>50421</v>
      </c>
      <c r="CA178" s="945">
        <v>-590898</v>
      </c>
      <c r="CB178" s="945">
        <v>0</v>
      </c>
      <c r="CC178" s="945">
        <v>-793</v>
      </c>
      <c r="CD178" s="945">
        <v>-572934</v>
      </c>
      <c r="CE178" s="945">
        <v>-573727</v>
      </c>
      <c r="CF178" s="945">
        <v>14530295</v>
      </c>
      <c r="CG178" s="945">
        <v>7265150</v>
      </c>
      <c r="CH178" s="945">
        <v>5812119</v>
      </c>
      <c r="CI178" s="945">
        <v>1453028</v>
      </c>
      <c r="CJ178" s="945">
        <v>0</v>
      </c>
      <c r="CK178" s="945">
        <v>-2531237</v>
      </c>
      <c r="CL178" s="945">
        <v>1803404</v>
      </c>
      <c r="CM178" s="945">
        <v>-1122548</v>
      </c>
      <c r="CN178" s="945">
        <v>-34177</v>
      </c>
      <c r="CO178" s="945">
        <v>-11675</v>
      </c>
      <c r="CP178" s="945">
        <v>0</v>
      </c>
      <c r="CQ178" s="945">
        <v>0</v>
      </c>
      <c r="CR178" s="945">
        <v>0</v>
      </c>
      <c r="CS178" s="945">
        <v>-1749011</v>
      </c>
      <c r="CT178" s="945">
        <v>-11156</v>
      </c>
      <c r="CU178" s="945">
        <v>-18174</v>
      </c>
      <c r="CV178" s="945">
        <v>-756</v>
      </c>
      <c r="CW178" s="945">
        <v>-11675</v>
      </c>
      <c r="CX178" s="945">
        <v>0</v>
      </c>
      <c r="CY178" s="945">
        <v>-2135829</v>
      </c>
      <c r="CZ178" s="945">
        <v>0</v>
      </c>
      <c r="DA178" s="945">
        <v>77346689</v>
      </c>
      <c r="DB178" s="945">
        <v>81149032</v>
      </c>
      <c r="DC178" s="945">
        <v>70645038</v>
      </c>
      <c r="DD178" s="945">
        <v>-509150</v>
      </c>
      <c r="DE178" s="945">
        <v>2558626</v>
      </c>
      <c r="DF178" s="945">
        <v>-1190816</v>
      </c>
      <c r="DG178" s="945">
        <v>0</v>
      </c>
      <c r="DH178" s="945">
        <v>-2385329</v>
      </c>
      <c r="DI178" s="945">
        <v>14530295</v>
      </c>
      <c r="DJ178" s="205"/>
      <c r="DK178" s="205"/>
      <c r="DL178" t="s">
        <v>913</v>
      </c>
      <c r="DM178" t="s">
        <v>914</v>
      </c>
      <c r="DN178" s="1419" t="s">
        <v>5499</v>
      </c>
      <c r="DO178" s="194" t="s">
        <v>4346</v>
      </c>
      <c r="DP178" s="1253" t="s">
        <v>4474</v>
      </c>
    </row>
    <row r="179" spans="1:120" s="194" customFormat="1" x14ac:dyDescent="0.25">
      <c r="A179" s="779">
        <v>175</v>
      </c>
      <c r="B179" s="706" t="s">
        <v>427</v>
      </c>
      <c r="C179" s="1255" t="s">
        <v>428</v>
      </c>
      <c r="D179" s="945">
        <v>167587</v>
      </c>
      <c r="E179" s="945">
        <v>657586</v>
      </c>
      <c r="F179" s="945">
        <v>5024</v>
      </c>
      <c r="G179" s="945">
        <v>167587</v>
      </c>
      <c r="H179" s="945">
        <v>4091362</v>
      </c>
      <c r="I179" s="945">
        <v>254721</v>
      </c>
      <c r="J179" s="945">
        <v>0</v>
      </c>
      <c r="K179" s="945">
        <v>0</v>
      </c>
      <c r="L179" s="945">
        <v>0</v>
      </c>
      <c r="M179" s="945">
        <v>0</v>
      </c>
      <c r="N179" s="945">
        <v>0</v>
      </c>
      <c r="O179" s="945">
        <v>0</v>
      </c>
      <c r="P179" s="945">
        <v>0</v>
      </c>
      <c r="Q179" s="945">
        <v>0</v>
      </c>
      <c r="R179" s="945">
        <v>15721150</v>
      </c>
      <c r="S179" s="945">
        <v>0</v>
      </c>
      <c r="T179" s="945">
        <v>1030164</v>
      </c>
      <c r="U179" s="945">
        <v>228456</v>
      </c>
      <c r="V179" s="945">
        <v>25384</v>
      </c>
      <c r="W179" s="945">
        <v>81750</v>
      </c>
      <c r="X179" s="945">
        <v>18394</v>
      </c>
      <c r="Y179" s="945">
        <v>2044</v>
      </c>
      <c r="Z179" s="945">
        <v>1314</v>
      </c>
      <c r="AA179" s="945">
        <v>296</v>
      </c>
      <c r="AB179" s="945">
        <v>33</v>
      </c>
      <c r="AC179" s="945">
        <v>2166</v>
      </c>
      <c r="AD179" s="945">
        <v>487</v>
      </c>
      <c r="AE179" s="945">
        <v>54</v>
      </c>
      <c r="AF179" s="945">
        <v>1365</v>
      </c>
      <c r="AG179" s="945">
        <v>307</v>
      </c>
      <c r="AH179" s="945">
        <v>34</v>
      </c>
      <c r="AI179" s="945">
        <v>600</v>
      </c>
      <c r="AJ179" s="945">
        <v>135</v>
      </c>
      <c r="AK179" s="945">
        <v>15</v>
      </c>
      <c r="AL179" s="945">
        <v>132207</v>
      </c>
      <c r="AM179" s="945">
        <v>29397</v>
      </c>
      <c r="AN179" s="945">
        <v>3266</v>
      </c>
      <c r="AO179" s="945">
        <v>784868</v>
      </c>
      <c r="AP179" s="945">
        <v>176595</v>
      </c>
      <c r="AQ179" s="945">
        <v>19622</v>
      </c>
      <c r="AR179" s="945">
        <v>10346976</v>
      </c>
      <c r="AS179" s="945">
        <v>8423940</v>
      </c>
      <c r="AT179" s="945">
        <v>1730732</v>
      </c>
      <c r="AU179" s="945">
        <v>192304</v>
      </c>
      <c r="AV179" s="945">
        <v>569752</v>
      </c>
      <c r="AW179" s="945">
        <v>456614</v>
      </c>
      <c r="AX179" s="945">
        <v>101824</v>
      </c>
      <c r="AY179" s="945">
        <v>11314</v>
      </c>
      <c r="AZ179" s="945">
        <v>10916728</v>
      </c>
      <c r="BA179" s="945">
        <v>8880554</v>
      </c>
      <c r="BB179" s="945">
        <v>1832556</v>
      </c>
      <c r="BC179" s="945">
        <v>203618</v>
      </c>
      <c r="BD179" s="945">
        <v>0</v>
      </c>
      <c r="BE179" s="945">
        <v>0</v>
      </c>
      <c r="BF179" s="945">
        <v>0</v>
      </c>
      <c r="BG179" s="945">
        <v>0</v>
      </c>
      <c r="BH179" s="945">
        <v>0</v>
      </c>
      <c r="BI179" s="945">
        <v>0</v>
      </c>
      <c r="BJ179" s="945">
        <v>0</v>
      </c>
      <c r="BK179" s="945">
        <v>0</v>
      </c>
      <c r="BL179" s="945">
        <v>0</v>
      </c>
      <c r="BM179" s="945">
        <v>0</v>
      </c>
      <c r="BN179" s="945">
        <v>0</v>
      </c>
      <c r="BO179" s="945">
        <v>0</v>
      </c>
      <c r="BP179" s="945">
        <v>1354003</v>
      </c>
      <c r="BQ179" s="945">
        <v>1083203</v>
      </c>
      <c r="BR179" s="945">
        <v>243721</v>
      </c>
      <c r="BS179" s="945">
        <v>27080</v>
      </c>
      <c r="BT179" s="945">
        <v>2708007</v>
      </c>
      <c r="BU179" s="945">
        <v>110385621</v>
      </c>
      <c r="BV179" s="945">
        <v>-1694268</v>
      </c>
      <c r="BW179" s="945">
        <v>-47681</v>
      </c>
      <c r="BX179" s="945">
        <v>11118</v>
      </c>
      <c r="BY179" s="945">
        <v>0</v>
      </c>
      <c r="BZ179" s="945">
        <v>21697</v>
      </c>
      <c r="CA179" s="945">
        <v>-2206085</v>
      </c>
      <c r="CB179" s="945">
        <v>-8457</v>
      </c>
      <c r="CC179" s="945">
        <v>-4629513</v>
      </c>
      <c r="CD179" s="945">
        <v>-1480713</v>
      </c>
      <c r="CE179" s="945">
        <v>-6118683</v>
      </c>
      <c r="CF179" s="945">
        <v>-1114001</v>
      </c>
      <c r="CG179" s="945">
        <v>-557004</v>
      </c>
      <c r="CH179" s="945">
        <v>-445598</v>
      </c>
      <c r="CI179" s="945">
        <v>-100260</v>
      </c>
      <c r="CJ179" s="945">
        <v>-11139</v>
      </c>
      <c r="CK179" s="945">
        <v>-3707237</v>
      </c>
      <c r="CL179" s="945">
        <v>2548043</v>
      </c>
      <c r="CM179" s="945">
        <v>-2314075</v>
      </c>
      <c r="CN179" s="945">
        <v>-25304</v>
      </c>
      <c r="CO179" s="945">
        <v>-3314</v>
      </c>
      <c r="CP179" s="945">
        <v>-3315</v>
      </c>
      <c r="CQ179" s="945">
        <v>-5510</v>
      </c>
      <c r="CR179" s="945">
        <v>0</v>
      </c>
      <c r="CS179" s="945">
        <v>-1514244</v>
      </c>
      <c r="CT179" s="945">
        <v>-94561</v>
      </c>
      <c r="CU179" s="945">
        <v>-36215</v>
      </c>
      <c r="CV179" s="945">
        <v>-1592</v>
      </c>
      <c r="CW179" s="945">
        <v>0</v>
      </c>
      <c r="CX179" s="945">
        <v>0</v>
      </c>
      <c r="CY179" s="945">
        <v>-1926637</v>
      </c>
      <c r="CZ179" s="945">
        <v>0</v>
      </c>
      <c r="DA179" s="945">
        <v>95974950</v>
      </c>
      <c r="DB179" s="945">
        <v>109887419</v>
      </c>
      <c r="DC179" s="945">
        <v>96778622</v>
      </c>
      <c r="DD179" s="945">
        <v>-126823</v>
      </c>
      <c r="DE179" s="945">
        <v>3789239</v>
      </c>
      <c r="DF179" s="945">
        <v>-1876241</v>
      </c>
      <c r="DG179" s="945">
        <v>0</v>
      </c>
      <c r="DH179" s="945">
        <v>-1563867</v>
      </c>
      <c r="DI179" s="945">
        <v>-1114001</v>
      </c>
      <c r="DJ179" s="1269" t="s">
        <v>914</v>
      </c>
      <c r="DK179" s="205"/>
      <c r="DL179" t="s">
        <v>914</v>
      </c>
      <c r="DM179" t="s">
        <v>914</v>
      </c>
      <c r="DN179" s="1419" t="s">
        <v>5499</v>
      </c>
      <c r="DO179" s="194" t="s">
        <v>4347</v>
      </c>
      <c r="DP179" s="1253" t="s">
        <v>4469</v>
      </c>
    </row>
    <row r="180" spans="1:120" s="194" customFormat="1" x14ac:dyDescent="0.25">
      <c r="A180" s="199">
        <v>176</v>
      </c>
      <c r="B180" s="706" t="s">
        <v>777</v>
      </c>
      <c r="C180" s="1255" t="s">
        <v>4125</v>
      </c>
      <c r="D180" s="945">
        <v>1189637</v>
      </c>
      <c r="E180" s="945">
        <v>8465745</v>
      </c>
      <c r="F180" s="945">
        <v>0</v>
      </c>
      <c r="G180" s="945">
        <v>1189637</v>
      </c>
      <c r="H180" s="945">
        <v>0</v>
      </c>
      <c r="I180" s="945">
        <v>13584404</v>
      </c>
      <c r="J180" s="945">
        <v>0</v>
      </c>
      <c r="K180" s="945">
        <v>0</v>
      </c>
      <c r="L180" s="945">
        <v>0</v>
      </c>
      <c r="M180" s="945">
        <v>0</v>
      </c>
      <c r="N180" s="945">
        <v>0</v>
      </c>
      <c r="O180" s="945">
        <v>0</v>
      </c>
      <c r="P180" s="945">
        <v>0</v>
      </c>
      <c r="Q180" s="945">
        <v>0</v>
      </c>
      <c r="R180" s="945">
        <v>88605685</v>
      </c>
      <c r="S180" s="945">
        <v>0</v>
      </c>
      <c r="T180" s="945">
        <v>12541454</v>
      </c>
      <c r="U180" s="945">
        <v>0</v>
      </c>
      <c r="V180" s="945">
        <v>255948</v>
      </c>
      <c r="W180" s="945">
        <v>564418</v>
      </c>
      <c r="X180" s="945">
        <v>0</v>
      </c>
      <c r="Y180" s="945">
        <v>11519</v>
      </c>
      <c r="Z180" s="945">
        <v>40915</v>
      </c>
      <c r="AA180" s="945">
        <v>0</v>
      </c>
      <c r="AB180" s="945">
        <v>835</v>
      </c>
      <c r="AC180" s="945">
        <v>58029</v>
      </c>
      <c r="AD180" s="945">
        <v>0</v>
      </c>
      <c r="AE180" s="945">
        <v>1184</v>
      </c>
      <c r="AF180" s="945">
        <v>81345</v>
      </c>
      <c r="AG180" s="945">
        <v>0</v>
      </c>
      <c r="AH180" s="945">
        <v>1660</v>
      </c>
      <c r="AI180" s="945">
        <v>2002</v>
      </c>
      <c r="AJ180" s="945">
        <v>0</v>
      </c>
      <c r="AK180" s="945">
        <v>41</v>
      </c>
      <c r="AL180" s="945">
        <v>1211428</v>
      </c>
      <c r="AM180" s="945">
        <v>0</v>
      </c>
      <c r="AN180" s="945">
        <v>24723</v>
      </c>
      <c r="AO180" s="945">
        <v>16882398</v>
      </c>
      <c r="AP180" s="945">
        <v>0</v>
      </c>
      <c r="AQ180" s="945">
        <v>344539</v>
      </c>
      <c r="AR180" s="945">
        <v>21106881</v>
      </c>
      <c r="AS180" s="945">
        <v>20735563</v>
      </c>
      <c r="AT180" s="945">
        <v>0</v>
      </c>
      <c r="AU180" s="945">
        <v>371318</v>
      </c>
      <c r="AV180" s="945">
        <v>7318490</v>
      </c>
      <c r="AW180" s="945">
        <v>7172120</v>
      </c>
      <c r="AX180" s="945">
        <v>0</v>
      </c>
      <c r="AY180" s="945">
        <v>146370</v>
      </c>
      <c r="AZ180" s="945">
        <v>28425371</v>
      </c>
      <c r="BA180" s="945">
        <v>27907683</v>
      </c>
      <c r="BB180" s="945">
        <v>0</v>
      </c>
      <c r="BC180" s="945">
        <v>517688</v>
      </c>
      <c r="BD180" s="945">
        <v>0</v>
      </c>
      <c r="BE180" s="945">
        <v>0</v>
      </c>
      <c r="BF180" s="945">
        <v>0</v>
      </c>
      <c r="BG180" s="945">
        <v>0</v>
      </c>
      <c r="BH180" s="945">
        <v>0</v>
      </c>
      <c r="BI180" s="945">
        <v>0</v>
      </c>
      <c r="BJ180" s="945">
        <v>0</v>
      </c>
      <c r="BK180" s="945">
        <v>0</v>
      </c>
      <c r="BL180" s="945">
        <v>0</v>
      </c>
      <c r="BM180" s="945">
        <v>0</v>
      </c>
      <c r="BN180" s="945">
        <v>0</v>
      </c>
      <c r="BO180" s="945">
        <v>0</v>
      </c>
      <c r="BP180" s="945">
        <v>3040800</v>
      </c>
      <c r="BQ180" s="945">
        <v>2979984</v>
      </c>
      <c r="BR180" s="945">
        <v>0</v>
      </c>
      <c r="BS180" s="945">
        <v>60816</v>
      </c>
      <c r="BT180" s="945">
        <v>6081599</v>
      </c>
      <c r="BU180" s="945">
        <v>196439885</v>
      </c>
      <c r="BV180" s="945">
        <v>-1872169</v>
      </c>
      <c r="BW180" s="945">
        <v>0</v>
      </c>
      <c r="BX180" s="945">
        <v>0</v>
      </c>
      <c r="BY180" s="945">
        <v>0</v>
      </c>
      <c r="BZ180" s="945">
        <v>86824</v>
      </c>
      <c r="CA180" s="945">
        <v>-7184068</v>
      </c>
      <c r="CB180" s="945">
        <v>0</v>
      </c>
      <c r="CC180" s="945">
        <v>-12485458</v>
      </c>
      <c r="CD180" s="945">
        <v>-7245543</v>
      </c>
      <c r="CE180" s="945">
        <v>-19731001</v>
      </c>
      <c r="CF180" s="945">
        <v>290875</v>
      </c>
      <c r="CG180" s="945">
        <v>145459</v>
      </c>
      <c r="CH180" s="945">
        <v>238105</v>
      </c>
      <c r="CI180" s="945">
        <v>-95592</v>
      </c>
      <c r="CJ180" s="945">
        <v>2906</v>
      </c>
      <c r="CK180" s="945">
        <v>-36540169</v>
      </c>
      <c r="CL180" s="945">
        <v>4839423</v>
      </c>
      <c r="CM180" s="945">
        <v>-14138938</v>
      </c>
      <c r="CN180" s="945">
        <v>-521650</v>
      </c>
      <c r="CO180" s="945">
        <v>-186295</v>
      </c>
      <c r="CP180" s="945">
        <v>-184856</v>
      </c>
      <c r="CQ180" s="945">
        <v>-132463</v>
      </c>
      <c r="CR180" s="945">
        <v>-119136</v>
      </c>
      <c r="CS180" s="945">
        <v>-6770545</v>
      </c>
      <c r="CT180" s="945">
        <v>-637412</v>
      </c>
      <c r="CU180" s="945">
        <v>-167783</v>
      </c>
      <c r="CV180" s="945">
        <v>-10419</v>
      </c>
      <c r="CW180" s="945">
        <v>0</v>
      </c>
      <c r="CX180" s="945">
        <v>0</v>
      </c>
      <c r="CY180" s="945">
        <v>-32292693</v>
      </c>
      <c r="CZ180" s="945">
        <v>0</v>
      </c>
      <c r="DA180" s="945">
        <v>187432268</v>
      </c>
      <c r="DB180" s="945">
        <v>295108030</v>
      </c>
      <c r="DC180" s="945">
        <v>192830755</v>
      </c>
      <c r="DD180" s="945">
        <v>-477330</v>
      </c>
      <c r="DE180" s="945">
        <v>13475283</v>
      </c>
      <c r="DF180" s="945">
        <v>-7923648</v>
      </c>
      <c r="DG180" s="945" t="s">
        <v>913</v>
      </c>
      <c r="DH180" s="945" t="s">
        <v>913</v>
      </c>
      <c r="DI180" s="945">
        <v>290875</v>
      </c>
      <c r="DJ180" s="205"/>
      <c r="DK180" s="205"/>
      <c r="DL180" t="s">
        <v>914</v>
      </c>
      <c r="DM180" t="s">
        <v>913</v>
      </c>
      <c r="DN180" s="1419" t="s">
        <v>5499</v>
      </c>
      <c r="DO180" s="194" t="s">
        <v>4348</v>
      </c>
      <c r="DP180" s="1253" t="s">
        <v>4472</v>
      </c>
    </row>
    <row r="181" spans="1:120" s="194" customFormat="1" x14ac:dyDescent="0.25">
      <c r="A181" s="779">
        <v>177</v>
      </c>
      <c r="B181" s="706" t="s">
        <v>429</v>
      </c>
      <c r="C181" s="1255" t="s">
        <v>430</v>
      </c>
      <c r="D181" s="945">
        <v>509427</v>
      </c>
      <c r="E181" s="945">
        <v>3906332</v>
      </c>
      <c r="F181" s="945">
        <v>35730</v>
      </c>
      <c r="G181" s="945">
        <v>509427</v>
      </c>
      <c r="H181" s="945">
        <v>429282</v>
      </c>
      <c r="I181" s="945">
        <v>6219457</v>
      </c>
      <c r="J181" s="945">
        <v>0</v>
      </c>
      <c r="K181" s="945">
        <v>0</v>
      </c>
      <c r="L181" s="945">
        <v>0</v>
      </c>
      <c r="M181" s="945">
        <v>0</v>
      </c>
      <c r="N181" s="945">
        <v>24639</v>
      </c>
      <c r="O181" s="945">
        <v>0</v>
      </c>
      <c r="P181" s="945">
        <v>0</v>
      </c>
      <c r="Q181" s="945">
        <v>0</v>
      </c>
      <c r="R181" s="945">
        <v>36146950</v>
      </c>
      <c r="S181" s="945">
        <v>84500</v>
      </c>
      <c r="T181" s="945">
        <v>4935614</v>
      </c>
      <c r="U181" s="945">
        <v>0</v>
      </c>
      <c r="V181" s="945">
        <v>0</v>
      </c>
      <c r="W181" s="945">
        <v>236054</v>
      </c>
      <c r="X181" s="945">
        <v>0</v>
      </c>
      <c r="Y181" s="945">
        <v>0</v>
      </c>
      <c r="Z181" s="945">
        <v>13352</v>
      </c>
      <c r="AA181" s="945">
        <v>0</v>
      </c>
      <c r="AB181" s="945">
        <v>0</v>
      </c>
      <c r="AC181" s="945">
        <v>30489</v>
      </c>
      <c r="AD181" s="945">
        <v>0</v>
      </c>
      <c r="AE181" s="945">
        <v>0</v>
      </c>
      <c r="AF181" s="945">
        <v>28606</v>
      </c>
      <c r="AG181" s="945">
        <v>0</v>
      </c>
      <c r="AH181" s="945">
        <v>0</v>
      </c>
      <c r="AI181" s="945">
        <v>750</v>
      </c>
      <c r="AJ181" s="945">
        <v>0</v>
      </c>
      <c r="AK181" s="945">
        <v>0</v>
      </c>
      <c r="AL181" s="945">
        <v>542197</v>
      </c>
      <c r="AM181" s="945">
        <v>0</v>
      </c>
      <c r="AN181" s="945">
        <v>0</v>
      </c>
      <c r="AO181" s="945">
        <v>6150055</v>
      </c>
      <c r="AP181" s="945">
        <v>0</v>
      </c>
      <c r="AQ181" s="945">
        <v>0</v>
      </c>
      <c r="AR181" s="945">
        <v>8870646</v>
      </c>
      <c r="AS181" s="945">
        <v>8870646</v>
      </c>
      <c r="AT181" s="945">
        <v>0</v>
      </c>
      <c r="AU181" s="945">
        <v>0</v>
      </c>
      <c r="AV181" s="945">
        <v>2713863</v>
      </c>
      <c r="AW181" s="945">
        <v>2713863</v>
      </c>
      <c r="AX181" s="945">
        <v>0</v>
      </c>
      <c r="AY181" s="945">
        <v>0</v>
      </c>
      <c r="AZ181" s="945">
        <v>11584509</v>
      </c>
      <c r="BA181" s="945">
        <v>11584509</v>
      </c>
      <c r="BB181" s="945">
        <v>0</v>
      </c>
      <c r="BC181" s="945">
        <v>0</v>
      </c>
      <c r="BD181" s="945">
        <v>0</v>
      </c>
      <c r="BE181" s="945">
        <v>0</v>
      </c>
      <c r="BF181" s="945">
        <v>0</v>
      </c>
      <c r="BG181" s="945">
        <v>0</v>
      </c>
      <c r="BH181" s="945">
        <v>0</v>
      </c>
      <c r="BI181" s="945">
        <v>0</v>
      </c>
      <c r="BJ181" s="945">
        <v>0</v>
      </c>
      <c r="BK181" s="945">
        <v>0</v>
      </c>
      <c r="BL181" s="945">
        <v>0</v>
      </c>
      <c r="BM181" s="945">
        <v>0</v>
      </c>
      <c r="BN181" s="945">
        <v>0</v>
      </c>
      <c r="BO181" s="945">
        <v>0</v>
      </c>
      <c r="BP181" s="945">
        <v>3471354</v>
      </c>
      <c r="BQ181" s="945">
        <v>3471354</v>
      </c>
      <c r="BR181" s="945">
        <v>0</v>
      </c>
      <c r="BS181" s="945">
        <v>0</v>
      </c>
      <c r="BT181" s="945">
        <v>6942707</v>
      </c>
      <c r="BU181" s="945">
        <v>80936070</v>
      </c>
      <c r="BV181" s="945">
        <v>-2175810</v>
      </c>
      <c r="BW181" s="945">
        <v>0</v>
      </c>
      <c r="BX181" s="945">
        <v>0</v>
      </c>
      <c r="BY181" s="945">
        <v>0</v>
      </c>
      <c r="BZ181" s="945">
        <v>38694</v>
      </c>
      <c r="CA181" s="945">
        <v>-5715107</v>
      </c>
      <c r="CB181" s="945">
        <v>0</v>
      </c>
      <c r="CC181" s="945">
        <v>-2263267</v>
      </c>
      <c r="CD181" s="945">
        <v>-3421055</v>
      </c>
      <c r="CE181" s="945">
        <v>-5684322</v>
      </c>
      <c r="CF181" s="945">
        <v>13225440</v>
      </c>
      <c r="CG181" s="945">
        <v>6612719</v>
      </c>
      <c r="CH181" s="945">
        <v>6612721</v>
      </c>
      <c r="CI181" s="945">
        <v>0</v>
      </c>
      <c r="CJ181" s="945">
        <v>0</v>
      </c>
      <c r="CK181" s="945">
        <v>-14513783</v>
      </c>
      <c r="CL181" s="945">
        <v>2154054</v>
      </c>
      <c r="CM181" s="945">
        <v>-8631309</v>
      </c>
      <c r="CN181" s="945">
        <v>-167574</v>
      </c>
      <c r="CO181" s="945">
        <v>-56126</v>
      </c>
      <c r="CP181" s="945">
        <v>-56126</v>
      </c>
      <c r="CQ181" s="945">
        <v>-62053</v>
      </c>
      <c r="CR181" s="945">
        <v>0</v>
      </c>
      <c r="CS181" s="945">
        <v>-2666956</v>
      </c>
      <c r="CT181" s="945">
        <v>-693371</v>
      </c>
      <c r="CU181" s="945">
        <v>-569960</v>
      </c>
      <c r="CV181" s="945">
        <v>-21374</v>
      </c>
      <c r="CW181" s="945">
        <v>0</v>
      </c>
      <c r="CX181" s="945">
        <v>-13504</v>
      </c>
      <c r="CY181" s="945">
        <v>-11707167</v>
      </c>
      <c r="CZ181" s="945">
        <v>-24013</v>
      </c>
      <c r="DA181" s="945">
        <v>83718105</v>
      </c>
      <c r="DB181" s="945">
        <v>124878505</v>
      </c>
      <c r="DC181" s="945">
        <v>80722309</v>
      </c>
      <c r="DD181" s="945">
        <v>0</v>
      </c>
      <c r="DE181" s="945">
        <v>7821621</v>
      </c>
      <c r="DF181" s="945">
        <v>-2340172</v>
      </c>
      <c r="DG181" s="945">
        <v>0</v>
      </c>
      <c r="DH181" s="945">
        <v>-4276512</v>
      </c>
      <c r="DI181" s="945">
        <v>14310203</v>
      </c>
      <c r="DJ181" s="205"/>
      <c r="DK181" s="205" t="s">
        <v>914</v>
      </c>
      <c r="DL181" t="s">
        <v>913</v>
      </c>
      <c r="DM181" t="s">
        <v>913</v>
      </c>
      <c r="DN181" s="1419" t="s">
        <v>5499</v>
      </c>
      <c r="DO181" s="194" t="s">
        <v>4349</v>
      </c>
      <c r="DP181" s="1253" t="s">
        <v>938</v>
      </c>
    </row>
    <row r="182" spans="1:120" s="194" customFormat="1" x14ac:dyDescent="0.25">
      <c r="A182" s="199">
        <v>178</v>
      </c>
      <c r="B182" s="706" t="s">
        <v>431</v>
      </c>
      <c r="C182" s="1255" t="s">
        <v>432</v>
      </c>
      <c r="D182" s="945">
        <v>262386</v>
      </c>
      <c r="E182" s="945">
        <v>1192497</v>
      </c>
      <c r="F182" s="945">
        <v>0</v>
      </c>
      <c r="G182" s="945">
        <v>262386</v>
      </c>
      <c r="H182" s="945">
        <v>0</v>
      </c>
      <c r="I182" s="945">
        <v>0</v>
      </c>
      <c r="J182" s="945">
        <v>0</v>
      </c>
      <c r="K182" s="945">
        <v>0</v>
      </c>
      <c r="L182" s="945">
        <v>0</v>
      </c>
      <c r="M182" s="945">
        <v>0</v>
      </c>
      <c r="N182" s="945">
        <v>0</v>
      </c>
      <c r="O182" s="945">
        <v>0</v>
      </c>
      <c r="P182" s="945">
        <v>0</v>
      </c>
      <c r="Q182" s="945">
        <v>0</v>
      </c>
      <c r="R182" s="945">
        <v>28332225</v>
      </c>
      <c r="S182" s="945">
        <v>0</v>
      </c>
      <c r="T182" s="945">
        <v>1694007</v>
      </c>
      <c r="U182" s="945">
        <v>423502</v>
      </c>
      <c r="V182" s="945">
        <v>0</v>
      </c>
      <c r="W182" s="945">
        <v>147328</v>
      </c>
      <c r="X182" s="945">
        <v>36832</v>
      </c>
      <c r="Y182" s="945">
        <v>0</v>
      </c>
      <c r="Z182" s="945">
        <v>10800</v>
      </c>
      <c r="AA182" s="945">
        <v>2700</v>
      </c>
      <c r="AB182" s="945">
        <v>0</v>
      </c>
      <c r="AC182" s="945">
        <v>2404</v>
      </c>
      <c r="AD182" s="945">
        <v>601</v>
      </c>
      <c r="AE182" s="945">
        <v>0</v>
      </c>
      <c r="AF182" s="945">
        <v>0</v>
      </c>
      <c r="AG182" s="945">
        <v>0</v>
      </c>
      <c r="AH182" s="945">
        <v>0</v>
      </c>
      <c r="AI182" s="945">
        <v>1200</v>
      </c>
      <c r="AJ182" s="945">
        <v>300</v>
      </c>
      <c r="AK182" s="945">
        <v>0</v>
      </c>
      <c r="AL182" s="945">
        <v>163590</v>
      </c>
      <c r="AM182" s="945">
        <v>40897</v>
      </c>
      <c r="AN182" s="945">
        <v>0</v>
      </c>
      <c r="AO182" s="945">
        <v>4621955</v>
      </c>
      <c r="AP182" s="945">
        <v>1155489</v>
      </c>
      <c r="AQ182" s="945">
        <v>0</v>
      </c>
      <c r="AR182" s="945">
        <v>5941897</v>
      </c>
      <c r="AS182" s="945">
        <v>4753518</v>
      </c>
      <c r="AT182" s="945">
        <v>1188379</v>
      </c>
      <c r="AU182" s="945">
        <v>0</v>
      </c>
      <c r="AV182" s="945">
        <v>1788250</v>
      </c>
      <c r="AW182" s="945">
        <v>1430600</v>
      </c>
      <c r="AX182" s="945">
        <v>357650</v>
      </c>
      <c r="AY182" s="945">
        <v>0</v>
      </c>
      <c r="AZ182" s="945">
        <v>7730147</v>
      </c>
      <c r="BA182" s="945">
        <v>6184118</v>
      </c>
      <c r="BB182" s="945">
        <v>1546029</v>
      </c>
      <c r="BC182" s="945">
        <v>0</v>
      </c>
      <c r="BD182" s="945">
        <v>0</v>
      </c>
      <c r="BE182" s="945">
        <v>0</v>
      </c>
      <c r="BF182" s="945">
        <v>0</v>
      </c>
      <c r="BG182" s="945">
        <v>1530</v>
      </c>
      <c r="BH182" s="945">
        <v>383</v>
      </c>
      <c r="BI182" s="945">
        <v>0</v>
      </c>
      <c r="BJ182" s="945">
        <v>0</v>
      </c>
      <c r="BK182" s="945">
        <v>0</v>
      </c>
      <c r="BL182" s="945">
        <v>0</v>
      </c>
      <c r="BM182" s="945">
        <v>0</v>
      </c>
      <c r="BN182" s="945">
        <v>0</v>
      </c>
      <c r="BO182" s="945">
        <v>0</v>
      </c>
      <c r="BP182" s="945">
        <v>715943</v>
      </c>
      <c r="BQ182" s="945">
        <v>572754</v>
      </c>
      <c r="BR182" s="945">
        <v>143189</v>
      </c>
      <c r="BS182" s="945">
        <v>0</v>
      </c>
      <c r="BT182" s="945">
        <v>1431886</v>
      </c>
      <c r="BU182" s="945">
        <v>63865624</v>
      </c>
      <c r="BV182" s="945">
        <v>587269</v>
      </c>
      <c r="BW182" s="945">
        <v>0</v>
      </c>
      <c r="BX182" s="945">
        <v>307364</v>
      </c>
      <c r="BY182" s="945">
        <v>0</v>
      </c>
      <c r="BZ182" s="945">
        <v>14310</v>
      </c>
      <c r="CA182" s="945">
        <v>-2817031</v>
      </c>
      <c r="CB182" s="945">
        <v>0</v>
      </c>
      <c r="CC182" s="945">
        <v>-920890</v>
      </c>
      <c r="CD182" s="945">
        <v>-2410214</v>
      </c>
      <c r="CE182" s="945">
        <v>-3331104</v>
      </c>
      <c r="CF182" s="945">
        <v>3045787</v>
      </c>
      <c r="CG182" s="945">
        <v>1522895</v>
      </c>
      <c r="CH182" s="945">
        <v>1218313</v>
      </c>
      <c r="CI182" s="945">
        <v>304580</v>
      </c>
      <c r="CJ182" s="945">
        <v>0</v>
      </c>
      <c r="CK182" s="945">
        <v>-5727500</v>
      </c>
      <c r="CL182" s="945">
        <v>1740893</v>
      </c>
      <c r="CM182" s="945">
        <v>-8100041</v>
      </c>
      <c r="CN182" s="945">
        <v>-23798</v>
      </c>
      <c r="CO182" s="945">
        <v>0</v>
      </c>
      <c r="CP182" s="945">
        <v>0</v>
      </c>
      <c r="CQ182" s="945">
        <v>-5833</v>
      </c>
      <c r="CR182" s="945">
        <v>0</v>
      </c>
      <c r="CS182" s="945">
        <v>-3974571</v>
      </c>
      <c r="CT182" s="945">
        <v>-98534</v>
      </c>
      <c r="CU182" s="945">
        <v>-36427</v>
      </c>
      <c r="CV182" s="945">
        <v>0</v>
      </c>
      <c r="CW182" s="945">
        <v>0</v>
      </c>
      <c r="CX182" s="945">
        <v>0</v>
      </c>
      <c r="CY182" s="945">
        <v>-10846958</v>
      </c>
      <c r="CZ182" s="945">
        <v>0</v>
      </c>
      <c r="DA182" s="945">
        <v>62767778</v>
      </c>
      <c r="DB182" s="945">
        <v>88085347</v>
      </c>
      <c r="DC182" s="945">
        <v>58685581</v>
      </c>
      <c r="DD182" s="945">
        <v>-714034</v>
      </c>
      <c r="DE182" s="945">
        <v>3895018</v>
      </c>
      <c r="DF182" s="945">
        <v>-1206504</v>
      </c>
      <c r="DG182" s="945">
        <v>-2747703</v>
      </c>
      <c r="DH182" s="945">
        <v>-377375</v>
      </c>
      <c r="DI182" s="945">
        <v>3045787</v>
      </c>
      <c r="DJ182" s="205"/>
      <c r="DK182" s="205"/>
      <c r="DL182" t="s">
        <v>913</v>
      </c>
      <c r="DM182" t="s">
        <v>914</v>
      </c>
      <c r="DN182" s="1419" t="s">
        <v>5499</v>
      </c>
      <c r="DO182" s="194" t="s">
        <v>4350</v>
      </c>
      <c r="DP182" s="1253" t="s">
        <v>4470</v>
      </c>
    </row>
    <row r="183" spans="1:120" s="194" customFormat="1" x14ac:dyDescent="0.25">
      <c r="A183" s="199">
        <v>179</v>
      </c>
      <c r="B183" s="706" t="s">
        <v>795</v>
      </c>
      <c r="C183" s="1255" t="s">
        <v>434</v>
      </c>
      <c r="D183" s="945">
        <v>456739</v>
      </c>
      <c r="E183" s="945">
        <v>2060296</v>
      </c>
      <c r="F183" s="945">
        <v>108018</v>
      </c>
      <c r="G183" s="945">
        <v>456739</v>
      </c>
      <c r="H183" s="945">
        <v>150208</v>
      </c>
      <c r="I183" s="945">
        <v>0</v>
      </c>
      <c r="J183" s="945">
        <v>0</v>
      </c>
      <c r="K183" s="945">
        <v>0</v>
      </c>
      <c r="L183" s="945">
        <v>0</v>
      </c>
      <c r="M183" s="945">
        <v>0</v>
      </c>
      <c r="N183" s="945">
        <v>0</v>
      </c>
      <c r="O183" s="945">
        <v>0</v>
      </c>
      <c r="P183" s="945">
        <v>0</v>
      </c>
      <c r="Q183" s="945">
        <v>0</v>
      </c>
      <c r="R183" s="945">
        <v>37715900</v>
      </c>
      <c r="S183" s="945">
        <v>3135750</v>
      </c>
      <c r="T183" s="945">
        <v>3368999</v>
      </c>
      <c r="U183" s="945">
        <v>0</v>
      </c>
      <c r="V183" s="945">
        <v>62112</v>
      </c>
      <c r="W183" s="945">
        <v>281015</v>
      </c>
      <c r="X183" s="945">
        <v>0</v>
      </c>
      <c r="Y183" s="945">
        <v>4903</v>
      </c>
      <c r="Z183" s="945">
        <v>0</v>
      </c>
      <c r="AA183" s="945">
        <v>0</v>
      </c>
      <c r="AB183" s="945">
        <v>0</v>
      </c>
      <c r="AC183" s="945">
        <v>0</v>
      </c>
      <c r="AD183" s="945">
        <v>0</v>
      </c>
      <c r="AE183" s="945">
        <v>0</v>
      </c>
      <c r="AF183" s="945">
        <v>0</v>
      </c>
      <c r="AG183" s="945">
        <v>0</v>
      </c>
      <c r="AH183" s="945">
        <v>0</v>
      </c>
      <c r="AI183" s="945">
        <v>0</v>
      </c>
      <c r="AJ183" s="945">
        <v>0</v>
      </c>
      <c r="AK183" s="945">
        <v>0</v>
      </c>
      <c r="AL183" s="945">
        <v>590661</v>
      </c>
      <c r="AM183" s="945">
        <v>0</v>
      </c>
      <c r="AN183" s="945">
        <v>10120</v>
      </c>
      <c r="AO183" s="945">
        <v>7698539</v>
      </c>
      <c r="AP183" s="945">
        <v>0</v>
      </c>
      <c r="AQ183" s="945">
        <v>134932</v>
      </c>
      <c r="AR183" s="945">
        <v>11720632</v>
      </c>
      <c r="AS183" s="945">
        <v>11486745</v>
      </c>
      <c r="AT183" s="945">
        <v>0</v>
      </c>
      <c r="AU183" s="945">
        <v>233887</v>
      </c>
      <c r="AV183" s="945">
        <v>2648730</v>
      </c>
      <c r="AW183" s="945">
        <v>2602488</v>
      </c>
      <c r="AX183" s="945">
        <v>0</v>
      </c>
      <c r="AY183" s="945">
        <v>46242</v>
      </c>
      <c r="AZ183" s="945">
        <v>14369362</v>
      </c>
      <c r="BA183" s="945">
        <v>14089233</v>
      </c>
      <c r="BB183" s="945">
        <v>0</v>
      </c>
      <c r="BC183" s="945">
        <v>280129</v>
      </c>
      <c r="BD183" s="945">
        <v>0</v>
      </c>
      <c r="BE183" s="945">
        <v>0</v>
      </c>
      <c r="BF183" s="945">
        <v>0</v>
      </c>
      <c r="BG183" s="945">
        <v>167212</v>
      </c>
      <c r="BH183" s="945">
        <v>0</v>
      </c>
      <c r="BI183" s="945">
        <v>3413</v>
      </c>
      <c r="BJ183" s="945">
        <v>0</v>
      </c>
      <c r="BK183" s="945">
        <v>0</v>
      </c>
      <c r="BL183" s="945">
        <v>0</v>
      </c>
      <c r="BM183" s="945">
        <v>0</v>
      </c>
      <c r="BN183" s="945">
        <v>0</v>
      </c>
      <c r="BO183" s="945">
        <v>0</v>
      </c>
      <c r="BP183" s="945">
        <v>-2037245</v>
      </c>
      <c r="BQ183" s="945">
        <v>-1996500</v>
      </c>
      <c r="BR183" s="945">
        <v>0</v>
      </c>
      <c r="BS183" s="945">
        <v>-40745</v>
      </c>
      <c r="BT183" s="945">
        <v>-4074489</v>
      </c>
      <c r="BU183" s="945">
        <v>126982343</v>
      </c>
      <c r="BV183" s="945">
        <v>2904845</v>
      </c>
      <c r="BW183" s="945">
        <v>0</v>
      </c>
      <c r="BX183" s="945">
        <v>0</v>
      </c>
      <c r="BY183" s="945">
        <v>0</v>
      </c>
      <c r="BZ183" s="945">
        <v>410450</v>
      </c>
      <c r="CA183" s="945">
        <v>-21362161</v>
      </c>
      <c r="CB183" s="945">
        <v>0</v>
      </c>
      <c r="CC183" s="945">
        <v>-13531001</v>
      </c>
      <c r="CD183" s="945">
        <v>-3736784</v>
      </c>
      <c r="CE183" s="945">
        <v>-17267785</v>
      </c>
      <c r="CF183" s="945">
        <v>-3339492</v>
      </c>
      <c r="CG183" s="945">
        <v>-1669747</v>
      </c>
      <c r="CH183" s="945">
        <v>-1636350</v>
      </c>
      <c r="CI183" s="945">
        <v>0</v>
      </c>
      <c r="CJ183" s="945">
        <v>-33394</v>
      </c>
      <c r="CK183" s="945">
        <v>-9204031</v>
      </c>
      <c r="CL183" s="945">
        <v>3406994</v>
      </c>
      <c r="CM183" s="945">
        <v>-17130405</v>
      </c>
      <c r="CN183" s="945">
        <v>-74155</v>
      </c>
      <c r="CO183" s="945">
        <v>0</v>
      </c>
      <c r="CP183" s="945">
        <v>0</v>
      </c>
      <c r="CQ183" s="945">
        <v>0</v>
      </c>
      <c r="CR183" s="945">
        <v>0</v>
      </c>
      <c r="CS183" s="945">
        <v>-7337745</v>
      </c>
      <c r="CT183" s="945">
        <v>-187330</v>
      </c>
      <c r="CU183" s="945">
        <v>-229189</v>
      </c>
      <c r="CV183" s="945">
        <v>-870</v>
      </c>
      <c r="CW183" s="945">
        <v>0</v>
      </c>
      <c r="CX183" s="945">
        <v>0</v>
      </c>
      <c r="CY183" s="945">
        <v>-13522592</v>
      </c>
      <c r="CZ183" s="945">
        <v>0</v>
      </c>
      <c r="DA183" s="945">
        <v>107366323</v>
      </c>
      <c r="DB183" s="945">
        <v>155810383</v>
      </c>
      <c r="DC183" s="945">
        <v>113790233</v>
      </c>
      <c r="DD183" s="945">
        <v>-3555844</v>
      </c>
      <c r="DE183" s="945">
        <v>36183657</v>
      </c>
      <c r="DF183" s="945">
        <v>-7901080</v>
      </c>
      <c r="DG183" s="945">
        <v>0</v>
      </c>
      <c r="DH183" s="945">
        <v>-8631555</v>
      </c>
      <c r="DI183" s="945">
        <v>-3339492</v>
      </c>
      <c r="DJ183" s="205"/>
      <c r="DK183" s="205"/>
      <c r="DL183" t="s">
        <v>913</v>
      </c>
      <c r="DM183" t="s">
        <v>913</v>
      </c>
      <c r="DN183" s="1419" t="s">
        <v>5499</v>
      </c>
      <c r="DO183" s="194" t="s">
        <v>4351</v>
      </c>
      <c r="DP183" s="1253" t="s">
        <v>4469</v>
      </c>
    </row>
    <row r="184" spans="1:120" s="194" customFormat="1" x14ac:dyDescent="0.25">
      <c r="A184" s="199">
        <v>180</v>
      </c>
      <c r="B184" s="706" t="s">
        <v>435</v>
      </c>
      <c r="C184" s="1255" t="s">
        <v>436</v>
      </c>
      <c r="D184" s="945">
        <v>128177</v>
      </c>
      <c r="E184" s="945">
        <v>1357342</v>
      </c>
      <c r="F184" s="945">
        <v>0</v>
      </c>
      <c r="G184" s="945">
        <v>128177</v>
      </c>
      <c r="H184" s="945">
        <v>0</v>
      </c>
      <c r="I184" s="945">
        <v>0</v>
      </c>
      <c r="J184" s="945">
        <v>0</v>
      </c>
      <c r="K184" s="945">
        <v>0</v>
      </c>
      <c r="L184" s="945">
        <v>0</v>
      </c>
      <c r="M184" s="945">
        <v>0</v>
      </c>
      <c r="N184" s="945">
        <v>0</v>
      </c>
      <c r="O184" s="945">
        <v>0</v>
      </c>
      <c r="P184" s="945">
        <v>0</v>
      </c>
      <c r="Q184" s="945">
        <v>0</v>
      </c>
      <c r="R184" s="945">
        <v>15801576</v>
      </c>
      <c r="S184" s="945">
        <v>0</v>
      </c>
      <c r="T184" s="945">
        <v>947906</v>
      </c>
      <c r="U184" s="945">
        <v>236976</v>
      </c>
      <c r="V184" s="945">
        <v>0</v>
      </c>
      <c r="W184" s="945">
        <v>82168</v>
      </c>
      <c r="X184" s="945">
        <v>20542</v>
      </c>
      <c r="Y184" s="945">
        <v>0</v>
      </c>
      <c r="Z184" s="945">
        <v>0</v>
      </c>
      <c r="AA184" s="945">
        <v>0</v>
      </c>
      <c r="AB184" s="945">
        <v>0</v>
      </c>
      <c r="AC184" s="945">
        <v>559</v>
      </c>
      <c r="AD184" s="945">
        <v>140</v>
      </c>
      <c r="AE184" s="945">
        <v>0</v>
      </c>
      <c r="AF184" s="945">
        <v>0</v>
      </c>
      <c r="AG184" s="945">
        <v>0</v>
      </c>
      <c r="AH184" s="945">
        <v>0</v>
      </c>
      <c r="AI184" s="945">
        <v>0</v>
      </c>
      <c r="AJ184" s="945">
        <v>0</v>
      </c>
      <c r="AK184" s="945">
        <v>0</v>
      </c>
      <c r="AL184" s="945">
        <v>226890</v>
      </c>
      <c r="AM184" s="945">
        <v>56723</v>
      </c>
      <c r="AN184" s="945">
        <v>0</v>
      </c>
      <c r="AO184" s="945">
        <v>1011550</v>
      </c>
      <c r="AP184" s="945">
        <v>252887</v>
      </c>
      <c r="AQ184" s="945">
        <v>0</v>
      </c>
      <c r="AR184" s="945">
        <v>3971263</v>
      </c>
      <c r="AS184" s="945">
        <v>3177010</v>
      </c>
      <c r="AT184" s="945">
        <v>794253</v>
      </c>
      <c r="AU184" s="945">
        <v>0</v>
      </c>
      <c r="AV184" s="945">
        <v>649658</v>
      </c>
      <c r="AW184" s="945">
        <v>519726</v>
      </c>
      <c r="AX184" s="945">
        <v>129932</v>
      </c>
      <c r="AY184" s="945">
        <v>0</v>
      </c>
      <c r="AZ184" s="945">
        <v>4620921</v>
      </c>
      <c r="BA184" s="945">
        <v>3696736</v>
      </c>
      <c r="BB184" s="945">
        <v>924185</v>
      </c>
      <c r="BC184" s="945">
        <v>0</v>
      </c>
      <c r="BD184" s="945">
        <v>0</v>
      </c>
      <c r="BE184" s="945">
        <v>0</v>
      </c>
      <c r="BF184" s="945">
        <v>0</v>
      </c>
      <c r="BG184" s="945">
        <v>0</v>
      </c>
      <c r="BH184" s="945">
        <v>0</v>
      </c>
      <c r="BI184" s="945">
        <v>0</v>
      </c>
      <c r="BJ184" s="945">
        <v>0</v>
      </c>
      <c r="BK184" s="945">
        <v>0</v>
      </c>
      <c r="BL184" s="945">
        <v>0</v>
      </c>
      <c r="BM184" s="945">
        <v>0</v>
      </c>
      <c r="BN184" s="945">
        <v>0</v>
      </c>
      <c r="BO184" s="945">
        <v>0</v>
      </c>
      <c r="BP184" s="945">
        <v>1689604</v>
      </c>
      <c r="BQ184" s="945">
        <v>1351683</v>
      </c>
      <c r="BR184" s="945">
        <v>337921</v>
      </c>
      <c r="BS184" s="945">
        <v>0</v>
      </c>
      <c r="BT184" s="945">
        <v>3379207</v>
      </c>
      <c r="BU184" s="945">
        <v>42505895</v>
      </c>
      <c r="BV184" s="945">
        <v>-97770</v>
      </c>
      <c r="BW184" s="945">
        <v>0</v>
      </c>
      <c r="BX184" s="945">
        <v>28940</v>
      </c>
      <c r="BY184" s="945">
        <v>0</v>
      </c>
      <c r="BZ184" s="945">
        <v>13396</v>
      </c>
      <c r="CA184" s="945">
        <v>-1200614</v>
      </c>
      <c r="CB184" s="945">
        <v>0</v>
      </c>
      <c r="CC184" s="945">
        <v>-2532680</v>
      </c>
      <c r="CD184" s="945">
        <v>-411633</v>
      </c>
      <c r="CE184" s="945">
        <v>-2944313</v>
      </c>
      <c r="CF184" s="945">
        <v>5972227</v>
      </c>
      <c r="CG184" s="945">
        <v>2986114</v>
      </c>
      <c r="CH184" s="945">
        <v>2388890</v>
      </c>
      <c r="CI184" s="945">
        <v>597222</v>
      </c>
      <c r="CJ184" s="945">
        <v>0</v>
      </c>
      <c r="CK184" s="945">
        <v>-3250613</v>
      </c>
      <c r="CL184" s="945">
        <v>885753</v>
      </c>
      <c r="CM184" s="945">
        <v>-2553736</v>
      </c>
      <c r="CN184" s="945">
        <v>-17814</v>
      </c>
      <c r="CO184" s="945">
        <v>0</v>
      </c>
      <c r="CP184" s="945">
        <v>0</v>
      </c>
      <c r="CQ184" s="945">
        <v>-1308</v>
      </c>
      <c r="CR184" s="945">
        <v>0</v>
      </c>
      <c r="CS184" s="945">
        <v>-997452</v>
      </c>
      <c r="CT184" s="945">
        <v>-11357</v>
      </c>
      <c r="CU184" s="945">
        <v>-22351</v>
      </c>
      <c r="CV184" s="945">
        <v>0</v>
      </c>
      <c r="CW184" s="945">
        <v>0</v>
      </c>
      <c r="CX184" s="945">
        <v>0</v>
      </c>
      <c r="CY184" s="945">
        <v>-2395105</v>
      </c>
      <c r="CZ184" s="945">
        <v>0</v>
      </c>
      <c r="DA184" s="945">
        <v>40445415</v>
      </c>
      <c r="DB184" s="945">
        <v>48245450</v>
      </c>
      <c r="DC184" s="945">
        <v>36645813</v>
      </c>
      <c r="DD184" s="945">
        <v>-297262</v>
      </c>
      <c r="DE184" s="945">
        <v>2102026</v>
      </c>
      <c r="DF184" s="945">
        <v>-621956</v>
      </c>
      <c r="DG184" s="945">
        <v>0</v>
      </c>
      <c r="DH184" s="945">
        <v>-2195358</v>
      </c>
      <c r="DI184" s="945">
        <v>5972227</v>
      </c>
      <c r="DJ184" s="205"/>
      <c r="DK184" s="205"/>
      <c r="DL184" t="s">
        <v>913</v>
      </c>
      <c r="DM184" t="s">
        <v>914</v>
      </c>
      <c r="DN184" s="1419" t="s">
        <v>5499</v>
      </c>
      <c r="DO184" s="194" t="s">
        <v>4352</v>
      </c>
      <c r="DP184" s="1253" t="s">
        <v>4474</v>
      </c>
    </row>
    <row r="185" spans="1:120" s="194" customFormat="1" x14ac:dyDescent="0.25">
      <c r="A185" s="779">
        <v>181</v>
      </c>
      <c r="B185" s="706" t="s">
        <v>437</v>
      </c>
      <c r="C185" s="1255" t="s">
        <v>438</v>
      </c>
      <c r="D185" s="945">
        <v>52892</v>
      </c>
      <c r="E185" s="945">
        <v>85721</v>
      </c>
      <c r="F185" s="945">
        <v>0</v>
      </c>
      <c r="G185" s="945">
        <v>52892</v>
      </c>
      <c r="H185" s="945">
        <v>0</v>
      </c>
      <c r="I185" s="945">
        <v>8564</v>
      </c>
      <c r="J185" s="945">
        <v>0</v>
      </c>
      <c r="K185" s="945">
        <v>0</v>
      </c>
      <c r="L185" s="945">
        <v>0</v>
      </c>
      <c r="M185" s="945">
        <v>0</v>
      </c>
      <c r="N185" s="945">
        <v>0</v>
      </c>
      <c r="O185" s="945">
        <v>0</v>
      </c>
      <c r="P185" s="945">
        <v>0</v>
      </c>
      <c r="Q185" s="945">
        <v>0</v>
      </c>
      <c r="R185" s="945">
        <v>5543950</v>
      </c>
      <c r="S185" s="945">
        <v>0</v>
      </c>
      <c r="T185" s="945">
        <v>587668</v>
      </c>
      <c r="U185" s="945">
        <v>132225</v>
      </c>
      <c r="V185" s="945">
        <v>14692</v>
      </c>
      <c r="W185" s="945">
        <v>28829</v>
      </c>
      <c r="X185" s="945">
        <v>6486</v>
      </c>
      <c r="Y185" s="945">
        <v>721</v>
      </c>
      <c r="Z185" s="945">
        <v>1557</v>
      </c>
      <c r="AA185" s="945">
        <v>350</v>
      </c>
      <c r="AB185" s="945">
        <v>39</v>
      </c>
      <c r="AC185" s="945">
        <v>2965</v>
      </c>
      <c r="AD185" s="945">
        <v>667</v>
      </c>
      <c r="AE185" s="945">
        <v>74</v>
      </c>
      <c r="AF185" s="945">
        <v>0</v>
      </c>
      <c r="AG185" s="945">
        <v>0</v>
      </c>
      <c r="AH185" s="945">
        <v>0</v>
      </c>
      <c r="AI185" s="945">
        <v>0</v>
      </c>
      <c r="AJ185" s="945">
        <v>0</v>
      </c>
      <c r="AK185" s="945">
        <v>0</v>
      </c>
      <c r="AL185" s="945">
        <v>43302</v>
      </c>
      <c r="AM185" s="945">
        <v>9743</v>
      </c>
      <c r="AN185" s="945">
        <v>1083</v>
      </c>
      <c r="AO185" s="945">
        <v>403197</v>
      </c>
      <c r="AP185" s="945">
        <v>90719</v>
      </c>
      <c r="AQ185" s="945">
        <v>10080</v>
      </c>
      <c r="AR185" s="945">
        <v>1218019</v>
      </c>
      <c r="AS185" s="945">
        <v>974745</v>
      </c>
      <c r="AT185" s="945">
        <v>218947</v>
      </c>
      <c r="AU185" s="945">
        <v>24327</v>
      </c>
      <c r="AV185" s="945">
        <v>311183</v>
      </c>
      <c r="AW185" s="945">
        <v>248946</v>
      </c>
      <c r="AX185" s="945">
        <v>56013</v>
      </c>
      <c r="AY185" s="945">
        <v>6224</v>
      </c>
      <c r="AZ185" s="945">
        <v>1529202</v>
      </c>
      <c r="BA185" s="945">
        <v>1223691</v>
      </c>
      <c r="BB185" s="945">
        <v>274960</v>
      </c>
      <c r="BC185" s="945">
        <v>30551</v>
      </c>
      <c r="BD185" s="945">
        <v>0</v>
      </c>
      <c r="BE185" s="945">
        <v>0</v>
      </c>
      <c r="BF185" s="945">
        <v>0</v>
      </c>
      <c r="BG185" s="945">
        <v>0</v>
      </c>
      <c r="BH185" s="945">
        <v>0</v>
      </c>
      <c r="BI185" s="945">
        <v>0</v>
      </c>
      <c r="BJ185" s="945">
        <v>0</v>
      </c>
      <c r="BK185" s="945">
        <v>0</v>
      </c>
      <c r="BL185" s="945">
        <v>0</v>
      </c>
      <c r="BM185" s="945">
        <v>0</v>
      </c>
      <c r="BN185" s="945">
        <v>0</v>
      </c>
      <c r="BO185" s="945">
        <v>0</v>
      </c>
      <c r="BP185" s="945">
        <v>-797228</v>
      </c>
      <c r="BQ185" s="945">
        <v>-637782</v>
      </c>
      <c r="BR185" s="945">
        <v>-143501</v>
      </c>
      <c r="BS185" s="945">
        <v>-15945</v>
      </c>
      <c r="BT185" s="945">
        <v>-1594456</v>
      </c>
      <c r="BU185" s="945">
        <v>12622468</v>
      </c>
      <c r="BV185" s="945">
        <v>-102886</v>
      </c>
      <c r="BW185" s="945">
        <v>0</v>
      </c>
      <c r="BX185" s="945">
        <v>-600</v>
      </c>
      <c r="BY185" s="945">
        <v>0</v>
      </c>
      <c r="BZ185" s="945">
        <v>27271</v>
      </c>
      <c r="CA185" s="945">
        <v>-194080</v>
      </c>
      <c r="CB185" s="945">
        <v>-4290</v>
      </c>
      <c r="CC185" s="945">
        <v>-782143</v>
      </c>
      <c r="CD185" s="945">
        <v>-82701</v>
      </c>
      <c r="CE185" s="945">
        <v>-869133</v>
      </c>
      <c r="CF185" s="945">
        <v>-1673060</v>
      </c>
      <c r="CG185" s="945">
        <v>-836533</v>
      </c>
      <c r="CH185" s="945">
        <v>-669221</v>
      </c>
      <c r="CI185" s="945">
        <v>-150573</v>
      </c>
      <c r="CJ185" s="945">
        <v>-16732</v>
      </c>
      <c r="CK185" s="945">
        <v>-1975122</v>
      </c>
      <c r="CL185" s="945">
        <v>286928</v>
      </c>
      <c r="CM185" s="945">
        <v>-2134209</v>
      </c>
      <c r="CN185" s="945">
        <v>0</v>
      </c>
      <c r="CO185" s="945">
        <v>0</v>
      </c>
      <c r="CP185" s="945">
        <v>0</v>
      </c>
      <c r="CQ185" s="945">
        <v>-7356</v>
      </c>
      <c r="CR185" s="945">
        <v>0</v>
      </c>
      <c r="CS185" s="945">
        <v>-213033</v>
      </c>
      <c r="CT185" s="945">
        <v>-112775</v>
      </c>
      <c r="CU185" s="945">
        <v>-14343</v>
      </c>
      <c r="CV185" s="945">
        <v>0</v>
      </c>
      <c r="CW185" s="945">
        <v>0</v>
      </c>
      <c r="CX185" s="945">
        <v>0</v>
      </c>
      <c r="CY185" s="945">
        <v>-1015518</v>
      </c>
      <c r="CZ185" s="945">
        <v>0</v>
      </c>
      <c r="DA185" s="945">
        <v>10830343</v>
      </c>
      <c r="DB185" s="945">
        <v>16849486</v>
      </c>
      <c r="DC185" s="945">
        <v>11280323</v>
      </c>
      <c r="DD185" s="945">
        <v>-57189</v>
      </c>
      <c r="DE185" s="945">
        <v>1389150</v>
      </c>
      <c r="DF185" s="945">
        <v>-455635</v>
      </c>
      <c r="DG185" s="945">
        <v>0</v>
      </c>
      <c r="DH185" s="945">
        <v>-947305</v>
      </c>
      <c r="DI185" s="945">
        <v>-1493377</v>
      </c>
      <c r="DJ185" s="205"/>
      <c r="DK185" s="205"/>
      <c r="DL185" t="s">
        <v>913</v>
      </c>
      <c r="DM185" t="s">
        <v>914</v>
      </c>
      <c r="DN185" s="1419" t="s">
        <v>5499</v>
      </c>
      <c r="DO185" s="194" t="s">
        <v>4353</v>
      </c>
      <c r="DP185" s="1253" t="s">
        <v>4469</v>
      </c>
    </row>
    <row r="186" spans="1:120" s="194" customFormat="1" x14ac:dyDescent="0.25">
      <c r="A186" s="199">
        <v>182</v>
      </c>
      <c r="B186" s="706" t="s">
        <v>439</v>
      </c>
      <c r="C186" s="1255" t="s">
        <v>440</v>
      </c>
      <c r="D186" s="945">
        <v>293126</v>
      </c>
      <c r="E186" s="945">
        <v>2196903</v>
      </c>
      <c r="F186" s="945">
        <v>0</v>
      </c>
      <c r="G186" s="945">
        <v>293126</v>
      </c>
      <c r="H186" s="945">
        <v>0</v>
      </c>
      <c r="I186" s="945">
        <v>0</v>
      </c>
      <c r="J186" s="945">
        <v>0</v>
      </c>
      <c r="K186" s="945">
        <v>0</v>
      </c>
      <c r="L186" s="945">
        <v>0</v>
      </c>
      <c r="M186" s="945">
        <v>0</v>
      </c>
      <c r="N186" s="945">
        <v>0</v>
      </c>
      <c r="O186" s="945">
        <v>0</v>
      </c>
      <c r="P186" s="945">
        <v>0</v>
      </c>
      <c r="Q186" s="945">
        <v>0</v>
      </c>
      <c r="R186" s="945">
        <v>22184250</v>
      </c>
      <c r="S186" s="945">
        <v>0</v>
      </c>
      <c r="T186" s="945">
        <v>7040553</v>
      </c>
      <c r="U186" s="945">
        <v>0</v>
      </c>
      <c r="V186" s="945">
        <v>71117</v>
      </c>
      <c r="W186" s="945">
        <v>285511</v>
      </c>
      <c r="X186" s="945">
        <v>0</v>
      </c>
      <c r="Y186" s="945">
        <v>2884</v>
      </c>
      <c r="Z186" s="945">
        <v>0</v>
      </c>
      <c r="AA186" s="945">
        <v>0</v>
      </c>
      <c r="AB186" s="945">
        <v>0</v>
      </c>
      <c r="AC186" s="945">
        <v>10229</v>
      </c>
      <c r="AD186" s="945">
        <v>0</v>
      </c>
      <c r="AE186" s="945">
        <v>103</v>
      </c>
      <c r="AF186" s="945">
        <v>1016</v>
      </c>
      <c r="AG186" s="945">
        <v>0</v>
      </c>
      <c r="AH186" s="945">
        <v>10</v>
      </c>
      <c r="AI186" s="945">
        <v>0</v>
      </c>
      <c r="AJ186" s="945">
        <v>0</v>
      </c>
      <c r="AK186" s="945">
        <v>0</v>
      </c>
      <c r="AL186" s="945">
        <v>899546</v>
      </c>
      <c r="AM186" s="945">
        <v>0</v>
      </c>
      <c r="AN186" s="945">
        <v>9086</v>
      </c>
      <c r="AO186" s="945">
        <v>4810182</v>
      </c>
      <c r="AP186" s="945">
        <v>0</v>
      </c>
      <c r="AQ186" s="945">
        <v>48588</v>
      </c>
      <c r="AR186" s="945">
        <v>10770802</v>
      </c>
      <c r="AS186" s="945">
        <v>10663094</v>
      </c>
      <c r="AT186" s="945">
        <v>0</v>
      </c>
      <c r="AU186" s="945">
        <v>107708</v>
      </c>
      <c r="AV186" s="945">
        <v>3058457</v>
      </c>
      <c r="AW186" s="945">
        <v>3027872</v>
      </c>
      <c r="AX186" s="945">
        <v>0</v>
      </c>
      <c r="AY186" s="945">
        <v>30585</v>
      </c>
      <c r="AZ186" s="945">
        <v>13829259</v>
      </c>
      <c r="BA186" s="945">
        <v>13690966</v>
      </c>
      <c r="BB186" s="945">
        <v>0</v>
      </c>
      <c r="BC186" s="945">
        <v>138293</v>
      </c>
      <c r="BD186" s="945">
        <v>0</v>
      </c>
      <c r="BE186" s="945">
        <v>0</v>
      </c>
      <c r="BF186" s="945">
        <v>0</v>
      </c>
      <c r="BG186" s="945">
        <v>0</v>
      </c>
      <c r="BH186" s="945">
        <v>0</v>
      </c>
      <c r="BI186" s="945">
        <v>0</v>
      </c>
      <c r="BJ186" s="945">
        <v>0</v>
      </c>
      <c r="BK186" s="945">
        <v>0</v>
      </c>
      <c r="BL186" s="945">
        <v>0</v>
      </c>
      <c r="BM186" s="945">
        <v>0</v>
      </c>
      <c r="BN186" s="945">
        <v>0</v>
      </c>
      <c r="BO186" s="945">
        <v>0</v>
      </c>
      <c r="BP186" s="945">
        <v>0</v>
      </c>
      <c r="BQ186" s="945">
        <v>1028992</v>
      </c>
      <c r="BR186" s="945">
        <v>0</v>
      </c>
      <c r="BS186" s="945">
        <v>10394</v>
      </c>
      <c r="BT186" s="945">
        <v>1039386</v>
      </c>
      <c r="BU186" s="945">
        <v>56850752</v>
      </c>
      <c r="BV186" s="945">
        <v>-817838</v>
      </c>
      <c r="BW186" s="945">
        <v>0</v>
      </c>
      <c r="BX186" s="945">
        <v>11327</v>
      </c>
      <c r="BY186" s="945">
        <v>0</v>
      </c>
      <c r="BZ186" s="945">
        <v>50182</v>
      </c>
      <c r="CA186" s="945">
        <v>-7213527</v>
      </c>
      <c r="CB186" s="945">
        <v>0</v>
      </c>
      <c r="CC186" s="945">
        <v>-3842469</v>
      </c>
      <c r="CD186" s="945">
        <v>-513138</v>
      </c>
      <c r="CE186" s="945">
        <v>-4355607</v>
      </c>
      <c r="CF186" s="945">
        <v>1139669</v>
      </c>
      <c r="CG186" s="945">
        <v>-1</v>
      </c>
      <c r="CH186" s="945">
        <v>1128274</v>
      </c>
      <c r="CI186" s="945">
        <v>0</v>
      </c>
      <c r="CJ186" s="945">
        <v>11396</v>
      </c>
      <c r="CK186" s="945">
        <v>-10309232</v>
      </c>
      <c r="CL186" s="945">
        <v>1374213</v>
      </c>
      <c r="CM186" s="945">
        <v>-7780373</v>
      </c>
      <c r="CN186" s="945">
        <v>-91299</v>
      </c>
      <c r="CO186" s="945">
        <v>-1026</v>
      </c>
      <c r="CP186" s="945">
        <v>0</v>
      </c>
      <c r="CQ186" s="945">
        <v>-10601</v>
      </c>
      <c r="CR186" s="945">
        <v>0</v>
      </c>
      <c r="CS186" s="945">
        <v>-1784763</v>
      </c>
      <c r="CT186" s="945">
        <v>-271225</v>
      </c>
      <c r="CU186" s="945">
        <v>-42633</v>
      </c>
      <c r="CV186" s="945">
        <v>-1354</v>
      </c>
      <c r="CW186" s="945">
        <v>-1026</v>
      </c>
      <c r="CX186" s="945">
        <v>0</v>
      </c>
      <c r="CY186" s="945">
        <v>-4630499</v>
      </c>
      <c r="CZ186" s="945">
        <v>0</v>
      </c>
      <c r="DA186" s="945">
        <v>55367977</v>
      </c>
      <c r="DB186" s="945">
        <v>79964581</v>
      </c>
      <c r="DC186" s="945">
        <v>50463146</v>
      </c>
      <c r="DD186" s="945">
        <v>-49559</v>
      </c>
      <c r="DE186" s="945">
        <v>9633340</v>
      </c>
      <c r="DF186" s="945">
        <v>-3638058</v>
      </c>
      <c r="DG186" s="945">
        <v>0</v>
      </c>
      <c r="DH186" s="945">
        <v>-4079897</v>
      </c>
      <c r="DI186" s="945">
        <v>1139669</v>
      </c>
      <c r="DJ186" s="205"/>
      <c r="DK186" s="205"/>
      <c r="DL186" t="s">
        <v>913</v>
      </c>
      <c r="DM186" t="s">
        <v>913</v>
      </c>
      <c r="DN186" s="1419" t="s">
        <v>5499</v>
      </c>
      <c r="DO186" s="194" t="s">
        <v>4354</v>
      </c>
      <c r="DP186" s="1253" t="s">
        <v>4475</v>
      </c>
    </row>
    <row r="187" spans="1:120" s="194" customFormat="1" x14ac:dyDescent="0.25">
      <c r="A187" s="779">
        <v>183</v>
      </c>
      <c r="B187" s="706" t="s">
        <v>441</v>
      </c>
      <c r="C187" s="1255" t="s">
        <v>442</v>
      </c>
      <c r="D187" s="945">
        <v>232362</v>
      </c>
      <c r="E187" s="945">
        <v>2208742</v>
      </c>
      <c r="F187" s="945">
        <v>0</v>
      </c>
      <c r="G187" s="945">
        <v>232362</v>
      </c>
      <c r="H187" s="945">
        <v>0</v>
      </c>
      <c r="I187" s="945">
        <v>14950</v>
      </c>
      <c r="J187" s="945">
        <v>1602</v>
      </c>
      <c r="K187" s="945">
        <v>0</v>
      </c>
      <c r="L187" s="945">
        <v>0</v>
      </c>
      <c r="M187" s="945">
        <v>0</v>
      </c>
      <c r="N187" s="945">
        <v>0</v>
      </c>
      <c r="O187" s="945">
        <v>0</v>
      </c>
      <c r="P187" s="945">
        <v>0</v>
      </c>
      <c r="Q187" s="945">
        <v>0</v>
      </c>
      <c r="R187" s="945">
        <v>27639475</v>
      </c>
      <c r="S187" s="945">
        <v>0</v>
      </c>
      <c r="T187" s="945">
        <v>677922</v>
      </c>
      <c r="U187" s="945">
        <v>169480</v>
      </c>
      <c r="V187" s="945">
        <v>0</v>
      </c>
      <c r="W187" s="945">
        <v>143725</v>
      </c>
      <c r="X187" s="945">
        <v>35931</v>
      </c>
      <c r="Y187" s="945">
        <v>0</v>
      </c>
      <c r="Z187" s="945">
        <v>0</v>
      </c>
      <c r="AA187" s="945">
        <v>0</v>
      </c>
      <c r="AB187" s="945">
        <v>0</v>
      </c>
      <c r="AC187" s="945">
        <v>7350</v>
      </c>
      <c r="AD187" s="945">
        <v>1837</v>
      </c>
      <c r="AE187" s="945">
        <v>0</v>
      </c>
      <c r="AF187" s="945">
        <v>0</v>
      </c>
      <c r="AG187" s="945">
        <v>0</v>
      </c>
      <c r="AH187" s="945">
        <v>0</v>
      </c>
      <c r="AI187" s="945">
        <v>600</v>
      </c>
      <c r="AJ187" s="945">
        <v>150</v>
      </c>
      <c r="AK187" s="945">
        <v>0</v>
      </c>
      <c r="AL187" s="945">
        <v>179727</v>
      </c>
      <c r="AM187" s="945">
        <v>44932</v>
      </c>
      <c r="AN187" s="945">
        <v>0</v>
      </c>
      <c r="AO187" s="945">
        <v>4628452</v>
      </c>
      <c r="AP187" s="945">
        <v>1157113</v>
      </c>
      <c r="AQ187" s="945">
        <v>0</v>
      </c>
      <c r="AR187" s="945">
        <v>8673673</v>
      </c>
      <c r="AS187" s="945">
        <v>6939241</v>
      </c>
      <c r="AT187" s="945">
        <v>1734432</v>
      </c>
      <c r="AU187" s="945">
        <v>0</v>
      </c>
      <c r="AV187" s="945">
        <v>1484161</v>
      </c>
      <c r="AW187" s="945">
        <v>1187329</v>
      </c>
      <c r="AX187" s="945">
        <v>296832</v>
      </c>
      <c r="AY187" s="945">
        <v>0</v>
      </c>
      <c r="AZ187" s="945">
        <v>10157834</v>
      </c>
      <c r="BA187" s="945">
        <v>8126570</v>
      </c>
      <c r="BB187" s="945">
        <v>2031264</v>
      </c>
      <c r="BC187" s="945">
        <v>0</v>
      </c>
      <c r="BD187" s="945">
        <v>0</v>
      </c>
      <c r="BE187" s="945">
        <v>0</v>
      </c>
      <c r="BF187" s="945">
        <v>0</v>
      </c>
      <c r="BG187" s="945">
        <v>0</v>
      </c>
      <c r="BH187" s="945">
        <v>0</v>
      </c>
      <c r="BI187" s="945">
        <v>0</v>
      </c>
      <c r="BJ187" s="945">
        <v>0</v>
      </c>
      <c r="BK187" s="945">
        <v>0</v>
      </c>
      <c r="BL187" s="945">
        <v>0</v>
      </c>
      <c r="BM187" s="945">
        <v>0</v>
      </c>
      <c r="BN187" s="945">
        <v>0</v>
      </c>
      <c r="BO187" s="945">
        <v>0</v>
      </c>
      <c r="BP187" s="945">
        <v>-126569</v>
      </c>
      <c r="BQ187" s="945">
        <v>-101255</v>
      </c>
      <c r="BR187" s="945">
        <v>-25314</v>
      </c>
      <c r="BS187" s="945">
        <v>0</v>
      </c>
      <c r="BT187" s="945">
        <v>-253138</v>
      </c>
      <c r="BU187" s="945">
        <v>97515725</v>
      </c>
      <c r="BV187" s="945">
        <v>-1613105</v>
      </c>
      <c r="BW187" s="945">
        <v>0</v>
      </c>
      <c r="BX187" s="945">
        <v>572134</v>
      </c>
      <c r="BY187" s="945">
        <v>0</v>
      </c>
      <c r="BZ187" s="945">
        <v>193027</v>
      </c>
      <c r="CA187" s="945">
        <v>-3471002</v>
      </c>
      <c r="CB187" s="945">
        <v>0</v>
      </c>
      <c r="CC187" s="945">
        <v>-5286579</v>
      </c>
      <c r="CD187" s="945">
        <v>-2298367</v>
      </c>
      <c r="CE187" s="945">
        <v>-7584946</v>
      </c>
      <c r="CF187" s="945">
        <v>-1669941</v>
      </c>
      <c r="CG187" s="945">
        <v>-834971</v>
      </c>
      <c r="CH187" s="945">
        <v>-667974</v>
      </c>
      <c r="CI187" s="945">
        <v>-166994</v>
      </c>
      <c r="CJ187" s="945">
        <v>0</v>
      </c>
      <c r="CK187" s="945">
        <v>-2216203</v>
      </c>
      <c r="CL187" s="945">
        <v>3230296</v>
      </c>
      <c r="CM187" s="945">
        <v>-31690655</v>
      </c>
      <c r="CN187" s="945">
        <v>-100677</v>
      </c>
      <c r="CO187" s="945">
        <v>0</v>
      </c>
      <c r="CP187" s="945">
        <v>0</v>
      </c>
      <c r="CQ187" s="945">
        <v>-17175</v>
      </c>
      <c r="CR187" s="945">
        <v>0</v>
      </c>
      <c r="CS187" s="945">
        <v>-2780602</v>
      </c>
      <c r="CT187" s="945">
        <v>-7889</v>
      </c>
      <c r="CU187" s="945">
        <v>0</v>
      </c>
      <c r="CV187" s="945">
        <v>0</v>
      </c>
      <c r="CW187" s="945">
        <v>0</v>
      </c>
      <c r="CX187" s="945">
        <v>0</v>
      </c>
      <c r="CY187" s="945">
        <v>-11298168</v>
      </c>
      <c r="CZ187" s="945">
        <v>0</v>
      </c>
      <c r="DA187" s="945">
        <v>85536809</v>
      </c>
      <c r="DB187" s="945">
        <v>130049530</v>
      </c>
      <c r="DC187" s="945">
        <v>81299356</v>
      </c>
      <c r="DD187" s="945">
        <v>-900374</v>
      </c>
      <c r="DE187" s="945">
        <v>6657117</v>
      </c>
      <c r="DF187" s="945">
        <v>-5919171</v>
      </c>
      <c r="DG187" s="945">
        <v>0</v>
      </c>
      <c r="DH187" s="945">
        <v>-7555437</v>
      </c>
      <c r="DI187" s="945">
        <v>-1669941</v>
      </c>
      <c r="DJ187" s="205"/>
      <c r="DK187" s="205"/>
      <c r="DL187" t="s">
        <v>913</v>
      </c>
      <c r="DM187" t="s">
        <v>914</v>
      </c>
      <c r="DN187" s="1419" t="s">
        <v>5499</v>
      </c>
      <c r="DO187" s="194" t="s">
        <v>4355</v>
      </c>
      <c r="DP187" s="1253" t="s">
        <v>4468</v>
      </c>
    </row>
    <row r="188" spans="1:120" s="194" customFormat="1" x14ac:dyDescent="0.25">
      <c r="A188" s="199">
        <v>184</v>
      </c>
      <c r="B188" s="706" t="s">
        <v>443</v>
      </c>
      <c r="C188" s="1255" t="s">
        <v>444</v>
      </c>
      <c r="D188" s="945">
        <v>135723</v>
      </c>
      <c r="E188" s="945">
        <v>1014007</v>
      </c>
      <c r="F188" s="945">
        <v>0</v>
      </c>
      <c r="G188" s="945">
        <v>135723</v>
      </c>
      <c r="H188" s="945">
        <v>0</v>
      </c>
      <c r="I188" s="945">
        <v>0</v>
      </c>
      <c r="J188" s="945">
        <v>0</v>
      </c>
      <c r="K188" s="945">
        <v>0</v>
      </c>
      <c r="L188" s="945">
        <v>0</v>
      </c>
      <c r="M188" s="945">
        <v>0</v>
      </c>
      <c r="N188" s="945">
        <v>0</v>
      </c>
      <c r="O188" s="945">
        <v>0</v>
      </c>
      <c r="P188" s="945">
        <v>0</v>
      </c>
      <c r="Q188" s="945">
        <v>0</v>
      </c>
      <c r="R188" s="945">
        <v>7212400</v>
      </c>
      <c r="S188" s="945">
        <v>0</v>
      </c>
      <c r="T188" s="945">
        <v>1114189</v>
      </c>
      <c r="U188" s="945">
        <v>250692</v>
      </c>
      <c r="V188" s="945">
        <v>27855</v>
      </c>
      <c r="W188" s="945">
        <v>37504</v>
      </c>
      <c r="X188" s="945">
        <v>8439</v>
      </c>
      <c r="Y188" s="945">
        <v>938</v>
      </c>
      <c r="Z188" s="945">
        <v>0</v>
      </c>
      <c r="AA188" s="945">
        <v>0</v>
      </c>
      <c r="AB188" s="945">
        <v>0</v>
      </c>
      <c r="AC188" s="945">
        <v>3039</v>
      </c>
      <c r="AD188" s="945">
        <v>684</v>
      </c>
      <c r="AE188" s="945">
        <v>76</v>
      </c>
      <c r="AF188" s="945">
        <v>0</v>
      </c>
      <c r="AG188" s="945">
        <v>0</v>
      </c>
      <c r="AH188" s="945">
        <v>0</v>
      </c>
      <c r="AI188" s="945">
        <v>0</v>
      </c>
      <c r="AJ188" s="945">
        <v>0</v>
      </c>
      <c r="AK188" s="945">
        <v>0</v>
      </c>
      <c r="AL188" s="945">
        <v>115628</v>
      </c>
      <c r="AM188" s="945">
        <v>26016</v>
      </c>
      <c r="AN188" s="945">
        <v>2891</v>
      </c>
      <c r="AO188" s="945">
        <v>858656</v>
      </c>
      <c r="AP188" s="945">
        <v>193198</v>
      </c>
      <c r="AQ188" s="945">
        <v>21466</v>
      </c>
      <c r="AR188" s="945">
        <v>2059605</v>
      </c>
      <c r="AS188" s="945">
        <v>1647684</v>
      </c>
      <c r="AT188" s="945">
        <v>370729</v>
      </c>
      <c r="AU188" s="945">
        <v>41192</v>
      </c>
      <c r="AV188" s="945">
        <v>607640</v>
      </c>
      <c r="AW188" s="945">
        <v>486112</v>
      </c>
      <c r="AX188" s="945">
        <v>109375</v>
      </c>
      <c r="AY188" s="945">
        <v>12153</v>
      </c>
      <c r="AZ188" s="945">
        <v>2667245</v>
      </c>
      <c r="BA188" s="945">
        <v>2133796</v>
      </c>
      <c r="BB188" s="945">
        <v>480104</v>
      </c>
      <c r="BC188" s="945">
        <v>53345</v>
      </c>
      <c r="BD188" s="945">
        <v>0</v>
      </c>
      <c r="BE188" s="945">
        <v>0</v>
      </c>
      <c r="BF188" s="945">
        <v>0</v>
      </c>
      <c r="BG188" s="945">
        <v>0</v>
      </c>
      <c r="BH188" s="945">
        <v>0</v>
      </c>
      <c r="BI188" s="945">
        <v>0</v>
      </c>
      <c r="BJ188" s="945">
        <v>0</v>
      </c>
      <c r="BK188" s="945">
        <v>0</v>
      </c>
      <c r="BL188" s="945">
        <v>0</v>
      </c>
      <c r="BM188" s="945">
        <v>0</v>
      </c>
      <c r="BN188" s="945">
        <v>0</v>
      </c>
      <c r="BO188" s="945">
        <v>0</v>
      </c>
      <c r="BP188" s="945">
        <v>1022112</v>
      </c>
      <c r="BQ188" s="945">
        <v>817690</v>
      </c>
      <c r="BR188" s="945">
        <v>183980</v>
      </c>
      <c r="BS188" s="945">
        <v>20442</v>
      </c>
      <c r="BT188" s="945">
        <v>2044224</v>
      </c>
      <c r="BU188" s="945">
        <v>21473649</v>
      </c>
      <c r="BV188" s="945">
        <v>-170000</v>
      </c>
      <c r="BW188" s="945">
        <v>0</v>
      </c>
      <c r="BX188" s="945">
        <v>73000</v>
      </c>
      <c r="BY188" s="945">
        <v>0</v>
      </c>
      <c r="BZ188" s="945">
        <v>-2739</v>
      </c>
      <c r="CA188" s="945">
        <v>-1490000</v>
      </c>
      <c r="CB188" s="945">
        <v>0</v>
      </c>
      <c r="CC188" s="945">
        <v>-960000</v>
      </c>
      <c r="CD188" s="945">
        <v>-494000</v>
      </c>
      <c r="CE188" s="945">
        <v>-1454000</v>
      </c>
      <c r="CF188" s="945">
        <v>2745253</v>
      </c>
      <c r="CG188" s="945">
        <v>1372626</v>
      </c>
      <c r="CH188" s="945">
        <v>1098101</v>
      </c>
      <c r="CI188" s="945">
        <v>247073</v>
      </c>
      <c r="CJ188" s="945">
        <v>27453</v>
      </c>
      <c r="CK188" s="945">
        <v>-4341720</v>
      </c>
      <c r="CL188" s="945">
        <v>459276</v>
      </c>
      <c r="CM188" s="945">
        <v>-1858575</v>
      </c>
      <c r="CN188" s="945">
        <v>-845</v>
      </c>
      <c r="CO188" s="945">
        <v>0</v>
      </c>
      <c r="CP188" s="945">
        <v>0</v>
      </c>
      <c r="CQ188" s="945">
        <v>-7795</v>
      </c>
      <c r="CR188" s="945">
        <v>0</v>
      </c>
      <c r="CS188" s="945">
        <v>-714301</v>
      </c>
      <c r="CT188" s="945">
        <v>-179355</v>
      </c>
      <c r="CU188" s="945">
        <v>-61042</v>
      </c>
      <c r="CV188" s="945">
        <v>0</v>
      </c>
      <c r="CW188" s="945">
        <v>0</v>
      </c>
      <c r="CX188" s="945">
        <v>0</v>
      </c>
      <c r="CY188" s="945">
        <v>-2023584</v>
      </c>
      <c r="CZ188" s="945">
        <v>0</v>
      </c>
      <c r="DA188" s="945">
        <v>19372063</v>
      </c>
      <c r="DB188" s="945">
        <v>28473936</v>
      </c>
      <c r="DC188" s="945">
        <v>17419070</v>
      </c>
      <c r="DD188" s="945">
        <v>0</v>
      </c>
      <c r="DE188" s="945">
        <v>1132792</v>
      </c>
      <c r="DF188" s="945">
        <v>-172281</v>
      </c>
      <c r="DG188" s="945">
        <v>0</v>
      </c>
      <c r="DH188" s="945">
        <v>-1165538</v>
      </c>
      <c r="DI188" s="945">
        <v>2745253</v>
      </c>
      <c r="DJ188" s="205"/>
      <c r="DK188" s="205"/>
      <c r="DL188" t="s">
        <v>914</v>
      </c>
      <c r="DM188" t="s">
        <v>913</v>
      </c>
      <c r="DN188" s="1419" t="s">
        <v>5499</v>
      </c>
      <c r="DO188" s="194" t="s">
        <v>4356</v>
      </c>
      <c r="DP188" s="1253" t="s">
        <v>4475</v>
      </c>
    </row>
    <row r="189" spans="1:120" s="194" customFormat="1" x14ac:dyDescent="0.25">
      <c r="A189" s="779">
        <v>185</v>
      </c>
      <c r="B189" s="706" t="s">
        <v>790</v>
      </c>
      <c r="C189" s="1255" t="s">
        <v>446</v>
      </c>
      <c r="D189" s="945">
        <v>275053</v>
      </c>
      <c r="E189" s="945">
        <v>2455505</v>
      </c>
      <c r="F189" s="945">
        <v>0</v>
      </c>
      <c r="G189" s="945">
        <v>275053</v>
      </c>
      <c r="H189" s="945">
        <v>0</v>
      </c>
      <c r="I189" s="945">
        <v>533615</v>
      </c>
      <c r="J189" s="945">
        <v>0</v>
      </c>
      <c r="K189" s="945">
        <v>0</v>
      </c>
      <c r="L189" s="945">
        <v>0</v>
      </c>
      <c r="M189" s="945">
        <v>0</v>
      </c>
      <c r="N189" s="945">
        <v>0</v>
      </c>
      <c r="O189" s="945">
        <v>0</v>
      </c>
      <c r="P189" s="945">
        <v>0</v>
      </c>
      <c r="Q189" s="945">
        <v>0</v>
      </c>
      <c r="R189" s="945">
        <v>28476050</v>
      </c>
      <c r="S189" s="945">
        <v>0</v>
      </c>
      <c r="T189" s="945">
        <v>2310358</v>
      </c>
      <c r="U189" s="945">
        <v>0</v>
      </c>
      <c r="V189" s="945">
        <v>47150</v>
      </c>
      <c r="W189" s="945">
        <v>181392</v>
      </c>
      <c r="X189" s="945">
        <v>0</v>
      </c>
      <c r="Y189" s="945">
        <v>3702</v>
      </c>
      <c r="Z189" s="945">
        <v>4445</v>
      </c>
      <c r="AA189" s="945">
        <v>0</v>
      </c>
      <c r="AB189" s="945">
        <v>91</v>
      </c>
      <c r="AC189" s="945">
        <v>5333</v>
      </c>
      <c r="AD189" s="945">
        <v>0</v>
      </c>
      <c r="AE189" s="945">
        <v>109</v>
      </c>
      <c r="AF189" s="945">
        <v>1858</v>
      </c>
      <c r="AG189" s="945">
        <v>0</v>
      </c>
      <c r="AH189" s="945">
        <v>38</v>
      </c>
      <c r="AI189" s="945">
        <v>0</v>
      </c>
      <c r="AJ189" s="945">
        <v>0</v>
      </c>
      <c r="AK189" s="945">
        <v>0</v>
      </c>
      <c r="AL189" s="945">
        <v>489583</v>
      </c>
      <c r="AM189" s="945">
        <v>0</v>
      </c>
      <c r="AN189" s="945">
        <v>9991</v>
      </c>
      <c r="AO189" s="945">
        <v>3274967</v>
      </c>
      <c r="AP189" s="945">
        <v>0</v>
      </c>
      <c r="AQ189" s="945">
        <v>66836</v>
      </c>
      <c r="AR189" s="945">
        <v>10915710</v>
      </c>
      <c r="AS189" s="945">
        <v>10699307</v>
      </c>
      <c r="AT189" s="945">
        <v>0</v>
      </c>
      <c r="AU189" s="945">
        <v>216403</v>
      </c>
      <c r="AV189" s="945">
        <v>1421129</v>
      </c>
      <c r="AW189" s="945">
        <v>1392706</v>
      </c>
      <c r="AX189" s="945">
        <v>0</v>
      </c>
      <c r="AY189" s="945">
        <v>28423</v>
      </c>
      <c r="AZ189" s="945">
        <v>12336839</v>
      </c>
      <c r="BA189" s="945">
        <v>12092013</v>
      </c>
      <c r="BB189" s="945">
        <v>0</v>
      </c>
      <c r="BC189" s="945">
        <v>244826</v>
      </c>
      <c r="BD189" s="945">
        <v>0</v>
      </c>
      <c r="BE189" s="945">
        <v>0</v>
      </c>
      <c r="BF189" s="945">
        <v>0</v>
      </c>
      <c r="BG189" s="945">
        <v>0</v>
      </c>
      <c r="BH189" s="945">
        <v>0</v>
      </c>
      <c r="BI189" s="945">
        <v>0</v>
      </c>
      <c r="BJ189" s="945">
        <v>0</v>
      </c>
      <c r="BK189" s="945">
        <v>0</v>
      </c>
      <c r="BL189" s="945">
        <v>0</v>
      </c>
      <c r="BM189" s="945">
        <v>0</v>
      </c>
      <c r="BN189" s="945">
        <v>0</v>
      </c>
      <c r="BO189" s="945">
        <v>0</v>
      </c>
      <c r="BP189" s="945">
        <v>-833317</v>
      </c>
      <c r="BQ189" s="945">
        <v>-816651</v>
      </c>
      <c r="BR189" s="945">
        <v>0</v>
      </c>
      <c r="BS189" s="945">
        <v>-16666</v>
      </c>
      <c r="BT189" s="945">
        <v>-1666635</v>
      </c>
      <c r="BU189" s="945">
        <v>120398498</v>
      </c>
      <c r="BV189" s="945">
        <v>-1240021</v>
      </c>
      <c r="BW189" s="945">
        <v>0</v>
      </c>
      <c r="BX189" s="945">
        <v>0</v>
      </c>
      <c r="BY189" s="945">
        <v>0</v>
      </c>
      <c r="BZ189" s="945">
        <v>18630</v>
      </c>
      <c r="CA189" s="945">
        <v>-4682834</v>
      </c>
      <c r="CB189" s="945">
        <v>-885</v>
      </c>
      <c r="CC189" s="945">
        <v>-1704984</v>
      </c>
      <c r="CD189" s="945">
        <v>-4046000</v>
      </c>
      <c r="CE189" s="945">
        <v>-5751869</v>
      </c>
      <c r="CF189" s="945">
        <v>-9043302</v>
      </c>
      <c r="CG189" s="945">
        <v>-4521649</v>
      </c>
      <c r="CH189" s="945">
        <v>-4431218</v>
      </c>
      <c r="CI189" s="945">
        <v>0</v>
      </c>
      <c r="CJ189" s="945">
        <v>-90435</v>
      </c>
      <c r="CK189" s="945">
        <v>-6355182</v>
      </c>
      <c r="CL189" s="945">
        <v>2810210</v>
      </c>
      <c r="CM189" s="945">
        <v>-8031467</v>
      </c>
      <c r="CN189" s="945">
        <v>-64917</v>
      </c>
      <c r="CO189" s="945">
        <v>-3683</v>
      </c>
      <c r="CP189" s="945">
        <v>-3683</v>
      </c>
      <c r="CQ189" s="945">
        <v>-13443</v>
      </c>
      <c r="CR189" s="945">
        <v>0</v>
      </c>
      <c r="CS189" s="945">
        <v>-4088102</v>
      </c>
      <c r="CT189" s="945">
        <v>-81727</v>
      </c>
      <c r="CU189" s="945">
        <v>0</v>
      </c>
      <c r="CV189" s="945">
        <v>-667</v>
      </c>
      <c r="CW189" s="945">
        <v>0</v>
      </c>
      <c r="CX189" s="945">
        <v>0</v>
      </c>
      <c r="CY189" s="945">
        <v>-6451813</v>
      </c>
      <c r="CZ189" s="945">
        <v>0</v>
      </c>
      <c r="DA189" s="945">
        <v>106589474</v>
      </c>
      <c r="DB189" s="945">
        <v>132370373</v>
      </c>
      <c r="DC189" s="945">
        <v>102049854</v>
      </c>
      <c r="DD189" s="945">
        <v>-1541442</v>
      </c>
      <c r="DE189" s="945">
        <v>6314030</v>
      </c>
      <c r="DF189" s="945">
        <v>-2479050</v>
      </c>
      <c r="DG189" s="945">
        <v>-939142</v>
      </c>
      <c r="DH189" s="945">
        <v>-4790050</v>
      </c>
      <c r="DI189" s="945">
        <v>-9043302</v>
      </c>
      <c r="DJ189" s="205"/>
      <c r="DK189" s="205"/>
      <c r="DL189" t="s">
        <v>913</v>
      </c>
      <c r="DM189" t="s">
        <v>913</v>
      </c>
      <c r="DN189" s="1419" t="s">
        <v>5499</v>
      </c>
      <c r="DO189" s="194" t="s">
        <v>4357</v>
      </c>
      <c r="DP189" s="1253" t="s">
        <v>4470</v>
      </c>
    </row>
    <row r="190" spans="1:120" s="194" customFormat="1" x14ac:dyDescent="0.25">
      <c r="A190" s="199">
        <v>186</v>
      </c>
      <c r="B190" s="706" t="s">
        <v>789</v>
      </c>
      <c r="C190" s="1255" t="s">
        <v>448</v>
      </c>
      <c r="D190" s="945">
        <v>310315</v>
      </c>
      <c r="E190" s="945">
        <v>2237223</v>
      </c>
      <c r="F190" s="945">
        <v>0</v>
      </c>
      <c r="G190" s="945">
        <v>310315</v>
      </c>
      <c r="H190" s="945">
        <v>35172</v>
      </c>
      <c r="I190" s="945">
        <v>253046</v>
      </c>
      <c r="J190" s="945">
        <v>0</v>
      </c>
      <c r="K190" s="945">
        <v>0</v>
      </c>
      <c r="L190" s="945">
        <v>0</v>
      </c>
      <c r="M190" s="945">
        <v>0</v>
      </c>
      <c r="N190" s="945">
        <v>77885</v>
      </c>
      <c r="O190" s="945">
        <v>0</v>
      </c>
      <c r="P190" s="945">
        <v>0</v>
      </c>
      <c r="Q190" s="945">
        <v>0</v>
      </c>
      <c r="R190" s="945">
        <v>29135400</v>
      </c>
      <c r="S190" s="945">
        <v>0</v>
      </c>
      <c r="T190" s="945">
        <v>2788342</v>
      </c>
      <c r="U190" s="945">
        <v>0</v>
      </c>
      <c r="V190" s="945">
        <v>56905</v>
      </c>
      <c r="W190" s="945">
        <v>185592</v>
      </c>
      <c r="X190" s="945">
        <v>0</v>
      </c>
      <c r="Y190" s="945">
        <v>3788</v>
      </c>
      <c r="Z190" s="945">
        <v>6628</v>
      </c>
      <c r="AA190" s="945">
        <v>0</v>
      </c>
      <c r="AB190" s="945">
        <v>135</v>
      </c>
      <c r="AC190" s="945">
        <v>21902</v>
      </c>
      <c r="AD190" s="945">
        <v>0</v>
      </c>
      <c r="AE190" s="945">
        <v>447</v>
      </c>
      <c r="AF190" s="945">
        <v>0</v>
      </c>
      <c r="AG190" s="945">
        <v>0</v>
      </c>
      <c r="AH190" s="945">
        <v>0</v>
      </c>
      <c r="AI190" s="945">
        <v>0</v>
      </c>
      <c r="AJ190" s="945">
        <v>0</v>
      </c>
      <c r="AK190" s="945">
        <v>0</v>
      </c>
      <c r="AL190" s="945">
        <v>585816</v>
      </c>
      <c r="AM190" s="945">
        <v>0</v>
      </c>
      <c r="AN190" s="945">
        <v>11955</v>
      </c>
      <c r="AO190" s="945">
        <v>4617333</v>
      </c>
      <c r="AP190" s="945">
        <v>0</v>
      </c>
      <c r="AQ190" s="945">
        <v>94231</v>
      </c>
      <c r="AR190" s="945">
        <v>8339284</v>
      </c>
      <c r="AS190" s="945">
        <v>8173879</v>
      </c>
      <c r="AT190" s="945">
        <v>0</v>
      </c>
      <c r="AU190" s="945">
        <v>165405</v>
      </c>
      <c r="AV190" s="945">
        <v>1882400</v>
      </c>
      <c r="AW190" s="945">
        <v>1844752</v>
      </c>
      <c r="AX190" s="945">
        <v>0</v>
      </c>
      <c r="AY190" s="945">
        <v>37648</v>
      </c>
      <c r="AZ190" s="945">
        <v>10221684</v>
      </c>
      <c r="BA190" s="945">
        <v>10018631</v>
      </c>
      <c r="BB190" s="945">
        <v>0</v>
      </c>
      <c r="BC190" s="945">
        <v>203053</v>
      </c>
      <c r="BD190" s="945">
        <v>0</v>
      </c>
      <c r="BE190" s="945">
        <v>0</v>
      </c>
      <c r="BF190" s="945">
        <v>0</v>
      </c>
      <c r="BG190" s="945">
        <v>0</v>
      </c>
      <c r="BH190" s="945">
        <v>0</v>
      </c>
      <c r="BI190" s="945">
        <v>0</v>
      </c>
      <c r="BJ190" s="945">
        <v>0</v>
      </c>
      <c r="BK190" s="945">
        <v>0</v>
      </c>
      <c r="BL190" s="945">
        <v>0</v>
      </c>
      <c r="BM190" s="945">
        <v>0</v>
      </c>
      <c r="BN190" s="945">
        <v>0</v>
      </c>
      <c r="BO190" s="945">
        <v>0</v>
      </c>
      <c r="BP190" s="945">
        <v>-809104</v>
      </c>
      <c r="BQ190" s="945">
        <v>-792922</v>
      </c>
      <c r="BR190" s="945">
        <v>0</v>
      </c>
      <c r="BS190" s="945">
        <v>-16182</v>
      </c>
      <c r="BT190" s="945">
        <v>-1618208</v>
      </c>
      <c r="BU190" s="945">
        <v>89370912</v>
      </c>
      <c r="BV190" s="945">
        <v>-346001</v>
      </c>
      <c r="BW190" s="945">
        <v>0</v>
      </c>
      <c r="BX190" s="945">
        <v>0</v>
      </c>
      <c r="BY190" s="945">
        <v>0</v>
      </c>
      <c r="BZ190" s="945">
        <v>0</v>
      </c>
      <c r="CA190" s="945">
        <v>-1175458</v>
      </c>
      <c r="CB190" s="945">
        <v>-46630</v>
      </c>
      <c r="CC190" s="945">
        <v>-5000000</v>
      </c>
      <c r="CD190" s="945">
        <v>-4641296</v>
      </c>
      <c r="CE190" s="945">
        <v>-9687926</v>
      </c>
      <c r="CF190" s="945">
        <v>-491533</v>
      </c>
      <c r="CG190" s="945">
        <v>-245768</v>
      </c>
      <c r="CH190" s="945">
        <v>-240848</v>
      </c>
      <c r="CI190" s="945">
        <v>0</v>
      </c>
      <c r="CJ190" s="945">
        <v>-4917</v>
      </c>
      <c r="CK190" s="945">
        <v>-8002216</v>
      </c>
      <c r="CL190" s="945">
        <v>2274159</v>
      </c>
      <c r="CM190" s="945">
        <v>-11934782</v>
      </c>
      <c r="CN190" s="945">
        <v>-12423</v>
      </c>
      <c r="CO190" s="945">
        <v>0</v>
      </c>
      <c r="CP190" s="945">
        <v>0</v>
      </c>
      <c r="CQ190" s="945">
        <v>-44248</v>
      </c>
      <c r="CR190" s="945">
        <v>-37186</v>
      </c>
      <c r="CS190" s="945">
        <v>-3393701</v>
      </c>
      <c r="CT190" s="945">
        <v>0</v>
      </c>
      <c r="CU190" s="945">
        <v>0</v>
      </c>
      <c r="CV190" s="945">
        <v>0</v>
      </c>
      <c r="CW190" s="945">
        <v>0</v>
      </c>
      <c r="CX190" s="945">
        <v>0</v>
      </c>
      <c r="CY190" s="945">
        <v>-8720043</v>
      </c>
      <c r="CZ190" s="945">
        <v>-85210</v>
      </c>
      <c r="DA190" s="945">
        <v>87802018</v>
      </c>
      <c r="DB190" s="945">
        <v>116670366</v>
      </c>
      <c r="DC190" s="945">
        <v>81011499</v>
      </c>
      <c r="DD190" s="945">
        <v>-132831</v>
      </c>
      <c r="DE190" s="945">
        <v>2422502</v>
      </c>
      <c r="DF190" s="945">
        <v>-975525</v>
      </c>
      <c r="DG190" s="945">
        <v>-5030734</v>
      </c>
      <c r="DH190" s="945">
        <v>0</v>
      </c>
      <c r="DI190" s="945">
        <v>-491533</v>
      </c>
      <c r="DJ190" s="1269" t="s">
        <v>914</v>
      </c>
      <c r="DK190" s="205"/>
      <c r="DL190" t="s">
        <v>913</v>
      </c>
      <c r="DM190" t="s">
        <v>913</v>
      </c>
      <c r="DN190" s="1419" t="s">
        <v>5499</v>
      </c>
      <c r="DO190" s="194" t="s">
        <v>4358</v>
      </c>
      <c r="DP190" s="1253" t="s">
        <v>4473</v>
      </c>
    </row>
    <row r="191" spans="1:120" s="194" customFormat="1" x14ac:dyDescent="0.25">
      <c r="A191" s="779">
        <v>187</v>
      </c>
      <c r="B191" s="706" t="s">
        <v>788</v>
      </c>
      <c r="C191" s="1255" t="s">
        <v>450</v>
      </c>
      <c r="D191" s="945">
        <v>288503</v>
      </c>
      <c r="E191" s="945">
        <v>1264645</v>
      </c>
      <c r="F191" s="945">
        <v>0</v>
      </c>
      <c r="G191" s="945">
        <v>288503</v>
      </c>
      <c r="H191" s="945">
        <v>0</v>
      </c>
      <c r="I191" s="945">
        <v>0</v>
      </c>
      <c r="J191" s="945">
        <v>0</v>
      </c>
      <c r="K191" s="945">
        <v>0</v>
      </c>
      <c r="L191" s="945">
        <v>0</v>
      </c>
      <c r="M191" s="945">
        <v>0</v>
      </c>
      <c r="N191" s="945">
        <v>0</v>
      </c>
      <c r="O191" s="945">
        <v>0</v>
      </c>
      <c r="P191" s="945">
        <v>0</v>
      </c>
      <c r="Q191" s="945">
        <v>0</v>
      </c>
      <c r="R191" s="945">
        <v>28109700</v>
      </c>
      <c r="S191" s="945">
        <v>0</v>
      </c>
      <c r="T191" s="945">
        <v>2325426</v>
      </c>
      <c r="U191" s="945">
        <v>0</v>
      </c>
      <c r="V191" s="945">
        <v>47458</v>
      </c>
      <c r="W191" s="945">
        <v>179059</v>
      </c>
      <c r="X191" s="945">
        <v>0</v>
      </c>
      <c r="Y191" s="945">
        <v>3654</v>
      </c>
      <c r="Z191" s="945">
        <v>0</v>
      </c>
      <c r="AA191" s="945">
        <v>0</v>
      </c>
      <c r="AB191" s="945">
        <v>0</v>
      </c>
      <c r="AC191" s="945">
        <v>22583</v>
      </c>
      <c r="AD191" s="945">
        <v>0</v>
      </c>
      <c r="AE191" s="945">
        <v>461</v>
      </c>
      <c r="AF191" s="945">
        <v>0</v>
      </c>
      <c r="AG191" s="945">
        <v>0</v>
      </c>
      <c r="AH191" s="945">
        <v>0</v>
      </c>
      <c r="AI191" s="945">
        <v>0</v>
      </c>
      <c r="AJ191" s="945">
        <v>0</v>
      </c>
      <c r="AK191" s="945">
        <v>0</v>
      </c>
      <c r="AL191" s="945">
        <v>374230</v>
      </c>
      <c r="AM191" s="945">
        <v>0</v>
      </c>
      <c r="AN191" s="945">
        <v>7637</v>
      </c>
      <c r="AO191" s="945">
        <v>3938397</v>
      </c>
      <c r="AP191" s="945">
        <v>0</v>
      </c>
      <c r="AQ191" s="945">
        <v>80375</v>
      </c>
      <c r="AR191" s="945">
        <v>7750307</v>
      </c>
      <c r="AS191" s="945">
        <v>7595301</v>
      </c>
      <c r="AT191" s="945">
        <v>0</v>
      </c>
      <c r="AU191" s="945">
        <v>155006</v>
      </c>
      <c r="AV191" s="945">
        <v>1548518</v>
      </c>
      <c r="AW191" s="945">
        <v>1517548</v>
      </c>
      <c r="AX191" s="945">
        <v>0</v>
      </c>
      <c r="AY191" s="945">
        <v>30970</v>
      </c>
      <c r="AZ191" s="945">
        <v>9298825</v>
      </c>
      <c r="BA191" s="945">
        <v>9112849</v>
      </c>
      <c r="BB191" s="945">
        <v>0</v>
      </c>
      <c r="BC191" s="945">
        <v>185976</v>
      </c>
      <c r="BD191" s="945">
        <v>0</v>
      </c>
      <c r="BE191" s="945">
        <v>0</v>
      </c>
      <c r="BF191" s="945">
        <v>0</v>
      </c>
      <c r="BG191" s="945">
        <v>0</v>
      </c>
      <c r="BH191" s="945">
        <v>0</v>
      </c>
      <c r="BI191" s="945">
        <v>0</v>
      </c>
      <c r="BJ191" s="945">
        <v>0</v>
      </c>
      <c r="BK191" s="945">
        <v>0</v>
      </c>
      <c r="BL191" s="945">
        <v>0</v>
      </c>
      <c r="BM191" s="945">
        <v>0</v>
      </c>
      <c r="BN191" s="945">
        <v>0</v>
      </c>
      <c r="BO191" s="945">
        <v>0</v>
      </c>
      <c r="BP191" s="945">
        <v>5123588</v>
      </c>
      <c r="BQ191" s="945">
        <v>5021116</v>
      </c>
      <c r="BR191" s="945">
        <v>0</v>
      </c>
      <c r="BS191" s="945">
        <v>102472</v>
      </c>
      <c r="BT191" s="945">
        <v>10247175</v>
      </c>
      <c r="BU191" s="945">
        <v>85726543</v>
      </c>
      <c r="BV191" s="945">
        <v>-1074813</v>
      </c>
      <c r="BW191" s="945">
        <v>0</v>
      </c>
      <c r="BX191" s="945">
        <v>73763</v>
      </c>
      <c r="BY191" s="945">
        <v>0</v>
      </c>
      <c r="BZ191" s="945">
        <v>48766</v>
      </c>
      <c r="CA191" s="945">
        <v>-4994258</v>
      </c>
      <c r="CB191" s="945">
        <v>0</v>
      </c>
      <c r="CC191" s="945">
        <v>-7024833</v>
      </c>
      <c r="CD191" s="945">
        <v>-4168836</v>
      </c>
      <c r="CE191" s="945">
        <v>-11193669</v>
      </c>
      <c r="CF191" s="945">
        <v>10919184</v>
      </c>
      <c r="CG191" s="945">
        <v>5459590</v>
      </c>
      <c r="CH191" s="945">
        <v>5350402</v>
      </c>
      <c r="CI191" s="945">
        <v>0</v>
      </c>
      <c r="CJ191" s="945">
        <v>109193</v>
      </c>
      <c r="CK191" s="945">
        <v>-6433668</v>
      </c>
      <c r="CL191" s="945">
        <v>2274607</v>
      </c>
      <c r="CM191" s="945">
        <v>-9215717</v>
      </c>
      <c r="CN191" s="945">
        <v>-37196</v>
      </c>
      <c r="CO191" s="945">
        <v>0</v>
      </c>
      <c r="CP191" s="945">
        <v>0</v>
      </c>
      <c r="CQ191" s="945">
        <v>-46723</v>
      </c>
      <c r="CR191" s="945">
        <v>0</v>
      </c>
      <c r="CS191" s="945">
        <v>-2570417</v>
      </c>
      <c r="CT191" s="945">
        <v>-221173</v>
      </c>
      <c r="CU191" s="945">
        <v>0</v>
      </c>
      <c r="CV191" s="945">
        <v>0</v>
      </c>
      <c r="CW191" s="945">
        <v>0</v>
      </c>
      <c r="CX191" s="945">
        <v>0</v>
      </c>
      <c r="CY191" s="945">
        <v>-8226432</v>
      </c>
      <c r="CZ191" s="945">
        <v>0</v>
      </c>
      <c r="DA191" s="945">
        <v>79723731</v>
      </c>
      <c r="DB191" s="945">
        <v>104484963</v>
      </c>
      <c r="DC191" s="945">
        <v>75708776</v>
      </c>
      <c r="DD191" s="945">
        <v>-1091349</v>
      </c>
      <c r="DE191" s="945">
        <v>7335880</v>
      </c>
      <c r="DF191" s="945">
        <v>-5540300</v>
      </c>
      <c r="DG191" s="945">
        <v>0</v>
      </c>
      <c r="DH191" s="945">
        <v>-5009507</v>
      </c>
      <c r="DI191" s="945">
        <v>10919184</v>
      </c>
      <c r="DJ191" s="205"/>
      <c r="DK191" s="205"/>
      <c r="DL191" t="s">
        <v>913</v>
      </c>
      <c r="DM191" t="s">
        <v>913</v>
      </c>
      <c r="DN191" s="1419" t="s">
        <v>5499</v>
      </c>
      <c r="DO191" s="194" t="s">
        <v>4359</v>
      </c>
      <c r="DP191" s="1253" t="s">
        <v>4468</v>
      </c>
    </row>
    <row r="192" spans="1:120" s="194" customFormat="1" x14ac:dyDescent="0.25">
      <c r="A192" s="199">
        <v>188</v>
      </c>
      <c r="B192" s="706" t="s">
        <v>451</v>
      </c>
      <c r="C192" s="1255" t="s">
        <v>452</v>
      </c>
      <c r="D192" s="945">
        <v>236069</v>
      </c>
      <c r="E192" s="945">
        <v>1222170</v>
      </c>
      <c r="F192" s="945">
        <v>0</v>
      </c>
      <c r="G192" s="945">
        <v>236069</v>
      </c>
      <c r="H192" s="945">
        <v>0</v>
      </c>
      <c r="I192" s="945">
        <v>37709</v>
      </c>
      <c r="J192" s="945">
        <v>0</v>
      </c>
      <c r="K192" s="945">
        <v>0</v>
      </c>
      <c r="L192" s="945">
        <v>0</v>
      </c>
      <c r="M192" s="945">
        <v>0</v>
      </c>
      <c r="N192" s="945">
        <v>0</v>
      </c>
      <c r="O192" s="945">
        <v>0</v>
      </c>
      <c r="P192" s="945">
        <v>0</v>
      </c>
      <c r="Q192" s="945">
        <v>0</v>
      </c>
      <c r="R192" s="945">
        <v>19634925</v>
      </c>
      <c r="S192" s="945">
        <v>0</v>
      </c>
      <c r="T192" s="945">
        <v>1705637</v>
      </c>
      <c r="U192" s="945">
        <v>383768</v>
      </c>
      <c r="V192" s="945">
        <v>42641</v>
      </c>
      <c r="W192" s="945">
        <v>102102</v>
      </c>
      <c r="X192" s="945">
        <v>22973</v>
      </c>
      <c r="Y192" s="945">
        <v>2553</v>
      </c>
      <c r="Z192" s="945">
        <v>0</v>
      </c>
      <c r="AA192" s="945">
        <v>0</v>
      </c>
      <c r="AB192" s="945">
        <v>0</v>
      </c>
      <c r="AC192" s="945">
        <v>1</v>
      </c>
      <c r="AD192" s="945">
        <v>0</v>
      </c>
      <c r="AE192" s="945">
        <v>0</v>
      </c>
      <c r="AF192" s="945">
        <v>565</v>
      </c>
      <c r="AG192" s="945">
        <v>127</v>
      </c>
      <c r="AH192" s="945">
        <v>14</v>
      </c>
      <c r="AI192" s="945">
        <v>600</v>
      </c>
      <c r="AJ192" s="945">
        <v>135</v>
      </c>
      <c r="AK192" s="945">
        <v>15</v>
      </c>
      <c r="AL192" s="945">
        <v>175179</v>
      </c>
      <c r="AM192" s="945">
        <v>39415</v>
      </c>
      <c r="AN192" s="945">
        <v>4379</v>
      </c>
      <c r="AO192" s="945">
        <v>2583142</v>
      </c>
      <c r="AP192" s="945">
        <v>581207</v>
      </c>
      <c r="AQ192" s="945">
        <v>64579</v>
      </c>
      <c r="AR192" s="945">
        <v>4621341</v>
      </c>
      <c r="AS192" s="945">
        <v>3698442</v>
      </c>
      <c r="AT192" s="945">
        <v>830609</v>
      </c>
      <c r="AU192" s="945">
        <v>92290</v>
      </c>
      <c r="AV192" s="945">
        <v>1268887</v>
      </c>
      <c r="AW192" s="945">
        <v>1015109</v>
      </c>
      <c r="AX192" s="945">
        <v>228400</v>
      </c>
      <c r="AY192" s="945">
        <v>25378</v>
      </c>
      <c r="AZ192" s="945">
        <v>5890228</v>
      </c>
      <c r="BA192" s="945">
        <v>4713551</v>
      </c>
      <c r="BB192" s="945">
        <v>1059009</v>
      </c>
      <c r="BC192" s="945">
        <v>117668</v>
      </c>
      <c r="BD192" s="945">
        <v>0</v>
      </c>
      <c r="BE192" s="945">
        <v>0</v>
      </c>
      <c r="BF192" s="945">
        <v>0</v>
      </c>
      <c r="BG192" s="945">
        <v>0</v>
      </c>
      <c r="BH192" s="945">
        <v>0</v>
      </c>
      <c r="BI192" s="945">
        <v>0</v>
      </c>
      <c r="BJ192" s="945">
        <v>0</v>
      </c>
      <c r="BK192" s="945">
        <v>0</v>
      </c>
      <c r="BL192" s="945">
        <v>0</v>
      </c>
      <c r="BM192" s="945">
        <v>0</v>
      </c>
      <c r="BN192" s="945">
        <v>0</v>
      </c>
      <c r="BO192" s="945">
        <v>0</v>
      </c>
      <c r="BP192" s="945">
        <v>33938</v>
      </c>
      <c r="BQ192" s="945">
        <v>27150</v>
      </c>
      <c r="BR192" s="945">
        <v>6109</v>
      </c>
      <c r="BS192" s="945">
        <v>679</v>
      </c>
      <c r="BT192" s="945">
        <v>67876</v>
      </c>
      <c r="BU192" s="945">
        <v>50469662</v>
      </c>
      <c r="BV192" s="945">
        <v>-535243</v>
      </c>
      <c r="BW192" s="945">
        <v>0</v>
      </c>
      <c r="BX192" s="945">
        <v>113809</v>
      </c>
      <c r="BY192" s="945">
        <v>0</v>
      </c>
      <c r="BZ192" s="945">
        <v>57894</v>
      </c>
      <c r="CA192" s="945">
        <v>-7806333</v>
      </c>
      <c r="CB192" s="945">
        <v>-10146</v>
      </c>
      <c r="CC192" s="945">
        <v>-4775079</v>
      </c>
      <c r="CD192" s="945">
        <v>-1980639</v>
      </c>
      <c r="CE192" s="945">
        <v>-6765864</v>
      </c>
      <c r="CF192" s="945">
        <v>1628365</v>
      </c>
      <c r="CG192" s="945">
        <v>814187</v>
      </c>
      <c r="CH192" s="945">
        <v>651347</v>
      </c>
      <c r="CI192" s="945">
        <v>146550</v>
      </c>
      <c r="CJ192" s="945">
        <v>16284</v>
      </c>
      <c r="CK192" s="945">
        <v>-6096842</v>
      </c>
      <c r="CL192" s="945">
        <v>1402767</v>
      </c>
      <c r="CM192" s="945">
        <v>-6828702</v>
      </c>
      <c r="CN192" s="945">
        <v>-56558</v>
      </c>
      <c r="CO192" s="945">
        <v>-1461</v>
      </c>
      <c r="CP192" s="945">
        <v>-1461</v>
      </c>
      <c r="CQ192" s="945">
        <v>-1</v>
      </c>
      <c r="CR192" s="945">
        <v>0</v>
      </c>
      <c r="CS192" s="945">
        <v>-2994745</v>
      </c>
      <c r="CT192" s="945">
        <v>-96874</v>
      </c>
      <c r="CU192" s="945">
        <v>-49748</v>
      </c>
      <c r="CV192" s="945">
        <v>-326</v>
      </c>
      <c r="CW192" s="945">
        <v>0</v>
      </c>
      <c r="CX192" s="945">
        <v>0</v>
      </c>
      <c r="CY192" s="945">
        <v>-6065647</v>
      </c>
      <c r="CZ192" s="945">
        <v>0</v>
      </c>
      <c r="DA192" s="945">
        <v>51266634</v>
      </c>
      <c r="DB192" s="945">
        <v>68687734</v>
      </c>
      <c r="DC192" s="945">
        <v>46918472</v>
      </c>
      <c r="DD192" s="945">
        <v>-3275802</v>
      </c>
      <c r="DE192" s="945">
        <v>8026703</v>
      </c>
      <c r="DF192" s="945">
        <v>-909190</v>
      </c>
      <c r="DG192" s="945">
        <v>0</v>
      </c>
      <c r="DH192" s="945">
        <v>-3206004</v>
      </c>
      <c r="DI192" s="945">
        <v>1628365</v>
      </c>
      <c r="DJ192" s="205"/>
      <c r="DK192" s="205"/>
      <c r="DL192" t="s">
        <v>913</v>
      </c>
      <c r="DM192" t="s">
        <v>913</v>
      </c>
      <c r="DN192" s="1419" t="s">
        <v>5499</v>
      </c>
      <c r="DO192" s="194" t="s">
        <v>4360</v>
      </c>
      <c r="DP192" s="1253" t="s">
        <v>4475</v>
      </c>
    </row>
    <row r="193" spans="1:120" s="194" customFormat="1" x14ac:dyDescent="0.25">
      <c r="A193" s="779">
        <v>189</v>
      </c>
      <c r="B193" s="706" t="s">
        <v>787</v>
      </c>
      <c r="C193" s="1255" t="s">
        <v>454</v>
      </c>
      <c r="D193" s="945">
        <v>289718</v>
      </c>
      <c r="E193" s="945">
        <v>1749038</v>
      </c>
      <c r="F193" s="945">
        <v>0</v>
      </c>
      <c r="G193" s="945">
        <v>289718</v>
      </c>
      <c r="H193" s="945">
        <v>0</v>
      </c>
      <c r="I193" s="945">
        <v>0</v>
      </c>
      <c r="J193" s="945">
        <v>0</v>
      </c>
      <c r="K193" s="945">
        <v>0</v>
      </c>
      <c r="L193" s="945">
        <v>0</v>
      </c>
      <c r="M193" s="945">
        <v>0</v>
      </c>
      <c r="N193" s="945">
        <v>0</v>
      </c>
      <c r="O193" s="945">
        <v>0</v>
      </c>
      <c r="P193" s="945">
        <v>0</v>
      </c>
      <c r="Q193" s="945">
        <v>0</v>
      </c>
      <c r="R193" s="945">
        <v>26812300</v>
      </c>
      <c r="S193" s="945">
        <v>0</v>
      </c>
      <c r="T193" s="945">
        <v>1236170</v>
      </c>
      <c r="U193" s="945">
        <v>0</v>
      </c>
      <c r="V193" s="945">
        <v>25228</v>
      </c>
      <c r="W193" s="945">
        <v>170794</v>
      </c>
      <c r="X193" s="945">
        <v>0</v>
      </c>
      <c r="Y193" s="945">
        <v>3486</v>
      </c>
      <c r="Z193" s="945">
        <v>1125</v>
      </c>
      <c r="AA193" s="945">
        <v>0</v>
      </c>
      <c r="AB193" s="945">
        <v>23</v>
      </c>
      <c r="AC193" s="945">
        <v>0</v>
      </c>
      <c r="AD193" s="945">
        <v>0</v>
      </c>
      <c r="AE193" s="945">
        <v>0</v>
      </c>
      <c r="AF193" s="945">
        <v>0</v>
      </c>
      <c r="AG193" s="945">
        <v>0</v>
      </c>
      <c r="AH193" s="945">
        <v>0</v>
      </c>
      <c r="AI193" s="945">
        <v>0</v>
      </c>
      <c r="AJ193" s="945">
        <v>0</v>
      </c>
      <c r="AK193" s="945">
        <v>0</v>
      </c>
      <c r="AL193" s="945">
        <v>469828</v>
      </c>
      <c r="AM193" s="945">
        <v>0</v>
      </c>
      <c r="AN193" s="945">
        <v>9588</v>
      </c>
      <c r="AO193" s="945">
        <v>5982854</v>
      </c>
      <c r="AP193" s="945">
        <v>0</v>
      </c>
      <c r="AQ193" s="945">
        <v>122099</v>
      </c>
      <c r="AR193" s="945">
        <v>12975876</v>
      </c>
      <c r="AS193" s="945">
        <v>12716358</v>
      </c>
      <c r="AT193" s="945">
        <v>0</v>
      </c>
      <c r="AU193" s="945">
        <v>259518</v>
      </c>
      <c r="AV193" s="945">
        <v>1649698</v>
      </c>
      <c r="AW193" s="945">
        <v>1616704</v>
      </c>
      <c r="AX193" s="945">
        <v>0</v>
      </c>
      <c r="AY193" s="945">
        <v>32994</v>
      </c>
      <c r="AZ193" s="945">
        <v>14625574</v>
      </c>
      <c r="BA193" s="945">
        <v>14333062</v>
      </c>
      <c r="BB193" s="945">
        <v>0</v>
      </c>
      <c r="BC193" s="945">
        <v>292512</v>
      </c>
      <c r="BD193" s="945">
        <v>0</v>
      </c>
      <c r="BE193" s="945">
        <v>0</v>
      </c>
      <c r="BF193" s="945">
        <v>0</v>
      </c>
      <c r="BG193" s="945">
        <v>0</v>
      </c>
      <c r="BH193" s="945">
        <v>0</v>
      </c>
      <c r="BI193" s="945">
        <v>0</v>
      </c>
      <c r="BJ193" s="945">
        <v>0</v>
      </c>
      <c r="BK193" s="945">
        <v>0</v>
      </c>
      <c r="BL193" s="945">
        <v>0</v>
      </c>
      <c r="BM193" s="945">
        <v>0</v>
      </c>
      <c r="BN193" s="945">
        <v>0</v>
      </c>
      <c r="BO193" s="945">
        <v>0</v>
      </c>
      <c r="BP193" s="945">
        <v>-2523691</v>
      </c>
      <c r="BQ193" s="945">
        <v>-2473217</v>
      </c>
      <c r="BR193" s="945">
        <v>0</v>
      </c>
      <c r="BS193" s="945">
        <v>-50474</v>
      </c>
      <c r="BT193" s="945">
        <v>-5047382</v>
      </c>
      <c r="BU193" s="945">
        <v>147339618</v>
      </c>
      <c r="BV193" s="945">
        <v>-373117</v>
      </c>
      <c r="BW193" s="945">
        <v>0</v>
      </c>
      <c r="BX193" s="945">
        <v>181276</v>
      </c>
      <c r="BY193" s="945">
        <v>0</v>
      </c>
      <c r="BZ193" s="945">
        <v>76744</v>
      </c>
      <c r="CA193" s="945">
        <v>-8927000</v>
      </c>
      <c r="CB193" s="945">
        <v>0</v>
      </c>
      <c r="CC193" s="945">
        <v>-7208832</v>
      </c>
      <c r="CD193" s="945">
        <v>-2971769</v>
      </c>
      <c r="CE193" s="945">
        <v>-10180601</v>
      </c>
      <c r="CF193" s="945">
        <v>-2965239</v>
      </c>
      <c r="CG193" s="945">
        <v>-1326585</v>
      </c>
      <c r="CH193" s="945">
        <v>-1609005</v>
      </c>
      <c r="CI193" s="945">
        <v>0</v>
      </c>
      <c r="CJ193" s="945">
        <v>-29650</v>
      </c>
      <c r="CK193" s="945">
        <v>-3347145</v>
      </c>
      <c r="CL193" s="945">
        <v>3791178</v>
      </c>
      <c r="CM193" s="945">
        <v>-6324939</v>
      </c>
      <c r="CN193" s="945">
        <v>-7045</v>
      </c>
      <c r="CO193" s="945">
        <v>0</v>
      </c>
      <c r="CP193" s="945">
        <v>0</v>
      </c>
      <c r="CQ193" s="945">
        <v>0</v>
      </c>
      <c r="CR193" s="945">
        <v>-74732</v>
      </c>
      <c r="CS193" s="945">
        <v>-8707846</v>
      </c>
      <c r="CT193" s="945">
        <v>0</v>
      </c>
      <c r="CU193" s="945">
        <v>0</v>
      </c>
      <c r="CV193" s="945">
        <v>0</v>
      </c>
      <c r="CW193" s="945">
        <v>0</v>
      </c>
      <c r="CX193" s="945">
        <v>0</v>
      </c>
      <c r="CY193" s="945">
        <v>-11426270</v>
      </c>
      <c r="CZ193" s="945">
        <v>0</v>
      </c>
      <c r="DA193" s="945">
        <v>132036976</v>
      </c>
      <c r="DB193" s="945">
        <v>164987501</v>
      </c>
      <c r="DC193" s="945">
        <v>130808236</v>
      </c>
      <c r="DD193" s="945">
        <v>-300117</v>
      </c>
      <c r="DE193" s="945">
        <v>12458958</v>
      </c>
      <c r="DF193" s="945">
        <v>-13583046</v>
      </c>
      <c r="DG193" s="945">
        <v>0</v>
      </c>
      <c r="DH193" s="945">
        <v>-6365368</v>
      </c>
      <c r="DI193" s="945">
        <v>-2965239</v>
      </c>
      <c r="DJ193" s="205"/>
      <c r="DK193" s="205"/>
      <c r="DL193" t="s">
        <v>913</v>
      </c>
      <c r="DM193" t="s">
        <v>913</v>
      </c>
      <c r="DN193" s="1419" t="s">
        <v>5499</v>
      </c>
      <c r="DO193" s="194" t="s">
        <v>4361</v>
      </c>
      <c r="DP193" s="1253" t="s">
        <v>4468</v>
      </c>
    </row>
    <row r="194" spans="1:120" s="194" customFormat="1" x14ac:dyDescent="0.25">
      <c r="A194" s="199">
        <v>190</v>
      </c>
      <c r="B194" s="706" t="s">
        <v>455</v>
      </c>
      <c r="C194" s="1255" t="s">
        <v>456</v>
      </c>
      <c r="D194" s="945">
        <v>266673</v>
      </c>
      <c r="E194" s="945">
        <v>1738626</v>
      </c>
      <c r="F194" s="945">
        <v>0</v>
      </c>
      <c r="G194" s="945">
        <v>266673</v>
      </c>
      <c r="H194" s="945">
        <v>0</v>
      </c>
      <c r="I194" s="945">
        <v>0</v>
      </c>
      <c r="J194" s="945">
        <v>0</v>
      </c>
      <c r="K194" s="945">
        <v>0</v>
      </c>
      <c r="L194" s="945">
        <v>0</v>
      </c>
      <c r="M194" s="945">
        <v>0</v>
      </c>
      <c r="N194" s="945">
        <v>0</v>
      </c>
      <c r="O194" s="945">
        <v>0</v>
      </c>
      <c r="P194" s="945">
        <v>0</v>
      </c>
      <c r="Q194" s="945">
        <v>0</v>
      </c>
      <c r="R194" s="945">
        <v>21964850</v>
      </c>
      <c r="S194" s="945">
        <v>0</v>
      </c>
      <c r="T194" s="945">
        <v>1657364</v>
      </c>
      <c r="U194" s="945">
        <v>2044082</v>
      </c>
      <c r="V194" s="945">
        <v>0</v>
      </c>
      <c r="W194" s="945">
        <v>85663</v>
      </c>
      <c r="X194" s="945">
        <v>105651</v>
      </c>
      <c r="Y194" s="945">
        <v>0</v>
      </c>
      <c r="Z194" s="945">
        <v>0</v>
      </c>
      <c r="AA194" s="945">
        <v>0</v>
      </c>
      <c r="AB194" s="945">
        <v>0</v>
      </c>
      <c r="AC194" s="945">
        <v>0</v>
      </c>
      <c r="AD194" s="945">
        <v>0</v>
      </c>
      <c r="AE194" s="945">
        <v>0</v>
      </c>
      <c r="AF194" s="945">
        <v>0</v>
      </c>
      <c r="AG194" s="945">
        <v>0</v>
      </c>
      <c r="AH194" s="945">
        <v>0</v>
      </c>
      <c r="AI194" s="945">
        <v>0</v>
      </c>
      <c r="AJ194" s="945">
        <v>0</v>
      </c>
      <c r="AK194" s="945">
        <v>0</v>
      </c>
      <c r="AL194" s="945">
        <v>449405</v>
      </c>
      <c r="AM194" s="945">
        <v>554266</v>
      </c>
      <c r="AN194" s="945">
        <v>0</v>
      </c>
      <c r="AO194" s="945">
        <v>4204365</v>
      </c>
      <c r="AP194" s="945">
        <v>5185384</v>
      </c>
      <c r="AQ194" s="945">
        <v>0</v>
      </c>
      <c r="AR194" s="945">
        <v>6919417</v>
      </c>
      <c r="AS194" s="945">
        <v>3098246</v>
      </c>
      <c r="AT194" s="945">
        <v>3821171</v>
      </c>
      <c r="AU194" s="945">
        <v>0</v>
      </c>
      <c r="AV194" s="945">
        <v>3243378</v>
      </c>
      <c r="AW194" s="945">
        <v>1452259</v>
      </c>
      <c r="AX194" s="945">
        <v>1791119</v>
      </c>
      <c r="AY194" s="945">
        <v>0</v>
      </c>
      <c r="AZ194" s="945">
        <v>10162795</v>
      </c>
      <c r="BA194" s="945">
        <v>4550505</v>
      </c>
      <c r="BB194" s="945">
        <v>5612290</v>
      </c>
      <c r="BC194" s="945">
        <v>0</v>
      </c>
      <c r="BD194" s="945">
        <v>0</v>
      </c>
      <c r="BE194" s="945">
        <v>0</v>
      </c>
      <c r="BF194" s="945">
        <v>0</v>
      </c>
      <c r="BG194" s="945">
        <v>0</v>
      </c>
      <c r="BH194" s="945">
        <v>0</v>
      </c>
      <c r="BI194" s="945">
        <v>0</v>
      </c>
      <c r="BJ194" s="945">
        <v>0</v>
      </c>
      <c r="BK194" s="945">
        <v>0</v>
      </c>
      <c r="BL194" s="945">
        <v>0</v>
      </c>
      <c r="BM194" s="945">
        <v>0</v>
      </c>
      <c r="BN194" s="945">
        <v>0</v>
      </c>
      <c r="BO194" s="945">
        <v>0</v>
      </c>
      <c r="BP194" s="945">
        <v>1006664</v>
      </c>
      <c r="BQ194" s="945">
        <v>915149</v>
      </c>
      <c r="BR194" s="945">
        <v>1128684</v>
      </c>
      <c r="BS194" s="945">
        <v>0</v>
      </c>
      <c r="BT194" s="945">
        <v>3050496</v>
      </c>
      <c r="BU194" s="945">
        <v>53209360</v>
      </c>
      <c r="BV194" s="945">
        <v>-2462381</v>
      </c>
      <c r="BW194" s="945">
        <v>0</v>
      </c>
      <c r="BX194" s="945">
        <v>0</v>
      </c>
      <c r="BY194" s="945">
        <v>0</v>
      </c>
      <c r="BZ194" s="945">
        <v>-11981</v>
      </c>
      <c r="CA194" s="945">
        <v>-13777426</v>
      </c>
      <c r="CB194" s="945">
        <v>0</v>
      </c>
      <c r="CC194" s="945">
        <v>-2382539</v>
      </c>
      <c r="CD194" s="945">
        <v>-2727461</v>
      </c>
      <c r="CE194" s="945">
        <v>-5110000</v>
      </c>
      <c r="CF194" s="945">
        <v>3222942</v>
      </c>
      <c r="CG194" s="945">
        <v>1045793</v>
      </c>
      <c r="CH194" s="945">
        <v>966884</v>
      </c>
      <c r="CI194" s="945">
        <v>1210266</v>
      </c>
      <c r="CJ194" s="945">
        <v>0</v>
      </c>
      <c r="CK194" s="945">
        <v>-6885040</v>
      </c>
      <c r="CL194" s="945">
        <v>1307735</v>
      </c>
      <c r="CM194" s="945">
        <v>-6813897</v>
      </c>
      <c r="CN194" s="945">
        <v>-116897</v>
      </c>
      <c r="CO194" s="945">
        <v>0</v>
      </c>
      <c r="CP194" s="945">
        <v>0</v>
      </c>
      <c r="CQ194" s="945">
        <v>0</v>
      </c>
      <c r="CR194" s="945">
        <v>0</v>
      </c>
      <c r="CS194" s="945">
        <v>-1445758</v>
      </c>
      <c r="CT194" s="945">
        <v>-193386</v>
      </c>
      <c r="CU194" s="945">
        <v>-6454</v>
      </c>
      <c r="CV194" s="945">
        <v>0</v>
      </c>
      <c r="CW194" s="945">
        <v>0</v>
      </c>
      <c r="CX194" s="945">
        <v>0</v>
      </c>
      <c r="CY194" s="945">
        <v>-12972678</v>
      </c>
      <c r="CZ194" s="945">
        <v>0</v>
      </c>
      <c r="DA194" s="945">
        <v>50560785</v>
      </c>
      <c r="DB194" s="945">
        <v>83977471</v>
      </c>
      <c r="DC194" s="945">
        <v>50561052</v>
      </c>
      <c r="DD194" s="945">
        <v>-23874</v>
      </c>
      <c r="DE194" s="945">
        <v>17649878</v>
      </c>
      <c r="DF194" s="945">
        <v>-7249135</v>
      </c>
      <c r="DG194" s="945">
        <v>0</v>
      </c>
      <c r="DH194" s="945">
        <v>-2953671</v>
      </c>
      <c r="DI194" s="945">
        <v>3222942</v>
      </c>
      <c r="DJ194" s="205"/>
      <c r="DK194" s="205"/>
      <c r="DL194" t="s">
        <v>913</v>
      </c>
      <c r="DM194" t="s">
        <v>913</v>
      </c>
      <c r="DN194" s="1419" t="s">
        <v>5499</v>
      </c>
      <c r="DO194" s="194" t="s">
        <v>4362</v>
      </c>
      <c r="DP194" s="1253" t="s">
        <v>4471</v>
      </c>
    </row>
    <row r="195" spans="1:120" s="194" customFormat="1" x14ac:dyDescent="0.25">
      <c r="A195" s="779">
        <v>191</v>
      </c>
      <c r="B195" s="706" t="s">
        <v>1252</v>
      </c>
      <c r="C195" s="1255" t="s">
        <v>458</v>
      </c>
      <c r="D195" s="945">
        <v>165081</v>
      </c>
      <c r="E195" s="945">
        <v>969250</v>
      </c>
      <c r="F195" s="945">
        <v>429045</v>
      </c>
      <c r="G195" s="945">
        <v>165081</v>
      </c>
      <c r="H195" s="945">
        <v>3090132</v>
      </c>
      <c r="I195" s="945">
        <v>286650</v>
      </c>
      <c r="J195" s="945">
        <v>0</v>
      </c>
      <c r="K195" s="945">
        <v>0</v>
      </c>
      <c r="L195" s="945">
        <v>0</v>
      </c>
      <c r="M195" s="945">
        <v>0</v>
      </c>
      <c r="N195" s="945">
        <v>0</v>
      </c>
      <c r="O195" s="945">
        <v>0</v>
      </c>
      <c r="P195" s="945">
        <v>0</v>
      </c>
      <c r="Q195" s="945">
        <v>0</v>
      </c>
      <c r="R195" s="945">
        <v>9776750</v>
      </c>
      <c r="S195" s="945">
        <v>0</v>
      </c>
      <c r="T195" s="945">
        <v>1493557</v>
      </c>
      <c r="U195" s="945">
        <v>0</v>
      </c>
      <c r="V195" s="945">
        <v>28278</v>
      </c>
      <c r="W195" s="945">
        <v>62278</v>
      </c>
      <c r="X195" s="945">
        <v>0</v>
      </c>
      <c r="Y195" s="945">
        <v>1271</v>
      </c>
      <c r="Z195" s="945">
        <v>0</v>
      </c>
      <c r="AA195" s="945">
        <v>0</v>
      </c>
      <c r="AB195" s="945">
        <v>0</v>
      </c>
      <c r="AC195" s="945">
        <v>8482</v>
      </c>
      <c r="AD195" s="945">
        <v>0</v>
      </c>
      <c r="AE195" s="945">
        <v>173</v>
      </c>
      <c r="AF195" s="945">
        <v>601</v>
      </c>
      <c r="AG195" s="945">
        <v>0</v>
      </c>
      <c r="AH195" s="945">
        <v>12</v>
      </c>
      <c r="AI195" s="945">
        <v>0</v>
      </c>
      <c r="AJ195" s="945">
        <v>0</v>
      </c>
      <c r="AK195" s="945">
        <v>0</v>
      </c>
      <c r="AL195" s="945">
        <v>177811</v>
      </c>
      <c r="AM195" s="945">
        <v>0</v>
      </c>
      <c r="AN195" s="945">
        <v>3024</v>
      </c>
      <c r="AO195" s="945">
        <v>1105656</v>
      </c>
      <c r="AP195" s="945">
        <v>0</v>
      </c>
      <c r="AQ195" s="945">
        <v>22377</v>
      </c>
      <c r="AR195" s="945">
        <v>4305597</v>
      </c>
      <c r="AS195" s="945">
        <v>4139799</v>
      </c>
      <c r="AT195" s="945">
        <v>91147</v>
      </c>
      <c r="AU195" s="945">
        <v>74651</v>
      </c>
      <c r="AV195" s="945">
        <v>679364</v>
      </c>
      <c r="AW195" s="945">
        <v>666506</v>
      </c>
      <c r="AX195" s="945">
        <v>0</v>
      </c>
      <c r="AY195" s="945">
        <v>12858</v>
      </c>
      <c r="AZ195" s="945">
        <v>4984961</v>
      </c>
      <c r="BA195" s="945">
        <v>4806305</v>
      </c>
      <c r="BB195" s="945">
        <v>91147</v>
      </c>
      <c r="BC195" s="945">
        <v>87509</v>
      </c>
      <c r="BD195" s="945">
        <v>0</v>
      </c>
      <c r="BE195" s="945">
        <v>0</v>
      </c>
      <c r="BF195" s="945">
        <v>0</v>
      </c>
      <c r="BG195" s="945">
        <v>0</v>
      </c>
      <c r="BH195" s="945">
        <v>0</v>
      </c>
      <c r="BI195" s="945">
        <v>0</v>
      </c>
      <c r="BJ195" s="945">
        <v>0</v>
      </c>
      <c r="BK195" s="945">
        <v>0</v>
      </c>
      <c r="BL195" s="945">
        <v>0</v>
      </c>
      <c r="BM195" s="945">
        <v>0</v>
      </c>
      <c r="BN195" s="945">
        <v>0</v>
      </c>
      <c r="BO195" s="945">
        <v>0</v>
      </c>
      <c r="BP195" s="945">
        <v>62153</v>
      </c>
      <c r="BQ195" s="945">
        <v>60910</v>
      </c>
      <c r="BR195" s="945">
        <v>0</v>
      </c>
      <c r="BS195" s="945">
        <v>1243</v>
      </c>
      <c r="BT195" s="945">
        <v>124307</v>
      </c>
      <c r="BU195" s="945">
        <v>41165422</v>
      </c>
      <c r="BV195" s="945">
        <v>2021</v>
      </c>
      <c r="BW195" s="945">
        <v>0</v>
      </c>
      <c r="BX195" s="945">
        <v>81584</v>
      </c>
      <c r="BY195" s="945">
        <v>0</v>
      </c>
      <c r="BZ195" s="945">
        <v>-6811</v>
      </c>
      <c r="CA195" s="945">
        <v>-1363732</v>
      </c>
      <c r="CB195" s="945">
        <v>0</v>
      </c>
      <c r="CC195" s="945">
        <v>-4421951</v>
      </c>
      <c r="CD195" s="945">
        <v>-3096182</v>
      </c>
      <c r="CE195" s="945">
        <v>-7518133</v>
      </c>
      <c r="CF195" s="945">
        <v>-4446916</v>
      </c>
      <c r="CG195" s="945">
        <v>-2223461</v>
      </c>
      <c r="CH195" s="945">
        <v>-2178987</v>
      </c>
      <c r="CI195" s="945">
        <v>0</v>
      </c>
      <c r="CJ195" s="945">
        <v>-44467</v>
      </c>
      <c r="CK195" s="945">
        <v>-4391578</v>
      </c>
      <c r="CL195" s="945">
        <v>1089339</v>
      </c>
      <c r="CM195" s="945">
        <v>-3798449</v>
      </c>
      <c r="CN195" s="945">
        <v>-66121</v>
      </c>
      <c r="CO195" s="945">
        <v>-2403</v>
      </c>
      <c r="CP195" s="945">
        <v>0</v>
      </c>
      <c r="CQ195" s="945">
        <v>-17454</v>
      </c>
      <c r="CR195" s="945">
        <v>0</v>
      </c>
      <c r="CS195" s="945">
        <v>-1356843</v>
      </c>
      <c r="CT195" s="945">
        <v>-123830</v>
      </c>
      <c r="CU195" s="945">
        <v>-95043</v>
      </c>
      <c r="CV195" s="945">
        <v>0</v>
      </c>
      <c r="CW195" s="945">
        <v>-1991</v>
      </c>
      <c r="CX195" s="945">
        <v>0</v>
      </c>
      <c r="CY195" s="945">
        <v>-2131746</v>
      </c>
      <c r="CZ195" s="945">
        <v>0</v>
      </c>
      <c r="DA195" s="945">
        <v>36077663</v>
      </c>
      <c r="DB195" s="945">
        <v>54588440</v>
      </c>
      <c r="DC195" s="945">
        <v>39821476</v>
      </c>
      <c r="DD195" s="945">
        <v>-18045</v>
      </c>
      <c r="DE195" s="945">
        <v>2679854</v>
      </c>
      <c r="DF195" s="945">
        <v>-2593598</v>
      </c>
      <c r="DG195" s="945">
        <v>-1653959</v>
      </c>
      <c r="DH195" s="945">
        <v>-810156</v>
      </c>
      <c r="DI195" s="945">
        <v>-4446916</v>
      </c>
      <c r="DJ195" s="1269" t="s">
        <v>914</v>
      </c>
      <c r="DK195" s="205"/>
      <c r="DL195" t="s">
        <v>913</v>
      </c>
      <c r="DM195" t="s">
        <v>913</v>
      </c>
      <c r="DN195" s="1419" t="s">
        <v>5499</v>
      </c>
      <c r="DO195" s="194" t="s">
        <v>4363</v>
      </c>
      <c r="DP195" s="1253" t="s">
        <v>938</v>
      </c>
    </row>
    <row r="196" spans="1:120" s="194" customFormat="1" x14ac:dyDescent="0.25">
      <c r="A196" s="199">
        <v>192</v>
      </c>
      <c r="B196" s="706" t="s">
        <v>459</v>
      </c>
      <c r="C196" s="1255" t="s">
        <v>460</v>
      </c>
      <c r="D196" s="945">
        <v>104846</v>
      </c>
      <c r="E196" s="945">
        <v>989567</v>
      </c>
      <c r="F196" s="945">
        <v>0</v>
      </c>
      <c r="G196" s="945">
        <v>104846</v>
      </c>
      <c r="H196" s="945">
        <v>0</v>
      </c>
      <c r="I196" s="945">
        <v>2903</v>
      </c>
      <c r="J196" s="945">
        <v>0</v>
      </c>
      <c r="K196" s="945">
        <v>0</v>
      </c>
      <c r="L196" s="945">
        <v>0</v>
      </c>
      <c r="M196" s="945">
        <v>0</v>
      </c>
      <c r="N196" s="945">
        <v>0</v>
      </c>
      <c r="O196" s="945">
        <v>0</v>
      </c>
      <c r="P196" s="945">
        <v>0</v>
      </c>
      <c r="Q196" s="945">
        <v>0</v>
      </c>
      <c r="R196" s="945">
        <v>13187666</v>
      </c>
      <c r="S196" s="945">
        <v>0</v>
      </c>
      <c r="T196" s="945">
        <v>793224</v>
      </c>
      <c r="U196" s="945">
        <v>178475</v>
      </c>
      <c r="V196" s="945">
        <v>19831</v>
      </c>
      <c r="W196" s="945">
        <v>68576</v>
      </c>
      <c r="X196" s="945">
        <v>15430</v>
      </c>
      <c r="Y196" s="945">
        <v>1714</v>
      </c>
      <c r="Z196" s="945">
        <v>0</v>
      </c>
      <c r="AA196" s="945">
        <v>0</v>
      </c>
      <c r="AB196" s="945">
        <v>0</v>
      </c>
      <c r="AC196" s="945">
        <v>1</v>
      </c>
      <c r="AD196" s="945">
        <v>0</v>
      </c>
      <c r="AE196" s="945">
        <v>0</v>
      </c>
      <c r="AF196" s="945">
        <v>689</v>
      </c>
      <c r="AG196" s="945">
        <v>155</v>
      </c>
      <c r="AH196" s="945">
        <v>17</v>
      </c>
      <c r="AI196" s="945">
        <v>600</v>
      </c>
      <c r="AJ196" s="945">
        <v>135</v>
      </c>
      <c r="AK196" s="945">
        <v>15</v>
      </c>
      <c r="AL196" s="945">
        <v>147499</v>
      </c>
      <c r="AM196" s="945">
        <v>33187</v>
      </c>
      <c r="AN196" s="945">
        <v>3687</v>
      </c>
      <c r="AO196" s="945">
        <v>998312</v>
      </c>
      <c r="AP196" s="945">
        <v>224620</v>
      </c>
      <c r="AQ196" s="945">
        <v>24958</v>
      </c>
      <c r="AR196" s="945">
        <v>3316900</v>
      </c>
      <c r="AS196" s="945">
        <v>2653626</v>
      </c>
      <c r="AT196" s="945">
        <v>596947</v>
      </c>
      <c r="AU196" s="945">
        <v>66327</v>
      </c>
      <c r="AV196" s="945">
        <v>560294</v>
      </c>
      <c r="AW196" s="945">
        <v>448235</v>
      </c>
      <c r="AX196" s="945">
        <v>100853</v>
      </c>
      <c r="AY196" s="945">
        <v>11206</v>
      </c>
      <c r="AZ196" s="945">
        <v>3877194</v>
      </c>
      <c r="BA196" s="945">
        <v>3101861</v>
      </c>
      <c r="BB196" s="945">
        <v>697800</v>
      </c>
      <c r="BC196" s="945">
        <v>77533</v>
      </c>
      <c r="BD196" s="945">
        <v>0</v>
      </c>
      <c r="BE196" s="945">
        <v>0</v>
      </c>
      <c r="BF196" s="945">
        <v>0</v>
      </c>
      <c r="BG196" s="945">
        <v>0</v>
      </c>
      <c r="BH196" s="945">
        <v>0</v>
      </c>
      <c r="BI196" s="945">
        <v>0</v>
      </c>
      <c r="BJ196" s="945">
        <v>0</v>
      </c>
      <c r="BK196" s="945">
        <v>0</v>
      </c>
      <c r="BL196" s="945">
        <v>0</v>
      </c>
      <c r="BM196" s="945">
        <v>0</v>
      </c>
      <c r="BN196" s="945">
        <v>0</v>
      </c>
      <c r="BO196" s="945">
        <v>0</v>
      </c>
      <c r="BP196" s="945">
        <v>-7767709</v>
      </c>
      <c r="BQ196" s="945">
        <v>-6214167</v>
      </c>
      <c r="BR196" s="945">
        <v>-1398188</v>
      </c>
      <c r="BS196" s="945">
        <v>-155354</v>
      </c>
      <c r="BT196" s="945">
        <v>-15535418</v>
      </c>
      <c r="BU196" s="945">
        <v>36098982</v>
      </c>
      <c r="BV196" s="945">
        <v>-163238</v>
      </c>
      <c r="BW196" s="945">
        <v>0</v>
      </c>
      <c r="BX196" s="945">
        <v>42818</v>
      </c>
      <c r="BY196" s="945">
        <v>0</v>
      </c>
      <c r="BZ196" s="945">
        <v>3571</v>
      </c>
      <c r="CA196" s="945">
        <v>-1674217</v>
      </c>
      <c r="CB196" s="945">
        <v>0</v>
      </c>
      <c r="CC196" s="945">
        <v>-2442361</v>
      </c>
      <c r="CD196" s="945">
        <v>-946388</v>
      </c>
      <c r="CE196" s="945">
        <v>-3388749</v>
      </c>
      <c r="CF196" s="945">
        <v>-3678676</v>
      </c>
      <c r="CG196" s="945">
        <v>-1839337</v>
      </c>
      <c r="CH196" s="945">
        <v>-1471470</v>
      </c>
      <c r="CI196" s="945">
        <v>-331080</v>
      </c>
      <c r="CJ196" s="945">
        <v>-36788</v>
      </c>
      <c r="CK196" s="945">
        <v>-2749438</v>
      </c>
      <c r="CL196" s="945">
        <v>876156</v>
      </c>
      <c r="CM196" s="945">
        <v>-1664110</v>
      </c>
      <c r="CN196" s="945">
        <v>-16867</v>
      </c>
      <c r="CO196" s="945">
        <v>-1766</v>
      </c>
      <c r="CP196" s="945">
        <v>-1766</v>
      </c>
      <c r="CQ196" s="945">
        <v>-2</v>
      </c>
      <c r="CR196" s="945">
        <v>0</v>
      </c>
      <c r="CS196" s="945">
        <v>-1234486</v>
      </c>
      <c r="CT196" s="945">
        <v>-32866</v>
      </c>
      <c r="CU196" s="945">
        <v>-258680</v>
      </c>
      <c r="CV196" s="945">
        <v>0</v>
      </c>
      <c r="CW196" s="945">
        <v>0</v>
      </c>
      <c r="CX196" s="945">
        <v>0</v>
      </c>
      <c r="CY196" s="945">
        <v>-2364599</v>
      </c>
      <c r="CZ196" s="945">
        <v>0</v>
      </c>
      <c r="DA196" s="945">
        <v>36548946</v>
      </c>
      <c r="DB196" s="945">
        <v>42868963</v>
      </c>
      <c r="DC196" s="945">
        <v>32389508</v>
      </c>
      <c r="DD196" s="945">
        <v>-172211</v>
      </c>
      <c r="DE196" s="945">
        <v>2959159</v>
      </c>
      <c r="DF196" s="945">
        <v>-1381941</v>
      </c>
      <c r="DG196" s="945">
        <v>0</v>
      </c>
      <c r="DH196" s="945">
        <v>-1807746</v>
      </c>
      <c r="DI196" s="945">
        <v>-3678676</v>
      </c>
      <c r="DJ196" s="205"/>
      <c r="DK196" s="205"/>
      <c r="DL196" t="s">
        <v>913</v>
      </c>
      <c r="DM196" t="s">
        <v>914</v>
      </c>
      <c r="DN196" s="1419" t="s">
        <v>5499</v>
      </c>
      <c r="DO196" s="194" t="s">
        <v>4364</v>
      </c>
      <c r="DP196" s="1253" t="s">
        <v>4474</v>
      </c>
    </row>
    <row r="197" spans="1:120" s="194" customFormat="1" x14ac:dyDescent="0.25">
      <c r="A197" s="779">
        <v>193</v>
      </c>
      <c r="B197" s="706" t="s">
        <v>461</v>
      </c>
      <c r="C197" s="1255" t="s">
        <v>462</v>
      </c>
      <c r="D197" s="945">
        <v>165404</v>
      </c>
      <c r="E197" s="945">
        <v>662917</v>
      </c>
      <c r="F197" s="945">
        <v>0</v>
      </c>
      <c r="G197" s="945">
        <v>165404</v>
      </c>
      <c r="H197" s="945">
        <v>0</v>
      </c>
      <c r="I197" s="945">
        <v>0</v>
      </c>
      <c r="J197" s="945">
        <v>0</v>
      </c>
      <c r="K197" s="945">
        <v>0</v>
      </c>
      <c r="L197" s="945">
        <v>0</v>
      </c>
      <c r="M197" s="945">
        <v>0</v>
      </c>
      <c r="N197" s="945">
        <v>0</v>
      </c>
      <c r="O197" s="945">
        <v>0</v>
      </c>
      <c r="P197" s="945">
        <v>0</v>
      </c>
      <c r="Q197" s="945">
        <v>0</v>
      </c>
      <c r="R197" s="945">
        <v>18761300</v>
      </c>
      <c r="S197" s="945">
        <v>0</v>
      </c>
      <c r="T197" s="945">
        <v>1042680</v>
      </c>
      <c r="U197" s="945">
        <v>260670</v>
      </c>
      <c r="V197" s="945">
        <v>0</v>
      </c>
      <c r="W197" s="945">
        <v>97559</v>
      </c>
      <c r="X197" s="945">
        <v>24390</v>
      </c>
      <c r="Y197" s="945">
        <v>0</v>
      </c>
      <c r="Z197" s="945">
        <v>0</v>
      </c>
      <c r="AA197" s="945">
        <v>0</v>
      </c>
      <c r="AB197" s="945">
        <v>0</v>
      </c>
      <c r="AC197" s="945">
        <v>3384</v>
      </c>
      <c r="AD197" s="945">
        <v>846</v>
      </c>
      <c r="AE197" s="945">
        <v>0</v>
      </c>
      <c r="AF197" s="945">
        <v>0</v>
      </c>
      <c r="AG197" s="945">
        <v>0</v>
      </c>
      <c r="AH197" s="945">
        <v>0</v>
      </c>
      <c r="AI197" s="945">
        <v>0</v>
      </c>
      <c r="AJ197" s="945">
        <v>0</v>
      </c>
      <c r="AK197" s="945">
        <v>0</v>
      </c>
      <c r="AL197" s="945">
        <v>132386</v>
      </c>
      <c r="AM197" s="945">
        <v>33097</v>
      </c>
      <c r="AN197" s="945">
        <v>0</v>
      </c>
      <c r="AO197" s="945">
        <v>1867374</v>
      </c>
      <c r="AP197" s="945">
        <v>466843</v>
      </c>
      <c r="AQ197" s="945">
        <v>0</v>
      </c>
      <c r="AR197" s="945">
        <v>5146321</v>
      </c>
      <c r="AS197" s="945">
        <v>4117057</v>
      </c>
      <c r="AT197" s="945">
        <v>1029264</v>
      </c>
      <c r="AU197" s="945">
        <v>0</v>
      </c>
      <c r="AV197" s="945">
        <v>887720</v>
      </c>
      <c r="AW197" s="945">
        <v>710176</v>
      </c>
      <c r="AX197" s="945">
        <v>177544</v>
      </c>
      <c r="AY197" s="945">
        <v>0</v>
      </c>
      <c r="AZ197" s="945">
        <v>6034041</v>
      </c>
      <c r="BA197" s="945">
        <v>4827233</v>
      </c>
      <c r="BB197" s="945">
        <v>1206808</v>
      </c>
      <c r="BC197" s="945">
        <v>0</v>
      </c>
      <c r="BD197" s="945">
        <v>0</v>
      </c>
      <c r="BE197" s="945">
        <v>0</v>
      </c>
      <c r="BF197" s="945">
        <v>0</v>
      </c>
      <c r="BG197" s="945">
        <v>0</v>
      </c>
      <c r="BH197" s="945">
        <v>0</v>
      </c>
      <c r="BI197" s="945">
        <v>0</v>
      </c>
      <c r="BJ197" s="945">
        <v>0</v>
      </c>
      <c r="BK197" s="945">
        <v>0</v>
      </c>
      <c r="BL197" s="945">
        <v>0</v>
      </c>
      <c r="BM197" s="945">
        <v>0</v>
      </c>
      <c r="BN197" s="945">
        <v>0</v>
      </c>
      <c r="BO197" s="945">
        <v>0</v>
      </c>
      <c r="BP197" s="945">
        <v>942849</v>
      </c>
      <c r="BQ197" s="945">
        <v>754279</v>
      </c>
      <c r="BR197" s="945">
        <v>188570</v>
      </c>
      <c r="BS197" s="945">
        <v>0</v>
      </c>
      <c r="BT197" s="945">
        <v>1885698</v>
      </c>
      <c r="BU197" s="945">
        <v>55899128</v>
      </c>
      <c r="BV197" s="945">
        <v>-374361</v>
      </c>
      <c r="BW197" s="945">
        <v>0</v>
      </c>
      <c r="BX197" s="945">
        <v>498929</v>
      </c>
      <c r="BY197" s="945">
        <v>0</v>
      </c>
      <c r="BZ197" s="945">
        <v>0</v>
      </c>
      <c r="CA197" s="945">
        <v>-836387</v>
      </c>
      <c r="CB197" s="945">
        <v>0</v>
      </c>
      <c r="CC197" s="945">
        <v>-4545153</v>
      </c>
      <c r="CD197" s="945">
        <v>-165446</v>
      </c>
      <c r="CE197" s="945">
        <v>-4710599</v>
      </c>
      <c r="CF197" s="945">
        <v>1971007</v>
      </c>
      <c r="CG197" s="945">
        <v>985503</v>
      </c>
      <c r="CH197" s="945">
        <v>788403</v>
      </c>
      <c r="CI197" s="945">
        <v>197101</v>
      </c>
      <c r="CJ197" s="945">
        <v>0</v>
      </c>
      <c r="CK197" s="945">
        <v>-3525679</v>
      </c>
      <c r="CL197" s="945">
        <v>1357488</v>
      </c>
      <c r="CM197" s="945">
        <v>-4834284</v>
      </c>
      <c r="CN197" s="945">
        <v>-59910</v>
      </c>
      <c r="CO197" s="945">
        <v>0</v>
      </c>
      <c r="CP197" s="945">
        <v>0</v>
      </c>
      <c r="CQ197" s="945">
        <v>-8656</v>
      </c>
      <c r="CR197" s="945">
        <v>-97571</v>
      </c>
      <c r="CS197" s="945">
        <v>-4333207</v>
      </c>
      <c r="CT197" s="945">
        <v>-51980</v>
      </c>
      <c r="CU197" s="945">
        <v>0</v>
      </c>
      <c r="CV197" s="945">
        <v>-259</v>
      </c>
      <c r="CW197" s="945">
        <v>0</v>
      </c>
      <c r="CX197" s="945">
        <v>0</v>
      </c>
      <c r="CY197" s="945">
        <v>-4473037</v>
      </c>
      <c r="CZ197" s="945">
        <v>0</v>
      </c>
      <c r="DA197" s="945">
        <v>56606347</v>
      </c>
      <c r="DB197" s="945">
        <v>68469626</v>
      </c>
      <c r="DC197" s="945">
        <v>50343779</v>
      </c>
      <c r="DD197" s="945">
        <v>-162095</v>
      </c>
      <c r="DE197" s="945">
        <v>1094414</v>
      </c>
      <c r="DF197" s="945">
        <v>-520693</v>
      </c>
      <c r="DG197" s="945">
        <v>-40410</v>
      </c>
      <c r="DH197" s="945">
        <v>-86822</v>
      </c>
      <c r="DI197" s="945">
        <v>1971007</v>
      </c>
      <c r="DJ197" s="205"/>
      <c r="DK197" s="205"/>
      <c r="DL197" t="s">
        <v>913</v>
      </c>
      <c r="DM197" t="s">
        <v>914</v>
      </c>
      <c r="DN197" s="1419" t="s">
        <v>5499</v>
      </c>
      <c r="DO197" s="194" t="s">
        <v>4365</v>
      </c>
      <c r="DP197" s="1253" t="s">
        <v>4468</v>
      </c>
    </row>
    <row r="198" spans="1:120" s="194" customFormat="1" x14ac:dyDescent="0.25">
      <c r="A198" s="199">
        <v>194</v>
      </c>
      <c r="B198" s="706" t="s">
        <v>463</v>
      </c>
      <c r="C198" s="1255" t="s">
        <v>464</v>
      </c>
      <c r="D198" s="945">
        <v>97095</v>
      </c>
      <c r="E198" s="945">
        <v>1017286</v>
      </c>
      <c r="F198" s="945">
        <v>0</v>
      </c>
      <c r="G198" s="945">
        <v>97095</v>
      </c>
      <c r="H198" s="945">
        <v>323882</v>
      </c>
      <c r="I198" s="945">
        <v>79791</v>
      </c>
      <c r="J198" s="945">
        <v>0</v>
      </c>
      <c r="K198" s="945">
        <v>0</v>
      </c>
      <c r="L198" s="945">
        <v>0</v>
      </c>
      <c r="M198" s="945">
        <v>0</v>
      </c>
      <c r="N198" s="945">
        <v>0</v>
      </c>
      <c r="O198" s="945">
        <v>0</v>
      </c>
      <c r="P198" s="945">
        <v>0</v>
      </c>
      <c r="Q198" s="945">
        <v>0</v>
      </c>
      <c r="R198" s="945">
        <v>5613900</v>
      </c>
      <c r="S198" s="945">
        <v>0</v>
      </c>
      <c r="T198" s="945">
        <v>948896</v>
      </c>
      <c r="U198" s="945">
        <v>213502</v>
      </c>
      <c r="V198" s="945">
        <v>23722</v>
      </c>
      <c r="W198" s="945">
        <v>29192</v>
      </c>
      <c r="X198" s="945">
        <v>6568</v>
      </c>
      <c r="Y198" s="945">
        <v>730</v>
      </c>
      <c r="Z198" s="945">
        <v>8000</v>
      </c>
      <c r="AA198" s="945">
        <v>1800</v>
      </c>
      <c r="AB198" s="945">
        <v>200</v>
      </c>
      <c r="AC198" s="945">
        <v>7283</v>
      </c>
      <c r="AD198" s="945">
        <v>1639</v>
      </c>
      <c r="AE198" s="945">
        <v>182</v>
      </c>
      <c r="AF198" s="945">
        <v>8664</v>
      </c>
      <c r="AG198" s="945">
        <v>1950</v>
      </c>
      <c r="AH198" s="945">
        <v>217</v>
      </c>
      <c r="AI198" s="945">
        <v>0</v>
      </c>
      <c r="AJ198" s="945">
        <v>0</v>
      </c>
      <c r="AK198" s="945">
        <v>0</v>
      </c>
      <c r="AL198" s="945">
        <v>136312</v>
      </c>
      <c r="AM198" s="945">
        <v>30670</v>
      </c>
      <c r="AN198" s="945">
        <v>3408</v>
      </c>
      <c r="AO198" s="945">
        <v>1218255</v>
      </c>
      <c r="AP198" s="945">
        <v>274107</v>
      </c>
      <c r="AQ198" s="945">
        <v>30456</v>
      </c>
      <c r="AR198" s="945">
        <v>1595250</v>
      </c>
      <c r="AS198" s="945">
        <v>1289989</v>
      </c>
      <c r="AT198" s="945">
        <v>274735</v>
      </c>
      <c r="AU198" s="945">
        <v>30526</v>
      </c>
      <c r="AV198" s="945">
        <v>658451</v>
      </c>
      <c r="AW198" s="945">
        <v>526761</v>
      </c>
      <c r="AX198" s="945">
        <v>118521</v>
      </c>
      <c r="AY198" s="945">
        <v>13169</v>
      </c>
      <c r="AZ198" s="945">
        <v>2253701</v>
      </c>
      <c r="BA198" s="945">
        <v>1816750</v>
      </c>
      <c r="BB198" s="945">
        <v>393256</v>
      </c>
      <c r="BC198" s="945">
        <v>43695</v>
      </c>
      <c r="BD198" s="945">
        <v>0</v>
      </c>
      <c r="BE198" s="945">
        <v>0</v>
      </c>
      <c r="BF198" s="945">
        <v>0</v>
      </c>
      <c r="BG198" s="945">
        <v>0</v>
      </c>
      <c r="BH198" s="945">
        <v>0</v>
      </c>
      <c r="BI198" s="945">
        <v>0</v>
      </c>
      <c r="BJ198" s="945">
        <v>0</v>
      </c>
      <c r="BK198" s="945">
        <v>0</v>
      </c>
      <c r="BL198" s="945">
        <v>0</v>
      </c>
      <c r="BM198" s="945">
        <v>0</v>
      </c>
      <c r="BN198" s="945">
        <v>0</v>
      </c>
      <c r="BO198" s="945">
        <v>0</v>
      </c>
      <c r="BP198" s="945">
        <v>244976</v>
      </c>
      <c r="BQ198" s="945">
        <v>195981</v>
      </c>
      <c r="BR198" s="945">
        <v>44096</v>
      </c>
      <c r="BS198" s="945">
        <v>4900</v>
      </c>
      <c r="BT198" s="945">
        <v>489952</v>
      </c>
      <c r="BU198" s="945">
        <v>15939100</v>
      </c>
      <c r="BV198" s="945">
        <v>-86630</v>
      </c>
      <c r="BW198" s="945">
        <v>0</v>
      </c>
      <c r="BX198" s="945">
        <v>83</v>
      </c>
      <c r="BY198" s="945">
        <v>0</v>
      </c>
      <c r="BZ198" s="945">
        <v>-5171</v>
      </c>
      <c r="CA198" s="945">
        <v>-374000</v>
      </c>
      <c r="CB198" s="945">
        <v>0</v>
      </c>
      <c r="CC198" s="945">
        <v>-1089561</v>
      </c>
      <c r="CD198" s="945">
        <v>0</v>
      </c>
      <c r="CE198" s="945">
        <v>-1089561</v>
      </c>
      <c r="CF198" s="945">
        <v>905659</v>
      </c>
      <c r="CG198" s="945">
        <v>452835</v>
      </c>
      <c r="CH198" s="945">
        <v>362263</v>
      </c>
      <c r="CI198" s="945">
        <v>81507</v>
      </c>
      <c r="CJ198" s="945">
        <v>9055</v>
      </c>
      <c r="CK198" s="945">
        <v>-3400330</v>
      </c>
      <c r="CL198" s="945">
        <v>397454</v>
      </c>
      <c r="CM198" s="945">
        <v>-1267435</v>
      </c>
      <c r="CN198" s="945">
        <v>-52349</v>
      </c>
      <c r="CO198" s="945">
        <v>-20737</v>
      </c>
      <c r="CP198" s="945">
        <v>-20737</v>
      </c>
      <c r="CQ198" s="945">
        <v>-18352</v>
      </c>
      <c r="CR198" s="945">
        <v>0</v>
      </c>
      <c r="CS198" s="945">
        <v>-428711</v>
      </c>
      <c r="CT198" s="945">
        <v>-36593</v>
      </c>
      <c r="CU198" s="945">
        <v>-170</v>
      </c>
      <c r="CV198" s="945">
        <v>0</v>
      </c>
      <c r="CW198" s="945">
        <v>0</v>
      </c>
      <c r="CX198" s="945">
        <v>0</v>
      </c>
      <c r="CY198" s="945">
        <v>-2860925</v>
      </c>
      <c r="CZ198" s="945">
        <v>0</v>
      </c>
      <c r="DA198" s="945">
        <v>16274871</v>
      </c>
      <c r="DB198" s="945">
        <v>23932076</v>
      </c>
      <c r="DC198" s="945">
        <v>13928157</v>
      </c>
      <c r="DD198" s="945">
        <v>-35630</v>
      </c>
      <c r="DE198" s="945">
        <v>623771</v>
      </c>
      <c r="DF198" s="945">
        <v>-212690</v>
      </c>
      <c r="DG198" s="945">
        <v>-161044</v>
      </c>
      <c r="DH198" s="945">
        <v>-602755</v>
      </c>
      <c r="DI198" s="945">
        <v>905659</v>
      </c>
      <c r="DJ198" s="205"/>
      <c r="DK198" s="205"/>
      <c r="DL198" t="s">
        <v>914</v>
      </c>
      <c r="DM198" t="s">
        <v>913</v>
      </c>
      <c r="DN198" s="1419" t="s">
        <v>5499</v>
      </c>
      <c r="DO198" s="194" t="s">
        <v>4366</v>
      </c>
      <c r="DP198" s="1253" t="s">
        <v>4475</v>
      </c>
    </row>
    <row r="199" spans="1:120" s="194" customFormat="1" x14ac:dyDescent="0.25">
      <c r="A199" s="779">
        <v>195</v>
      </c>
      <c r="B199" s="706" t="s">
        <v>5536</v>
      </c>
      <c r="C199" s="1255" t="s">
        <v>466</v>
      </c>
      <c r="D199" s="945">
        <v>262387</v>
      </c>
      <c r="E199" s="945">
        <v>1747644</v>
      </c>
      <c r="F199" s="945">
        <v>0</v>
      </c>
      <c r="G199" s="945">
        <v>262387</v>
      </c>
      <c r="H199" s="945">
        <v>0</v>
      </c>
      <c r="I199" s="945">
        <v>0</v>
      </c>
      <c r="J199" s="945">
        <v>0</v>
      </c>
      <c r="K199" s="945">
        <v>0</v>
      </c>
      <c r="L199" s="945">
        <v>0</v>
      </c>
      <c r="M199" s="945">
        <v>0</v>
      </c>
      <c r="N199" s="945">
        <v>0</v>
      </c>
      <c r="O199" s="945">
        <v>0</v>
      </c>
      <c r="P199" s="945">
        <v>0</v>
      </c>
      <c r="Q199" s="945">
        <v>0</v>
      </c>
      <c r="R199" s="945">
        <v>24289700</v>
      </c>
      <c r="S199" s="945">
        <v>0</v>
      </c>
      <c r="T199" s="945">
        <v>1157616</v>
      </c>
      <c r="U199" s="945">
        <v>1427727</v>
      </c>
      <c r="V199" s="945">
        <v>0</v>
      </c>
      <c r="W199" s="945">
        <v>94730</v>
      </c>
      <c r="X199" s="945">
        <v>116833</v>
      </c>
      <c r="Y199" s="945">
        <v>0</v>
      </c>
      <c r="Z199" s="945">
        <v>2798</v>
      </c>
      <c r="AA199" s="945">
        <v>3450</v>
      </c>
      <c r="AB199" s="945">
        <v>0</v>
      </c>
      <c r="AC199" s="945">
        <v>0</v>
      </c>
      <c r="AD199" s="945">
        <v>0</v>
      </c>
      <c r="AE199" s="945">
        <v>0</v>
      </c>
      <c r="AF199" s="945">
        <v>0</v>
      </c>
      <c r="AG199" s="945">
        <v>0</v>
      </c>
      <c r="AH199" s="945">
        <v>0</v>
      </c>
      <c r="AI199" s="945">
        <v>0</v>
      </c>
      <c r="AJ199" s="945">
        <v>0</v>
      </c>
      <c r="AK199" s="945">
        <v>0</v>
      </c>
      <c r="AL199" s="945">
        <v>211972</v>
      </c>
      <c r="AM199" s="945">
        <v>261431</v>
      </c>
      <c r="AN199" s="945">
        <v>0</v>
      </c>
      <c r="AO199" s="945">
        <v>4174924</v>
      </c>
      <c r="AP199" s="945">
        <v>5149074</v>
      </c>
      <c r="AQ199" s="945">
        <v>0</v>
      </c>
      <c r="AR199" s="945">
        <v>10208678</v>
      </c>
      <c r="AS199" s="945">
        <v>4571050</v>
      </c>
      <c r="AT199" s="945">
        <v>5637628</v>
      </c>
      <c r="AU199" s="945">
        <v>0</v>
      </c>
      <c r="AV199" s="945">
        <v>2842997</v>
      </c>
      <c r="AW199" s="945">
        <v>1272984</v>
      </c>
      <c r="AX199" s="945">
        <v>1570013</v>
      </c>
      <c r="AY199" s="945">
        <v>0</v>
      </c>
      <c r="AZ199" s="945">
        <v>13051675</v>
      </c>
      <c r="BA199" s="945">
        <v>5844034</v>
      </c>
      <c r="BB199" s="945">
        <v>7207641</v>
      </c>
      <c r="BC199" s="945">
        <v>0</v>
      </c>
      <c r="BD199" s="945">
        <v>0</v>
      </c>
      <c r="BE199" s="945">
        <v>0</v>
      </c>
      <c r="BF199" s="945">
        <v>0</v>
      </c>
      <c r="BG199" s="945">
        <v>0</v>
      </c>
      <c r="BH199" s="945">
        <v>0</v>
      </c>
      <c r="BI199" s="945">
        <v>0</v>
      </c>
      <c r="BJ199" s="945">
        <v>0</v>
      </c>
      <c r="BK199" s="945">
        <v>0</v>
      </c>
      <c r="BL199" s="945">
        <v>0</v>
      </c>
      <c r="BM199" s="945">
        <v>0</v>
      </c>
      <c r="BN199" s="945">
        <v>0</v>
      </c>
      <c r="BO199" s="945">
        <v>0</v>
      </c>
      <c r="BP199" s="945">
        <v>-3087270</v>
      </c>
      <c r="BQ199" s="945">
        <v>-2806610</v>
      </c>
      <c r="BR199" s="945">
        <v>-3461485</v>
      </c>
      <c r="BS199" s="945">
        <v>0</v>
      </c>
      <c r="BT199" s="945">
        <v>-9355365</v>
      </c>
      <c r="BU199" s="945">
        <v>82170430</v>
      </c>
      <c r="BV199" s="945">
        <v>-613000</v>
      </c>
      <c r="BW199" s="945">
        <v>0</v>
      </c>
      <c r="BX199" s="945">
        <v>0</v>
      </c>
      <c r="BY199" s="945">
        <v>0</v>
      </c>
      <c r="BZ199" s="945">
        <v>29027</v>
      </c>
      <c r="CA199" s="945">
        <v>-6707000</v>
      </c>
      <c r="CB199" s="945">
        <v>0</v>
      </c>
      <c r="CC199" s="945">
        <v>-6050729</v>
      </c>
      <c r="CD199" s="945">
        <v>-2527602</v>
      </c>
      <c r="CE199" s="945">
        <v>-8578331</v>
      </c>
      <c r="CF199" s="945">
        <v>-4791074</v>
      </c>
      <c r="CG199" s="945">
        <v>-1579400</v>
      </c>
      <c r="CH199" s="945">
        <v>-1441468</v>
      </c>
      <c r="CI199" s="945">
        <v>-1770207</v>
      </c>
      <c r="CJ199" s="945">
        <v>0</v>
      </c>
      <c r="CK199" s="945">
        <v>-4826860</v>
      </c>
      <c r="CL199" s="945">
        <v>2146365</v>
      </c>
      <c r="CM199" s="945">
        <v>-12754718</v>
      </c>
      <c r="CN199" s="945">
        <v>-83320</v>
      </c>
      <c r="CO199" s="945">
        <v>0</v>
      </c>
      <c r="CP199" s="945">
        <v>0</v>
      </c>
      <c r="CQ199" s="945">
        <v>0</v>
      </c>
      <c r="CR199" s="945">
        <v>0</v>
      </c>
      <c r="CS199" s="945">
        <v>-3631338</v>
      </c>
      <c r="CT199" s="945">
        <v>-134525</v>
      </c>
      <c r="CU199" s="945">
        <v>-42023</v>
      </c>
      <c r="CV199" s="945">
        <v>-7212</v>
      </c>
      <c r="CW199" s="945">
        <v>0</v>
      </c>
      <c r="CX199" s="945">
        <v>0</v>
      </c>
      <c r="CY199" s="945">
        <v>-13431067</v>
      </c>
      <c r="CZ199" s="945">
        <v>0</v>
      </c>
      <c r="DA199" s="945">
        <v>79290777</v>
      </c>
      <c r="DB199" s="945">
        <v>110301327</v>
      </c>
      <c r="DC199" s="945">
        <v>71555787</v>
      </c>
      <c r="DD199" s="945">
        <v>0</v>
      </c>
      <c r="DE199" s="945">
        <v>15075541</v>
      </c>
      <c r="DF199" s="945">
        <v>-11204013</v>
      </c>
      <c r="DG199" s="945">
        <v>0</v>
      </c>
      <c r="DH199" s="945">
        <v>-4309066</v>
      </c>
      <c r="DI199" s="945">
        <v>-4791074</v>
      </c>
      <c r="DJ199" s="205"/>
      <c r="DK199" s="205"/>
      <c r="DL199" t="s">
        <v>913</v>
      </c>
      <c r="DM199" t="s">
        <v>913</v>
      </c>
      <c r="DN199" s="1419" t="s">
        <v>5499</v>
      </c>
      <c r="DO199" s="194" t="s">
        <v>4367</v>
      </c>
      <c r="DP199" s="1253" t="s">
        <v>4471</v>
      </c>
    </row>
    <row r="200" spans="1:120" s="194" customFormat="1" x14ac:dyDescent="0.25">
      <c r="A200" s="199">
        <v>196</v>
      </c>
      <c r="B200" s="706" t="s">
        <v>467</v>
      </c>
      <c r="C200" s="1255" t="s">
        <v>468</v>
      </c>
      <c r="D200" s="945">
        <v>335383</v>
      </c>
      <c r="E200" s="945">
        <v>1466774</v>
      </c>
      <c r="F200" s="945">
        <v>0</v>
      </c>
      <c r="G200" s="945">
        <v>335383</v>
      </c>
      <c r="H200" s="945">
        <v>0</v>
      </c>
      <c r="I200" s="945">
        <v>800905</v>
      </c>
      <c r="J200" s="945">
        <v>0</v>
      </c>
      <c r="K200" s="945">
        <v>0</v>
      </c>
      <c r="L200" s="945">
        <v>0</v>
      </c>
      <c r="M200" s="945">
        <v>0</v>
      </c>
      <c r="N200" s="945">
        <v>0</v>
      </c>
      <c r="O200" s="945">
        <v>0</v>
      </c>
      <c r="P200" s="945">
        <v>0</v>
      </c>
      <c r="Q200" s="945">
        <v>0</v>
      </c>
      <c r="R200" s="945">
        <v>22530325</v>
      </c>
      <c r="S200" s="945">
        <v>0</v>
      </c>
      <c r="T200" s="945">
        <v>6219480</v>
      </c>
      <c r="U200" s="945">
        <v>0</v>
      </c>
      <c r="V200" s="945">
        <v>62823</v>
      </c>
      <c r="W200" s="945">
        <v>289965</v>
      </c>
      <c r="X200" s="945">
        <v>0</v>
      </c>
      <c r="Y200" s="945">
        <v>2929</v>
      </c>
      <c r="Z200" s="945">
        <v>0</v>
      </c>
      <c r="AA200" s="945">
        <v>0</v>
      </c>
      <c r="AB200" s="945">
        <v>0</v>
      </c>
      <c r="AC200" s="945">
        <v>0</v>
      </c>
      <c r="AD200" s="945">
        <v>0</v>
      </c>
      <c r="AE200" s="945">
        <v>0</v>
      </c>
      <c r="AF200" s="945">
        <v>0</v>
      </c>
      <c r="AG200" s="945">
        <v>0</v>
      </c>
      <c r="AH200" s="945">
        <v>0</v>
      </c>
      <c r="AI200" s="945">
        <v>0</v>
      </c>
      <c r="AJ200" s="945">
        <v>0</v>
      </c>
      <c r="AK200" s="945">
        <v>0</v>
      </c>
      <c r="AL200" s="945">
        <v>715207</v>
      </c>
      <c r="AM200" s="945">
        <v>0</v>
      </c>
      <c r="AN200" s="945">
        <v>7224</v>
      </c>
      <c r="AO200" s="945">
        <v>3628469</v>
      </c>
      <c r="AP200" s="945">
        <v>0</v>
      </c>
      <c r="AQ200" s="945">
        <v>36651</v>
      </c>
      <c r="AR200" s="945">
        <v>14221563</v>
      </c>
      <c r="AS200" s="945">
        <v>14080799</v>
      </c>
      <c r="AT200" s="945">
        <v>0</v>
      </c>
      <c r="AU200" s="945">
        <v>140764</v>
      </c>
      <c r="AV200" s="945">
        <v>2567245</v>
      </c>
      <c r="AW200" s="945">
        <v>2541573</v>
      </c>
      <c r="AX200" s="945">
        <v>0</v>
      </c>
      <c r="AY200" s="945">
        <v>25672</v>
      </c>
      <c r="AZ200" s="945">
        <v>16788808</v>
      </c>
      <c r="BA200" s="945">
        <v>16622372</v>
      </c>
      <c r="BB200" s="945">
        <v>0</v>
      </c>
      <c r="BC200" s="945">
        <v>166436</v>
      </c>
      <c r="BD200" s="945">
        <v>0</v>
      </c>
      <c r="BE200" s="945">
        <v>0</v>
      </c>
      <c r="BF200" s="945">
        <v>0</v>
      </c>
      <c r="BG200" s="945">
        <v>0</v>
      </c>
      <c r="BH200" s="945">
        <v>0</v>
      </c>
      <c r="BI200" s="945">
        <v>0</v>
      </c>
      <c r="BJ200" s="945">
        <v>0</v>
      </c>
      <c r="BK200" s="945">
        <v>0</v>
      </c>
      <c r="BL200" s="945">
        <v>0</v>
      </c>
      <c r="BM200" s="945">
        <v>0</v>
      </c>
      <c r="BN200" s="945">
        <v>0</v>
      </c>
      <c r="BO200" s="945">
        <v>0</v>
      </c>
      <c r="BP200" s="945">
        <v>0</v>
      </c>
      <c r="BQ200" s="945">
        <v>4797915</v>
      </c>
      <c r="BR200" s="945">
        <v>0</v>
      </c>
      <c r="BS200" s="945">
        <v>48464</v>
      </c>
      <c r="BT200" s="945">
        <v>4846379</v>
      </c>
      <c r="BU200" s="945">
        <v>77215513</v>
      </c>
      <c r="BV200" s="945">
        <v>-1292904</v>
      </c>
      <c r="BW200" s="945">
        <v>0</v>
      </c>
      <c r="BX200" s="945">
        <v>0</v>
      </c>
      <c r="BY200" s="945">
        <v>0</v>
      </c>
      <c r="BZ200" s="945">
        <v>9808</v>
      </c>
      <c r="CA200" s="945">
        <v>-3354672</v>
      </c>
      <c r="CB200" s="945">
        <v>0</v>
      </c>
      <c r="CC200" s="945">
        <v>-8344197</v>
      </c>
      <c r="CD200" s="945">
        <v>-3586626</v>
      </c>
      <c r="CE200" s="945">
        <v>-11930823</v>
      </c>
      <c r="CF200" s="945">
        <v>5727195</v>
      </c>
      <c r="CG200" s="945">
        <v>0</v>
      </c>
      <c r="CH200" s="945">
        <v>5669924</v>
      </c>
      <c r="CI200" s="945">
        <v>0</v>
      </c>
      <c r="CJ200" s="945">
        <v>57271</v>
      </c>
      <c r="CK200" s="945">
        <v>-9117805</v>
      </c>
      <c r="CL200" s="945">
        <v>1863493</v>
      </c>
      <c r="CM200" s="945">
        <v>-4827241</v>
      </c>
      <c r="CN200" s="945">
        <v>-58706</v>
      </c>
      <c r="CO200" s="945">
        <v>0</v>
      </c>
      <c r="CP200" s="945">
        <v>0</v>
      </c>
      <c r="CQ200" s="945">
        <v>0</v>
      </c>
      <c r="CR200" s="945">
        <v>-79354</v>
      </c>
      <c r="CS200" s="945">
        <v>-3111280</v>
      </c>
      <c r="CT200" s="945">
        <v>-39547</v>
      </c>
      <c r="CU200" s="945">
        <v>-26103</v>
      </c>
      <c r="CV200" s="945">
        <v>-3524</v>
      </c>
      <c r="CW200" s="945">
        <v>0</v>
      </c>
      <c r="CX200" s="945">
        <v>0</v>
      </c>
      <c r="CY200" s="945">
        <v>-3508539</v>
      </c>
      <c r="CZ200" s="945">
        <v>-351792</v>
      </c>
      <c r="DA200" s="945">
        <v>73706651</v>
      </c>
      <c r="DB200" s="945">
        <v>94499976</v>
      </c>
      <c r="DC200" s="945">
        <v>70076743</v>
      </c>
      <c r="DD200" s="945">
        <v>-418208</v>
      </c>
      <c r="DE200" s="945">
        <v>5719951</v>
      </c>
      <c r="DF200" s="945">
        <v>-1909053</v>
      </c>
      <c r="DG200" s="945">
        <v>0</v>
      </c>
      <c r="DH200" s="945">
        <v>-4400438</v>
      </c>
      <c r="DI200" s="945">
        <v>5727195</v>
      </c>
      <c r="DJ200" s="205"/>
      <c r="DK200" s="205" t="s">
        <v>914</v>
      </c>
      <c r="DL200" t="s">
        <v>913</v>
      </c>
      <c r="DM200" t="s">
        <v>913</v>
      </c>
      <c r="DN200" s="1419" t="s">
        <v>5499</v>
      </c>
      <c r="DO200" s="194" t="s">
        <v>4368</v>
      </c>
      <c r="DP200" s="1253" t="s">
        <v>4475</v>
      </c>
    </row>
    <row r="201" spans="1:120" s="194" customFormat="1" x14ac:dyDescent="0.25">
      <c r="A201" s="779">
        <v>197</v>
      </c>
      <c r="B201" s="706" t="s">
        <v>469</v>
      </c>
      <c r="C201" s="1255" t="s">
        <v>470</v>
      </c>
      <c r="D201" s="945">
        <v>103585</v>
      </c>
      <c r="E201" s="945">
        <v>1025250</v>
      </c>
      <c r="F201" s="945">
        <v>0</v>
      </c>
      <c r="G201" s="945">
        <v>103585</v>
      </c>
      <c r="H201" s="945">
        <v>0</v>
      </c>
      <c r="I201" s="945">
        <v>33261</v>
      </c>
      <c r="J201" s="945">
        <v>0</v>
      </c>
      <c r="K201" s="945">
        <v>0</v>
      </c>
      <c r="L201" s="945">
        <v>0</v>
      </c>
      <c r="M201" s="945">
        <v>0</v>
      </c>
      <c r="N201" s="945">
        <v>0</v>
      </c>
      <c r="O201" s="945">
        <v>0</v>
      </c>
      <c r="P201" s="945">
        <v>0</v>
      </c>
      <c r="Q201" s="945">
        <v>0</v>
      </c>
      <c r="R201" s="945">
        <v>9204250</v>
      </c>
      <c r="S201" s="945">
        <v>0</v>
      </c>
      <c r="T201" s="945">
        <v>1088194</v>
      </c>
      <c r="U201" s="945">
        <v>244844</v>
      </c>
      <c r="V201" s="945">
        <v>27205</v>
      </c>
      <c r="W201" s="945">
        <v>47862</v>
      </c>
      <c r="X201" s="945">
        <v>10769</v>
      </c>
      <c r="Y201" s="945">
        <v>1197</v>
      </c>
      <c r="Z201" s="945">
        <v>1199</v>
      </c>
      <c r="AA201" s="945">
        <v>270</v>
      </c>
      <c r="AB201" s="945">
        <v>30</v>
      </c>
      <c r="AC201" s="945">
        <v>2026</v>
      </c>
      <c r="AD201" s="945">
        <v>456</v>
      </c>
      <c r="AE201" s="945">
        <v>51</v>
      </c>
      <c r="AF201" s="945">
        <v>0</v>
      </c>
      <c r="AG201" s="945">
        <v>0</v>
      </c>
      <c r="AH201" s="945">
        <v>0</v>
      </c>
      <c r="AI201" s="945">
        <v>0</v>
      </c>
      <c r="AJ201" s="945">
        <v>0</v>
      </c>
      <c r="AK201" s="945">
        <v>0</v>
      </c>
      <c r="AL201" s="945">
        <v>235708</v>
      </c>
      <c r="AM201" s="945">
        <v>53034</v>
      </c>
      <c r="AN201" s="945">
        <v>5893</v>
      </c>
      <c r="AO201" s="945">
        <v>999042</v>
      </c>
      <c r="AP201" s="945">
        <v>224785</v>
      </c>
      <c r="AQ201" s="945">
        <v>24976</v>
      </c>
      <c r="AR201" s="945">
        <v>1933970</v>
      </c>
      <c r="AS201" s="945">
        <v>1548448</v>
      </c>
      <c r="AT201" s="945">
        <v>346970</v>
      </c>
      <c r="AU201" s="945">
        <v>38552</v>
      </c>
      <c r="AV201" s="945">
        <v>679480</v>
      </c>
      <c r="AW201" s="945">
        <v>543584</v>
      </c>
      <c r="AX201" s="945">
        <v>122306</v>
      </c>
      <c r="AY201" s="945">
        <v>13590</v>
      </c>
      <c r="AZ201" s="945">
        <v>2613450</v>
      </c>
      <c r="BA201" s="945">
        <v>2092032</v>
      </c>
      <c r="BB201" s="945">
        <v>469276</v>
      </c>
      <c r="BC201" s="945">
        <v>52142</v>
      </c>
      <c r="BD201" s="945">
        <v>0</v>
      </c>
      <c r="BE201" s="945">
        <v>0</v>
      </c>
      <c r="BF201" s="945">
        <v>0</v>
      </c>
      <c r="BG201" s="945">
        <v>0</v>
      </c>
      <c r="BH201" s="945">
        <v>0</v>
      </c>
      <c r="BI201" s="945">
        <v>0</v>
      </c>
      <c r="BJ201" s="945">
        <v>0</v>
      </c>
      <c r="BK201" s="945">
        <v>0</v>
      </c>
      <c r="BL201" s="945">
        <v>0</v>
      </c>
      <c r="BM201" s="945">
        <v>0</v>
      </c>
      <c r="BN201" s="945">
        <v>0</v>
      </c>
      <c r="BO201" s="945">
        <v>0</v>
      </c>
      <c r="BP201" s="945">
        <v>-203732</v>
      </c>
      <c r="BQ201" s="945">
        <v>-162986</v>
      </c>
      <c r="BR201" s="945">
        <v>-36672</v>
      </c>
      <c r="BS201" s="945">
        <v>-4075</v>
      </c>
      <c r="BT201" s="945">
        <v>-407464</v>
      </c>
      <c r="BU201" s="945">
        <v>19905035</v>
      </c>
      <c r="BV201" s="945">
        <v>-65511</v>
      </c>
      <c r="BW201" s="945">
        <v>0</v>
      </c>
      <c r="BX201" s="945">
        <v>279922</v>
      </c>
      <c r="BY201" s="945">
        <v>0</v>
      </c>
      <c r="BZ201" s="945">
        <v>1084</v>
      </c>
      <c r="CA201" s="945">
        <v>-296690</v>
      </c>
      <c r="CB201" s="945">
        <v>0</v>
      </c>
      <c r="CC201" s="945">
        <v>-3027003</v>
      </c>
      <c r="CD201" s="945">
        <v>-536215</v>
      </c>
      <c r="CE201" s="945">
        <v>-3563218</v>
      </c>
      <c r="CF201" s="945">
        <v>-554784</v>
      </c>
      <c r="CG201" s="945">
        <v>-277387</v>
      </c>
      <c r="CH201" s="945">
        <v>-221916</v>
      </c>
      <c r="CI201" s="945">
        <v>-49932</v>
      </c>
      <c r="CJ201" s="945">
        <v>-5549</v>
      </c>
      <c r="CK201" s="945">
        <v>-3665807</v>
      </c>
      <c r="CL201" s="945">
        <v>412663</v>
      </c>
      <c r="CM201" s="945">
        <v>-1848709</v>
      </c>
      <c r="CN201" s="945">
        <v>-6826</v>
      </c>
      <c r="CO201" s="945">
        <v>0</v>
      </c>
      <c r="CP201" s="945">
        <v>0</v>
      </c>
      <c r="CQ201" s="945">
        <v>-5159</v>
      </c>
      <c r="CR201" s="945">
        <v>-14692</v>
      </c>
      <c r="CS201" s="945">
        <v>-650953</v>
      </c>
      <c r="CT201" s="945">
        <v>-3493</v>
      </c>
      <c r="CU201" s="945">
        <v>0</v>
      </c>
      <c r="CV201" s="945">
        <v>0</v>
      </c>
      <c r="CW201" s="945">
        <v>0</v>
      </c>
      <c r="CX201" s="945">
        <v>0</v>
      </c>
      <c r="CY201" s="945">
        <v>-2300216</v>
      </c>
      <c r="CZ201" s="945">
        <v>0</v>
      </c>
      <c r="DA201" s="945">
        <v>18494887</v>
      </c>
      <c r="DB201" s="945">
        <v>27879719</v>
      </c>
      <c r="DC201" s="945">
        <v>16575228</v>
      </c>
      <c r="DD201" s="945">
        <v>-36418</v>
      </c>
      <c r="DE201" s="945">
        <v>340550</v>
      </c>
      <c r="DF201" s="945">
        <v>-261814</v>
      </c>
      <c r="DG201" s="945">
        <v>0</v>
      </c>
      <c r="DH201" s="945">
        <v>-1111266</v>
      </c>
      <c r="DI201" s="945">
        <v>-554784</v>
      </c>
      <c r="DJ201" s="205"/>
      <c r="DK201" s="205"/>
      <c r="DL201" t="s">
        <v>913</v>
      </c>
      <c r="DM201" t="s">
        <v>913</v>
      </c>
      <c r="DN201" s="1419" t="s">
        <v>5499</v>
      </c>
      <c r="DO201" s="194" t="s">
        <v>4369</v>
      </c>
      <c r="DP201" s="1253" t="s">
        <v>4470</v>
      </c>
    </row>
    <row r="202" spans="1:120" s="194" customFormat="1" x14ac:dyDescent="0.25">
      <c r="A202" s="199">
        <v>198</v>
      </c>
      <c r="B202" s="706" t="s">
        <v>471</v>
      </c>
      <c r="C202" s="1255" t="s">
        <v>472</v>
      </c>
      <c r="D202" s="945">
        <v>97154</v>
      </c>
      <c r="E202" s="945">
        <v>878641</v>
      </c>
      <c r="F202" s="945">
        <v>0</v>
      </c>
      <c r="G202" s="945">
        <v>97154</v>
      </c>
      <c r="H202" s="945">
        <v>0</v>
      </c>
      <c r="I202" s="945">
        <v>279479</v>
      </c>
      <c r="J202" s="945">
        <v>0</v>
      </c>
      <c r="K202" s="945">
        <v>0</v>
      </c>
      <c r="L202" s="945">
        <v>0</v>
      </c>
      <c r="M202" s="945">
        <v>0</v>
      </c>
      <c r="N202" s="945">
        <v>0</v>
      </c>
      <c r="O202" s="945">
        <v>0</v>
      </c>
      <c r="P202" s="945">
        <v>0</v>
      </c>
      <c r="Q202" s="945">
        <v>0</v>
      </c>
      <c r="R202" s="945">
        <v>4918050</v>
      </c>
      <c r="S202" s="945">
        <v>0</v>
      </c>
      <c r="T202" s="945">
        <v>890691</v>
      </c>
      <c r="U202" s="945">
        <v>200405</v>
      </c>
      <c r="V202" s="945">
        <v>22267</v>
      </c>
      <c r="W202" s="945">
        <v>25574</v>
      </c>
      <c r="X202" s="945">
        <v>5754</v>
      </c>
      <c r="Y202" s="945">
        <v>639</v>
      </c>
      <c r="Z202" s="945">
        <v>0</v>
      </c>
      <c r="AA202" s="945">
        <v>0</v>
      </c>
      <c r="AB202" s="945">
        <v>0</v>
      </c>
      <c r="AC202" s="945">
        <v>2095</v>
      </c>
      <c r="AD202" s="945">
        <v>471</v>
      </c>
      <c r="AE202" s="945">
        <v>52</v>
      </c>
      <c r="AF202" s="945">
        <v>0</v>
      </c>
      <c r="AG202" s="945">
        <v>0</v>
      </c>
      <c r="AH202" s="945">
        <v>0</v>
      </c>
      <c r="AI202" s="945">
        <v>0</v>
      </c>
      <c r="AJ202" s="945">
        <v>0</v>
      </c>
      <c r="AK202" s="945">
        <v>0</v>
      </c>
      <c r="AL202" s="945">
        <v>113798</v>
      </c>
      <c r="AM202" s="945">
        <v>25604</v>
      </c>
      <c r="AN202" s="945">
        <v>2845</v>
      </c>
      <c r="AO202" s="945">
        <v>366689</v>
      </c>
      <c r="AP202" s="945">
        <v>82505</v>
      </c>
      <c r="AQ202" s="945">
        <v>9167</v>
      </c>
      <c r="AR202" s="945">
        <v>1372633</v>
      </c>
      <c r="AS202" s="945">
        <v>1108753</v>
      </c>
      <c r="AT202" s="945">
        <v>237492</v>
      </c>
      <c r="AU202" s="945">
        <v>26388</v>
      </c>
      <c r="AV202" s="945">
        <v>415643</v>
      </c>
      <c r="AW202" s="945">
        <v>332514</v>
      </c>
      <c r="AX202" s="945">
        <v>74816</v>
      </c>
      <c r="AY202" s="945">
        <v>8313</v>
      </c>
      <c r="AZ202" s="945">
        <v>1788276</v>
      </c>
      <c r="BA202" s="945">
        <v>1441267</v>
      </c>
      <c r="BB202" s="945">
        <v>312308</v>
      </c>
      <c r="BC202" s="945">
        <v>34701</v>
      </c>
      <c r="BD202" s="945">
        <v>0</v>
      </c>
      <c r="BE202" s="945">
        <v>0</v>
      </c>
      <c r="BF202" s="945">
        <v>0</v>
      </c>
      <c r="BG202" s="945">
        <v>0</v>
      </c>
      <c r="BH202" s="945">
        <v>0</v>
      </c>
      <c r="BI202" s="945">
        <v>0</v>
      </c>
      <c r="BJ202" s="945">
        <v>0</v>
      </c>
      <c r="BK202" s="945">
        <v>0</v>
      </c>
      <c r="BL202" s="945">
        <v>0</v>
      </c>
      <c r="BM202" s="945">
        <v>0</v>
      </c>
      <c r="BN202" s="945">
        <v>0</v>
      </c>
      <c r="BO202" s="945">
        <v>0</v>
      </c>
      <c r="BP202" s="945">
        <v>27747</v>
      </c>
      <c r="BQ202" s="945">
        <v>22197</v>
      </c>
      <c r="BR202" s="945">
        <v>4994</v>
      </c>
      <c r="BS202" s="945">
        <v>555</v>
      </c>
      <c r="BT202" s="945">
        <v>55493</v>
      </c>
      <c r="BU202" s="945">
        <v>13620073</v>
      </c>
      <c r="BV202" s="945">
        <v>-9521</v>
      </c>
      <c r="BW202" s="945">
        <v>0</v>
      </c>
      <c r="BX202" s="945">
        <v>18818</v>
      </c>
      <c r="BY202" s="945">
        <v>0</v>
      </c>
      <c r="BZ202" s="945">
        <v>428</v>
      </c>
      <c r="CA202" s="945">
        <v>-1281256</v>
      </c>
      <c r="CB202" s="945">
        <v>0</v>
      </c>
      <c r="CC202" s="945">
        <v>-2323751</v>
      </c>
      <c r="CD202" s="945">
        <v>-403730</v>
      </c>
      <c r="CE202" s="945">
        <v>-2727481</v>
      </c>
      <c r="CF202" s="945">
        <v>-196484</v>
      </c>
      <c r="CG202" s="945">
        <v>-29144</v>
      </c>
      <c r="CH202" s="945">
        <v>-122814</v>
      </c>
      <c r="CI202" s="945">
        <v>-41176</v>
      </c>
      <c r="CJ202" s="945">
        <v>-3349</v>
      </c>
      <c r="CK202" s="945">
        <v>-3395779</v>
      </c>
      <c r="CL202" s="945">
        <v>302146</v>
      </c>
      <c r="CM202" s="945">
        <v>-721000</v>
      </c>
      <c r="CN202" s="945">
        <v>-47352</v>
      </c>
      <c r="CO202" s="945">
        <v>0</v>
      </c>
      <c r="CP202" s="945">
        <v>0</v>
      </c>
      <c r="CQ202" s="945">
        <v>-4931</v>
      </c>
      <c r="CR202" s="945">
        <v>-1416</v>
      </c>
      <c r="CS202" s="945">
        <v>-623447</v>
      </c>
      <c r="CT202" s="945">
        <v>-68494</v>
      </c>
      <c r="CU202" s="945">
        <v>-23276</v>
      </c>
      <c r="CV202" s="945">
        <v>-2955</v>
      </c>
      <c r="CW202" s="945">
        <v>0</v>
      </c>
      <c r="CX202" s="945">
        <v>0</v>
      </c>
      <c r="CY202" s="945">
        <v>-878750</v>
      </c>
      <c r="CZ202" s="945">
        <v>0</v>
      </c>
      <c r="DA202" s="945">
        <v>13407175</v>
      </c>
      <c r="DB202" s="945">
        <v>19971983</v>
      </c>
      <c r="DC202" s="945">
        <v>12618127</v>
      </c>
      <c r="DD202" s="945">
        <v>-155734</v>
      </c>
      <c r="DE202" s="945">
        <v>1366058</v>
      </c>
      <c r="DF202" s="945">
        <v>-262822</v>
      </c>
      <c r="DG202" s="945">
        <v>-1008308</v>
      </c>
      <c r="DH202" s="945">
        <v>0</v>
      </c>
      <c r="DI202" s="945">
        <v>-196484</v>
      </c>
      <c r="DJ202" s="205"/>
      <c r="DK202" s="205"/>
      <c r="DL202" t="s">
        <v>914</v>
      </c>
      <c r="DM202" t="s">
        <v>913</v>
      </c>
      <c r="DN202" s="1419" t="s">
        <v>5499</v>
      </c>
      <c r="DO202" s="194" t="s">
        <v>4370</v>
      </c>
      <c r="DP202" s="1253" t="s">
        <v>4475</v>
      </c>
    </row>
    <row r="203" spans="1:120" s="194" customFormat="1" x14ac:dyDescent="0.25">
      <c r="A203" s="779">
        <v>199</v>
      </c>
      <c r="B203" s="706" t="s">
        <v>473</v>
      </c>
      <c r="C203" s="1255" t="s">
        <v>474</v>
      </c>
      <c r="D203" s="945">
        <v>159828</v>
      </c>
      <c r="E203" s="945">
        <v>1016893</v>
      </c>
      <c r="F203" s="945">
        <v>0</v>
      </c>
      <c r="G203" s="945">
        <v>159828</v>
      </c>
      <c r="H203" s="945">
        <v>0</v>
      </c>
      <c r="I203" s="945">
        <v>0</v>
      </c>
      <c r="J203" s="945">
        <v>0</v>
      </c>
      <c r="K203" s="945">
        <v>0</v>
      </c>
      <c r="L203" s="945">
        <v>0</v>
      </c>
      <c r="M203" s="945">
        <v>0</v>
      </c>
      <c r="N203" s="945">
        <v>0</v>
      </c>
      <c r="O203" s="945">
        <v>0</v>
      </c>
      <c r="P203" s="945">
        <v>0</v>
      </c>
      <c r="Q203" s="945">
        <v>0</v>
      </c>
      <c r="R203" s="945">
        <v>9141651</v>
      </c>
      <c r="S203" s="945">
        <v>0</v>
      </c>
      <c r="T203" s="945">
        <v>1439820</v>
      </c>
      <c r="U203" s="945">
        <v>323959</v>
      </c>
      <c r="V203" s="945">
        <v>35995</v>
      </c>
      <c r="W203" s="945">
        <v>47537</v>
      </c>
      <c r="X203" s="945">
        <v>10696</v>
      </c>
      <c r="Y203" s="945">
        <v>1188</v>
      </c>
      <c r="Z203" s="945">
        <v>0</v>
      </c>
      <c r="AA203" s="945">
        <v>0</v>
      </c>
      <c r="AB203" s="945">
        <v>0</v>
      </c>
      <c r="AC203" s="945">
        <v>14846</v>
      </c>
      <c r="AD203" s="945">
        <v>3340</v>
      </c>
      <c r="AE203" s="945">
        <v>371</v>
      </c>
      <c r="AF203" s="945">
        <v>7518</v>
      </c>
      <c r="AG203" s="945">
        <v>1692</v>
      </c>
      <c r="AH203" s="945">
        <v>188</v>
      </c>
      <c r="AI203" s="945">
        <v>0</v>
      </c>
      <c r="AJ203" s="945">
        <v>0</v>
      </c>
      <c r="AK203" s="945">
        <v>0</v>
      </c>
      <c r="AL203" s="945">
        <v>132102</v>
      </c>
      <c r="AM203" s="945">
        <v>29723</v>
      </c>
      <c r="AN203" s="945">
        <v>3303</v>
      </c>
      <c r="AO203" s="945">
        <v>902612</v>
      </c>
      <c r="AP203" s="945">
        <v>203087</v>
      </c>
      <c r="AQ203" s="945">
        <v>22565</v>
      </c>
      <c r="AR203" s="945">
        <v>1965116</v>
      </c>
      <c r="AS203" s="945">
        <v>1572093</v>
      </c>
      <c r="AT203" s="945">
        <v>353721</v>
      </c>
      <c r="AU203" s="945">
        <v>39302</v>
      </c>
      <c r="AV203" s="945">
        <v>739365</v>
      </c>
      <c r="AW203" s="945">
        <v>591492</v>
      </c>
      <c r="AX203" s="945">
        <v>133086</v>
      </c>
      <c r="AY203" s="945">
        <v>14787</v>
      </c>
      <c r="AZ203" s="945">
        <v>2704481</v>
      </c>
      <c r="BA203" s="945">
        <v>2163585</v>
      </c>
      <c r="BB203" s="945">
        <v>486807</v>
      </c>
      <c r="BC203" s="945">
        <v>54089</v>
      </c>
      <c r="BD203" s="945">
        <v>0</v>
      </c>
      <c r="BE203" s="945">
        <v>0</v>
      </c>
      <c r="BF203" s="945">
        <v>0</v>
      </c>
      <c r="BG203" s="945">
        <v>0</v>
      </c>
      <c r="BH203" s="945">
        <v>0</v>
      </c>
      <c r="BI203" s="945">
        <v>0</v>
      </c>
      <c r="BJ203" s="945">
        <v>0</v>
      </c>
      <c r="BK203" s="945">
        <v>0</v>
      </c>
      <c r="BL203" s="945">
        <v>0</v>
      </c>
      <c r="BM203" s="945">
        <v>0</v>
      </c>
      <c r="BN203" s="945">
        <v>0</v>
      </c>
      <c r="BO203" s="945">
        <v>0</v>
      </c>
      <c r="BP203" s="945">
        <v>-504406</v>
      </c>
      <c r="BQ203" s="945">
        <v>-403525</v>
      </c>
      <c r="BR203" s="945">
        <v>-90793</v>
      </c>
      <c r="BS203" s="945">
        <v>-10088</v>
      </c>
      <c r="BT203" s="945">
        <v>-1008812</v>
      </c>
      <c r="BU203" s="945">
        <v>19758926</v>
      </c>
      <c r="BV203" s="945">
        <v>-345049</v>
      </c>
      <c r="BW203" s="945">
        <v>0</v>
      </c>
      <c r="BX203" s="945">
        <v>20717</v>
      </c>
      <c r="BY203" s="945">
        <v>0</v>
      </c>
      <c r="BZ203" s="945">
        <v>0</v>
      </c>
      <c r="CA203" s="945">
        <v>-1626586</v>
      </c>
      <c r="CB203" s="945">
        <v>-3349</v>
      </c>
      <c r="CC203" s="945">
        <v>0</v>
      </c>
      <c r="CD203" s="945">
        <v>635175</v>
      </c>
      <c r="CE203" s="945">
        <v>631826</v>
      </c>
      <c r="CF203" s="945">
        <v>1329347</v>
      </c>
      <c r="CG203" s="945">
        <v>664674</v>
      </c>
      <c r="CH203" s="945">
        <v>531739</v>
      </c>
      <c r="CI203" s="945">
        <v>119641</v>
      </c>
      <c r="CJ203" s="945">
        <v>13293</v>
      </c>
      <c r="CK203" s="945">
        <v>-5276904</v>
      </c>
      <c r="CL203" s="945">
        <v>416683</v>
      </c>
      <c r="CM203" s="945">
        <v>-2719541</v>
      </c>
      <c r="CN203" s="945">
        <v>-61928</v>
      </c>
      <c r="CO203" s="945">
        <v>-19788</v>
      </c>
      <c r="CP203" s="945">
        <v>-19788</v>
      </c>
      <c r="CQ203" s="945">
        <v>-43445</v>
      </c>
      <c r="CR203" s="945">
        <v>-86410</v>
      </c>
      <c r="CS203" s="945">
        <v>-538118</v>
      </c>
      <c r="CT203" s="945">
        <v>-67662</v>
      </c>
      <c r="CU203" s="945">
        <v>-5501</v>
      </c>
      <c r="CV203" s="945">
        <v>-1492</v>
      </c>
      <c r="CW203" s="945">
        <v>0</v>
      </c>
      <c r="CX203" s="945">
        <v>0</v>
      </c>
      <c r="CY203" s="945">
        <v>-2792647</v>
      </c>
      <c r="CZ203" s="945">
        <v>0</v>
      </c>
      <c r="DA203" s="945">
        <v>20968730</v>
      </c>
      <c r="DB203" s="945">
        <v>30271409</v>
      </c>
      <c r="DC203" s="945">
        <v>16615898</v>
      </c>
      <c r="DD203" s="945">
        <v>-40591</v>
      </c>
      <c r="DE203" s="945">
        <v>1815231</v>
      </c>
      <c r="DF203" s="945">
        <v>-238585</v>
      </c>
      <c r="DG203" s="945">
        <v>-1122935</v>
      </c>
      <c r="DH203" s="945">
        <v>-131433</v>
      </c>
      <c r="DI203" s="945">
        <v>58997</v>
      </c>
      <c r="DJ203" s="205"/>
      <c r="DK203" s="205"/>
      <c r="DL203" t="s">
        <v>913</v>
      </c>
      <c r="DM203" t="s">
        <v>913</v>
      </c>
      <c r="DN203" s="1419" t="s">
        <v>5499</v>
      </c>
      <c r="DO203" s="194" t="s">
        <v>4371</v>
      </c>
      <c r="DP203" s="1253" t="s">
        <v>4468</v>
      </c>
    </row>
    <row r="204" spans="1:120" s="194" customFormat="1" x14ac:dyDescent="0.25">
      <c r="A204" s="199">
        <v>200</v>
      </c>
      <c r="B204" s="706" t="s">
        <v>475</v>
      </c>
      <c r="C204" s="1255" t="s">
        <v>476</v>
      </c>
      <c r="D204" s="945">
        <v>293772</v>
      </c>
      <c r="E204" s="945">
        <v>1316196</v>
      </c>
      <c r="F204" s="945">
        <v>19035</v>
      </c>
      <c r="G204" s="945">
        <v>293772</v>
      </c>
      <c r="H204" s="945">
        <v>1005728</v>
      </c>
      <c r="I204" s="945">
        <v>2525115</v>
      </c>
      <c r="J204" s="945">
        <v>0</v>
      </c>
      <c r="K204" s="945">
        <v>0</v>
      </c>
      <c r="L204" s="945">
        <v>0</v>
      </c>
      <c r="M204" s="945">
        <v>0</v>
      </c>
      <c r="N204" s="945">
        <v>0</v>
      </c>
      <c r="O204" s="945">
        <v>0</v>
      </c>
      <c r="P204" s="945">
        <v>0</v>
      </c>
      <c r="Q204" s="945">
        <v>0</v>
      </c>
      <c r="R204" s="945">
        <v>19462200</v>
      </c>
      <c r="S204" s="945">
        <v>609750</v>
      </c>
      <c r="T204" s="945">
        <v>3184004</v>
      </c>
      <c r="U204" s="945">
        <v>0</v>
      </c>
      <c r="V204" s="945">
        <v>64854</v>
      </c>
      <c r="W204" s="945">
        <v>131901</v>
      </c>
      <c r="X204" s="945">
        <v>0</v>
      </c>
      <c r="Y204" s="945">
        <v>2530</v>
      </c>
      <c r="Z204" s="945">
        <v>967</v>
      </c>
      <c r="AA204" s="945">
        <v>0</v>
      </c>
      <c r="AB204" s="945">
        <v>20</v>
      </c>
      <c r="AC204" s="945">
        <v>4815</v>
      </c>
      <c r="AD204" s="945">
        <v>0</v>
      </c>
      <c r="AE204" s="945">
        <v>98</v>
      </c>
      <c r="AF204" s="945">
        <v>3077</v>
      </c>
      <c r="AG204" s="945">
        <v>0</v>
      </c>
      <c r="AH204" s="945">
        <v>63</v>
      </c>
      <c r="AI204" s="945">
        <v>735</v>
      </c>
      <c r="AJ204" s="945">
        <v>0</v>
      </c>
      <c r="AK204" s="945">
        <v>15</v>
      </c>
      <c r="AL204" s="945">
        <v>309534</v>
      </c>
      <c r="AM204" s="945">
        <v>0</v>
      </c>
      <c r="AN204" s="945">
        <v>6298</v>
      </c>
      <c r="AO204" s="945">
        <v>2321934</v>
      </c>
      <c r="AP204" s="945">
        <v>0</v>
      </c>
      <c r="AQ204" s="945">
        <v>47386</v>
      </c>
      <c r="AR204" s="945">
        <v>7896919</v>
      </c>
      <c r="AS204" s="945">
        <v>7752256</v>
      </c>
      <c r="AT204" s="945">
        <v>0</v>
      </c>
      <c r="AU204" s="945">
        <v>144663</v>
      </c>
      <c r="AV204" s="945">
        <v>1391128</v>
      </c>
      <c r="AW204" s="945">
        <v>1363341</v>
      </c>
      <c r="AX204" s="945">
        <v>0</v>
      </c>
      <c r="AY204" s="945">
        <v>27787</v>
      </c>
      <c r="AZ204" s="945">
        <v>9288047</v>
      </c>
      <c r="BA204" s="945">
        <v>9115597</v>
      </c>
      <c r="BB204" s="945">
        <v>0</v>
      </c>
      <c r="BC204" s="945">
        <v>172450</v>
      </c>
      <c r="BD204" s="945">
        <v>0</v>
      </c>
      <c r="BE204" s="945">
        <v>0</v>
      </c>
      <c r="BF204" s="945">
        <v>0</v>
      </c>
      <c r="BG204" s="945">
        <v>0</v>
      </c>
      <c r="BH204" s="945">
        <v>0</v>
      </c>
      <c r="BI204" s="945">
        <v>0</v>
      </c>
      <c r="BJ204" s="945">
        <v>0</v>
      </c>
      <c r="BK204" s="945">
        <v>0</v>
      </c>
      <c r="BL204" s="945">
        <v>0</v>
      </c>
      <c r="BM204" s="945">
        <v>0</v>
      </c>
      <c r="BN204" s="945">
        <v>0</v>
      </c>
      <c r="BO204" s="945">
        <v>0</v>
      </c>
      <c r="BP204" s="945">
        <v>1298664</v>
      </c>
      <c r="BQ204" s="945">
        <v>1272691</v>
      </c>
      <c r="BR204" s="945">
        <v>0</v>
      </c>
      <c r="BS204" s="945">
        <v>25973</v>
      </c>
      <c r="BT204" s="945">
        <v>2597328</v>
      </c>
      <c r="BU204" s="945">
        <v>78544822</v>
      </c>
      <c r="BV204" s="945">
        <v>-546634</v>
      </c>
      <c r="BW204" s="945">
        <v>0</v>
      </c>
      <c r="BX204" s="945">
        <v>-23946</v>
      </c>
      <c r="BY204" s="945">
        <v>0</v>
      </c>
      <c r="BZ204" s="945">
        <v>39588</v>
      </c>
      <c r="CA204" s="945">
        <v>-2003699</v>
      </c>
      <c r="CB204" s="945">
        <v>0</v>
      </c>
      <c r="CC204" s="945">
        <v>-1394100</v>
      </c>
      <c r="CD204" s="945">
        <v>-3303134</v>
      </c>
      <c r="CE204" s="945">
        <v>-4697234</v>
      </c>
      <c r="CF204" s="945">
        <v>1112788</v>
      </c>
      <c r="CG204" s="945">
        <v>556394</v>
      </c>
      <c r="CH204" s="945">
        <v>545268</v>
      </c>
      <c r="CI204" s="945">
        <v>0</v>
      </c>
      <c r="CJ204" s="945">
        <v>11126</v>
      </c>
      <c r="CK204" s="945">
        <v>-9301378</v>
      </c>
      <c r="CL204" s="945">
        <v>1910112</v>
      </c>
      <c r="CM204" s="945">
        <v>-6412058</v>
      </c>
      <c r="CN204" s="945">
        <v>-17396</v>
      </c>
      <c r="CO204" s="945">
        <v>-5957</v>
      </c>
      <c r="CP204" s="945">
        <v>-4256</v>
      </c>
      <c r="CQ204" s="945">
        <v>-9677</v>
      </c>
      <c r="CR204" s="945">
        <v>0</v>
      </c>
      <c r="CS204" s="945">
        <v>-1880920</v>
      </c>
      <c r="CT204" s="945">
        <v>-124810</v>
      </c>
      <c r="CU204" s="945">
        <v>-737883</v>
      </c>
      <c r="CV204" s="945">
        <v>-4349</v>
      </c>
      <c r="CW204" s="945">
        <v>0</v>
      </c>
      <c r="CX204" s="945">
        <v>0</v>
      </c>
      <c r="CY204" s="945">
        <v>-4418134</v>
      </c>
      <c r="CZ204" s="945">
        <v>0</v>
      </c>
      <c r="DA204" s="945">
        <v>72606347</v>
      </c>
      <c r="DB204" s="945">
        <v>99439640</v>
      </c>
      <c r="DC204" s="945">
        <v>74612137</v>
      </c>
      <c r="DD204" s="945">
        <v>-574788</v>
      </c>
      <c r="DE204" s="945">
        <v>5689185</v>
      </c>
      <c r="DF204" s="945">
        <v>-1279620</v>
      </c>
      <c r="DG204" s="945">
        <v>0</v>
      </c>
      <c r="DH204" s="945">
        <v>-4771892</v>
      </c>
      <c r="DI204" s="945">
        <v>1112788</v>
      </c>
      <c r="DJ204" s="205"/>
      <c r="DK204" s="205"/>
      <c r="DL204" t="s">
        <v>914</v>
      </c>
      <c r="DM204" t="s">
        <v>914</v>
      </c>
      <c r="DN204" s="1419" t="s">
        <v>5499</v>
      </c>
      <c r="DO204" s="194" t="s">
        <v>4372</v>
      </c>
      <c r="DP204" s="1253" t="s">
        <v>4472</v>
      </c>
    </row>
    <row r="205" spans="1:120" s="194" customFormat="1" x14ac:dyDescent="0.25">
      <c r="A205" s="779">
        <v>201</v>
      </c>
      <c r="B205" s="706" t="s">
        <v>477</v>
      </c>
      <c r="C205" s="1255" t="s">
        <v>478</v>
      </c>
      <c r="D205" s="945">
        <v>135636</v>
      </c>
      <c r="E205" s="945">
        <v>740777</v>
      </c>
      <c r="F205" s="945">
        <v>0</v>
      </c>
      <c r="G205" s="945">
        <v>135636</v>
      </c>
      <c r="H205" s="945">
        <v>0</v>
      </c>
      <c r="I205" s="945">
        <v>45159</v>
      </c>
      <c r="J205" s="945">
        <v>0</v>
      </c>
      <c r="K205" s="945">
        <v>0</v>
      </c>
      <c r="L205" s="945">
        <v>0</v>
      </c>
      <c r="M205" s="945">
        <v>0</v>
      </c>
      <c r="N205" s="945">
        <v>0</v>
      </c>
      <c r="O205" s="945">
        <v>0</v>
      </c>
      <c r="P205" s="945">
        <v>0</v>
      </c>
      <c r="Q205" s="945">
        <v>0</v>
      </c>
      <c r="R205" s="945">
        <v>15045600</v>
      </c>
      <c r="S205" s="945">
        <v>0</v>
      </c>
      <c r="T205" s="945">
        <v>901890</v>
      </c>
      <c r="U205" s="945">
        <v>225473</v>
      </c>
      <c r="V205" s="945">
        <v>0</v>
      </c>
      <c r="W205" s="945">
        <v>78237</v>
      </c>
      <c r="X205" s="945">
        <v>19559</v>
      </c>
      <c r="Y205" s="945">
        <v>0</v>
      </c>
      <c r="Z205" s="945">
        <v>0</v>
      </c>
      <c r="AA205" s="945">
        <v>0</v>
      </c>
      <c r="AB205" s="945">
        <v>0</v>
      </c>
      <c r="AC205" s="945">
        <v>1518</v>
      </c>
      <c r="AD205" s="945">
        <v>379</v>
      </c>
      <c r="AE205" s="945">
        <v>0</v>
      </c>
      <c r="AF205" s="945">
        <v>1088</v>
      </c>
      <c r="AG205" s="945">
        <v>272</v>
      </c>
      <c r="AH205" s="945">
        <v>0</v>
      </c>
      <c r="AI205" s="945">
        <v>0</v>
      </c>
      <c r="AJ205" s="945">
        <v>0</v>
      </c>
      <c r="AK205" s="945">
        <v>0</v>
      </c>
      <c r="AL205" s="945">
        <v>131433</v>
      </c>
      <c r="AM205" s="945">
        <v>32858</v>
      </c>
      <c r="AN205" s="945">
        <v>0</v>
      </c>
      <c r="AO205" s="945">
        <v>993258</v>
      </c>
      <c r="AP205" s="945">
        <v>248314</v>
      </c>
      <c r="AQ205" s="945">
        <v>0</v>
      </c>
      <c r="AR205" s="945">
        <v>5770293</v>
      </c>
      <c r="AS205" s="945">
        <v>4617835</v>
      </c>
      <c r="AT205" s="945">
        <v>1152458</v>
      </c>
      <c r="AU205" s="945">
        <v>0</v>
      </c>
      <c r="AV205" s="945">
        <v>603346</v>
      </c>
      <c r="AW205" s="945">
        <v>482677</v>
      </c>
      <c r="AX205" s="945">
        <v>120669</v>
      </c>
      <c r="AY205" s="945">
        <v>0</v>
      </c>
      <c r="AZ205" s="945">
        <v>6373639</v>
      </c>
      <c r="BA205" s="945">
        <v>5100512</v>
      </c>
      <c r="BB205" s="945">
        <v>1273127</v>
      </c>
      <c r="BC205" s="945">
        <v>0</v>
      </c>
      <c r="BD205" s="945">
        <v>0</v>
      </c>
      <c r="BE205" s="945">
        <v>0</v>
      </c>
      <c r="BF205" s="945">
        <v>0</v>
      </c>
      <c r="BG205" s="945">
        <v>0</v>
      </c>
      <c r="BH205" s="945">
        <v>0</v>
      </c>
      <c r="BI205" s="945">
        <v>0</v>
      </c>
      <c r="BJ205" s="945">
        <v>0</v>
      </c>
      <c r="BK205" s="945">
        <v>0</v>
      </c>
      <c r="BL205" s="945">
        <v>0</v>
      </c>
      <c r="BM205" s="945">
        <v>0</v>
      </c>
      <c r="BN205" s="945">
        <v>0</v>
      </c>
      <c r="BO205" s="945">
        <v>0</v>
      </c>
      <c r="BP205" s="945">
        <v>-2631077</v>
      </c>
      <c r="BQ205" s="945">
        <v>-2104861</v>
      </c>
      <c r="BR205" s="945">
        <v>-526215</v>
      </c>
      <c r="BS205" s="945">
        <v>0</v>
      </c>
      <c r="BT205" s="945">
        <v>-5262153</v>
      </c>
      <c r="BU205" s="945">
        <v>64815858</v>
      </c>
      <c r="BV205" s="945">
        <v>-105216</v>
      </c>
      <c r="BW205" s="945">
        <v>0</v>
      </c>
      <c r="BX205" s="945">
        <v>-281022</v>
      </c>
      <c r="BY205" s="945">
        <v>0</v>
      </c>
      <c r="BZ205" s="945">
        <v>44110</v>
      </c>
      <c r="CA205" s="945">
        <v>-103609</v>
      </c>
      <c r="CB205" s="945">
        <v>-481589</v>
      </c>
      <c r="CC205" s="945">
        <v>-9521115</v>
      </c>
      <c r="CD205" s="945">
        <v>-3229735</v>
      </c>
      <c r="CE205" s="945">
        <v>-13232439</v>
      </c>
      <c r="CF205" s="945">
        <v>-6344676</v>
      </c>
      <c r="CG205" s="945">
        <v>-3172342</v>
      </c>
      <c r="CH205" s="945">
        <v>-2537869</v>
      </c>
      <c r="CI205" s="945">
        <v>-634466</v>
      </c>
      <c r="CJ205" s="945">
        <v>0</v>
      </c>
      <c r="CK205" s="945">
        <v>-3095493</v>
      </c>
      <c r="CL205" s="945">
        <v>1525361</v>
      </c>
      <c r="CM205" s="945">
        <v>-4214215</v>
      </c>
      <c r="CN205" s="945">
        <v>-79950</v>
      </c>
      <c r="CO205" s="945">
        <v>-5303</v>
      </c>
      <c r="CP205" s="945">
        <v>-5303</v>
      </c>
      <c r="CQ205" s="945">
        <v>-3892</v>
      </c>
      <c r="CR205" s="945">
        <v>-28487</v>
      </c>
      <c r="CS205" s="945">
        <v>-1877978</v>
      </c>
      <c r="CT205" s="945">
        <v>-122438</v>
      </c>
      <c r="CU205" s="945">
        <v>0</v>
      </c>
      <c r="CV205" s="945">
        <v>0</v>
      </c>
      <c r="CW205" s="945">
        <v>0</v>
      </c>
      <c r="CX205" s="945">
        <v>0</v>
      </c>
      <c r="CY205" s="945">
        <v>-2425101</v>
      </c>
      <c r="CZ205" s="945">
        <v>0</v>
      </c>
      <c r="DA205" s="945">
        <v>56306884</v>
      </c>
      <c r="DB205" s="945">
        <v>69515373</v>
      </c>
      <c r="DC205" s="945">
        <v>56538681</v>
      </c>
      <c r="DD205" s="945">
        <v>-218637</v>
      </c>
      <c r="DE205" s="945">
        <v>3344041</v>
      </c>
      <c r="DF205" s="945">
        <v>-2124839</v>
      </c>
      <c r="DG205" s="945">
        <v>0</v>
      </c>
      <c r="DH205" s="945">
        <v>-2836156</v>
      </c>
      <c r="DI205" s="945">
        <v>-9560046</v>
      </c>
      <c r="DJ205" s="205"/>
      <c r="DK205" s="205"/>
      <c r="DL205" t="s">
        <v>913</v>
      </c>
      <c r="DM205" t="s">
        <v>914</v>
      </c>
      <c r="DN205" s="1419" t="s">
        <v>5499</v>
      </c>
      <c r="DO205" s="194" t="s">
        <v>4373</v>
      </c>
      <c r="DP205" s="1253" t="s">
        <v>4474</v>
      </c>
    </row>
    <row r="206" spans="1:120" s="194" customFormat="1" x14ac:dyDescent="0.25">
      <c r="A206" s="199">
        <v>202</v>
      </c>
      <c r="B206" s="706" t="s">
        <v>479</v>
      </c>
      <c r="C206" s="1255" t="s">
        <v>480</v>
      </c>
      <c r="D206" s="945">
        <v>137111</v>
      </c>
      <c r="E206" s="945">
        <v>448390</v>
      </c>
      <c r="F206" s="945">
        <v>10463</v>
      </c>
      <c r="G206" s="945">
        <v>137111</v>
      </c>
      <c r="H206" s="945">
        <v>282306</v>
      </c>
      <c r="I206" s="945">
        <v>0</v>
      </c>
      <c r="J206" s="945">
        <v>0</v>
      </c>
      <c r="K206" s="945">
        <v>0</v>
      </c>
      <c r="L206" s="945">
        <v>0</v>
      </c>
      <c r="M206" s="945">
        <v>0</v>
      </c>
      <c r="N206" s="945">
        <v>0</v>
      </c>
      <c r="O206" s="945">
        <v>0</v>
      </c>
      <c r="P206" s="945">
        <v>0</v>
      </c>
      <c r="Q206" s="945">
        <v>0</v>
      </c>
      <c r="R206" s="945">
        <v>12524550</v>
      </c>
      <c r="S206" s="945">
        <v>176000</v>
      </c>
      <c r="T206" s="945">
        <v>749904</v>
      </c>
      <c r="U206" s="945">
        <v>187476</v>
      </c>
      <c r="V206" s="945">
        <v>0</v>
      </c>
      <c r="W206" s="945">
        <v>67416</v>
      </c>
      <c r="X206" s="945">
        <v>16282</v>
      </c>
      <c r="Y206" s="945">
        <v>0</v>
      </c>
      <c r="Z206" s="945">
        <v>0</v>
      </c>
      <c r="AA206" s="945">
        <v>0</v>
      </c>
      <c r="AB206" s="945">
        <v>0</v>
      </c>
      <c r="AC206" s="945">
        <v>0</v>
      </c>
      <c r="AD206" s="945">
        <v>0</v>
      </c>
      <c r="AE206" s="945">
        <v>0</v>
      </c>
      <c r="AF206" s="945">
        <v>0</v>
      </c>
      <c r="AG206" s="945">
        <v>0</v>
      </c>
      <c r="AH206" s="945">
        <v>0</v>
      </c>
      <c r="AI206" s="945">
        <v>0</v>
      </c>
      <c r="AJ206" s="945">
        <v>0</v>
      </c>
      <c r="AK206" s="945">
        <v>0</v>
      </c>
      <c r="AL206" s="945">
        <v>112156</v>
      </c>
      <c r="AM206" s="945">
        <v>28039</v>
      </c>
      <c r="AN206" s="945">
        <v>0</v>
      </c>
      <c r="AO206" s="945">
        <v>1332198</v>
      </c>
      <c r="AP206" s="945">
        <v>333049</v>
      </c>
      <c r="AQ206" s="945">
        <v>0</v>
      </c>
      <c r="AR206" s="945">
        <v>5846992</v>
      </c>
      <c r="AS206" s="945">
        <v>4687301</v>
      </c>
      <c r="AT206" s="945">
        <v>1159691</v>
      </c>
      <c r="AU206" s="945">
        <v>0</v>
      </c>
      <c r="AV206" s="945">
        <v>619392</v>
      </c>
      <c r="AW206" s="945">
        <v>495514</v>
      </c>
      <c r="AX206" s="945">
        <v>123878</v>
      </c>
      <c r="AY206" s="945">
        <v>0</v>
      </c>
      <c r="AZ206" s="945">
        <v>6466384</v>
      </c>
      <c r="BA206" s="945">
        <v>5182815</v>
      </c>
      <c r="BB206" s="945">
        <v>1283569</v>
      </c>
      <c r="BC206" s="945">
        <v>0</v>
      </c>
      <c r="BD206" s="945">
        <v>0</v>
      </c>
      <c r="BE206" s="945">
        <v>0</v>
      </c>
      <c r="BF206" s="945">
        <v>0</v>
      </c>
      <c r="BG206" s="945">
        <v>0</v>
      </c>
      <c r="BH206" s="945">
        <v>0</v>
      </c>
      <c r="BI206" s="945">
        <v>0</v>
      </c>
      <c r="BJ206" s="945">
        <v>0</v>
      </c>
      <c r="BK206" s="945">
        <v>0</v>
      </c>
      <c r="BL206" s="945">
        <v>0</v>
      </c>
      <c r="BM206" s="945">
        <v>0</v>
      </c>
      <c r="BN206" s="945">
        <v>0</v>
      </c>
      <c r="BO206" s="945">
        <v>0</v>
      </c>
      <c r="BP206" s="945">
        <v>-5120818</v>
      </c>
      <c r="BQ206" s="945">
        <v>-4096654</v>
      </c>
      <c r="BR206" s="945">
        <v>-1024164</v>
      </c>
      <c r="BS206" s="945">
        <v>0</v>
      </c>
      <c r="BT206" s="945">
        <v>-10241635</v>
      </c>
      <c r="BU206" s="945">
        <v>65577621</v>
      </c>
      <c r="BV206" s="945">
        <v>74900</v>
      </c>
      <c r="BW206" s="945">
        <v>0</v>
      </c>
      <c r="BX206" s="945">
        <v>-279229</v>
      </c>
      <c r="BY206" s="945">
        <v>0</v>
      </c>
      <c r="BZ206" s="945">
        <v>0</v>
      </c>
      <c r="CA206" s="945">
        <v>-611676</v>
      </c>
      <c r="CB206" s="945">
        <v>0</v>
      </c>
      <c r="CC206" s="945">
        <v>-209752</v>
      </c>
      <c r="CD206" s="945">
        <v>-1917524</v>
      </c>
      <c r="CE206" s="945">
        <v>-2127276</v>
      </c>
      <c r="CF206" s="945">
        <v>-15445817</v>
      </c>
      <c r="CG206" s="945">
        <v>-7722907</v>
      </c>
      <c r="CH206" s="945">
        <v>-6178325</v>
      </c>
      <c r="CI206" s="945">
        <v>-1544583</v>
      </c>
      <c r="CJ206" s="945">
        <v>0</v>
      </c>
      <c r="CK206" s="945">
        <v>-2476944</v>
      </c>
      <c r="CL206" s="945">
        <v>1613145</v>
      </c>
      <c r="CM206" s="945">
        <v>-5308641</v>
      </c>
      <c r="CN206" s="945">
        <v>-48615</v>
      </c>
      <c r="CO206" s="945">
        <v>0</v>
      </c>
      <c r="CP206" s="945">
        <v>0</v>
      </c>
      <c r="CQ206" s="945">
        <v>0</v>
      </c>
      <c r="CR206" s="945">
        <v>-236679</v>
      </c>
      <c r="CS206" s="945">
        <v>-4989410</v>
      </c>
      <c r="CT206" s="945">
        <v>-82006</v>
      </c>
      <c r="CU206" s="945">
        <v>0</v>
      </c>
      <c r="CV206" s="945">
        <v>0</v>
      </c>
      <c r="CW206" s="945">
        <v>0</v>
      </c>
      <c r="CX206" s="945">
        <v>0</v>
      </c>
      <c r="CY206" s="945">
        <v>-3106552</v>
      </c>
      <c r="CZ206" s="945">
        <v>0</v>
      </c>
      <c r="DA206" s="945">
        <v>52275668</v>
      </c>
      <c r="DB206" s="945">
        <v>67065812</v>
      </c>
      <c r="DC206" s="945">
        <v>50618775</v>
      </c>
      <c r="DD206" s="945">
        <v>0</v>
      </c>
      <c r="DE206" s="945">
        <v>911547</v>
      </c>
      <c r="DF206" s="945">
        <v>-1536199</v>
      </c>
      <c r="DG206" s="945">
        <v>0</v>
      </c>
      <c r="DH206" s="945">
        <v>-108929</v>
      </c>
      <c r="DI206" s="945">
        <v>-15445817</v>
      </c>
      <c r="DJ206" s="205"/>
      <c r="DK206" s="205"/>
      <c r="DL206" t="s">
        <v>913</v>
      </c>
      <c r="DM206" t="s">
        <v>914</v>
      </c>
      <c r="DN206" s="1419" t="s">
        <v>5499</v>
      </c>
      <c r="DO206" s="194" t="s">
        <v>4374</v>
      </c>
      <c r="DP206" s="1253" t="s">
        <v>4468</v>
      </c>
    </row>
    <row r="207" spans="1:120" s="194" customFormat="1" x14ac:dyDescent="0.25">
      <c r="A207" s="779">
        <v>203</v>
      </c>
      <c r="B207" s="706" t="s">
        <v>481</v>
      </c>
      <c r="C207" s="1255" t="s">
        <v>482</v>
      </c>
      <c r="D207" s="945">
        <v>117637</v>
      </c>
      <c r="E207" s="945">
        <v>1426011</v>
      </c>
      <c r="F207" s="945">
        <v>0</v>
      </c>
      <c r="G207" s="945">
        <v>117637</v>
      </c>
      <c r="H207" s="945">
        <v>0</v>
      </c>
      <c r="I207" s="945">
        <v>874961</v>
      </c>
      <c r="J207" s="945">
        <v>0</v>
      </c>
      <c r="K207" s="945">
        <v>0</v>
      </c>
      <c r="L207" s="945">
        <v>0</v>
      </c>
      <c r="M207" s="945">
        <v>0</v>
      </c>
      <c r="N207" s="945">
        <v>0</v>
      </c>
      <c r="O207" s="945">
        <v>0</v>
      </c>
      <c r="P207" s="945">
        <v>0</v>
      </c>
      <c r="Q207" s="945">
        <v>0</v>
      </c>
      <c r="R207" s="945">
        <v>10486500</v>
      </c>
      <c r="S207" s="945">
        <v>0</v>
      </c>
      <c r="T207" s="945">
        <v>977191</v>
      </c>
      <c r="U207" s="945">
        <v>219868</v>
      </c>
      <c r="V207" s="945">
        <v>24430</v>
      </c>
      <c r="W207" s="945">
        <v>54530</v>
      </c>
      <c r="X207" s="945">
        <v>12269</v>
      </c>
      <c r="Y207" s="945">
        <v>1363</v>
      </c>
      <c r="Z207" s="945">
        <v>2489</v>
      </c>
      <c r="AA207" s="945">
        <v>560</v>
      </c>
      <c r="AB207" s="945">
        <v>62</v>
      </c>
      <c r="AC207" s="945">
        <v>1786</v>
      </c>
      <c r="AD207" s="945">
        <v>402</v>
      </c>
      <c r="AE207" s="945">
        <v>45</v>
      </c>
      <c r="AF207" s="945">
        <v>3737</v>
      </c>
      <c r="AG207" s="945">
        <v>841</v>
      </c>
      <c r="AH207" s="945">
        <v>93</v>
      </c>
      <c r="AI207" s="945">
        <v>0</v>
      </c>
      <c r="AJ207" s="945">
        <v>0</v>
      </c>
      <c r="AK207" s="945">
        <v>0</v>
      </c>
      <c r="AL207" s="945">
        <v>258870</v>
      </c>
      <c r="AM207" s="945">
        <v>58246</v>
      </c>
      <c r="AN207" s="945">
        <v>6472</v>
      </c>
      <c r="AO207" s="945">
        <v>1033322</v>
      </c>
      <c r="AP207" s="945">
        <v>232497</v>
      </c>
      <c r="AQ207" s="945">
        <v>25833</v>
      </c>
      <c r="AR207" s="945">
        <v>2901476</v>
      </c>
      <c r="AS207" s="945">
        <v>2353807</v>
      </c>
      <c r="AT207" s="945">
        <v>492902</v>
      </c>
      <c r="AU207" s="945">
        <v>54767</v>
      </c>
      <c r="AV207" s="945">
        <v>672740</v>
      </c>
      <c r="AW207" s="945">
        <v>538192</v>
      </c>
      <c r="AX207" s="945">
        <v>121093</v>
      </c>
      <c r="AY207" s="945">
        <v>13455</v>
      </c>
      <c r="AZ207" s="945">
        <v>3574216</v>
      </c>
      <c r="BA207" s="945">
        <v>2891999</v>
      </c>
      <c r="BB207" s="945">
        <v>613995</v>
      </c>
      <c r="BC207" s="945">
        <v>68222</v>
      </c>
      <c r="BD207" s="945">
        <v>0</v>
      </c>
      <c r="BE207" s="945">
        <v>0</v>
      </c>
      <c r="BF207" s="945">
        <v>0</v>
      </c>
      <c r="BG207" s="945">
        <v>0</v>
      </c>
      <c r="BH207" s="945">
        <v>0</v>
      </c>
      <c r="BI207" s="945">
        <v>0</v>
      </c>
      <c r="BJ207" s="945">
        <v>0</v>
      </c>
      <c r="BK207" s="945">
        <v>0</v>
      </c>
      <c r="BL207" s="945">
        <v>0</v>
      </c>
      <c r="BM207" s="945">
        <v>0</v>
      </c>
      <c r="BN207" s="945">
        <v>0</v>
      </c>
      <c r="BO207" s="945">
        <v>0</v>
      </c>
      <c r="BP207" s="945">
        <v>28585</v>
      </c>
      <c r="BQ207" s="945">
        <v>22868</v>
      </c>
      <c r="BR207" s="945">
        <v>5145</v>
      </c>
      <c r="BS207" s="945">
        <v>572</v>
      </c>
      <c r="BT207" s="945">
        <v>57170</v>
      </c>
      <c r="BU207" s="945">
        <v>29020603</v>
      </c>
      <c r="BV207" s="945">
        <v>-20677</v>
      </c>
      <c r="BW207" s="945">
        <v>0</v>
      </c>
      <c r="BX207" s="945">
        <v>0</v>
      </c>
      <c r="BY207" s="945">
        <v>0</v>
      </c>
      <c r="BZ207" s="945">
        <v>21075</v>
      </c>
      <c r="CA207" s="945">
        <v>-681400</v>
      </c>
      <c r="CB207" s="945">
        <v>-78694</v>
      </c>
      <c r="CC207" s="945">
        <v>-1227670</v>
      </c>
      <c r="CD207" s="945">
        <v>-918586</v>
      </c>
      <c r="CE207" s="945">
        <v>-2224950</v>
      </c>
      <c r="CF207" s="945">
        <v>356563</v>
      </c>
      <c r="CG207" s="945">
        <v>178278</v>
      </c>
      <c r="CH207" s="945">
        <v>142626</v>
      </c>
      <c r="CI207" s="945">
        <v>32094</v>
      </c>
      <c r="CJ207" s="945">
        <v>3566</v>
      </c>
      <c r="CK207" s="945">
        <v>-3361428</v>
      </c>
      <c r="CL207" s="945">
        <v>710338</v>
      </c>
      <c r="CM207" s="945">
        <v>-3575075</v>
      </c>
      <c r="CN207" s="945">
        <v>-80676</v>
      </c>
      <c r="CO207" s="945">
        <v>-9049</v>
      </c>
      <c r="CP207" s="945">
        <v>-8516</v>
      </c>
      <c r="CQ207" s="945">
        <v>-4582</v>
      </c>
      <c r="CR207" s="945">
        <v>0</v>
      </c>
      <c r="CS207" s="945">
        <v>-315413</v>
      </c>
      <c r="CT207" s="945">
        <v>-14257</v>
      </c>
      <c r="CU207" s="945">
        <v>-461502</v>
      </c>
      <c r="CV207" s="945">
        <v>-153</v>
      </c>
      <c r="CW207" s="945">
        <v>0</v>
      </c>
      <c r="CX207" s="945">
        <v>0</v>
      </c>
      <c r="CY207" s="945">
        <v>-2363379</v>
      </c>
      <c r="CZ207" s="945">
        <v>0</v>
      </c>
      <c r="DA207" s="945">
        <v>28256401</v>
      </c>
      <c r="DB207" s="945">
        <v>38419854</v>
      </c>
      <c r="DC207" s="945">
        <v>25422324</v>
      </c>
      <c r="DD207" s="945">
        <v>-1810</v>
      </c>
      <c r="DE207" s="945">
        <v>997789</v>
      </c>
      <c r="DF207" s="945">
        <v>-582778</v>
      </c>
      <c r="DG207" s="945">
        <v>-1669401</v>
      </c>
      <c r="DH207" s="945">
        <v>-85661</v>
      </c>
      <c r="DI207" s="945">
        <v>356563</v>
      </c>
      <c r="DJ207" s="1269" t="s">
        <v>914</v>
      </c>
      <c r="DK207" s="205"/>
      <c r="DL207" t="s">
        <v>914</v>
      </c>
      <c r="DM207" t="s">
        <v>914</v>
      </c>
      <c r="DN207" s="1419" t="s">
        <v>5499</v>
      </c>
      <c r="DO207" s="194" t="s">
        <v>4375</v>
      </c>
      <c r="DP207" s="1253" t="s">
        <v>4469</v>
      </c>
    </row>
    <row r="208" spans="1:120" s="194" customFormat="1" x14ac:dyDescent="0.25">
      <c r="A208" s="199">
        <v>204</v>
      </c>
      <c r="B208" s="706" t="s">
        <v>483</v>
      </c>
      <c r="C208" s="1255" t="s">
        <v>484</v>
      </c>
      <c r="D208" s="945">
        <v>125263</v>
      </c>
      <c r="E208" s="945">
        <v>2760275</v>
      </c>
      <c r="F208" s="945">
        <v>0</v>
      </c>
      <c r="G208" s="945">
        <v>125263</v>
      </c>
      <c r="H208" s="945">
        <v>0</v>
      </c>
      <c r="I208" s="945">
        <v>0</v>
      </c>
      <c r="J208" s="945">
        <v>0</v>
      </c>
      <c r="K208" s="945">
        <v>0</v>
      </c>
      <c r="L208" s="945">
        <v>0</v>
      </c>
      <c r="M208" s="945">
        <v>0</v>
      </c>
      <c r="N208" s="945">
        <v>0</v>
      </c>
      <c r="O208" s="945">
        <v>0</v>
      </c>
      <c r="P208" s="945">
        <v>0</v>
      </c>
      <c r="Q208" s="945">
        <v>0</v>
      </c>
      <c r="R208" s="945">
        <v>12858300</v>
      </c>
      <c r="S208" s="945">
        <v>0</v>
      </c>
      <c r="T208" s="945">
        <v>722204</v>
      </c>
      <c r="U208" s="945">
        <v>162496</v>
      </c>
      <c r="V208" s="945">
        <v>18055</v>
      </c>
      <c r="W208" s="945">
        <v>66863</v>
      </c>
      <c r="X208" s="945">
        <v>15044</v>
      </c>
      <c r="Y208" s="945">
        <v>1672</v>
      </c>
      <c r="Z208" s="945">
        <v>0</v>
      </c>
      <c r="AA208" s="945">
        <v>0</v>
      </c>
      <c r="AB208" s="945">
        <v>0</v>
      </c>
      <c r="AC208" s="945">
        <v>2012</v>
      </c>
      <c r="AD208" s="945">
        <v>452</v>
      </c>
      <c r="AE208" s="945">
        <v>50</v>
      </c>
      <c r="AF208" s="945">
        <v>0</v>
      </c>
      <c r="AG208" s="945">
        <v>0</v>
      </c>
      <c r="AH208" s="945">
        <v>0</v>
      </c>
      <c r="AI208" s="945">
        <v>0</v>
      </c>
      <c r="AJ208" s="945">
        <v>0</v>
      </c>
      <c r="AK208" s="945">
        <v>0</v>
      </c>
      <c r="AL208" s="945">
        <v>93149</v>
      </c>
      <c r="AM208" s="945">
        <v>20959</v>
      </c>
      <c r="AN208" s="945">
        <v>2329</v>
      </c>
      <c r="AO208" s="945">
        <v>1931709</v>
      </c>
      <c r="AP208" s="945">
        <v>434635</v>
      </c>
      <c r="AQ208" s="945">
        <v>48293</v>
      </c>
      <c r="AR208" s="945">
        <v>5326099</v>
      </c>
      <c r="AS208" s="945">
        <v>4260879</v>
      </c>
      <c r="AT208" s="945">
        <v>958698</v>
      </c>
      <c r="AU208" s="945">
        <v>106522</v>
      </c>
      <c r="AV208" s="945">
        <v>755863</v>
      </c>
      <c r="AW208" s="945">
        <v>604691</v>
      </c>
      <c r="AX208" s="945">
        <v>136055</v>
      </c>
      <c r="AY208" s="945">
        <v>15117</v>
      </c>
      <c r="AZ208" s="945">
        <v>6081962</v>
      </c>
      <c r="BA208" s="945">
        <v>4865570</v>
      </c>
      <c r="BB208" s="945">
        <v>1094753</v>
      </c>
      <c r="BC208" s="945">
        <v>121639</v>
      </c>
      <c r="BD208" s="945">
        <v>0</v>
      </c>
      <c r="BE208" s="945">
        <v>0</v>
      </c>
      <c r="BF208" s="945">
        <v>0</v>
      </c>
      <c r="BG208" s="945">
        <v>0</v>
      </c>
      <c r="BH208" s="945">
        <v>0</v>
      </c>
      <c r="BI208" s="945">
        <v>0</v>
      </c>
      <c r="BJ208" s="945">
        <v>0</v>
      </c>
      <c r="BK208" s="945">
        <v>0</v>
      </c>
      <c r="BL208" s="945">
        <v>0</v>
      </c>
      <c r="BM208" s="945">
        <v>0</v>
      </c>
      <c r="BN208" s="945">
        <v>0</v>
      </c>
      <c r="BO208" s="945">
        <v>0</v>
      </c>
      <c r="BP208" s="945">
        <v>407431</v>
      </c>
      <c r="BQ208" s="945">
        <v>325945</v>
      </c>
      <c r="BR208" s="945">
        <v>73338</v>
      </c>
      <c r="BS208" s="945">
        <v>8149</v>
      </c>
      <c r="BT208" s="945">
        <v>814863</v>
      </c>
      <c r="BU208" s="945">
        <v>60269442</v>
      </c>
      <c r="BV208" s="945">
        <v>-186997</v>
      </c>
      <c r="BW208" s="945">
        <v>0</v>
      </c>
      <c r="BX208" s="945">
        <v>19004</v>
      </c>
      <c r="BY208" s="945">
        <v>0</v>
      </c>
      <c r="BZ208" s="945">
        <v>5483</v>
      </c>
      <c r="CA208" s="945">
        <v>-1024695</v>
      </c>
      <c r="CB208" s="945">
        <v>0</v>
      </c>
      <c r="CC208" s="945">
        <v>-2623980</v>
      </c>
      <c r="CD208" s="945">
        <v>-4749053</v>
      </c>
      <c r="CE208" s="945">
        <v>-7373033</v>
      </c>
      <c r="CF208" s="945">
        <v>-24974</v>
      </c>
      <c r="CG208" s="945">
        <v>-12486</v>
      </c>
      <c r="CH208" s="945">
        <v>-9989</v>
      </c>
      <c r="CI208" s="945">
        <v>-2248</v>
      </c>
      <c r="CJ208" s="945">
        <v>-251</v>
      </c>
      <c r="CK208" s="945">
        <v>-2376651</v>
      </c>
      <c r="CL208" s="945">
        <v>1563818</v>
      </c>
      <c r="CM208" s="945">
        <v>-1928610</v>
      </c>
      <c r="CN208" s="945">
        <v>-22031</v>
      </c>
      <c r="CO208" s="945">
        <v>0</v>
      </c>
      <c r="CP208" s="945">
        <v>0</v>
      </c>
      <c r="CQ208" s="945">
        <v>-5158</v>
      </c>
      <c r="CR208" s="945">
        <v>-70159</v>
      </c>
      <c r="CS208" s="945">
        <v>-3051358</v>
      </c>
      <c r="CT208" s="945">
        <v>-71145</v>
      </c>
      <c r="CU208" s="945">
        <v>-178103</v>
      </c>
      <c r="CV208" s="945">
        <v>-5508</v>
      </c>
      <c r="CW208" s="945">
        <v>0</v>
      </c>
      <c r="CX208" s="945">
        <v>0</v>
      </c>
      <c r="CY208" s="945">
        <v>-4593249</v>
      </c>
      <c r="CZ208" s="945">
        <v>-53707</v>
      </c>
      <c r="DA208" s="945">
        <v>56279725</v>
      </c>
      <c r="DB208" s="945">
        <v>69793330</v>
      </c>
      <c r="DC208" s="945">
        <v>51352983</v>
      </c>
      <c r="DD208" s="945">
        <v>-457811</v>
      </c>
      <c r="DE208" s="945">
        <v>1597162</v>
      </c>
      <c r="DF208" s="945">
        <v>-1050171</v>
      </c>
      <c r="DG208" s="945">
        <v>-974822</v>
      </c>
      <c r="DH208" s="945">
        <v>-1563100</v>
      </c>
      <c r="DI208" s="945">
        <v>-24974</v>
      </c>
      <c r="DJ208" s="205"/>
      <c r="DK208" s="205"/>
      <c r="DL208" t="s">
        <v>913</v>
      </c>
      <c r="DM208" t="s">
        <v>913</v>
      </c>
      <c r="DN208" s="1419" t="s">
        <v>5499</v>
      </c>
      <c r="DO208" s="194" t="s">
        <v>4376</v>
      </c>
      <c r="DP208" s="1253" t="s">
        <v>4468</v>
      </c>
    </row>
    <row r="209" spans="1:120" s="194" customFormat="1" x14ac:dyDescent="0.25">
      <c r="A209" s="779">
        <v>205</v>
      </c>
      <c r="B209" s="706" t="s">
        <v>780</v>
      </c>
      <c r="C209" s="1255" t="s">
        <v>486</v>
      </c>
      <c r="D209" s="945">
        <v>63196</v>
      </c>
      <c r="E209" s="945">
        <v>259610</v>
      </c>
      <c r="F209" s="945">
        <v>0</v>
      </c>
      <c r="G209" s="945">
        <v>63196</v>
      </c>
      <c r="H209" s="945">
        <v>0</v>
      </c>
      <c r="I209" s="945">
        <v>50391</v>
      </c>
      <c r="J209" s="945">
        <v>0</v>
      </c>
      <c r="K209" s="945">
        <v>0</v>
      </c>
      <c r="L209" s="945">
        <v>0</v>
      </c>
      <c r="M209" s="945">
        <v>0</v>
      </c>
      <c r="N209" s="945">
        <v>0</v>
      </c>
      <c r="O209" s="945">
        <v>0</v>
      </c>
      <c r="P209" s="945">
        <v>0</v>
      </c>
      <c r="Q209" s="945">
        <v>0</v>
      </c>
      <c r="R209" s="945">
        <v>4192500</v>
      </c>
      <c r="S209" s="945">
        <v>0</v>
      </c>
      <c r="T209" s="945">
        <v>676487</v>
      </c>
      <c r="U209" s="945">
        <v>0</v>
      </c>
      <c r="V209" s="945">
        <v>13806</v>
      </c>
      <c r="W209" s="945">
        <v>26706</v>
      </c>
      <c r="X209" s="945">
        <v>0</v>
      </c>
      <c r="Y209" s="945">
        <v>545</v>
      </c>
      <c r="Z209" s="945">
        <v>27646</v>
      </c>
      <c r="AA209" s="945">
        <v>0</v>
      </c>
      <c r="AB209" s="945">
        <v>564</v>
      </c>
      <c r="AC209" s="945">
        <v>2097</v>
      </c>
      <c r="AD209" s="945">
        <v>0</v>
      </c>
      <c r="AE209" s="945">
        <v>43</v>
      </c>
      <c r="AF209" s="945">
        <v>3579</v>
      </c>
      <c r="AG209" s="945">
        <v>0</v>
      </c>
      <c r="AH209" s="945">
        <v>73</v>
      </c>
      <c r="AI209" s="945">
        <v>0</v>
      </c>
      <c r="AJ209" s="945">
        <v>0</v>
      </c>
      <c r="AK209" s="945">
        <v>0</v>
      </c>
      <c r="AL209" s="945">
        <v>60946</v>
      </c>
      <c r="AM209" s="945">
        <v>0</v>
      </c>
      <c r="AN209" s="945">
        <v>1244</v>
      </c>
      <c r="AO209" s="945">
        <v>1047894</v>
      </c>
      <c r="AP209" s="945">
        <v>0</v>
      </c>
      <c r="AQ209" s="945">
        <v>21386</v>
      </c>
      <c r="AR209" s="945">
        <v>1015726</v>
      </c>
      <c r="AS209" s="945">
        <v>995591</v>
      </c>
      <c r="AT209" s="945">
        <v>0</v>
      </c>
      <c r="AU209" s="945">
        <v>20135</v>
      </c>
      <c r="AV209" s="945">
        <v>416602</v>
      </c>
      <c r="AW209" s="945">
        <v>408270</v>
      </c>
      <c r="AX209" s="945">
        <v>0</v>
      </c>
      <c r="AY209" s="945">
        <v>8332</v>
      </c>
      <c r="AZ209" s="945">
        <v>1432328</v>
      </c>
      <c r="BA209" s="945">
        <v>1403861</v>
      </c>
      <c r="BB209" s="945">
        <v>0</v>
      </c>
      <c r="BC209" s="945">
        <v>28467</v>
      </c>
      <c r="BD209" s="945">
        <v>0</v>
      </c>
      <c r="BE209" s="945">
        <v>0</v>
      </c>
      <c r="BF209" s="945">
        <v>0</v>
      </c>
      <c r="BG209" s="945">
        <v>0</v>
      </c>
      <c r="BH209" s="945">
        <v>0</v>
      </c>
      <c r="BI209" s="945">
        <v>0</v>
      </c>
      <c r="BJ209" s="945">
        <v>0</v>
      </c>
      <c r="BK209" s="945">
        <v>0</v>
      </c>
      <c r="BL209" s="945">
        <v>0</v>
      </c>
      <c r="BM209" s="945">
        <v>0</v>
      </c>
      <c r="BN209" s="945">
        <v>0</v>
      </c>
      <c r="BO209" s="945">
        <v>0</v>
      </c>
      <c r="BP209" s="945">
        <v>365733</v>
      </c>
      <c r="BQ209" s="945">
        <v>358418</v>
      </c>
      <c r="BR209" s="945">
        <v>0</v>
      </c>
      <c r="BS209" s="945">
        <v>7315</v>
      </c>
      <c r="BT209" s="945">
        <v>731465</v>
      </c>
      <c r="BU209" s="945">
        <v>11202044</v>
      </c>
      <c r="BV209" s="945">
        <v>-40910</v>
      </c>
      <c r="BW209" s="945">
        <v>0</v>
      </c>
      <c r="BX209" s="945">
        <v>0</v>
      </c>
      <c r="BY209" s="945">
        <v>0</v>
      </c>
      <c r="BZ209" s="945">
        <v>0</v>
      </c>
      <c r="CA209" s="945">
        <v>-87619</v>
      </c>
      <c r="CB209" s="945">
        <v>0</v>
      </c>
      <c r="CC209" s="945">
        <v>-660161</v>
      </c>
      <c r="CD209" s="945">
        <v>-887501</v>
      </c>
      <c r="CE209" s="945">
        <v>-1547662</v>
      </c>
      <c r="CF209" s="945">
        <v>1355075</v>
      </c>
      <c r="CG209" s="945">
        <v>677538</v>
      </c>
      <c r="CH209" s="945">
        <v>663988</v>
      </c>
      <c r="CI209" s="945">
        <v>0</v>
      </c>
      <c r="CJ209" s="945">
        <v>13550</v>
      </c>
      <c r="CK209" s="945">
        <v>-2075858</v>
      </c>
      <c r="CL209" s="945">
        <v>306882</v>
      </c>
      <c r="CM209" s="945">
        <v>-1848361</v>
      </c>
      <c r="CN209" s="945">
        <v>-17624</v>
      </c>
      <c r="CO209" s="945">
        <v>-7155</v>
      </c>
      <c r="CP209" s="945">
        <v>0</v>
      </c>
      <c r="CQ209" s="945">
        <v>-4315</v>
      </c>
      <c r="CR209" s="945">
        <v>0</v>
      </c>
      <c r="CS209" s="945">
        <v>-386758</v>
      </c>
      <c r="CT209" s="945">
        <v>-24968</v>
      </c>
      <c r="CU209" s="945">
        <v>-42565</v>
      </c>
      <c r="CV209" s="945">
        <v>-1744</v>
      </c>
      <c r="CW209" s="945">
        <v>-7155</v>
      </c>
      <c r="CX209" s="945">
        <v>0</v>
      </c>
      <c r="CY209" s="945">
        <v>-2024057</v>
      </c>
      <c r="CZ209" s="945">
        <v>0</v>
      </c>
      <c r="DA209" s="945">
        <v>10627463</v>
      </c>
      <c r="DB209" s="945">
        <v>17619543</v>
      </c>
      <c r="DC209" s="945">
        <v>10803369</v>
      </c>
      <c r="DD209" s="945">
        <v>-54603</v>
      </c>
      <c r="DE209" s="945">
        <v>199732</v>
      </c>
      <c r="DF209" s="945">
        <v>-59272</v>
      </c>
      <c r="DG209" s="945">
        <v>0</v>
      </c>
      <c r="DH209" s="945">
        <v>-871005</v>
      </c>
      <c r="DI209" s="945">
        <v>1355075</v>
      </c>
      <c r="DJ209" s="205"/>
      <c r="DK209" s="205"/>
      <c r="DL209" t="s">
        <v>913</v>
      </c>
      <c r="DM209" t="s">
        <v>913</v>
      </c>
      <c r="DN209" s="1419" t="s">
        <v>5499</v>
      </c>
      <c r="DO209" s="194" t="s">
        <v>4377</v>
      </c>
      <c r="DP209" s="1253" t="s">
        <v>4469</v>
      </c>
    </row>
    <row r="210" spans="1:120" s="194" customFormat="1" x14ac:dyDescent="0.25">
      <c r="A210" s="199">
        <v>206</v>
      </c>
      <c r="B210" s="706" t="s">
        <v>487</v>
      </c>
      <c r="C210" s="1255" t="s">
        <v>488</v>
      </c>
      <c r="D210" s="945">
        <v>449391</v>
      </c>
      <c r="E210" s="945">
        <v>2790739</v>
      </c>
      <c r="F210" s="945">
        <v>997557</v>
      </c>
      <c r="G210" s="945">
        <v>449391</v>
      </c>
      <c r="H210" s="945">
        <v>1132714</v>
      </c>
      <c r="I210" s="945">
        <v>164657</v>
      </c>
      <c r="J210" s="945">
        <v>0</v>
      </c>
      <c r="K210" s="945">
        <v>0</v>
      </c>
      <c r="L210" s="945">
        <v>0</v>
      </c>
      <c r="M210" s="945">
        <v>0</v>
      </c>
      <c r="N210" s="945">
        <v>0</v>
      </c>
      <c r="O210" s="945">
        <v>0</v>
      </c>
      <c r="P210" s="945">
        <v>0</v>
      </c>
      <c r="Q210" s="945">
        <v>0</v>
      </c>
      <c r="R210" s="945">
        <v>30310400</v>
      </c>
      <c r="S210" s="945">
        <v>0</v>
      </c>
      <c r="T210" s="945">
        <v>6099868</v>
      </c>
      <c r="U210" s="945">
        <v>0</v>
      </c>
      <c r="V210" s="945">
        <v>58900</v>
      </c>
      <c r="W210" s="945">
        <v>390095</v>
      </c>
      <c r="X210" s="945">
        <v>0</v>
      </c>
      <c r="Y210" s="945">
        <v>3940</v>
      </c>
      <c r="Z210" s="945">
        <v>0</v>
      </c>
      <c r="AA210" s="945">
        <v>0</v>
      </c>
      <c r="AB210" s="945">
        <v>0</v>
      </c>
      <c r="AC210" s="945">
        <v>7608</v>
      </c>
      <c r="AD210" s="945">
        <v>0</v>
      </c>
      <c r="AE210" s="945">
        <v>77</v>
      </c>
      <c r="AF210" s="945">
        <v>0</v>
      </c>
      <c r="AG210" s="945">
        <v>0</v>
      </c>
      <c r="AH210" s="945">
        <v>0</v>
      </c>
      <c r="AI210" s="945">
        <v>0</v>
      </c>
      <c r="AJ210" s="945">
        <v>0</v>
      </c>
      <c r="AK210" s="945">
        <v>0</v>
      </c>
      <c r="AL210" s="945">
        <v>1029640</v>
      </c>
      <c r="AM210" s="945">
        <v>0</v>
      </c>
      <c r="AN210" s="945">
        <v>9369</v>
      </c>
      <c r="AO210" s="945">
        <v>7227310</v>
      </c>
      <c r="AP210" s="945">
        <v>0</v>
      </c>
      <c r="AQ210" s="945">
        <v>60853</v>
      </c>
      <c r="AR210" s="945">
        <v>20312599</v>
      </c>
      <c r="AS210" s="945">
        <v>20111783</v>
      </c>
      <c r="AT210" s="945">
        <v>0</v>
      </c>
      <c r="AU210" s="945">
        <v>200816</v>
      </c>
      <c r="AV210" s="945">
        <v>3326372</v>
      </c>
      <c r="AW210" s="945">
        <v>3296417</v>
      </c>
      <c r="AX210" s="945">
        <v>0</v>
      </c>
      <c r="AY210" s="945">
        <v>29955</v>
      </c>
      <c r="AZ210" s="945">
        <v>23638971</v>
      </c>
      <c r="BA210" s="945">
        <v>23408200</v>
      </c>
      <c r="BB210" s="945">
        <v>0</v>
      </c>
      <c r="BC210" s="945">
        <v>230771</v>
      </c>
      <c r="BD210" s="945">
        <v>0</v>
      </c>
      <c r="BE210" s="945">
        <v>0</v>
      </c>
      <c r="BF210" s="945">
        <v>0</v>
      </c>
      <c r="BG210" s="945">
        <v>0</v>
      </c>
      <c r="BH210" s="945">
        <v>0</v>
      </c>
      <c r="BI210" s="945">
        <v>0</v>
      </c>
      <c r="BJ210" s="945">
        <v>0</v>
      </c>
      <c r="BK210" s="945">
        <v>0</v>
      </c>
      <c r="BL210" s="945">
        <v>0</v>
      </c>
      <c r="BM210" s="945">
        <v>0</v>
      </c>
      <c r="BN210" s="945">
        <v>0</v>
      </c>
      <c r="BO210" s="945">
        <v>0</v>
      </c>
      <c r="BP210" s="945">
        <v>0</v>
      </c>
      <c r="BQ210" s="945">
        <v>1807329</v>
      </c>
      <c r="BR210" s="945">
        <v>0</v>
      </c>
      <c r="BS210" s="945">
        <v>18256</v>
      </c>
      <c r="BT210" s="945">
        <v>1825585</v>
      </c>
      <c r="BU210" s="945">
        <v>109286268</v>
      </c>
      <c r="BV210" s="945">
        <v>-2495088</v>
      </c>
      <c r="BW210" s="945">
        <v>0</v>
      </c>
      <c r="BX210" s="945">
        <v>0</v>
      </c>
      <c r="BY210" s="945">
        <v>0</v>
      </c>
      <c r="BZ210" s="945">
        <v>91376</v>
      </c>
      <c r="CA210" s="945">
        <v>-15663301</v>
      </c>
      <c r="CB210" s="945">
        <v>0</v>
      </c>
      <c r="CC210" s="945">
        <v>-9704928</v>
      </c>
      <c r="CD210" s="945">
        <v>-6548933</v>
      </c>
      <c r="CE210" s="945">
        <v>-16253861</v>
      </c>
      <c r="CF210" s="945">
        <v>3622630</v>
      </c>
      <c r="CG210" s="945">
        <v>0</v>
      </c>
      <c r="CH210" s="945">
        <v>3586404</v>
      </c>
      <c r="CI210" s="945">
        <v>0</v>
      </c>
      <c r="CJ210" s="945">
        <v>36226</v>
      </c>
      <c r="CK210" s="945">
        <v>-8872053</v>
      </c>
      <c r="CL210" s="945">
        <v>2840666</v>
      </c>
      <c r="CM210" s="945">
        <v>-9757829</v>
      </c>
      <c r="CN210" s="945">
        <v>-125116</v>
      </c>
      <c r="CO210" s="945">
        <v>0</v>
      </c>
      <c r="CP210" s="945">
        <v>0</v>
      </c>
      <c r="CQ210" s="945">
        <v>-7885</v>
      </c>
      <c r="CR210" s="945">
        <v>0</v>
      </c>
      <c r="CS210" s="945">
        <v>-6500546</v>
      </c>
      <c r="CT210" s="945">
        <v>-151680</v>
      </c>
      <c r="CU210" s="945">
        <v>-54794</v>
      </c>
      <c r="CV210" s="945">
        <v>0</v>
      </c>
      <c r="CW210" s="945">
        <v>0</v>
      </c>
      <c r="CX210" s="945">
        <v>0</v>
      </c>
      <c r="CY210" s="945">
        <v>-6962325</v>
      </c>
      <c r="CZ210" s="945">
        <v>0</v>
      </c>
      <c r="DA210" s="945">
        <v>105488541</v>
      </c>
      <c r="DB210" s="945">
        <v>135195346</v>
      </c>
      <c r="DC210" s="945">
        <v>96190880</v>
      </c>
      <c r="DD210" s="945">
        <v>-3133672</v>
      </c>
      <c r="DE210" s="945">
        <v>21646975</v>
      </c>
      <c r="DF210" s="945">
        <v>-6728324</v>
      </c>
      <c r="DG210" s="945">
        <v>-949064</v>
      </c>
      <c r="DH210" s="945">
        <v>-6976400</v>
      </c>
      <c r="DI210" s="945">
        <v>3622630</v>
      </c>
      <c r="DJ210" s="205"/>
      <c r="DK210" s="205" t="s">
        <v>914</v>
      </c>
      <c r="DL210" t="s">
        <v>913</v>
      </c>
      <c r="DM210" t="s">
        <v>913</v>
      </c>
      <c r="DN210" s="1419" t="s">
        <v>5499</v>
      </c>
      <c r="DO210" s="194" t="s">
        <v>4378</v>
      </c>
      <c r="DP210" s="1253" t="s">
        <v>4475</v>
      </c>
    </row>
    <row r="211" spans="1:120" s="194" customFormat="1" x14ac:dyDescent="0.25">
      <c r="A211" s="779">
        <v>207</v>
      </c>
      <c r="B211" s="706" t="s">
        <v>489</v>
      </c>
      <c r="C211" s="1255" t="s">
        <v>490</v>
      </c>
      <c r="D211" s="945">
        <v>419991</v>
      </c>
      <c r="E211" s="945">
        <v>6007471</v>
      </c>
      <c r="F211" s="945">
        <v>47068</v>
      </c>
      <c r="G211" s="945">
        <v>419991</v>
      </c>
      <c r="H211" s="945">
        <v>3916</v>
      </c>
      <c r="I211" s="945">
        <v>0</v>
      </c>
      <c r="J211" s="945">
        <v>0</v>
      </c>
      <c r="K211" s="945">
        <v>0</v>
      </c>
      <c r="L211" s="945">
        <v>0</v>
      </c>
      <c r="M211" s="945">
        <v>0</v>
      </c>
      <c r="N211" s="945">
        <v>0</v>
      </c>
      <c r="O211" s="945">
        <v>0</v>
      </c>
      <c r="P211" s="945">
        <v>0</v>
      </c>
      <c r="Q211" s="945">
        <v>0</v>
      </c>
      <c r="R211" s="945">
        <v>37380324</v>
      </c>
      <c r="S211" s="945">
        <v>0</v>
      </c>
      <c r="T211" s="945">
        <v>9661002</v>
      </c>
      <c r="U211" s="945">
        <v>0</v>
      </c>
      <c r="V211" s="945">
        <v>97498</v>
      </c>
      <c r="W211" s="945">
        <v>481085</v>
      </c>
      <c r="X211" s="945">
        <v>0</v>
      </c>
      <c r="Y211" s="945">
        <v>4859</v>
      </c>
      <c r="Z211" s="945">
        <v>0</v>
      </c>
      <c r="AA211" s="945">
        <v>0</v>
      </c>
      <c r="AB211" s="945">
        <v>0</v>
      </c>
      <c r="AC211" s="945">
        <v>7697</v>
      </c>
      <c r="AD211" s="945">
        <v>0</v>
      </c>
      <c r="AE211" s="945">
        <v>78</v>
      </c>
      <c r="AF211" s="945">
        <v>0</v>
      </c>
      <c r="AG211" s="945">
        <v>0</v>
      </c>
      <c r="AH211" s="945">
        <v>0</v>
      </c>
      <c r="AI211" s="945">
        <v>0</v>
      </c>
      <c r="AJ211" s="945">
        <v>0</v>
      </c>
      <c r="AK211" s="945">
        <v>0</v>
      </c>
      <c r="AL211" s="945">
        <v>1796850</v>
      </c>
      <c r="AM211" s="945">
        <v>0</v>
      </c>
      <c r="AN211" s="945">
        <v>18150</v>
      </c>
      <c r="AO211" s="945">
        <v>5346000</v>
      </c>
      <c r="AP211" s="945">
        <v>0</v>
      </c>
      <c r="AQ211" s="945">
        <v>54000</v>
      </c>
      <c r="AR211" s="945">
        <v>21435888</v>
      </c>
      <c r="AS211" s="945">
        <v>21221536</v>
      </c>
      <c r="AT211" s="945">
        <v>0</v>
      </c>
      <c r="AU211" s="945">
        <v>214352</v>
      </c>
      <c r="AV211" s="945">
        <v>4039769</v>
      </c>
      <c r="AW211" s="945">
        <v>3999393</v>
      </c>
      <c r="AX211" s="945">
        <v>0</v>
      </c>
      <c r="AY211" s="945">
        <v>40376</v>
      </c>
      <c r="AZ211" s="945">
        <v>25475657</v>
      </c>
      <c r="BA211" s="945">
        <v>25220929</v>
      </c>
      <c r="BB211" s="945">
        <v>0</v>
      </c>
      <c r="BC211" s="945">
        <v>254728</v>
      </c>
      <c r="BD211" s="945">
        <v>0</v>
      </c>
      <c r="BE211" s="945">
        <v>0</v>
      </c>
      <c r="BF211" s="945">
        <v>0</v>
      </c>
      <c r="BG211" s="945">
        <v>0</v>
      </c>
      <c r="BH211" s="945">
        <v>0</v>
      </c>
      <c r="BI211" s="945">
        <v>0</v>
      </c>
      <c r="BJ211" s="945">
        <v>0</v>
      </c>
      <c r="BK211" s="945">
        <v>0</v>
      </c>
      <c r="BL211" s="945">
        <v>0</v>
      </c>
      <c r="BM211" s="945">
        <v>0</v>
      </c>
      <c r="BN211" s="945">
        <v>0</v>
      </c>
      <c r="BO211" s="945">
        <v>0</v>
      </c>
      <c r="BP211" s="945">
        <v>0</v>
      </c>
      <c r="BQ211" s="945">
        <v>1607000</v>
      </c>
      <c r="BR211" s="945">
        <v>0</v>
      </c>
      <c r="BS211" s="945">
        <v>16232</v>
      </c>
      <c r="BT211" s="945">
        <v>1623232</v>
      </c>
      <c r="BU211" s="945">
        <v>115258786</v>
      </c>
      <c r="BV211" s="945">
        <v>-82111</v>
      </c>
      <c r="BW211" s="945">
        <v>0</v>
      </c>
      <c r="BX211" s="945">
        <v>404055</v>
      </c>
      <c r="BY211" s="945">
        <v>0</v>
      </c>
      <c r="BZ211" s="945">
        <v>67289</v>
      </c>
      <c r="CA211" s="945">
        <v>-3403157</v>
      </c>
      <c r="CB211" s="945">
        <v>0</v>
      </c>
      <c r="CC211" s="945">
        <v>-4403064</v>
      </c>
      <c r="CD211" s="945">
        <v>-787992</v>
      </c>
      <c r="CE211" s="945">
        <v>-5191056</v>
      </c>
      <c r="CF211" s="945">
        <v>2531509</v>
      </c>
      <c r="CG211" s="945">
        <v>-2489</v>
      </c>
      <c r="CH211" s="945">
        <v>2508683</v>
      </c>
      <c r="CI211" s="945">
        <v>0</v>
      </c>
      <c r="CJ211" s="945">
        <v>25315</v>
      </c>
      <c r="CK211" s="945">
        <v>-12136558</v>
      </c>
      <c r="CL211" s="945">
        <v>2651535</v>
      </c>
      <c r="CM211" s="945">
        <v>-7760445</v>
      </c>
      <c r="CN211" s="945">
        <v>-79386</v>
      </c>
      <c r="CO211" s="945">
        <v>0</v>
      </c>
      <c r="CP211" s="945">
        <v>0</v>
      </c>
      <c r="CQ211" s="945">
        <v>-7826</v>
      </c>
      <c r="CR211" s="945">
        <v>-30194</v>
      </c>
      <c r="CS211" s="945">
        <v>-3128037</v>
      </c>
      <c r="CT211" s="945">
        <v>-575113</v>
      </c>
      <c r="CU211" s="945">
        <v>-380029</v>
      </c>
      <c r="CV211" s="945">
        <v>-12861</v>
      </c>
      <c r="CW211" s="945">
        <v>0</v>
      </c>
      <c r="CX211" s="945">
        <v>0</v>
      </c>
      <c r="CY211" s="945">
        <v>-5309655</v>
      </c>
      <c r="CZ211" s="945">
        <v>0</v>
      </c>
      <c r="DA211" s="945">
        <v>112390831</v>
      </c>
      <c r="DB211" s="945">
        <v>139505775</v>
      </c>
      <c r="DC211" s="945">
        <v>102514529</v>
      </c>
      <c r="DD211" s="945">
        <v>-1521523</v>
      </c>
      <c r="DE211" s="945">
        <v>8248907</v>
      </c>
      <c r="DF211" s="945">
        <v>-312999</v>
      </c>
      <c r="DG211" s="945">
        <v>-6458903</v>
      </c>
      <c r="DH211" s="945">
        <v>-932081</v>
      </c>
      <c r="DI211" s="945">
        <v>2531509</v>
      </c>
      <c r="DJ211" s="205"/>
      <c r="DK211" s="205"/>
      <c r="DL211" t="s">
        <v>913</v>
      </c>
      <c r="DM211" t="s">
        <v>913</v>
      </c>
      <c r="DN211" s="1419" t="s">
        <v>5499</v>
      </c>
      <c r="DO211" s="194" t="s">
        <v>4379</v>
      </c>
      <c r="DP211" s="1253" t="s">
        <v>4474</v>
      </c>
    </row>
    <row r="212" spans="1:120" s="194" customFormat="1" x14ac:dyDescent="0.25">
      <c r="A212" s="199">
        <v>208</v>
      </c>
      <c r="B212" s="706" t="s">
        <v>491</v>
      </c>
      <c r="C212" s="1255" t="s">
        <v>492</v>
      </c>
      <c r="D212" s="945">
        <v>295618</v>
      </c>
      <c r="E212" s="945">
        <v>1770613</v>
      </c>
      <c r="F212" s="945">
        <v>0</v>
      </c>
      <c r="G212" s="945">
        <v>295618</v>
      </c>
      <c r="H212" s="945">
        <v>0</v>
      </c>
      <c r="I212" s="945">
        <v>0</v>
      </c>
      <c r="J212" s="945">
        <v>0</v>
      </c>
      <c r="K212" s="945">
        <v>0</v>
      </c>
      <c r="L212" s="945">
        <v>0</v>
      </c>
      <c r="M212" s="945">
        <v>0</v>
      </c>
      <c r="N212" s="945">
        <v>0</v>
      </c>
      <c r="O212" s="945">
        <v>0</v>
      </c>
      <c r="P212" s="945">
        <v>0</v>
      </c>
      <c r="Q212" s="945">
        <v>0</v>
      </c>
      <c r="R212" s="945">
        <v>24682920</v>
      </c>
      <c r="S212" s="945">
        <v>0</v>
      </c>
      <c r="T212" s="945">
        <v>6609772</v>
      </c>
      <c r="U212" s="945">
        <v>0</v>
      </c>
      <c r="V212" s="945">
        <v>66765</v>
      </c>
      <c r="W212" s="945">
        <v>317669</v>
      </c>
      <c r="X212" s="945">
        <v>0</v>
      </c>
      <c r="Y212" s="945">
        <v>3209</v>
      </c>
      <c r="Z212" s="945">
        <v>8512</v>
      </c>
      <c r="AA212" s="945">
        <v>0</v>
      </c>
      <c r="AB212" s="945">
        <v>86</v>
      </c>
      <c r="AC212" s="945">
        <v>16811</v>
      </c>
      <c r="AD212" s="945">
        <v>0</v>
      </c>
      <c r="AE212" s="945">
        <v>170</v>
      </c>
      <c r="AF212" s="945">
        <v>0</v>
      </c>
      <c r="AG212" s="945">
        <v>0</v>
      </c>
      <c r="AH212" s="945">
        <v>0</v>
      </c>
      <c r="AI212" s="945">
        <v>0</v>
      </c>
      <c r="AJ212" s="945">
        <v>0</v>
      </c>
      <c r="AK212" s="945">
        <v>0</v>
      </c>
      <c r="AL212" s="945">
        <v>555636</v>
      </c>
      <c r="AM212" s="945">
        <v>0</v>
      </c>
      <c r="AN212" s="945">
        <v>5612</v>
      </c>
      <c r="AO212" s="945">
        <v>6696650</v>
      </c>
      <c r="AP212" s="945">
        <v>0</v>
      </c>
      <c r="AQ212" s="945">
        <v>67643</v>
      </c>
      <c r="AR212" s="945">
        <v>12422870</v>
      </c>
      <c r="AS212" s="945">
        <v>12298641</v>
      </c>
      <c r="AT212" s="945">
        <v>0</v>
      </c>
      <c r="AU212" s="945">
        <v>124229</v>
      </c>
      <c r="AV212" s="945">
        <v>3324362</v>
      </c>
      <c r="AW212" s="945">
        <v>3291118</v>
      </c>
      <c r="AX212" s="945">
        <v>0</v>
      </c>
      <c r="AY212" s="945">
        <v>33244</v>
      </c>
      <c r="AZ212" s="945">
        <v>15747232</v>
      </c>
      <c r="BA212" s="945">
        <v>15589759</v>
      </c>
      <c r="BB212" s="945">
        <v>0</v>
      </c>
      <c r="BC212" s="945">
        <v>157473</v>
      </c>
      <c r="BD212" s="945">
        <v>0</v>
      </c>
      <c r="BE212" s="945">
        <v>0</v>
      </c>
      <c r="BF212" s="945">
        <v>0</v>
      </c>
      <c r="BG212" s="945">
        <v>0</v>
      </c>
      <c r="BH212" s="945">
        <v>0</v>
      </c>
      <c r="BI212" s="945">
        <v>0</v>
      </c>
      <c r="BJ212" s="945">
        <v>0</v>
      </c>
      <c r="BK212" s="945">
        <v>0</v>
      </c>
      <c r="BL212" s="945">
        <v>0</v>
      </c>
      <c r="BM212" s="945">
        <v>0</v>
      </c>
      <c r="BN212" s="945">
        <v>0</v>
      </c>
      <c r="BO212" s="945">
        <v>0</v>
      </c>
      <c r="BP212" s="945">
        <v>0</v>
      </c>
      <c r="BQ212" s="945">
        <v>11008125</v>
      </c>
      <c r="BR212" s="945">
        <v>0</v>
      </c>
      <c r="BS212" s="945">
        <v>111193</v>
      </c>
      <c r="BT212" s="945">
        <v>11119318</v>
      </c>
      <c r="BU212" s="945">
        <v>66355705</v>
      </c>
      <c r="BV212" s="945">
        <v>-1698015</v>
      </c>
      <c r="BW212" s="945">
        <v>0</v>
      </c>
      <c r="BX212" s="945">
        <v>0</v>
      </c>
      <c r="BY212" s="945">
        <v>0</v>
      </c>
      <c r="BZ212" s="945">
        <v>1397</v>
      </c>
      <c r="CA212" s="945">
        <v>-5723000</v>
      </c>
      <c r="CB212" s="945">
        <v>0</v>
      </c>
      <c r="CC212" s="945">
        <v>-3440100</v>
      </c>
      <c r="CD212" s="945">
        <v>-1749900</v>
      </c>
      <c r="CE212" s="945">
        <v>-5190000</v>
      </c>
      <c r="CF212" s="945">
        <v>8472793</v>
      </c>
      <c r="CG212" s="945">
        <v>-1</v>
      </c>
      <c r="CH212" s="945">
        <v>8388065</v>
      </c>
      <c r="CI212" s="945">
        <v>0</v>
      </c>
      <c r="CJ212" s="945">
        <v>84730</v>
      </c>
      <c r="CK212" s="945">
        <v>-9613463</v>
      </c>
      <c r="CL212" s="945">
        <v>1603853</v>
      </c>
      <c r="CM212" s="945">
        <v>-5377596</v>
      </c>
      <c r="CN212" s="945">
        <v>-33611</v>
      </c>
      <c r="CO212" s="945">
        <v>0</v>
      </c>
      <c r="CP212" s="945">
        <v>0</v>
      </c>
      <c r="CQ212" s="945">
        <v>-16981</v>
      </c>
      <c r="CR212" s="945">
        <v>0</v>
      </c>
      <c r="CS212" s="945">
        <v>-3167631</v>
      </c>
      <c r="CT212" s="945">
        <v>-258822</v>
      </c>
      <c r="CU212" s="945">
        <v>-9058</v>
      </c>
      <c r="CV212" s="945">
        <v>0</v>
      </c>
      <c r="CW212" s="945">
        <v>0</v>
      </c>
      <c r="CX212" s="945">
        <v>0</v>
      </c>
      <c r="CY212" s="945">
        <v>-6717446</v>
      </c>
      <c r="CZ212" s="945">
        <v>0</v>
      </c>
      <c r="DA212" s="945">
        <v>61474325</v>
      </c>
      <c r="DB212" s="945">
        <v>84774754</v>
      </c>
      <c r="DC212" s="945">
        <v>59644414</v>
      </c>
      <c r="DD212" s="945">
        <v>-1694015</v>
      </c>
      <c r="DE212" s="945">
        <v>8277814</v>
      </c>
      <c r="DF212" s="945">
        <v>-2884668</v>
      </c>
      <c r="DG212" s="945">
        <v>0</v>
      </c>
      <c r="DH212" s="945">
        <v>-1334818</v>
      </c>
      <c r="DI212" s="945">
        <v>8472793</v>
      </c>
      <c r="DJ212" s="205"/>
      <c r="DK212" s="205"/>
      <c r="DL212" t="s">
        <v>913</v>
      </c>
      <c r="DM212" t="s">
        <v>913</v>
      </c>
      <c r="DN212" s="1419" t="s">
        <v>5499</v>
      </c>
      <c r="DO212" s="194" t="s">
        <v>4380</v>
      </c>
      <c r="DP212" s="1253" t="s">
        <v>4475</v>
      </c>
    </row>
    <row r="213" spans="1:120" s="194" customFormat="1" x14ac:dyDescent="0.25">
      <c r="A213" s="779">
        <v>209</v>
      </c>
      <c r="B213" s="706" t="s">
        <v>493</v>
      </c>
      <c r="C213" s="1255" t="s">
        <v>494</v>
      </c>
      <c r="D213" s="945">
        <v>168730</v>
      </c>
      <c r="E213" s="945">
        <v>1690472</v>
      </c>
      <c r="F213" s="945">
        <v>0</v>
      </c>
      <c r="G213" s="945">
        <v>168730</v>
      </c>
      <c r="H213" s="945">
        <v>0</v>
      </c>
      <c r="I213" s="945">
        <v>0</v>
      </c>
      <c r="J213" s="945">
        <v>0</v>
      </c>
      <c r="K213" s="945">
        <v>0</v>
      </c>
      <c r="L213" s="945">
        <v>0</v>
      </c>
      <c r="M213" s="945">
        <v>0</v>
      </c>
      <c r="N213" s="945">
        <v>0</v>
      </c>
      <c r="O213" s="945">
        <v>0</v>
      </c>
      <c r="P213" s="945">
        <v>0</v>
      </c>
      <c r="Q213" s="945">
        <v>0</v>
      </c>
      <c r="R213" s="945">
        <v>16812500</v>
      </c>
      <c r="S213" s="945">
        <v>0</v>
      </c>
      <c r="T213" s="945">
        <v>1278386</v>
      </c>
      <c r="U213" s="945">
        <v>287637</v>
      </c>
      <c r="V213" s="945">
        <v>31960</v>
      </c>
      <c r="W213" s="945">
        <v>87425</v>
      </c>
      <c r="X213" s="945">
        <v>19671</v>
      </c>
      <c r="Y213" s="945">
        <v>2186</v>
      </c>
      <c r="Z213" s="945">
        <v>2830</v>
      </c>
      <c r="AA213" s="945">
        <v>637</v>
      </c>
      <c r="AB213" s="945">
        <v>71</v>
      </c>
      <c r="AC213" s="945">
        <v>2789</v>
      </c>
      <c r="AD213" s="945">
        <v>628</v>
      </c>
      <c r="AE213" s="945">
        <v>70</v>
      </c>
      <c r="AF213" s="945">
        <v>4049</v>
      </c>
      <c r="AG213" s="945">
        <v>911</v>
      </c>
      <c r="AH213" s="945">
        <v>101</v>
      </c>
      <c r="AI213" s="945">
        <v>0</v>
      </c>
      <c r="AJ213" s="945">
        <v>0</v>
      </c>
      <c r="AK213" s="945">
        <v>0</v>
      </c>
      <c r="AL213" s="945">
        <v>387418</v>
      </c>
      <c r="AM213" s="945">
        <v>87169</v>
      </c>
      <c r="AN213" s="945">
        <v>9685</v>
      </c>
      <c r="AO213" s="945">
        <v>1593011</v>
      </c>
      <c r="AP213" s="945">
        <v>358427</v>
      </c>
      <c r="AQ213" s="945">
        <v>39825</v>
      </c>
      <c r="AR213" s="945">
        <v>3894050</v>
      </c>
      <c r="AS213" s="945">
        <v>3115240</v>
      </c>
      <c r="AT213" s="945">
        <v>700929</v>
      </c>
      <c r="AU213" s="945">
        <v>77881</v>
      </c>
      <c r="AV213" s="945">
        <v>953966</v>
      </c>
      <c r="AW213" s="945">
        <v>763173</v>
      </c>
      <c r="AX213" s="945">
        <v>171714</v>
      </c>
      <c r="AY213" s="945">
        <v>19079</v>
      </c>
      <c r="AZ213" s="945">
        <v>4848016</v>
      </c>
      <c r="BA213" s="945">
        <v>3878413</v>
      </c>
      <c r="BB213" s="945">
        <v>872643</v>
      </c>
      <c r="BC213" s="945">
        <v>96960</v>
      </c>
      <c r="BD213" s="945">
        <v>0</v>
      </c>
      <c r="BE213" s="945">
        <v>0</v>
      </c>
      <c r="BF213" s="945">
        <v>0</v>
      </c>
      <c r="BG213" s="945">
        <v>0</v>
      </c>
      <c r="BH213" s="945">
        <v>0</v>
      </c>
      <c r="BI213" s="945">
        <v>0</v>
      </c>
      <c r="BJ213" s="945">
        <v>0</v>
      </c>
      <c r="BK213" s="945">
        <v>0</v>
      </c>
      <c r="BL213" s="945">
        <v>0</v>
      </c>
      <c r="BM213" s="945">
        <v>0</v>
      </c>
      <c r="BN213" s="945">
        <v>0</v>
      </c>
      <c r="BO213" s="945">
        <v>0</v>
      </c>
      <c r="BP213" s="945">
        <v>282440</v>
      </c>
      <c r="BQ213" s="945">
        <v>225952</v>
      </c>
      <c r="BR213" s="945">
        <v>50839</v>
      </c>
      <c r="BS213" s="945">
        <v>5649</v>
      </c>
      <c r="BT213" s="945">
        <v>564880</v>
      </c>
      <c r="BU213" s="945">
        <v>40418558</v>
      </c>
      <c r="BV213" s="945">
        <v>-475846</v>
      </c>
      <c r="BW213" s="945">
        <v>0</v>
      </c>
      <c r="BX213" s="945">
        <v>2920</v>
      </c>
      <c r="BY213" s="945">
        <v>0</v>
      </c>
      <c r="BZ213" s="945">
        <v>17191</v>
      </c>
      <c r="CA213" s="945">
        <v>-1934600</v>
      </c>
      <c r="CB213" s="945">
        <v>0</v>
      </c>
      <c r="CC213" s="945">
        <v>-2406504</v>
      </c>
      <c r="CD213" s="945">
        <v>-425024</v>
      </c>
      <c r="CE213" s="945">
        <v>-2831528</v>
      </c>
      <c r="CF213" s="945">
        <v>2085697</v>
      </c>
      <c r="CG213" s="945">
        <v>1042852</v>
      </c>
      <c r="CH213" s="945">
        <v>834276</v>
      </c>
      <c r="CI213" s="945">
        <v>187714</v>
      </c>
      <c r="CJ213" s="945">
        <v>20855</v>
      </c>
      <c r="CK213" s="945">
        <v>-4322724</v>
      </c>
      <c r="CL213" s="945">
        <v>887589</v>
      </c>
      <c r="CM213" s="945">
        <v>-3907233</v>
      </c>
      <c r="CN213" s="945">
        <v>-104125</v>
      </c>
      <c r="CO213" s="945">
        <v>-9739</v>
      </c>
      <c r="CP213" s="945">
        <v>-6731</v>
      </c>
      <c r="CQ213" s="945">
        <v>-7053</v>
      </c>
      <c r="CR213" s="945">
        <v>0</v>
      </c>
      <c r="CS213" s="945">
        <v>-1414677</v>
      </c>
      <c r="CT213" s="945">
        <v>-144259</v>
      </c>
      <c r="CU213" s="945">
        <v>-55795</v>
      </c>
      <c r="CV213" s="945">
        <v>0</v>
      </c>
      <c r="CW213" s="945">
        <v>0</v>
      </c>
      <c r="CX213" s="945">
        <v>0</v>
      </c>
      <c r="CY213" s="945">
        <v>-3689955</v>
      </c>
      <c r="CZ213" s="945">
        <v>0</v>
      </c>
      <c r="DA213" s="945">
        <v>40715910</v>
      </c>
      <c r="DB213" s="945">
        <v>53936724</v>
      </c>
      <c r="DC213" s="945">
        <v>35500217</v>
      </c>
      <c r="DD213" s="945">
        <v>-84246</v>
      </c>
      <c r="DE213" s="945">
        <v>5072254</v>
      </c>
      <c r="DF213" s="945">
        <v>-1549261</v>
      </c>
      <c r="DG213" s="945">
        <v>0</v>
      </c>
      <c r="DH213" s="945">
        <v>-2562325</v>
      </c>
      <c r="DI213" s="945">
        <v>2085697</v>
      </c>
      <c r="DJ213" s="205"/>
      <c r="DK213" s="205"/>
      <c r="DL213" t="s">
        <v>913</v>
      </c>
      <c r="DM213" t="s">
        <v>913</v>
      </c>
      <c r="DN213" s="1419" t="s">
        <v>5499</v>
      </c>
      <c r="DO213" s="194" t="s">
        <v>4381</v>
      </c>
      <c r="DP213" s="1253" t="s">
        <v>4468</v>
      </c>
    </row>
    <row r="214" spans="1:120" s="194" customFormat="1" x14ac:dyDescent="0.25">
      <c r="A214" s="199">
        <v>210</v>
      </c>
      <c r="B214" s="706" t="s">
        <v>495</v>
      </c>
      <c r="C214" s="1255" t="s">
        <v>496</v>
      </c>
      <c r="D214" s="945">
        <v>726727</v>
      </c>
      <c r="E214" s="945">
        <v>7430434</v>
      </c>
      <c r="F214" s="945">
        <v>359239</v>
      </c>
      <c r="G214" s="945">
        <v>726727</v>
      </c>
      <c r="H214" s="945">
        <v>2888006</v>
      </c>
      <c r="I214" s="945">
        <v>1809544</v>
      </c>
      <c r="J214" s="945">
        <v>0</v>
      </c>
      <c r="K214" s="945">
        <v>0</v>
      </c>
      <c r="L214" s="945">
        <v>0</v>
      </c>
      <c r="M214" s="945">
        <v>0</v>
      </c>
      <c r="N214" s="945">
        <v>0</v>
      </c>
      <c r="O214" s="945">
        <v>0</v>
      </c>
      <c r="P214" s="945">
        <v>0</v>
      </c>
      <c r="Q214" s="945">
        <v>0</v>
      </c>
      <c r="R214" s="945">
        <v>59741350</v>
      </c>
      <c r="S214" s="945">
        <v>118500</v>
      </c>
      <c r="T214" s="945">
        <v>7519552</v>
      </c>
      <c r="U214" s="945">
        <v>0</v>
      </c>
      <c r="V214" s="945">
        <v>147137</v>
      </c>
      <c r="W214" s="945">
        <v>382093</v>
      </c>
      <c r="X214" s="945">
        <v>0</v>
      </c>
      <c r="Y214" s="945">
        <v>7766</v>
      </c>
      <c r="Z214" s="945">
        <v>0</v>
      </c>
      <c r="AA214" s="945">
        <v>0</v>
      </c>
      <c r="AB214" s="945">
        <v>0</v>
      </c>
      <c r="AC214" s="945">
        <v>0</v>
      </c>
      <c r="AD214" s="945">
        <v>0</v>
      </c>
      <c r="AE214" s="945">
        <v>0</v>
      </c>
      <c r="AF214" s="945">
        <v>0</v>
      </c>
      <c r="AG214" s="945">
        <v>0</v>
      </c>
      <c r="AH214" s="945">
        <v>0</v>
      </c>
      <c r="AI214" s="945">
        <v>0</v>
      </c>
      <c r="AJ214" s="945">
        <v>0</v>
      </c>
      <c r="AK214" s="945">
        <v>0</v>
      </c>
      <c r="AL214" s="945">
        <v>815232</v>
      </c>
      <c r="AM214" s="945">
        <v>0</v>
      </c>
      <c r="AN214" s="945">
        <v>15626</v>
      </c>
      <c r="AO214" s="945">
        <v>6266315</v>
      </c>
      <c r="AP214" s="945">
        <v>0</v>
      </c>
      <c r="AQ214" s="945">
        <v>122590</v>
      </c>
      <c r="AR214" s="945">
        <v>18403745</v>
      </c>
      <c r="AS214" s="945">
        <v>18052206</v>
      </c>
      <c r="AT214" s="945">
        <v>0</v>
      </c>
      <c r="AU214" s="945">
        <v>351539</v>
      </c>
      <c r="AV214" s="945">
        <v>3572026</v>
      </c>
      <c r="AW214" s="945">
        <v>3503396</v>
      </c>
      <c r="AX214" s="945">
        <v>0</v>
      </c>
      <c r="AY214" s="945">
        <v>68630</v>
      </c>
      <c r="AZ214" s="945">
        <v>21975771</v>
      </c>
      <c r="BA214" s="945">
        <v>21555602</v>
      </c>
      <c r="BB214" s="945">
        <v>0</v>
      </c>
      <c r="BC214" s="945">
        <v>420169</v>
      </c>
      <c r="BD214" s="945">
        <v>0</v>
      </c>
      <c r="BE214" s="945">
        <v>0</v>
      </c>
      <c r="BF214" s="945">
        <v>0</v>
      </c>
      <c r="BG214" s="945">
        <v>0</v>
      </c>
      <c r="BH214" s="945">
        <v>0</v>
      </c>
      <c r="BI214" s="945">
        <v>0</v>
      </c>
      <c r="BJ214" s="945">
        <v>0</v>
      </c>
      <c r="BK214" s="945">
        <v>0</v>
      </c>
      <c r="BL214" s="945">
        <v>0</v>
      </c>
      <c r="BM214" s="945">
        <v>0</v>
      </c>
      <c r="BN214" s="945">
        <v>0</v>
      </c>
      <c r="BO214" s="945">
        <v>0</v>
      </c>
      <c r="BP214" s="945">
        <v>7986196</v>
      </c>
      <c r="BQ214" s="945">
        <v>7826472</v>
      </c>
      <c r="BR214" s="945">
        <v>0</v>
      </c>
      <c r="BS214" s="945">
        <v>159724</v>
      </c>
      <c r="BT214" s="945">
        <v>15972391</v>
      </c>
      <c r="BU214" s="945">
        <v>192684588</v>
      </c>
      <c r="BV214" s="945">
        <v>-3218469</v>
      </c>
      <c r="BW214" s="945">
        <v>-133575</v>
      </c>
      <c r="BX214" s="945">
        <v>2729438</v>
      </c>
      <c r="BY214" s="945">
        <v>0</v>
      </c>
      <c r="BZ214" s="945">
        <v>46182</v>
      </c>
      <c r="CA214" s="945">
        <v>-16740574</v>
      </c>
      <c r="CB214" s="945">
        <v>0</v>
      </c>
      <c r="CC214" s="945">
        <v>-14646656</v>
      </c>
      <c r="CD214" s="945">
        <v>-4400994</v>
      </c>
      <c r="CE214" s="945">
        <v>-19047650</v>
      </c>
      <c r="CF214" s="945">
        <v>15114242</v>
      </c>
      <c r="CG214" s="945">
        <v>7557121</v>
      </c>
      <c r="CH214" s="945">
        <v>7405978</v>
      </c>
      <c r="CI214" s="945">
        <v>0</v>
      </c>
      <c r="CJ214" s="945">
        <v>151142</v>
      </c>
      <c r="CK214" s="945">
        <v>-18840926</v>
      </c>
      <c r="CL214" s="945">
        <v>5119665</v>
      </c>
      <c r="CM214" s="945">
        <v>-25142973</v>
      </c>
      <c r="CN214" s="945">
        <v>-29903</v>
      </c>
      <c r="CO214" s="945">
        <v>0</v>
      </c>
      <c r="CP214" s="945">
        <v>0</v>
      </c>
      <c r="CQ214" s="945">
        <v>-7444</v>
      </c>
      <c r="CR214" s="945">
        <v>0</v>
      </c>
      <c r="CS214" s="945">
        <v>-7028122</v>
      </c>
      <c r="CT214" s="945">
        <v>-3393</v>
      </c>
      <c r="CU214" s="945">
        <v>-337439</v>
      </c>
      <c r="CV214" s="945">
        <v>0</v>
      </c>
      <c r="CW214" s="945">
        <v>0</v>
      </c>
      <c r="CX214" s="945">
        <v>0</v>
      </c>
      <c r="CY214" s="945">
        <v>-12576975</v>
      </c>
      <c r="CZ214" s="945">
        <v>0</v>
      </c>
      <c r="DA214" s="945">
        <v>189344851</v>
      </c>
      <c r="DB214" s="945">
        <v>249311410</v>
      </c>
      <c r="DC214" s="945">
        <v>185662688</v>
      </c>
      <c r="DD214" s="945">
        <v>-1004821</v>
      </c>
      <c r="DE214" s="945">
        <v>20743138</v>
      </c>
      <c r="DF214" s="945">
        <v>-8986447</v>
      </c>
      <c r="DG214" s="945">
        <v>0</v>
      </c>
      <c r="DH214" s="945">
        <v>-4162602</v>
      </c>
      <c r="DI214" s="945">
        <v>15114242</v>
      </c>
      <c r="DJ214" s="205"/>
      <c r="DK214" s="205" t="s">
        <v>914</v>
      </c>
      <c r="DL214" t="s">
        <v>914</v>
      </c>
      <c r="DM214" t="s">
        <v>913</v>
      </c>
      <c r="DN214" s="1419" t="s">
        <v>5499</v>
      </c>
      <c r="DO214" s="194" t="s">
        <v>7706</v>
      </c>
      <c r="DP214" s="1253" t="s">
        <v>4472</v>
      </c>
    </row>
    <row r="215" spans="1:120" s="194" customFormat="1" x14ac:dyDescent="0.25">
      <c r="A215" s="779">
        <v>211</v>
      </c>
      <c r="B215" s="706" t="s">
        <v>498</v>
      </c>
      <c r="C215" s="1255" t="s">
        <v>499</v>
      </c>
      <c r="D215" s="945">
        <v>459852</v>
      </c>
      <c r="E215" s="945">
        <v>3398351</v>
      </c>
      <c r="F215" s="945">
        <v>0</v>
      </c>
      <c r="G215" s="945">
        <v>459852</v>
      </c>
      <c r="H215" s="945">
        <v>0</v>
      </c>
      <c r="I215" s="945">
        <v>1540262</v>
      </c>
      <c r="J215" s="945">
        <v>0</v>
      </c>
      <c r="K215" s="945">
        <v>0</v>
      </c>
      <c r="L215" s="945">
        <v>0</v>
      </c>
      <c r="M215" s="945">
        <v>0</v>
      </c>
      <c r="N215" s="945">
        <v>0</v>
      </c>
      <c r="O215" s="945">
        <v>0</v>
      </c>
      <c r="P215" s="945">
        <v>0</v>
      </c>
      <c r="Q215" s="945">
        <v>0</v>
      </c>
      <c r="R215" s="945">
        <v>37956850</v>
      </c>
      <c r="S215" s="945">
        <v>0</v>
      </c>
      <c r="T215" s="945">
        <v>4978528</v>
      </c>
      <c r="U215" s="945">
        <v>0</v>
      </c>
      <c r="V215" s="945">
        <v>101603</v>
      </c>
      <c r="W215" s="945">
        <v>241785</v>
      </c>
      <c r="X215" s="945">
        <v>0</v>
      </c>
      <c r="Y215" s="945">
        <v>4934</v>
      </c>
      <c r="Z215" s="945">
        <v>3710</v>
      </c>
      <c r="AA215" s="945">
        <v>0</v>
      </c>
      <c r="AB215" s="945">
        <v>76</v>
      </c>
      <c r="AC215" s="945">
        <v>17177</v>
      </c>
      <c r="AD215" s="945">
        <v>0</v>
      </c>
      <c r="AE215" s="945">
        <v>351</v>
      </c>
      <c r="AF215" s="945">
        <v>8856</v>
      </c>
      <c r="AG215" s="945">
        <v>0</v>
      </c>
      <c r="AH215" s="945">
        <v>181</v>
      </c>
      <c r="AI215" s="945">
        <v>0</v>
      </c>
      <c r="AJ215" s="945">
        <v>0</v>
      </c>
      <c r="AK215" s="945">
        <v>0</v>
      </c>
      <c r="AL215" s="945">
        <v>629718</v>
      </c>
      <c r="AM215" s="945">
        <v>0</v>
      </c>
      <c r="AN215" s="945">
        <v>12851</v>
      </c>
      <c r="AO215" s="945">
        <v>6891523</v>
      </c>
      <c r="AP215" s="945">
        <v>0</v>
      </c>
      <c r="AQ215" s="945">
        <v>140643</v>
      </c>
      <c r="AR215" s="945">
        <v>8117672</v>
      </c>
      <c r="AS215" s="945">
        <v>7961195</v>
      </c>
      <c r="AT215" s="945">
        <v>0</v>
      </c>
      <c r="AU215" s="945">
        <v>156477</v>
      </c>
      <c r="AV215" s="945">
        <v>2951807</v>
      </c>
      <c r="AW215" s="945">
        <v>2892771</v>
      </c>
      <c r="AX215" s="945">
        <v>0</v>
      </c>
      <c r="AY215" s="945">
        <v>59036</v>
      </c>
      <c r="AZ215" s="945">
        <v>11069479</v>
      </c>
      <c r="BA215" s="945">
        <v>10853966</v>
      </c>
      <c r="BB215" s="945">
        <v>0</v>
      </c>
      <c r="BC215" s="945">
        <v>215513</v>
      </c>
      <c r="BD215" s="945">
        <v>0</v>
      </c>
      <c r="BE215" s="945">
        <v>0</v>
      </c>
      <c r="BF215" s="945">
        <v>0</v>
      </c>
      <c r="BG215" s="945">
        <v>0</v>
      </c>
      <c r="BH215" s="945">
        <v>0</v>
      </c>
      <c r="BI215" s="945">
        <v>0</v>
      </c>
      <c r="BJ215" s="945">
        <v>0</v>
      </c>
      <c r="BK215" s="945">
        <v>0</v>
      </c>
      <c r="BL215" s="945">
        <v>0</v>
      </c>
      <c r="BM215" s="945">
        <v>0</v>
      </c>
      <c r="BN215" s="945">
        <v>0</v>
      </c>
      <c r="BO215" s="945">
        <v>0</v>
      </c>
      <c r="BP215" s="945">
        <v>-2443027</v>
      </c>
      <c r="BQ215" s="945">
        <v>-2394166</v>
      </c>
      <c r="BR215" s="945">
        <v>0</v>
      </c>
      <c r="BS215" s="945">
        <v>-48861</v>
      </c>
      <c r="BT215" s="945">
        <v>-4886053</v>
      </c>
      <c r="BU215" s="945">
        <v>81155268</v>
      </c>
      <c r="BV215" s="945">
        <v>87342</v>
      </c>
      <c r="BW215" s="945">
        <v>0</v>
      </c>
      <c r="BX215" s="945">
        <v>-144061</v>
      </c>
      <c r="BY215" s="945">
        <v>0</v>
      </c>
      <c r="BZ215" s="945">
        <v>45756</v>
      </c>
      <c r="CA215" s="945">
        <v>-5054594</v>
      </c>
      <c r="CB215" s="945">
        <v>0</v>
      </c>
      <c r="CC215" s="945">
        <v>-3027228</v>
      </c>
      <c r="CD215" s="945">
        <v>-963406</v>
      </c>
      <c r="CE215" s="945">
        <v>-3990634</v>
      </c>
      <c r="CF215" s="945">
        <v>-2897069</v>
      </c>
      <c r="CG215" s="945">
        <v>-1448534</v>
      </c>
      <c r="CH215" s="945">
        <v>-1419563</v>
      </c>
      <c r="CI215" s="945">
        <v>0</v>
      </c>
      <c r="CJ215" s="945">
        <v>-28972</v>
      </c>
      <c r="CK215" s="945">
        <v>-14752938</v>
      </c>
      <c r="CL215" s="945">
        <v>1943662</v>
      </c>
      <c r="CM215" s="945">
        <v>-9634752</v>
      </c>
      <c r="CN215" s="945">
        <v>-253343</v>
      </c>
      <c r="CO215" s="945">
        <v>-18806</v>
      </c>
      <c r="CP215" s="945">
        <v>-18806</v>
      </c>
      <c r="CQ215" s="945">
        <v>-35849</v>
      </c>
      <c r="CR215" s="945">
        <v>0</v>
      </c>
      <c r="CS215" s="945">
        <v>-2672877</v>
      </c>
      <c r="CT215" s="945">
        <v>-660544</v>
      </c>
      <c r="CU215" s="945">
        <v>-67893</v>
      </c>
      <c r="CV215" s="945">
        <v>-36756</v>
      </c>
      <c r="CW215" s="945">
        <v>0</v>
      </c>
      <c r="CX215" s="945">
        <v>0</v>
      </c>
      <c r="CY215" s="945">
        <v>-13292668</v>
      </c>
      <c r="CZ215" s="945">
        <v>0</v>
      </c>
      <c r="DA215" s="945">
        <v>79581287</v>
      </c>
      <c r="DB215" s="945">
        <v>116555766</v>
      </c>
      <c r="DC215" s="945">
        <v>70287551</v>
      </c>
      <c r="DD215" s="945">
        <v>0</v>
      </c>
      <c r="DE215" s="945">
        <v>6706603</v>
      </c>
      <c r="DF215" s="945">
        <v>-5085193</v>
      </c>
      <c r="DG215" s="945">
        <v>-4829284</v>
      </c>
      <c r="DH215" s="945">
        <v>-392765</v>
      </c>
      <c r="DI215" s="945">
        <v>-2897069</v>
      </c>
      <c r="DJ215" s="205"/>
      <c r="DK215" s="205"/>
      <c r="DL215" t="s">
        <v>914</v>
      </c>
      <c r="DM215" t="s">
        <v>914</v>
      </c>
      <c r="DN215" s="1419" t="s">
        <v>5499</v>
      </c>
      <c r="DO215" s="194" t="s">
        <v>4382</v>
      </c>
      <c r="DP215" s="1253" t="s">
        <v>4474</v>
      </c>
    </row>
    <row r="216" spans="1:120" s="194" customFormat="1" x14ac:dyDescent="0.25">
      <c r="A216" s="199">
        <v>212</v>
      </c>
      <c r="B216" s="706" t="s">
        <v>774</v>
      </c>
      <c r="C216" s="1255" t="s">
        <v>501</v>
      </c>
      <c r="D216" s="945">
        <v>204166</v>
      </c>
      <c r="E216" s="945">
        <v>624071</v>
      </c>
      <c r="F216" s="945">
        <v>0</v>
      </c>
      <c r="G216" s="945">
        <v>204166</v>
      </c>
      <c r="H216" s="945">
        <v>0</v>
      </c>
      <c r="I216" s="945">
        <v>0</v>
      </c>
      <c r="J216" s="945">
        <v>0</v>
      </c>
      <c r="K216" s="945">
        <v>0</v>
      </c>
      <c r="L216" s="945">
        <v>0</v>
      </c>
      <c r="M216" s="945">
        <v>0</v>
      </c>
      <c r="N216" s="945">
        <v>0</v>
      </c>
      <c r="O216" s="945">
        <v>0</v>
      </c>
      <c r="P216" s="945">
        <v>0</v>
      </c>
      <c r="Q216" s="945">
        <v>0</v>
      </c>
      <c r="R216" s="945">
        <v>20617650</v>
      </c>
      <c r="S216" s="945">
        <v>0</v>
      </c>
      <c r="T216" s="945">
        <v>951158</v>
      </c>
      <c r="U216" s="945">
        <v>0</v>
      </c>
      <c r="V216" s="945">
        <v>19411</v>
      </c>
      <c r="W216" s="945">
        <v>131334</v>
      </c>
      <c r="X216" s="945">
        <v>0</v>
      </c>
      <c r="Y216" s="945">
        <v>2680</v>
      </c>
      <c r="Z216" s="945">
        <v>0</v>
      </c>
      <c r="AA216" s="945">
        <v>0</v>
      </c>
      <c r="AB216" s="945">
        <v>0</v>
      </c>
      <c r="AC216" s="945">
        <v>0</v>
      </c>
      <c r="AD216" s="945">
        <v>0</v>
      </c>
      <c r="AE216" s="945">
        <v>0</v>
      </c>
      <c r="AF216" s="945">
        <v>0</v>
      </c>
      <c r="AG216" s="945">
        <v>0</v>
      </c>
      <c r="AH216" s="945">
        <v>0</v>
      </c>
      <c r="AI216" s="945">
        <v>0</v>
      </c>
      <c r="AJ216" s="945">
        <v>0</v>
      </c>
      <c r="AK216" s="945">
        <v>0</v>
      </c>
      <c r="AL216" s="945">
        <v>313124</v>
      </c>
      <c r="AM216" s="945">
        <v>0</v>
      </c>
      <c r="AN216" s="945">
        <v>6390</v>
      </c>
      <c r="AO216" s="945">
        <v>3791708</v>
      </c>
      <c r="AP216" s="945">
        <v>0</v>
      </c>
      <c r="AQ216" s="945">
        <v>77382</v>
      </c>
      <c r="AR216" s="945">
        <v>10203619</v>
      </c>
      <c r="AS216" s="945">
        <v>9999547</v>
      </c>
      <c r="AT216" s="945">
        <v>0</v>
      </c>
      <c r="AU216" s="945">
        <v>204072</v>
      </c>
      <c r="AV216" s="945">
        <v>1117372</v>
      </c>
      <c r="AW216" s="945">
        <v>1095025</v>
      </c>
      <c r="AX216" s="945">
        <v>0</v>
      </c>
      <c r="AY216" s="945">
        <v>22347</v>
      </c>
      <c r="AZ216" s="945">
        <v>11320991</v>
      </c>
      <c r="BA216" s="945">
        <v>11094572</v>
      </c>
      <c r="BB216" s="945">
        <v>0</v>
      </c>
      <c r="BC216" s="945">
        <v>226419</v>
      </c>
      <c r="BD216" s="945">
        <v>0</v>
      </c>
      <c r="BE216" s="945">
        <v>0</v>
      </c>
      <c r="BF216" s="945">
        <v>0</v>
      </c>
      <c r="BG216" s="945">
        <v>0</v>
      </c>
      <c r="BH216" s="945">
        <v>0</v>
      </c>
      <c r="BI216" s="945">
        <v>0</v>
      </c>
      <c r="BJ216" s="945">
        <v>0</v>
      </c>
      <c r="BK216" s="945">
        <v>0</v>
      </c>
      <c r="BL216" s="945">
        <v>0</v>
      </c>
      <c r="BM216" s="945">
        <v>0</v>
      </c>
      <c r="BN216" s="945">
        <v>0</v>
      </c>
      <c r="BO216" s="945">
        <v>0</v>
      </c>
      <c r="BP216" s="945">
        <v>-3906677</v>
      </c>
      <c r="BQ216" s="945">
        <v>-3828543</v>
      </c>
      <c r="BR216" s="945">
        <v>0</v>
      </c>
      <c r="BS216" s="945">
        <v>-78134</v>
      </c>
      <c r="BT216" s="945">
        <v>-7813354</v>
      </c>
      <c r="BU216" s="945">
        <v>117022602</v>
      </c>
      <c r="BV216" s="945">
        <v>-2862524</v>
      </c>
      <c r="BW216" s="945">
        <v>0</v>
      </c>
      <c r="BX216" s="945">
        <v>3500000</v>
      </c>
      <c r="BY216" s="945">
        <v>0</v>
      </c>
      <c r="BZ216" s="945">
        <v>0</v>
      </c>
      <c r="CA216" s="945">
        <v>-7780966</v>
      </c>
      <c r="CB216" s="945">
        <v>0</v>
      </c>
      <c r="CC216" s="945">
        <v>-5382454</v>
      </c>
      <c r="CD216" s="945">
        <v>-3511828</v>
      </c>
      <c r="CE216" s="945">
        <v>-8894282</v>
      </c>
      <c r="CF216" s="945">
        <v>3282799</v>
      </c>
      <c r="CG216" s="945">
        <v>-139451</v>
      </c>
      <c r="CH216" s="945">
        <v>3389423</v>
      </c>
      <c r="CI216" s="945">
        <v>0</v>
      </c>
      <c r="CJ216" s="945">
        <v>32863</v>
      </c>
      <c r="CK216" s="945">
        <v>-2597147</v>
      </c>
      <c r="CL216" s="945">
        <v>2976351</v>
      </c>
      <c r="CM216" s="945">
        <v>-6712272</v>
      </c>
      <c r="CN216" s="945">
        <v>0</v>
      </c>
      <c r="CO216" s="945">
        <v>0</v>
      </c>
      <c r="CP216" s="945">
        <v>0</v>
      </c>
      <c r="CQ216" s="945">
        <v>0</v>
      </c>
      <c r="CR216" s="945">
        <v>-122548</v>
      </c>
      <c r="CS216" s="945">
        <v>-3521835</v>
      </c>
      <c r="CT216" s="945">
        <v>-172358</v>
      </c>
      <c r="CU216" s="945">
        <v>-138019</v>
      </c>
      <c r="CV216" s="945">
        <v>0</v>
      </c>
      <c r="CW216" s="945">
        <v>0</v>
      </c>
      <c r="CX216" s="945">
        <v>0</v>
      </c>
      <c r="CY216" s="945">
        <v>-7212698</v>
      </c>
      <c r="CZ216" s="945">
        <v>0</v>
      </c>
      <c r="DA216" s="945">
        <v>115545687</v>
      </c>
      <c r="DB216" s="945">
        <v>126173797</v>
      </c>
      <c r="DC216" s="945">
        <v>101928265</v>
      </c>
      <c r="DD216" s="945">
        <v>-766947</v>
      </c>
      <c r="DE216" s="945">
        <v>10082761</v>
      </c>
      <c r="DF216" s="945">
        <v>-3125404</v>
      </c>
      <c r="DG216" s="945">
        <v>0</v>
      </c>
      <c r="DH216" s="945">
        <v>0</v>
      </c>
      <c r="DI216" s="945">
        <v>3282799</v>
      </c>
      <c r="DJ216" s="205"/>
      <c r="DK216" s="205"/>
      <c r="DL216" t="s">
        <v>913</v>
      </c>
      <c r="DM216" t="s">
        <v>913</v>
      </c>
      <c r="DN216" s="1419" t="s">
        <v>5499</v>
      </c>
      <c r="DO216" s="194" t="s">
        <v>4383</v>
      </c>
      <c r="DP216" s="1253" t="s">
        <v>4468</v>
      </c>
    </row>
    <row r="217" spans="1:120" s="194" customFormat="1" x14ac:dyDescent="0.25">
      <c r="A217" s="779">
        <v>213</v>
      </c>
      <c r="B217" s="706" t="s">
        <v>502</v>
      </c>
      <c r="C217" s="1255" t="s">
        <v>503</v>
      </c>
      <c r="D217" s="945">
        <v>243291</v>
      </c>
      <c r="E217" s="945">
        <v>1329080</v>
      </c>
      <c r="F217" s="945">
        <v>0</v>
      </c>
      <c r="G217" s="945">
        <v>243291</v>
      </c>
      <c r="H217" s="945">
        <v>0</v>
      </c>
      <c r="I217" s="945">
        <v>0</v>
      </c>
      <c r="J217" s="945">
        <v>0</v>
      </c>
      <c r="K217" s="945">
        <v>0</v>
      </c>
      <c r="L217" s="945">
        <v>0</v>
      </c>
      <c r="M217" s="945">
        <v>0</v>
      </c>
      <c r="N217" s="945">
        <v>0</v>
      </c>
      <c r="O217" s="945">
        <v>0</v>
      </c>
      <c r="P217" s="945">
        <v>0</v>
      </c>
      <c r="Q217" s="945">
        <v>0</v>
      </c>
      <c r="R217" s="945">
        <v>25892250</v>
      </c>
      <c r="S217" s="945">
        <v>0</v>
      </c>
      <c r="T217" s="945">
        <v>2973409</v>
      </c>
      <c r="U217" s="945">
        <v>0</v>
      </c>
      <c r="V217" s="945">
        <v>29901</v>
      </c>
      <c r="W217" s="945">
        <v>333233</v>
      </c>
      <c r="X217" s="945">
        <v>0</v>
      </c>
      <c r="Y217" s="945">
        <v>3366</v>
      </c>
      <c r="Z217" s="945">
        <v>0</v>
      </c>
      <c r="AA217" s="945">
        <v>0</v>
      </c>
      <c r="AB217" s="945">
        <v>0</v>
      </c>
      <c r="AC217" s="945">
        <v>0</v>
      </c>
      <c r="AD217" s="945">
        <v>0</v>
      </c>
      <c r="AE217" s="945">
        <v>0</v>
      </c>
      <c r="AF217" s="945">
        <v>0</v>
      </c>
      <c r="AG217" s="945">
        <v>0</v>
      </c>
      <c r="AH217" s="945">
        <v>0</v>
      </c>
      <c r="AI217" s="945">
        <v>0</v>
      </c>
      <c r="AJ217" s="945">
        <v>0</v>
      </c>
      <c r="AK217" s="945">
        <v>0</v>
      </c>
      <c r="AL217" s="945">
        <v>486308</v>
      </c>
      <c r="AM217" s="945">
        <v>0</v>
      </c>
      <c r="AN217" s="945">
        <v>4912</v>
      </c>
      <c r="AO217" s="945">
        <v>6161528</v>
      </c>
      <c r="AP217" s="945">
        <v>0</v>
      </c>
      <c r="AQ217" s="945">
        <v>62238</v>
      </c>
      <c r="AR217" s="945">
        <v>22968557</v>
      </c>
      <c r="AS217" s="945">
        <v>22738871</v>
      </c>
      <c r="AT217" s="945">
        <v>0</v>
      </c>
      <c r="AU217" s="945">
        <v>229686</v>
      </c>
      <c r="AV217" s="945">
        <v>1994860</v>
      </c>
      <c r="AW217" s="945">
        <v>1974944</v>
      </c>
      <c r="AX217" s="945">
        <v>0</v>
      </c>
      <c r="AY217" s="945">
        <v>19916</v>
      </c>
      <c r="AZ217" s="945">
        <v>24963417</v>
      </c>
      <c r="BA217" s="945">
        <v>24713815</v>
      </c>
      <c r="BB217" s="945">
        <v>0</v>
      </c>
      <c r="BC217" s="945">
        <v>249602</v>
      </c>
      <c r="BD217" s="945">
        <v>0</v>
      </c>
      <c r="BE217" s="945">
        <v>0</v>
      </c>
      <c r="BF217" s="945">
        <v>0</v>
      </c>
      <c r="BG217" s="945">
        <v>0</v>
      </c>
      <c r="BH217" s="945">
        <v>0</v>
      </c>
      <c r="BI217" s="945">
        <v>0</v>
      </c>
      <c r="BJ217" s="945">
        <v>0</v>
      </c>
      <c r="BK217" s="945">
        <v>0</v>
      </c>
      <c r="BL217" s="945">
        <v>0</v>
      </c>
      <c r="BM217" s="945">
        <v>0</v>
      </c>
      <c r="BN217" s="945">
        <v>0</v>
      </c>
      <c r="BO217" s="945">
        <v>0</v>
      </c>
      <c r="BP217" s="945">
        <v>0</v>
      </c>
      <c r="BQ217" s="945">
        <v>-4669438</v>
      </c>
      <c r="BR217" s="945">
        <v>0</v>
      </c>
      <c r="BS217" s="945">
        <v>-47166</v>
      </c>
      <c r="BT217" s="945">
        <v>-4716604</v>
      </c>
      <c r="BU217" s="945">
        <v>128221187</v>
      </c>
      <c r="BV217" s="945">
        <v>-850900</v>
      </c>
      <c r="BW217" s="945">
        <v>0</v>
      </c>
      <c r="BX217" s="945">
        <v>841541</v>
      </c>
      <c r="BY217" s="945">
        <v>0</v>
      </c>
      <c r="BZ217" s="945">
        <v>6748</v>
      </c>
      <c r="CA217" s="945">
        <v>-2410900</v>
      </c>
      <c r="CB217" s="945">
        <v>0</v>
      </c>
      <c r="CC217" s="945">
        <v>-1655546</v>
      </c>
      <c r="CD217" s="945">
        <v>-817294</v>
      </c>
      <c r="CE217" s="945">
        <v>-2472840</v>
      </c>
      <c r="CF217" s="945">
        <v>-9402504</v>
      </c>
      <c r="CG217" s="945">
        <v>-3</v>
      </c>
      <c r="CH217" s="945">
        <v>-9308477</v>
      </c>
      <c r="CI217" s="945">
        <v>0</v>
      </c>
      <c r="CJ217" s="945">
        <v>-94023</v>
      </c>
      <c r="CK217" s="945">
        <v>-4081178</v>
      </c>
      <c r="CL217" s="945">
        <v>2977931</v>
      </c>
      <c r="CM217" s="945">
        <v>-6065042</v>
      </c>
      <c r="CN217" s="945">
        <v>-116621</v>
      </c>
      <c r="CO217" s="945">
        <v>0</v>
      </c>
      <c r="CP217" s="945">
        <v>0</v>
      </c>
      <c r="CQ217" s="945">
        <v>0</v>
      </c>
      <c r="CR217" s="945">
        <v>0</v>
      </c>
      <c r="CS217" s="945">
        <v>-2778437</v>
      </c>
      <c r="CT217" s="945">
        <v>-15987</v>
      </c>
      <c r="CU217" s="945">
        <v>-6448</v>
      </c>
      <c r="CV217" s="945">
        <v>0</v>
      </c>
      <c r="CW217" s="945">
        <v>0</v>
      </c>
      <c r="CX217" s="945">
        <v>0</v>
      </c>
      <c r="CY217" s="945">
        <v>-5819537</v>
      </c>
      <c r="CZ217" s="945">
        <v>0</v>
      </c>
      <c r="DA217" s="945">
        <v>111982552</v>
      </c>
      <c r="DB217" s="945">
        <v>124621997</v>
      </c>
      <c r="DC217" s="945">
        <v>106181165</v>
      </c>
      <c r="DD217" s="945">
        <v>-429800</v>
      </c>
      <c r="DE217" s="945">
        <v>6294243</v>
      </c>
      <c r="DF217" s="945">
        <v>-11500421</v>
      </c>
      <c r="DG217" s="945">
        <v>-4182977</v>
      </c>
      <c r="DH217" s="945">
        <v>-1971350</v>
      </c>
      <c r="DI217" s="945">
        <v>-9402504</v>
      </c>
      <c r="DJ217" s="205"/>
      <c r="DK217" s="205"/>
      <c r="DL217" t="s">
        <v>913</v>
      </c>
      <c r="DM217" t="s">
        <v>913</v>
      </c>
      <c r="DN217" s="1419" t="s">
        <v>5499</v>
      </c>
      <c r="DO217" s="194" t="s">
        <v>4384</v>
      </c>
      <c r="DP217" s="1253" t="s">
        <v>4474</v>
      </c>
    </row>
    <row r="218" spans="1:120" s="194" customFormat="1" x14ac:dyDescent="0.25">
      <c r="A218" s="199">
        <v>214</v>
      </c>
      <c r="B218" s="706" t="s">
        <v>707</v>
      </c>
      <c r="C218" s="1255" t="s">
        <v>4126</v>
      </c>
      <c r="D218" s="945">
        <v>835383</v>
      </c>
      <c r="E218" s="945">
        <v>5938456</v>
      </c>
      <c r="F218" s="945">
        <v>0</v>
      </c>
      <c r="G218" s="945">
        <v>835383</v>
      </c>
      <c r="H218" s="945">
        <v>1784</v>
      </c>
      <c r="I218" s="945">
        <v>1995851</v>
      </c>
      <c r="J218" s="945">
        <v>0</v>
      </c>
      <c r="K218" s="945">
        <v>0</v>
      </c>
      <c r="L218" s="945">
        <v>0</v>
      </c>
      <c r="M218" s="945">
        <v>0</v>
      </c>
      <c r="N218" s="945">
        <v>0</v>
      </c>
      <c r="O218" s="945">
        <v>0</v>
      </c>
      <c r="P218" s="945">
        <v>0</v>
      </c>
      <c r="Q218" s="945">
        <v>0</v>
      </c>
      <c r="R218" s="945">
        <v>73446539</v>
      </c>
      <c r="S218" s="945">
        <v>0</v>
      </c>
      <c r="T218" s="945">
        <v>8405090</v>
      </c>
      <c r="U218" s="945">
        <v>0</v>
      </c>
      <c r="V218" s="945">
        <v>171465</v>
      </c>
      <c r="W218" s="945">
        <v>467854</v>
      </c>
      <c r="X218" s="945">
        <v>0</v>
      </c>
      <c r="Y218" s="945">
        <v>9548</v>
      </c>
      <c r="Z218" s="945">
        <v>13189</v>
      </c>
      <c r="AA218" s="945">
        <v>0</v>
      </c>
      <c r="AB218" s="945">
        <v>269</v>
      </c>
      <c r="AC218" s="945">
        <v>35042</v>
      </c>
      <c r="AD218" s="945">
        <v>0</v>
      </c>
      <c r="AE218" s="945">
        <v>715</v>
      </c>
      <c r="AF218" s="945">
        <v>59894</v>
      </c>
      <c r="AG218" s="945">
        <v>0</v>
      </c>
      <c r="AH218" s="945">
        <v>1222</v>
      </c>
      <c r="AI218" s="945">
        <v>735</v>
      </c>
      <c r="AJ218" s="945">
        <v>0</v>
      </c>
      <c r="AK218" s="945">
        <v>15</v>
      </c>
      <c r="AL218" s="945">
        <v>1097335</v>
      </c>
      <c r="AM218" s="945">
        <v>0</v>
      </c>
      <c r="AN218" s="945">
        <v>22395</v>
      </c>
      <c r="AO218" s="945">
        <v>10803658</v>
      </c>
      <c r="AP218" s="945">
        <v>0</v>
      </c>
      <c r="AQ218" s="945">
        <v>220483</v>
      </c>
      <c r="AR218" s="945">
        <v>18008478</v>
      </c>
      <c r="AS218" s="945">
        <v>17656295</v>
      </c>
      <c r="AT218" s="945">
        <v>0</v>
      </c>
      <c r="AU218" s="945">
        <v>352183</v>
      </c>
      <c r="AV218" s="945">
        <v>4839033</v>
      </c>
      <c r="AW218" s="945">
        <v>4742269</v>
      </c>
      <c r="AX218" s="945">
        <v>0</v>
      </c>
      <c r="AY218" s="945">
        <v>96764</v>
      </c>
      <c r="AZ218" s="945">
        <v>22847511</v>
      </c>
      <c r="BA218" s="945">
        <v>22398564</v>
      </c>
      <c r="BB218" s="945">
        <v>0</v>
      </c>
      <c r="BC218" s="945">
        <v>448947</v>
      </c>
      <c r="BD218" s="945">
        <v>0</v>
      </c>
      <c r="BE218" s="945">
        <v>0</v>
      </c>
      <c r="BF218" s="945">
        <v>0</v>
      </c>
      <c r="BG218" s="945">
        <v>0</v>
      </c>
      <c r="BH218" s="945">
        <v>0</v>
      </c>
      <c r="BI218" s="945">
        <v>0</v>
      </c>
      <c r="BJ218" s="945">
        <v>0</v>
      </c>
      <c r="BK218" s="945">
        <v>0</v>
      </c>
      <c r="BL218" s="945">
        <v>0</v>
      </c>
      <c r="BM218" s="945">
        <v>0</v>
      </c>
      <c r="BN218" s="945">
        <v>0</v>
      </c>
      <c r="BO218" s="945">
        <v>0</v>
      </c>
      <c r="BP218" s="945">
        <v>1512752</v>
      </c>
      <c r="BQ218" s="945">
        <v>1482497</v>
      </c>
      <c r="BR218" s="945">
        <v>0</v>
      </c>
      <c r="BS218" s="945">
        <v>30255</v>
      </c>
      <c r="BT218" s="945">
        <v>3025504</v>
      </c>
      <c r="BU218" s="945">
        <v>174997607</v>
      </c>
      <c r="BV218" s="945">
        <v>92840</v>
      </c>
      <c r="BW218" s="945">
        <v>0</v>
      </c>
      <c r="BX218" s="945">
        <v>0</v>
      </c>
      <c r="BY218" s="945">
        <v>0</v>
      </c>
      <c r="BZ218" s="945">
        <v>169291</v>
      </c>
      <c r="CA218" s="945">
        <v>-7128544</v>
      </c>
      <c r="CB218" s="945">
        <v>0</v>
      </c>
      <c r="CC218" s="945">
        <v>-2656527</v>
      </c>
      <c r="CD218" s="945">
        <v>-754592</v>
      </c>
      <c r="CE218" s="945">
        <v>-3411119</v>
      </c>
      <c r="CF218" s="945">
        <v>750656</v>
      </c>
      <c r="CG218" s="945">
        <v>375524</v>
      </c>
      <c r="CH218" s="945">
        <v>1515562</v>
      </c>
      <c r="CI218" s="945">
        <v>-1147939</v>
      </c>
      <c r="CJ218" s="945">
        <v>7510</v>
      </c>
      <c r="CK218" s="945">
        <v>-24464675</v>
      </c>
      <c r="CL218" s="945">
        <v>4208470</v>
      </c>
      <c r="CM218" s="945">
        <v>-17415221</v>
      </c>
      <c r="CN218" s="945">
        <v>-246124</v>
      </c>
      <c r="CO218" s="945">
        <v>-141727</v>
      </c>
      <c r="CP218" s="945">
        <v>-132291</v>
      </c>
      <c r="CQ218" s="945">
        <v>-73046</v>
      </c>
      <c r="CR218" s="945">
        <v>-27588</v>
      </c>
      <c r="CS218" s="945">
        <v>-5946029</v>
      </c>
      <c r="CT218" s="945">
        <v>-589191</v>
      </c>
      <c r="CU218" s="945">
        <v>-191967</v>
      </c>
      <c r="CV218" s="945">
        <v>-12719</v>
      </c>
      <c r="CW218" s="945">
        <v>0</v>
      </c>
      <c r="CX218" s="945">
        <v>-12990</v>
      </c>
      <c r="CY218" s="945">
        <v>-20904705</v>
      </c>
      <c r="CZ218" s="945">
        <v>-789</v>
      </c>
      <c r="DA218" s="945">
        <v>176403382</v>
      </c>
      <c r="DB218" s="945">
        <v>239268157</v>
      </c>
      <c r="DC218" s="945">
        <v>159805185</v>
      </c>
      <c r="DD218" s="945">
        <v>-1067115</v>
      </c>
      <c r="DE218" s="945">
        <v>16595226</v>
      </c>
      <c r="DF218" s="945">
        <v>-6908897</v>
      </c>
      <c r="DG218" s="945">
        <v>0</v>
      </c>
      <c r="DH218" s="945">
        <v>-9849373</v>
      </c>
      <c r="DI218" s="945">
        <v>-1075015</v>
      </c>
      <c r="DJ218" s="205"/>
      <c r="DK218" s="205"/>
      <c r="DL218" t="s">
        <v>913</v>
      </c>
      <c r="DM218" t="s">
        <v>914</v>
      </c>
      <c r="DN218" s="1419" t="s">
        <v>5499</v>
      </c>
      <c r="DO218" s="194" t="s">
        <v>4385</v>
      </c>
      <c r="DP218" s="1253" t="s">
        <v>4473</v>
      </c>
    </row>
    <row r="219" spans="1:120" s="194" customFormat="1" x14ac:dyDescent="0.25">
      <c r="A219" s="779">
        <v>215</v>
      </c>
      <c r="B219" s="706" t="s">
        <v>504</v>
      </c>
      <c r="C219" s="1255" t="s">
        <v>505</v>
      </c>
      <c r="D219" s="945">
        <v>254611</v>
      </c>
      <c r="E219" s="945">
        <v>2037500</v>
      </c>
      <c r="F219" s="945">
        <v>96560</v>
      </c>
      <c r="G219" s="945">
        <v>254611</v>
      </c>
      <c r="H219" s="945">
        <v>1499699</v>
      </c>
      <c r="I219" s="945">
        <v>1021140</v>
      </c>
      <c r="J219" s="945">
        <v>0</v>
      </c>
      <c r="K219" s="945">
        <v>0</v>
      </c>
      <c r="L219" s="945">
        <v>0</v>
      </c>
      <c r="M219" s="945">
        <v>0</v>
      </c>
      <c r="N219" s="945">
        <v>135844</v>
      </c>
      <c r="O219" s="945">
        <v>0</v>
      </c>
      <c r="P219" s="945">
        <v>0</v>
      </c>
      <c r="Q219" s="945">
        <v>0</v>
      </c>
      <c r="R219" s="945">
        <v>25904333</v>
      </c>
      <c r="S219" s="945">
        <v>121250</v>
      </c>
      <c r="T219" s="945">
        <v>1284104</v>
      </c>
      <c r="U219" s="945">
        <v>288924</v>
      </c>
      <c r="V219" s="945">
        <v>32103</v>
      </c>
      <c r="W219" s="945">
        <v>136279</v>
      </c>
      <c r="X219" s="945">
        <v>30308</v>
      </c>
      <c r="Y219" s="945">
        <v>3368</v>
      </c>
      <c r="Z219" s="945">
        <v>3365</v>
      </c>
      <c r="AA219" s="945">
        <v>757</v>
      </c>
      <c r="AB219" s="945">
        <v>84</v>
      </c>
      <c r="AC219" s="945">
        <v>210</v>
      </c>
      <c r="AD219" s="945">
        <v>47</v>
      </c>
      <c r="AE219" s="945">
        <v>5</v>
      </c>
      <c r="AF219" s="945">
        <v>10962</v>
      </c>
      <c r="AG219" s="945">
        <v>2466</v>
      </c>
      <c r="AH219" s="945">
        <v>274</v>
      </c>
      <c r="AI219" s="945">
        <v>0</v>
      </c>
      <c r="AJ219" s="945">
        <v>0</v>
      </c>
      <c r="AK219" s="945">
        <v>0</v>
      </c>
      <c r="AL219" s="945">
        <v>244139</v>
      </c>
      <c r="AM219" s="945">
        <v>54931</v>
      </c>
      <c r="AN219" s="945">
        <v>6103</v>
      </c>
      <c r="AO219" s="945">
        <v>1359242</v>
      </c>
      <c r="AP219" s="945">
        <v>305830</v>
      </c>
      <c r="AQ219" s="945">
        <v>33981</v>
      </c>
      <c r="AR219" s="945">
        <v>10661904</v>
      </c>
      <c r="AS219" s="945">
        <v>8620560</v>
      </c>
      <c r="AT219" s="945">
        <v>1837210</v>
      </c>
      <c r="AU219" s="945">
        <v>204134</v>
      </c>
      <c r="AV219" s="945">
        <v>843056</v>
      </c>
      <c r="AW219" s="945">
        <v>674445</v>
      </c>
      <c r="AX219" s="945">
        <v>151750</v>
      </c>
      <c r="AY219" s="945">
        <v>16861</v>
      </c>
      <c r="AZ219" s="945">
        <v>11504960</v>
      </c>
      <c r="BA219" s="945">
        <v>9295005</v>
      </c>
      <c r="BB219" s="945">
        <v>1988960</v>
      </c>
      <c r="BC219" s="945">
        <v>220995</v>
      </c>
      <c r="BD219" s="945">
        <v>0</v>
      </c>
      <c r="BE219" s="945">
        <v>0</v>
      </c>
      <c r="BF219" s="945">
        <v>0</v>
      </c>
      <c r="BG219" s="945">
        <v>0</v>
      </c>
      <c r="BH219" s="945">
        <v>0</v>
      </c>
      <c r="BI219" s="945">
        <v>0</v>
      </c>
      <c r="BJ219" s="945">
        <v>0</v>
      </c>
      <c r="BK219" s="945">
        <v>0</v>
      </c>
      <c r="BL219" s="945">
        <v>0</v>
      </c>
      <c r="BM219" s="945">
        <v>0</v>
      </c>
      <c r="BN219" s="945">
        <v>0</v>
      </c>
      <c r="BO219" s="945">
        <v>0</v>
      </c>
      <c r="BP219" s="945">
        <v>3571095</v>
      </c>
      <c r="BQ219" s="945">
        <v>2856876</v>
      </c>
      <c r="BR219" s="945">
        <v>642797</v>
      </c>
      <c r="BS219" s="945">
        <v>71422</v>
      </c>
      <c r="BT219" s="945">
        <v>7142189</v>
      </c>
      <c r="BU219" s="945">
        <v>113539529</v>
      </c>
      <c r="BV219" s="945">
        <v>870325</v>
      </c>
      <c r="BW219" s="945">
        <v>0</v>
      </c>
      <c r="BX219" s="945">
        <v>8076</v>
      </c>
      <c r="BY219" s="945">
        <v>0</v>
      </c>
      <c r="BZ219" s="945">
        <v>524</v>
      </c>
      <c r="CA219" s="945">
        <v>-1162144</v>
      </c>
      <c r="CB219" s="945">
        <v>0</v>
      </c>
      <c r="CC219" s="945">
        <v>-1621518</v>
      </c>
      <c r="CD219" s="945">
        <v>-12783261</v>
      </c>
      <c r="CE219" s="945">
        <v>-14404779</v>
      </c>
      <c r="CF219" s="945">
        <v>4245630</v>
      </c>
      <c r="CG219" s="945">
        <v>2122815</v>
      </c>
      <c r="CH219" s="945">
        <v>1698250</v>
      </c>
      <c r="CI219" s="945">
        <v>382107</v>
      </c>
      <c r="CJ219" s="945">
        <v>42456</v>
      </c>
      <c r="CK219" s="945">
        <v>-4468047</v>
      </c>
      <c r="CL219" s="945">
        <v>3008661</v>
      </c>
      <c r="CM219" s="945">
        <v>-12696331</v>
      </c>
      <c r="CN219" s="945">
        <v>-23869</v>
      </c>
      <c r="CO219" s="945">
        <v>-26923</v>
      </c>
      <c r="CP219" s="945">
        <v>-26923</v>
      </c>
      <c r="CQ219" s="945">
        <v>-501</v>
      </c>
      <c r="CR219" s="945">
        <v>0</v>
      </c>
      <c r="CS219" s="945">
        <v>-4695733</v>
      </c>
      <c r="CT219" s="945">
        <v>-137967</v>
      </c>
      <c r="CU219" s="945">
        <v>-79638</v>
      </c>
      <c r="CV219" s="945">
        <v>0</v>
      </c>
      <c r="CW219" s="945">
        <v>-3716</v>
      </c>
      <c r="CX219" s="945">
        <v>-32036</v>
      </c>
      <c r="CY219" s="945">
        <v>-3320236</v>
      </c>
      <c r="CZ219" s="945">
        <v>-184558</v>
      </c>
      <c r="DA219" s="945">
        <v>107722361</v>
      </c>
      <c r="DB219" s="945">
        <v>138610838</v>
      </c>
      <c r="DC219" s="945">
        <v>104176073</v>
      </c>
      <c r="DD219" s="945">
        <v>-182443</v>
      </c>
      <c r="DE219" s="945">
        <v>1761019</v>
      </c>
      <c r="DF219" s="945">
        <v>-2707193</v>
      </c>
      <c r="DG219" s="945">
        <v>0</v>
      </c>
      <c r="DH219" s="945">
        <v>-945267</v>
      </c>
      <c r="DI219" s="945">
        <v>4245630</v>
      </c>
      <c r="DJ219" s="205"/>
      <c r="DK219" s="205"/>
      <c r="DL219" t="s">
        <v>913</v>
      </c>
      <c r="DM219" t="s">
        <v>913</v>
      </c>
      <c r="DN219" s="1419" t="s">
        <v>5499</v>
      </c>
      <c r="DO219" s="194" t="s">
        <v>4386</v>
      </c>
      <c r="DP219" s="1253" t="s">
        <v>4470</v>
      </c>
    </row>
    <row r="220" spans="1:120" s="194" customFormat="1" x14ac:dyDescent="0.25">
      <c r="A220" s="199">
        <v>216</v>
      </c>
      <c r="B220" s="706" t="s">
        <v>506</v>
      </c>
      <c r="C220" s="1255" t="s">
        <v>507</v>
      </c>
      <c r="D220" s="945">
        <v>96686</v>
      </c>
      <c r="E220" s="945">
        <v>448500</v>
      </c>
      <c r="F220" s="945">
        <v>0</v>
      </c>
      <c r="G220" s="945">
        <v>96686</v>
      </c>
      <c r="H220" s="945">
        <v>0</v>
      </c>
      <c r="I220" s="945">
        <v>0</v>
      </c>
      <c r="J220" s="945">
        <v>0</v>
      </c>
      <c r="K220" s="945">
        <v>0</v>
      </c>
      <c r="L220" s="945">
        <v>0</v>
      </c>
      <c r="M220" s="945">
        <v>0</v>
      </c>
      <c r="N220" s="945">
        <v>0</v>
      </c>
      <c r="O220" s="945">
        <v>0</v>
      </c>
      <c r="P220" s="945">
        <v>0</v>
      </c>
      <c r="Q220" s="945">
        <v>0</v>
      </c>
      <c r="R220" s="945">
        <v>7453250</v>
      </c>
      <c r="S220" s="945">
        <v>0</v>
      </c>
      <c r="T220" s="945">
        <v>849494</v>
      </c>
      <c r="U220" s="945">
        <v>191136</v>
      </c>
      <c r="V220" s="945">
        <v>21237</v>
      </c>
      <c r="W220" s="945">
        <v>38757</v>
      </c>
      <c r="X220" s="945">
        <v>8720</v>
      </c>
      <c r="Y220" s="945">
        <v>969</v>
      </c>
      <c r="Z220" s="945">
        <v>0</v>
      </c>
      <c r="AA220" s="945">
        <v>0</v>
      </c>
      <c r="AB220" s="945">
        <v>0</v>
      </c>
      <c r="AC220" s="945">
        <v>3683</v>
      </c>
      <c r="AD220" s="945">
        <v>829</v>
      </c>
      <c r="AE220" s="945">
        <v>92</v>
      </c>
      <c r="AF220" s="945">
        <v>8339</v>
      </c>
      <c r="AG220" s="945">
        <v>1876</v>
      </c>
      <c r="AH220" s="945">
        <v>208</v>
      </c>
      <c r="AI220" s="945">
        <v>0</v>
      </c>
      <c r="AJ220" s="945">
        <v>0</v>
      </c>
      <c r="AK220" s="945">
        <v>0</v>
      </c>
      <c r="AL220" s="945">
        <v>97366</v>
      </c>
      <c r="AM220" s="945">
        <v>21907</v>
      </c>
      <c r="AN220" s="945">
        <v>2434</v>
      </c>
      <c r="AO220" s="945">
        <v>826838</v>
      </c>
      <c r="AP220" s="945">
        <v>186039</v>
      </c>
      <c r="AQ220" s="945">
        <v>20671</v>
      </c>
      <c r="AR220" s="945">
        <v>2859387</v>
      </c>
      <c r="AS220" s="945">
        <v>2287509</v>
      </c>
      <c r="AT220" s="945">
        <v>514690</v>
      </c>
      <c r="AU220" s="945">
        <v>57188</v>
      </c>
      <c r="AV220" s="945">
        <v>520928</v>
      </c>
      <c r="AW220" s="945">
        <v>416742</v>
      </c>
      <c r="AX220" s="945">
        <v>93767</v>
      </c>
      <c r="AY220" s="945">
        <v>10419</v>
      </c>
      <c r="AZ220" s="945">
        <v>3380315</v>
      </c>
      <c r="BA220" s="945">
        <v>2704251</v>
      </c>
      <c r="BB220" s="945">
        <v>608457</v>
      </c>
      <c r="BC220" s="945">
        <v>67607</v>
      </c>
      <c r="BD220" s="945">
        <v>0</v>
      </c>
      <c r="BE220" s="945">
        <v>0</v>
      </c>
      <c r="BF220" s="945">
        <v>0</v>
      </c>
      <c r="BG220" s="945">
        <v>0</v>
      </c>
      <c r="BH220" s="945">
        <v>0</v>
      </c>
      <c r="BI220" s="945">
        <v>0</v>
      </c>
      <c r="BJ220" s="945">
        <v>0</v>
      </c>
      <c r="BK220" s="945">
        <v>0</v>
      </c>
      <c r="BL220" s="945">
        <v>0</v>
      </c>
      <c r="BM220" s="945">
        <v>0</v>
      </c>
      <c r="BN220" s="945">
        <v>0</v>
      </c>
      <c r="BO220" s="945">
        <v>0</v>
      </c>
      <c r="BP220" s="945">
        <v>438646</v>
      </c>
      <c r="BQ220" s="945">
        <v>350917</v>
      </c>
      <c r="BR220" s="945">
        <v>78956</v>
      </c>
      <c r="BS220" s="945">
        <v>8773</v>
      </c>
      <c r="BT220" s="945">
        <v>877293</v>
      </c>
      <c r="BU220" s="945">
        <v>31497793</v>
      </c>
      <c r="BV220" s="945">
        <v>-757</v>
      </c>
      <c r="BW220" s="945">
        <v>0</v>
      </c>
      <c r="BX220" s="945">
        <v>-12825</v>
      </c>
      <c r="BY220" s="945">
        <v>0</v>
      </c>
      <c r="BZ220" s="945">
        <v>4890</v>
      </c>
      <c r="CA220" s="945">
        <v>-1842011</v>
      </c>
      <c r="CB220" s="945">
        <v>-133011</v>
      </c>
      <c r="CC220" s="945">
        <v>-394457</v>
      </c>
      <c r="CD220" s="945">
        <v>-595736</v>
      </c>
      <c r="CE220" s="945">
        <v>-1123204</v>
      </c>
      <c r="CF220" s="945">
        <v>-1089591</v>
      </c>
      <c r="CG220" s="945">
        <v>-544799</v>
      </c>
      <c r="CH220" s="945">
        <v>-435836</v>
      </c>
      <c r="CI220" s="945">
        <v>-98062</v>
      </c>
      <c r="CJ220" s="945">
        <v>-10895</v>
      </c>
      <c r="CK220" s="945">
        <v>-2953093</v>
      </c>
      <c r="CL220" s="945">
        <v>722039</v>
      </c>
      <c r="CM220" s="945">
        <v>-2050857</v>
      </c>
      <c r="CN220" s="945">
        <v>-32405</v>
      </c>
      <c r="CO220" s="945">
        <v>-19028</v>
      </c>
      <c r="CP220" s="945">
        <v>-19401</v>
      </c>
      <c r="CQ220" s="945">
        <v>-9165</v>
      </c>
      <c r="CR220" s="945">
        <v>-340966</v>
      </c>
      <c r="CS220" s="945">
        <v>-801521</v>
      </c>
      <c r="CT220" s="945">
        <v>-13574</v>
      </c>
      <c r="CU220" s="945">
        <v>0</v>
      </c>
      <c r="CV220" s="945">
        <v>0</v>
      </c>
      <c r="CW220" s="945">
        <v>0</v>
      </c>
      <c r="CX220" s="945">
        <v>0</v>
      </c>
      <c r="CY220" s="945">
        <v>-1987970</v>
      </c>
      <c r="CZ220" s="945">
        <v>0</v>
      </c>
      <c r="DA220" s="945">
        <v>29180095</v>
      </c>
      <c r="DB220" s="945">
        <v>36596003</v>
      </c>
      <c r="DC220" s="945">
        <v>27309610</v>
      </c>
      <c r="DD220" s="945">
        <v>-16673</v>
      </c>
      <c r="DE220" s="945">
        <v>2389552</v>
      </c>
      <c r="DF220" s="945">
        <v>-658201</v>
      </c>
      <c r="DG220" s="945">
        <v>0</v>
      </c>
      <c r="DH220" s="945">
        <v>-460695</v>
      </c>
      <c r="DI220" s="945">
        <v>-1089591</v>
      </c>
      <c r="DJ220" s="1269" t="s">
        <v>914</v>
      </c>
      <c r="DK220" s="205"/>
      <c r="DL220" t="s">
        <v>914</v>
      </c>
      <c r="DM220" t="s">
        <v>914</v>
      </c>
      <c r="DN220" s="1419" t="s">
        <v>5499</v>
      </c>
      <c r="DO220" s="194" t="s">
        <v>4387</v>
      </c>
      <c r="DP220" s="1253" t="s">
        <v>4469</v>
      </c>
    </row>
    <row r="221" spans="1:120" s="194" customFormat="1" x14ac:dyDescent="0.25">
      <c r="A221" s="779">
        <v>217</v>
      </c>
      <c r="B221" s="706" t="s">
        <v>765</v>
      </c>
      <c r="C221" s="1255" t="s">
        <v>509</v>
      </c>
      <c r="D221" s="945">
        <v>354119</v>
      </c>
      <c r="E221" s="945">
        <v>3105063</v>
      </c>
      <c r="F221" s="945">
        <v>48377</v>
      </c>
      <c r="G221" s="945">
        <v>354119</v>
      </c>
      <c r="H221" s="945">
        <v>25800366</v>
      </c>
      <c r="I221" s="945">
        <v>656746</v>
      </c>
      <c r="J221" s="945">
        <v>0</v>
      </c>
      <c r="K221" s="945">
        <v>0</v>
      </c>
      <c r="L221" s="945">
        <v>0</v>
      </c>
      <c r="M221" s="945">
        <v>0</v>
      </c>
      <c r="N221" s="945">
        <v>0</v>
      </c>
      <c r="O221" s="945">
        <v>0</v>
      </c>
      <c r="P221" s="945">
        <v>0</v>
      </c>
      <c r="Q221" s="945">
        <v>0</v>
      </c>
      <c r="R221" s="945">
        <v>7515250</v>
      </c>
      <c r="S221" s="945">
        <v>126000</v>
      </c>
      <c r="T221" s="945">
        <v>4383570</v>
      </c>
      <c r="U221" s="945">
        <v>232147</v>
      </c>
      <c r="V221" s="945">
        <v>46429</v>
      </c>
      <c r="W221" s="945">
        <v>93474</v>
      </c>
      <c r="X221" s="945">
        <v>4885</v>
      </c>
      <c r="Y221" s="945">
        <v>977</v>
      </c>
      <c r="Z221" s="945">
        <v>0</v>
      </c>
      <c r="AA221" s="945">
        <v>0</v>
      </c>
      <c r="AB221" s="945">
        <v>0</v>
      </c>
      <c r="AC221" s="945">
        <v>14166</v>
      </c>
      <c r="AD221" s="945">
        <v>753</v>
      </c>
      <c r="AE221" s="945">
        <v>151</v>
      </c>
      <c r="AF221" s="945">
        <v>17590</v>
      </c>
      <c r="AG221" s="945">
        <v>936</v>
      </c>
      <c r="AH221" s="945">
        <v>187</v>
      </c>
      <c r="AI221" s="945">
        <v>0</v>
      </c>
      <c r="AJ221" s="945">
        <v>0</v>
      </c>
      <c r="AK221" s="945">
        <v>0</v>
      </c>
      <c r="AL221" s="945">
        <v>906275</v>
      </c>
      <c r="AM221" s="945">
        <v>48181</v>
      </c>
      <c r="AN221" s="945">
        <v>9636</v>
      </c>
      <c r="AO221" s="945">
        <v>6077951</v>
      </c>
      <c r="AP221" s="945">
        <v>321119</v>
      </c>
      <c r="AQ221" s="945">
        <v>64224</v>
      </c>
      <c r="AR221" s="945">
        <v>29223824</v>
      </c>
      <c r="AS221" s="945">
        <v>27737202</v>
      </c>
      <c r="AT221" s="945">
        <v>1238852</v>
      </c>
      <c r="AU221" s="945">
        <v>247770</v>
      </c>
      <c r="AV221" s="945">
        <v>2766962</v>
      </c>
      <c r="AW221" s="945">
        <v>2601718</v>
      </c>
      <c r="AX221" s="945">
        <v>137703</v>
      </c>
      <c r="AY221" s="945">
        <v>27541</v>
      </c>
      <c r="AZ221" s="945">
        <v>31990786</v>
      </c>
      <c r="BA221" s="945">
        <v>30338920</v>
      </c>
      <c r="BB221" s="945">
        <v>1376555</v>
      </c>
      <c r="BC221" s="945">
        <v>275311</v>
      </c>
      <c r="BD221" s="945">
        <v>0</v>
      </c>
      <c r="BE221" s="945">
        <v>0</v>
      </c>
      <c r="BF221" s="945">
        <v>0</v>
      </c>
      <c r="BG221" s="945">
        <v>0</v>
      </c>
      <c r="BH221" s="945">
        <v>0</v>
      </c>
      <c r="BI221" s="945">
        <v>0</v>
      </c>
      <c r="BJ221" s="945">
        <v>0</v>
      </c>
      <c r="BK221" s="945">
        <v>0</v>
      </c>
      <c r="BL221" s="945">
        <v>0</v>
      </c>
      <c r="BM221" s="945">
        <v>0</v>
      </c>
      <c r="BN221" s="945">
        <v>0</v>
      </c>
      <c r="BO221" s="945">
        <v>0</v>
      </c>
      <c r="BP221" s="945">
        <v>0</v>
      </c>
      <c r="BQ221" s="945">
        <v>7879472</v>
      </c>
      <c r="BR221" s="945">
        <v>419121</v>
      </c>
      <c r="BS221" s="945">
        <v>83824</v>
      </c>
      <c r="BT221" s="945">
        <v>8382417</v>
      </c>
      <c r="BU221" s="945">
        <v>138035042</v>
      </c>
      <c r="BV221" s="945">
        <v>-1558611</v>
      </c>
      <c r="BW221" s="945">
        <v>-100000</v>
      </c>
      <c r="BX221" s="945">
        <v>1681352</v>
      </c>
      <c r="BY221" s="945">
        <v>-183937</v>
      </c>
      <c r="BZ221" s="945">
        <v>0</v>
      </c>
      <c r="CA221" s="945">
        <v>-1559999</v>
      </c>
      <c r="CB221" s="945">
        <v>-156</v>
      </c>
      <c r="CC221" s="945">
        <v>-805366</v>
      </c>
      <c r="CD221" s="945">
        <v>-4700533</v>
      </c>
      <c r="CE221" s="945">
        <v>-5506054</v>
      </c>
      <c r="CF221" s="945">
        <v>6354217</v>
      </c>
      <c r="CG221" s="945">
        <v>0</v>
      </c>
      <c r="CH221" s="945">
        <v>5972962</v>
      </c>
      <c r="CI221" s="945">
        <v>317713</v>
      </c>
      <c r="CJ221" s="945">
        <v>63543</v>
      </c>
      <c r="CK221" s="945">
        <v>-6639918</v>
      </c>
      <c r="CL221" s="945">
        <v>4114367</v>
      </c>
      <c r="CM221" s="945">
        <v>-10868272</v>
      </c>
      <c r="CN221" s="945">
        <v>-100226</v>
      </c>
      <c r="CO221" s="945">
        <v>-18063</v>
      </c>
      <c r="CP221" s="945">
        <v>-18063</v>
      </c>
      <c r="CQ221" s="945">
        <v>-14829</v>
      </c>
      <c r="CR221" s="945">
        <v>-4167</v>
      </c>
      <c r="CS221" s="945">
        <v>-3259475</v>
      </c>
      <c r="CT221" s="945">
        <v>-91711</v>
      </c>
      <c r="CU221" s="945">
        <v>-32556</v>
      </c>
      <c r="CV221" s="945">
        <v>0</v>
      </c>
      <c r="CW221" s="945">
        <v>-5208</v>
      </c>
      <c r="CX221" s="945">
        <v>0</v>
      </c>
      <c r="CY221" s="945">
        <v>-5761473</v>
      </c>
      <c r="CZ221" s="945">
        <v>-34797</v>
      </c>
      <c r="DA221" s="945">
        <v>131994248</v>
      </c>
      <c r="DB221" s="945">
        <v>179029685</v>
      </c>
      <c r="DC221" s="945">
        <v>146893373</v>
      </c>
      <c r="DD221" s="945">
        <v>-930888</v>
      </c>
      <c r="DE221" s="945">
        <v>5331143</v>
      </c>
      <c r="DF221" s="945">
        <v>-5308971</v>
      </c>
      <c r="DG221" s="945">
        <v>0</v>
      </c>
      <c r="DH221" s="945">
        <v>-6288802</v>
      </c>
      <c r="DI221" s="945">
        <v>6354217</v>
      </c>
      <c r="DJ221" s="205"/>
      <c r="DK221" s="205"/>
      <c r="DL221" t="s">
        <v>913</v>
      </c>
      <c r="DM221" t="s">
        <v>913</v>
      </c>
      <c r="DN221" s="1419" t="s">
        <v>5499</v>
      </c>
      <c r="DO221" s="194" t="s">
        <v>4388</v>
      </c>
      <c r="DP221" s="1253" t="s">
        <v>4473</v>
      </c>
    </row>
    <row r="222" spans="1:120" s="194" customFormat="1" x14ac:dyDescent="0.25">
      <c r="A222" s="199">
        <v>218</v>
      </c>
      <c r="B222" s="706" t="s">
        <v>510</v>
      </c>
      <c r="C222" s="1255" t="s">
        <v>511</v>
      </c>
      <c r="D222" s="945">
        <v>222213</v>
      </c>
      <c r="E222" s="945">
        <v>1101342</v>
      </c>
      <c r="F222" s="945">
        <v>0</v>
      </c>
      <c r="G222" s="945">
        <v>222213</v>
      </c>
      <c r="H222" s="945">
        <v>0</v>
      </c>
      <c r="I222" s="945">
        <v>260827</v>
      </c>
      <c r="J222" s="945">
        <v>28693</v>
      </c>
      <c r="K222" s="945">
        <v>0</v>
      </c>
      <c r="L222" s="945">
        <v>0</v>
      </c>
      <c r="M222" s="945">
        <v>0</v>
      </c>
      <c r="N222" s="945">
        <v>0</v>
      </c>
      <c r="O222" s="945">
        <v>0</v>
      </c>
      <c r="P222" s="945">
        <v>0</v>
      </c>
      <c r="Q222" s="945">
        <v>0</v>
      </c>
      <c r="R222" s="945">
        <v>16485425</v>
      </c>
      <c r="S222" s="945">
        <v>0</v>
      </c>
      <c r="T222" s="945">
        <v>2235538</v>
      </c>
      <c r="U222" s="945">
        <v>502996</v>
      </c>
      <c r="V222" s="945">
        <v>55888</v>
      </c>
      <c r="W222" s="945">
        <v>85724</v>
      </c>
      <c r="X222" s="945">
        <v>19288</v>
      </c>
      <c r="Y222" s="945">
        <v>2143</v>
      </c>
      <c r="Z222" s="945">
        <v>0</v>
      </c>
      <c r="AA222" s="945">
        <v>0</v>
      </c>
      <c r="AB222" s="945">
        <v>0</v>
      </c>
      <c r="AC222" s="945">
        <v>18940</v>
      </c>
      <c r="AD222" s="945">
        <v>4262</v>
      </c>
      <c r="AE222" s="945">
        <v>474</v>
      </c>
      <c r="AF222" s="945">
        <v>10065</v>
      </c>
      <c r="AG222" s="945">
        <v>2265</v>
      </c>
      <c r="AH222" s="945">
        <v>252</v>
      </c>
      <c r="AI222" s="945">
        <v>0</v>
      </c>
      <c r="AJ222" s="945">
        <v>0</v>
      </c>
      <c r="AK222" s="945">
        <v>0</v>
      </c>
      <c r="AL222" s="945">
        <v>139391</v>
      </c>
      <c r="AM222" s="945">
        <v>31363</v>
      </c>
      <c r="AN222" s="945">
        <v>3485</v>
      </c>
      <c r="AO222" s="945">
        <v>2478730</v>
      </c>
      <c r="AP222" s="945">
        <v>557714</v>
      </c>
      <c r="AQ222" s="945">
        <v>61968</v>
      </c>
      <c r="AR222" s="945">
        <v>2755434</v>
      </c>
      <c r="AS222" s="945">
        <v>2209992</v>
      </c>
      <c r="AT222" s="945">
        <v>491452</v>
      </c>
      <c r="AU222" s="945">
        <v>53990</v>
      </c>
      <c r="AV222" s="945">
        <v>1425055</v>
      </c>
      <c r="AW222" s="945">
        <v>1140044</v>
      </c>
      <c r="AX222" s="945">
        <v>256510</v>
      </c>
      <c r="AY222" s="945">
        <v>28501</v>
      </c>
      <c r="AZ222" s="945">
        <v>4180489</v>
      </c>
      <c r="BA222" s="945">
        <v>3350036</v>
      </c>
      <c r="BB222" s="945">
        <v>747962</v>
      </c>
      <c r="BC222" s="945">
        <v>82491</v>
      </c>
      <c r="BD222" s="945">
        <v>0</v>
      </c>
      <c r="BE222" s="945">
        <v>0</v>
      </c>
      <c r="BF222" s="945">
        <v>0</v>
      </c>
      <c r="BG222" s="945">
        <v>0</v>
      </c>
      <c r="BH222" s="945">
        <v>0</v>
      </c>
      <c r="BI222" s="945">
        <v>0</v>
      </c>
      <c r="BJ222" s="945">
        <v>0</v>
      </c>
      <c r="BK222" s="945">
        <v>0</v>
      </c>
      <c r="BL222" s="945">
        <v>0</v>
      </c>
      <c r="BM222" s="945">
        <v>0</v>
      </c>
      <c r="BN222" s="945">
        <v>0</v>
      </c>
      <c r="BO222" s="945">
        <v>0</v>
      </c>
      <c r="BP222" s="945">
        <v>-227738</v>
      </c>
      <c r="BQ222" s="945">
        <v>-182190</v>
      </c>
      <c r="BR222" s="945">
        <v>-40993</v>
      </c>
      <c r="BS222" s="945">
        <v>-4555</v>
      </c>
      <c r="BT222" s="945">
        <v>-455476</v>
      </c>
      <c r="BU222" s="945">
        <v>27684174</v>
      </c>
      <c r="BV222" s="945">
        <v>-588541</v>
      </c>
      <c r="BW222" s="945">
        <v>0</v>
      </c>
      <c r="BX222" s="945">
        <v>0</v>
      </c>
      <c r="BY222" s="945">
        <v>0</v>
      </c>
      <c r="BZ222" s="945">
        <v>42594</v>
      </c>
      <c r="CA222" s="945">
        <v>-1760659</v>
      </c>
      <c r="CB222" s="945">
        <v>0</v>
      </c>
      <c r="CC222" s="945">
        <v>-1485791</v>
      </c>
      <c r="CD222" s="945">
        <v>-746190</v>
      </c>
      <c r="CE222" s="945">
        <v>-2231981</v>
      </c>
      <c r="CF222" s="945">
        <v>-1200586</v>
      </c>
      <c r="CG222" s="945">
        <v>-600292</v>
      </c>
      <c r="CH222" s="945">
        <v>-480235</v>
      </c>
      <c r="CI222" s="945">
        <v>-108053</v>
      </c>
      <c r="CJ222" s="945">
        <v>-12007</v>
      </c>
      <c r="CK222" s="945">
        <v>-8004099</v>
      </c>
      <c r="CL222" s="945">
        <v>644483</v>
      </c>
      <c r="CM222" s="945">
        <v>-3023773</v>
      </c>
      <c r="CN222" s="945">
        <v>-137538</v>
      </c>
      <c r="CO222" s="945">
        <v>-25102</v>
      </c>
      <c r="CP222" s="945">
        <v>-25102</v>
      </c>
      <c r="CQ222" s="945">
        <v>-48339</v>
      </c>
      <c r="CR222" s="945">
        <v>-804738</v>
      </c>
      <c r="CS222" s="945">
        <v>-827926</v>
      </c>
      <c r="CT222" s="945">
        <v>-113332</v>
      </c>
      <c r="CU222" s="945">
        <v>-886</v>
      </c>
      <c r="CV222" s="945">
        <v>-11878</v>
      </c>
      <c r="CW222" s="945">
        <v>0</v>
      </c>
      <c r="CX222" s="945">
        <v>0</v>
      </c>
      <c r="CY222" s="945">
        <v>-6105800</v>
      </c>
      <c r="CZ222" s="945">
        <v>0</v>
      </c>
      <c r="DA222" s="945">
        <v>26817085</v>
      </c>
      <c r="DB222" s="945">
        <v>47921812</v>
      </c>
      <c r="DC222" s="945">
        <v>25176354</v>
      </c>
      <c r="DD222" s="945">
        <v>-100761</v>
      </c>
      <c r="DE222" s="945">
        <v>2565296</v>
      </c>
      <c r="DF222" s="945">
        <v>-578311</v>
      </c>
      <c r="DG222" s="945">
        <v>0</v>
      </c>
      <c r="DH222" s="945">
        <v>-1607757</v>
      </c>
      <c r="DI222" s="945">
        <v>-1200586</v>
      </c>
      <c r="DJ222" s="1269" t="s">
        <v>914</v>
      </c>
      <c r="DK222" s="205"/>
      <c r="DL222" t="s">
        <v>913</v>
      </c>
      <c r="DM222" t="s">
        <v>913</v>
      </c>
      <c r="DN222" s="1419" t="s">
        <v>5499</v>
      </c>
      <c r="DO222" s="194" t="s">
        <v>4389</v>
      </c>
      <c r="DP222" s="1253" t="s">
        <v>4473</v>
      </c>
    </row>
    <row r="223" spans="1:120" s="194" customFormat="1" x14ac:dyDescent="0.25">
      <c r="A223" s="779">
        <v>219</v>
      </c>
      <c r="B223" s="706" t="s">
        <v>512</v>
      </c>
      <c r="C223" s="1255" t="s">
        <v>513</v>
      </c>
      <c r="D223" s="945">
        <v>107700</v>
      </c>
      <c r="E223" s="945">
        <v>501639</v>
      </c>
      <c r="F223" s="945">
        <v>0</v>
      </c>
      <c r="G223" s="945">
        <v>107700</v>
      </c>
      <c r="H223" s="945">
        <v>0</v>
      </c>
      <c r="I223" s="945">
        <v>353066</v>
      </c>
      <c r="J223" s="945">
        <v>67584</v>
      </c>
      <c r="K223" s="945">
        <v>0</v>
      </c>
      <c r="L223" s="945">
        <v>0</v>
      </c>
      <c r="M223" s="945">
        <v>0</v>
      </c>
      <c r="N223" s="945">
        <v>0</v>
      </c>
      <c r="O223" s="945">
        <v>0</v>
      </c>
      <c r="P223" s="945">
        <v>0</v>
      </c>
      <c r="Q223" s="945">
        <v>0</v>
      </c>
      <c r="R223" s="945">
        <v>9372850</v>
      </c>
      <c r="S223" s="945">
        <v>0</v>
      </c>
      <c r="T223" s="945">
        <v>892354</v>
      </c>
      <c r="U223" s="945">
        <v>223088</v>
      </c>
      <c r="V223" s="945">
        <v>0</v>
      </c>
      <c r="W223" s="945">
        <v>48739</v>
      </c>
      <c r="X223" s="945">
        <v>12185</v>
      </c>
      <c r="Y223" s="945">
        <v>0</v>
      </c>
      <c r="Z223" s="945">
        <v>1586</v>
      </c>
      <c r="AA223" s="945">
        <v>396</v>
      </c>
      <c r="AB223" s="945">
        <v>0</v>
      </c>
      <c r="AC223" s="945">
        <v>6298</v>
      </c>
      <c r="AD223" s="945">
        <v>1574</v>
      </c>
      <c r="AE223" s="945">
        <v>0</v>
      </c>
      <c r="AF223" s="945">
        <v>6915</v>
      </c>
      <c r="AG223" s="945">
        <v>1729</v>
      </c>
      <c r="AH223" s="945">
        <v>0</v>
      </c>
      <c r="AI223" s="945">
        <v>600</v>
      </c>
      <c r="AJ223" s="945">
        <v>150</v>
      </c>
      <c r="AK223" s="945">
        <v>0</v>
      </c>
      <c r="AL223" s="945">
        <v>93159</v>
      </c>
      <c r="AM223" s="945">
        <v>23290</v>
      </c>
      <c r="AN223" s="945">
        <v>0</v>
      </c>
      <c r="AO223" s="945">
        <v>811558</v>
      </c>
      <c r="AP223" s="945">
        <v>202890</v>
      </c>
      <c r="AQ223" s="945">
        <v>0</v>
      </c>
      <c r="AR223" s="945">
        <v>2466522</v>
      </c>
      <c r="AS223" s="945">
        <v>1976310</v>
      </c>
      <c r="AT223" s="945">
        <v>490212</v>
      </c>
      <c r="AU223" s="945">
        <v>0</v>
      </c>
      <c r="AV223" s="945">
        <v>534333</v>
      </c>
      <c r="AW223" s="945">
        <v>427466</v>
      </c>
      <c r="AX223" s="945">
        <v>106867</v>
      </c>
      <c r="AY223" s="945">
        <v>0</v>
      </c>
      <c r="AZ223" s="945">
        <v>3000855</v>
      </c>
      <c r="BA223" s="945">
        <v>2403776</v>
      </c>
      <c r="BB223" s="945">
        <v>597079</v>
      </c>
      <c r="BC223" s="945">
        <v>0</v>
      </c>
      <c r="BD223" s="945">
        <v>0</v>
      </c>
      <c r="BE223" s="945">
        <v>0</v>
      </c>
      <c r="BF223" s="945">
        <v>0</v>
      </c>
      <c r="BG223" s="945">
        <v>0</v>
      </c>
      <c r="BH223" s="945">
        <v>0</v>
      </c>
      <c r="BI223" s="945">
        <v>0</v>
      </c>
      <c r="BJ223" s="945">
        <v>0</v>
      </c>
      <c r="BK223" s="945">
        <v>0</v>
      </c>
      <c r="BL223" s="945">
        <v>0</v>
      </c>
      <c r="BM223" s="945">
        <v>0</v>
      </c>
      <c r="BN223" s="945">
        <v>0</v>
      </c>
      <c r="BO223" s="945">
        <v>0</v>
      </c>
      <c r="BP223" s="945">
        <v>479361</v>
      </c>
      <c r="BQ223" s="945">
        <v>383489</v>
      </c>
      <c r="BR223" s="945">
        <v>95872</v>
      </c>
      <c r="BS223" s="945">
        <v>0</v>
      </c>
      <c r="BT223" s="945">
        <v>958723</v>
      </c>
      <c r="BU223" s="945">
        <v>25419692</v>
      </c>
      <c r="BV223" s="945">
        <v>-96331</v>
      </c>
      <c r="BW223" s="945">
        <v>0</v>
      </c>
      <c r="BX223" s="945">
        <v>34643</v>
      </c>
      <c r="BY223" s="945">
        <v>0</v>
      </c>
      <c r="BZ223" s="945">
        <v>5739</v>
      </c>
      <c r="CA223" s="945">
        <v>-638000</v>
      </c>
      <c r="CB223" s="945">
        <v>0</v>
      </c>
      <c r="CC223" s="945">
        <v>-158357</v>
      </c>
      <c r="CD223" s="945">
        <v>-185643</v>
      </c>
      <c r="CE223" s="945">
        <v>-344000</v>
      </c>
      <c r="CF223" s="945">
        <v>1746974</v>
      </c>
      <c r="CG223" s="945">
        <v>873487</v>
      </c>
      <c r="CH223" s="945">
        <v>698789</v>
      </c>
      <c r="CI223" s="945">
        <v>174698</v>
      </c>
      <c r="CJ223" s="945">
        <v>0</v>
      </c>
      <c r="CK223" s="945">
        <v>-3256005</v>
      </c>
      <c r="CL223" s="945">
        <v>560830</v>
      </c>
      <c r="CM223" s="945">
        <v>-1617230</v>
      </c>
      <c r="CN223" s="945">
        <v>-57230</v>
      </c>
      <c r="CO223" s="945">
        <v>-19386</v>
      </c>
      <c r="CP223" s="945">
        <v>-19386</v>
      </c>
      <c r="CQ223" s="945">
        <v>-15743</v>
      </c>
      <c r="CR223" s="945">
        <v>0</v>
      </c>
      <c r="CS223" s="945">
        <v>-322567</v>
      </c>
      <c r="CT223" s="945">
        <v>-73005</v>
      </c>
      <c r="CU223" s="945">
        <v>-190998</v>
      </c>
      <c r="CV223" s="945">
        <v>-7343</v>
      </c>
      <c r="CW223" s="945">
        <v>0</v>
      </c>
      <c r="CX223" s="945">
        <v>0</v>
      </c>
      <c r="CY223" s="945">
        <v>-1959113</v>
      </c>
      <c r="CZ223" s="945">
        <v>0</v>
      </c>
      <c r="DA223" s="945">
        <v>24974393</v>
      </c>
      <c r="DB223" s="945">
        <v>33184322</v>
      </c>
      <c r="DC223" s="945">
        <v>23979736</v>
      </c>
      <c r="DD223" s="945">
        <v>-1214331</v>
      </c>
      <c r="DE223" s="945">
        <v>3283246</v>
      </c>
      <c r="DF223" s="945">
        <v>-578640</v>
      </c>
      <c r="DG223" s="945">
        <v>0</v>
      </c>
      <c r="DH223" s="945">
        <v>-1473369</v>
      </c>
      <c r="DI223" s="945">
        <v>1746970</v>
      </c>
      <c r="DJ223" s="205"/>
      <c r="DK223" s="205"/>
      <c r="DL223" t="s">
        <v>913</v>
      </c>
      <c r="DM223" t="s">
        <v>914</v>
      </c>
      <c r="DN223" s="1419" t="s">
        <v>5499</v>
      </c>
      <c r="DO223" s="194" t="s">
        <v>4390</v>
      </c>
      <c r="DP223" s="1253" t="s">
        <v>4469</v>
      </c>
    </row>
    <row r="224" spans="1:120" s="194" customFormat="1" x14ac:dyDescent="0.25">
      <c r="A224" s="199">
        <v>220</v>
      </c>
      <c r="B224" s="706" t="s">
        <v>514</v>
      </c>
      <c r="C224" s="1255" t="s">
        <v>515</v>
      </c>
      <c r="D224" s="945">
        <v>174979</v>
      </c>
      <c r="E224" s="945">
        <v>721359</v>
      </c>
      <c r="F224" s="945">
        <v>0</v>
      </c>
      <c r="G224" s="945">
        <v>174979</v>
      </c>
      <c r="H224" s="945">
        <v>0</v>
      </c>
      <c r="I224" s="945">
        <v>348135</v>
      </c>
      <c r="J224" s="945">
        <v>182</v>
      </c>
      <c r="K224" s="945">
        <v>0</v>
      </c>
      <c r="L224" s="945">
        <v>0</v>
      </c>
      <c r="M224" s="945">
        <v>0</v>
      </c>
      <c r="N224" s="945">
        <v>0</v>
      </c>
      <c r="O224" s="945">
        <v>0</v>
      </c>
      <c r="P224" s="945">
        <v>0</v>
      </c>
      <c r="Q224" s="945">
        <v>0</v>
      </c>
      <c r="R224" s="945">
        <v>19705400</v>
      </c>
      <c r="S224" s="945">
        <v>0</v>
      </c>
      <c r="T224" s="945">
        <v>1420832</v>
      </c>
      <c r="U224" s="945">
        <v>355208</v>
      </c>
      <c r="V224" s="945">
        <v>0</v>
      </c>
      <c r="W224" s="945">
        <v>102468</v>
      </c>
      <c r="X224" s="945">
        <v>25617</v>
      </c>
      <c r="Y224" s="945">
        <v>0</v>
      </c>
      <c r="Z224" s="945">
        <v>0</v>
      </c>
      <c r="AA224" s="945">
        <v>0</v>
      </c>
      <c r="AB224" s="945">
        <v>0</v>
      </c>
      <c r="AC224" s="945">
        <v>3962</v>
      </c>
      <c r="AD224" s="945">
        <v>991</v>
      </c>
      <c r="AE224" s="945">
        <v>0</v>
      </c>
      <c r="AF224" s="945">
        <v>14430</v>
      </c>
      <c r="AG224" s="945">
        <v>3607</v>
      </c>
      <c r="AH224" s="945">
        <v>0</v>
      </c>
      <c r="AI224" s="945">
        <v>1200</v>
      </c>
      <c r="AJ224" s="945">
        <v>300</v>
      </c>
      <c r="AK224" s="945">
        <v>0</v>
      </c>
      <c r="AL224" s="945">
        <v>138926</v>
      </c>
      <c r="AM224" s="945">
        <v>34732</v>
      </c>
      <c r="AN224" s="945">
        <v>0</v>
      </c>
      <c r="AO224" s="945">
        <v>1360581</v>
      </c>
      <c r="AP224" s="945">
        <v>340145</v>
      </c>
      <c r="AQ224" s="945">
        <v>0</v>
      </c>
      <c r="AR224" s="945">
        <v>4083215</v>
      </c>
      <c r="AS224" s="945">
        <v>3279815</v>
      </c>
      <c r="AT224" s="945">
        <v>803400</v>
      </c>
      <c r="AU224" s="945">
        <v>0</v>
      </c>
      <c r="AV224" s="945">
        <v>862868</v>
      </c>
      <c r="AW224" s="945">
        <v>690294</v>
      </c>
      <c r="AX224" s="945">
        <v>172574</v>
      </c>
      <c r="AY224" s="945">
        <v>0</v>
      </c>
      <c r="AZ224" s="945">
        <v>4946083</v>
      </c>
      <c r="BA224" s="945">
        <v>3970109</v>
      </c>
      <c r="BB224" s="945">
        <v>975974</v>
      </c>
      <c r="BC224" s="945">
        <v>0</v>
      </c>
      <c r="BD224" s="945">
        <v>0</v>
      </c>
      <c r="BE224" s="945">
        <v>0</v>
      </c>
      <c r="BF224" s="945">
        <v>0</v>
      </c>
      <c r="BG224" s="945">
        <v>0</v>
      </c>
      <c r="BH224" s="945">
        <v>0</v>
      </c>
      <c r="BI224" s="945">
        <v>0</v>
      </c>
      <c r="BJ224" s="945">
        <v>0</v>
      </c>
      <c r="BK224" s="945">
        <v>0</v>
      </c>
      <c r="BL224" s="945">
        <v>0</v>
      </c>
      <c r="BM224" s="945">
        <v>0</v>
      </c>
      <c r="BN224" s="945">
        <v>0</v>
      </c>
      <c r="BO224" s="945">
        <v>0</v>
      </c>
      <c r="BP224" s="945">
        <v>-501152</v>
      </c>
      <c r="BQ224" s="945">
        <v>-400922</v>
      </c>
      <c r="BR224" s="945">
        <v>-100230</v>
      </c>
      <c r="BS224" s="945">
        <v>0</v>
      </c>
      <c r="BT224" s="945">
        <v>-1002304</v>
      </c>
      <c r="BU224" s="945">
        <v>41993512</v>
      </c>
      <c r="BV224" s="945">
        <v>-148000</v>
      </c>
      <c r="BW224" s="945">
        <v>0</v>
      </c>
      <c r="BX224" s="945">
        <v>239853</v>
      </c>
      <c r="BY224" s="945">
        <v>0</v>
      </c>
      <c r="BZ224" s="945">
        <v>0</v>
      </c>
      <c r="CA224" s="945">
        <v>-534000</v>
      </c>
      <c r="CB224" s="945">
        <v>0</v>
      </c>
      <c r="CC224" s="945">
        <v>-1244160</v>
      </c>
      <c r="CD224" s="945">
        <v>-420403</v>
      </c>
      <c r="CE224" s="945">
        <v>-1664563</v>
      </c>
      <c r="CF224" s="945">
        <v>2580202</v>
      </c>
      <c r="CG224" s="945">
        <v>1290104</v>
      </c>
      <c r="CH224" s="945">
        <v>1032080</v>
      </c>
      <c r="CI224" s="945">
        <v>258020</v>
      </c>
      <c r="CJ224" s="945">
        <v>0</v>
      </c>
      <c r="CK224" s="945">
        <v>-5006497</v>
      </c>
      <c r="CL224" s="945">
        <v>959725</v>
      </c>
      <c r="CM224" s="945">
        <v>-4021796</v>
      </c>
      <c r="CN224" s="945">
        <v>-151347</v>
      </c>
      <c r="CO224" s="945">
        <v>-37297</v>
      </c>
      <c r="CP224" s="945">
        <v>-37297</v>
      </c>
      <c r="CQ224" s="945">
        <v>-9905</v>
      </c>
      <c r="CR224" s="945">
        <v>0</v>
      </c>
      <c r="CS224" s="945">
        <v>-2238726</v>
      </c>
      <c r="CT224" s="945">
        <v>-28919</v>
      </c>
      <c r="CU224" s="945">
        <v>-201400</v>
      </c>
      <c r="CV224" s="945">
        <v>-1505</v>
      </c>
      <c r="CW224" s="945">
        <v>0</v>
      </c>
      <c r="CX224" s="945">
        <v>-31028</v>
      </c>
      <c r="CY224" s="945">
        <v>-3625161</v>
      </c>
      <c r="CZ224" s="945">
        <v>0</v>
      </c>
      <c r="DA224" s="945">
        <v>43279889</v>
      </c>
      <c r="DB224" s="945">
        <v>54797606</v>
      </c>
      <c r="DC224" s="945">
        <v>38180888</v>
      </c>
      <c r="DD224" s="945">
        <v>0</v>
      </c>
      <c r="DE224" s="945">
        <v>1548995</v>
      </c>
      <c r="DF224" s="945">
        <v>-124240</v>
      </c>
      <c r="DG224" s="945">
        <v>0</v>
      </c>
      <c r="DH224" s="945">
        <v>-557600</v>
      </c>
      <c r="DI224" s="945">
        <v>2159240</v>
      </c>
      <c r="DJ224" s="205"/>
      <c r="DK224" s="205"/>
      <c r="DL224" t="s">
        <v>913</v>
      </c>
      <c r="DM224" t="s">
        <v>914</v>
      </c>
      <c r="DN224" s="1419" t="s">
        <v>5499</v>
      </c>
      <c r="DO224" s="194" t="s">
        <v>4391</v>
      </c>
      <c r="DP224" s="1253" t="s">
        <v>4469</v>
      </c>
    </row>
    <row r="225" spans="1:120" s="194" customFormat="1" x14ac:dyDescent="0.25">
      <c r="A225" s="779">
        <v>221</v>
      </c>
      <c r="B225" s="706" t="s">
        <v>516</v>
      </c>
      <c r="C225" s="1255" t="s">
        <v>517</v>
      </c>
      <c r="D225" s="945">
        <v>179556</v>
      </c>
      <c r="E225" s="945">
        <v>1085625</v>
      </c>
      <c r="F225" s="945">
        <v>2194</v>
      </c>
      <c r="G225" s="945">
        <v>179556</v>
      </c>
      <c r="H225" s="945">
        <v>571761</v>
      </c>
      <c r="I225" s="945">
        <v>690455</v>
      </c>
      <c r="J225" s="945">
        <v>0</v>
      </c>
      <c r="K225" s="945">
        <v>0</v>
      </c>
      <c r="L225" s="945">
        <v>0</v>
      </c>
      <c r="M225" s="945">
        <v>0</v>
      </c>
      <c r="N225" s="945">
        <v>162435</v>
      </c>
      <c r="O225" s="945">
        <v>0</v>
      </c>
      <c r="P225" s="945">
        <v>0</v>
      </c>
      <c r="Q225" s="945">
        <v>0</v>
      </c>
      <c r="R225" s="945">
        <v>13091850</v>
      </c>
      <c r="S225" s="945">
        <v>70000</v>
      </c>
      <c r="T225" s="945">
        <v>1360066</v>
      </c>
      <c r="U225" s="945">
        <v>339143</v>
      </c>
      <c r="V225" s="945">
        <v>0</v>
      </c>
      <c r="W225" s="945">
        <v>68988</v>
      </c>
      <c r="X225" s="945">
        <v>17019</v>
      </c>
      <c r="Y225" s="945">
        <v>0</v>
      </c>
      <c r="Z225" s="945">
        <v>0</v>
      </c>
      <c r="AA225" s="945">
        <v>0</v>
      </c>
      <c r="AB225" s="945">
        <v>0</v>
      </c>
      <c r="AC225" s="945">
        <v>5056</v>
      </c>
      <c r="AD225" s="945">
        <v>1264</v>
      </c>
      <c r="AE225" s="945">
        <v>0</v>
      </c>
      <c r="AF225" s="945">
        <v>9558</v>
      </c>
      <c r="AG225" s="945">
        <v>2389</v>
      </c>
      <c r="AH225" s="945">
        <v>0</v>
      </c>
      <c r="AI225" s="945">
        <v>0</v>
      </c>
      <c r="AJ225" s="945">
        <v>0</v>
      </c>
      <c r="AK225" s="945">
        <v>0</v>
      </c>
      <c r="AL225" s="945">
        <v>136364</v>
      </c>
      <c r="AM225" s="945">
        <v>34091</v>
      </c>
      <c r="AN225" s="945">
        <v>0</v>
      </c>
      <c r="AO225" s="945">
        <v>1465881</v>
      </c>
      <c r="AP225" s="945">
        <v>356088</v>
      </c>
      <c r="AQ225" s="945">
        <v>0</v>
      </c>
      <c r="AR225" s="945">
        <v>3489901</v>
      </c>
      <c r="AS225" s="945">
        <v>2844398</v>
      </c>
      <c r="AT225" s="945">
        <v>645503</v>
      </c>
      <c r="AU225" s="945">
        <v>0</v>
      </c>
      <c r="AV225" s="945">
        <v>861632</v>
      </c>
      <c r="AW225" s="945">
        <v>691047</v>
      </c>
      <c r="AX225" s="945">
        <v>170585</v>
      </c>
      <c r="AY225" s="945">
        <v>0</v>
      </c>
      <c r="AZ225" s="945">
        <v>4351533</v>
      </c>
      <c r="BA225" s="945">
        <v>3535445</v>
      </c>
      <c r="BB225" s="945">
        <v>816088</v>
      </c>
      <c r="BC225" s="945">
        <v>0</v>
      </c>
      <c r="BD225" s="945">
        <v>0</v>
      </c>
      <c r="BE225" s="945">
        <v>0</v>
      </c>
      <c r="BF225" s="945">
        <v>0</v>
      </c>
      <c r="BG225" s="945">
        <v>0</v>
      </c>
      <c r="BH225" s="945">
        <v>0</v>
      </c>
      <c r="BI225" s="945">
        <v>0</v>
      </c>
      <c r="BJ225" s="945">
        <v>0</v>
      </c>
      <c r="BK225" s="945">
        <v>0</v>
      </c>
      <c r="BL225" s="945">
        <v>0</v>
      </c>
      <c r="BM225" s="945">
        <v>0</v>
      </c>
      <c r="BN225" s="945">
        <v>0</v>
      </c>
      <c r="BO225" s="945">
        <v>0</v>
      </c>
      <c r="BP225" s="945">
        <v>143527</v>
      </c>
      <c r="BQ225" s="945">
        <v>114822</v>
      </c>
      <c r="BR225" s="945">
        <v>28705</v>
      </c>
      <c r="BS225" s="945">
        <v>0</v>
      </c>
      <c r="BT225" s="945">
        <v>287054</v>
      </c>
      <c r="BU225" s="945">
        <v>33927821</v>
      </c>
      <c r="BV225" s="945">
        <v>9878</v>
      </c>
      <c r="BW225" s="945">
        <v>0</v>
      </c>
      <c r="BX225" s="945">
        <v>5688</v>
      </c>
      <c r="BY225" s="945">
        <v>0</v>
      </c>
      <c r="BZ225" s="945">
        <v>8256</v>
      </c>
      <c r="CA225" s="945">
        <v>-405199</v>
      </c>
      <c r="CB225" s="945">
        <v>0</v>
      </c>
      <c r="CC225" s="945">
        <v>-3224508</v>
      </c>
      <c r="CD225" s="945">
        <v>-89493</v>
      </c>
      <c r="CE225" s="945">
        <v>-3314001</v>
      </c>
      <c r="CF225" s="945">
        <v>164092</v>
      </c>
      <c r="CG225" s="945">
        <v>82047</v>
      </c>
      <c r="CH225" s="945">
        <v>65637</v>
      </c>
      <c r="CI225" s="945">
        <v>16408</v>
      </c>
      <c r="CJ225" s="945">
        <v>0</v>
      </c>
      <c r="CK225" s="945">
        <v>-4839758</v>
      </c>
      <c r="CL225" s="945">
        <v>851943</v>
      </c>
      <c r="CM225" s="945">
        <v>-5318965</v>
      </c>
      <c r="CN225" s="945">
        <v>-83257</v>
      </c>
      <c r="CO225" s="945">
        <v>-48014</v>
      </c>
      <c r="CP225" s="945">
        <v>-64705</v>
      </c>
      <c r="CQ225" s="945">
        <v>-12863</v>
      </c>
      <c r="CR225" s="945">
        <v>-1214</v>
      </c>
      <c r="CS225" s="945">
        <v>-777730</v>
      </c>
      <c r="CT225" s="945">
        <v>-121447</v>
      </c>
      <c r="CU225" s="945">
        <v>-127913</v>
      </c>
      <c r="CV225" s="945">
        <v>-4358</v>
      </c>
      <c r="CW225" s="945">
        <v>0</v>
      </c>
      <c r="CX225" s="945">
        <v>-16691</v>
      </c>
      <c r="CY225" s="945">
        <v>-3380105</v>
      </c>
      <c r="CZ225" s="945">
        <v>-521651</v>
      </c>
      <c r="DA225" s="945">
        <v>30061392</v>
      </c>
      <c r="DB225" s="945">
        <v>48496643</v>
      </c>
      <c r="DC225" s="945">
        <v>30953782</v>
      </c>
      <c r="DD225" s="945">
        <v>-36315</v>
      </c>
      <c r="DE225" s="945">
        <v>863680</v>
      </c>
      <c r="DF225" s="945">
        <v>-94137</v>
      </c>
      <c r="DG225" s="945">
        <v>0</v>
      </c>
      <c r="DH225" s="945">
        <v>-2215288</v>
      </c>
      <c r="DI225" s="945">
        <v>164092</v>
      </c>
      <c r="DJ225" s="205"/>
      <c r="DK225" s="205"/>
      <c r="DL225" t="s">
        <v>913</v>
      </c>
      <c r="DM225" t="s">
        <v>914</v>
      </c>
      <c r="DN225" s="1419" t="s">
        <v>5499</v>
      </c>
      <c r="DO225" s="194" t="s">
        <v>4392</v>
      </c>
      <c r="DP225" s="1253" t="s">
        <v>4470</v>
      </c>
    </row>
    <row r="226" spans="1:120" s="194" customFormat="1" x14ac:dyDescent="0.25">
      <c r="A226" s="199">
        <v>222</v>
      </c>
      <c r="B226" s="706" t="s">
        <v>518</v>
      </c>
      <c r="C226" s="1255" t="s">
        <v>519</v>
      </c>
      <c r="D226" s="945">
        <v>184503</v>
      </c>
      <c r="E226" s="945">
        <v>1263784</v>
      </c>
      <c r="F226" s="945">
        <v>0</v>
      </c>
      <c r="G226" s="945">
        <v>184503</v>
      </c>
      <c r="H226" s="945">
        <v>80665</v>
      </c>
      <c r="I226" s="945">
        <v>358249</v>
      </c>
      <c r="J226" s="945">
        <v>0</v>
      </c>
      <c r="K226" s="945">
        <v>0</v>
      </c>
      <c r="L226" s="945">
        <v>0</v>
      </c>
      <c r="M226" s="945">
        <v>0</v>
      </c>
      <c r="N226" s="945">
        <v>0</v>
      </c>
      <c r="O226" s="945">
        <v>0</v>
      </c>
      <c r="P226" s="945">
        <v>0</v>
      </c>
      <c r="Q226" s="945">
        <v>0</v>
      </c>
      <c r="R226" s="945">
        <v>20031900</v>
      </c>
      <c r="S226" s="945">
        <v>0</v>
      </c>
      <c r="T226" s="945">
        <v>1265900</v>
      </c>
      <c r="U226" s="945">
        <v>316475</v>
      </c>
      <c r="V226" s="945">
        <v>0</v>
      </c>
      <c r="W226" s="945">
        <v>104166</v>
      </c>
      <c r="X226" s="945">
        <v>26041</v>
      </c>
      <c r="Y226" s="945">
        <v>0</v>
      </c>
      <c r="Z226" s="945">
        <v>0</v>
      </c>
      <c r="AA226" s="945">
        <v>0</v>
      </c>
      <c r="AB226" s="945">
        <v>0</v>
      </c>
      <c r="AC226" s="945">
        <v>4918</v>
      </c>
      <c r="AD226" s="945">
        <v>1230</v>
      </c>
      <c r="AE226" s="945">
        <v>0</v>
      </c>
      <c r="AF226" s="945">
        <v>12439</v>
      </c>
      <c r="AG226" s="945">
        <v>3110</v>
      </c>
      <c r="AH226" s="945">
        <v>0</v>
      </c>
      <c r="AI226" s="945">
        <v>0</v>
      </c>
      <c r="AJ226" s="945">
        <v>0</v>
      </c>
      <c r="AK226" s="945">
        <v>0</v>
      </c>
      <c r="AL226" s="945">
        <v>256844</v>
      </c>
      <c r="AM226" s="945">
        <v>64211</v>
      </c>
      <c r="AN226" s="945">
        <v>0</v>
      </c>
      <c r="AO226" s="945">
        <v>1761779</v>
      </c>
      <c r="AP226" s="945">
        <v>440445</v>
      </c>
      <c r="AQ226" s="945">
        <v>0</v>
      </c>
      <c r="AR226" s="945">
        <v>4670633</v>
      </c>
      <c r="AS226" s="945">
        <v>3752639</v>
      </c>
      <c r="AT226" s="945">
        <v>917994</v>
      </c>
      <c r="AU226" s="945">
        <v>0</v>
      </c>
      <c r="AV226" s="945">
        <v>958732</v>
      </c>
      <c r="AW226" s="945">
        <v>766986</v>
      </c>
      <c r="AX226" s="945">
        <v>191746</v>
      </c>
      <c r="AY226" s="945">
        <v>0</v>
      </c>
      <c r="AZ226" s="945">
        <v>5629365</v>
      </c>
      <c r="BA226" s="945">
        <v>4519625</v>
      </c>
      <c r="BB226" s="945">
        <v>1109740</v>
      </c>
      <c r="BC226" s="945">
        <v>0</v>
      </c>
      <c r="BD226" s="945">
        <v>0</v>
      </c>
      <c r="BE226" s="945">
        <v>0</v>
      </c>
      <c r="BF226" s="945">
        <v>0</v>
      </c>
      <c r="BG226" s="945">
        <v>0</v>
      </c>
      <c r="BH226" s="945">
        <v>0</v>
      </c>
      <c r="BI226" s="945">
        <v>0</v>
      </c>
      <c r="BJ226" s="945">
        <v>0</v>
      </c>
      <c r="BK226" s="945">
        <v>0</v>
      </c>
      <c r="BL226" s="945">
        <v>0</v>
      </c>
      <c r="BM226" s="945">
        <v>0</v>
      </c>
      <c r="BN226" s="945">
        <v>0</v>
      </c>
      <c r="BO226" s="945">
        <v>0</v>
      </c>
      <c r="BP226" s="945">
        <v>280339</v>
      </c>
      <c r="BQ226" s="945">
        <v>224271</v>
      </c>
      <c r="BR226" s="945">
        <v>56068</v>
      </c>
      <c r="BS226" s="945">
        <v>0</v>
      </c>
      <c r="BT226" s="945">
        <v>560677</v>
      </c>
      <c r="BU226" s="945">
        <v>48567002</v>
      </c>
      <c r="BV226" s="945">
        <v>-1301270</v>
      </c>
      <c r="BW226" s="945">
        <v>0</v>
      </c>
      <c r="BX226" s="945">
        <v>22317</v>
      </c>
      <c r="BY226" s="945">
        <v>1175</v>
      </c>
      <c r="BZ226" s="945">
        <v>36736</v>
      </c>
      <c r="CA226" s="945">
        <v>-6559760</v>
      </c>
      <c r="CB226" s="945">
        <v>0</v>
      </c>
      <c r="CC226" s="945">
        <v>-1080589</v>
      </c>
      <c r="CD226" s="945">
        <v>-4488959</v>
      </c>
      <c r="CE226" s="945">
        <v>-5569548</v>
      </c>
      <c r="CF226" s="945">
        <v>1982981</v>
      </c>
      <c r="CG226" s="945">
        <v>991490</v>
      </c>
      <c r="CH226" s="945">
        <v>793193</v>
      </c>
      <c r="CI226" s="945">
        <v>198297</v>
      </c>
      <c r="CJ226" s="945">
        <v>0</v>
      </c>
      <c r="CK226" s="945">
        <v>-4239159</v>
      </c>
      <c r="CL226" s="945">
        <v>1234632</v>
      </c>
      <c r="CM226" s="945">
        <v>-5575053</v>
      </c>
      <c r="CN226" s="945">
        <v>-68539</v>
      </c>
      <c r="CO226" s="945">
        <v>-33376</v>
      </c>
      <c r="CP226" s="945">
        <v>-15676</v>
      </c>
      <c r="CQ226" s="945">
        <v>-12399</v>
      </c>
      <c r="CR226" s="945">
        <v>0</v>
      </c>
      <c r="CS226" s="945">
        <v>-1537211</v>
      </c>
      <c r="CT226" s="945">
        <v>-196306</v>
      </c>
      <c r="CU226" s="945">
        <v>-16682</v>
      </c>
      <c r="CV226" s="945">
        <v>-8567</v>
      </c>
      <c r="CW226" s="945">
        <v>0</v>
      </c>
      <c r="CX226" s="945">
        <v>0</v>
      </c>
      <c r="CY226" s="945">
        <v>-4219325</v>
      </c>
      <c r="CZ226" s="945">
        <v>0</v>
      </c>
      <c r="DA226" s="945">
        <v>47922169</v>
      </c>
      <c r="DB226" s="945">
        <v>65436202</v>
      </c>
      <c r="DC226" s="945">
        <v>48642364</v>
      </c>
      <c r="DD226" s="945">
        <v>0</v>
      </c>
      <c r="DE226" s="945">
        <v>11675179</v>
      </c>
      <c r="DF226" s="945">
        <v>-4689236</v>
      </c>
      <c r="DG226" s="945">
        <v>0</v>
      </c>
      <c r="DH226" s="945">
        <v>-2578938</v>
      </c>
      <c r="DI226" s="945">
        <v>1982981</v>
      </c>
      <c r="DJ226" s="205"/>
      <c r="DK226" s="205"/>
      <c r="DL226" t="s">
        <v>913</v>
      </c>
      <c r="DM226" t="s">
        <v>914</v>
      </c>
      <c r="DN226" s="1419" t="s">
        <v>5499</v>
      </c>
      <c r="DO226" s="194" t="s">
        <v>4393</v>
      </c>
      <c r="DP226" s="1253" t="s">
        <v>4468</v>
      </c>
    </row>
    <row r="227" spans="1:120" s="194" customFormat="1" x14ac:dyDescent="0.25">
      <c r="A227" s="779">
        <v>223</v>
      </c>
      <c r="B227" s="706" t="s">
        <v>520</v>
      </c>
      <c r="C227" s="1255" t="s">
        <v>521</v>
      </c>
      <c r="D227" s="945">
        <v>131016</v>
      </c>
      <c r="E227" s="945">
        <v>1087388</v>
      </c>
      <c r="F227" s="945">
        <v>0</v>
      </c>
      <c r="G227" s="945">
        <v>131016</v>
      </c>
      <c r="H227" s="945">
        <v>115520</v>
      </c>
      <c r="I227" s="945">
        <v>2919</v>
      </c>
      <c r="J227" s="945">
        <v>0</v>
      </c>
      <c r="K227" s="945">
        <v>0</v>
      </c>
      <c r="L227" s="945">
        <v>0</v>
      </c>
      <c r="M227" s="945">
        <v>0</v>
      </c>
      <c r="N227" s="945">
        <v>0</v>
      </c>
      <c r="O227" s="945">
        <v>0</v>
      </c>
      <c r="P227" s="945">
        <v>0</v>
      </c>
      <c r="Q227" s="945">
        <v>0</v>
      </c>
      <c r="R227" s="945">
        <v>12826100</v>
      </c>
      <c r="S227" s="945">
        <v>0</v>
      </c>
      <c r="T227" s="945">
        <v>1109588</v>
      </c>
      <c r="U227" s="945">
        <v>249657</v>
      </c>
      <c r="V227" s="945">
        <v>27740</v>
      </c>
      <c r="W227" s="945">
        <v>66696</v>
      </c>
      <c r="X227" s="945">
        <v>15007</v>
      </c>
      <c r="Y227" s="945">
        <v>1667</v>
      </c>
      <c r="Z227" s="945">
        <v>0</v>
      </c>
      <c r="AA227" s="945">
        <v>0</v>
      </c>
      <c r="AB227" s="945">
        <v>0</v>
      </c>
      <c r="AC227" s="945">
        <v>0</v>
      </c>
      <c r="AD227" s="945">
        <v>0</v>
      </c>
      <c r="AE227" s="945">
        <v>0</v>
      </c>
      <c r="AF227" s="945">
        <v>0</v>
      </c>
      <c r="AG227" s="945">
        <v>0</v>
      </c>
      <c r="AH227" s="945">
        <v>0</v>
      </c>
      <c r="AI227" s="945">
        <v>0</v>
      </c>
      <c r="AJ227" s="945">
        <v>0</v>
      </c>
      <c r="AK227" s="945">
        <v>0</v>
      </c>
      <c r="AL227" s="945">
        <v>201063</v>
      </c>
      <c r="AM227" s="945">
        <v>45239</v>
      </c>
      <c r="AN227" s="945">
        <v>5027</v>
      </c>
      <c r="AO227" s="945">
        <v>1147645</v>
      </c>
      <c r="AP227" s="945">
        <v>258220</v>
      </c>
      <c r="AQ227" s="945">
        <v>28691</v>
      </c>
      <c r="AR227" s="945">
        <v>3873518</v>
      </c>
      <c r="AS227" s="945">
        <v>3102771</v>
      </c>
      <c r="AT227" s="945">
        <v>693672</v>
      </c>
      <c r="AU227" s="945">
        <v>77075</v>
      </c>
      <c r="AV227" s="945">
        <v>716533</v>
      </c>
      <c r="AW227" s="945">
        <v>573226</v>
      </c>
      <c r="AX227" s="945">
        <v>128976</v>
      </c>
      <c r="AY227" s="945">
        <v>14331</v>
      </c>
      <c r="AZ227" s="945">
        <v>4590051</v>
      </c>
      <c r="BA227" s="945">
        <v>3675997</v>
      </c>
      <c r="BB227" s="945">
        <v>822648</v>
      </c>
      <c r="BC227" s="945">
        <v>91406</v>
      </c>
      <c r="BD227" s="945">
        <v>0</v>
      </c>
      <c r="BE227" s="945">
        <v>0</v>
      </c>
      <c r="BF227" s="945">
        <v>0</v>
      </c>
      <c r="BG227" s="945">
        <v>0</v>
      </c>
      <c r="BH227" s="945">
        <v>0</v>
      </c>
      <c r="BI227" s="945">
        <v>0</v>
      </c>
      <c r="BJ227" s="945">
        <v>0</v>
      </c>
      <c r="BK227" s="945">
        <v>0</v>
      </c>
      <c r="BL227" s="945">
        <v>0</v>
      </c>
      <c r="BM227" s="945">
        <v>0</v>
      </c>
      <c r="BN227" s="945">
        <v>0</v>
      </c>
      <c r="BO227" s="945">
        <v>0</v>
      </c>
      <c r="BP227" s="945">
        <v>-231462</v>
      </c>
      <c r="BQ227" s="945">
        <v>-185169</v>
      </c>
      <c r="BR227" s="945">
        <v>-41663</v>
      </c>
      <c r="BS227" s="945">
        <v>-4629</v>
      </c>
      <c r="BT227" s="945">
        <v>-462923</v>
      </c>
      <c r="BU227" s="945">
        <v>41933784</v>
      </c>
      <c r="BV227" s="945">
        <v>59830</v>
      </c>
      <c r="BW227" s="945">
        <v>0</v>
      </c>
      <c r="BX227" s="945">
        <v>0</v>
      </c>
      <c r="BY227" s="945">
        <v>0</v>
      </c>
      <c r="BZ227" s="945">
        <v>22208</v>
      </c>
      <c r="CA227" s="945">
        <v>-2276938</v>
      </c>
      <c r="CB227" s="945">
        <v>0</v>
      </c>
      <c r="CC227" s="945">
        <v>-3639829</v>
      </c>
      <c r="CD227" s="945">
        <v>-1105133</v>
      </c>
      <c r="CE227" s="945">
        <v>-4744962</v>
      </c>
      <c r="CF227" s="945">
        <v>474094</v>
      </c>
      <c r="CG227" s="945">
        <v>237049</v>
      </c>
      <c r="CH227" s="945">
        <v>189635</v>
      </c>
      <c r="CI227" s="945">
        <v>42667</v>
      </c>
      <c r="CJ227" s="945">
        <v>4742</v>
      </c>
      <c r="CK227" s="945">
        <v>-3926175</v>
      </c>
      <c r="CL227" s="945">
        <v>964696</v>
      </c>
      <c r="CM227" s="945">
        <v>-2545961</v>
      </c>
      <c r="CN227" s="945">
        <v>-15526</v>
      </c>
      <c r="CO227" s="945">
        <v>0</v>
      </c>
      <c r="CP227" s="945">
        <v>-3406</v>
      </c>
      <c r="CQ227" s="945">
        <v>0</v>
      </c>
      <c r="CR227" s="945">
        <v>-20196</v>
      </c>
      <c r="CS227" s="945">
        <v>-584215</v>
      </c>
      <c r="CT227" s="945">
        <v>-123970</v>
      </c>
      <c r="CU227" s="945">
        <v>-29772</v>
      </c>
      <c r="CV227" s="945">
        <v>-1151</v>
      </c>
      <c r="CW227" s="945">
        <v>0</v>
      </c>
      <c r="CX227" s="945">
        <v>0</v>
      </c>
      <c r="CY227" s="945">
        <v>-2673260</v>
      </c>
      <c r="CZ227" s="945">
        <v>0</v>
      </c>
      <c r="DA227" s="945">
        <v>39219577</v>
      </c>
      <c r="DB227" s="945">
        <v>49171240</v>
      </c>
      <c r="DC227" s="945">
        <v>36524787</v>
      </c>
      <c r="DD227" s="945">
        <v>-266914</v>
      </c>
      <c r="DE227" s="945">
        <v>2903546</v>
      </c>
      <c r="DF227" s="945">
        <v>-1249803</v>
      </c>
      <c r="DG227" s="945">
        <v>-2281808</v>
      </c>
      <c r="DH227" s="945">
        <v>126069</v>
      </c>
      <c r="DI227" s="945">
        <v>474094</v>
      </c>
      <c r="DJ227" s="205"/>
      <c r="DK227" s="205"/>
      <c r="DL227" t="s">
        <v>913</v>
      </c>
      <c r="DM227" t="s">
        <v>913</v>
      </c>
      <c r="DN227" s="1419" t="s">
        <v>5499</v>
      </c>
      <c r="DO227" s="194" t="s">
        <v>4394</v>
      </c>
      <c r="DP227" s="1253" t="s">
        <v>4475</v>
      </c>
    </row>
    <row r="228" spans="1:120" s="194" customFormat="1" x14ac:dyDescent="0.25">
      <c r="A228" s="199">
        <v>224</v>
      </c>
      <c r="B228" s="706" t="s">
        <v>522</v>
      </c>
      <c r="C228" s="1255" t="s">
        <v>523</v>
      </c>
      <c r="D228" s="945">
        <v>109914</v>
      </c>
      <c r="E228" s="945">
        <v>1168422</v>
      </c>
      <c r="F228" s="945">
        <v>0</v>
      </c>
      <c r="G228" s="945">
        <v>109914</v>
      </c>
      <c r="H228" s="945">
        <v>6635538</v>
      </c>
      <c r="I228" s="945">
        <v>60992</v>
      </c>
      <c r="J228" s="945">
        <v>219961</v>
      </c>
      <c r="K228" s="945">
        <v>0</v>
      </c>
      <c r="L228" s="945">
        <v>0</v>
      </c>
      <c r="M228" s="945">
        <v>0</v>
      </c>
      <c r="N228" s="945">
        <v>0</v>
      </c>
      <c r="O228" s="945">
        <v>0</v>
      </c>
      <c r="P228" s="945">
        <v>0</v>
      </c>
      <c r="Q228" s="945">
        <v>0</v>
      </c>
      <c r="R228" s="945">
        <v>8057525</v>
      </c>
      <c r="S228" s="945">
        <v>0</v>
      </c>
      <c r="T228" s="945">
        <v>1002287</v>
      </c>
      <c r="U228" s="945">
        <v>225515</v>
      </c>
      <c r="V228" s="945">
        <v>25057</v>
      </c>
      <c r="W228" s="945">
        <v>41899</v>
      </c>
      <c r="X228" s="945">
        <v>9427</v>
      </c>
      <c r="Y228" s="945">
        <v>1047</v>
      </c>
      <c r="Z228" s="945">
        <v>0</v>
      </c>
      <c r="AA228" s="945">
        <v>0</v>
      </c>
      <c r="AB228" s="945">
        <v>0</v>
      </c>
      <c r="AC228" s="945">
        <v>1502</v>
      </c>
      <c r="AD228" s="945">
        <v>338</v>
      </c>
      <c r="AE228" s="945">
        <v>38</v>
      </c>
      <c r="AF228" s="945">
        <v>1329</v>
      </c>
      <c r="AG228" s="945">
        <v>299</v>
      </c>
      <c r="AH228" s="945">
        <v>33</v>
      </c>
      <c r="AI228" s="945">
        <v>0</v>
      </c>
      <c r="AJ228" s="945">
        <v>0</v>
      </c>
      <c r="AK228" s="945">
        <v>0</v>
      </c>
      <c r="AL228" s="945">
        <v>196118</v>
      </c>
      <c r="AM228" s="945">
        <v>44127</v>
      </c>
      <c r="AN228" s="945">
        <v>4903</v>
      </c>
      <c r="AO228" s="945">
        <v>1140664</v>
      </c>
      <c r="AP228" s="945">
        <v>256649</v>
      </c>
      <c r="AQ228" s="945">
        <v>28517</v>
      </c>
      <c r="AR228" s="945">
        <v>3666757</v>
      </c>
      <c r="AS228" s="945">
        <v>3125099</v>
      </c>
      <c r="AT228" s="945">
        <v>491453</v>
      </c>
      <c r="AU228" s="945">
        <v>50205</v>
      </c>
      <c r="AV228" s="945">
        <v>678476</v>
      </c>
      <c r="AW228" s="945">
        <v>542780</v>
      </c>
      <c r="AX228" s="945">
        <v>122126</v>
      </c>
      <c r="AY228" s="945">
        <v>13570</v>
      </c>
      <c r="AZ228" s="945">
        <v>4345233</v>
      </c>
      <c r="BA228" s="945">
        <v>3667879</v>
      </c>
      <c r="BB228" s="945">
        <v>613579</v>
      </c>
      <c r="BC228" s="945">
        <v>63775</v>
      </c>
      <c r="BD228" s="945">
        <v>0</v>
      </c>
      <c r="BE228" s="945">
        <v>0</v>
      </c>
      <c r="BF228" s="945">
        <v>0</v>
      </c>
      <c r="BG228" s="945">
        <v>0</v>
      </c>
      <c r="BH228" s="945">
        <v>0</v>
      </c>
      <c r="BI228" s="945">
        <v>0</v>
      </c>
      <c r="BJ228" s="945">
        <v>0</v>
      </c>
      <c r="BK228" s="945">
        <v>0</v>
      </c>
      <c r="BL228" s="945">
        <v>0</v>
      </c>
      <c r="BM228" s="945">
        <v>0</v>
      </c>
      <c r="BN228" s="945">
        <v>0</v>
      </c>
      <c r="BO228" s="945">
        <v>0</v>
      </c>
      <c r="BP228" s="945">
        <v>-393947</v>
      </c>
      <c r="BQ228" s="945">
        <v>-315158</v>
      </c>
      <c r="BR228" s="945">
        <v>-70910</v>
      </c>
      <c r="BS228" s="945">
        <v>-7879</v>
      </c>
      <c r="BT228" s="945">
        <v>-787894</v>
      </c>
      <c r="BU228" s="945">
        <v>27046322</v>
      </c>
      <c r="BV228" s="945">
        <v>-181907</v>
      </c>
      <c r="BW228" s="945">
        <v>0</v>
      </c>
      <c r="BX228" s="945">
        <v>0</v>
      </c>
      <c r="BY228" s="945">
        <v>0</v>
      </c>
      <c r="BZ228" s="945">
        <v>3795</v>
      </c>
      <c r="CA228" s="945">
        <v>-503681</v>
      </c>
      <c r="CB228" s="945">
        <v>-322</v>
      </c>
      <c r="CC228" s="945">
        <v>-436120</v>
      </c>
      <c r="CD228" s="945">
        <v>-866343</v>
      </c>
      <c r="CE228" s="945">
        <v>-1302785</v>
      </c>
      <c r="CF228" s="945">
        <v>-496891</v>
      </c>
      <c r="CG228" s="945">
        <v>-248441</v>
      </c>
      <c r="CH228" s="945">
        <v>-198758</v>
      </c>
      <c r="CI228" s="945">
        <v>-44722</v>
      </c>
      <c r="CJ228" s="945">
        <v>-4970</v>
      </c>
      <c r="CK228" s="945">
        <v>-3569711</v>
      </c>
      <c r="CL228" s="945">
        <v>791349</v>
      </c>
      <c r="CM228" s="945">
        <v>-1659334</v>
      </c>
      <c r="CN228" s="945">
        <v>-39003</v>
      </c>
      <c r="CO228" s="945">
        <v>-3132</v>
      </c>
      <c r="CP228" s="945">
        <v>-2686</v>
      </c>
      <c r="CQ228" s="945">
        <v>-3853</v>
      </c>
      <c r="CR228" s="945">
        <v>-192711</v>
      </c>
      <c r="CS228" s="945">
        <v>-1123145</v>
      </c>
      <c r="CT228" s="945">
        <v>-50939</v>
      </c>
      <c r="CU228" s="945">
        <v>-220404</v>
      </c>
      <c r="CV228" s="945">
        <v>-8932</v>
      </c>
      <c r="CW228" s="945">
        <v>0</v>
      </c>
      <c r="CX228" s="945">
        <v>0</v>
      </c>
      <c r="CY228" s="945">
        <v>-2827251</v>
      </c>
      <c r="CZ228" s="945">
        <v>0</v>
      </c>
      <c r="DA228" s="945">
        <v>25625422</v>
      </c>
      <c r="DB228" s="945">
        <v>40990991</v>
      </c>
      <c r="DC228" s="945">
        <v>29081144</v>
      </c>
      <c r="DD228" s="945">
        <v>-34684</v>
      </c>
      <c r="DE228" s="945">
        <v>932916</v>
      </c>
      <c r="DF228" s="945">
        <v>-560161</v>
      </c>
      <c r="DG228" s="945">
        <v>0</v>
      </c>
      <c r="DH228" s="945">
        <v>-1409867</v>
      </c>
      <c r="DI228" s="945">
        <v>-496891</v>
      </c>
      <c r="DJ228" s="205"/>
      <c r="DK228" s="205"/>
      <c r="DL228" t="s">
        <v>914</v>
      </c>
      <c r="DM228" t="s">
        <v>914</v>
      </c>
      <c r="DN228" s="1419" t="s">
        <v>5499</v>
      </c>
      <c r="DO228" s="194" t="s">
        <v>4395</v>
      </c>
      <c r="DP228" s="1253" t="s">
        <v>4474</v>
      </c>
    </row>
    <row r="229" spans="1:120" s="194" customFormat="1" x14ac:dyDescent="0.25">
      <c r="A229" s="779">
        <v>225</v>
      </c>
      <c r="B229" s="706" t="s">
        <v>524</v>
      </c>
      <c r="C229" s="1255" t="s">
        <v>525</v>
      </c>
      <c r="D229" s="945">
        <v>139893</v>
      </c>
      <c r="E229" s="945">
        <v>641740</v>
      </c>
      <c r="F229" s="945">
        <v>0</v>
      </c>
      <c r="G229" s="945">
        <v>139893</v>
      </c>
      <c r="H229" s="945">
        <v>218400</v>
      </c>
      <c r="I229" s="945">
        <v>0</v>
      </c>
      <c r="J229" s="945">
        <v>0</v>
      </c>
      <c r="K229" s="945">
        <v>0</v>
      </c>
      <c r="L229" s="945">
        <v>0</v>
      </c>
      <c r="M229" s="945">
        <v>0</v>
      </c>
      <c r="N229" s="945">
        <v>0</v>
      </c>
      <c r="O229" s="945">
        <v>0</v>
      </c>
      <c r="P229" s="945">
        <v>0</v>
      </c>
      <c r="Q229" s="945">
        <v>0</v>
      </c>
      <c r="R229" s="945">
        <v>12208800</v>
      </c>
      <c r="S229" s="945">
        <v>0</v>
      </c>
      <c r="T229" s="945">
        <v>1557024</v>
      </c>
      <c r="U229" s="945">
        <v>0</v>
      </c>
      <c r="V229" s="945">
        <v>31776</v>
      </c>
      <c r="W229" s="945">
        <v>77770</v>
      </c>
      <c r="X229" s="945">
        <v>0</v>
      </c>
      <c r="Y229" s="945">
        <v>1587</v>
      </c>
      <c r="Z229" s="945">
        <v>0</v>
      </c>
      <c r="AA229" s="945">
        <v>0</v>
      </c>
      <c r="AB229" s="945">
        <v>0</v>
      </c>
      <c r="AC229" s="945">
        <v>0</v>
      </c>
      <c r="AD229" s="945">
        <v>0</v>
      </c>
      <c r="AE229" s="945">
        <v>0</v>
      </c>
      <c r="AF229" s="945">
        <v>0</v>
      </c>
      <c r="AG229" s="945">
        <v>0</v>
      </c>
      <c r="AH229" s="945">
        <v>0</v>
      </c>
      <c r="AI229" s="945">
        <v>0</v>
      </c>
      <c r="AJ229" s="945">
        <v>0</v>
      </c>
      <c r="AK229" s="945">
        <v>0</v>
      </c>
      <c r="AL229" s="945">
        <v>9800</v>
      </c>
      <c r="AM229" s="945">
        <v>0</v>
      </c>
      <c r="AN229" s="945">
        <v>200</v>
      </c>
      <c r="AO229" s="945">
        <v>1078000</v>
      </c>
      <c r="AP229" s="945">
        <v>0</v>
      </c>
      <c r="AQ229" s="945">
        <v>22000</v>
      </c>
      <c r="AR229" s="945">
        <v>2933576</v>
      </c>
      <c r="AS229" s="945">
        <v>2875632</v>
      </c>
      <c r="AT229" s="945">
        <v>0</v>
      </c>
      <c r="AU229" s="945">
        <v>57944</v>
      </c>
      <c r="AV229" s="945">
        <v>642003</v>
      </c>
      <c r="AW229" s="945">
        <v>629163</v>
      </c>
      <c r="AX229" s="945">
        <v>0</v>
      </c>
      <c r="AY229" s="945">
        <v>12840</v>
      </c>
      <c r="AZ229" s="945">
        <v>3575579</v>
      </c>
      <c r="BA229" s="945">
        <v>3504795</v>
      </c>
      <c r="BB229" s="945">
        <v>0</v>
      </c>
      <c r="BC229" s="945">
        <v>70784</v>
      </c>
      <c r="BD229" s="945">
        <v>0</v>
      </c>
      <c r="BE229" s="945">
        <v>0</v>
      </c>
      <c r="BF229" s="945">
        <v>0</v>
      </c>
      <c r="BG229" s="945">
        <v>0</v>
      </c>
      <c r="BH229" s="945">
        <v>0</v>
      </c>
      <c r="BI229" s="945">
        <v>0</v>
      </c>
      <c r="BJ229" s="945">
        <v>0</v>
      </c>
      <c r="BK229" s="945">
        <v>0</v>
      </c>
      <c r="BL229" s="945">
        <v>0</v>
      </c>
      <c r="BM229" s="945">
        <v>0</v>
      </c>
      <c r="BN229" s="945">
        <v>0</v>
      </c>
      <c r="BO229" s="945">
        <v>0</v>
      </c>
      <c r="BP229" s="945">
        <v>-138192</v>
      </c>
      <c r="BQ229" s="945">
        <v>-135428</v>
      </c>
      <c r="BR229" s="945">
        <v>0</v>
      </c>
      <c r="BS229" s="945">
        <v>-2764</v>
      </c>
      <c r="BT229" s="945">
        <v>-276383</v>
      </c>
      <c r="BU229" s="945">
        <v>30663907</v>
      </c>
      <c r="BV229" s="945">
        <v>-133011</v>
      </c>
      <c r="BW229" s="945">
        <v>0</v>
      </c>
      <c r="BX229" s="945">
        <v>-600000</v>
      </c>
      <c r="BY229" s="945">
        <v>0</v>
      </c>
      <c r="BZ229" s="945">
        <v>5294</v>
      </c>
      <c r="CA229" s="945">
        <v>-1965585</v>
      </c>
      <c r="CB229" s="945">
        <v>-258862</v>
      </c>
      <c r="CC229" s="945">
        <v>-3951987</v>
      </c>
      <c r="CD229" s="945">
        <v>-463575</v>
      </c>
      <c r="CE229" s="945">
        <v>-4674424</v>
      </c>
      <c r="CF229" s="945">
        <v>-421238</v>
      </c>
      <c r="CG229" s="945">
        <v>-210619</v>
      </c>
      <c r="CH229" s="945">
        <v>-206408</v>
      </c>
      <c r="CI229" s="945">
        <v>0</v>
      </c>
      <c r="CJ229" s="945">
        <v>-4212</v>
      </c>
      <c r="CK229" s="945">
        <v>-4560980</v>
      </c>
      <c r="CL229" s="945">
        <v>658886</v>
      </c>
      <c r="CM229" s="945">
        <v>-2036315</v>
      </c>
      <c r="CN229" s="945">
        <v>-81760</v>
      </c>
      <c r="CO229" s="945">
        <v>0</v>
      </c>
      <c r="CP229" s="945">
        <v>0</v>
      </c>
      <c r="CQ229" s="945">
        <v>0</v>
      </c>
      <c r="CR229" s="945">
        <v>-4710</v>
      </c>
      <c r="CS229" s="945">
        <v>-1231634</v>
      </c>
      <c r="CT229" s="945">
        <v>-2697</v>
      </c>
      <c r="CU229" s="945">
        <v>-67287</v>
      </c>
      <c r="CV229" s="945">
        <v>0</v>
      </c>
      <c r="CW229" s="945">
        <v>0</v>
      </c>
      <c r="CX229" s="945">
        <v>0</v>
      </c>
      <c r="CY229" s="945">
        <v>-2073175</v>
      </c>
      <c r="CZ229" s="945">
        <v>0</v>
      </c>
      <c r="DA229" s="945">
        <v>27949146</v>
      </c>
      <c r="DB229" s="945">
        <v>37912710</v>
      </c>
      <c r="DC229" s="945">
        <v>27088050</v>
      </c>
      <c r="DD229" s="945">
        <v>-116464</v>
      </c>
      <c r="DE229" s="945">
        <v>2990786</v>
      </c>
      <c r="DF229" s="945">
        <v>-1796823</v>
      </c>
      <c r="DG229" s="945">
        <v>0</v>
      </c>
      <c r="DH229" s="945">
        <v>-2090133</v>
      </c>
      <c r="DI229" s="945">
        <v>-421238</v>
      </c>
      <c r="DJ229" s="205"/>
      <c r="DK229" s="205" t="s">
        <v>914</v>
      </c>
      <c r="DL229" t="s">
        <v>913</v>
      </c>
      <c r="DM229" t="s">
        <v>913</v>
      </c>
      <c r="DN229" s="1419" t="s">
        <v>5499</v>
      </c>
      <c r="DO229" s="194" t="s">
        <v>4396</v>
      </c>
      <c r="DP229" s="1253" t="s">
        <v>938</v>
      </c>
    </row>
    <row r="230" spans="1:120" s="194" customFormat="1" x14ac:dyDescent="0.25">
      <c r="A230" s="199">
        <v>226</v>
      </c>
      <c r="B230" s="706" t="s">
        <v>760</v>
      </c>
      <c r="C230" s="1255" t="s">
        <v>527</v>
      </c>
      <c r="D230" s="945">
        <v>291761</v>
      </c>
      <c r="E230" s="945">
        <v>2024903</v>
      </c>
      <c r="F230" s="945">
        <v>0</v>
      </c>
      <c r="G230" s="945">
        <v>291761</v>
      </c>
      <c r="H230" s="945">
        <v>55986</v>
      </c>
      <c r="I230" s="945">
        <v>0</v>
      </c>
      <c r="J230" s="945">
        <v>0</v>
      </c>
      <c r="K230" s="945">
        <v>0</v>
      </c>
      <c r="L230" s="945">
        <v>0</v>
      </c>
      <c r="M230" s="945">
        <v>0</v>
      </c>
      <c r="N230" s="945">
        <v>0</v>
      </c>
      <c r="O230" s="945">
        <v>0</v>
      </c>
      <c r="P230" s="945">
        <v>0</v>
      </c>
      <c r="Q230" s="945">
        <v>0</v>
      </c>
      <c r="R230" s="945">
        <v>30107600</v>
      </c>
      <c r="S230" s="945">
        <v>0</v>
      </c>
      <c r="T230" s="945">
        <v>2028790</v>
      </c>
      <c r="U230" s="945">
        <v>0</v>
      </c>
      <c r="V230" s="945">
        <v>41404</v>
      </c>
      <c r="W230" s="945">
        <v>191785</v>
      </c>
      <c r="X230" s="945">
        <v>0</v>
      </c>
      <c r="Y230" s="945">
        <v>3914</v>
      </c>
      <c r="Z230" s="945">
        <v>5856</v>
      </c>
      <c r="AA230" s="945">
        <v>0</v>
      </c>
      <c r="AB230" s="945">
        <v>120</v>
      </c>
      <c r="AC230" s="945">
        <v>2641</v>
      </c>
      <c r="AD230" s="945">
        <v>0</v>
      </c>
      <c r="AE230" s="945">
        <v>54</v>
      </c>
      <c r="AF230" s="945">
        <v>0</v>
      </c>
      <c r="AG230" s="945">
        <v>0</v>
      </c>
      <c r="AH230" s="945">
        <v>0</v>
      </c>
      <c r="AI230" s="945">
        <v>0</v>
      </c>
      <c r="AJ230" s="945">
        <v>0</v>
      </c>
      <c r="AK230" s="945">
        <v>0</v>
      </c>
      <c r="AL230" s="945">
        <v>335578</v>
      </c>
      <c r="AM230" s="945">
        <v>0</v>
      </c>
      <c r="AN230" s="945">
        <v>6849</v>
      </c>
      <c r="AO230" s="945">
        <v>4178439</v>
      </c>
      <c r="AP230" s="945">
        <v>0</v>
      </c>
      <c r="AQ230" s="945">
        <v>85274</v>
      </c>
      <c r="AR230" s="945">
        <v>9477500</v>
      </c>
      <c r="AS230" s="945">
        <v>9288142</v>
      </c>
      <c r="AT230" s="945">
        <v>0</v>
      </c>
      <c r="AU230" s="945">
        <v>189358</v>
      </c>
      <c r="AV230" s="945">
        <v>1524874</v>
      </c>
      <c r="AW230" s="945">
        <v>1494377</v>
      </c>
      <c r="AX230" s="945">
        <v>0</v>
      </c>
      <c r="AY230" s="945">
        <v>30497</v>
      </c>
      <c r="AZ230" s="945">
        <v>11002374</v>
      </c>
      <c r="BA230" s="945">
        <v>10782519</v>
      </c>
      <c r="BB230" s="945">
        <v>0</v>
      </c>
      <c r="BC230" s="945">
        <v>219855</v>
      </c>
      <c r="BD230" s="945">
        <v>0</v>
      </c>
      <c r="BE230" s="945">
        <v>0</v>
      </c>
      <c r="BF230" s="945">
        <v>0</v>
      </c>
      <c r="BG230" s="945">
        <v>0</v>
      </c>
      <c r="BH230" s="945">
        <v>0</v>
      </c>
      <c r="BI230" s="945">
        <v>0</v>
      </c>
      <c r="BJ230" s="945">
        <v>0</v>
      </c>
      <c r="BK230" s="945">
        <v>0</v>
      </c>
      <c r="BL230" s="945">
        <v>0</v>
      </c>
      <c r="BM230" s="945">
        <v>0</v>
      </c>
      <c r="BN230" s="945">
        <v>0</v>
      </c>
      <c r="BO230" s="945">
        <v>0</v>
      </c>
      <c r="BP230" s="945">
        <v>3303866</v>
      </c>
      <c r="BQ230" s="945">
        <v>3237788</v>
      </c>
      <c r="BR230" s="945">
        <v>0</v>
      </c>
      <c r="BS230" s="945">
        <v>66077</v>
      </c>
      <c r="BT230" s="945">
        <v>6607731</v>
      </c>
      <c r="BU230" s="945">
        <v>104507035</v>
      </c>
      <c r="BV230" s="945">
        <v>-1388172</v>
      </c>
      <c r="BW230" s="945">
        <v>-12850</v>
      </c>
      <c r="BX230" s="945">
        <v>308121</v>
      </c>
      <c r="BY230" s="945">
        <v>0</v>
      </c>
      <c r="BZ230" s="945">
        <v>324264</v>
      </c>
      <c r="CA230" s="945">
        <v>-4109226</v>
      </c>
      <c r="CB230" s="945">
        <v>0</v>
      </c>
      <c r="CC230" s="945">
        <v>-9435678</v>
      </c>
      <c r="CD230" s="945">
        <v>-3523541</v>
      </c>
      <c r="CE230" s="945">
        <v>-12959219</v>
      </c>
      <c r="CF230" s="945">
        <v>8421914</v>
      </c>
      <c r="CG230" s="945">
        <v>4210971</v>
      </c>
      <c r="CH230" s="945">
        <v>4126725</v>
      </c>
      <c r="CI230" s="945">
        <v>0</v>
      </c>
      <c r="CJ230" s="945">
        <v>84217</v>
      </c>
      <c r="CK230" s="945">
        <v>-5769133</v>
      </c>
      <c r="CL230" s="945">
        <v>2808262</v>
      </c>
      <c r="CM230" s="945">
        <v>-12105860</v>
      </c>
      <c r="CN230" s="945">
        <v>-50805</v>
      </c>
      <c r="CO230" s="945">
        <v>0</v>
      </c>
      <c r="CP230" s="945">
        <v>0</v>
      </c>
      <c r="CQ230" s="945">
        <v>-5300</v>
      </c>
      <c r="CR230" s="945">
        <v>0</v>
      </c>
      <c r="CS230" s="945">
        <v>-3724582</v>
      </c>
      <c r="CT230" s="945">
        <v>-590</v>
      </c>
      <c r="CU230" s="945">
        <v>-99576</v>
      </c>
      <c r="CV230" s="945">
        <v>0</v>
      </c>
      <c r="CW230" s="945">
        <v>0</v>
      </c>
      <c r="CX230" s="945">
        <v>0</v>
      </c>
      <c r="CY230" s="945">
        <v>-8069329</v>
      </c>
      <c r="CZ230" s="945">
        <v>0</v>
      </c>
      <c r="DA230" s="945">
        <v>95503038</v>
      </c>
      <c r="DB230" s="945">
        <v>126744451</v>
      </c>
      <c r="DC230" s="945">
        <v>93434532</v>
      </c>
      <c r="DD230" s="945">
        <v>-2498672</v>
      </c>
      <c r="DE230" s="945">
        <v>4569287</v>
      </c>
      <c r="DF230" s="945">
        <v>-7452575</v>
      </c>
      <c r="DG230" s="945">
        <v>0</v>
      </c>
      <c r="DH230" s="945">
        <v>-8643171</v>
      </c>
      <c r="DI230" s="945">
        <v>8421914</v>
      </c>
      <c r="DJ230" s="1269" t="s">
        <v>914</v>
      </c>
      <c r="DK230" s="205"/>
      <c r="DL230" t="s">
        <v>913</v>
      </c>
      <c r="DM230" t="s">
        <v>913</v>
      </c>
      <c r="DN230" s="1419" t="s">
        <v>5499</v>
      </c>
      <c r="DO230" s="194" t="s">
        <v>4397</v>
      </c>
      <c r="DP230" s="1253" t="s">
        <v>4468</v>
      </c>
    </row>
    <row r="231" spans="1:120" s="194" customFormat="1" x14ac:dyDescent="0.25">
      <c r="A231" s="779">
        <v>227</v>
      </c>
      <c r="B231" s="706" t="s">
        <v>759</v>
      </c>
      <c r="C231" s="1255" t="s">
        <v>529</v>
      </c>
      <c r="D231" s="945">
        <v>213693</v>
      </c>
      <c r="E231" s="945">
        <v>1305699</v>
      </c>
      <c r="F231" s="945">
        <v>0</v>
      </c>
      <c r="G231" s="945">
        <v>213693</v>
      </c>
      <c r="H231" s="945">
        <v>0</v>
      </c>
      <c r="I231" s="945">
        <v>0</v>
      </c>
      <c r="J231" s="945">
        <v>0</v>
      </c>
      <c r="K231" s="945">
        <v>0</v>
      </c>
      <c r="L231" s="945">
        <v>0</v>
      </c>
      <c r="M231" s="945">
        <v>0</v>
      </c>
      <c r="N231" s="945">
        <v>0</v>
      </c>
      <c r="O231" s="945">
        <v>0</v>
      </c>
      <c r="P231" s="945">
        <v>0</v>
      </c>
      <c r="Q231" s="945">
        <v>0</v>
      </c>
      <c r="R231" s="945">
        <v>18847650</v>
      </c>
      <c r="S231" s="945">
        <v>0</v>
      </c>
      <c r="T231" s="945">
        <v>2759480</v>
      </c>
      <c r="U231" s="945">
        <v>0</v>
      </c>
      <c r="V231" s="945">
        <v>56316</v>
      </c>
      <c r="W231" s="945">
        <v>120060</v>
      </c>
      <c r="X231" s="945">
        <v>0</v>
      </c>
      <c r="Y231" s="945">
        <v>2450</v>
      </c>
      <c r="Z231" s="945">
        <v>0</v>
      </c>
      <c r="AA231" s="945">
        <v>0</v>
      </c>
      <c r="AB231" s="945">
        <v>0</v>
      </c>
      <c r="AC231" s="945">
        <v>8454</v>
      </c>
      <c r="AD231" s="945">
        <v>0</v>
      </c>
      <c r="AE231" s="945">
        <v>173</v>
      </c>
      <c r="AF231" s="945">
        <v>0</v>
      </c>
      <c r="AG231" s="945">
        <v>0</v>
      </c>
      <c r="AH231" s="945">
        <v>0</v>
      </c>
      <c r="AI231" s="945">
        <v>0</v>
      </c>
      <c r="AJ231" s="945">
        <v>0</v>
      </c>
      <c r="AK231" s="945">
        <v>0</v>
      </c>
      <c r="AL231" s="945">
        <v>485419</v>
      </c>
      <c r="AM231" s="945">
        <v>0</v>
      </c>
      <c r="AN231" s="945">
        <v>9907</v>
      </c>
      <c r="AO231" s="945">
        <v>3059229</v>
      </c>
      <c r="AP231" s="945">
        <v>0</v>
      </c>
      <c r="AQ231" s="945">
        <v>62433</v>
      </c>
      <c r="AR231" s="945">
        <v>3800419</v>
      </c>
      <c r="AS231" s="945">
        <v>3724411</v>
      </c>
      <c r="AT231" s="945">
        <v>0</v>
      </c>
      <c r="AU231" s="945">
        <v>76008</v>
      </c>
      <c r="AV231" s="945">
        <v>1539923</v>
      </c>
      <c r="AW231" s="945">
        <v>1509125</v>
      </c>
      <c r="AX231" s="945">
        <v>0</v>
      </c>
      <c r="AY231" s="945">
        <v>30798</v>
      </c>
      <c r="AZ231" s="945">
        <v>5340342</v>
      </c>
      <c r="BA231" s="945">
        <v>5233536</v>
      </c>
      <c r="BB231" s="945">
        <v>0</v>
      </c>
      <c r="BC231" s="945">
        <v>106806</v>
      </c>
      <c r="BD231" s="945">
        <v>0</v>
      </c>
      <c r="BE231" s="945">
        <v>0</v>
      </c>
      <c r="BF231" s="945">
        <v>0</v>
      </c>
      <c r="BG231" s="945">
        <v>0</v>
      </c>
      <c r="BH231" s="945">
        <v>0</v>
      </c>
      <c r="BI231" s="945">
        <v>0</v>
      </c>
      <c r="BJ231" s="945">
        <v>0</v>
      </c>
      <c r="BK231" s="945">
        <v>0</v>
      </c>
      <c r="BL231" s="945">
        <v>0</v>
      </c>
      <c r="BM231" s="945">
        <v>0</v>
      </c>
      <c r="BN231" s="945">
        <v>0</v>
      </c>
      <c r="BO231" s="945">
        <v>0</v>
      </c>
      <c r="BP231" s="945">
        <v>-691529</v>
      </c>
      <c r="BQ231" s="945">
        <v>-677698</v>
      </c>
      <c r="BR231" s="945">
        <v>0</v>
      </c>
      <c r="BS231" s="945">
        <v>-13831</v>
      </c>
      <c r="BT231" s="945">
        <v>-1383057</v>
      </c>
      <c r="BU231" s="945">
        <v>39964661</v>
      </c>
      <c r="BV231" s="945">
        <v>-478135</v>
      </c>
      <c r="BW231" s="945">
        <v>0</v>
      </c>
      <c r="BX231" s="945">
        <v>0</v>
      </c>
      <c r="BY231" s="945">
        <v>0</v>
      </c>
      <c r="BZ231" s="945">
        <v>91726</v>
      </c>
      <c r="CA231" s="945">
        <v>-752039</v>
      </c>
      <c r="CB231" s="945">
        <v>-38290</v>
      </c>
      <c r="CC231" s="945">
        <v>-1628586</v>
      </c>
      <c r="CD231" s="945">
        <v>-1589410</v>
      </c>
      <c r="CE231" s="945">
        <v>-3256286</v>
      </c>
      <c r="CF231" s="945">
        <v>-4342605</v>
      </c>
      <c r="CG231" s="945">
        <v>-2171301</v>
      </c>
      <c r="CH231" s="945">
        <v>-2127878</v>
      </c>
      <c r="CI231" s="945">
        <v>0</v>
      </c>
      <c r="CJ231" s="945">
        <v>-43426</v>
      </c>
      <c r="CK231" s="945">
        <v>-7520359</v>
      </c>
      <c r="CL231" s="945">
        <v>995613</v>
      </c>
      <c r="CM231" s="945">
        <v>-6004023</v>
      </c>
      <c r="CN231" s="945">
        <v>-52612</v>
      </c>
      <c r="CO231" s="945">
        <v>0</v>
      </c>
      <c r="CP231" s="945">
        <v>0</v>
      </c>
      <c r="CQ231" s="945">
        <v>-16654</v>
      </c>
      <c r="CR231" s="945">
        <v>0</v>
      </c>
      <c r="CS231" s="945">
        <v>-1729836</v>
      </c>
      <c r="CT231" s="945">
        <v>-136221</v>
      </c>
      <c r="CU231" s="945">
        <v>-36993</v>
      </c>
      <c r="CV231" s="945">
        <v>0</v>
      </c>
      <c r="CW231" s="945">
        <v>0</v>
      </c>
      <c r="CX231" s="945">
        <v>0</v>
      </c>
      <c r="CY231" s="945">
        <v>-6067942</v>
      </c>
      <c r="CZ231" s="945">
        <v>0</v>
      </c>
      <c r="DA231" s="945">
        <v>38194641</v>
      </c>
      <c r="DB231" s="945">
        <v>58961699</v>
      </c>
      <c r="DC231" s="945">
        <v>35849156</v>
      </c>
      <c r="DD231" s="945">
        <v>-541321</v>
      </c>
      <c r="DE231" s="945">
        <v>1489833</v>
      </c>
      <c r="DF231" s="945">
        <v>-804176</v>
      </c>
      <c r="DG231" s="945">
        <v>-2374915</v>
      </c>
      <c r="DH231" s="945">
        <v>-410660</v>
      </c>
      <c r="DI231" s="945">
        <v>-4342605</v>
      </c>
      <c r="DJ231" s="205"/>
      <c r="DK231" s="205"/>
      <c r="DL231" t="s">
        <v>913</v>
      </c>
      <c r="DM231" t="s">
        <v>913</v>
      </c>
      <c r="DN231" s="1419" t="s">
        <v>5499</v>
      </c>
      <c r="DO231" s="194" t="s">
        <v>4398</v>
      </c>
      <c r="DP231" s="1253" t="s">
        <v>4470</v>
      </c>
    </row>
    <row r="232" spans="1:120" s="194" customFormat="1" x14ac:dyDescent="0.25">
      <c r="A232" s="199">
        <v>228</v>
      </c>
      <c r="B232" s="706" t="s">
        <v>530</v>
      </c>
      <c r="C232" s="1255" t="s">
        <v>531</v>
      </c>
      <c r="D232" s="945">
        <v>755111</v>
      </c>
      <c r="E232" s="945">
        <v>12152448</v>
      </c>
      <c r="F232" s="945">
        <v>0</v>
      </c>
      <c r="G232" s="945">
        <v>755111</v>
      </c>
      <c r="H232" s="945">
        <v>0</v>
      </c>
      <c r="I232" s="945">
        <v>0</v>
      </c>
      <c r="J232" s="945">
        <v>0</v>
      </c>
      <c r="K232" s="945">
        <v>0</v>
      </c>
      <c r="L232" s="945">
        <v>0</v>
      </c>
      <c r="M232" s="945">
        <v>0</v>
      </c>
      <c r="N232" s="945">
        <v>0</v>
      </c>
      <c r="O232" s="945">
        <v>0</v>
      </c>
      <c r="P232" s="945">
        <v>0</v>
      </c>
      <c r="Q232" s="945">
        <v>0</v>
      </c>
      <c r="R232" s="945">
        <v>47714900</v>
      </c>
      <c r="S232" s="945">
        <v>0</v>
      </c>
      <c r="T232" s="945">
        <v>1994163</v>
      </c>
      <c r="U232" s="945">
        <v>2459468</v>
      </c>
      <c r="V232" s="945">
        <v>0</v>
      </c>
      <c r="W232" s="945">
        <v>186088</v>
      </c>
      <c r="X232" s="945">
        <v>229509</v>
      </c>
      <c r="Y232" s="945">
        <v>0</v>
      </c>
      <c r="Z232" s="945">
        <v>19248</v>
      </c>
      <c r="AA232" s="945">
        <v>23738</v>
      </c>
      <c r="AB232" s="945">
        <v>0</v>
      </c>
      <c r="AC232" s="945">
        <v>2925</v>
      </c>
      <c r="AD232" s="945">
        <v>3608</v>
      </c>
      <c r="AE232" s="945">
        <v>0</v>
      </c>
      <c r="AF232" s="945">
        <v>0</v>
      </c>
      <c r="AG232" s="945">
        <v>0</v>
      </c>
      <c r="AH232" s="945">
        <v>0</v>
      </c>
      <c r="AI232" s="945">
        <v>0</v>
      </c>
      <c r="AJ232" s="945">
        <v>0</v>
      </c>
      <c r="AK232" s="945">
        <v>0</v>
      </c>
      <c r="AL232" s="945">
        <v>497706</v>
      </c>
      <c r="AM232" s="945">
        <v>613837</v>
      </c>
      <c r="AN232" s="945">
        <v>0</v>
      </c>
      <c r="AO232" s="945">
        <v>5391085</v>
      </c>
      <c r="AP232" s="945">
        <v>6649005</v>
      </c>
      <c r="AQ232" s="945">
        <v>0</v>
      </c>
      <c r="AR232" s="945">
        <v>40933214</v>
      </c>
      <c r="AS232" s="945">
        <v>18328305</v>
      </c>
      <c r="AT232" s="945">
        <v>22604909</v>
      </c>
      <c r="AU232" s="945">
        <v>0</v>
      </c>
      <c r="AV232" s="945">
        <v>3972963</v>
      </c>
      <c r="AW232" s="945">
        <v>1778939</v>
      </c>
      <c r="AX232" s="945">
        <v>2194024</v>
      </c>
      <c r="AY232" s="945">
        <v>0</v>
      </c>
      <c r="AZ232" s="945">
        <v>44906177</v>
      </c>
      <c r="BA232" s="945">
        <v>20107244</v>
      </c>
      <c r="BB232" s="945">
        <v>24798933</v>
      </c>
      <c r="BC232" s="945">
        <v>0</v>
      </c>
      <c r="BD232" s="945">
        <v>0</v>
      </c>
      <c r="BE232" s="945">
        <v>0</v>
      </c>
      <c r="BF232" s="945">
        <v>0</v>
      </c>
      <c r="BG232" s="945">
        <v>6000</v>
      </c>
      <c r="BH232" s="945">
        <v>7400</v>
      </c>
      <c r="BI232" s="945">
        <v>0</v>
      </c>
      <c r="BJ232" s="945">
        <v>0</v>
      </c>
      <c r="BK232" s="945">
        <v>0</v>
      </c>
      <c r="BL232" s="945">
        <v>0</v>
      </c>
      <c r="BM232" s="945">
        <v>0</v>
      </c>
      <c r="BN232" s="945">
        <v>0</v>
      </c>
      <c r="BO232" s="945">
        <v>0</v>
      </c>
      <c r="BP232" s="945">
        <v>-2115040</v>
      </c>
      <c r="BQ232" s="945">
        <v>-1922764</v>
      </c>
      <c r="BR232" s="945">
        <v>-2371409</v>
      </c>
      <c r="BS232" s="945">
        <v>0</v>
      </c>
      <c r="BT232" s="945">
        <v>-6409213</v>
      </c>
      <c r="BU232" s="945">
        <v>342580074</v>
      </c>
      <c r="BV232" s="945">
        <v>118573</v>
      </c>
      <c r="BW232" s="945">
        <v>0</v>
      </c>
      <c r="BX232" s="945">
        <v>1584457</v>
      </c>
      <c r="BY232" s="945">
        <v>0</v>
      </c>
      <c r="BZ232" s="945">
        <v>0</v>
      </c>
      <c r="CA232" s="945">
        <v>-20704760</v>
      </c>
      <c r="CB232" s="945">
        <v>0</v>
      </c>
      <c r="CC232" s="945">
        <v>-3793979</v>
      </c>
      <c r="CD232" s="945">
        <v>-16264875</v>
      </c>
      <c r="CE232" s="945">
        <v>-20058854</v>
      </c>
      <c r="CF232" s="945">
        <v>-17258308</v>
      </c>
      <c r="CG232" s="945">
        <v>-5695233</v>
      </c>
      <c r="CH232" s="945">
        <v>-5177492</v>
      </c>
      <c r="CI232" s="945">
        <v>-6385583</v>
      </c>
      <c r="CJ232" s="945">
        <v>0</v>
      </c>
      <c r="CK232" s="945">
        <v>-8824323</v>
      </c>
      <c r="CL232" s="945">
        <v>8953699</v>
      </c>
      <c r="CM232" s="945">
        <v>-36428294</v>
      </c>
      <c r="CN232" s="945">
        <v>-25940</v>
      </c>
      <c r="CO232" s="945">
        <v>0</v>
      </c>
      <c r="CP232" s="945">
        <v>0</v>
      </c>
      <c r="CQ232" s="945">
        <v>-9750</v>
      </c>
      <c r="CR232" s="945">
        <v>0</v>
      </c>
      <c r="CS232" s="945">
        <v>-16647282</v>
      </c>
      <c r="CT232" s="945">
        <v>-373771</v>
      </c>
      <c r="CU232" s="945">
        <v>-88485</v>
      </c>
      <c r="CV232" s="945">
        <v>0</v>
      </c>
      <c r="CW232" s="945">
        <v>0</v>
      </c>
      <c r="CX232" s="945">
        <v>0</v>
      </c>
      <c r="CY232" s="945">
        <v>-18571723</v>
      </c>
      <c r="CZ232" s="945">
        <v>0</v>
      </c>
      <c r="DA232" s="945">
        <v>317345531</v>
      </c>
      <c r="DB232" s="945">
        <v>352564659</v>
      </c>
      <c r="DC232" s="945">
        <v>282881718</v>
      </c>
      <c r="DD232" s="945">
        <v>0</v>
      </c>
      <c r="DE232" s="945">
        <v>35087139</v>
      </c>
      <c r="DF232" s="945">
        <v>-44193341</v>
      </c>
      <c r="DG232" s="945">
        <v>0</v>
      </c>
      <c r="DH232" s="945">
        <v>-18194583</v>
      </c>
      <c r="DI232" s="945">
        <v>-17258308</v>
      </c>
      <c r="DJ232" s="205"/>
      <c r="DK232" s="205"/>
      <c r="DL232" t="s">
        <v>913</v>
      </c>
      <c r="DM232" t="s">
        <v>913</v>
      </c>
      <c r="DN232" s="1419" t="s">
        <v>5499</v>
      </c>
      <c r="DO232" s="194" t="s">
        <v>4399</v>
      </c>
      <c r="DP232" s="1253" t="s">
        <v>4471</v>
      </c>
    </row>
    <row r="233" spans="1:120" s="194" customFormat="1" x14ac:dyDescent="0.25">
      <c r="A233" s="779">
        <v>229</v>
      </c>
      <c r="B233" s="706" t="s">
        <v>532</v>
      </c>
      <c r="C233" s="1255" t="s">
        <v>533</v>
      </c>
      <c r="D233" s="945">
        <v>122036</v>
      </c>
      <c r="E233" s="945">
        <v>4097580</v>
      </c>
      <c r="F233" s="945">
        <v>0</v>
      </c>
      <c r="G233" s="945">
        <v>122036</v>
      </c>
      <c r="H233" s="945">
        <v>0</v>
      </c>
      <c r="I233" s="945">
        <v>0</v>
      </c>
      <c r="J233" s="945">
        <v>0</v>
      </c>
      <c r="K233" s="945">
        <v>0</v>
      </c>
      <c r="L233" s="945">
        <v>0</v>
      </c>
      <c r="M233" s="945">
        <v>0</v>
      </c>
      <c r="N233" s="945">
        <v>0</v>
      </c>
      <c r="O233" s="945">
        <v>0</v>
      </c>
      <c r="P233" s="945">
        <v>0</v>
      </c>
      <c r="Q233" s="945">
        <v>0</v>
      </c>
      <c r="R233" s="945">
        <v>12844400</v>
      </c>
      <c r="S233" s="945">
        <v>0</v>
      </c>
      <c r="T233" s="945">
        <v>648468</v>
      </c>
      <c r="U233" s="945">
        <v>162117</v>
      </c>
      <c r="V233" s="945">
        <v>0</v>
      </c>
      <c r="W233" s="945">
        <v>66791</v>
      </c>
      <c r="X233" s="945">
        <v>16698</v>
      </c>
      <c r="Y233" s="945">
        <v>0</v>
      </c>
      <c r="Z233" s="945">
        <v>0</v>
      </c>
      <c r="AA233" s="945">
        <v>0</v>
      </c>
      <c r="AB233" s="945">
        <v>0</v>
      </c>
      <c r="AC233" s="945">
        <v>918</v>
      </c>
      <c r="AD233" s="945">
        <v>230</v>
      </c>
      <c r="AE233" s="945">
        <v>0</v>
      </c>
      <c r="AF233" s="945">
        <v>0</v>
      </c>
      <c r="AG233" s="945">
        <v>0</v>
      </c>
      <c r="AH233" s="945">
        <v>0</v>
      </c>
      <c r="AI233" s="945">
        <v>0</v>
      </c>
      <c r="AJ233" s="945">
        <v>0</v>
      </c>
      <c r="AK233" s="945">
        <v>0</v>
      </c>
      <c r="AL233" s="945">
        <v>2061</v>
      </c>
      <c r="AM233" s="945">
        <v>515</v>
      </c>
      <c r="AN233" s="945">
        <v>0</v>
      </c>
      <c r="AO233" s="945">
        <v>1475007</v>
      </c>
      <c r="AP233" s="945">
        <v>368752</v>
      </c>
      <c r="AQ233" s="945">
        <v>0</v>
      </c>
      <c r="AR233" s="945">
        <v>4951584</v>
      </c>
      <c r="AS233" s="945">
        <v>3961267</v>
      </c>
      <c r="AT233" s="945">
        <v>990317</v>
      </c>
      <c r="AU233" s="945">
        <v>0</v>
      </c>
      <c r="AV233" s="945">
        <v>596806</v>
      </c>
      <c r="AW233" s="945">
        <v>477445</v>
      </c>
      <c r="AX233" s="945">
        <v>119361</v>
      </c>
      <c r="AY233" s="945">
        <v>0</v>
      </c>
      <c r="AZ233" s="945">
        <v>5548390</v>
      </c>
      <c r="BA233" s="945">
        <v>4438712</v>
      </c>
      <c r="BB233" s="945">
        <v>1109678</v>
      </c>
      <c r="BC233" s="945">
        <v>0</v>
      </c>
      <c r="BD233" s="945">
        <v>0</v>
      </c>
      <c r="BE233" s="945">
        <v>0</v>
      </c>
      <c r="BF233" s="945">
        <v>0</v>
      </c>
      <c r="BG233" s="945">
        <v>0</v>
      </c>
      <c r="BH233" s="945">
        <v>0</v>
      </c>
      <c r="BI233" s="945">
        <v>0</v>
      </c>
      <c r="BJ233" s="945">
        <v>0</v>
      </c>
      <c r="BK233" s="945">
        <v>0</v>
      </c>
      <c r="BL233" s="945">
        <v>0</v>
      </c>
      <c r="BM233" s="945">
        <v>0</v>
      </c>
      <c r="BN233" s="945">
        <v>0</v>
      </c>
      <c r="BO233" s="945">
        <v>0</v>
      </c>
      <c r="BP233" s="945">
        <v>-1828025</v>
      </c>
      <c r="BQ233" s="945">
        <v>-1462420</v>
      </c>
      <c r="BR233" s="945">
        <v>-365605</v>
      </c>
      <c r="BS233" s="945">
        <v>0</v>
      </c>
      <c r="BT233" s="945">
        <v>-3656050</v>
      </c>
      <c r="BU233" s="945">
        <v>55759150</v>
      </c>
      <c r="BV233" s="945">
        <v>-1433004</v>
      </c>
      <c r="BW233" s="945">
        <v>0</v>
      </c>
      <c r="BX233" s="945">
        <v>-5812</v>
      </c>
      <c r="BY233" s="945">
        <v>0</v>
      </c>
      <c r="BZ233" s="945">
        <v>0</v>
      </c>
      <c r="CA233" s="945">
        <v>-4067255</v>
      </c>
      <c r="CB233" s="945">
        <v>0</v>
      </c>
      <c r="CC233" s="945">
        <v>-750000</v>
      </c>
      <c r="CD233" s="945">
        <v>-1250000</v>
      </c>
      <c r="CE233" s="945">
        <v>-2000000</v>
      </c>
      <c r="CF233" s="945">
        <v>-5717576</v>
      </c>
      <c r="CG233" s="945">
        <v>-1987376</v>
      </c>
      <c r="CH233" s="945">
        <v>-2112745</v>
      </c>
      <c r="CI233" s="945">
        <v>-1617455</v>
      </c>
      <c r="CJ233" s="945">
        <v>0</v>
      </c>
      <c r="CK233" s="945">
        <v>-2145203</v>
      </c>
      <c r="CL233" s="945">
        <v>1373138</v>
      </c>
      <c r="CM233" s="945">
        <v>-2757401</v>
      </c>
      <c r="CN233" s="945">
        <v>-19015</v>
      </c>
      <c r="CO233" s="945">
        <v>0</v>
      </c>
      <c r="CP233" s="945">
        <v>0</v>
      </c>
      <c r="CQ233" s="945">
        <v>-2339</v>
      </c>
      <c r="CR233" s="945">
        <v>-244737</v>
      </c>
      <c r="CS233" s="945">
        <v>-1955877</v>
      </c>
      <c r="CT233" s="945">
        <v>-78694</v>
      </c>
      <c r="CU233" s="945">
        <v>-92284</v>
      </c>
      <c r="CV233" s="945">
        <v>-4098</v>
      </c>
      <c r="CW233" s="945">
        <v>0</v>
      </c>
      <c r="CX233" s="945">
        <v>0</v>
      </c>
      <c r="CY233" s="945">
        <v>-3426597</v>
      </c>
      <c r="CZ233" s="945">
        <v>0</v>
      </c>
      <c r="DA233" s="945">
        <v>45668136</v>
      </c>
      <c r="DB233" s="945">
        <v>59323372</v>
      </c>
      <c r="DC233" s="945">
        <v>42465124</v>
      </c>
      <c r="DD233" s="945">
        <v>-7121</v>
      </c>
      <c r="DE233" s="945">
        <v>4067255</v>
      </c>
      <c r="DF233" s="945">
        <v>-2938153</v>
      </c>
      <c r="DG233" s="945">
        <v>0</v>
      </c>
      <c r="DH233" s="945">
        <v>0</v>
      </c>
      <c r="DI233" s="945">
        <v>-6889148</v>
      </c>
      <c r="DJ233" s="205"/>
      <c r="DK233" s="205"/>
      <c r="DL233" t="s">
        <v>913</v>
      </c>
      <c r="DM233" t="s">
        <v>914</v>
      </c>
      <c r="DN233" s="1419" t="s">
        <v>5499</v>
      </c>
      <c r="DO233" s="194" t="s">
        <v>4400</v>
      </c>
      <c r="DP233" s="1253" t="s">
        <v>4468</v>
      </c>
    </row>
    <row r="234" spans="1:120" s="194" customFormat="1" x14ac:dyDescent="0.25">
      <c r="A234" s="199">
        <v>230</v>
      </c>
      <c r="B234" s="706" t="s">
        <v>534</v>
      </c>
      <c r="C234" s="1255" t="s">
        <v>535</v>
      </c>
      <c r="D234" s="945">
        <v>184108</v>
      </c>
      <c r="E234" s="945">
        <v>2368537</v>
      </c>
      <c r="F234" s="945">
        <v>139524</v>
      </c>
      <c r="G234" s="945">
        <v>184108</v>
      </c>
      <c r="H234" s="945">
        <v>130024</v>
      </c>
      <c r="I234" s="945">
        <v>0</v>
      </c>
      <c r="J234" s="945">
        <v>0</v>
      </c>
      <c r="K234" s="945">
        <v>0</v>
      </c>
      <c r="L234" s="945">
        <v>0</v>
      </c>
      <c r="M234" s="945">
        <v>0</v>
      </c>
      <c r="N234" s="945">
        <v>0</v>
      </c>
      <c r="O234" s="945">
        <v>0</v>
      </c>
      <c r="P234" s="945">
        <v>0</v>
      </c>
      <c r="Q234" s="945">
        <v>0</v>
      </c>
      <c r="R234" s="945">
        <v>0</v>
      </c>
      <c r="S234" s="945">
        <v>0</v>
      </c>
      <c r="T234" s="945">
        <v>921380</v>
      </c>
      <c r="U234" s="945">
        <v>223742</v>
      </c>
      <c r="V234" s="945">
        <v>0</v>
      </c>
      <c r="W234" s="945">
        <v>0</v>
      </c>
      <c r="X234" s="945">
        <v>0</v>
      </c>
      <c r="Y234" s="945">
        <v>0</v>
      </c>
      <c r="Z234" s="945">
        <v>0</v>
      </c>
      <c r="AA234" s="945">
        <v>0</v>
      </c>
      <c r="AB234" s="945">
        <v>0</v>
      </c>
      <c r="AC234" s="945">
        <v>4819</v>
      </c>
      <c r="AD234" s="945">
        <v>1205</v>
      </c>
      <c r="AE234" s="945">
        <v>0</v>
      </c>
      <c r="AF234" s="945">
        <v>0</v>
      </c>
      <c r="AG234" s="945">
        <v>0</v>
      </c>
      <c r="AH234" s="945">
        <v>0</v>
      </c>
      <c r="AI234" s="945">
        <v>0</v>
      </c>
      <c r="AJ234" s="945">
        <v>0</v>
      </c>
      <c r="AK234" s="945">
        <v>0</v>
      </c>
      <c r="AL234" s="945">
        <v>328987</v>
      </c>
      <c r="AM234" s="945">
        <v>82247</v>
      </c>
      <c r="AN234" s="945">
        <v>0</v>
      </c>
      <c r="AO234" s="945">
        <v>3846236</v>
      </c>
      <c r="AP234" s="945">
        <v>948317</v>
      </c>
      <c r="AQ234" s="945">
        <v>0</v>
      </c>
      <c r="AR234" s="945">
        <v>5915830</v>
      </c>
      <c r="AS234" s="945">
        <v>4737339</v>
      </c>
      <c r="AT234" s="945">
        <v>1178491</v>
      </c>
      <c r="AU234" s="945">
        <v>0</v>
      </c>
      <c r="AV234" s="945">
        <v>1373933</v>
      </c>
      <c r="AW234" s="945">
        <v>1102225</v>
      </c>
      <c r="AX234" s="945">
        <v>271708</v>
      </c>
      <c r="AY234" s="945">
        <v>0</v>
      </c>
      <c r="AZ234" s="945">
        <v>7289763</v>
      </c>
      <c r="BA234" s="945">
        <v>5839564</v>
      </c>
      <c r="BB234" s="945">
        <v>1450199</v>
      </c>
      <c r="BC234" s="945">
        <v>0</v>
      </c>
      <c r="BD234" s="945">
        <v>0</v>
      </c>
      <c r="BE234" s="945">
        <v>0</v>
      </c>
      <c r="BF234" s="945">
        <v>0</v>
      </c>
      <c r="BG234" s="945">
        <v>0</v>
      </c>
      <c r="BH234" s="945">
        <v>0</v>
      </c>
      <c r="BI234" s="945">
        <v>0</v>
      </c>
      <c r="BJ234" s="945">
        <v>0</v>
      </c>
      <c r="BK234" s="945">
        <v>0</v>
      </c>
      <c r="BL234" s="945">
        <v>0</v>
      </c>
      <c r="BM234" s="945">
        <v>0</v>
      </c>
      <c r="BN234" s="945">
        <v>0</v>
      </c>
      <c r="BO234" s="945">
        <v>0</v>
      </c>
      <c r="BP234" s="945">
        <v>-2062174</v>
      </c>
      <c r="BQ234" s="945">
        <v>-1649739</v>
      </c>
      <c r="BR234" s="945">
        <v>-412435</v>
      </c>
      <c r="BS234" s="945">
        <v>0</v>
      </c>
      <c r="BT234" s="945">
        <v>-4124347</v>
      </c>
      <c r="BU234" s="945">
        <v>64147448</v>
      </c>
      <c r="BV234" s="945">
        <v>-622435</v>
      </c>
      <c r="BW234" s="945">
        <v>0</v>
      </c>
      <c r="BX234" s="945">
        <v>110400</v>
      </c>
      <c r="BY234" s="945">
        <v>0</v>
      </c>
      <c r="BZ234" s="945">
        <v>21954</v>
      </c>
      <c r="CA234" s="945">
        <v>-3619000</v>
      </c>
      <c r="CB234" s="945">
        <v>0</v>
      </c>
      <c r="CC234" s="945">
        <v>-3245718</v>
      </c>
      <c r="CD234" s="945">
        <v>-553011</v>
      </c>
      <c r="CE234" s="945">
        <v>-3798729</v>
      </c>
      <c r="CF234" s="945">
        <v>-7629031</v>
      </c>
      <c r="CG234" s="945">
        <v>-3814514</v>
      </c>
      <c r="CH234" s="945">
        <v>-3051612</v>
      </c>
      <c r="CI234" s="945">
        <v>-762905</v>
      </c>
      <c r="CJ234" s="945">
        <v>0</v>
      </c>
      <c r="CK234" s="945">
        <v>-2727720</v>
      </c>
      <c r="CL234" s="945">
        <v>1678734</v>
      </c>
      <c r="CM234" s="945">
        <v>-7540802</v>
      </c>
      <c r="CN234" s="945">
        <v>-96846</v>
      </c>
      <c r="CO234" s="945">
        <v>0</v>
      </c>
      <c r="CP234" s="945">
        <v>0</v>
      </c>
      <c r="CQ234" s="945">
        <v>-12244</v>
      </c>
      <c r="CR234" s="945">
        <v>0</v>
      </c>
      <c r="CS234" s="945">
        <v>-1752281</v>
      </c>
      <c r="CT234" s="945">
        <v>-68931</v>
      </c>
      <c r="CU234" s="945">
        <v>-48764</v>
      </c>
      <c r="CV234" s="945">
        <v>0</v>
      </c>
      <c r="CW234" s="945">
        <v>0</v>
      </c>
      <c r="CX234" s="945">
        <v>0</v>
      </c>
      <c r="CY234" s="945">
        <v>-8421875</v>
      </c>
      <c r="CZ234" s="945">
        <v>-5822</v>
      </c>
      <c r="DA234" s="945">
        <v>65343721</v>
      </c>
      <c r="DB234" s="945">
        <v>77932337</v>
      </c>
      <c r="DC234" s="945">
        <v>49249892</v>
      </c>
      <c r="DD234" s="945">
        <v>-24435</v>
      </c>
      <c r="DE234" s="945">
        <v>3954828</v>
      </c>
      <c r="DF234" s="945">
        <v>-2803222</v>
      </c>
      <c r="DG234" s="945">
        <v>0</v>
      </c>
      <c r="DH234" s="945">
        <v>-1101478</v>
      </c>
      <c r="DI234" s="945">
        <v>-7629031</v>
      </c>
      <c r="DJ234" s="205"/>
      <c r="DK234" s="205"/>
      <c r="DL234" t="s">
        <v>913</v>
      </c>
      <c r="DM234" t="s">
        <v>913</v>
      </c>
      <c r="DN234" s="1419" t="s">
        <v>5499</v>
      </c>
      <c r="DO234" s="194" t="s">
        <v>4401</v>
      </c>
      <c r="DP234" s="1253" t="s">
        <v>4470</v>
      </c>
    </row>
    <row r="235" spans="1:120" s="194" customFormat="1" x14ac:dyDescent="0.25">
      <c r="A235" s="779">
        <v>231</v>
      </c>
      <c r="B235" s="706" t="s">
        <v>1253</v>
      </c>
      <c r="C235" s="1255" t="s">
        <v>537</v>
      </c>
      <c r="D235" s="945">
        <v>186764</v>
      </c>
      <c r="E235" s="945">
        <v>1046676</v>
      </c>
      <c r="F235" s="945">
        <v>0</v>
      </c>
      <c r="G235" s="945">
        <v>191564</v>
      </c>
      <c r="H235" s="945">
        <v>308067</v>
      </c>
      <c r="I235" s="945">
        <v>0</v>
      </c>
      <c r="J235" s="945">
        <v>0</v>
      </c>
      <c r="K235" s="945">
        <v>0</v>
      </c>
      <c r="L235" s="945">
        <v>0</v>
      </c>
      <c r="M235" s="945">
        <v>0</v>
      </c>
      <c r="N235" s="945">
        <v>0</v>
      </c>
      <c r="O235" s="945">
        <v>0</v>
      </c>
      <c r="P235" s="945">
        <v>0</v>
      </c>
      <c r="Q235" s="945">
        <v>0</v>
      </c>
      <c r="R235" s="945">
        <v>17404500</v>
      </c>
      <c r="S235" s="945">
        <v>0</v>
      </c>
      <c r="T235" s="945">
        <v>3676143</v>
      </c>
      <c r="U235" s="945">
        <v>0</v>
      </c>
      <c r="V235" s="945">
        <v>37133</v>
      </c>
      <c r="W235" s="945">
        <v>223996</v>
      </c>
      <c r="X235" s="945">
        <v>0</v>
      </c>
      <c r="Y235" s="945">
        <v>2263</v>
      </c>
      <c r="Z235" s="945">
        <v>1655</v>
      </c>
      <c r="AA235" s="945">
        <v>0</v>
      </c>
      <c r="AB235" s="945">
        <v>17</v>
      </c>
      <c r="AC235" s="945">
        <v>864</v>
      </c>
      <c r="AD235" s="945">
        <v>0</v>
      </c>
      <c r="AE235" s="945">
        <v>9</v>
      </c>
      <c r="AF235" s="945">
        <v>0</v>
      </c>
      <c r="AG235" s="945">
        <v>0</v>
      </c>
      <c r="AH235" s="945">
        <v>0</v>
      </c>
      <c r="AI235" s="945">
        <v>0</v>
      </c>
      <c r="AJ235" s="945">
        <v>0</v>
      </c>
      <c r="AK235" s="945">
        <v>0</v>
      </c>
      <c r="AL235" s="945">
        <v>405996</v>
      </c>
      <c r="AM235" s="945">
        <v>0</v>
      </c>
      <c r="AN235" s="945">
        <v>4101</v>
      </c>
      <c r="AO235" s="945">
        <v>3694505</v>
      </c>
      <c r="AP235" s="945">
        <v>0</v>
      </c>
      <c r="AQ235" s="945">
        <v>37318</v>
      </c>
      <c r="AR235" s="945">
        <v>10605812</v>
      </c>
      <c r="AS235" s="945">
        <v>10500267</v>
      </c>
      <c r="AT235" s="945">
        <v>0</v>
      </c>
      <c r="AU235" s="945">
        <v>105545</v>
      </c>
      <c r="AV235" s="945">
        <v>1838702</v>
      </c>
      <c r="AW235" s="945">
        <v>1820315</v>
      </c>
      <c r="AX235" s="945">
        <v>0</v>
      </c>
      <c r="AY235" s="945">
        <v>18387</v>
      </c>
      <c r="AZ235" s="945">
        <v>12444514</v>
      </c>
      <c r="BA235" s="945">
        <v>12320582</v>
      </c>
      <c r="BB235" s="945">
        <v>0</v>
      </c>
      <c r="BC235" s="945">
        <v>123932</v>
      </c>
      <c r="BD235" s="945">
        <v>0</v>
      </c>
      <c r="BE235" s="945">
        <v>0</v>
      </c>
      <c r="BF235" s="945">
        <v>0</v>
      </c>
      <c r="BG235" s="945">
        <v>0</v>
      </c>
      <c r="BH235" s="945">
        <v>0</v>
      </c>
      <c r="BI235" s="945">
        <v>0</v>
      </c>
      <c r="BJ235" s="945">
        <v>0</v>
      </c>
      <c r="BK235" s="945">
        <v>0</v>
      </c>
      <c r="BL235" s="945">
        <v>0</v>
      </c>
      <c r="BM235" s="945">
        <v>0</v>
      </c>
      <c r="BN235" s="945">
        <v>0</v>
      </c>
      <c r="BO235" s="945">
        <v>0</v>
      </c>
      <c r="BP235" s="945">
        <v>0</v>
      </c>
      <c r="BQ235" s="945">
        <v>2384147</v>
      </c>
      <c r="BR235" s="945">
        <v>0</v>
      </c>
      <c r="BS235" s="945">
        <v>24082</v>
      </c>
      <c r="BT235" s="945">
        <v>2408229</v>
      </c>
      <c r="BU235" s="945">
        <v>57964014</v>
      </c>
      <c r="BV235" s="945">
        <v>-709511</v>
      </c>
      <c r="BW235" s="945">
        <v>0</v>
      </c>
      <c r="BX235" s="945">
        <v>693794</v>
      </c>
      <c r="BY235" s="945">
        <v>0</v>
      </c>
      <c r="BZ235" s="945">
        <v>6816</v>
      </c>
      <c r="CA235" s="945">
        <v>-8385563</v>
      </c>
      <c r="CB235" s="945">
        <v>0</v>
      </c>
      <c r="CC235" s="945">
        <v>-5075158</v>
      </c>
      <c r="CD235" s="945">
        <v>-1625490</v>
      </c>
      <c r="CE235" s="945">
        <v>-6700648</v>
      </c>
      <c r="CF235" s="945">
        <v>3685414</v>
      </c>
      <c r="CG235" s="945">
        <v>13</v>
      </c>
      <c r="CH235" s="945">
        <v>3648549</v>
      </c>
      <c r="CI235" s="945">
        <v>0</v>
      </c>
      <c r="CJ235" s="945">
        <v>36853</v>
      </c>
      <c r="CK235" s="945">
        <v>-5376101</v>
      </c>
      <c r="CL235" s="945">
        <v>1415488</v>
      </c>
      <c r="CM235" s="945">
        <v>-4082540</v>
      </c>
      <c r="CN235" s="945">
        <v>-72278</v>
      </c>
      <c r="CO235" s="945">
        <v>0</v>
      </c>
      <c r="CP235" s="945">
        <v>0</v>
      </c>
      <c r="CQ235" s="945">
        <v>-896</v>
      </c>
      <c r="CR235" s="945">
        <v>-5996</v>
      </c>
      <c r="CS235" s="945">
        <v>-2181686</v>
      </c>
      <c r="CT235" s="945">
        <v>-174463</v>
      </c>
      <c r="CU235" s="945">
        <v>-79448</v>
      </c>
      <c r="CV235" s="945">
        <v>-7465</v>
      </c>
      <c r="CW235" s="945">
        <v>0</v>
      </c>
      <c r="CX235" s="945">
        <v>0</v>
      </c>
      <c r="CY235" s="945">
        <v>-3433130</v>
      </c>
      <c r="CZ235" s="945">
        <v>0</v>
      </c>
      <c r="DA235" s="945">
        <v>57572839</v>
      </c>
      <c r="DB235" s="945">
        <v>67704924</v>
      </c>
      <c r="DC235" s="945">
        <v>50796557</v>
      </c>
      <c r="DD235" s="945">
        <v>-287414</v>
      </c>
      <c r="DE235" s="945">
        <v>9714004</v>
      </c>
      <c r="DF235" s="945">
        <v>-1520032</v>
      </c>
      <c r="DG235" s="945">
        <v>0</v>
      </c>
      <c r="DH235" s="945">
        <v>-3009839</v>
      </c>
      <c r="DI235" s="945">
        <v>3685414</v>
      </c>
      <c r="DJ235" s="1269" t="s">
        <v>914</v>
      </c>
      <c r="DK235" s="205" t="s">
        <v>914</v>
      </c>
      <c r="DL235" t="s">
        <v>913</v>
      </c>
      <c r="DM235" t="s">
        <v>913</v>
      </c>
      <c r="DN235" s="1419" t="s">
        <v>6951</v>
      </c>
      <c r="DO235" s="194" t="s">
        <v>4402</v>
      </c>
      <c r="DP235" s="1253" t="s">
        <v>4475</v>
      </c>
    </row>
    <row r="236" spans="1:120" s="194" customFormat="1" x14ac:dyDescent="0.25">
      <c r="A236" s="199">
        <v>232</v>
      </c>
      <c r="B236" s="706" t="s">
        <v>538</v>
      </c>
      <c r="C236" s="1255" t="s">
        <v>539</v>
      </c>
      <c r="D236" s="945">
        <v>169749</v>
      </c>
      <c r="E236" s="945">
        <v>1287432</v>
      </c>
      <c r="F236" s="945">
        <v>0</v>
      </c>
      <c r="G236" s="945">
        <v>169749</v>
      </c>
      <c r="H236" s="945">
        <v>0</v>
      </c>
      <c r="I236" s="945">
        <v>0</v>
      </c>
      <c r="J236" s="945">
        <v>0</v>
      </c>
      <c r="K236" s="945">
        <v>0</v>
      </c>
      <c r="L236" s="945">
        <v>0</v>
      </c>
      <c r="M236" s="945">
        <v>0</v>
      </c>
      <c r="N236" s="945">
        <v>0</v>
      </c>
      <c r="O236" s="945">
        <v>0</v>
      </c>
      <c r="P236" s="945">
        <v>0</v>
      </c>
      <c r="Q236" s="945">
        <v>0</v>
      </c>
      <c r="R236" s="945">
        <v>17542000</v>
      </c>
      <c r="S236" s="945">
        <v>0</v>
      </c>
      <c r="T236" s="945">
        <v>1372258</v>
      </c>
      <c r="U236" s="945">
        <v>308758</v>
      </c>
      <c r="V236" s="945">
        <v>34306</v>
      </c>
      <c r="W236" s="945">
        <v>91218</v>
      </c>
      <c r="X236" s="945">
        <v>20524</v>
      </c>
      <c r="Y236" s="945">
        <v>2280</v>
      </c>
      <c r="Z236" s="945">
        <v>0</v>
      </c>
      <c r="AA236" s="945">
        <v>0</v>
      </c>
      <c r="AB236" s="945">
        <v>0</v>
      </c>
      <c r="AC236" s="945">
        <v>0</v>
      </c>
      <c r="AD236" s="945">
        <v>0</v>
      </c>
      <c r="AE236" s="945">
        <v>0</v>
      </c>
      <c r="AF236" s="945">
        <v>2073</v>
      </c>
      <c r="AG236" s="945">
        <v>467</v>
      </c>
      <c r="AH236" s="945">
        <v>52</v>
      </c>
      <c r="AI236" s="945">
        <v>0</v>
      </c>
      <c r="AJ236" s="945">
        <v>0</v>
      </c>
      <c r="AK236" s="945">
        <v>0</v>
      </c>
      <c r="AL236" s="945">
        <v>204029</v>
      </c>
      <c r="AM236" s="945">
        <v>45906</v>
      </c>
      <c r="AN236" s="945">
        <v>5101</v>
      </c>
      <c r="AO236" s="945">
        <v>1550156</v>
      </c>
      <c r="AP236" s="945">
        <v>348785</v>
      </c>
      <c r="AQ236" s="945">
        <v>38754</v>
      </c>
      <c r="AR236" s="945">
        <v>4949718</v>
      </c>
      <c r="AS236" s="945">
        <v>3959775</v>
      </c>
      <c r="AT236" s="945">
        <v>890949</v>
      </c>
      <c r="AU236" s="945">
        <v>98994</v>
      </c>
      <c r="AV236" s="945">
        <v>913624</v>
      </c>
      <c r="AW236" s="945">
        <v>730900</v>
      </c>
      <c r="AX236" s="945">
        <v>164452</v>
      </c>
      <c r="AY236" s="945">
        <v>18272</v>
      </c>
      <c r="AZ236" s="945">
        <v>5863342</v>
      </c>
      <c r="BA236" s="945">
        <v>4690675</v>
      </c>
      <c r="BB236" s="945">
        <v>1055401</v>
      </c>
      <c r="BC236" s="945">
        <v>117266</v>
      </c>
      <c r="BD236" s="945">
        <v>0</v>
      </c>
      <c r="BE236" s="945">
        <v>0</v>
      </c>
      <c r="BF236" s="945">
        <v>0</v>
      </c>
      <c r="BG236" s="945">
        <v>0</v>
      </c>
      <c r="BH236" s="945">
        <v>0</v>
      </c>
      <c r="BI236" s="945">
        <v>0</v>
      </c>
      <c r="BJ236" s="945">
        <v>0</v>
      </c>
      <c r="BK236" s="945">
        <v>0</v>
      </c>
      <c r="BL236" s="945">
        <v>0</v>
      </c>
      <c r="BM236" s="945">
        <v>0</v>
      </c>
      <c r="BN236" s="945">
        <v>0</v>
      </c>
      <c r="BO236" s="945">
        <v>0</v>
      </c>
      <c r="BP236" s="945">
        <v>142168</v>
      </c>
      <c r="BQ236" s="945">
        <v>113734</v>
      </c>
      <c r="BR236" s="945">
        <v>25590</v>
      </c>
      <c r="BS236" s="945">
        <v>2843</v>
      </c>
      <c r="BT236" s="945">
        <v>284335</v>
      </c>
      <c r="BU236" s="945">
        <v>53725485</v>
      </c>
      <c r="BV236" s="945">
        <v>302430</v>
      </c>
      <c r="BW236" s="945">
        <v>0</v>
      </c>
      <c r="BX236" s="945">
        <v>0</v>
      </c>
      <c r="BY236" s="945">
        <v>0</v>
      </c>
      <c r="BZ236" s="945">
        <v>12040</v>
      </c>
      <c r="CA236" s="945">
        <v>-1546270</v>
      </c>
      <c r="CB236" s="945">
        <v>-2281</v>
      </c>
      <c r="CC236" s="945">
        <v>-4479702</v>
      </c>
      <c r="CD236" s="945">
        <v>-1424845</v>
      </c>
      <c r="CE236" s="945">
        <v>-5906828</v>
      </c>
      <c r="CF236" s="945">
        <v>1922088</v>
      </c>
      <c r="CG236" s="945">
        <v>961044</v>
      </c>
      <c r="CH236" s="945">
        <v>768834</v>
      </c>
      <c r="CI236" s="945">
        <v>172988</v>
      </c>
      <c r="CJ236" s="945">
        <v>19223</v>
      </c>
      <c r="CK236" s="945">
        <v>-4755129</v>
      </c>
      <c r="CL236" s="945">
        <v>1252114</v>
      </c>
      <c r="CM236" s="945">
        <v>-3195825</v>
      </c>
      <c r="CN236" s="945">
        <v>-89994</v>
      </c>
      <c r="CO236" s="945">
        <v>-9667</v>
      </c>
      <c r="CP236" s="945">
        <v>0</v>
      </c>
      <c r="CQ236" s="945">
        <v>0</v>
      </c>
      <c r="CR236" s="945">
        <v>0</v>
      </c>
      <c r="CS236" s="945">
        <v>-2037685</v>
      </c>
      <c r="CT236" s="945">
        <v>-188585</v>
      </c>
      <c r="CU236" s="945">
        <v>-32505</v>
      </c>
      <c r="CV236" s="945">
        <v>-7933</v>
      </c>
      <c r="CW236" s="945">
        <v>-9667</v>
      </c>
      <c r="CX236" s="945">
        <v>0</v>
      </c>
      <c r="CY236" s="945">
        <v>-3823500</v>
      </c>
      <c r="CZ236" s="945">
        <v>-34404</v>
      </c>
      <c r="DA236" s="945">
        <v>52729203</v>
      </c>
      <c r="DB236" s="945">
        <v>62771918</v>
      </c>
      <c r="DC236" s="945">
        <v>47326776</v>
      </c>
      <c r="DD236" s="945">
        <v>-526361</v>
      </c>
      <c r="DE236" s="945">
        <v>4994241</v>
      </c>
      <c r="DF236" s="945">
        <v>-1573961</v>
      </c>
      <c r="DG236" s="945">
        <v>0</v>
      </c>
      <c r="DH236" s="945">
        <v>-2844749</v>
      </c>
      <c r="DI236" s="945">
        <v>1922088</v>
      </c>
      <c r="DJ236" s="205"/>
      <c r="DK236" s="205"/>
      <c r="DL236" t="s">
        <v>913</v>
      </c>
      <c r="DM236" t="s">
        <v>914</v>
      </c>
      <c r="DN236" s="1419" t="s">
        <v>5499</v>
      </c>
      <c r="DO236" s="194" t="s">
        <v>4403</v>
      </c>
      <c r="DP236" s="1253" t="s">
        <v>4474</v>
      </c>
    </row>
    <row r="237" spans="1:120" s="194" customFormat="1" x14ac:dyDescent="0.25">
      <c r="A237" s="779">
        <v>233</v>
      </c>
      <c r="B237" s="706" t="s">
        <v>540</v>
      </c>
      <c r="C237" s="1255" t="s">
        <v>541</v>
      </c>
      <c r="D237" s="945">
        <v>113759</v>
      </c>
      <c r="E237" s="945">
        <v>1400000</v>
      </c>
      <c r="F237" s="945">
        <v>0</v>
      </c>
      <c r="G237" s="945">
        <v>113759</v>
      </c>
      <c r="H237" s="945">
        <v>0</v>
      </c>
      <c r="I237" s="945">
        <v>0</v>
      </c>
      <c r="J237" s="945">
        <v>0</v>
      </c>
      <c r="K237" s="945">
        <v>0</v>
      </c>
      <c r="L237" s="945">
        <v>0</v>
      </c>
      <c r="M237" s="945">
        <v>0</v>
      </c>
      <c r="N237" s="945">
        <v>0</v>
      </c>
      <c r="O237" s="945">
        <v>0</v>
      </c>
      <c r="P237" s="945">
        <v>0</v>
      </c>
      <c r="Q237" s="945">
        <v>0</v>
      </c>
      <c r="R237" s="945">
        <v>7411650</v>
      </c>
      <c r="S237" s="945">
        <v>0</v>
      </c>
      <c r="T237" s="945">
        <v>1074522</v>
      </c>
      <c r="U237" s="945">
        <v>241768</v>
      </c>
      <c r="V237" s="945">
        <v>26863</v>
      </c>
      <c r="W237" s="945">
        <v>38541</v>
      </c>
      <c r="X237" s="945">
        <v>8672</v>
      </c>
      <c r="Y237" s="945">
        <v>964</v>
      </c>
      <c r="Z237" s="945">
        <v>0</v>
      </c>
      <c r="AA237" s="945">
        <v>0</v>
      </c>
      <c r="AB237" s="945">
        <v>0</v>
      </c>
      <c r="AC237" s="945">
        <v>9145</v>
      </c>
      <c r="AD237" s="945">
        <v>2057</v>
      </c>
      <c r="AE237" s="945">
        <v>229</v>
      </c>
      <c r="AF237" s="945">
        <v>2643</v>
      </c>
      <c r="AG237" s="945">
        <v>594</v>
      </c>
      <c r="AH237" s="945">
        <v>66</v>
      </c>
      <c r="AI237" s="945">
        <v>0</v>
      </c>
      <c r="AJ237" s="945">
        <v>0</v>
      </c>
      <c r="AK237" s="945">
        <v>0</v>
      </c>
      <c r="AL237" s="945">
        <v>140000</v>
      </c>
      <c r="AM237" s="945">
        <v>31500</v>
      </c>
      <c r="AN237" s="945">
        <v>3500</v>
      </c>
      <c r="AO237" s="945">
        <v>915411</v>
      </c>
      <c r="AP237" s="945">
        <v>205968</v>
      </c>
      <c r="AQ237" s="945">
        <v>22885</v>
      </c>
      <c r="AR237" s="945">
        <v>1950712</v>
      </c>
      <c r="AS237" s="945">
        <v>1560570</v>
      </c>
      <c r="AT237" s="945">
        <v>351128</v>
      </c>
      <c r="AU237" s="945">
        <v>39014</v>
      </c>
      <c r="AV237" s="945">
        <v>665264</v>
      </c>
      <c r="AW237" s="945">
        <v>532212</v>
      </c>
      <c r="AX237" s="945">
        <v>119747</v>
      </c>
      <c r="AY237" s="945">
        <v>13305</v>
      </c>
      <c r="AZ237" s="945">
        <v>2615976</v>
      </c>
      <c r="BA237" s="945">
        <v>2092782</v>
      </c>
      <c r="BB237" s="945">
        <v>470875</v>
      </c>
      <c r="BC237" s="945">
        <v>52319</v>
      </c>
      <c r="BD237" s="945">
        <v>0</v>
      </c>
      <c r="BE237" s="945">
        <v>0</v>
      </c>
      <c r="BF237" s="945">
        <v>0</v>
      </c>
      <c r="BG237" s="945">
        <v>0</v>
      </c>
      <c r="BH237" s="945">
        <v>0</v>
      </c>
      <c r="BI237" s="945">
        <v>0</v>
      </c>
      <c r="BJ237" s="945">
        <v>0</v>
      </c>
      <c r="BK237" s="945">
        <v>0</v>
      </c>
      <c r="BL237" s="945">
        <v>0</v>
      </c>
      <c r="BM237" s="945">
        <v>0</v>
      </c>
      <c r="BN237" s="945">
        <v>0</v>
      </c>
      <c r="BO237" s="945">
        <v>0</v>
      </c>
      <c r="BP237" s="945">
        <v>-593982</v>
      </c>
      <c r="BQ237" s="945">
        <v>-475185</v>
      </c>
      <c r="BR237" s="945">
        <v>-106917</v>
      </c>
      <c r="BS237" s="945">
        <v>-11880</v>
      </c>
      <c r="BT237" s="945">
        <v>-1187963</v>
      </c>
      <c r="BU237" s="945">
        <v>21514263</v>
      </c>
      <c r="BV237" s="945">
        <v>47725</v>
      </c>
      <c r="BW237" s="945">
        <v>0</v>
      </c>
      <c r="BX237" s="945">
        <v>0</v>
      </c>
      <c r="BY237" s="945">
        <v>0</v>
      </c>
      <c r="BZ237" s="945">
        <v>691</v>
      </c>
      <c r="CA237" s="945">
        <v>-252832</v>
      </c>
      <c r="CB237" s="945">
        <v>0</v>
      </c>
      <c r="CC237" s="945">
        <v>-1472165</v>
      </c>
      <c r="CD237" s="945">
        <v>-268271</v>
      </c>
      <c r="CE237" s="945">
        <v>-1740436</v>
      </c>
      <c r="CF237" s="945">
        <v>-1600691</v>
      </c>
      <c r="CG237" s="945">
        <v>-800347</v>
      </c>
      <c r="CH237" s="945">
        <v>-640274</v>
      </c>
      <c r="CI237" s="945">
        <v>-144061</v>
      </c>
      <c r="CJ237" s="945">
        <v>-16008</v>
      </c>
      <c r="CK237" s="945">
        <v>-4012917</v>
      </c>
      <c r="CL237" s="945">
        <v>474907</v>
      </c>
      <c r="CM237" s="945">
        <v>-1780482</v>
      </c>
      <c r="CN237" s="945">
        <v>-46007</v>
      </c>
      <c r="CO237" s="945">
        <v>-6575</v>
      </c>
      <c r="CP237" s="945">
        <v>-6575</v>
      </c>
      <c r="CQ237" s="945">
        <v>-22757</v>
      </c>
      <c r="CR237" s="945">
        <v>-74137</v>
      </c>
      <c r="CS237" s="945">
        <v>-631421</v>
      </c>
      <c r="CT237" s="945">
        <v>-41032</v>
      </c>
      <c r="CU237" s="945">
        <v>-449902</v>
      </c>
      <c r="CV237" s="945">
        <v>-3361</v>
      </c>
      <c r="CW237" s="945">
        <v>0</v>
      </c>
      <c r="CX237" s="945">
        <v>0</v>
      </c>
      <c r="CY237" s="945">
        <v>-2294519</v>
      </c>
      <c r="CZ237" s="945">
        <v>0</v>
      </c>
      <c r="DA237" s="945">
        <v>19042581</v>
      </c>
      <c r="DB237" s="945">
        <v>29372791</v>
      </c>
      <c r="DC237" s="945">
        <v>17291918</v>
      </c>
      <c r="DD237" s="945">
        <v>-137780</v>
      </c>
      <c r="DE237" s="945">
        <v>305046</v>
      </c>
      <c r="DF237" s="945">
        <v>-556356</v>
      </c>
      <c r="DG237" s="945">
        <v>0</v>
      </c>
      <c r="DH237" s="945">
        <v>-434561</v>
      </c>
      <c r="DI237" s="945">
        <v>-1600691</v>
      </c>
      <c r="DJ237" s="205"/>
      <c r="DK237" s="205"/>
      <c r="DL237" t="s">
        <v>913</v>
      </c>
      <c r="DM237" t="s">
        <v>914</v>
      </c>
      <c r="DN237" s="1419" t="s">
        <v>5499</v>
      </c>
      <c r="DO237" s="194" t="s">
        <v>4404</v>
      </c>
      <c r="DP237" s="1253" t="s">
        <v>4474</v>
      </c>
    </row>
    <row r="238" spans="1:120" s="194" customFormat="1" x14ac:dyDescent="0.25">
      <c r="A238" s="199">
        <v>234</v>
      </c>
      <c r="B238" s="706" t="s">
        <v>542</v>
      </c>
      <c r="C238" s="1255" t="s">
        <v>543</v>
      </c>
      <c r="D238" s="945">
        <v>107499</v>
      </c>
      <c r="E238" s="945">
        <v>1548927</v>
      </c>
      <c r="F238" s="945">
        <v>0</v>
      </c>
      <c r="G238" s="945">
        <v>107499</v>
      </c>
      <c r="H238" s="945">
        <v>0</v>
      </c>
      <c r="I238" s="945">
        <v>1518</v>
      </c>
      <c r="J238" s="945">
        <v>0</v>
      </c>
      <c r="K238" s="945">
        <v>0</v>
      </c>
      <c r="L238" s="945">
        <v>0</v>
      </c>
      <c r="M238" s="945">
        <v>0</v>
      </c>
      <c r="N238" s="945">
        <v>0</v>
      </c>
      <c r="O238" s="945">
        <v>0</v>
      </c>
      <c r="P238" s="945">
        <v>0</v>
      </c>
      <c r="Q238" s="945">
        <v>0</v>
      </c>
      <c r="R238" s="945">
        <v>11475500</v>
      </c>
      <c r="S238" s="945">
        <v>0</v>
      </c>
      <c r="T238" s="945">
        <v>565202</v>
      </c>
      <c r="U238" s="945">
        <v>141301</v>
      </c>
      <c r="V238" s="945">
        <v>0</v>
      </c>
      <c r="W238" s="945">
        <v>59673</v>
      </c>
      <c r="X238" s="945">
        <v>14918</v>
      </c>
      <c r="Y238" s="945">
        <v>0</v>
      </c>
      <c r="Z238" s="945">
        <v>0</v>
      </c>
      <c r="AA238" s="945">
        <v>0</v>
      </c>
      <c r="AB238" s="945">
        <v>0</v>
      </c>
      <c r="AC238" s="945">
        <v>3074</v>
      </c>
      <c r="AD238" s="945">
        <v>769</v>
      </c>
      <c r="AE238" s="945">
        <v>0</v>
      </c>
      <c r="AF238" s="945">
        <v>0</v>
      </c>
      <c r="AG238" s="945">
        <v>0</v>
      </c>
      <c r="AH238" s="945">
        <v>0</v>
      </c>
      <c r="AI238" s="945">
        <v>0</v>
      </c>
      <c r="AJ238" s="945">
        <v>0</v>
      </c>
      <c r="AK238" s="945">
        <v>0</v>
      </c>
      <c r="AL238" s="945">
        <v>108568</v>
      </c>
      <c r="AM238" s="945">
        <v>27142</v>
      </c>
      <c r="AN238" s="945">
        <v>0</v>
      </c>
      <c r="AO238" s="945">
        <v>1007354</v>
      </c>
      <c r="AP238" s="945">
        <v>251838</v>
      </c>
      <c r="AQ238" s="945">
        <v>0</v>
      </c>
      <c r="AR238" s="945">
        <v>4850044</v>
      </c>
      <c r="AS238" s="945">
        <v>3880089</v>
      </c>
      <c r="AT238" s="945">
        <v>969955</v>
      </c>
      <c r="AU238" s="945">
        <v>0</v>
      </c>
      <c r="AV238" s="945">
        <v>480353</v>
      </c>
      <c r="AW238" s="945">
        <v>384282</v>
      </c>
      <c r="AX238" s="945">
        <v>96071</v>
      </c>
      <c r="AY238" s="945">
        <v>0</v>
      </c>
      <c r="AZ238" s="945">
        <v>5330397</v>
      </c>
      <c r="BA238" s="945">
        <v>4264371</v>
      </c>
      <c r="BB238" s="945">
        <v>1066026</v>
      </c>
      <c r="BC238" s="945">
        <v>0</v>
      </c>
      <c r="BD238" s="945">
        <v>0</v>
      </c>
      <c r="BE238" s="945">
        <v>0</v>
      </c>
      <c r="BF238" s="945">
        <v>0</v>
      </c>
      <c r="BG238" s="945">
        <v>0</v>
      </c>
      <c r="BH238" s="945">
        <v>0</v>
      </c>
      <c r="BI238" s="945">
        <v>0</v>
      </c>
      <c r="BJ238" s="945">
        <v>0</v>
      </c>
      <c r="BK238" s="945">
        <v>0</v>
      </c>
      <c r="BL238" s="945">
        <v>0</v>
      </c>
      <c r="BM238" s="945">
        <v>0</v>
      </c>
      <c r="BN238" s="945">
        <v>0</v>
      </c>
      <c r="BO238" s="945">
        <v>0</v>
      </c>
      <c r="BP238" s="945">
        <v>1047572</v>
      </c>
      <c r="BQ238" s="945">
        <v>838057</v>
      </c>
      <c r="BR238" s="945">
        <v>209514</v>
      </c>
      <c r="BS238" s="945">
        <v>0</v>
      </c>
      <c r="BT238" s="945">
        <v>2095143</v>
      </c>
      <c r="BU238" s="945">
        <v>54797341</v>
      </c>
      <c r="BV238" s="945">
        <v>113780</v>
      </c>
      <c r="BW238" s="945">
        <v>0</v>
      </c>
      <c r="BX238" s="945">
        <v>0</v>
      </c>
      <c r="BY238" s="945">
        <v>0</v>
      </c>
      <c r="BZ238" s="945">
        <v>6656</v>
      </c>
      <c r="CA238" s="945">
        <v>-732284</v>
      </c>
      <c r="CB238" s="945">
        <v>0</v>
      </c>
      <c r="CC238" s="945">
        <v>-3003863</v>
      </c>
      <c r="CD238" s="945">
        <v>-976295</v>
      </c>
      <c r="CE238" s="945">
        <v>-3980158</v>
      </c>
      <c r="CF238" s="945">
        <v>-547267</v>
      </c>
      <c r="CG238" s="945">
        <v>-273633</v>
      </c>
      <c r="CH238" s="945">
        <v>-218908</v>
      </c>
      <c r="CI238" s="945">
        <v>-54727</v>
      </c>
      <c r="CJ238" s="945">
        <v>0</v>
      </c>
      <c r="CK238" s="945">
        <v>-1809767</v>
      </c>
      <c r="CL238" s="945">
        <v>1344591</v>
      </c>
      <c r="CM238" s="945">
        <v>-3048025</v>
      </c>
      <c r="CN238" s="945">
        <v>-4733</v>
      </c>
      <c r="CO238" s="945">
        <v>0</v>
      </c>
      <c r="CP238" s="945">
        <v>0</v>
      </c>
      <c r="CQ238" s="945">
        <v>-7844</v>
      </c>
      <c r="CR238" s="945">
        <v>0</v>
      </c>
      <c r="CS238" s="945">
        <v>-829419</v>
      </c>
      <c r="CT238" s="945">
        <v>-139596</v>
      </c>
      <c r="CU238" s="945">
        <v>-51821</v>
      </c>
      <c r="CV238" s="945">
        <v>0</v>
      </c>
      <c r="CW238" s="945">
        <v>0</v>
      </c>
      <c r="CX238" s="945">
        <v>0</v>
      </c>
      <c r="CY238" s="945">
        <v>-2407274</v>
      </c>
      <c r="CZ238" s="945">
        <v>0</v>
      </c>
      <c r="DA238" s="945">
        <v>49769399</v>
      </c>
      <c r="DB238" s="945">
        <v>56194706</v>
      </c>
      <c r="DC238" s="945">
        <v>44482604</v>
      </c>
      <c r="DD238" s="945">
        <v>-133378</v>
      </c>
      <c r="DE238" s="945">
        <v>851446</v>
      </c>
      <c r="DF238" s="945">
        <v>-3895382</v>
      </c>
      <c r="DG238" s="945">
        <v>0</v>
      </c>
      <c r="DH238" s="945">
        <v>-1229470</v>
      </c>
      <c r="DI238" s="945">
        <v>-547267</v>
      </c>
      <c r="DJ238" s="205"/>
      <c r="DK238" s="205"/>
      <c r="DL238" t="s">
        <v>913</v>
      </c>
      <c r="DM238" t="s">
        <v>913</v>
      </c>
      <c r="DN238" s="1419" t="s">
        <v>5499</v>
      </c>
      <c r="DO238" s="194" t="s">
        <v>4405</v>
      </c>
      <c r="DP238" s="1253" t="s">
        <v>4470</v>
      </c>
    </row>
    <row r="239" spans="1:120" s="194" customFormat="1" x14ac:dyDescent="0.25">
      <c r="A239" s="779">
        <v>235</v>
      </c>
      <c r="B239" s="706" t="s">
        <v>544</v>
      </c>
      <c r="C239" s="1255" t="s">
        <v>545</v>
      </c>
      <c r="D239" s="945">
        <v>420462</v>
      </c>
      <c r="E239" s="945">
        <v>3411797</v>
      </c>
      <c r="F239" s="945">
        <v>0</v>
      </c>
      <c r="G239" s="945">
        <v>420462</v>
      </c>
      <c r="H239" s="945">
        <v>0</v>
      </c>
      <c r="I239" s="945">
        <v>53039</v>
      </c>
      <c r="J239" s="945">
        <v>0</v>
      </c>
      <c r="K239" s="945">
        <v>0</v>
      </c>
      <c r="L239" s="945">
        <v>0</v>
      </c>
      <c r="M239" s="945">
        <v>0</v>
      </c>
      <c r="N239" s="945">
        <v>0</v>
      </c>
      <c r="O239" s="945">
        <v>0</v>
      </c>
      <c r="P239" s="945">
        <v>0</v>
      </c>
      <c r="Q239" s="945">
        <v>0</v>
      </c>
      <c r="R239" s="945">
        <v>34944275</v>
      </c>
      <c r="S239" s="945">
        <v>0</v>
      </c>
      <c r="T239" s="945">
        <v>8434142</v>
      </c>
      <c r="U239" s="945">
        <v>0</v>
      </c>
      <c r="V239" s="945">
        <v>85193</v>
      </c>
      <c r="W239" s="945">
        <v>449733</v>
      </c>
      <c r="X239" s="945">
        <v>0</v>
      </c>
      <c r="Y239" s="945">
        <v>4543</v>
      </c>
      <c r="Z239" s="945">
        <v>0</v>
      </c>
      <c r="AA239" s="945">
        <v>0</v>
      </c>
      <c r="AB239" s="945">
        <v>0</v>
      </c>
      <c r="AC239" s="945">
        <v>7751</v>
      </c>
      <c r="AD239" s="945">
        <v>0</v>
      </c>
      <c r="AE239" s="945">
        <v>78</v>
      </c>
      <c r="AF239" s="945">
        <v>0</v>
      </c>
      <c r="AG239" s="945">
        <v>0</v>
      </c>
      <c r="AH239" s="945">
        <v>0</v>
      </c>
      <c r="AI239" s="945">
        <v>0</v>
      </c>
      <c r="AJ239" s="945">
        <v>0</v>
      </c>
      <c r="AK239" s="945">
        <v>0</v>
      </c>
      <c r="AL239" s="945">
        <v>1405044</v>
      </c>
      <c r="AM239" s="945">
        <v>0</v>
      </c>
      <c r="AN239" s="945">
        <v>14192</v>
      </c>
      <c r="AO239" s="945">
        <v>7420493</v>
      </c>
      <c r="AP239" s="945">
        <v>0</v>
      </c>
      <c r="AQ239" s="945">
        <v>74954</v>
      </c>
      <c r="AR239" s="945">
        <v>17213664</v>
      </c>
      <c r="AS239" s="945">
        <v>17041627</v>
      </c>
      <c r="AT239" s="945">
        <v>0</v>
      </c>
      <c r="AU239" s="945">
        <v>172037</v>
      </c>
      <c r="AV239" s="945">
        <v>4159722</v>
      </c>
      <c r="AW239" s="945">
        <v>4118125</v>
      </c>
      <c r="AX239" s="945">
        <v>0</v>
      </c>
      <c r="AY239" s="945">
        <v>41597</v>
      </c>
      <c r="AZ239" s="945">
        <v>21373386</v>
      </c>
      <c r="BA239" s="945">
        <v>21159752</v>
      </c>
      <c r="BB239" s="945">
        <v>0</v>
      </c>
      <c r="BC239" s="945">
        <v>213634</v>
      </c>
      <c r="BD239" s="945">
        <v>0</v>
      </c>
      <c r="BE239" s="945">
        <v>0</v>
      </c>
      <c r="BF239" s="945">
        <v>0</v>
      </c>
      <c r="BG239" s="945">
        <v>0</v>
      </c>
      <c r="BH239" s="945">
        <v>0</v>
      </c>
      <c r="BI239" s="945">
        <v>0</v>
      </c>
      <c r="BJ239" s="945">
        <v>0</v>
      </c>
      <c r="BK239" s="945">
        <v>0</v>
      </c>
      <c r="BL239" s="945">
        <v>0</v>
      </c>
      <c r="BM239" s="945">
        <v>0</v>
      </c>
      <c r="BN239" s="945">
        <v>0</v>
      </c>
      <c r="BO239" s="945">
        <v>0</v>
      </c>
      <c r="BP239" s="945">
        <v>0</v>
      </c>
      <c r="BQ239" s="945">
        <v>6849260</v>
      </c>
      <c r="BR239" s="945">
        <v>0</v>
      </c>
      <c r="BS239" s="945">
        <v>69184</v>
      </c>
      <c r="BT239" s="945">
        <v>6918444</v>
      </c>
      <c r="BU239" s="945">
        <v>90415380</v>
      </c>
      <c r="BV239" s="945">
        <v>-158033</v>
      </c>
      <c r="BW239" s="945">
        <v>0</v>
      </c>
      <c r="BX239" s="945">
        <v>1129188</v>
      </c>
      <c r="BY239" s="945">
        <v>0</v>
      </c>
      <c r="BZ239" s="945">
        <v>75283</v>
      </c>
      <c r="CA239" s="945">
        <v>-6065773</v>
      </c>
      <c r="CB239" s="945">
        <v>0</v>
      </c>
      <c r="CC239" s="945">
        <v>-7905812</v>
      </c>
      <c r="CD239" s="945">
        <v>-2988563</v>
      </c>
      <c r="CE239" s="945">
        <v>-10894375</v>
      </c>
      <c r="CF239" s="945">
        <v>8820634</v>
      </c>
      <c r="CG239" s="945">
        <v>200</v>
      </c>
      <c r="CH239" s="945">
        <v>8732225</v>
      </c>
      <c r="CI239" s="945">
        <v>0</v>
      </c>
      <c r="CJ239" s="945">
        <v>88208</v>
      </c>
      <c r="CK239" s="945">
        <v>-12087059</v>
      </c>
      <c r="CL239" s="945">
        <v>2030867</v>
      </c>
      <c r="CM239" s="945">
        <v>-5330706</v>
      </c>
      <c r="CN239" s="945">
        <v>-224838</v>
      </c>
      <c r="CO239" s="945">
        <v>0</v>
      </c>
      <c r="CP239" s="945">
        <v>0</v>
      </c>
      <c r="CQ239" s="945">
        <v>-7851</v>
      </c>
      <c r="CR239" s="945">
        <v>0</v>
      </c>
      <c r="CS239" s="945">
        <v>-3701613</v>
      </c>
      <c r="CT239" s="945">
        <v>0</v>
      </c>
      <c r="CU239" s="945">
        <v>-542809</v>
      </c>
      <c r="CV239" s="945">
        <v>-20819</v>
      </c>
      <c r="CW239" s="945">
        <v>0</v>
      </c>
      <c r="CX239" s="945">
        <v>0</v>
      </c>
      <c r="CY239" s="945">
        <v>-6883479</v>
      </c>
      <c r="CZ239" s="945">
        <v>0</v>
      </c>
      <c r="DA239" s="945">
        <v>95166173</v>
      </c>
      <c r="DB239" s="945">
        <v>116572307</v>
      </c>
      <c r="DC239" s="945">
        <v>80505595</v>
      </c>
      <c r="DD239" s="945">
        <v>-1843588</v>
      </c>
      <c r="DE239" s="945">
        <v>7646737</v>
      </c>
      <c r="DF239" s="945">
        <v>-2747219</v>
      </c>
      <c r="DG239" s="945">
        <v>0</v>
      </c>
      <c r="DH239" s="945">
        <v>-5263066</v>
      </c>
      <c r="DI239" s="945">
        <v>8820634</v>
      </c>
      <c r="DJ239" s="205"/>
      <c r="DK239" s="205"/>
      <c r="DL239" t="s">
        <v>913</v>
      </c>
      <c r="DM239" t="s">
        <v>913</v>
      </c>
      <c r="DN239" s="1419" t="s">
        <v>5499</v>
      </c>
      <c r="DO239" s="194" t="s">
        <v>4406</v>
      </c>
      <c r="DP239" s="1253" t="s">
        <v>4475</v>
      </c>
    </row>
    <row r="240" spans="1:120" s="194" customFormat="1" x14ac:dyDescent="0.25">
      <c r="A240" s="199">
        <v>236</v>
      </c>
      <c r="B240" s="706" t="s">
        <v>758</v>
      </c>
      <c r="C240" s="1255" t="s">
        <v>547</v>
      </c>
      <c r="D240" s="945">
        <v>230014</v>
      </c>
      <c r="E240" s="945">
        <v>877722</v>
      </c>
      <c r="F240" s="945">
        <v>0</v>
      </c>
      <c r="G240" s="945">
        <v>230014</v>
      </c>
      <c r="H240" s="945">
        <v>341135</v>
      </c>
      <c r="I240" s="945">
        <v>156582</v>
      </c>
      <c r="J240" s="945">
        <v>0</v>
      </c>
      <c r="K240" s="945">
        <v>0</v>
      </c>
      <c r="L240" s="945">
        <v>0</v>
      </c>
      <c r="M240" s="945">
        <v>0</v>
      </c>
      <c r="N240" s="945">
        <v>1248</v>
      </c>
      <c r="O240" s="945">
        <v>0</v>
      </c>
      <c r="P240" s="945">
        <v>25</v>
      </c>
      <c r="Q240" s="945">
        <v>0</v>
      </c>
      <c r="R240" s="945">
        <v>22250100</v>
      </c>
      <c r="S240" s="945">
        <v>116250</v>
      </c>
      <c r="T240" s="945">
        <v>1952612</v>
      </c>
      <c r="U240" s="945">
        <v>0</v>
      </c>
      <c r="V240" s="945">
        <v>39228</v>
      </c>
      <c r="W240" s="945">
        <v>143244</v>
      </c>
      <c r="X240" s="945">
        <v>0</v>
      </c>
      <c r="Y240" s="945">
        <v>2893</v>
      </c>
      <c r="Z240" s="945">
        <v>0</v>
      </c>
      <c r="AA240" s="945">
        <v>0</v>
      </c>
      <c r="AB240" s="945">
        <v>0</v>
      </c>
      <c r="AC240" s="945">
        <v>6638</v>
      </c>
      <c r="AD240" s="945">
        <v>0</v>
      </c>
      <c r="AE240" s="945">
        <v>135</v>
      </c>
      <c r="AF240" s="945">
        <v>0</v>
      </c>
      <c r="AG240" s="945">
        <v>0</v>
      </c>
      <c r="AH240" s="945">
        <v>0</v>
      </c>
      <c r="AI240" s="945">
        <v>0</v>
      </c>
      <c r="AJ240" s="945">
        <v>0</v>
      </c>
      <c r="AK240" s="945">
        <v>0</v>
      </c>
      <c r="AL240" s="945">
        <v>184519</v>
      </c>
      <c r="AM240" s="945">
        <v>0</v>
      </c>
      <c r="AN240" s="945">
        <v>3766</v>
      </c>
      <c r="AO240" s="945">
        <v>2422638</v>
      </c>
      <c r="AP240" s="945">
        <v>0</v>
      </c>
      <c r="AQ240" s="945">
        <v>49442</v>
      </c>
      <c r="AR240" s="945">
        <v>7738692</v>
      </c>
      <c r="AS240" s="945">
        <v>7585689</v>
      </c>
      <c r="AT240" s="945">
        <v>0</v>
      </c>
      <c r="AU240" s="945">
        <v>153003</v>
      </c>
      <c r="AV240" s="945">
        <v>1068773</v>
      </c>
      <c r="AW240" s="945">
        <v>1047549</v>
      </c>
      <c r="AX240" s="945">
        <v>0</v>
      </c>
      <c r="AY240" s="945">
        <v>21224</v>
      </c>
      <c r="AZ240" s="945">
        <v>8807465</v>
      </c>
      <c r="BA240" s="945">
        <v>8633238</v>
      </c>
      <c r="BB240" s="945">
        <v>0</v>
      </c>
      <c r="BC240" s="945">
        <v>174227</v>
      </c>
      <c r="BD240" s="945">
        <v>0</v>
      </c>
      <c r="BE240" s="945">
        <v>0</v>
      </c>
      <c r="BF240" s="945">
        <v>0</v>
      </c>
      <c r="BG240" s="945">
        <v>0</v>
      </c>
      <c r="BH240" s="945">
        <v>0</v>
      </c>
      <c r="BI240" s="945">
        <v>0</v>
      </c>
      <c r="BJ240" s="945">
        <v>0</v>
      </c>
      <c r="BK240" s="945">
        <v>0</v>
      </c>
      <c r="BL240" s="945">
        <v>0</v>
      </c>
      <c r="BM240" s="945">
        <v>0</v>
      </c>
      <c r="BN240" s="945">
        <v>0</v>
      </c>
      <c r="BO240" s="945">
        <v>0</v>
      </c>
      <c r="BP240" s="945">
        <v>2911690</v>
      </c>
      <c r="BQ240" s="945">
        <v>2853456</v>
      </c>
      <c r="BR240" s="945">
        <v>0</v>
      </c>
      <c r="BS240" s="945">
        <v>58234</v>
      </c>
      <c r="BT240" s="945">
        <v>5823379</v>
      </c>
      <c r="BU240" s="945">
        <v>85561840</v>
      </c>
      <c r="BV240" s="945">
        <v>24996</v>
      </c>
      <c r="BW240" s="945">
        <v>0</v>
      </c>
      <c r="BX240" s="945">
        <v>424309</v>
      </c>
      <c r="BY240" s="945">
        <v>0</v>
      </c>
      <c r="BZ240" s="945">
        <v>97605</v>
      </c>
      <c r="CA240" s="945">
        <v>-2100000</v>
      </c>
      <c r="CB240" s="945">
        <v>-100000</v>
      </c>
      <c r="CC240" s="945">
        <v>-6100000</v>
      </c>
      <c r="CD240" s="945">
        <v>-3600000</v>
      </c>
      <c r="CE240" s="945">
        <v>-9800000</v>
      </c>
      <c r="CF240" s="945">
        <v>6084654</v>
      </c>
      <c r="CG240" s="945">
        <v>3042328</v>
      </c>
      <c r="CH240" s="945">
        <v>2981479</v>
      </c>
      <c r="CI240" s="945">
        <v>0</v>
      </c>
      <c r="CJ240" s="945">
        <v>60848</v>
      </c>
      <c r="CK240" s="945">
        <v>-5553245</v>
      </c>
      <c r="CL240" s="945">
        <v>2026333</v>
      </c>
      <c r="CM240" s="945">
        <v>-5564842</v>
      </c>
      <c r="CN240" s="945">
        <v>-48221</v>
      </c>
      <c r="CO240" s="945">
        <v>0</v>
      </c>
      <c r="CP240" s="945">
        <v>0</v>
      </c>
      <c r="CQ240" s="945">
        <v>-13122</v>
      </c>
      <c r="CR240" s="945">
        <v>-33462</v>
      </c>
      <c r="CS240" s="945">
        <v>-2023188</v>
      </c>
      <c r="CT240" s="945">
        <v>-242681</v>
      </c>
      <c r="CU240" s="945">
        <v>-67281</v>
      </c>
      <c r="CV240" s="945">
        <v>-13045</v>
      </c>
      <c r="CW240" s="945">
        <v>0</v>
      </c>
      <c r="CX240" s="945">
        <v>0</v>
      </c>
      <c r="CY240" s="945">
        <v>-4753792</v>
      </c>
      <c r="CZ240" s="945">
        <v>-15515</v>
      </c>
      <c r="DA240" s="945">
        <v>82731011</v>
      </c>
      <c r="DB240" s="945">
        <v>96412592</v>
      </c>
      <c r="DC240" s="945">
        <v>77719708</v>
      </c>
      <c r="DD240" s="945">
        <v>-315004</v>
      </c>
      <c r="DE240" s="945">
        <v>2182581</v>
      </c>
      <c r="DF240" s="945">
        <v>-1189406</v>
      </c>
      <c r="DG240" s="945">
        <v>-3841275</v>
      </c>
      <c r="DH240" s="945">
        <v>-392228</v>
      </c>
      <c r="DI240" s="945">
        <v>6084654</v>
      </c>
      <c r="DJ240" s="205"/>
      <c r="DK240" s="205"/>
      <c r="DL240" t="s">
        <v>913</v>
      </c>
      <c r="DM240" t="s">
        <v>913</v>
      </c>
      <c r="DN240" s="1419" t="s">
        <v>5499</v>
      </c>
      <c r="DO240" s="194" t="s">
        <v>4407</v>
      </c>
      <c r="DP240" s="1253" t="s">
        <v>938</v>
      </c>
    </row>
    <row r="241" spans="1:120" s="194" customFormat="1" x14ac:dyDescent="0.25">
      <c r="A241" s="779">
        <v>237</v>
      </c>
      <c r="B241" s="706" t="s">
        <v>755</v>
      </c>
      <c r="C241" s="1255" t="s">
        <v>549</v>
      </c>
      <c r="D241" s="945">
        <v>353613</v>
      </c>
      <c r="E241" s="945">
        <v>2533328</v>
      </c>
      <c r="F241" s="945">
        <v>129479</v>
      </c>
      <c r="G241" s="945">
        <v>353613</v>
      </c>
      <c r="H241" s="945">
        <v>2928662</v>
      </c>
      <c r="I241" s="945">
        <v>0</v>
      </c>
      <c r="J241" s="945">
        <v>0</v>
      </c>
      <c r="K241" s="945">
        <v>0</v>
      </c>
      <c r="L241" s="945">
        <v>0</v>
      </c>
      <c r="M241" s="945">
        <v>0</v>
      </c>
      <c r="N241" s="945">
        <v>196292</v>
      </c>
      <c r="O241" s="945">
        <v>0</v>
      </c>
      <c r="P241" s="945">
        <v>0</v>
      </c>
      <c r="Q241" s="945">
        <v>0</v>
      </c>
      <c r="R241" s="945">
        <v>25814350</v>
      </c>
      <c r="S241" s="945">
        <v>0</v>
      </c>
      <c r="T241" s="945">
        <v>3622544</v>
      </c>
      <c r="U241" s="945">
        <v>0</v>
      </c>
      <c r="V241" s="945">
        <v>73333</v>
      </c>
      <c r="W241" s="945">
        <v>164437</v>
      </c>
      <c r="X241" s="945">
        <v>0</v>
      </c>
      <c r="Y241" s="945">
        <v>3356</v>
      </c>
      <c r="Z241" s="945">
        <v>5320</v>
      </c>
      <c r="AA241" s="945">
        <v>0</v>
      </c>
      <c r="AB241" s="945">
        <v>109</v>
      </c>
      <c r="AC241" s="945">
        <v>5725</v>
      </c>
      <c r="AD241" s="945">
        <v>0</v>
      </c>
      <c r="AE241" s="945">
        <v>117</v>
      </c>
      <c r="AF241" s="945">
        <v>0</v>
      </c>
      <c r="AG241" s="945">
        <v>0</v>
      </c>
      <c r="AH241" s="945">
        <v>0</v>
      </c>
      <c r="AI241" s="945">
        <v>0</v>
      </c>
      <c r="AJ241" s="945">
        <v>0</v>
      </c>
      <c r="AK241" s="945">
        <v>0</v>
      </c>
      <c r="AL241" s="945">
        <v>363996</v>
      </c>
      <c r="AM241" s="945">
        <v>0</v>
      </c>
      <c r="AN241" s="945">
        <v>7428</v>
      </c>
      <c r="AO241" s="945">
        <v>4446441</v>
      </c>
      <c r="AP241" s="945">
        <v>0</v>
      </c>
      <c r="AQ241" s="945">
        <v>86196</v>
      </c>
      <c r="AR241" s="945">
        <v>8937995</v>
      </c>
      <c r="AS241" s="945">
        <v>8771301</v>
      </c>
      <c r="AT241" s="945">
        <v>0</v>
      </c>
      <c r="AU241" s="945">
        <v>166694</v>
      </c>
      <c r="AV241" s="945">
        <v>1919081</v>
      </c>
      <c r="AW241" s="945">
        <v>1881635</v>
      </c>
      <c r="AX241" s="945">
        <v>0</v>
      </c>
      <c r="AY241" s="945">
        <v>37446</v>
      </c>
      <c r="AZ241" s="945">
        <v>10857076</v>
      </c>
      <c r="BA241" s="945">
        <v>10652936</v>
      </c>
      <c r="BB241" s="945">
        <v>0</v>
      </c>
      <c r="BC241" s="945">
        <v>204140</v>
      </c>
      <c r="BD241" s="945">
        <v>0</v>
      </c>
      <c r="BE241" s="945">
        <v>0</v>
      </c>
      <c r="BF241" s="945">
        <v>0</v>
      </c>
      <c r="BG241" s="945">
        <v>0</v>
      </c>
      <c r="BH241" s="945">
        <v>0</v>
      </c>
      <c r="BI241" s="945">
        <v>0</v>
      </c>
      <c r="BJ241" s="945">
        <v>0</v>
      </c>
      <c r="BK241" s="945">
        <v>0</v>
      </c>
      <c r="BL241" s="945">
        <v>0</v>
      </c>
      <c r="BM241" s="945">
        <v>0</v>
      </c>
      <c r="BN241" s="945">
        <v>0</v>
      </c>
      <c r="BO241" s="945">
        <v>0</v>
      </c>
      <c r="BP241" s="945">
        <v>-8110520</v>
      </c>
      <c r="BQ241" s="945">
        <v>-7948309</v>
      </c>
      <c r="BR241" s="945">
        <v>0</v>
      </c>
      <c r="BS241" s="945">
        <v>-162210</v>
      </c>
      <c r="BT241" s="945">
        <v>-16221039</v>
      </c>
      <c r="BU241" s="945">
        <v>90264111</v>
      </c>
      <c r="BV241" s="945">
        <v>-157987</v>
      </c>
      <c r="BW241" s="945">
        <v>0</v>
      </c>
      <c r="BX241" s="945">
        <v>-402</v>
      </c>
      <c r="BY241" s="945">
        <v>0</v>
      </c>
      <c r="BZ241" s="945">
        <v>13077</v>
      </c>
      <c r="CA241" s="945">
        <v>-6318167</v>
      </c>
      <c r="CB241" s="945">
        <v>-1089690</v>
      </c>
      <c r="CC241" s="945">
        <v>-8970282</v>
      </c>
      <c r="CD241" s="945">
        <v>-462736</v>
      </c>
      <c r="CE241" s="945">
        <v>-10522708</v>
      </c>
      <c r="CF241" s="945">
        <v>-16588274</v>
      </c>
      <c r="CG241" s="945">
        <v>-8106317</v>
      </c>
      <c r="CH241" s="945">
        <v>-8316073</v>
      </c>
      <c r="CI241" s="945">
        <v>0</v>
      </c>
      <c r="CJ241" s="945">
        <v>-165882</v>
      </c>
      <c r="CK241" s="945">
        <v>-10781207</v>
      </c>
      <c r="CL241" s="945">
        <v>2438242</v>
      </c>
      <c r="CM241" s="945">
        <v>-7661965</v>
      </c>
      <c r="CN241" s="945">
        <v>-69844</v>
      </c>
      <c r="CO241" s="945">
        <v>0</v>
      </c>
      <c r="CP241" s="945">
        <v>0</v>
      </c>
      <c r="CQ241" s="945">
        <v>-12605</v>
      </c>
      <c r="CR241" s="945">
        <v>-21713</v>
      </c>
      <c r="CS241" s="945">
        <v>-3560085</v>
      </c>
      <c r="CT241" s="945">
        <v>-170960</v>
      </c>
      <c r="CU241" s="945">
        <v>-118991</v>
      </c>
      <c r="CV241" s="945">
        <v>-32135</v>
      </c>
      <c r="CW241" s="945">
        <v>0</v>
      </c>
      <c r="CX241" s="945">
        <v>0</v>
      </c>
      <c r="CY241" s="945">
        <v>-8430126</v>
      </c>
      <c r="CZ241" s="945">
        <v>-476476</v>
      </c>
      <c r="DA241" s="945">
        <v>75150021</v>
      </c>
      <c r="DB241" s="945">
        <v>111520515</v>
      </c>
      <c r="DC241" s="945">
        <v>79297865</v>
      </c>
      <c r="DD241" s="945">
        <v>-535337</v>
      </c>
      <c r="DE241" s="945">
        <v>10116667</v>
      </c>
      <c r="DF241" s="945">
        <v>-2697789</v>
      </c>
      <c r="DG241" s="945">
        <v>0</v>
      </c>
      <c r="DH241" s="945">
        <v>-3761951</v>
      </c>
      <c r="DI241" s="945">
        <v>-16588274</v>
      </c>
      <c r="DJ241" s="205"/>
      <c r="DK241" s="205"/>
      <c r="DL241" t="s">
        <v>913</v>
      </c>
      <c r="DM241" t="s">
        <v>913</v>
      </c>
      <c r="DN241" s="1419" t="s">
        <v>5499</v>
      </c>
      <c r="DO241" s="194" t="s">
        <v>4408</v>
      </c>
      <c r="DP241" s="1253" t="s">
        <v>4474</v>
      </c>
    </row>
    <row r="242" spans="1:120" s="194" customFormat="1" x14ac:dyDescent="0.25">
      <c r="A242" s="199">
        <v>238</v>
      </c>
      <c r="B242" s="706" t="s">
        <v>550</v>
      </c>
      <c r="C242" s="1255" t="s">
        <v>551</v>
      </c>
      <c r="D242" s="945">
        <v>234861</v>
      </c>
      <c r="E242" s="945">
        <v>1660890</v>
      </c>
      <c r="F242" s="945">
        <v>0</v>
      </c>
      <c r="G242" s="945">
        <v>234861</v>
      </c>
      <c r="H242" s="945">
        <v>0</v>
      </c>
      <c r="I242" s="945">
        <v>627035</v>
      </c>
      <c r="J242" s="945">
        <v>0</v>
      </c>
      <c r="K242" s="945">
        <v>0</v>
      </c>
      <c r="L242" s="945">
        <v>0</v>
      </c>
      <c r="M242" s="945">
        <v>0</v>
      </c>
      <c r="N242" s="945">
        <v>0</v>
      </c>
      <c r="O242" s="945">
        <v>0</v>
      </c>
      <c r="P242" s="945">
        <v>0</v>
      </c>
      <c r="Q242" s="945">
        <v>0</v>
      </c>
      <c r="R242" s="945">
        <v>23896450</v>
      </c>
      <c r="S242" s="945">
        <v>0</v>
      </c>
      <c r="T242" s="945">
        <v>1662503</v>
      </c>
      <c r="U242" s="945">
        <v>415626</v>
      </c>
      <c r="V242" s="945">
        <v>0</v>
      </c>
      <c r="W242" s="945">
        <v>124262</v>
      </c>
      <c r="X242" s="945">
        <v>31065</v>
      </c>
      <c r="Y242" s="945">
        <v>0</v>
      </c>
      <c r="Z242" s="945">
        <v>0</v>
      </c>
      <c r="AA242" s="945">
        <v>0</v>
      </c>
      <c r="AB242" s="945">
        <v>0</v>
      </c>
      <c r="AC242" s="945">
        <v>7664</v>
      </c>
      <c r="AD242" s="945">
        <v>1916</v>
      </c>
      <c r="AE242" s="945">
        <v>0</v>
      </c>
      <c r="AF242" s="945">
        <v>4798</v>
      </c>
      <c r="AG242" s="945">
        <v>1199</v>
      </c>
      <c r="AH242" s="945">
        <v>0</v>
      </c>
      <c r="AI242" s="945">
        <v>600</v>
      </c>
      <c r="AJ242" s="945">
        <v>150</v>
      </c>
      <c r="AK242" s="945">
        <v>0</v>
      </c>
      <c r="AL242" s="945">
        <v>343204</v>
      </c>
      <c r="AM242" s="945">
        <v>85801</v>
      </c>
      <c r="AN242" s="945">
        <v>0</v>
      </c>
      <c r="AO242" s="945">
        <v>2947129</v>
      </c>
      <c r="AP242" s="945">
        <v>736782</v>
      </c>
      <c r="AQ242" s="945">
        <v>0</v>
      </c>
      <c r="AR242" s="945">
        <v>5412034</v>
      </c>
      <c r="AS242" s="945">
        <v>4353058</v>
      </c>
      <c r="AT242" s="945">
        <v>1058976</v>
      </c>
      <c r="AU242" s="945">
        <v>0</v>
      </c>
      <c r="AV242" s="945">
        <v>1396192</v>
      </c>
      <c r="AW242" s="945">
        <v>1116954</v>
      </c>
      <c r="AX242" s="945">
        <v>279238</v>
      </c>
      <c r="AY242" s="945">
        <v>0</v>
      </c>
      <c r="AZ242" s="945">
        <v>6808226</v>
      </c>
      <c r="BA242" s="945">
        <v>5470012</v>
      </c>
      <c r="BB242" s="945">
        <v>1338214</v>
      </c>
      <c r="BC242" s="945">
        <v>0</v>
      </c>
      <c r="BD242" s="945">
        <v>0</v>
      </c>
      <c r="BE242" s="945">
        <v>0</v>
      </c>
      <c r="BF242" s="945">
        <v>0</v>
      </c>
      <c r="BG242" s="945">
        <v>0</v>
      </c>
      <c r="BH242" s="945">
        <v>0</v>
      </c>
      <c r="BI242" s="945">
        <v>0</v>
      </c>
      <c r="BJ242" s="945">
        <v>0</v>
      </c>
      <c r="BK242" s="945">
        <v>0</v>
      </c>
      <c r="BL242" s="945">
        <v>0</v>
      </c>
      <c r="BM242" s="945">
        <v>0</v>
      </c>
      <c r="BN242" s="945">
        <v>0</v>
      </c>
      <c r="BO242" s="945">
        <v>0</v>
      </c>
      <c r="BP242" s="945">
        <v>435377</v>
      </c>
      <c r="BQ242" s="945">
        <v>348302</v>
      </c>
      <c r="BR242" s="945">
        <v>87075</v>
      </c>
      <c r="BS242" s="945">
        <v>0</v>
      </c>
      <c r="BT242" s="945">
        <v>870754</v>
      </c>
      <c r="BU242" s="945">
        <v>56189947</v>
      </c>
      <c r="BV242" s="945">
        <v>-1636848</v>
      </c>
      <c r="BW242" s="945">
        <v>0</v>
      </c>
      <c r="BX242" s="945">
        <v>546000</v>
      </c>
      <c r="BY242" s="945">
        <v>0</v>
      </c>
      <c r="BZ242" s="945">
        <v>17603</v>
      </c>
      <c r="CA242" s="945">
        <v>-3742833</v>
      </c>
      <c r="CB242" s="945">
        <v>0</v>
      </c>
      <c r="CC242" s="945">
        <v>-3691000</v>
      </c>
      <c r="CD242" s="945">
        <v>-550000</v>
      </c>
      <c r="CE242" s="945">
        <v>-4241000</v>
      </c>
      <c r="CF242" s="945">
        <v>6190761</v>
      </c>
      <c r="CG242" s="945">
        <v>3095375</v>
      </c>
      <c r="CH242" s="945">
        <v>2476300</v>
      </c>
      <c r="CI242" s="945">
        <v>619075</v>
      </c>
      <c r="CJ242" s="945">
        <v>0</v>
      </c>
      <c r="CK242" s="945">
        <v>-5848132</v>
      </c>
      <c r="CL242" s="945">
        <v>1407185</v>
      </c>
      <c r="CM242" s="945">
        <v>-4652066</v>
      </c>
      <c r="CN242" s="945">
        <v>-129939</v>
      </c>
      <c r="CO242" s="945">
        <v>-14357</v>
      </c>
      <c r="CP242" s="945">
        <v>0</v>
      </c>
      <c r="CQ242" s="945">
        <v>-19514</v>
      </c>
      <c r="CR242" s="945">
        <v>-122465</v>
      </c>
      <c r="CS242" s="945">
        <v>-2318392</v>
      </c>
      <c r="CT242" s="945">
        <v>-8407</v>
      </c>
      <c r="CU242" s="945">
        <v>-80168</v>
      </c>
      <c r="CV242" s="945">
        <v>0</v>
      </c>
      <c r="CW242" s="945">
        <v>-10587</v>
      </c>
      <c r="CX242" s="945">
        <v>0</v>
      </c>
      <c r="CY242" s="945">
        <v>-7048630</v>
      </c>
      <c r="CZ242" s="945">
        <v>-45065</v>
      </c>
      <c r="DA242" s="945">
        <v>61193397</v>
      </c>
      <c r="DB242" s="945">
        <v>78126271</v>
      </c>
      <c r="DC242" s="945">
        <v>54270285</v>
      </c>
      <c r="DD242" s="945">
        <v>-236851</v>
      </c>
      <c r="DE242" s="945">
        <v>7084340</v>
      </c>
      <c r="DF242" s="945">
        <v>-1462533</v>
      </c>
      <c r="DG242" s="945">
        <v>0</v>
      </c>
      <c r="DH242" s="945">
        <v>-3208714</v>
      </c>
      <c r="DI242" s="945">
        <v>6190761</v>
      </c>
      <c r="DJ242" s="205"/>
      <c r="DK242" s="205"/>
      <c r="DL242" t="s">
        <v>914</v>
      </c>
      <c r="DM242" t="s">
        <v>914</v>
      </c>
      <c r="DN242" s="1419" t="s">
        <v>5499</v>
      </c>
      <c r="DO242" s="194" t="s">
        <v>4409</v>
      </c>
      <c r="DP242" s="1253" t="s">
        <v>4474</v>
      </c>
    </row>
    <row r="243" spans="1:120" s="194" customFormat="1" x14ac:dyDescent="0.25">
      <c r="A243" s="779">
        <v>239</v>
      </c>
      <c r="B243" s="706" t="s">
        <v>552</v>
      </c>
      <c r="C243" s="1255" t="s">
        <v>553</v>
      </c>
      <c r="D243" s="945">
        <v>163642</v>
      </c>
      <c r="E243" s="945">
        <v>2689338</v>
      </c>
      <c r="F243" s="945">
        <v>0</v>
      </c>
      <c r="G243" s="945">
        <v>163642</v>
      </c>
      <c r="H243" s="945">
        <v>0</v>
      </c>
      <c r="I243" s="945">
        <v>364902</v>
      </c>
      <c r="J243" s="945">
        <v>1092810</v>
      </c>
      <c r="K243" s="945">
        <v>0</v>
      </c>
      <c r="L243" s="945">
        <v>0</v>
      </c>
      <c r="M243" s="945">
        <v>0</v>
      </c>
      <c r="N243" s="945">
        <v>0</v>
      </c>
      <c r="O243" s="945">
        <v>0</v>
      </c>
      <c r="P243" s="945">
        <v>0</v>
      </c>
      <c r="Q243" s="945">
        <v>0</v>
      </c>
      <c r="R243" s="945">
        <v>8984000</v>
      </c>
      <c r="S243" s="945">
        <v>0</v>
      </c>
      <c r="T243" s="945">
        <v>1153294</v>
      </c>
      <c r="U243" s="945">
        <v>288323</v>
      </c>
      <c r="V243" s="945">
        <v>0</v>
      </c>
      <c r="W243" s="945">
        <v>46717</v>
      </c>
      <c r="X243" s="945">
        <v>11679</v>
      </c>
      <c r="Y243" s="945">
        <v>0</v>
      </c>
      <c r="Z243" s="945">
        <v>0</v>
      </c>
      <c r="AA243" s="945">
        <v>0</v>
      </c>
      <c r="AB243" s="945">
        <v>0</v>
      </c>
      <c r="AC243" s="945">
        <v>4340</v>
      </c>
      <c r="AD243" s="945">
        <v>1085</v>
      </c>
      <c r="AE243" s="945">
        <v>0</v>
      </c>
      <c r="AF243" s="945">
        <v>6771</v>
      </c>
      <c r="AG243" s="945">
        <v>1693</v>
      </c>
      <c r="AH243" s="945">
        <v>0</v>
      </c>
      <c r="AI243" s="945">
        <v>600</v>
      </c>
      <c r="AJ243" s="945">
        <v>150</v>
      </c>
      <c r="AK243" s="945">
        <v>0</v>
      </c>
      <c r="AL243" s="945">
        <v>307432</v>
      </c>
      <c r="AM243" s="945">
        <v>76858</v>
      </c>
      <c r="AN243" s="945">
        <v>0</v>
      </c>
      <c r="AO243" s="945">
        <v>1157938</v>
      </c>
      <c r="AP243" s="945">
        <v>289485</v>
      </c>
      <c r="AQ243" s="945">
        <v>0</v>
      </c>
      <c r="AR243" s="945">
        <v>3877710</v>
      </c>
      <c r="AS243" s="945">
        <v>2953259</v>
      </c>
      <c r="AT243" s="945">
        <v>924451</v>
      </c>
      <c r="AU243" s="945">
        <v>0</v>
      </c>
      <c r="AV243" s="945">
        <v>776123</v>
      </c>
      <c r="AW243" s="945">
        <v>620898</v>
      </c>
      <c r="AX243" s="945">
        <v>155225</v>
      </c>
      <c r="AY243" s="945">
        <v>0</v>
      </c>
      <c r="AZ243" s="945">
        <v>4653833</v>
      </c>
      <c r="BA243" s="945">
        <v>3574157</v>
      </c>
      <c r="BB243" s="945">
        <v>1079676</v>
      </c>
      <c r="BC243" s="945">
        <v>0</v>
      </c>
      <c r="BD243" s="945">
        <v>0</v>
      </c>
      <c r="BE243" s="945">
        <v>0</v>
      </c>
      <c r="BF243" s="945">
        <v>0</v>
      </c>
      <c r="BG243" s="945">
        <v>0</v>
      </c>
      <c r="BH243" s="945">
        <v>0</v>
      </c>
      <c r="BI243" s="945">
        <v>0</v>
      </c>
      <c r="BJ243" s="945">
        <v>0</v>
      </c>
      <c r="BK243" s="945">
        <v>0</v>
      </c>
      <c r="BL243" s="945">
        <v>0</v>
      </c>
      <c r="BM243" s="945">
        <v>0</v>
      </c>
      <c r="BN243" s="945">
        <v>0</v>
      </c>
      <c r="BO243" s="945">
        <v>0</v>
      </c>
      <c r="BP243" s="945">
        <v>-139501</v>
      </c>
      <c r="BQ243" s="945">
        <v>-111601</v>
      </c>
      <c r="BR243" s="945">
        <v>-27900</v>
      </c>
      <c r="BS243" s="945">
        <v>0</v>
      </c>
      <c r="BT243" s="945">
        <v>-279002</v>
      </c>
      <c r="BU243" s="945">
        <v>38078739</v>
      </c>
      <c r="BV243" s="945">
        <v>37655</v>
      </c>
      <c r="BW243" s="945">
        <v>0</v>
      </c>
      <c r="BX243" s="945">
        <v>-226185</v>
      </c>
      <c r="BY243" s="945">
        <v>0</v>
      </c>
      <c r="BZ243" s="945">
        <v>-873</v>
      </c>
      <c r="CA243" s="945">
        <v>-864941</v>
      </c>
      <c r="CB243" s="945">
        <v>0</v>
      </c>
      <c r="CC243" s="945">
        <v>-699968</v>
      </c>
      <c r="CD243" s="945">
        <v>-1235521</v>
      </c>
      <c r="CE243" s="945">
        <v>-1935489</v>
      </c>
      <c r="CF243" s="945">
        <v>403921</v>
      </c>
      <c r="CG243" s="945">
        <v>201964</v>
      </c>
      <c r="CH243" s="945">
        <v>161568</v>
      </c>
      <c r="CI243" s="945">
        <v>40390</v>
      </c>
      <c r="CJ243" s="945">
        <v>0</v>
      </c>
      <c r="CK243" s="945">
        <v>-3577936</v>
      </c>
      <c r="CL243" s="945">
        <v>891843</v>
      </c>
      <c r="CM243" s="945">
        <v>-3131836</v>
      </c>
      <c r="CN243" s="945">
        <v>-38436</v>
      </c>
      <c r="CO243" s="945">
        <v>-16222</v>
      </c>
      <c r="CP243" s="945">
        <v>-16222</v>
      </c>
      <c r="CQ243" s="945">
        <v>-11109</v>
      </c>
      <c r="CR243" s="945">
        <v>-3782</v>
      </c>
      <c r="CS243" s="945">
        <v>-1722771</v>
      </c>
      <c r="CT243" s="945">
        <v>-116069</v>
      </c>
      <c r="CU243" s="945">
        <v>-28463</v>
      </c>
      <c r="CV243" s="945">
        <v>0</v>
      </c>
      <c r="CW243" s="945">
        <v>0</v>
      </c>
      <c r="CX243" s="945">
        <v>0</v>
      </c>
      <c r="CY243" s="945">
        <v>-2698807</v>
      </c>
      <c r="CZ243" s="945">
        <v>0</v>
      </c>
      <c r="DA243" s="945">
        <v>38246303</v>
      </c>
      <c r="DB243" s="945">
        <v>51123580</v>
      </c>
      <c r="DC243" s="945">
        <v>34179243</v>
      </c>
      <c r="DD243" s="945">
        <v>-101663</v>
      </c>
      <c r="DE243" s="945">
        <v>2705080</v>
      </c>
      <c r="DF243" s="945">
        <v>-1145088</v>
      </c>
      <c r="DG243" s="945">
        <v>0</v>
      </c>
      <c r="DH243" s="945">
        <v>-1245191</v>
      </c>
      <c r="DI243" s="945">
        <v>403921</v>
      </c>
      <c r="DJ243" s="205"/>
      <c r="DK243" s="205"/>
      <c r="DL243" t="s">
        <v>913</v>
      </c>
      <c r="DM243" t="s">
        <v>914</v>
      </c>
      <c r="DN243" s="1419" t="s">
        <v>5499</v>
      </c>
      <c r="DO243" s="194" t="s">
        <v>4410</v>
      </c>
      <c r="DP243" s="1253" t="s">
        <v>4473</v>
      </c>
    </row>
    <row r="244" spans="1:120" s="194" customFormat="1" x14ac:dyDescent="0.25">
      <c r="A244" s="199">
        <v>240</v>
      </c>
      <c r="B244" s="706" t="s">
        <v>554</v>
      </c>
      <c r="C244" s="1255" t="s">
        <v>555</v>
      </c>
      <c r="D244" s="945">
        <v>322728</v>
      </c>
      <c r="E244" s="945">
        <v>2283790</v>
      </c>
      <c r="F244" s="945">
        <v>0</v>
      </c>
      <c r="G244" s="945">
        <v>322728</v>
      </c>
      <c r="H244" s="945">
        <v>1821535</v>
      </c>
      <c r="I244" s="945">
        <v>0</v>
      </c>
      <c r="J244" s="945">
        <v>0</v>
      </c>
      <c r="K244" s="945">
        <v>0</v>
      </c>
      <c r="L244" s="945">
        <v>0</v>
      </c>
      <c r="M244" s="945">
        <v>0</v>
      </c>
      <c r="N244" s="945">
        <v>0</v>
      </c>
      <c r="O244" s="945">
        <v>0</v>
      </c>
      <c r="P244" s="945">
        <v>0</v>
      </c>
      <c r="Q244" s="945">
        <v>0</v>
      </c>
      <c r="R244" s="945">
        <v>23386950</v>
      </c>
      <c r="S244" s="945">
        <v>54750</v>
      </c>
      <c r="T244" s="945">
        <v>2982368</v>
      </c>
      <c r="U244" s="945">
        <v>0</v>
      </c>
      <c r="V244" s="945">
        <v>60865</v>
      </c>
      <c r="W244" s="945">
        <v>149687</v>
      </c>
      <c r="X244" s="945">
        <v>0</v>
      </c>
      <c r="Y244" s="945">
        <v>3040</v>
      </c>
      <c r="Z244" s="945">
        <v>0</v>
      </c>
      <c r="AA244" s="945">
        <v>0</v>
      </c>
      <c r="AB244" s="945">
        <v>0</v>
      </c>
      <c r="AC244" s="945">
        <v>8594</v>
      </c>
      <c r="AD244" s="945">
        <v>0</v>
      </c>
      <c r="AE244" s="945">
        <v>175</v>
      </c>
      <c r="AF244" s="945">
        <v>880</v>
      </c>
      <c r="AG244" s="945">
        <v>0</v>
      </c>
      <c r="AH244" s="945">
        <v>18</v>
      </c>
      <c r="AI244" s="945">
        <v>735</v>
      </c>
      <c r="AJ244" s="945">
        <v>0</v>
      </c>
      <c r="AK244" s="945">
        <v>15</v>
      </c>
      <c r="AL244" s="945">
        <v>342383</v>
      </c>
      <c r="AM244" s="945">
        <v>0</v>
      </c>
      <c r="AN244" s="945">
        <v>6987</v>
      </c>
      <c r="AO244" s="945">
        <v>3060226</v>
      </c>
      <c r="AP244" s="945">
        <v>0</v>
      </c>
      <c r="AQ244" s="945">
        <v>62454</v>
      </c>
      <c r="AR244" s="945">
        <v>8558539</v>
      </c>
      <c r="AS244" s="945">
        <v>8393466</v>
      </c>
      <c r="AT244" s="945">
        <v>0</v>
      </c>
      <c r="AU244" s="945">
        <v>165073</v>
      </c>
      <c r="AV244" s="945">
        <v>1527981</v>
      </c>
      <c r="AW244" s="945">
        <v>1497421</v>
      </c>
      <c r="AX244" s="945">
        <v>0</v>
      </c>
      <c r="AY244" s="945">
        <v>30560</v>
      </c>
      <c r="AZ244" s="945">
        <v>10086520</v>
      </c>
      <c r="BA244" s="945">
        <v>9890887</v>
      </c>
      <c r="BB244" s="945">
        <v>0</v>
      </c>
      <c r="BC244" s="945">
        <v>195633</v>
      </c>
      <c r="BD244" s="945">
        <v>0</v>
      </c>
      <c r="BE244" s="945">
        <v>0</v>
      </c>
      <c r="BF244" s="945">
        <v>0</v>
      </c>
      <c r="BG244" s="945">
        <v>0</v>
      </c>
      <c r="BH244" s="945">
        <v>0</v>
      </c>
      <c r="BI244" s="945">
        <v>0</v>
      </c>
      <c r="BJ244" s="945">
        <v>0</v>
      </c>
      <c r="BK244" s="945">
        <v>0</v>
      </c>
      <c r="BL244" s="945">
        <v>0</v>
      </c>
      <c r="BM244" s="945">
        <v>0</v>
      </c>
      <c r="BN244" s="945">
        <v>0</v>
      </c>
      <c r="BO244" s="945">
        <v>0</v>
      </c>
      <c r="BP244" s="945">
        <v>161422</v>
      </c>
      <c r="BQ244" s="945">
        <v>158194</v>
      </c>
      <c r="BR244" s="945">
        <v>0</v>
      </c>
      <c r="BS244" s="945">
        <v>3228</v>
      </c>
      <c r="BT244" s="945">
        <v>322844</v>
      </c>
      <c r="BU244" s="945">
        <v>89993157</v>
      </c>
      <c r="BV244" s="945">
        <v>-1118233</v>
      </c>
      <c r="BW244" s="945">
        <v>0</v>
      </c>
      <c r="BX244" s="945">
        <v>338456</v>
      </c>
      <c r="BY244" s="945">
        <v>0</v>
      </c>
      <c r="BZ244" s="945">
        <v>47645</v>
      </c>
      <c r="CA244" s="945">
        <v>-5550428</v>
      </c>
      <c r="CB244" s="945">
        <v>1</v>
      </c>
      <c r="CC244" s="945">
        <v>-12228302</v>
      </c>
      <c r="CD244" s="945">
        <v>228700</v>
      </c>
      <c r="CE244" s="945">
        <v>-11999602</v>
      </c>
      <c r="CF244" s="945">
        <v>1250124</v>
      </c>
      <c r="CG244" s="945">
        <v>625060</v>
      </c>
      <c r="CH244" s="945">
        <v>612560</v>
      </c>
      <c r="CI244" s="945">
        <v>0</v>
      </c>
      <c r="CJ244" s="945">
        <v>12503</v>
      </c>
      <c r="CK244" s="945">
        <v>-8626735</v>
      </c>
      <c r="CL244" s="945">
        <v>2224333</v>
      </c>
      <c r="CM244" s="945">
        <v>-8804675</v>
      </c>
      <c r="CN244" s="945">
        <v>-39486</v>
      </c>
      <c r="CO244" s="945">
        <v>-1766</v>
      </c>
      <c r="CP244" s="945">
        <v>-1766</v>
      </c>
      <c r="CQ244" s="945">
        <v>-17859</v>
      </c>
      <c r="CR244" s="945">
        <v>-35177</v>
      </c>
      <c r="CS244" s="945">
        <v>-3107561</v>
      </c>
      <c r="CT244" s="945">
        <v>-57728</v>
      </c>
      <c r="CU244" s="945">
        <v>-61600</v>
      </c>
      <c r="CV244" s="945">
        <v>-461</v>
      </c>
      <c r="CW244" s="945">
        <v>0</v>
      </c>
      <c r="CX244" s="945">
        <v>0</v>
      </c>
      <c r="CY244" s="945">
        <v>-5882844</v>
      </c>
      <c r="CZ244" s="945">
        <v>0</v>
      </c>
      <c r="DA244" s="945">
        <v>81159451</v>
      </c>
      <c r="DB244" s="945">
        <v>109662505</v>
      </c>
      <c r="DC244" s="945">
        <v>81227742</v>
      </c>
      <c r="DD244" s="945">
        <v>-1041027</v>
      </c>
      <c r="DE244" s="945">
        <v>9009593</v>
      </c>
      <c r="DF244" s="945">
        <v>-4252903</v>
      </c>
      <c r="DG244" s="945">
        <v>0</v>
      </c>
      <c r="DH244" s="945">
        <v>-5565233</v>
      </c>
      <c r="DI244" s="945">
        <v>1250124</v>
      </c>
      <c r="DJ244" s="205"/>
      <c r="DK244" s="205" t="s">
        <v>914</v>
      </c>
      <c r="DL244" t="s">
        <v>913</v>
      </c>
      <c r="DM244" t="s">
        <v>913</v>
      </c>
      <c r="DN244" s="1419" t="s">
        <v>5499</v>
      </c>
      <c r="DO244" s="194" t="s">
        <v>4411</v>
      </c>
      <c r="DP244" s="1253" t="s">
        <v>938</v>
      </c>
    </row>
    <row r="245" spans="1:120" s="194" customFormat="1" x14ac:dyDescent="0.25">
      <c r="A245" s="779">
        <v>241</v>
      </c>
      <c r="B245" s="706" t="s">
        <v>556</v>
      </c>
      <c r="C245" s="1255" t="s">
        <v>557</v>
      </c>
      <c r="D245" s="945">
        <v>128323</v>
      </c>
      <c r="E245" s="945">
        <v>260873</v>
      </c>
      <c r="F245" s="945">
        <v>0</v>
      </c>
      <c r="G245" s="945">
        <v>128323</v>
      </c>
      <c r="H245" s="945">
        <v>0</v>
      </c>
      <c r="I245" s="945">
        <v>0</v>
      </c>
      <c r="J245" s="945">
        <v>0</v>
      </c>
      <c r="K245" s="945">
        <v>0</v>
      </c>
      <c r="L245" s="945">
        <v>0</v>
      </c>
      <c r="M245" s="945">
        <v>0</v>
      </c>
      <c r="N245" s="945">
        <v>0</v>
      </c>
      <c r="O245" s="945">
        <v>0</v>
      </c>
      <c r="P245" s="945">
        <v>0</v>
      </c>
      <c r="Q245" s="945">
        <v>0</v>
      </c>
      <c r="R245" s="945">
        <v>0</v>
      </c>
      <c r="S245" s="945">
        <v>0</v>
      </c>
      <c r="T245" s="945">
        <v>887310</v>
      </c>
      <c r="U245" s="945">
        <v>221827</v>
      </c>
      <c r="V245" s="945">
        <v>0</v>
      </c>
      <c r="W245" s="945">
        <v>0</v>
      </c>
      <c r="X245" s="945">
        <v>0</v>
      </c>
      <c r="Y245" s="945">
        <v>0</v>
      </c>
      <c r="Z245" s="945">
        <v>15341</v>
      </c>
      <c r="AA245" s="945">
        <v>3835</v>
      </c>
      <c r="AB245" s="945">
        <v>0</v>
      </c>
      <c r="AC245" s="945">
        <v>1298</v>
      </c>
      <c r="AD245" s="945">
        <v>324</v>
      </c>
      <c r="AE245" s="945">
        <v>0</v>
      </c>
      <c r="AF245" s="945">
        <v>0</v>
      </c>
      <c r="AG245" s="945">
        <v>0</v>
      </c>
      <c r="AH245" s="945">
        <v>0</v>
      </c>
      <c r="AI245" s="945">
        <v>0</v>
      </c>
      <c r="AJ245" s="945">
        <v>0</v>
      </c>
      <c r="AK245" s="945">
        <v>0</v>
      </c>
      <c r="AL245" s="945">
        <v>0</v>
      </c>
      <c r="AM245" s="945">
        <v>0</v>
      </c>
      <c r="AN245" s="945">
        <v>0</v>
      </c>
      <c r="AO245" s="945">
        <v>2037768</v>
      </c>
      <c r="AP245" s="945">
        <v>509442</v>
      </c>
      <c r="AQ245" s="945">
        <v>0</v>
      </c>
      <c r="AR245" s="945">
        <v>3338986</v>
      </c>
      <c r="AS245" s="945">
        <v>2671189</v>
      </c>
      <c r="AT245" s="945">
        <v>667797</v>
      </c>
      <c r="AU245" s="945">
        <v>0</v>
      </c>
      <c r="AV245" s="945">
        <v>806537</v>
      </c>
      <c r="AW245" s="945">
        <v>645230</v>
      </c>
      <c r="AX245" s="945">
        <v>161307</v>
      </c>
      <c r="AY245" s="945">
        <v>0</v>
      </c>
      <c r="AZ245" s="945">
        <v>4145523</v>
      </c>
      <c r="BA245" s="945">
        <v>3316419</v>
      </c>
      <c r="BB245" s="945">
        <v>829104</v>
      </c>
      <c r="BC245" s="945">
        <v>0</v>
      </c>
      <c r="BD245" s="945">
        <v>0</v>
      </c>
      <c r="BE245" s="945">
        <v>0</v>
      </c>
      <c r="BF245" s="945">
        <v>0</v>
      </c>
      <c r="BG245" s="945">
        <v>0</v>
      </c>
      <c r="BH245" s="945">
        <v>0</v>
      </c>
      <c r="BI245" s="945">
        <v>0</v>
      </c>
      <c r="BJ245" s="945">
        <v>0</v>
      </c>
      <c r="BK245" s="945">
        <v>0</v>
      </c>
      <c r="BL245" s="945">
        <v>0</v>
      </c>
      <c r="BM245" s="945">
        <v>0</v>
      </c>
      <c r="BN245" s="945">
        <v>0</v>
      </c>
      <c r="BO245" s="945">
        <v>0</v>
      </c>
      <c r="BP245" s="945">
        <v>-2069769</v>
      </c>
      <c r="BQ245" s="945">
        <v>-1655815</v>
      </c>
      <c r="BR245" s="945">
        <v>-413954</v>
      </c>
      <c r="BS245" s="945">
        <v>0</v>
      </c>
      <c r="BT245" s="945">
        <v>-4139538</v>
      </c>
      <c r="BU245" s="945">
        <v>36347121</v>
      </c>
      <c r="BV245" s="945">
        <v>-249739</v>
      </c>
      <c r="BW245" s="945">
        <v>0</v>
      </c>
      <c r="BX245" s="945">
        <v>0</v>
      </c>
      <c r="BY245" s="945">
        <v>0</v>
      </c>
      <c r="BZ245" s="945">
        <v>4846</v>
      </c>
      <c r="CA245" s="945">
        <v>-1564243</v>
      </c>
      <c r="CB245" s="945">
        <v>-1229674</v>
      </c>
      <c r="CC245" s="945">
        <v>381143</v>
      </c>
      <c r="CD245" s="945">
        <v>-856153</v>
      </c>
      <c r="CE245" s="945">
        <v>-1704685</v>
      </c>
      <c r="CF245" s="945">
        <v>-5566241</v>
      </c>
      <c r="CG245" s="945">
        <v>-2783121</v>
      </c>
      <c r="CH245" s="945">
        <v>-2226497</v>
      </c>
      <c r="CI245" s="945">
        <v>-556621</v>
      </c>
      <c r="CJ245" s="945">
        <v>0</v>
      </c>
      <c r="CK245" s="945">
        <v>-2740390</v>
      </c>
      <c r="CL245" s="945">
        <v>886984</v>
      </c>
      <c r="CM245" s="945">
        <v>-1947980</v>
      </c>
      <c r="CN245" s="945">
        <v>-6399</v>
      </c>
      <c r="CO245" s="945">
        <v>0</v>
      </c>
      <c r="CP245" s="945">
        <v>0</v>
      </c>
      <c r="CQ245" s="945">
        <v>-3156</v>
      </c>
      <c r="CR245" s="945">
        <v>-1971</v>
      </c>
      <c r="CS245" s="945">
        <v>-2521158</v>
      </c>
      <c r="CT245" s="945">
        <v>-99234</v>
      </c>
      <c r="CU245" s="945">
        <v>-293683</v>
      </c>
      <c r="CV245" s="945">
        <v>-1600</v>
      </c>
      <c r="CW245" s="945">
        <v>0</v>
      </c>
      <c r="CX245" s="945">
        <v>0</v>
      </c>
      <c r="CY245" s="945">
        <v>-4202116</v>
      </c>
      <c r="CZ245" s="945">
        <v>0</v>
      </c>
      <c r="DA245" s="945">
        <v>33750409</v>
      </c>
      <c r="DB245" s="945">
        <v>43513541</v>
      </c>
      <c r="DC245" s="945">
        <v>30822543</v>
      </c>
      <c r="DD245" s="945">
        <v>-185496</v>
      </c>
      <c r="DE245" s="945">
        <v>5962047</v>
      </c>
      <c r="DF245" s="945">
        <v>-4893873</v>
      </c>
      <c r="DG245" s="945">
        <v>0</v>
      </c>
      <c r="DH245" s="945">
        <v>-2160640</v>
      </c>
      <c r="DI245" s="945">
        <v>-5566241</v>
      </c>
      <c r="DJ245" s="205"/>
      <c r="DK245" s="205"/>
      <c r="DL245" t="s">
        <v>913</v>
      </c>
      <c r="DM245" t="s">
        <v>914</v>
      </c>
      <c r="DN245" s="1419" t="s">
        <v>5499</v>
      </c>
      <c r="DO245" s="194" t="s">
        <v>4412</v>
      </c>
      <c r="DP245" s="1253" t="s">
        <v>4468</v>
      </c>
    </row>
    <row r="246" spans="1:120" s="194" customFormat="1" x14ac:dyDescent="0.25">
      <c r="A246" s="199">
        <v>242</v>
      </c>
      <c r="B246" s="706" t="s">
        <v>558</v>
      </c>
      <c r="C246" s="1255" t="s">
        <v>559</v>
      </c>
      <c r="D246" s="945">
        <v>187127</v>
      </c>
      <c r="E246" s="945">
        <v>1775193</v>
      </c>
      <c r="F246" s="945">
        <v>0</v>
      </c>
      <c r="G246" s="945">
        <v>187127</v>
      </c>
      <c r="H246" s="945">
        <v>0</v>
      </c>
      <c r="I246" s="945">
        <v>281190</v>
      </c>
      <c r="J246" s="945">
        <v>0</v>
      </c>
      <c r="K246" s="945">
        <v>0</v>
      </c>
      <c r="L246" s="945">
        <v>0</v>
      </c>
      <c r="M246" s="945">
        <v>0</v>
      </c>
      <c r="N246" s="945">
        <v>0</v>
      </c>
      <c r="O246" s="945">
        <v>0</v>
      </c>
      <c r="P246" s="945">
        <v>0</v>
      </c>
      <c r="Q246" s="945">
        <v>0</v>
      </c>
      <c r="R246" s="945">
        <v>13066000</v>
      </c>
      <c r="S246" s="945">
        <v>0</v>
      </c>
      <c r="T246" s="945">
        <v>1080897</v>
      </c>
      <c r="U246" s="945">
        <v>1333106</v>
      </c>
      <c r="V246" s="945">
        <v>0</v>
      </c>
      <c r="W246" s="945">
        <v>50957</v>
      </c>
      <c r="X246" s="945">
        <v>62847</v>
      </c>
      <c r="Y246" s="945">
        <v>0</v>
      </c>
      <c r="Z246" s="945">
        <v>0</v>
      </c>
      <c r="AA246" s="945">
        <v>0</v>
      </c>
      <c r="AB246" s="945">
        <v>0</v>
      </c>
      <c r="AC246" s="945">
        <v>0</v>
      </c>
      <c r="AD246" s="945">
        <v>0</v>
      </c>
      <c r="AE246" s="945">
        <v>0</v>
      </c>
      <c r="AF246" s="945">
        <v>0</v>
      </c>
      <c r="AG246" s="945">
        <v>0</v>
      </c>
      <c r="AH246" s="945">
        <v>0</v>
      </c>
      <c r="AI246" s="945">
        <v>0</v>
      </c>
      <c r="AJ246" s="945">
        <v>0</v>
      </c>
      <c r="AK246" s="945">
        <v>0</v>
      </c>
      <c r="AL246" s="945">
        <v>168536</v>
      </c>
      <c r="AM246" s="945">
        <v>207861</v>
      </c>
      <c r="AN246" s="945">
        <v>0</v>
      </c>
      <c r="AO246" s="945">
        <v>1826983</v>
      </c>
      <c r="AP246" s="945">
        <v>2253279</v>
      </c>
      <c r="AQ246" s="945">
        <v>0</v>
      </c>
      <c r="AR246" s="945">
        <v>8061474</v>
      </c>
      <c r="AS246" s="945">
        <v>3637538</v>
      </c>
      <c r="AT246" s="945">
        <v>4423936</v>
      </c>
      <c r="AU246" s="945">
        <v>0</v>
      </c>
      <c r="AV246" s="945">
        <v>1578296</v>
      </c>
      <c r="AW246" s="945">
        <v>706700</v>
      </c>
      <c r="AX246" s="945">
        <v>871596</v>
      </c>
      <c r="AY246" s="945">
        <v>0</v>
      </c>
      <c r="AZ246" s="945">
        <v>9639770</v>
      </c>
      <c r="BA246" s="945">
        <v>4344238</v>
      </c>
      <c r="BB246" s="945">
        <v>5295532</v>
      </c>
      <c r="BC246" s="945">
        <v>0</v>
      </c>
      <c r="BD246" s="945">
        <v>0</v>
      </c>
      <c r="BE246" s="945">
        <v>0</v>
      </c>
      <c r="BF246" s="945">
        <v>0</v>
      </c>
      <c r="BG246" s="945">
        <v>0</v>
      </c>
      <c r="BH246" s="945">
        <v>0</v>
      </c>
      <c r="BI246" s="945">
        <v>0</v>
      </c>
      <c r="BJ246" s="945">
        <v>0</v>
      </c>
      <c r="BK246" s="945">
        <v>0</v>
      </c>
      <c r="BL246" s="945">
        <v>0</v>
      </c>
      <c r="BM246" s="945">
        <v>0</v>
      </c>
      <c r="BN246" s="945">
        <v>0</v>
      </c>
      <c r="BO246" s="945">
        <v>0</v>
      </c>
      <c r="BP246" s="945">
        <v>-1483060</v>
      </c>
      <c r="BQ246" s="945">
        <v>-1348237</v>
      </c>
      <c r="BR246" s="945">
        <v>-1662825</v>
      </c>
      <c r="BS246" s="945">
        <v>0</v>
      </c>
      <c r="BT246" s="945">
        <v>-4494122</v>
      </c>
      <c r="BU246" s="945">
        <v>66209644</v>
      </c>
      <c r="BV246" s="945">
        <v>289599</v>
      </c>
      <c r="BW246" s="945">
        <v>0</v>
      </c>
      <c r="BX246" s="945">
        <v>1966494</v>
      </c>
      <c r="BY246" s="945">
        <v>0</v>
      </c>
      <c r="BZ246" s="945">
        <v>140251</v>
      </c>
      <c r="CA246" s="945">
        <v>-1051573</v>
      </c>
      <c r="CB246" s="945">
        <v>0</v>
      </c>
      <c r="CC246" s="945">
        <v>-5784183</v>
      </c>
      <c r="CD246" s="945">
        <v>-960789</v>
      </c>
      <c r="CE246" s="945">
        <v>-6744972</v>
      </c>
      <c r="CF246" s="945">
        <v>-2446859</v>
      </c>
      <c r="CG246" s="945">
        <v>-807462</v>
      </c>
      <c r="CH246" s="945">
        <v>-734059</v>
      </c>
      <c r="CI246" s="945">
        <v>-905338</v>
      </c>
      <c r="CJ246" s="945">
        <v>0</v>
      </c>
      <c r="CK246" s="945">
        <v>-4690106</v>
      </c>
      <c r="CL246" s="945">
        <v>1715160</v>
      </c>
      <c r="CM246" s="945">
        <v>-8690136</v>
      </c>
      <c r="CN246" s="945">
        <v>-34037</v>
      </c>
      <c r="CO246" s="945">
        <v>0</v>
      </c>
      <c r="CP246" s="945">
        <v>0</v>
      </c>
      <c r="CQ246" s="945">
        <v>0</v>
      </c>
      <c r="CR246" s="945">
        <v>-15313</v>
      </c>
      <c r="CS246" s="945">
        <v>-1101265</v>
      </c>
      <c r="CT246" s="945">
        <v>0</v>
      </c>
      <c r="CU246" s="945">
        <v>-51674</v>
      </c>
      <c r="CV246" s="945">
        <v>0</v>
      </c>
      <c r="CW246" s="945">
        <v>0</v>
      </c>
      <c r="CX246" s="945">
        <v>0</v>
      </c>
      <c r="CY246" s="945">
        <v>-5526555</v>
      </c>
      <c r="CZ246" s="945">
        <v>-434931</v>
      </c>
      <c r="DA246" s="945">
        <v>61485721</v>
      </c>
      <c r="DB246" s="945">
        <v>82521368</v>
      </c>
      <c r="DC246" s="945">
        <v>55613029</v>
      </c>
      <c r="DD246" s="945">
        <v>-388752</v>
      </c>
      <c r="DE246" s="945">
        <v>3477941</v>
      </c>
      <c r="DF246" s="945">
        <v>-1810315</v>
      </c>
      <c r="DG246" s="945">
        <v>0</v>
      </c>
      <c r="DH246" s="945">
        <v>-3510878</v>
      </c>
      <c r="DI246" s="945">
        <v>-2446859</v>
      </c>
      <c r="DJ246" s="205"/>
      <c r="DK246" s="205"/>
      <c r="DL246" t="s">
        <v>913</v>
      </c>
      <c r="DM246" t="s">
        <v>913</v>
      </c>
      <c r="DN246" s="1419" t="s">
        <v>5499</v>
      </c>
      <c r="DO246" s="194" t="s">
        <v>4413</v>
      </c>
      <c r="DP246" s="1253" t="s">
        <v>4471</v>
      </c>
    </row>
    <row r="247" spans="1:120" s="194" customFormat="1" x14ac:dyDescent="0.25">
      <c r="A247" s="779">
        <v>243</v>
      </c>
      <c r="B247" s="706" t="s">
        <v>560</v>
      </c>
      <c r="C247" s="1255" t="s">
        <v>561</v>
      </c>
      <c r="D247" s="945">
        <v>192703</v>
      </c>
      <c r="E247" s="945">
        <v>1948231</v>
      </c>
      <c r="F247" s="945">
        <v>0</v>
      </c>
      <c r="G247" s="945">
        <v>192703</v>
      </c>
      <c r="H247" s="945">
        <v>0</v>
      </c>
      <c r="I247" s="945">
        <v>510710</v>
      </c>
      <c r="J247" s="945">
        <v>3936660</v>
      </c>
      <c r="K247" s="945">
        <v>0</v>
      </c>
      <c r="L247" s="945">
        <v>0</v>
      </c>
      <c r="M247" s="945">
        <v>0</v>
      </c>
      <c r="N247" s="945">
        <v>0</v>
      </c>
      <c r="O247" s="945">
        <v>0</v>
      </c>
      <c r="P247" s="945">
        <v>0</v>
      </c>
      <c r="Q247" s="945">
        <v>0</v>
      </c>
      <c r="R247" s="945">
        <v>16425000</v>
      </c>
      <c r="S247" s="945">
        <v>0</v>
      </c>
      <c r="T247" s="945">
        <v>1645053</v>
      </c>
      <c r="U247" s="945">
        <v>370137</v>
      </c>
      <c r="V247" s="945">
        <v>41126</v>
      </c>
      <c r="W247" s="945">
        <v>85410</v>
      </c>
      <c r="X247" s="945">
        <v>19217</v>
      </c>
      <c r="Y247" s="945">
        <v>2135</v>
      </c>
      <c r="Z247" s="945">
        <v>1407</v>
      </c>
      <c r="AA247" s="945">
        <v>316</v>
      </c>
      <c r="AB247" s="945">
        <v>35</v>
      </c>
      <c r="AC247" s="945">
        <v>7274</v>
      </c>
      <c r="AD247" s="945">
        <v>1637</v>
      </c>
      <c r="AE247" s="945">
        <v>182</v>
      </c>
      <c r="AF247" s="945">
        <v>5403</v>
      </c>
      <c r="AG247" s="945">
        <v>1216</v>
      </c>
      <c r="AH247" s="945">
        <v>135</v>
      </c>
      <c r="AI247" s="945">
        <v>0</v>
      </c>
      <c r="AJ247" s="945">
        <v>0</v>
      </c>
      <c r="AK247" s="945">
        <v>0</v>
      </c>
      <c r="AL247" s="945">
        <v>369287</v>
      </c>
      <c r="AM247" s="945">
        <v>83090</v>
      </c>
      <c r="AN247" s="945">
        <v>9232</v>
      </c>
      <c r="AO247" s="945">
        <v>1988731</v>
      </c>
      <c r="AP247" s="945">
        <v>447465</v>
      </c>
      <c r="AQ247" s="945">
        <v>49718</v>
      </c>
      <c r="AR247" s="945">
        <v>6239002</v>
      </c>
      <c r="AS247" s="945">
        <v>4444477</v>
      </c>
      <c r="AT247" s="945">
        <v>1685704</v>
      </c>
      <c r="AU247" s="945">
        <v>108821</v>
      </c>
      <c r="AV247" s="945">
        <v>1158953</v>
      </c>
      <c r="AW247" s="945">
        <v>927162</v>
      </c>
      <c r="AX247" s="945">
        <v>208612</v>
      </c>
      <c r="AY247" s="945">
        <v>23179</v>
      </c>
      <c r="AZ247" s="945">
        <v>7397955</v>
      </c>
      <c r="BA247" s="945">
        <v>5371639</v>
      </c>
      <c r="BB247" s="945">
        <v>1894316</v>
      </c>
      <c r="BC247" s="945">
        <v>132000</v>
      </c>
      <c r="BD247" s="945">
        <v>0</v>
      </c>
      <c r="BE247" s="945">
        <v>0</v>
      </c>
      <c r="BF247" s="945">
        <v>0</v>
      </c>
      <c r="BG247" s="945">
        <v>0</v>
      </c>
      <c r="BH247" s="945">
        <v>0</v>
      </c>
      <c r="BI247" s="945">
        <v>0</v>
      </c>
      <c r="BJ247" s="945">
        <v>0</v>
      </c>
      <c r="BK247" s="945">
        <v>0</v>
      </c>
      <c r="BL247" s="945">
        <v>0</v>
      </c>
      <c r="BM247" s="945">
        <v>0</v>
      </c>
      <c r="BN247" s="945">
        <v>0</v>
      </c>
      <c r="BO247" s="945">
        <v>0</v>
      </c>
      <c r="BP247" s="945">
        <v>171512</v>
      </c>
      <c r="BQ247" s="945">
        <v>137209</v>
      </c>
      <c r="BR247" s="945">
        <v>30872</v>
      </c>
      <c r="BS247" s="945">
        <v>3430</v>
      </c>
      <c r="BT247" s="945">
        <v>343023</v>
      </c>
      <c r="BU247" s="945">
        <v>60081079</v>
      </c>
      <c r="BV247" s="945">
        <v>-818489</v>
      </c>
      <c r="BW247" s="945">
        <v>0</v>
      </c>
      <c r="BX247" s="945">
        <v>94079</v>
      </c>
      <c r="BY247" s="945">
        <v>0</v>
      </c>
      <c r="BZ247" s="945">
        <v>12463</v>
      </c>
      <c r="CA247" s="945">
        <v>-2763204</v>
      </c>
      <c r="CB247" s="945">
        <v>0</v>
      </c>
      <c r="CC247" s="945">
        <v>-3100449</v>
      </c>
      <c r="CD247" s="945">
        <v>-2593321</v>
      </c>
      <c r="CE247" s="945">
        <v>-5693770</v>
      </c>
      <c r="CF247" s="945">
        <v>109618</v>
      </c>
      <c r="CG247" s="945">
        <v>54810</v>
      </c>
      <c r="CH247" s="945">
        <v>43848</v>
      </c>
      <c r="CI247" s="945">
        <v>9865</v>
      </c>
      <c r="CJ247" s="945">
        <v>1093</v>
      </c>
      <c r="CK247" s="945">
        <v>-5698270</v>
      </c>
      <c r="CL247" s="945">
        <v>1563078</v>
      </c>
      <c r="CM247" s="945">
        <v>-4097253</v>
      </c>
      <c r="CN247" s="945">
        <v>-96424</v>
      </c>
      <c r="CO247" s="945">
        <v>-13675</v>
      </c>
      <c r="CP247" s="945">
        <v>-13675</v>
      </c>
      <c r="CQ247" s="945">
        <v>-17830</v>
      </c>
      <c r="CR247" s="945">
        <v>-66738</v>
      </c>
      <c r="CS247" s="945">
        <v>-1904125</v>
      </c>
      <c r="CT247" s="945">
        <v>-230964</v>
      </c>
      <c r="CU247" s="945">
        <v>-154781</v>
      </c>
      <c r="CV247" s="945">
        <v>-24106</v>
      </c>
      <c r="CW247" s="945">
        <v>0</v>
      </c>
      <c r="CX247" s="945">
        <v>-7485</v>
      </c>
      <c r="CY247" s="945">
        <v>-4560647</v>
      </c>
      <c r="CZ247" s="945">
        <v>0</v>
      </c>
      <c r="DA247" s="945">
        <v>58484229</v>
      </c>
      <c r="DB247" s="945">
        <v>75357074</v>
      </c>
      <c r="DC247" s="945">
        <v>52612510</v>
      </c>
      <c r="DD247" s="945">
        <v>-96370</v>
      </c>
      <c r="DE247" s="945">
        <v>3826442</v>
      </c>
      <c r="DF247" s="945">
        <v>-1104028</v>
      </c>
      <c r="DG247" s="945">
        <v>-2963099</v>
      </c>
      <c r="DH247" s="945">
        <v>-323372</v>
      </c>
      <c r="DI247" s="945">
        <v>109618</v>
      </c>
      <c r="DJ247" s="205"/>
      <c r="DK247" s="205"/>
      <c r="DL247" t="s">
        <v>913</v>
      </c>
      <c r="DM247" t="s">
        <v>913</v>
      </c>
      <c r="DN247" s="1419" t="s">
        <v>5499</v>
      </c>
      <c r="DO247" s="194" t="s">
        <v>4414</v>
      </c>
      <c r="DP247" s="1253" t="s">
        <v>4468</v>
      </c>
    </row>
    <row r="248" spans="1:120" s="194" customFormat="1" x14ac:dyDescent="0.25">
      <c r="A248" s="199">
        <v>244</v>
      </c>
      <c r="B248" s="706" t="s">
        <v>752</v>
      </c>
      <c r="C248" s="1255" t="s">
        <v>563</v>
      </c>
      <c r="D248" s="945">
        <v>263152</v>
      </c>
      <c r="E248" s="945">
        <v>2101741</v>
      </c>
      <c r="F248" s="945">
        <v>0</v>
      </c>
      <c r="G248" s="945">
        <v>263152</v>
      </c>
      <c r="H248" s="945">
        <v>0</v>
      </c>
      <c r="I248" s="945">
        <v>864235</v>
      </c>
      <c r="J248" s="945">
        <v>0</v>
      </c>
      <c r="K248" s="945">
        <v>0</v>
      </c>
      <c r="L248" s="945">
        <v>0</v>
      </c>
      <c r="M248" s="945">
        <v>0</v>
      </c>
      <c r="N248" s="945">
        <v>0</v>
      </c>
      <c r="O248" s="945">
        <v>0</v>
      </c>
      <c r="P248" s="945">
        <v>0</v>
      </c>
      <c r="Q248" s="945">
        <v>0</v>
      </c>
      <c r="R248" s="945">
        <v>25084850</v>
      </c>
      <c r="S248" s="945">
        <v>0</v>
      </c>
      <c r="T248" s="945">
        <v>1865798</v>
      </c>
      <c r="U248" s="945">
        <v>0</v>
      </c>
      <c r="V248" s="945">
        <v>38078</v>
      </c>
      <c r="W248" s="945">
        <v>159790</v>
      </c>
      <c r="X248" s="945">
        <v>0</v>
      </c>
      <c r="Y248" s="945">
        <v>3261</v>
      </c>
      <c r="Z248" s="945">
        <v>0</v>
      </c>
      <c r="AA248" s="945">
        <v>0</v>
      </c>
      <c r="AB248" s="945">
        <v>0</v>
      </c>
      <c r="AC248" s="945">
        <v>6615</v>
      </c>
      <c r="AD248" s="945">
        <v>0</v>
      </c>
      <c r="AE248" s="945">
        <v>135</v>
      </c>
      <c r="AF248" s="945">
        <v>2340</v>
      </c>
      <c r="AG248" s="945">
        <v>0</v>
      </c>
      <c r="AH248" s="945">
        <v>48</v>
      </c>
      <c r="AI248" s="945">
        <v>0</v>
      </c>
      <c r="AJ248" s="945">
        <v>0</v>
      </c>
      <c r="AK248" s="945">
        <v>0</v>
      </c>
      <c r="AL248" s="945">
        <v>407135</v>
      </c>
      <c r="AM248" s="945">
        <v>0</v>
      </c>
      <c r="AN248" s="945">
        <v>8309</v>
      </c>
      <c r="AO248" s="945">
        <v>4200793</v>
      </c>
      <c r="AP248" s="945">
        <v>0</v>
      </c>
      <c r="AQ248" s="945">
        <v>85730</v>
      </c>
      <c r="AR248" s="945">
        <v>10574162</v>
      </c>
      <c r="AS248" s="945">
        <v>10365719</v>
      </c>
      <c r="AT248" s="945">
        <v>0</v>
      </c>
      <c r="AU248" s="945">
        <v>208443</v>
      </c>
      <c r="AV248" s="945">
        <v>1473696</v>
      </c>
      <c r="AW248" s="945">
        <v>1444222</v>
      </c>
      <c r="AX248" s="945">
        <v>0</v>
      </c>
      <c r="AY248" s="945">
        <v>29474</v>
      </c>
      <c r="AZ248" s="945">
        <v>12047858</v>
      </c>
      <c r="BA248" s="945">
        <v>11809941</v>
      </c>
      <c r="BB248" s="945">
        <v>0</v>
      </c>
      <c r="BC248" s="945">
        <v>237917</v>
      </c>
      <c r="BD248" s="945">
        <v>0</v>
      </c>
      <c r="BE248" s="945">
        <v>0</v>
      </c>
      <c r="BF248" s="945">
        <v>0</v>
      </c>
      <c r="BG248" s="945">
        <v>0</v>
      </c>
      <c r="BH248" s="945">
        <v>0</v>
      </c>
      <c r="BI248" s="945">
        <v>0</v>
      </c>
      <c r="BJ248" s="945">
        <v>0</v>
      </c>
      <c r="BK248" s="945">
        <v>0</v>
      </c>
      <c r="BL248" s="945">
        <v>0</v>
      </c>
      <c r="BM248" s="945">
        <v>0</v>
      </c>
      <c r="BN248" s="945">
        <v>0</v>
      </c>
      <c r="BO248" s="945">
        <v>0</v>
      </c>
      <c r="BP248" s="945">
        <v>5197131</v>
      </c>
      <c r="BQ248" s="945">
        <v>5093189</v>
      </c>
      <c r="BR248" s="945">
        <v>0</v>
      </c>
      <c r="BS248" s="945">
        <v>103943</v>
      </c>
      <c r="BT248" s="945">
        <v>10394263</v>
      </c>
      <c r="BU248" s="945">
        <v>117836451</v>
      </c>
      <c r="BV248" s="945">
        <v>-1005448</v>
      </c>
      <c r="BW248" s="945">
        <v>0</v>
      </c>
      <c r="BX248" s="945">
        <v>0</v>
      </c>
      <c r="BY248" s="945">
        <v>0</v>
      </c>
      <c r="BZ248" s="945">
        <v>12912</v>
      </c>
      <c r="CA248" s="945">
        <v>-3817777</v>
      </c>
      <c r="CB248" s="945">
        <v>0</v>
      </c>
      <c r="CC248" s="945">
        <v>-7810008</v>
      </c>
      <c r="CD248" s="945">
        <v>-3490693</v>
      </c>
      <c r="CE248" s="945">
        <v>-11300701</v>
      </c>
      <c r="CF248" s="945">
        <v>8917757</v>
      </c>
      <c r="CG248" s="945">
        <v>4458879</v>
      </c>
      <c r="CH248" s="945">
        <v>4369699</v>
      </c>
      <c r="CI248" s="945">
        <v>0</v>
      </c>
      <c r="CJ248" s="945">
        <v>89180</v>
      </c>
      <c r="CK248" s="945">
        <v>-5136565</v>
      </c>
      <c r="CL248" s="945">
        <v>3066598</v>
      </c>
      <c r="CM248" s="945">
        <v>-7937427</v>
      </c>
      <c r="CN248" s="945">
        <v>-107409</v>
      </c>
      <c r="CO248" s="945">
        <v>-4967</v>
      </c>
      <c r="CP248" s="945">
        <v>-4967</v>
      </c>
      <c r="CQ248" s="945">
        <v>-13135</v>
      </c>
      <c r="CR248" s="945">
        <v>-2350</v>
      </c>
      <c r="CS248" s="945">
        <v>-5296965</v>
      </c>
      <c r="CT248" s="945">
        <v>-381493</v>
      </c>
      <c r="CU248" s="945">
        <v>-67009</v>
      </c>
      <c r="CV248" s="945">
        <v>-26852</v>
      </c>
      <c r="CW248" s="945">
        <v>0</v>
      </c>
      <c r="CX248" s="945">
        <v>0</v>
      </c>
      <c r="CY248" s="945">
        <v>-8483640</v>
      </c>
      <c r="CZ248" s="945">
        <v>0</v>
      </c>
      <c r="DA248" s="945">
        <v>112055909</v>
      </c>
      <c r="DB248" s="945">
        <v>133528154</v>
      </c>
      <c r="DC248" s="945">
        <v>101919173</v>
      </c>
      <c r="DD248" s="945">
        <v>-17</v>
      </c>
      <c r="DE248" s="945">
        <v>6947586</v>
      </c>
      <c r="DF248" s="945">
        <v>-7570408</v>
      </c>
      <c r="DG248" s="945">
        <v>-973425</v>
      </c>
      <c r="DH248" s="945">
        <v>-4353705</v>
      </c>
      <c r="DI248" s="945">
        <v>8917757</v>
      </c>
      <c r="DJ248" s="205"/>
      <c r="DK248" s="205"/>
      <c r="DL248" t="s">
        <v>913</v>
      </c>
      <c r="DM248" t="s">
        <v>913</v>
      </c>
      <c r="DN248" s="1419" t="s">
        <v>5499</v>
      </c>
      <c r="DO248" s="194" t="s">
        <v>4415</v>
      </c>
      <c r="DP248" s="1253" t="s">
        <v>4473</v>
      </c>
    </row>
    <row r="249" spans="1:120" s="194" customFormat="1" x14ac:dyDescent="0.25">
      <c r="A249" s="779">
        <v>245</v>
      </c>
      <c r="B249" s="706" t="s">
        <v>564</v>
      </c>
      <c r="C249" s="1255" t="s">
        <v>565</v>
      </c>
      <c r="D249" s="945">
        <v>287251</v>
      </c>
      <c r="E249" s="945">
        <v>1999934</v>
      </c>
      <c r="F249" s="945">
        <v>0</v>
      </c>
      <c r="G249" s="945">
        <v>287251</v>
      </c>
      <c r="H249" s="945">
        <v>0</v>
      </c>
      <c r="I249" s="945">
        <v>0</v>
      </c>
      <c r="J249" s="945">
        <v>0</v>
      </c>
      <c r="K249" s="945">
        <v>0</v>
      </c>
      <c r="L249" s="945">
        <v>0</v>
      </c>
      <c r="M249" s="945">
        <v>0</v>
      </c>
      <c r="N249" s="945">
        <v>0</v>
      </c>
      <c r="O249" s="945">
        <v>0</v>
      </c>
      <c r="P249" s="945">
        <v>0</v>
      </c>
      <c r="Q249" s="945">
        <v>0</v>
      </c>
      <c r="R249" s="945">
        <v>20699065</v>
      </c>
      <c r="S249" s="945">
        <v>0</v>
      </c>
      <c r="T249" s="945">
        <v>6508127</v>
      </c>
      <c r="U249" s="945">
        <v>0</v>
      </c>
      <c r="V249" s="945">
        <v>65739</v>
      </c>
      <c r="W249" s="945">
        <v>266397</v>
      </c>
      <c r="X249" s="945">
        <v>0</v>
      </c>
      <c r="Y249" s="945">
        <v>2691</v>
      </c>
      <c r="Z249" s="945">
        <v>13571</v>
      </c>
      <c r="AA249" s="945">
        <v>0</v>
      </c>
      <c r="AB249" s="945">
        <v>137</v>
      </c>
      <c r="AC249" s="945">
        <v>1827</v>
      </c>
      <c r="AD249" s="945">
        <v>0</v>
      </c>
      <c r="AE249" s="945">
        <v>18</v>
      </c>
      <c r="AF249" s="945">
        <v>0</v>
      </c>
      <c r="AG249" s="945">
        <v>0</v>
      </c>
      <c r="AH249" s="945">
        <v>0</v>
      </c>
      <c r="AI249" s="945">
        <v>1485</v>
      </c>
      <c r="AJ249" s="945">
        <v>0</v>
      </c>
      <c r="AK249" s="945">
        <v>15</v>
      </c>
      <c r="AL249" s="945">
        <v>772099</v>
      </c>
      <c r="AM249" s="945">
        <v>0</v>
      </c>
      <c r="AN249" s="945">
        <v>7799</v>
      </c>
      <c r="AO249" s="945">
        <v>3479328</v>
      </c>
      <c r="AP249" s="945">
        <v>0</v>
      </c>
      <c r="AQ249" s="945">
        <v>35145</v>
      </c>
      <c r="AR249" s="945">
        <v>11121416</v>
      </c>
      <c r="AS249" s="945">
        <v>11010202</v>
      </c>
      <c r="AT249" s="945">
        <v>0</v>
      </c>
      <c r="AU249" s="945">
        <v>111214</v>
      </c>
      <c r="AV249" s="945">
        <v>2632607</v>
      </c>
      <c r="AW249" s="945">
        <v>2606281</v>
      </c>
      <c r="AX249" s="945">
        <v>0</v>
      </c>
      <c r="AY249" s="945">
        <v>26326</v>
      </c>
      <c r="AZ249" s="945">
        <v>13754023</v>
      </c>
      <c r="BA249" s="945">
        <v>13616483</v>
      </c>
      <c r="BB249" s="945">
        <v>0</v>
      </c>
      <c r="BC249" s="945">
        <v>137540</v>
      </c>
      <c r="BD249" s="945">
        <v>0</v>
      </c>
      <c r="BE249" s="945">
        <v>0</v>
      </c>
      <c r="BF249" s="945">
        <v>0</v>
      </c>
      <c r="BG249" s="945">
        <v>0</v>
      </c>
      <c r="BH249" s="945">
        <v>0</v>
      </c>
      <c r="BI249" s="945">
        <v>0</v>
      </c>
      <c r="BJ249" s="945">
        <v>0</v>
      </c>
      <c r="BK249" s="945">
        <v>0</v>
      </c>
      <c r="BL249" s="945">
        <v>0</v>
      </c>
      <c r="BM249" s="945">
        <v>0</v>
      </c>
      <c r="BN249" s="945">
        <v>0</v>
      </c>
      <c r="BO249" s="945">
        <v>0</v>
      </c>
      <c r="BP249" s="945">
        <v>0</v>
      </c>
      <c r="BQ249" s="945">
        <v>8826635</v>
      </c>
      <c r="BR249" s="945">
        <v>0</v>
      </c>
      <c r="BS249" s="945">
        <v>89158</v>
      </c>
      <c r="BT249" s="945">
        <v>8915793</v>
      </c>
      <c r="BU249" s="945">
        <v>58962107</v>
      </c>
      <c r="BV249" s="945">
        <v>-771404</v>
      </c>
      <c r="BW249" s="945">
        <v>0</v>
      </c>
      <c r="BX249" s="945">
        <v>208909</v>
      </c>
      <c r="BY249" s="945">
        <v>0</v>
      </c>
      <c r="BZ249" s="945">
        <v>-13333</v>
      </c>
      <c r="CA249" s="945">
        <v>-4042421</v>
      </c>
      <c r="CB249" s="945">
        <v>0</v>
      </c>
      <c r="CC249" s="945">
        <v>-3830091</v>
      </c>
      <c r="CD249" s="945">
        <v>-1821333</v>
      </c>
      <c r="CE249" s="945">
        <v>-5651424</v>
      </c>
      <c r="CF249" s="945">
        <v>9088651</v>
      </c>
      <c r="CG249" s="945">
        <v>1776604</v>
      </c>
      <c r="CH249" s="945">
        <v>7221160</v>
      </c>
      <c r="CI249" s="945">
        <v>0</v>
      </c>
      <c r="CJ249" s="945">
        <v>90887</v>
      </c>
      <c r="CK249" s="945">
        <v>-9807503</v>
      </c>
      <c r="CL249" s="945">
        <v>1319101</v>
      </c>
      <c r="CM249" s="945">
        <v>-5533712</v>
      </c>
      <c r="CN249" s="945">
        <v>-135953</v>
      </c>
      <c r="CO249" s="945">
        <v>0</v>
      </c>
      <c r="CP249" s="945">
        <v>0</v>
      </c>
      <c r="CQ249" s="945">
        <v>-1727</v>
      </c>
      <c r="CR249" s="945">
        <v>0</v>
      </c>
      <c r="CS249" s="945">
        <v>-1851621</v>
      </c>
      <c r="CT249" s="945">
        <v>-23754</v>
      </c>
      <c r="CU249" s="945">
        <v>-31360</v>
      </c>
      <c r="CV249" s="945">
        <v>-1167</v>
      </c>
      <c r="CW249" s="945">
        <v>0</v>
      </c>
      <c r="CX249" s="945">
        <v>0</v>
      </c>
      <c r="CY249" s="945">
        <v>-3588490</v>
      </c>
      <c r="CZ249" s="945">
        <v>0</v>
      </c>
      <c r="DA249" s="945">
        <v>62434785</v>
      </c>
      <c r="DB249" s="945">
        <v>76333050</v>
      </c>
      <c r="DC249" s="945">
        <v>50840332</v>
      </c>
      <c r="DD249" s="945">
        <v>-78983</v>
      </c>
      <c r="DE249" s="945">
        <v>6011551</v>
      </c>
      <c r="DF249" s="945">
        <v>-2214785</v>
      </c>
      <c r="DG249" s="945">
        <v>-198383</v>
      </c>
      <c r="DH249" s="945">
        <v>-3596678</v>
      </c>
      <c r="DI249" s="945">
        <v>9088651</v>
      </c>
      <c r="DJ249" s="205"/>
      <c r="DK249" s="205"/>
      <c r="DL249" t="s">
        <v>913</v>
      </c>
      <c r="DM249" t="s">
        <v>913</v>
      </c>
      <c r="DN249" s="1419" t="s">
        <v>5499</v>
      </c>
      <c r="DO249" s="194" t="s">
        <v>4416</v>
      </c>
      <c r="DP249" s="1253" t="s">
        <v>4475</v>
      </c>
    </row>
    <row r="250" spans="1:120" s="194" customFormat="1" x14ac:dyDescent="0.25">
      <c r="A250" s="199">
        <v>246</v>
      </c>
      <c r="B250" s="706" t="s">
        <v>566</v>
      </c>
      <c r="C250" s="1255" t="s">
        <v>567</v>
      </c>
      <c r="D250" s="945">
        <v>87429</v>
      </c>
      <c r="E250" s="945">
        <v>565622</v>
      </c>
      <c r="F250" s="945">
        <v>0</v>
      </c>
      <c r="G250" s="945">
        <v>87429</v>
      </c>
      <c r="H250" s="945">
        <v>0</v>
      </c>
      <c r="I250" s="945">
        <v>2582</v>
      </c>
      <c r="J250" s="945">
        <v>0</v>
      </c>
      <c r="K250" s="945">
        <v>0</v>
      </c>
      <c r="L250" s="945">
        <v>0</v>
      </c>
      <c r="M250" s="945">
        <v>0</v>
      </c>
      <c r="N250" s="945">
        <v>0</v>
      </c>
      <c r="O250" s="945">
        <v>0</v>
      </c>
      <c r="P250" s="945">
        <v>0</v>
      </c>
      <c r="Q250" s="945">
        <v>0</v>
      </c>
      <c r="R250" s="945">
        <v>9934250</v>
      </c>
      <c r="S250" s="945">
        <v>0</v>
      </c>
      <c r="T250" s="945">
        <v>672557</v>
      </c>
      <c r="U250" s="945">
        <v>151325</v>
      </c>
      <c r="V250" s="945">
        <v>16814</v>
      </c>
      <c r="W250" s="945">
        <v>51658</v>
      </c>
      <c r="X250" s="945">
        <v>11623</v>
      </c>
      <c r="Y250" s="945">
        <v>1291</v>
      </c>
      <c r="Z250" s="945">
        <v>0</v>
      </c>
      <c r="AA250" s="945">
        <v>0</v>
      </c>
      <c r="AB250" s="945">
        <v>0</v>
      </c>
      <c r="AC250" s="945">
        <v>1</v>
      </c>
      <c r="AD250" s="945">
        <v>0</v>
      </c>
      <c r="AE250" s="945">
        <v>0</v>
      </c>
      <c r="AF250" s="945">
        <v>0</v>
      </c>
      <c r="AG250" s="945">
        <v>0</v>
      </c>
      <c r="AH250" s="945">
        <v>0</v>
      </c>
      <c r="AI250" s="945">
        <v>0</v>
      </c>
      <c r="AJ250" s="945">
        <v>0</v>
      </c>
      <c r="AK250" s="945">
        <v>0</v>
      </c>
      <c r="AL250" s="945">
        <v>147911</v>
      </c>
      <c r="AM250" s="945">
        <v>33280</v>
      </c>
      <c r="AN250" s="945">
        <v>3698</v>
      </c>
      <c r="AO250" s="945">
        <v>796327</v>
      </c>
      <c r="AP250" s="945">
        <v>179173</v>
      </c>
      <c r="AQ250" s="945">
        <v>19908</v>
      </c>
      <c r="AR250" s="945">
        <v>3216657</v>
      </c>
      <c r="AS250" s="945">
        <v>2573418</v>
      </c>
      <c r="AT250" s="945">
        <v>578915</v>
      </c>
      <c r="AU250" s="945">
        <v>64324</v>
      </c>
      <c r="AV250" s="945">
        <v>472919</v>
      </c>
      <c r="AW250" s="945">
        <v>378336</v>
      </c>
      <c r="AX250" s="945">
        <v>85125</v>
      </c>
      <c r="AY250" s="945">
        <v>9458</v>
      </c>
      <c r="AZ250" s="945">
        <v>3689576</v>
      </c>
      <c r="BA250" s="945">
        <v>2951754</v>
      </c>
      <c r="BB250" s="945">
        <v>664040</v>
      </c>
      <c r="BC250" s="945">
        <v>73782</v>
      </c>
      <c r="BD250" s="945">
        <v>0</v>
      </c>
      <c r="BE250" s="945">
        <v>0</v>
      </c>
      <c r="BF250" s="945">
        <v>0</v>
      </c>
      <c r="BG250" s="945">
        <v>0</v>
      </c>
      <c r="BH250" s="945">
        <v>0</v>
      </c>
      <c r="BI250" s="945">
        <v>0</v>
      </c>
      <c r="BJ250" s="945">
        <v>0</v>
      </c>
      <c r="BK250" s="945">
        <v>0</v>
      </c>
      <c r="BL250" s="945">
        <v>0</v>
      </c>
      <c r="BM250" s="945">
        <v>0</v>
      </c>
      <c r="BN250" s="945">
        <v>0</v>
      </c>
      <c r="BO250" s="945">
        <v>0</v>
      </c>
      <c r="BP250" s="945">
        <v>-1439538</v>
      </c>
      <c r="BQ250" s="945">
        <v>-1151630</v>
      </c>
      <c r="BR250" s="945">
        <v>-259117</v>
      </c>
      <c r="BS250" s="945">
        <v>-28791</v>
      </c>
      <c r="BT250" s="945">
        <v>-2879076</v>
      </c>
      <c r="BU250" s="945">
        <v>35661371</v>
      </c>
      <c r="BV250" s="945">
        <v>-25480</v>
      </c>
      <c r="BW250" s="945">
        <v>0</v>
      </c>
      <c r="BX250" s="945">
        <v>68427</v>
      </c>
      <c r="BY250" s="945">
        <v>0</v>
      </c>
      <c r="BZ250" s="945">
        <v>20010</v>
      </c>
      <c r="CA250" s="945">
        <v>-851513</v>
      </c>
      <c r="CB250" s="945">
        <v>0</v>
      </c>
      <c r="CC250" s="945">
        <v>-4116429</v>
      </c>
      <c r="CD250" s="945">
        <v>-1929110</v>
      </c>
      <c r="CE250" s="945">
        <v>-6045539</v>
      </c>
      <c r="CF250" s="945">
        <v>-4791721</v>
      </c>
      <c r="CG250" s="945">
        <v>-2395860</v>
      </c>
      <c r="CH250" s="945">
        <v>-1916689</v>
      </c>
      <c r="CI250" s="945">
        <v>-431253</v>
      </c>
      <c r="CJ250" s="945">
        <v>-47918</v>
      </c>
      <c r="CK250" s="945">
        <v>-2244125</v>
      </c>
      <c r="CL250" s="945">
        <v>860260</v>
      </c>
      <c r="CM250" s="945">
        <v>-1600087</v>
      </c>
      <c r="CN250" s="945">
        <v>-59935</v>
      </c>
      <c r="CO250" s="945">
        <v>0</v>
      </c>
      <c r="CP250" s="945">
        <v>0</v>
      </c>
      <c r="CQ250" s="945">
        <v>-1</v>
      </c>
      <c r="CR250" s="945">
        <v>0</v>
      </c>
      <c r="CS250" s="945">
        <v>-561816</v>
      </c>
      <c r="CT250" s="945">
        <v>-18280</v>
      </c>
      <c r="CU250" s="945">
        <v>0</v>
      </c>
      <c r="CV250" s="945">
        <v>-813</v>
      </c>
      <c r="CW250" s="945">
        <v>0</v>
      </c>
      <c r="CX250" s="945">
        <v>0</v>
      </c>
      <c r="CY250" s="945">
        <v>-1830721</v>
      </c>
      <c r="CZ250" s="945">
        <v>0</v>
      </c>
      <c r="DA250" s="945">
        <v>30617940</v>
      </c>
      <c r="DB250" s="945">
        <v>37852311</v>
      </c>
      <c r="DC250" s="945">
        <v>31149916</v>
      </c>
      <c r="DD250" s="945">
        <v>-26177</v>
      </c>
      <c r="DE250" s="945">
        <v>962417</v>
      </c>
      <c r="DF250" s="945">
        <v>-1949848</v>
      </c>
      <c r="DG250" s="945">
        <v>0</v>
      </c>
      <c r="DH250" s="945">
        <v>-1616973</v>
      </c>
      <c r="DI250" s="945">
        <v>-4791721</v>
      </c>
      <c r="DJ250" s="205"/>
      <c r="DK250" s="205"/>
      <c r="DL250" t="s">
        <v>913</v>
      </c>
      <c r="DM250" t="s">
        <v>914</v>
      </c>
      <c r="DN250" s="1419" t="s">
        <v>6951</v>
      </c>
      <c r="DO250" s="194" t="s">
        <v>4417</v>
      </c>
      <c r="DP250" s="1253" t="s">
        <v>4474</v>
      </c>
    </row>
    <row r="251" spans="1:120" s="194" customFormat="1" x14ac:dyDescent="0.25">
      <c r="A251" s="779">
        <v>247</v>
      </c>
      <c r="B251" s="706" t="s">
        <v>568</v>
      </c>
      <c r="C251" s="1255" t="s">
        <v>569</v>
      </c>
      <c r="D251" s="945">
        <v>117563</v>
      </c>
      <c r="E251" s="945">
        <v>1598811</v>
      </c>
      <c r="F251" s="945">
        <v>0</v>
      </c>
      <c r="G251" s="945">
        <v>117563</v>
      </c>
      <c r="H251" s="945">
        <v>0</v>
      </c>
      <c r="I251" s="945">
        <v>0</v>
      </c>
      <c r="J251" s="945">
        <v>0</v>
      </c>
      <c r="K251" s="945">
        <v>0</v>
      </c>
      <c r="L251" s="945">
        <v>0</v>
      </c>
      <c r="M251" s="945">
        <v>0</v>
      </c>
      <c r="N251" s="945">
        <v>0</v>
      </c>
      <c r="O251" s="945">
        <v>0</v>
      </c>
      <c r="P251" s="945">
        <v>0</v>
      </c>
      <c r="Q251" s="945">
        <v>0</v>
      </c>
      <c r="R251" s="945">
        <v>11198350</v>
      </c>
      <c r="S251" s="945">
        <v>0</v>
      </c>
      <c r="T251" s="945">
        <v>954461</v>
      </c>
      <c r="U251" s="945">
        <v>238615</v>
      </c>
      <c r="V251" s="945">
        <v>0</v>
      </c>
      <c r="W251" s="945">
        <v>58231</v>
      </c>
      <c r="X251" s="945">
        <v>14558</v>
      </c>
      <c r="Y251" s="945">
        <v>0</v>
      </c>
      <c r="Z251" s="945">
        <v>0</v>
      </c>
      <c r="AA251" s="945">
        <v>0</v>
      </c>
      <c r="AB251" s="945">
        <v>0</v>
      </c>
      <c r="AC251" s="945">
        <v>6182</v>
      </c>
      <c r="AD251" s="945">
        <v>1546</v>
      </c>
      <c r="AE251" s="945">
        <v>0</v>
      </c>
      <c r="AF251" s="945">
        <v>7982</v>
      </c>
      <c r="AG251" s="945">
        <v>1995</v>
      </c>
      <c r="AH251" s="945">
        <v>0</v>
      </c>
      <c r="AI251" s="945">
        <v>0</v>
      </c>
      <c r="AJ251" s="945">
        <v>0</v>
      </c>
      <c r="AK251" s="945">
        <v>0</v>
      </c>
      <c r="AL251" s="945">
        <v>156910</v>
      </c>
      <c r="AM251" s="945">
        <v>39228</v>
      </c>
      <c r="AN251" s="945">
        <v>0</v>
      </c>
      <c r="AO251" s="945">
        <v>1689420</v>
      </c>
      <c r="AP251" s="945">
        <v>422355</v>
      </c>
      <c r="AQ251" s="945">
        <v>0</v>
      </c>
      <c r="AR251" s="945">
        <v>1942770</v>
      </c>
      <c r="AS251" s="945">
        <v>1554216</v>
      </c>
      <c r="AT251" s="945">
        <v>388554</v>
      </c>
      <c r="AU251" s="945">
        <v>0</v>
      </c>
      <c r="AV251" s="945">
        <v>806331</v>
      </c>
      <c r="AW251" s="945">
        <v>645065</v>
      </c>
      <c r="AX251" s="945">
        <v>161266</v>
      </c>
      <c r="AY251" s="945">
        <v>0</v>
      </c>
      <c r="AZ251" s="945">
        <v>2749101</v>
      </c>
      <c r="BA251" s="945">
        <v>2199281</v>
      </c>
      <c r="BB251" s="945">
        <v>549820</v>
      </c>
      <c r="BC251" s="945">
        <v>0</v>
      </c>
      <c r="BD251" s="945">
        <v>0</v>
      </c>
      <c r="BE251" s="945">
        <v>0</v>
      </c>
      <c r="BF251" s="945">
        <v>0</v>
      </c>
      <c r="BG251" s="945">
        <v>0</v>
      </c>
      <c r="BH251" s="945">
        <v>0</v>
      </c>
      <c r="BI251" s="945">
        <v>0</v>
      </c>
      <c r="BJ251" s="945">
        <v>0</v>
      </c>
      <c r="BK251" s="945">
        <v>0</v>
      </c>
      <c r="BL251" s="945">
        <v>0</v>
      </c>
      <c r="BM251" s="945">
        <v>0</v>
      </c>
      <c r="BN251" s="945">
        <v>0</v>
      </c>
      <c r="BO251" s="945">
        <v>0</v>
      </c>
      <c r="BP251" s="945">
        <v>-2034614</v>
      </c>
      <c r="BQ251" s="945">
        <v>-1627691</v>
      </c>
      <c r="BR251" s="945">
        <v>-406923</v>
      </c>
      <c r="BS251" s="945">
        <v>0</v>
      </c>
      <c r="BT251" s="945">
        <v>-4069228</v>
      </c>
      <c r="BU251" s="945">
        <v>19679665</v>
      </c>
      <c r="BV251" s="945">
        <v>19522</v>
      </c>
      <c r="BW251" s="945">
        <v>0</v>
      </c>
      <c r="BX251" s="945">
        <v>0</v>
      </c>
      <c r="BY251" s="945">
        <v>0</v>
      </c>
      <c r="BZ251" s="945">
        <v>0</v>
      </c>
      <c r="CA251" s="945">
        <v>-121110</v>
      </c>
      <c r="CB251" s="945">
        <v>0</v>
      </c>
      <c r="CC251" s="945">
        <v>-1783836</v>
      </c>
      <c r="CD251" s="945">
        <v>-182021</v>
      </c>
      <c r="CE251" s="945">
        <v>-1965857</v>
      </c>
      <c r="CF251" s="945">
        <v>-3520721</v>
      </c>
      <c r="CG251" s="945">
        <v>-1760363</v>
      </c>
      <c r="CH251" s="945">
        <v>-1408288</v>
      </c>
      <c r="CI251" s="945">
        <v>-352069</v>
      </c>
      <c r="CJ251" s="945">
        <v>0</v>
      </c>
      <c r="CK251" s="945">
        <v>-3277378</v>
      </c>
      <c r="CL251" s="945">
        <v>486524</v>
      </c>
      <c r="CM251" s="945">
        <v>-3534508</v>
      </c>
      <c r="CN251" s="945">
        <v>-40833</v>
      </c>
      <c r="CO251" s="945">
        <v>-18407</v>
      </c>
      <c r="CP251" s="945">
        <v>-18407</v>
      </c>
      <c r="CQ251" s="945">
        <v>-15287</v>
      </c>
      <c r="CR251" s="945">
        <v>0</v>
      </c>
      <c r="CS251" s="945">
        <v>-879713</v>
      </c>
      <c r="CT251" s="945">
        <v>-49116</v>
      </c>
      <c r="CU251" s="945">
        <v>-12049</v>
      </c>
      <c r="CV251" s="945">
        <v>0</v>
      </c>
      <c r="CW251" s="945">
        <v>0</v>
      </c>
      <c r="CX251" s="945">
        <v>0</v>
      </c>
      <c r="CY251" s="945">
        <v>-4061741</v>
      </c>
      <c r="CZ251" s="945">
        <v>-1067</v>
      </c>
      <c r="DA251" s="945">
        <v>20296070</v>
      </c>
      <c r="DB251" s="945">
        <v>29735224</v>
      </c>
      <c r="DC251" s="945">
        <v>16848688</v>
      </c>
      <c r="DD251" s="945">
        <v>-121797</v>
      </c>
      <c r="DE251" s="945">
        <v>756615</v>
      </c>
      <c r="DF251" s="945">
        <v>-450193</v>
      </c>
      <c r="DG251" s="945">
        <v>0</v>
      </c>
      <c r="DH251" s="945">
        <v>-11178</v>
      </c>
      <c r="DI251" s="945">
        <v>-3520721</v>
      </c>
      <c r="DJ251" s="205"/>
      <c r="DK251" s="205"/>
      <c r="DL251" t="s">
        <v>913</v>
      </c>
      <c r="DM251" t="s">
        <v>914</v>
      </c>
      <c r="DN251" s="1419" t="s">
        <v>5499</v>
      </c>
      <c r="DO251" s="194" t="s">
        <v>4418</v>
      </c>
      <c r="DP251" s="1253" t="s">
        <v>4468</v>
      </c>
    </row>
    <row r="252" spans="1:120" s="194" customFormat="1" x14ac:dyDescent="0.25">
      <c r="A252" s="199">
        <v>248</v>
      </c>
      <c r="B252" s="706" t="s">
        <v>570</v>
      </c>
      <c r="C252" s="1255" t="s">
        <v>571</v>
      </c>
      <c r="D252" s="945">
        <v>198959</v>
      </c>
      <c r="E252" s="945">
        <v>1347630</v>
      </c>
      <c r="F252" s="945">
        <v>0</v>
      </c>
      <c r="G252" s="945">
        <v>198959</v>
      </c>
      <c r="H252" s="945">
        <v>0</v>
      </c>
      <c r="I252" s="945">
        <v>91057</v>
      </c>
      <c r="J252" s="945">
        <v>0</v>
      </c>
      <c r="K252" s="945">
        <v>0</v>
      </c>
      <c r="L252" s="945">
        <v>0</v>
      </c>
      <c r="M252" s="945">
        <v>0</v>
      </c>
      <c r="N252" s="945">
        <v>0</v>
      </c>
      <c r="O252" s="945">
        <v>0</v>
      </c>
      <c r="P252" s="945">
        <v>0</v>
      </c>
      <c r="Q252" s="945">
        <v>0</v>
      </c>
      <c r="R252" s="945">
        <v>16763875</v>
      </c>
      <c r="S252" s="945">
        <v>67750</v>
      </c>
      <c r="T252" s="945">
        <v>1920466</v>
      </c>
      <c r="U252" s="945">
        <v>432105</v>
      </c>
      <c r="V252" s="945">
        <v>48012</v>
      </c>
      <c r="W252" s="945">
        <v>88053</v>
      </c>
      <c r="X252" s="945">
        <v>19614</v>
      </c>
      <c r="Y252" s="945">
        <v>2179</v>
      </c>
      <c r="Z252" s="945">
        <v>4310</v>
      </c>
      <c r="AA252" s="945">
        <v>970</v>
      </c>
      <c r="AB252" s="945">
        <v>108</v>
      </c>
      <c r="AC252" s="945">
        <v>18852</v>
      </c>
      <c r="AD252" s="945">
        <v>4242</v>
      </c>
      <c r="AE252" s="945">
        <v>471</v>
      </c>
      <c r="AF252" s="945">
        <v>9562</v>
      </c>
      <c r="AG252" s="945">
        <v>2151</v>
      </c>
      <c r="AH252" s="945">
        <v>239</v>
      </c>
      <c r="AI252" s="945">
        <v>600</v>
      </c>
      <c r="AJ252" s="945">
        <v>135</v>
      </c>
      <c r="AK252" s="945">
        <v>15</v>
      </c>
      <c r="AL252" s="945">
        <v>208305</v>
      </c>
      <c r="AM252" s="945">
        <v>46869</v>
      </c>
      <c r="AN252" s="945">
        <v>5208</v>
      </c>
      <c r="AO252" s="945">
        <v>2067183</v>
      </c>
      <c r="AP252" s="945">
        <v>465116</v>
      </c>
      <c r="AQ252" s="945">
        <v>51680</v>
      </c>
      <c r="AR252" s="945">
        <v>3111118</v>
      </c>
      <c r="AS252" s="945">
        <v>2492429</v>
      </c>
      <c r="AT252" s="945">
        <v>556820</v>
      </c>
      <c r="AU252" s="945">
        <v>61869</v>
      </c>
      <c r="AV252" s="945">
        <v>1235091</v>
      </c>
      <c r="AW252" s="945">
        <v>988073</v>
      </c>
      <c r="AX252" s="945">
        <v>222316</v>
      </c>
      <c r="AY252" s="945">
        <v>24702</v>
      </c>
      <c r="AZ252" s="945">
        <v>4346209</v>
      </c>
      <c r="BA252" s="945">
        <v>3480502</v>
      </c>
      <c r="BB252" s="945">
        <v>779136</v>
      </c>
      <c r="BC252" s="945">
        <v>86571</v>
      </c>
      <c r="BD252" s="945">
        <v>0</v>
      </c>
      <c r="BE252" s="945">
        <v>0</v>
      </c>
      <c r="BF252" s="945">
        <v>0</v>
      </c>
      <c r="BG252" s="945">
        <v>0</v>
      </c>
      <c r="BH252" s="945">
        <v>0</v>
      </c>
      <c r="BI252" s="945">
        <v>0</v>
      </c>
      <c r="BJ252" s="945">
        <v>0</v>
      </c>
      <c r="BK252" s="945">
        <v>0</v>
      </c>
      <c r="BL252" s="945">
        <v>0</v>
      </c>
      <c r="BM252" s="945">
        <v>0</v>
      </c>
      <c r="BN252" s="945">
        <v>0</v>
      </c>
      <c r="BO252" s="945">
        <v>0</v>
      </c>
      <c r="BP252" s="945">
        <v>-1055956</v>
      </c>
      <c r="BQ252" s="945">
        <v>-844764</v>
      </c>
      <c r="BR252" s="945">
        <v>-190072</v>
      </c>
      <c r="BS252" s="945">
        <v>-21119</v>
      </c>
      <c r="BT252" s="945">
        <v>-2111911</v>
      </c>
      <c r="BU252" s="945">
        <v>31567304</v>
      </c>
      <c r="BV252" s="945">
        <v>41226</v>
      </c>
      <c r="BW252" s="945">
        <v>0</v>
      </c>
      <c r="BX252" s="945">
        <v>-128111</v>
      </c>
      <c r="BY252" s="945">
        <v>0</v>
      </c>
      <c r="BZ252" s="945">
        <v>23721</v>
      </c>
      <c r="CA252" s="945">
        <v>-340000</v>
      </c>
      <c r="CB252" s="945">
        <v>0</v>
      </c>
      <c r="CC252" s="945">
        <v>-710945</v>
      </c>
      <c r="CD252" s="945">
        <v>-675055</v>
      </c>
      <c r="CE252" s="945">
        <v>-1386000</v>
      </c>
      <c r="CF252" s="945">
        <v>-3116908</v>
      </c>
      <c r="CG252" s="945">
        <v>-1558453</v>
      </c>
      <c r="CH252" s="945">
        <v>-1246762</v>
      </c>
      <c r="CI252" s="945">
        <v>-280522</v>
      </c>
      <c r="CJ252" s="945">
        <v>-31170</v>
      </c>
      <c r="CK252" s="945">
        <v>-6896565</v>
      </c>
      <c r="CL252" s="945">
        <v>676354</v>
      </c>
      <c r="CM252" s="945">
        <v>-2983412</v>
      </c>
      <c r="CN252" s="945">
        <v>-72816</v>
      </c>
      <c r="CO252" s="945">
        <v>-23869</v>
      </c>
      <c r="CP252" s="945">
        <v>-23869</v>
      </c>
      <c r="CQ252" s="945">
        <v>-47796</v>
      </c>
      <c r="CR252" s="945">
        <v>0</v>
      </c>
      <c r="CS252" s="945">
        <v>-1034218</v>
      </c>
      <c r="CT252" s="945">
        <v>-91811</v>
      </c>
      <c r="CU252" s="945">
        <v>-38171</v>
      </c>
      <c r="CV252" s="945">
        <v>-6288</v>
      </c>
      <c r="CW252" s="945">
        <v>0</v>
      </c>
      <c r="CX252" s="945">
        <v>-6877</v>
      </c>
      <c r="CY252" s="945">
        <v>-4889553</v>
      </c>
      <c r="CZ252" s="945">
        <v>0</v>
      </c>
      <c r="DA252" s="945">
        <v>29455877</v>
      </c>
      <c r="DB252" s="945">
        <v>46004513</v>
      </c>
      <c r="DC252" s="945">
        <v>26613734</v>
      </c>
      <c r="DD252" s="945">
        <v>-33774</v>
      </c>
      <c r="DE252" s="945">
        <v>457295</v>
      </c>
      <c r="DF252" s="945">
        <v>-205716</v>
      </c>
      <c r="DG252" s="945">
        <v>0</v>
      </c>
      <c r="DH252" s="945">
        <v>-2008973</v>
      </c>
      <c r="DI252" s="945">
        <v>-3116908</v>
      </c>
      <c r="DJ252" s="205"/>
      <c r="DK252" s="205"/>
      <c r="DL252" t="s">
        <v>913</v>
      </c>
      <c r="DM252" t="s">
        <v>913</v>
      </c>
      <c r="DN252" s="1419" t="s">
        <v>5499</v>
      </c>
      <c r="DO252" s="194" t="s">
        <v>4419</v>
      </c>
      <c r="DP252" s="1253" t="s">
        <v>4473</v>
      </c>
    </row>
    <row r="253" spans="1:120" s="194" customFormat="1" x14ac:dyDescent="0.25">
      <c r="A253" s="779">
        <v>249</v>
      </c>
      <c r="B253" s="706" t="s">
        <v>1254</v>
      </c>
      <c r="C253" s="1255" t="s">
        <v>572</v>
      </c>
      <c r="D253" s="945">
        <v>216844</v>
      </c>
      <c r="E253" s="945">
        <v>1679692</v>
      </c>
      <c r="F253" s="945">
        <v>0</v>
      </c>
      <c r="G253" s="945">
        <v>216844</v>
      </c>
      <c r="H253" s="945">
        <v>0</v>
      </c>
      <c r="I253" s="945">
        <v>124524</v>
      </c>
      <c r="J253" s="945">
        <v>0</v>
      </c>
      <c r="K253" s="945">
        <v>0</v>
      </c>
      <c r="L253" s="945">
        <v>0</v>
      </c>
      <c r="M253" s="945">
        <v>0</v>
      </c>
      <c r="N253" s="945">
        <v>0</v>
      </c>
      <c r="O253" s="945">
        <v>0</v>
      </c>
      <c r="P253" s="945">
        <v>0</v>
      </c>
      <c r="Q253" s="945">
        <v>0</v>
      </c>
      <c r="R253" s="945">
        <v>22310750</v>
      </c>
      <c r="S253" s="945">
        <v>0</v>
      </c>
      <c r="T253" s="945">
        <v>1946913</v>
      </c>
      <c r="U253" s="945">
        <v>0</v>
      </c>
      <c r="V253" s="945">
        <v>39733</v>
      </c>
      <c r="W253" s="945">
        <v>142119</v>
      </c>
      <c r="X253" s="945">
        <v>0</v>
      </c>
      <c r="Y253" s="945">
        <v>2900</v>
      </c>
      <c r="Z253" s="945">
        <v>15704</v>
      </c>
      <c r="AA253" s="945">
        <v>0</v>
      </c>
      <c r="AB253" s="945">
        <v>320</v>
      </c>
      <c r="AC253" s="945">
        <v>5595</v>
      </c>
      <c r="AD253" s="945">
        <v>0</v>
      </c>
      <c r="AE253" s="945">
        <v>114</v>
      </c>
      <c r="AF253" s="945">
        <v>676</v>
      </c>
      <c r="AG253" s="945">
        <v>0</v>
      </c>
      <c r="AH253" s="945">
        <v>14</v>
      </c>
      <c r="AI253" s="945">
        <v>735</v>
      </c>
      <c r="AJ253" s="945">
        <v>0</v>
      </c>
      <c r="AK253" s="945">
        <v>15</v>
      </c>
      <c r="AL253" s="945">
        <v>329319</v>
      </c>
      <c r="AM253" s="945">
        <v>0</v>
      </c>
      <c r="AN253" s="945">
        <v>6721</v>
      </c>
      <c r="AO253" s="945">
        <v>2333745</v>
      </c>
      <c r="AP253" s="945">
        <v>0</v>
      </c>
      <c r="AQ253" s="945">
        <v>47627</v>
      </c>
      <c r="AR253" s="945">
        <v>7337500</v>
      </c>
      <c r="AS253" s="945">
        <v>7191201</v>
      </c>
      <c r="AT253" s="945">
        <v>0</v>
      </c>
      <c r="AU253" s="945">
        <v>146299</v>
      </c>
      <c r="AV253" s="945">
        <v>1074238</v>
      </c>
      <c r="AW253" s="945">
        <v>1052753</v>
      </c>
      <c r="AX253" s="945">
        <v>0</v>
      </c>
      <c r="AY253" s="945">
        <v>21485</v>
      </c>
      <c r="AZ253" s="945">
        <v>8411738</v>
      </c>
      <c r="BA253" s="945">
        <v>8243954</v>
      </c>
      <c r="BB253" s="945">
        <v>0</v>
      </c>
      <c r="BC253" s="945">
        <v>167784</v>
      </c>
      <c r="BD253" s="945">
        <v>0</v>
      </c>
      <c r="BE253" s="945">
        <v>0</v>
      </c>
      <c r="BF253" s="945">
        <v>0</v>
      </c>
      <c r="BG253" s="945">
        <v>0</v>
      </c>
      <c r="BH253" s="945">
        <v>0</v>
      </c>
      <c r="BI253" s="945">
        <v>0</v>
      </c>
      <c r="BJ253" s="945">
        <v>0</v>
      </c>
      <c r="BK253" s="945">
        <v>0</v>
      </c>
      <c r="BL253" s="945">
        <v>0</v>
      </c>
      <c r="BM253" s="945">
        <v>0</v>
      </c>
      <c r="BN253" s="945">
        <v>0</v>
      </c>
      <c r="BO253" s="945">
        <v>0</v>
      </c>
      <c r="BP253" s="945">
        <v>-1895751</v>
      </c>
      <c r="BQ253" s="945">
        <v>-1857836</v>
      </c>
      <c r="BR253" s="945">
        <v>0</v>
      </c>
      <c r="BS253" s="945">
        <v>-37915</v>
      </c>
      <c r="BT253" s="945">
        <v>-3791502</v>
      </c>
      <c r="BU253" s="945">
        <v>80331917</v>
      </c>
      <c r="BV253" s="945">
        <v>-862742</v>
      </c>
      <c r="BW253" s="945">
        <v>0</v>
      </c>
      <c r="BX253" s="945">
        <v>236000</v>
      </c>
      <c r="BY253" s="945">
        <v>0</v>
      </c>
      <c r="BZ253" s="945">
        <v>4895</v>
      </c>
      <c r="CA253" s="945">
        <v>-1279000</v>
      </c>
      <c r="CB253" s="945">
        <v>0</v>
      </c>
      <c r="CC253" s="945">
        <v>-2839000</v>
      </c>
      <c r="CD253" s="945">
        <v>-1462000</v>
      </c>
      <c r="CE253" s="945">
        <v>-4301000</v>
      </c>
      <c r="CF253" s="945">
        <v>-3319745</v>
      </c>
      <c r="CG253" s="945">
        <v>-1659869</v>
      </c>
      <c r="CH253" s="945">
        <v>-1626676</v>
      </c>
      <c r="CI253" s="945">
        <v>0</v>
      </c>
      <c r="CJ253" s="945">
        <v>-33198</v>
      </c>
      <c r="CK253" s="945">
        <v>-5519281</v>
      </c>
      <c r="CL253" s="945">
        <v>1894341</v>
      </c>
      <c r="CM253" s="945">
        <v>-5915182</v>
      </c>
      <c r="CN253" s="945">
        <v>-35732</v>
      </c>
      <c r="CO253" s="945">
        <v>-1379</v>
      </c>
      <c r="CP253" s="945">
        <v>-1379</v>
      </c>
      <c r="CQ253" s="945">
        <v>-11548</v>
      </c>
      <c r="CR253" s="945">
        <v>-12626</v>
      </c>
      <c r="CS253" s="945">
        <v>-1440829</v>
      </c>
      <c r="CT253" s="945">
        <v>-328889</v>
      </c>
      <c r="CU253" s="945">
        <v>-197756</v>
      </c>
      <c r="CV253" s="945">
        <v>-8363</v>
      </c>
      <c r="CW253" s="945">
        <v>0</v>
      </c>
      <c r="CX253" s="945">
        <v>0</v>
      </c>
      <c r="CY253" s="945">
        <v>-4569067</v>
      </c>
      <c r="CZ253" s="945">
        <v>-55000</v>
      </c>
      <c r="DA253" s="945">
        <v>76179618</v>
      </c>
      <c r="DB253" s="945">
        <v>92119276</v>
      </c>
      <c r="DC253" s="945">
        <v>71262663</v>
      </c>
      <c r="DD253" s="945">
        <v>-1309742</v>
      </c>
      <c r="DE253" s="945">
        <v>3856418</v>
      </c>
      <c r="DF253" s="945">
        <v>-2134481</v>
      </c>
      <c r="DG253" s="945">
        <v>-4481365</v>
      </c>
      <c r="DH253" s="945">
        <v>-252131</v>
      </c>
      <c r="DI253" s="945">
        <v>-3319745</v>
      </c>
      <c r="DJ253" s="205"/>
      <c r="DK253" s="205"/>
      <c r="DL253" t="s">
        <v>914</v>
      </c>
      <c r="DM253" t="s">
        <v>914</v>
      </c>
      <c r="DN253" s="1419" t="s">
        <v>5499</v>
      </c>
      <c r="DO253" s="194" t="s">
        <v>4420</v>
      </c>
      <c r="DP253" s="1253" t="s">
        <v>4474</v>
      </c>
    </row>
    <row r="254" spans="1:120" s="194" customFormat="1" x14ac:dyDescent="0.25">
      <c r="A254" s="199">
        <v>250</v>
      </c>
      <c r="B254" s="706" t="s">
        <v>573</v>
      </c>
      <c r="C254" s="1255" t="s">
        <v>574</v>
      </c>
      <c r="D254" s="945">
        <v>289681</v>
      </c>
      <c r="E254" s="945">
        <v>964846</v>
      </c>
      <c r="F254" s="945">
        <v>5904</v>
      </c>
      <c r="G254" s="945">
        <v>289681</v>
      </c>
      <c r="H254" s="945">
        <v>397021</v>
      </c>
      <c r="I254" s="945">
        <v>443700</v>
      </c>
      <c r="J254" s="945">
        <v>0</v>
      </c>
      <c r="K254" s="945">
        <v>0</v>
      </c>
      <c r="L254" s="945">
        <v>0</v>
      </c>
      <c r="M254" s="945">
        <v>0</v>
      </c>
      <c r="N254" s="945">
        <v>0</v>
      </c>
      <c r="O254" s="945">
        <v>0</v>
      </c>
      <c r="P254" s="945">
        <v>0</v>
      </c>
      <c r="Q254" s="945">
        <v>0</v>
      </c>
      <c r="R254" s="945">
        <v>2520175</v>
      </c>
      <c r="S254" s="945">
        <v>0</v>
      </c>
      <c r="T254" s="945">
        <v>1991007</v>
      </c>
      <c r="U254" s="945">
        <v>446899</v>
      </c>
      <c r="V254" s="945">
        <v>49655</v>
      </c>
      <c r="W254" s="945">
        <v>13105</v>
      </c>
      <c r="X254" s="945">
        <v>2949</v>
      </c>
      <c r="Y254" s="945">
        <v>328</v>
      </c>
      <c r="Z254" s="945">
        <v>6742</v>
      </c>
      <c r="AA254" s="945">
        <v>1517</v>
      </c>
      <c r="AB254" s="945">
        <v>169</v>
      </c>
      <c r="AC254" s="945">
        <v>29487</v>
      </c>
      <c r="AD254" s="945">
        <v>6634</v>
      </c>
      <c r="AE254" s="945">
        <v>737</v>
      </c>
      <c r="AF254" s="945">
        <v>11075</v>
      </c>
      <c r="AG254" s="945">
        <v>2492</v>
      </c>
      <c r="AH254" s="945">
        <v>277</v>
      </c>
      <c r="AI254" s="945">
        <v>0</v>
      </c>
      <c r="AJ254" s="945">
        <v>0</v>
      </c>
      <c r="AK254" s="945">
        <v>0</v>
      </c>
      <c r="AL254" s="945">
        <v>263813</v>
      </c>
      <c r="AM254" s="945">
        <v>58294</v>
      </c>
      <c r="AN254" s="945">
        <v>6477</v>
      </c>
      <c r="AO254" s="945">
        <v>1528834</v>
      </c>
      <c r="AP254" s="945">
        <v>343988</v>
      </c>
      <c r="AQ254" s="945">
        <v>38221</v>
      </c>
      <c r="AR254" s="945">
        <v>2862892</v>
      </c>
      <c r="AS254" s="945">
        <v>2320521</v>
      </c>
      <c r="AT254" s="945">
        <v>488134</v>
      </c>
      <c r="AU254" s="945">
        <v>54237</v>
      </c>
      <c r="AV254" s="945">
        <v>1129069</v>
      </c>
      <c r="AW254" s="945">
        <v>903728</v>
      </c>
      <c r="AX254" s="945">
        <v>202807</v>
      </c>
      <c r="AY254" s="945">
        <v>22534</v>
      </c>
      <c r="AZ254" s="945">
        <v>3991961</v>
      </c>
      <c r="BA254" s="945">
        <v>3224249</v>
      </c>
      <c r="BB254" s="945">
        <v>690941</v>
      </c>
      <c r="BC254" s="945">
        <v>76771</v>
      </c>
      <c r="BD254" s="945">
        <v>0</v>
      </c>
      <c r="BE254" s="945">
        <v>0</v>
      </c>
      <c r="BF254" s="945">
        <v>0</v>
      </c>
      <c r="BG254" s="945">
        <v>0</v>
      </c>
      <c r="BH254" s="945">
        <v>0</v>
      </c>
      <c r="BI254" s="945">
        <v>0</v>
      </c>
      <c r="BJ254" s="945">
        <v>0</v>
      </c>
      <c r="BK254" s="945">
        <v>0</v>
      </c>
      <c r="BL254" s="945">
        <v>0</v>
      </c>
      <c r="BM254" s="945">
        <v>0</v>
      </c>
      <c r="BN254" s="945">
        <v>0</v>
      </c>
      <c r="BO254" s="945">
        <v>0</v>
      </c>
      <c r="BP254" s="945">
        <v>990383</v>
      </c>
      <c r="BQ254" s="945">
        <v>792306</v>
      </c>
      <c r="BR254" s="945">
        <v>178269</v>
      </c>
      <c r="BS254" s="945">
        <v>19808</v>
      </c>
      <c r="BT254" s="945">
        <v>1980765</v>
      </c>
      <c r="BU254" s="945">
        <v>28513582</v>
      </c>
      <c r="BV254" s="945">
        <v>-234075</v>
      </c>
      <c r="BW254" s="945">
        <v>0</v>
      </c>
      <c r="BX254" s="945">
        <v>0</v>
      </c>
      <c r="BY254" s="945">
        <v>0</v>
      </c>
      <c r="BZ254" s="945">
        <v>11732</v>
      </c>
      <c r="CA254" s="945">
        <v>-1005110</v>
      </c>
      <c r="CB254" s="945">
        <v>0</v>
      </c>
      <c r="CC254" s="945">
        <v>-464000</v>
      </c>
      <c r="CD254" s="945">
        <v>-1024000</v>
      </c>
      <c r="CE254" s="945">
        <v>-1488000</v>
      </c>
      <c r="CF254" s="945">
        <v>3698258</v>
      </c>
      <c r="CG254" s="945">
        <v>1849127</v>
      </c>
      <c r="CH254" s="945">
        <v>1479302</v>
      </c>
      <c r="CI254" s="945">
        <v>332843</v>
      </c>
      <c r="CJ254" s="945">
        <v>36984</v>
      </c>
      <c r="CK254" s="945">
        <v>-7042712</v>
      </c>
      <c r="CL254" s="945">
        <v>709220</v>
      </c>
      <c r="CM254" s="945">
        <v>-2625820</v>
      </c>
      <c r="CN254" s="945">
        <v>-183910</v>
      </c>
      <c r="CO254" s="945">
        <v>-27425</v>
      </c>
      <c r="CP254" s="945">
        <v>-27425</v>
      </c>
      <c r="CQ254" s="945">
        <v>-76116</v>
      </c>
      <c r="CR254" s="945">
        <v>0</v>
      </c>
      <c r="CS254" s="945">
        <v>-1076553</v>
      </c>
      <c r="CT254" s="945">
        <v>-24546</v>
      </c>
      <c r="CU254" s="945">
        <v>0</v>
      </c>
      <c r="CV254" s="945">
        <v>0</v>
      </c>
      <c r="CW254" s="945">
        <v>0</v>
      </c>
      <c r="CX254" s="945">
        <v>0</v>
      </c>
      <c r="CY254" s="945">
        <v>-3529145</v>
      </c>
      <c r="CZ254" s="945">
        <v>0</v>
      </c>
      <c r="DA254" s="945">
        <v>30083982</v>
      </c>
      <c r="DB254" s="945">
        <v>44884634</v>
      </c>
      <c r="DC254" s="945">
        <v>26879771</v>
      </c>
      <c r="DD254" s="945">
        <v>-179997</v>
      </c>
      <c r="DE254" s="945">
        <v>2233577</v>
      </c>
      <c r="DF254" s="945">
        <v>-974738</v>
      </c>
      <c r="DG254" s="945">
        <v>0</v>
      </c>
      <c r="DH254" s="945">
        <v>-1650518</v>
      </c>
      <c r="DI254" s="945">
        <v>3698258</v>
      </c>
      <c r="DJ254" s="1269" t="s">
        <v>914</v>
      </c>
      <c r="DK254" s="205"/>
      <c r="DL254" t="s">
        <v>913</v>
      </c>
      <c r="DM254" t="s">
        <v>913</v>
      </c>
      <c r="DN254" s="1419" t="s">
        <v>5499</v>
      </c>
      <c r="DO254" s="194" t="s">
        <v>4421</v>
      </c>
      <c r="DP254" s="1253" t="s">
        <v>4470</v>
      </c>
    </row>
    <row r="255" spans="1:120" s="194" customFormat="1" x14ac:dyDescent="0.25">
      <c r="A255" s="779">
        <v>251</v>
      </c>
      <c r="B255" s="706" t="s">
        <v>575</v>
      </c>
      <c r="C255" s="1255" t="s">
        <v>576</v>
      </c>
      <c r="D255" s="945">
        <v>197439</v>
      </c>
      <c r="E255" s="945">
        <v>2218765</v>
      </c>
      <c r="F255" s="945">
        <v>0</v>
      </c>
      <c r="G255" s="945">
        <v>197439</v>
      </c>
      <c r="H255" s="945">
        <v>0</v>
      </c>
      <c r="I255" s="945">
        <v>983902</v>
      </c>
      <c r="J255" s="945">
        <v>0</v>
      </c>
      <c r="K255" s="945">
        <v>0</v>
      </c>
      <c r="L255" s="945">
        <v>0</v>
      </c>
      <c r="M255" s="945">
        <v>0</v>
      </c>
      <c r="N255" s="945">
        <v>0</v>
      </c>
      <c r="O255" s="945">
        <v>0</v>
      </c>
      <c r="P255" s="945">
        <v>0</v>
      </c>
      <c r="Q255" s="945">
        <v>0</v>
      </c>
      <c r="R255" s="945">
        <v>21920450</v>
      </c>
      <c r="S255" s="945">
        <v>0</v>
      </c>
      <c r="T255" s="945">
        <v>1309705</v>
      </c>
      <c r="U255" s="945">
        <v>294684</v>
      </c>
      <c r="V255" s="945">
        <v>32743</v>
      </c>
      <c r="W255" s="945">
        <v>113986</v>
      </c>
      <c r="X255" s="945">
        <v>25647</v>
      </c>
      <c r="Y255" s="945">
        <v>2850</v>
      </c>
      <c r="Z255" s="945">
        <v>4521</v>
      </c>
      <c r="AA255" s="945">
        <v>1017</v>
      </c>
      <c r="AB255" s="945">
        <v>113</v>
      </c>
      <c r="AC255" s="945">
        <v>0</v>
      </c>
      <c r="AD255" s="945">
        <v>0</v>
      </c>
      <c r="AE255" s="945">
        <v>0</v>
      </c>
      <c r="AF255" s="945">
        <v>3861</v>
      </c>
      <c r="AG255" s="945">
        <v>868</v>
      </c>
      <c r="AH255" s="945">
        <v>96</v>
      </c>
      <c r="AI255" s="945">
        <v>0</v>
      </c>
      <c r="AJ255" s="945">
        <v>0</v>
      </c>
      <c r="AK255" s="945">
        <v>0</v>
      </c>
      <c r="AL255" s="945">
        <v>0</v>
      </c>
      <c r="AM255" s="945">
        <v>0</v>
      </c>
      <c r="AN255" s="945">
        <v>0</v>
      </c>
      <c r="AO255" s="945">
        <v>1924078</v>
      </c>
      <c r="AP255" s="945">
        <v>432918</v>
      </c>
      <c r="AQ255" s="945">
        <v>48102</v>
      </c>
      <c r="AR255" s="945">
        <v>6792728</v>
      </c>
      <c r="AS255" s="945">
        <v>5470076</v>
      </c>
      <c r="AT255" s="945">
        <v>1190387</v>
      </c>
      <c r="AU255" s="945">
        <v>132265</v>
      </c>
      <c r="AV255" s="945">
        <v>927724</v>
      </c>
      <c r="AW255" s="945">
        <v>742180</v>
      </c>
      <c r="AX255" s="945">
        <v>166990</v>
      </c>
      <c r="AY255" s="945">
        <v>18554</v>
      </c>
      <c r="AZ255" s="945">
        <v>7720452</v>
      </c>
      <c r="BA255" s="945">
        <v>6212256</v>
      </c>
      <c r="BB255" s="945">
        <v>1357377</v>
      </c>
      <c r="BC255" s="945">
        <v>150819</v>
      </c>
      <c r="BD255" s="945">
        <v>0</v>
      </c>
      <c r="BE255" s="945">
        <v>0</v>
      </c>
      <c r="BF255" s="945">
        <v>0</v>
      </c>
      <c r="BG255" s="945">
        <v>0</v>
      </c>
      <c r="BH255" s="945">
        <v>0</v>
      </c>
      <c r="BI255" s="945">
        <v>0</v>
      </c>
      <c r="BJ255" s="945">
        <v>0</v>
      </c>
      <c r="BK255" s="945">
        <v>0</v>
      </c>
      <c r="BL255" s="945">
        <v>0</v>
      </c>
      <c r="BM255" s="945">
        <v>0</v>
      </c>
      <c r="BN255" s="945">
        <v>0</v>
      </c>
      <c r="BO255" s="945">
        <v>0</v>
      </c>
      <c r="BP255" s="945">
        <v>4045741</v>
      </c>
      <c r="BQ255" s="945">
        <v>3236592</v>
      </c>
      <c r="BR255" s="945">
        <v>728233</v>
      </c>
      <c r="BS255" s="945">
        <v>80915</v>
      </c>
      <c r="BT255" s="945">
        <v>8091481</v>
      </c>
      <c r="BU255" s="945">
        <v>71961602</v>
      </c>
      <c r="BV255" s="945">
        <v>-598467</v>
      </c>
      <c r="BW255" s="945">
        <v>0</v>
      </c>
      <c r="BX255" s="945">
        <v>0</v>
      </c>
      <c r="BY255" s="945">
        <v>0</v>
      </c>
      <c r="BZ255" s="945">
        <v>0</v>
      </c>
      <c r="CA255" s="945">
        <v>-2154683</v>
      </c>
      <c r="CB255" s="945">
        <v>0</v>
      </c>
      <c r="CC255" s="945">
        <v>-1496230</v>
      </c>
      <c r="CD255" s="945">
        <v>-209046</v>
      </c>
      <c r="CE255" s="945">
        <v>-1705276</v>
      </c>
      <c r="CF255" s="945">
        <v>316073</v>
      </c>
      <c r="CG255" s="945">
        <v>158038</v>
      </c>
      <c r="CH255" s="945">
        <v>126431</v>
      </c>
      <c r="CI255" s="945">
        <v>28444</v>
      </c>
      <c r="CJ255" s="945">
        <v>3159</v>
      </c>
      <c r="CK255" s="945">
        <v>-4448473</v>
      </c>
      <c r="CL255" s="945">
        <v>1628422</v>
      </c>
      <c r="CM255" s="945">
        <v>-3406791</v>
      </c>
      <c r="CN255" s="945">
        <v>-47222</v>
      </c>
      <c r="CO255" s="945">
        <v>-14411</v>
      </c>
      <c r="CP255" s="945">
        <v>-11635</v>
      </c>
      <c r="CQ255" s="945">
        <v>0</v>
      </c>
      <c r="CR255" s="945">
        <v>-13390</v>
      </c>
      <c r="CS255" s="945">
        <v>-2088083</v>
      </c>
      <c r="CT255" s="945">
        <v>-280379</v>
      </c>
      <c r="CU255" s="945">
        <v>-260841</v>
      </c>
      <c r="CV255" s="945">
        <v>-11806</v>
      </c>
      <c r="CW255" s="945">
        <v>0</v>
      </c>
      <c r="CX255" s="945">
        <v>-45659</v>
      </c>
      <c r="CY255" s="945">
        <v>-4563858</v>
      </c>
      <c r="CZ255" s="945">
        <v>0</v>
      </c>
      <c r="DA255" s="945">
        <v>66650627</v>
      </c>
      <c r="DB255" s="945">
        <v>80682645</v>
      </c>
      <c r="DC255" s="945">
        <v>59758229</v>
      </c>
      <c r="DD255" s="945">
        <v>-175995</v>
      </c>
      <c r="DE255" s="945">
        <v>2681459</v>
      </c>
      <c r="DF255" s="945">
        <v>-865389</v>
      </c>
      <c r="DG255" s="945">
        <v>0</v>
      </c>
      <c r="DH255" s="945">
        <v>-2553470</v>
      </c>
      <c r="DI255" s="945">
        <v>316073</v>
      </c>
      <c r="DJ255" s="205"/>
      <c r="DK255" s="205"/>
      <c r="DL255" t="s">
        <v>913</v>
      </c>
      <c r="DM255" t="s">
        <v>913</v>
      </c>
      <c r="DN255" s="1419" t="s">
        <v>5499</v>
      </c>
      <c r="DO255" s="194" t="s">
        <v>4422</v>
      </c>
      <c r="DP255" s="1253" t="s">
        <v>4468</v>
      </c>
    </row>
    <row r="256" spans="1:120" s="194" customFormat="1" x14ac:dyDescent="0.25">
      <c r="A256" s="199">
        <v>252</v>
      </c>
      <c r="B256" s="706" t="s">
        <v>577</v>
      </c>
      <c r="C256" s="1255" t="s">
        <v>578</v>
      </c>
      <c r="D256" s="945">
        <v>124799</v>
      </c>
      <c r="E256" s="945">
        <v>796267</v>
      </c>
      <c r="F256" s="945">
        <v>0</v>
      </c>
      <c r="G256" s="945">
        <v>124799</v>
      </c>
      <c r="H256" s="945">
        <v>0</v>
      </c>
      <c r="I256" s="945">
        <v>161828</v>
      </c>
      <c r="J256" s="945">
        <v>112774</v>
      </c>
      <c r="K256" s="945">
        <v>0</v>
      </c>
      <c r="L256" s="945">
        <v>0</v>
      </c>
      <c r="M256" s="945">
        <v>0</v>
      </c>
      <c r="N256" s="945">
        <v>0</v>
      </c>
      <c r="O256" s="945">
        <v>0</v>
      </c>
      <c r="P256" s="945">
        <v>0</v>
      </c>
      <c r="Q256" s="945">
        <v>0</v>
      </c>
      <c r="R256" s="945">
        <v>11717925</v>
      </c>
      <c r="S256" s="945">
        <v>0</v>
      </c>
      <c r="T256" s="945">
        <v>886174</v>
      </c>
      <c r="U256" s="945">
        <v>221543</v>
      </c>
      <c r="V256" s="945">
        <v>0</v>
      </c>
      <c r="W256" s="945">
        <v>60933</v>
      </c>
      <c r="X256" s="945">
        <v>15233</v>
      </c>
      <c r="Y256" s="945">
        <v>0</v>
      </c>
      <c r="Z256" s="945">
        <v>0</v>
      </c>
      <c r="AA256" s="945">
        <v>0</v>
      </c>
      <c r="AB256" s="945">
        <v>0</v>
      </c>
      <c r="AC256" s="945">
        <v>2575</v>
      </c>
      <c r="AD256" s="945">
        <v>644</v>
      </c>
      <c r="AE256" s="945">
        <v>0</v>
      </c>
      <c r="AF256" s="945">
        <v>949</v>
      </c>
      <c r="AG256" s="945">
        <v>237</v>
      </c>
      <c r="AH256" s="945">
        <v>0</v>
      </c>
      <c r="AI256" s="945">
        <v>0</v>
      </c>
      <c r="AJ256" s="945">
        <v>0</v>
      </c>
      <c r="AK256" s="945">
        <v>0</v>
      </c>
      <c r="AL256" s="945">
        <v>239562</v>
      </c>
      <c r="AM256" s="945">
        <v>59891</v>
      </c>
      <c r="AN256" s="945">
        <v>0</v>
      </c>
      <c r="AO256" s="945">
        <v>1063676</v>
      </c>
      <c r="AP256" s="945">
        <v>265919</v>
      </c>
      <c r="AQ256" s="945">
        <v>0</v>
      </c>
      <c r="AR256" s="945">
        <v>3949643</v>
      </c>
      <c r="AS256" s="945">
        <v>3149193</v>
      </c>
      <c r="AT256" s="945">
        <v>800450</v>
      </c>
      <c r="AU256" s="945">
        <v>0</v>
      </c>
      <c r="AV256" s="945">
        <v>629718</v>
      </c>
      <c r="AW256" s="945">
        <v>503774</v>
      </c>
      <c r="AX256" s="945">
        <v>125944</v>
      </c>
      <c r="AY256" s="945">
        <v>0</v>
      </c>
      <c r="AZ256" s="945">
        <v>4579361</v>
      </c>
      <c r="BA256" s="945">
        <v>3652967</v>
      </c>
      <c r="BB256" s="945">
        <v>926394</v>
      </c>
      <c r="BC256" s="945">
        <v>0</v>
      </c>
      <c r="BD256" s="945">
        <v>0</v>
      </c>
      <c r="BE256" s="945">
        <v>0</v>
      </c>
      <c r="BF256" s="945">
        <v>0</v>
      </c>
      <c r="BG256" s="945">
        <v>0</v>
      </c>
      <c r="BH256" s="945">
        <v>0</v>
      </c>
      <c r="BI256" s="945">
        <v>0</v>
      </c>
      <c r="BJ256" s="945">
        <v>0</v>
      </c>
      <c r="BK256" s="945">
        <v>0</v>
      </c>
      <c r="BL256" s="945">
        <v>0</v>
      </c>
      <c r="BM256" s="945">
        <v>0</v>
      </c>
      <c r="BN256" s="945">
        <v>0</v>
      </c>
      <c r="BO256" s="945">
        <v>0</v>
      </c>
      <c r="BP256" s="945">
        <v>1502345</v>
      </c>
      <c r="BQ256" s="945">
        <v>1201876</v>
      </c>
      <c r="BR256" s="945">
        <v>300469</v>
      </c>
      <c r="BS256" s="945">
        <v>0</v>
      </c>
      <c r="BT256" s="945">
        <v>3004689</v>
      </c>
      <c r="BU256" s="945">
        <v>42645581</v>
      </c>
      <c r="BV256" s="945">
        <v>-38259</v>
      </c>
      <c r="BW256" s="945">
        <v>0</v>
      </c>
      <c r="BX256" s="945">
        <v>406104</v>
      </c>
      <c r="BY256" s="945">
        <v>0</v>
      </c>
      <c r="BZ256" s="945">
        <v>1061</v>
      </c>
      <c r="CA256" s="945">
        <v>-624763</v>
      </c>
      <c r="CB256" s="945">
        <v>0</v>
      </c>
      <c r="CC256" s="945">
        <v>-6195219</v>
      </c>
      <c r="CD256" s="945">
        <v>-2545290</v>
      </c>
      <c r="CE256" s="945">
        <v>-8740509</v>
      </c>
      <c r="CF256" s="945">
        <v>3066696</v>
      </c>
      <c r="CG256" s="945">
        <v>1533349</v>
      </c>
      <c r="CH256" s="945">
        <v>1226677</v>
      </c>
      <c r="CI256" s="945">
        <v>306669</v>
      </c>
      <c r="CJ256" s="945">
        <v>0</v>
      </c>
      <c r="CK256" s="945">
        <v>-2945287</v>
      </c>
      <c r="CL256" s="945">
        <v>981786</v>
      </c>
      <c r="CM256" s="945">
        <v>-1587359</v>
      </c>
      <c r="CN256" s="945">
        <v>-33974</v>
      </c>
      <c r="CO256" s="945">
        <v>-4435</v>
      </c>
      <c r="CP256" s="945">
        <v>-4435</v>
      </c>
      <c r="CQ256" s="945">
        <v>-6605</v>
      </c>
      <c r="CR256" s="945">
        <v>-45298</v>
      </c>
      <c r="CS256" s="945">
        <v>-1114844</v>
      </c>
      <c r="CT256" s="945">
        <v>-83565</v>
      </c>
      <c r="CU256" s="945">
        <v>-3168</v>
      </c>
      <c r="CV256" s="945">
        <v>-574</v>
      </c>
      <c r="CW256" s="945">
        <v>0</v>
      </c>
      <c r="CX256" s="945">
        <v>0</v>
      </c>
      <c r="CY256" s="945">
        <v>-2479943</v>
      </c>
      <c r="CZ256" s="945">
        <v>0</v>
      </c>
      <c r="DA256" s="945">
        <v>40154701</v>
      </c>
      <c r="DB256" s="945">
        <v>50935761</v>
      </c>
      <c r="DC256" s="945">
        <v>39295938</v>
      </c>
      <c r="DD256" s="945">
        <v>-77858</v>
      </c>
      <c r="DE256" s="945">
        <v>1794205</v>
      </c>
      <c r="DF256" s="945">
        <v>-615857</v>
      </c>
      <c r="DG256" s="945">
        <v>-203269</v>
      </c>
      <c r="DH256" s="945">
        <v>-1459455</v>
      </c>
      <c r="DI256" s="945">
        <v>3066696</v>
      </c>
      <c r="DJ256" s="205"/>
      <c r="DK256" s="205"/>
      <c r="DL256" t="s">
        <v>914</v>
      </c>
      <c r="DM256" t="s">
        <v>914</v>
      </c>
      <c r="DN256" s="1419" t="s">
        <v>5499</v>
      </c>
      <c r="DO256" s="194" t="s">
        <v>4423</v>
      </c>
      <c r="DP256" s="1253" t="s">
        <v>4473</v>
      </c>
    </row>
    <row r="257" spans="1:120" s="194" customFormat="1" x14ac:dyDescent="0.25">
      <c r="A257" s="779">
        <v>253</v>
      </c>
      <c r="B257" s="706" t="s">
        <v>579</v>
      </c>
      <c r="C257" s="1255" t="s">
        <v>580</v>
      </c>
      <c r="D257" s="945">
        <v>202734</v>
      </c>
      <c r="E257" s="945">
        <v>2089810</v>
      </c>
      <c r="F257" s="945">
        <v>0</v>
      </c>
      <c r="G257" s="945">
        <v>202734</v>
      </c>
      <c r="H257" s="945">
        <v>0</v>
      </c>
      <c r="I257" s="945">
        <v>487</v>
      </c>
      <c r="J257" s="945">
        <v>0</v>
      </c>
      <c r="K257" s="945">
        <v>0</v>
      </c>
      <c r="L257" s="945">
        <v>0</v>
      </c>
      <c r="M257" s="945">
        <v>0</v>
      </c>
      <c r="N257" s="945">
        <v>0</v>
      </c>
      <c r="O257" s="945">
        <v>0</v>
      </c>
      <c r="P257" s="945">
        <v>0</v>
      </c>
      <c r="Q257" s="945">
        <v>0</v>
      </c>
      <c r="R257" s="945">
        <v>11569925</v>
      </c>
      <c r="S257" s="945">
        <v>0</v>
      </c>
      <c r="T257" s="945">
        <v>1900614</v>
      </c>
      <c r="U257" s="945">
        <v>427638</v>
      </c>
      <c r="V257" s="945">
        <v>47515</v>
      </c>
      <c r="W257" s="945">
        <v>60164</v>
      </c>
      <c r="X257" s="945">
        <v>13537</v>
      </c>
      <c r="Y257" s="945">
        <v>1504</v>
      </c>
      <c r="Z257" s="945">
        <v>571</v>
      </c>
      <c r="AA257" s="945">
        <v>128</v>
      </c>
      <c r="AB257" s="945">
        <v>14</v>
      </c>
      <c r="AC257" s="945">
        <v>10172</v>
      </c>
      <c r="AD257" s="945">
        <v>2289</v>
      </c>
      <c r="AE257" s="945">
        <v>254</v>
      </c>
      <c r="AF257" s="945">
        <v>886</v>
      </c>
      <c r="AG257" s="945">
        <v>199</v>
      </c>
      <c r="AH257" s="945">
        <v>22</v>
      </c>
      <c r="AI257" s="945">
        <v>0</v>
      </c>
      <c r="AJ257" s="945">
        <v>0</v>
      </c>
      <c r="AK257" s="945">
        <v>0</v>
      </c>
      <c r="AL257" s="945">
        <v>239545</v>
      </c>
      <c r="AM257" s="945">
        <v>53897</v>
      </c>
      <c r="AN257" s="945">
        <v>5989</v>
      </c>
      <c r="AO257" s="945">
        <v>1423574</v>
      </c>
      <c r="AP257" s="945">
        <v>320304</v>
      </c>
      <c r="AQ257" s="945">
        <v>35589</v>
      </c>
      <c r="AR257" s="945">
        <v>3407831</v>
      </c>
      <c r="AS257" s="945">
        <v>2726283</v>
      </c>
      <c r="AT257" s="945">
        <v>613393</v>
      </c>
      <c r="AU257" s="945">
        <v>68155</v>
      </c>
      <c r="AV257" s="945">
        <v>1061842</v>
      </c>
      <c r="AW257" s="945">
        <v>849473</v>
      </c>
      <c r="AX257" s="945">
        <v>191132</v>
      </c>
      <c r="AY257" s="945">
        <v>21237</v>
      </c>
      <c r="AZ257" s="945">
        <v>4469673</v>
      </c>
      <c r="BA257" s="945">
        <v>3575756</v>
      </c>
      <c r="BB257" s="945">
        <v>804525</v>
      </c>
      <c r="BC257" s="945">
        <v>89392</v>
      </c>
      <c r="BD257" s="945">
        <v>0</v>
      </c>
      <c r="BE257" s="945">
        <v>0</v>
      </c>
      <c r="BF257" s="945">
        <v>0</v>
      </c>
      <c r="BG257" s="945">
        <v>0</v>
      </c>
      <c r="BH257" s="945">
        <v>0</v>
      </c>
      <c r="BI257" s="945">
        <v>0</v>
      </c>
      <c r="BJ257" s="945">
        <v>0</v>
      </c>
      <c r="BK257" s="945">
        <v>0</v>
      </c>
      <c r="BL257" s="945">
        <v>0</v>
      </c>
      <c r="BM257" s="945">
        <v>0</v>
      </c>
      <c r="BN257" s="945">
        <v>0</v>
      </c>
      <c r="BO257" s="945">
        <v>0</v>
      </c>
      <c r="BP257" s="945">
        <v>2280536</v>
      </c>
      <c r="BQ257" s="945">
        <v>1824428</v>
      </c>
      <c r="BR257" s="945">
        <v>410496</v>
      </c>
      <c r="BS257" s="945">
        <v>45611</v>
      </c>
      <c r="BT257" s="945">
        <v>4561071</v>
      </c>
      <c r="BU257" s="945">
        <v>36344347</v>
      </c>
      <c r="BV257" s="945">
        <v>-48825</v>
      </c>
      <c r="BW257" s="945">
        <v>0</v>
      </c>
      <c r="BX257" s="945">
        <v>-286923</v>
      </c>
      <c r="BY257" s="945">
        <v>0</v>
      </c>
      <c r="BZ257" s="945">
        <v>186497</v>
      </c>
      <c r="CA257" s="945">
        <v>-2340446</v>
      </c>
      <c r="CB257" s="945">
        <v>-1</v>
      </c>
      <c r="CC257" s="945">
        <v>-4367155</v>
      </c>
      <c r="CD257" s="945">
        <v>-1725274</v>
      </c>
      <c r="CE257" s="945">
        <v>-6092430</v>
      </c>
      <c r="CF257" s="945">
        <v>4511903</v>
      </c>
      <c r="CG257" s="945">
        <v>2255952</v>
      </c>
      <c r="CH257" s="945">
        <v>1804758</v>
      </c>
      <c r="CI257" s="945">
        <v>406071</v>
      </c>
      <c r="CJ257" s="945">
        <v>45121</v>
      </c>
      <c r="CK257" s="945">
        <v>-6859482</v>
      </c>
      <c r="CL257" s="945">
        <v>909446</v>
      </c>
      <c r="CM257" s="945">
        <v>-4491254</v>
      </c>
      <c r="CN257" s="945">
        <v>-54528</v>
      </c>
      <c r="CO257" s="945">
        <v>-2493</v>
      </c>
      <c r="CP257" s="945">
        <v>-2493</v>
      </c>
      <c r="CQ257" s="945">
        <v>-26092</v>
      </c>
      <c r="CR257" s="945">
        <v>0</v>
      </c>
      <c r="CS257" s="945">
        <v>-1403593</v>
      </c>
      <c r="CT257" s="945">
        <v>-224557</v>
      </c>
      <c r="CU257" s="945">
        <v>-88055</v>
      </c>
      <c r="CV257" s="945">
        <v>-3181</v>
      </c>
      <c r="CW257" s="945">
        <v>0</v>
      </c>
      <c r="CX257" s="945">
        <v>0</v>
      </c>
      <c r="CY257" s="945">
        <v>-3322770</v>
      </c>
      <c r="CZ257" s="945">
        <v>0</v>
      </c>
      <c r="DA257" s="945">
        <v>34942723</v>
      </c>
      <c r="DB257" s="945">
        <v>51800443</v>
      </c>
      <c r="DC257" s="945">
        <v>32218193</v>
      </c>
      <c r="DD257" s="945">
        <v>-239051</v>
      </c>
      <c r="DE257" s="945">
        <v>4566806</v>
      </c>
      <c r="DF257" s="945">
        <v>-1435315</v>
      </c>
      <c r="DG257" s="945">
        <v>0</v>
      </c>
      <c r="DH257" s="945">
        <v>-2048324</v>
      </c>
      <c r="DI257" s="945">
        <v>4511903</v>
      </c>
      <c r="DJ257" s="205"/>
      <c r="DK257" s="205"/>
      <c r="DL257" t="s">
        <v>913</v>
      </c>
      <c r="DM257" t="s">
        <v>913</v>
      </c>
      <c r="DN257" s="1419" t="s">
        <v>5499</v>
      </c>
      <c r="DO257" s="194" t="s">
        <v>4424</v>
      </c>
      <c r="DP257" s="1253" t="s">
        <v>4468</v>
      </c>
    </row>
    <row r="258" spans="1:120" s="194" customFormat="1" x14ac:dyDescent="0.25">
      <c r="A258" s="199">
        <v>254</v>
      </c>
      <c r="B258" s="706" t="s">
        <v>581</v>
      </c>
      <c r="C258" s="1255" t="s">
        <v>582</v>
      </c>
      <c r="D258" s="945">
        <v>104297</v>
      </c>
      <c r="E258" s="945">
        <v>9974964</v>
      </c>
      <c r="F258" s="945">
        <v>0</v>
      </c>
      <c r="G258" s="945">
        <v>104297</v>
      </c>
      <c r="H258" s="945">
        <v>0</v>
      </c>
      <c r="I258" s="945">
        <v>0</v>
      </c>
      <c r="J258" s="945">
        <v>0</v>
      </c>
      <c r="K258" s="945">
        <v>0</v>
      </c>
      <c r="L258" s="945">
        <v>0</v>
      </c>
      <c r="M258" s="945">
        <v>0</v>
      </c>
      <c r="N258" s="945">
        <v>0</v>
      </c>
      <c r="O258" s="945">
        <v>0</v>
      </c>
      <c r="P258" s="945">
        <v>0</v>
      </c>
      <c r="Q258" s="945">
        <v>0</v>
      </c>
      <c r="R258" s="945">
        <v>12082750</v>
      </c>
      <c r="S258" s="945">
        <v>0</v>
      </c>
      <c r="T258" s="945">
        <v>398137</v>
      </c>
      <c r="U258" s="945">
        <v>99534</v>
      </c>
      <c r="V258" s="945">
        <v>0</v>
      </c>
      <c r="W258" s="945">
        <v>62830</v>
      </c>
      <c r="X258" s="945">
        <v>15708</v>
      </c>
      <c r="Y258" s="945">
        <v>0</v>
      </c>
      <c r="Z258" s="945">
        <v>1845</v>
      </c>
      <c r="AA258" s="945">
        <v>461</v>
      </c>
      <c r="AB258" s="945">
        <v>0</v>
      </c>
      <c r="AC258" s="945">
        <v>0</v>
      </c>
      <c r="AD258" s="945">
        <v>0</v>
      </c>
      <c r="AE258" s="945">
        <v>0</v>
      </c>
      <c r="AF258" s="945">
        <v>0</v>
      </c>
      <c r="AG258" s="945">
        <v>0</v>
      </c>
      <c r="AH258" s="945">
        <v>0</v>
      </c>
      <c r="AI258" s="945">
        <v>0</v>
      </c>
      <c r="AJ258" s="945">
        <v>0</v>
      </c>
      <c r="AK258" s="945">
        <v>0</v>
      </c>
      <c r="AL258" s="945">
        <v>0</v>
      </c>
      <c r="AM258" s="945">
        <v>0</v>
      </c>
      <c r="AN258" s="945">
        <v>0</v>
      </c>
      <c r="AO258" s="945">
        <v>1464135</v>
      </c>
      <c r="AP258" s="945">
        <v>366034</v>
      </c>
      <c r="AQ258" s="945">
        <v>0</v>
      </c>
      <c r="AR258" s="945">
        <v>4626196</v>
      </c>
      <c r="AS258" s="945">
        <v>3700957</v>
      </c>
      <c r="AT258" s="945">
        <v>925239</v>
      </c>
      <c r="AU258" s="945">
        <v>0</v>
      </c>
      <c r="AV258" s="945">
        <v>529961</v>
      </c>
      <c r="AW258" s="945">
        <v>423969</v>
      </c>
      <c r="AX258" s="945">
        <v>105992</v>
      </c>
      <c r="AY258" s="945">
        <v>0</v>
      </c>
      <c r="AZ258" s="945">
        <v>5156157</v>
      </c>
      <c r="BA258" s="945">
        <v>4124926</v>
      </c>
      <c r="BB258" s="945">
        <v>1031231</v>
      </c>
      <c r="BC258" s="945">
        <v>0</v>
      </c>
      <c r="BD258" s="945">
        <v>0</v>
      </c>
      <c r="BE258" s="945">
        <v>0</v>
      </c>
      <c r="BF258" s="945">
        <v>0</v>
      </c>
      <c r="BG258" s="945">
        <v>0</v>
      </c>
      <c r="BH258" s="945">
        <v>0</v>
      </c>
      <c r="BI258" s="945">
        <v>0</v>
      </c>
      <c r="BJ258" s="945">
        <v>0</v>
      </c>
      <c r="BK258" s="945">
        <v>0</v>
      </c>
      <c r="BL258" s="945">
        <v>0</v>
      </c>
      <c r="BM258" s="945">
        <v>0</v>
      </c>
      <c r="BN258" s="945">
        <v>0</v>
      </c>
      <c r="BO258" s="945">
        <v>0</v>
      </c>
      <c r="BP258" s="945">
        <v>65305</v>
      </c>
      <c r="BQ258" s="945">
        <v>52244</v>
      </c>
      <c r="BR258" s="945">
        <v>13061</v>
      </c>
      <c r="BS258" s="945">
        <v>0</v>
      </c>
      <c r="BT258" s="945">
        <v>130609</v>
      </c>
      <c r="BU258" s="945">
        <v>51392460</v>
      </c>
      <c r="BV258" s="945">
        <v>-1508955</v>
      </c>
      <c r="BW258" s="945">
        <v>0</v>
      </c>
      <c r="BX258" s="945">
        <v>0</v>
      </c>
      <c r="BY258" s="945">
        <v>0</v>
      </c>
      <c r="BZ258" s="945">
        <v>0</v>
      </c>
      <c r="CA258" s="945">
        <v>-2441513</v>
      </c>
      <c r="CB258" s="945">
        <v>0</v>
      </c>
      <c r="CC258" s="945">
        <v>-1261572</v>
      </c>
      <c r="CD258" s="945">
        <v>-6210259</v>
      </c>
      <c r="CE258" s="945">
        <v>-7471831</v>
      </c>
      <c r="CF258" s="945">
        <v>-5248684</v>
      </c>
      <c r="CG258" s="945">
        <v>-2624343</v>
      </c>
      <c r="CH258" s="945">
        <v>-2099474</v>
      </c>
      <c r="CI258" s="945">
        <v>-524868</v>
      </c>
      <c r="CJ258" s="945">
        <v>0</v>
      </c>
      <c r="CK258" s="945">
        <v>-1233884</v>
      </c>
      <c r="CL258" s="945">
        <v>1210766</v>
      </c>
      <c r="CM258" s="945">
        <v>-3195618</v>
      </c>
      <c r="CN258" s="945">
        <v>-46089</v>
      </c>
      <c r="CO258" s="945">
        <v>0</v>
      </c>
      <c r="CP258" s="945">
        <v>0</v>
      </c>
      <c r="CQ258" s="945">
        <v>0</v>
      </c>
      <c r="CR258" s="945">
        <v>-156766</v>
      </c>
      <c r="CS258" s="945">
        <v>-1491090</v>
      </c>
      <c r="CT258" s="945">
        <v>0</v>
      </c>
      <c r="CU258" s="945">
        <v>0</v>
      </c>
      <c r="CV258" s="945">
        <v>0</v>
      </c>
      <c r="CW258" s="945">
        <v>0</v>
      </c>
      <c r="CX258" s="945">
        <v>0</v>
      </c>
      <c r="CY258" s="945">
        <v>-3159310</v>
      </c>
      <c r="CZ258" s="945">
        <v>0</v>
      </c>
      <c r="DA258" s="945">
        <v>42561062</v>
      </c>
      <c r="DB258" s="945">
        <v>61184688</v>
      </c>
      <c r="DC258" s="945">
        <v>34428194</v>
      </c>
      <c r="DD258" s="945">
        <v>0</v>
      </c>
      <c r="DE258" s="945">
        <v>3682367</v>
      </c>
      <c r="DF258" s="945">
        <v>-722507</v>
      </c>
      <c r="DG258" s="945">
        <v>0</v>
      </c>
      <c r="DH258" s="945">
        <v>-1975401</v>
      </c>
      <c r="DI258" s="945">
        <v>-5248684</v>
      </c>
      <c r="DJ258" s="205"/>
      <c r="DK258" s="205"/>
      <c r="DL258" t="s">
        <v>913</v>
      </c>
      <c r="DM258" t="s">
        <v>913</v>
      </c>
      <c r="DN258" s="1419" t="s">
        <v>5499</v>
      </c>
      <c r="DO258" s="194" t="s">
        <v>4425</v>
      </c>
      <c r="DP258" s="1253" t="s">
        <v>4470</v>
      </c>
    </row>
    <row r="259" spans="1:120" s="194" customFormat="1" x14ac:dyDescent="0.25">
      <c r="A259" s="779">
        <v>255</v>
      </c>
      <c r="B259" s="706" t="s">
        <v>742</v>
      </c>
      <c r="C259" s="1255" t="s">
        <v>584</v>
      </c>
      <c r="D259" s="945">
        <v>236516</v>
      </c>
      <c r="E259" s="945">
        <v>7149722</v>
      </c>
      <c r="F259" s="945">
        <v>12774</v>
      </c>
      <c r="G259" s="945">
        <v>236516</v>
      </c>
      <c r="H259" s="945">
        <v>221157</v>
      </c>
      <c r="I259" s="945">
        <v>0</v>
      </c>
      <c r="J259" s="945">
        <v>0</v>
      </c>
      <c r="K259" s="945">
        <v>0</v>
      </c>
      <c r="L259" s="945">
        <v>0</v>
      </c>
      <c r="M259" s="945">
        <v>0</v>
      </c>
      <c r="N259" s="945">
        <v>0</v>
      </c>
      <c r="O259" s="945">
        <v>0</v>
      </c>
      <c r="P259" s="945">
        <v>0</v>
      </c>
      <c r="Q259" s="945">
        <v>0</v>
      </c>
      <c r="R259" s="945">
        <v>18675650</v>
      </c>
      <c r="S259" s="945">
        <v>0</v>
      </c>
      <c r="T259" s="945">
        <v>1373046</v>
      </c>
      <c r="U259" s="945">
        <v>0</v>
      </c>
      <c r="V259" s="945">
        <v>28021</v>
      </c>
      <c r="W259" s="945">
        <v>118964</v>
      </c>
      <c r="X259" s="945">
        <v>0</v>
      </c>
      <c r="Y259" s="945">
        <v>2428</v>
      </c>
      <c r="Z259" s="945">
        <v>1534</v>
      </c>
      <c r="AA259" s="945">
        <v>0</v>
      </c>
      <c r="AB259" s="945">
        <v>31</v>
      </c>
      <c r="AC259" s="945">
        <v>0</v>
      </c>
      <c r="AD259" s="945">
        <v>0</v>
      </c>
      <c r="AE259" s="945">
        <v>0</v>
      </c>
      <c r="AF259" s="945">
        <v>0</v>
      </c>
      <c r="AG259" s="945">
        <v>0</v>
      </c>
      <c r="AH259" s="945">
        <v>0</v>
      </c>
      <c r="AI259" s="945">
        <v>0</v>
      </c>
      <c r="AJ259" s="945">
        <v>0</v>
      </c>
      <c r="AK259" s="945">
        <v>0</v>
      </c>
      <c r="AL259" s="945">
        <v>296732</v>
      </c>
      <c r="AM259" s="945">
        <v>0</v>
      </c>
      <c r="AN259" s="945">
        <v>6056</v>
      </c>
      <c r="AO259" s="945">
        <v>3034240</v>
      </c>
      <c r="AP259" s="945">
        <v>0</v>
      </c>
      <c r="AQ259" s="945">
        <v>61923</v>
      </c>
      <c r="AR259" s="945">
        <v>12583236</v>
      </c>
      <c r="AS259" s="945">
        <v>12332308</v>
      </c>
      <c r="AT259" s="945">
        <v>0</v>
      </c>
      <c r="AU259" s="945">
        <v>250928</v>
      </c>
      <c r="AV259" s="945">
        <v>1064759</v>
      </c>
      <c r="AW259" s="945">
        <v>1043464</v>
      </c>
      <c r="AX259" s="945">
        <v>0</v>
      </c>
      <c r="AY259" s="945">
        <v>21295</v>
      </c>
      <c r="AZ259" s="945">
        <v>13647995</v>
      </c>
      <c r="BA259" s="945">
        <v>13375772</v>
      </c>
      <c r="BB259" s="945">
        <v>0</v>
      </c>
      <c r="BC259" s="945">
        <v>272223</v>
      </c>
      <c r="BD259" s="945">
        <v>0</v>
      </c>
      <c r="BE259" s="945">
        <v>0</v>
      </c>
      <c r="BF259" s="945">
        <v>0</v>
      </c>
      <c r="BG259" s="945">
        <v>0</v>
      </c>
      <c r="BH259" s="945">
        <v>0</v>
      </c>
      <c r="BI259" s="945">
        <v>0</v>
      </c>
      <c r="BJ259" s="945">
        <v>7530938</v>
      </c>
      <c r="BK259" s="945">
        <v>0</v>
      </c>
      <c r="BL259" s="945">
        <v>0</v>
      </c>
      <c r="BM259" s="945">
        <v>0</v>
      </c>
      <c r="BN259" s="945">
        <v>0</v>
      </c>
      <c r="BO259" s="945">
        <v>0</v>
      </c>
      <c r="BP259" s="945">
        <v>3636306</v>
      </c>
      <c r="BQ259" s="945">
        <v>3563580</v>
      </c>
      <c r="BR259" s="945">
        <v>0</v>
      </c>
      <c r="BS259" s="945">
        <v>72726</v>
      </c>
      <c r="BT259" s="945">
        <v>7272612</v>
      </c>
      <c r="BU259" s="945">
        <v>143986572</v>
      </c>
      <c r="BV259" s="945">
        <v>-955546</v>
      </c>
      <c r="BW259" s="945">
        <v>0</v>
      </c>
      <c r="BX259" s="945">
        <v>-106016</v>
      </c>
      <c r="BY259" s="945">
        <v>0</v>
      </c>
      <c r="BZ259" s="945">
        <v>94746</v>
      </c>
      <c r="CA259" s="945">
        <v>-3212698</v>
      </c>
      <c r="CB259" s="945">
        <v>-208426</v>
      </c>
      <c r="CC259" s="945">
        <v>-8872298</v>
      </c>
      <c r="CD259" s="945">
        <v>-3834158</v>
      </c>
      <c r="CE259" s="945">
        <v>-12914882</v>
      </c>
      <c r="CF259" s="945">
        <v>20659324</v>
      </c>
      <c r="CG259" s="945">
        <v>10329662</v>
      </c>
      <c r="CH259" s="945">
        <v>10123069</v>
      </c>
      <c r="CI259" s="945">
        <v>0</v>
      </c>
      <c r="CJ259" s="945">
        <v>206594</v>
      </c>
      <c r="CK259" s="945">
        <v>-3743527</v>
      </c>
      <c r="CL259" s="945">
        <v>3742663</v>
      </c>
      <c r="CM259" s="945">
        <v>-5252468</v>
      </c>
      <c r="CN259" s="945">
        <v>-35706</v>
      </c>
      <c r="CO259" s="945">
        <v>0</v>
      </c>
      <c r="CP259" s="945">
        <v>0</v>
      </c>
      <c r="CQ259" s="945">
        <v>-1</v>
      </c>
      <c r="CR259" s="945">
        <v>0</v>
      </c>
      <c r="CS259" s="945">
        <v>-5794414</v>
      </c>
      <c r="CT259" s="945">
        <v>-53375</v>
      </c>
      <c r="CU259" s="945">
        <v>-25497</v>
      </c>
      <c r="CV259" s="945">
        <v>-798</v>
      </c>
      <c r="CW259" s="945">
        <v>0</v>
      </c>
      <c r="CX259" s="945">
        <v>0</v>
      </c>
      <c r="CY259" s="945">
        <v>-5908901</v>
      </c>
      <c r="CZ259" s="945">
        <v>-591649</v>
      </c>
      <c r="DA259" s="945">
        <v>141711711</v>
      </c>
      <c r="DB259" s="945">
        <v>162130769</v>
      </c>
      <c r="DC259" s="945">
        <v>131454614</v>
      </c>
      <c r="DD259" s="945">
        <v>-13702</v>
      </c>
      <c r="DE259" s="945">
        <v>11170068</v>
      </c>
      <c r="DF259" s="945">
        <v>-278520</v>
      </c>
      <c r="DG259" s="945">
        <v>0</v>
      </c>
      <c r="DH259" s="945">
        <v>-5904793</v>
      </c>
      <c r="DI259" s="945">
        <v>20659324</v>
      </c>
      <c r="DJ259" s="1269" t="s">
        <v>914</v>
      </c>
      <c r="DK259" s="205"/>
      <c r="DL259" t="s">
        <v>913</v>
      </c>
      <c r="DM259" t="s">
        <v>913</v>
      </c>
      <c r="DN259" s="1419" t="s">
        <v>5499</v>
      </c>
      <c r="DO259" s="194" t="s">
        <v>4426</v>
      </c>
      <c r="DP259" s="1253" t="s">
        <v>4470</v>
      </c>
    </row>
    <row r="260" spans="1:120" s="194" customFormat="1" x14ac:dyDescent="0.25">
      <c r="A260" s="199">
        <v>256</v>
      </c>
      <c r="B260" s="706" t="s">
        <v>585</v>
      </c>
      <c r="C260" s="1255" t="s">
        <v>586</v>
      </c>
      <c r="D260" s="945">
        <v>161510</v>
      </c>
      <c r="E260" s="945">
        <v>2665297</v>
      </c>
      <c r="F260" s="945">
        <v>0</v>
      </c>
      <c r="G260" s="945">
        <v>161510</v>
      </c>
      <c r="H260" s="945">
        <v>0</v>
      </c>
      <c r="I260" s="945">
        <v>0</v>
      </c>
      <c r="J260" s="945">
        <v>0</v>
      </c>
      <c r="K260" s="945">
        <v>0</v>
      </c>
      <c r="L260" s="945">
        <v>0</v>
      </c>
      <c r="M260" s="945">
        <v>0</v>
      </c>
      <c r="N260" s="945">
        <v>0</v>
      </c>
      <c r="O260" s="945">
        <v>0</v>
      </c>
      <c r="P260" s="945">
        <v>0</v>
      </c>
      <c r="Q260" s="945">
        <v>0</v>
      </c>
      <c r="R260" s="945">
        <v>18636750</v>
      </c>
      <c r="S260" s="945">
        <v>0</v>
      </c>
      <c r="T260" s="945">
        <v>856315</v>
      </c>
      <c r="U260" s="945">
        <v>192671</v>
      </c>
      <c r="V260" s="945">
        <v>21408</v>
      </c>
      <c r="W260" s="945">
        <v>96911</v>
      </c>
      <c r="X260" s="945">
        <v>21805</v>
      </c>
      <c r="Y260" s="945">
        <v>2423</v>
      </c>
      <c r="Z260" s="945">
        <v>0</v>
      </c>
      <c r="AA260" s="945">
        <v>0</v>
      </c>
      <c r="AB260" s="945">
        <v>0</v>
      </c>
      <c r="AC260" s="945">
        <v>7239</v>
      </c>
      <c r="AD260" s="945">
        <v>1629</v>
      </c>
      <c r="AE260" s="945">
        <v>181</v>
      </c>
      <c r="AF260" s="945">
        <v>371</v>
      </c>
      <c r="AG260" s="945">
        <v>84</v>
      </c>
      <c r="AH260" s="945">
        <v>9</v>
      </c>
      <c r="AI260" s="945">
        <v>0</v>
      </c>
      <c r="AJ260" s="945">
        <v>0</v>
      </c>
      <c r="AK260" s="945">
        <v>0</v>
      </c>
      <c r="AL260" s="945">
        <v>220781</v>
      </c>
      <c r="AM260" s="945">
        <v>49676</v>
      </c>
      <c r="AN260" s="945">
        <v>5520</v>
      </c>
      <c r="AO260" s="945">
        <v>2060081</v>
      </c>
      <c r="AP260" s="945">
        <v>463518</v>
      </c>
      <c r="AQ260" s="945">
        <v>51502</v>
      </c>
      <c r="AR260" s="945">
        <v>6452452</v>
      </c>
      <c r="AS260" s="945">
        <v>5161962</v>
      </c>
      <c r="AT260" s="945">
        <v>1161441</v>
      </c>
      <c r="AU260" s="945">
        <v>129049</v>
      </c>
      <c r="AV260" s="945">
        <v>976838</v>
      </c>
      <c r="AW260" s="945">
        <v>781470</v>
      </c>
      <c r="AX260" s="945">
        <v>175831</v>
      </c>
      <c r="AY260" s="945">
        <v>19537</v>
      </c>
      <c r="AZ260" s="945">
        <v>7429290</v>
      </c>
      <c r="BA260" s="945">
        <v>5943432</v>
      </c>
      <c r="BB260" s="945">
        <v>1337272</v>
      </c>
      <c r="BC260" s="945">
        <v>148586</v>
      </c>
      <c r="BD260" s="945">
        <v>0</v>
      </c>
      <c r="BE260" s="945">
        <v>0</v>
      </c>
      <c r="BF260" s="945">
        <v>0</v>
      </c>
      <c r="BG260" s="945">
        <v>0</v>
      </c>
      <c r="BH260" s="945">
        <v>0</v>
      </c>
      <c r="BI260" s="945">
        <v>0</v>
      </c>
      <c r="BJ260" s="945">
        <v>0</v>
      </c>
      <c r="BK260" s="945">
        <v>0</v>
      </c>
      <c r="BL260" s="945">
        <v>0</v>
      </c>
      <c r="BM260" s="945">
        <v>0</v>
      </c>
      <c r="BN260" s="945">
        <v>0</v>
      </c>
      <c r="BO260" s="945">
        <v>0</v>
      </c>
      <c r="BP260" s="945">
        <v>2297608</v>
      </c>
      <c r="BQ260" s="945">
        <v>1838086</v>
      </c>
      <c r="BR260" s="945">
        <v>413569</v>
      </c>
      <c r="BS260" s="945">
        <v>45952</v>
      </c>
      <c r="BT260" s="945">
        <v>4595216</v>
      </c>
      <c r="BU260" s="945">
        <v>77601306</v>
      </c>
      <c r="BV260" s="945">
        <v>-536715</v>
      </c>
      <c r="BW260" s="945">
        <v>0</v>
      </c>
      <c r="BX260" s="945">
        <v>686000</v>
      </c>
      <c r="BY260" s="945">
        <v>0</v>
      </c>
      <c r="BZ260" s="945">
        <v>41798</v>
      </c>
      <c r="CA260" s="945">
        <v>-1000000</v>
      </c>
      <c r="CB260" s="945">
        <v>0</v>
      </c>
      <c r="CC260" s="945">
        <v>-9892440</v>
      </c>
      <c r="CD260" s="945">
        <v>-2883000</v>
      </c>
      <c r="CE260" s="945">
        <v>-12775440</v>
      </c>
      <c r="CF260" s="945">
        <v>4017438</v>
      </c>
      <c r="CG260" s="945">
        <v>2008718</v>
      </c>
      <c r="CH260" s="945">
        <v>1606975</v>
      </c>
      <c r="CI260" s="945">
        <v>361569</v>
      </c>
      <c r="CJ260" s="945">
        <v>39174</v>
      </c>
      <c r="CK260" s="945">
        <v>-2837585</v>
      </c>
      <c r="CL260" s="945">
        <v>1778653</v>
      </c>
      <c r="CM260" s="945">
        <v>-5704737</v>
      </c>
      <c r="CN260" s="945">
        <v>-69057</v>
      </c>
      <c r="CO260" s="945">
        <v>-1668</v>
      </c>
      <c r="CP260" s="945">
        <v>0</v>
      </c>
      <c r="CQ260" s="945">
        <v>-16566</v>
      </c>
      <c r="CR260" s="945">
        <v>-32306</v>
      </c>
      <c r="CS260" s="945">
        <v>-3189076</v>
      </c>
      <c r="CT260" s="945">
        <v>-147766</v>
      </c>
      <c r="CU260" s="945">
        <v>-44165</v>
      </c>
      <c r="CV260" s="945">
        <v>-14137</v>
      </c>
      <c r="CW260" s="945">
        <v>-3094</v>
      </c>
      <c r="CX260" s="945">
        <v>-1668</v>
      </c>
      <c r="CY260" s="945">
        <v>-4810320</v>
      </c>
      <c r="CZ260" s="945">
        <v>0</v>
      </c>
      <c r="DA260" s="945">
        <v>67343784</v>
      </c>
      <c r="DB260" s="945">
        <v>83705511</v>
      </c>
      <c r="DC260" s="945">
        <v>62544746</v>
      </c>
      <c r="DD260" s="945">
        <v>-165729</v>
      </c>
      <c r="DE260" s="945">
        <v>2617901</v>
      </c>
      <c r="DF260" s="945">
        <v>-1339549</v>
      </c>
      <c r="DG260" s="945">
        <v>-3768135</v>
      </c>
      <c r="DH260" s="945">
        <v>156553</v>
      </c>
      <c r="DI260" s="945">
        <v>4017438</v>
      </c>
      <c r="DJ260" s="205"/>
      <c r="DK260" s="205"/>
      <c r="DL260" t="s">
        <v>913</v>
      </c>
      <c r="DM260" t="s">
        <v>913</v>
      </c>
      <c r="DN260" s="1419" t="s">
        <v>5499</v>
      </c>
      <c r="DO260" s="194" t="s">
        <v>4427</v>
      </c>
      <c r="DP260" s="1253" t="s">
        <v>4468</v>
      </c>
    </row>
    <row r="261" spans="1:120" s="194" customFormat="1" x14ac:dyDescent="0.25">
      <c r="A261" s="779">
        <v>257</v>
      </c>
      <c r="B261" s="706" t="s">
        <v>740</v>
      </c>
      <c r="C261" s="1255" t="s">
        <v>588</v>
      </c>
      <c r="D261" s="945">
        <v>199474</v>
      </c>
      <c r="E261" s="945">
        <v>1130506</v>
      </c>
      <c r="F261" s="945">
        <v>0</v>
      </c>
      <c r="G261" s="945">
        <v>199474</v>
      </c>
      <c r="H261" s="945">
        <v>0</v>
      </c>
      <c r="I261" s="945">
        <v>0</v>
      </c>
      <c r="J261" s="945">
        <v>0</v>
      </c>
      <c r="K261" s="945">
        <v>0</v>
      </c>
      <c r="L261" s="945">
        <v>0</v>
      </c>
      <c r="M261" s="945">
        <v>0</v>
      </c>
      <c r="N261" s="945">
        <v>0</v>
      </c>
      <c r="O261" s="945">
        <v>0</v>
      </c>
      <c r="P261" s="945">
        <v>0</v>
      </c>
      <c r="Q261" s="945">
        <v>0</v>
      </c>
      <c r="R261" s="945">
        <v>15386800</v>
      </c>
      <c r="S261" s="945">
        <v>0</v>
      </c>
      <c r="T261" s="945">
        <v>2173517</v>
      </c>
      <c r="U261" s="945">
        <v>0</v>
      </c>
      <c r="V261" s="945">
        <v>44358</v>
      </c>
      <c r="W261" s="945">
        <v>98014</v>
      </c>
      <c r="X261" s="945">
        <v>0</v>
      </c>
      <c r="Y261" s="945">
        <v>2000</v>
      </c>
      <c r="Z261" s="945">
        <v>36910</v>
      </c>
      <c r="AA261" s="945">
        <v>0</v>
      </c>
      <c r="AB261" s="945">
        <v>753</v>
      </c>
      <c r="AC261" s="945">
        <v>12137</v>
      </c>
      <c r="AD261" s="945">
        <v>0</v>
      </c>
      <c r="AE261" s="945">
        <v>248</v>
      </c>
      <c r="AF261" s="945">
        <v>0</v>
      </c>
      <c r="AG261" s="945">
        <v>0</v>
      </c>
      <c r="AH261" s="945">
        <v>0</v>
      </c>
      <c r="AI261" s="945">
        <v>0</v>
      </c>
      <c r="AJ261" s="945">
        <v>0</v>
      </c>
      <c r="AK261" s="945">
        <v>0</v>
      </c>
      <c r="AL261" s="945">
        <v>166063</v>
      </c>
      <c r="AM261" s="945">
        <v>0</v>
      </c>
      <c r="AN261" s="945">
        <v>3389</v>
      </c>
      <c r="AO261" s="945">
        <v>3670873</v>
      </c>
      <c r="AP261" s="945">
        <v>0</v>
      </c>
      <c r="AQ261" s="945">
        <v>74916</v>
      </c>
      <c r="AR261" s="945">
        <v>2743711</v>
      </c>
      <c r="AS261" s="945">
        <v>2688837</v>
      </c>
      <c r="AT261" s="945">
        <v>0</v>
      </c>
      <c r="AU261" s="945">
        <v>54874</v>
      </c>
      <c r="AV261" s="945">
        <v>1409368</v>
      </c>
      <c r="AW261" s="945">
        <v>1381181</v>
      </c>
      <c r="AX261" s="945">
        <v>0</v>
      </c>
      <c r="AY261" s="945">
        <v>28187</v>
      </c>
      <c r="AZ261" s="945">
        <v>4153079</v>
      </c>
      <c r="BA261" s="945">
        <v>4070018</v>
      </c>
      <c r="BB261" s="945">
        <v>0</v>
      </c>
      <c r="BC261" s="945">
        <v>83061</v>
      </c>
      <c r="BD261" s="945">
        <v>0</v>
      </c>
      <c r="BE261" s="945">
        <v>0</v>
      </c>
      <c r="BF261" s="945">
        <v>0</v>
      </c>
      <c r="BG261" s="945">
        <v>0</v>
      </c>
      <c r="BH261" s="945">
        <v>0</v>
      </c>
      <c r="BI261" s="945">
        <v>0</v>
      </c>
      <c r="BJ261" s="945">
        <v>0</v>
      </c>
      <c r="BK261" s="945">
        <v>0</v>
      </c>
      <c r="BL261" s="945">
        <v>0</v>
      </c>
      <c r="BM261" s="945">
        <v>0</v>
      </c>
      <c r="BN261" s="945">
        <v>0</v>
      </c>
      <c r="BO261" s="945">
        <v>0</v>
      </c>
      <c r="BP261" s="945">
        <v>562140</v>
      </c>
      <c r="BQ261" s="945">
        <v>550897</v>
      </c>
      <c r="BR261" s="945">
        <v>0</v>
      </c>
      <c r="BS261" s="945">
        <v>11243</v>
      </c>
      <c r="BT261" s="945">
        <v>1124280</v>
      </c>
      <c r="BU261" s="945">
        <v>28658987</v>
      </c>
      <c r="BV261" s="945">
        <v>-585758</v>
      </c>
      <c r="BW261" s="945">
        <v>0</v>
      </c>
      <c r="BX261" s="945">
        <v>81634</v>
      </c>
      <c r="BY261" s="945">
        <v>0</v>
      </c>
      <c r="BZ261" s="945">
        <v>137957</v>
      </c>
      <c r="CA261" s="945">
        <v>-3177565</v>
      </c>
      <c r="CB261" s="945">
        <v>0</v>
      </c>
      <c r="CC261" s="945">
        <v>-3854232</v>
      </c>
      <c r="CD261" s="945">
        <v>-1140062</v>
      </c>
      <c r="CE261" s="945">
        <v>-4994294</v>
      </c>
      <c r="CF261" s="945">
        <v>1548640</v>
      </c>
      <c r="CG261" s="945">
        <v>774326</v>
      </c>
      <c r="CH261" s="945">
        <v>758830</v>
      </c>
      <c r="CI261" s="945">
        <v>0</v>
      </c>
      <c r="CJ261" s="945">
        <v>15484</v>
      </c>
      <c r="CK261" s="945">
        <v>-6589357</v>
      </c>
      <c r="CL261" s="945">
        <v>770090</v>
      </c>
      <c r="CM261" s="945">
        <v>-4305477</v>
      </c>
      <c r="CN261" s="945">
        <v>-109542</v>
      </c>
      <c r="CO261" s="945">
        <v>0</v>
      </c>
      <c r="CP261" s="945">
        <v>0</v>
      </c>
      <c r="CQ261" s="945">
        <v>-24950</v>
      </c>
      <c r="CR261" s="945">
        <v>0</v>
      </c>
      <c r="CS261" s="945">
        <v>-1112757</v>
      </c>
      <c r="CT261" s="945">
        <v>-36226</v>
      </c>
      <c r="CU261" s="945">
        <v>-104132</v>
      </c>
      <c r="CV261" s="945">
        <v>-517</v>
      </c>
      <c r="CW261" s="945">
        <v>0</v>
      </c>
      <c r="CX261" s="945">
        <v>0</v>
      </c>
      <c r="CY261" s="945">
        <v>-6854852</v>
      </c>
      <c r="CZ261" s="945">
        <v>0</v>
      </c>
      <c r="DA261" s="945">
        <v>28845809</v>
      </c>
      <c r="DB261" s="945">
        <v>47293185</v>
      </c>
      <c r="DC261" s="945">
        <v>26589514</v>
      </c>
      <c r="DD261" s="945">
        <v>-70645</v>
      </c>
      <c r="DE261" s="945">
        <v>6242843</v>
      </c>
      <c r="DF261" s="945">
        <v>-2062887</v>
      </c>
      <c r="DG261" s="945">
        <v>0</v>
      </c>
      <c r="DH261" s="945">
        <v>-1639596</v>
      </c>
      <c r="DI261" s="945">
        <v>1548640</v>
      </c>
      <c r="DJ261" s="205"/>
      <c r="DK261" s="205"/>
      <c r="DL261" t="s">
        <v>913</v>
      </c>
      <c r="DM261" t="s">
        <v>913</v>
      </c>
      <c r="DN261" s="1419" t="s">
        <v>5499</v>
      </c>
      <c r="DO261" s="194" t="s">
        <v>4428</v>
      </c>
      <c r="DP261" s="1253" t="s">
        <v>4473</v>
      </c>
    </row>
    <row r="262" spans="1:120" s="194" customFormat="1" x14ac:dyDescent="0.25">
      <c r="A262" s="199">
        <v>258</v>
      </c>
      <c r="B262" s="706" t="s">
        <v>589</v>
      </c>
      <c r="C262" s="1255" t="s">
        <v>590</v>
      </c>
      <c r="D262" s="945">
        <v>139654</v>
      </c>
      <c r="E262" s="945">
        <v>947739</v>
      </c>
      <c r="F262" s="945">
        <v>0</v>
      </c>
      <c r="G262" s="945">
        <v>139654</v>
      </c>
      <c r="H262" s="945">
        <v>0</v>
      </c>
      <c r="I262" s="945">
        <v>822403</v>
      </c>
      <c r="J262" s="945">
        <v>0</v>
      </c>
      <c r="K262" s="945">
        <v>0</v>
      </c>
      <c r="L262" s="945">
        <v>0</v>
      </c>
      <c r="M262" s="945">
        <v>0</v>
      </c>
      <c r="N262" s="945">
        <v>0</v>
      </c>
      <c r="O262" s="945">
        <v>0</v>
      </c>
      <c r="P262" s="945">
        <v>0</v>
      </c>
      <c r="Q262" s="945">
        <v>0</v>
      </c>
      <c r="R262" s="945">
        <v>6937100</v>
      </c>
      <c r="S262" s="945">
        <v>0</v>
      </c>
      <c r="T262" s="945">
        <v>1227815</v>
      </c>
      <c r="U262" s="945">
        <v>276258</v>
      </c>
      <c r="V262" s="945">
        <v>30695</v>
      </c>
      <c r="W262" s="945">
        <v>36073</v>
      </c>
      <c r="X262" s="945">
        <v>8116</v>
      </c>
      <c r="Y262" s="945">
        <v>902</v>
      </c>
      <c r="Z262" s="945">
        <v>718</v>
      </c>
      <c r="AA262" s="945">
        <v>162</v>
      </c>
      <c r="AB262" s="945">
        <v>18</v>
      </c>
      <c r="AC262" s="945">
        <v>6825</v>
      </c>
      <c r="AD262" s="945">
        <v>1536</v>
      </c>
      <c r="AE262" s="945">
        <v>171</v>
      </c>
      <c r="AF262" s="945">
        <v>15863</v>
      </c>
      <c r="AG262" s="945">
        <v>3569</v>
      </c>
      <c r="AH262" s="945">
        <v>397</v>
      </c>
      <c r="AI262" s="945">
        <v>0</v>
      </c>
      <c r="AJ262" s="945">
        <v>0</v>
      </c>
      <c r="AK262" s="945">
        <v>0</v>
      </c>
      <c r="AL262" s="945">
        <v>109674</v>
      </c>
      <c r="AM262" s="945">
        <v>24677</v>
      </c>
      <c r="AN262" s="945">
        <v>2742</v>
      </c>
      <c r="AO262" s="945">
        <v>973270</v>
      </c>
      <c r="AP262" s="945">
        <v>218986</v>
      </c>
      <c r="AQ262" s="945">
        <v>24332</v>
      </c>
      <c r="AR262" s="945">
        <v>1387700</v>
      </c>
      <c r="AS262" s="945">
        <v>1142693</v>
      </c>
      <c r="AT262" s="945">
        <v>220506</v>
      </c>
      <c r="AU262" s="945">
        <v>24501</v>
      </c>
      <c r="AV262" s="945">
        <v>685934</v>
      </c>
      <c r="AW262" s="945">
        <v>548747</v>
      </c>
      <c r="AX262" s="945">
        <v>123468</v>
      </c>
      <c r="AY262" s="945">
        <v>13719</v>
      </c>
      <c r="AZ262" s="945">
        <v>2073634</v>
      </c>
      <c r="BA262" s="945">
        <v>1691440</v>
      </c>
      <c r="BB262" s="945">
        <v>343974</v>
      </c>
      <c r="BC262" s="945">
        <v>38220</v>
      </c>
      <c r="BD262" s="945">
        <v>0</v>
      </c>
      <c r="BE262" s="945">
        <v>0</v>
      </c>
      <c r="BF262" s="945">
        <v>0</v>
      </c>
      <c r="BG262" s="945">
        <v>4492</v>
      </c>
      <c r="BH262" s="945">
        <v>1010</v>
      </c>
      <c r="BI262" s="945">
        <v>112</v>
      </c>
      <c r="BJ262" s="945">
        <v>0</v>
      </c>
      <c r="BK262" s="945">
        <v>0</v>
      </c>
      <c r="BL262" s="945">
        <v>0</v>
      </c>
      <c r="BM262" s="945">
        <v>0</v>
      </c>
      <c r="BN262" s="945">
        <v>0</v>
      </c>
      <c r="BO262" s="945">
        <v>0</v>
      </c>
      <c r="BP262" s="945">
        <v>194543</v>
      </c>
      <c r="BQ262" s="945">
        <v>155634</v>
      </c>
      <c r="BR262" s="945">
        <v>35018</v>
      </c>
      <c r="BS262" s="945">
        <v>3891</v>
      </c>
      <c r="BT262" s="945">
        <v>389086</v>
      </c>
      <c r="BU262" s="945">
        <v>12244570</v>
      </c>
      <c r="BV262" s="945">
        <v>-44089</v>
      </c>
      <c r="BW262" s="945">
        <v>0</v>
      </c>
      <c r="BX262" s="945">
        <v>0</v>
      </c>
      <c r="BY262" s="945">
        <v>0</v>
      </c>
      <c r="BZ262" s="945">
        <v>-5059</v>
      </c>
      <c r="CA262" s="945">
        <v>-146512</v>
      </c>
      <c r="CB262" s="945">
        <v>-19059</v>
      </c>
      <c r="CC262" s="945">
        <v>-301789</v>
      </c>
      <c r="CD262" s="945">
        <v>-556334</v>
      </c>
      <c r="CE262" s="945">
        <v>-877182</v>
      </c>
      <c r="CF262" s="945">
        <v>561404</v>
      </c>
      <c r="CG262" s="945">
        <v>239560</v>
      </c>
      <c r="CH262" s="945">
        <v>224563</v>
      </c>
      <c r="CI262" s="945">
        <v>91667</v>
      </c>
      <c r="CJ262" s="945">
        <v>5613</v>
      </c>
      <c r="CK262" s="945">
        <v>-4796067</v>
      </c>
      <c r="CL262" s="945">
        <v>288561</v>
      </c>
      <c r="CM262" s="945">
        <v>-1545860</v>
      </c>
      <c r="CN262" s="945">
        <v>-14756</v>
      </c>
      <c r="CO262" s="945">
        <v>-35620</v>
      </c>
      <c r="CP262" s="945">
        <v>-23965</v>
      </c>
      <c r="CQ262" s="945">
        <v>-17478</v>
      </c>
      <c r="CR262" s="945">
        <v>0</v>
      </c>
      <c r="CS262" s="945">
        <v>-432116</v>
      </c>
      <c r="CT262" s="945">
        <v>-42238</v>
      </c>
      <c r="CU262" s="945">
        <v>-6000</v>
      </c>
      <c r="CV262" s="945">
        <v>-2255</v>
      </c>
      <c r="CW262" s="945">
        <v>0</v>
      </c>
      <c r="CX262" s="945">
        <v>-4895</v>
      </c>
      <c r="CY262" s="945">
        <v>-2193486</v>
      </c>
      <c r="CZ262" s="945">
        <v>0</v>
      </c>
      <c r="DA262" s="945">
        <v>12907149</v>
      </c>
      <c r="DB262" s="945">
        <v>22455414</v>
      </c>
      <c r="DC262" s="945">
        <v>11026990</v>
      </c>
      <c r="DD262" s="945">
        <v>-36329</v>
      </c>
      <c r="DE262" s="945">
        <v>358436</v>
      </c>
      <c r="DF262" s="945">
        <v>-192028</v>
      </c>
      <c r="DG262" s="945">
        <v>-708479</v>
      </c>
      <c r="DH262" s="945">
        <v>-73660</v>
      </c>
      <c r="DI262" s="945">
        <v>561404</v>
      </c>
      <c r="DJ262" s="205"/>
      <c r="DK262" s="205"/>
      <c r="DL262" t="s">
        <v>913</v>
      </c>
      <c r="DM262" t="s">
        <v>913</v>
      </c>
      <c r="DN262" s="1419" t="s">
        <v>6951</v>
      </c>
      <c r="DO262" s="194" t="s">
        <v>4429</v>
      </c>
      <c r="DP262" s="1253" t="s">
        <v>4473</v>
      </c>
    </row>
    <row r="263" spans="1:120" s="194" customFormat="1" x14ac:dyDescent="0.25">
      <c r="A263" s="779">
        <v>259</v>
      </c>
      <c r="B263" s="706" t="s">
        <v>591</v>
      </c>
      <c r="C263" s="1255" t="s">
        <v>592</v>
      </c>
      <c r="D263" s="945">
        <v>1020632</v>
      </c>
      <c r="E263" s="945">
        <v>5257688</v>
      </c>
      <c r="F263" s="945">
        <v>0</v>
      </c>
      <c r="G263" s="945">
        <v>1020632</v>
      </c>
      <c r="H263" s="945">
        <v>0</v>
      </c>
      <c r="I263" s="945">
        <v>0</v>
      </c>
      <c r="J263" s="945">
        <v>0</v>
      </c>
      <c r="K263" s="945">
        <v>0</v>
      </c>
      <c r="L263" s="945">
        <v>0</v>
      </c>
      <c r="M263" s="945">
        <v>0</v>
      </c>
      <c r="N263" s="945">
        <v>0</v>
      </c>
      <c r="O263" s="945">
        <v>0</v>
      </c>
      <c r="P263" s="945">
        <v>0</v>
      </c>
      <c r="Q263" s="945">
        <v>0</v>
      </c>
      <c r="R263" s="945">
        <v>54127525</v>
      </c>
      <c r="S263" s="945">
        <v>0</v>
      </c>
      <c r="T263" s="945">
        <v>2835461</v>
      </c>
      <c r="U263" s="945">
        <v>3497069</v>
      </c>
      <c r="V263" s="945">
        <v>0</v>
      </c>
      <c r="W263" s="945">
        <v>211097</v>
      </c>
      <c r="X263" s="945">
        <v>260353</v>
      </c>
      <c r="Y263" s="945">
        <v>0</v>
      </c>
      <c r="Z263" s="945">
        <v>0</v>
      </c>
      <c r="AA263" s="945">
        <v>0</v>
      </c>
      <c r="AB263" s="945">
        <v>0</v>
      </c>
      <c r="AC263" s="945">
        <v>1210</v>
      </c>
      <c r="AD263" s="945">
        <v>1493</v>
      </c>
      <c r="AE263" s="945">
        <v>0</v>
      </c>
      <c r="AF263" s="945">
        <v>0</v>
      </c>
      <c r="AG263" s="945">
        <v>0</v>
      </c>
      <c r="AH263" s="945">
        <v>0</v>
      </c>
      <c r="AI263" s="945">
        <v>0</v>
      </c>
      <c r="AJ263" s="945">
        <v>0</v>
      </c>
      <c r="AK263" s="945">
        <v>0</v>
      </c>
      <c r="AL263" s="945">
        <v>256649</v>
      </c>
      <c r="AM263" s="945">
        <v>316533</v>
      </c>
      <c r="AN263" s="945">
        <v>0</v>
      </c>
      <c r="AO263" s="945">
        <v>12352192</v>
      </c>
      <c r="AP263" s="945">
        <v>15234370</v>
      </c>
      <c r="AQ263" s="945">
        <v>0</v>
      </c>
      <c r="AR263" s="945">
        <v>50923855</v>
      </c>
      <c r="AS263" s="945">
        <v>22801726</v>
      </c>
      <c r="AT263" s="945">
        <v>28122129</v>
      </c>
      <c r="AU263" s="945">
        <v>0</v>
      </c>
      <c r="AV263" s="945">
        <v>7293482</v>
      </c>
      <c r="AW263" s="945">
        <v>3265738</v>
      </c>
      <c r="AX263" s="945">
        <v>4027744</v>
      </c>
      <c r="AY263" s="945">
        <v>0</v>
      </c>
      <c r="AZ263" s="945">
        <v>58217337</v>
      </c>
      <c r="BA263" s="945">
        <v>26067464</v>
      </c>
      <c r="BB263" s="945">
        <v>32149873</v>
      </c>
      <c r="BC263" s="945">
        <v>0</v>
      </c>
      <c r="BD263" s="945">
        <v>0</v>
      </c>
      <c r="BE263" s="945">
        <v>0</v>
      </c>
      <c r="BF263" s="945">
        <v>0</v>
      </c>
      <c r="BG263" s="945">
        <v>0</v>
      </c>
      <c r="BH263" s="945">
        <v>0</v>
      </c>
      <c r="BI263" s="945">
        <v>0</v>
      </c>
      <c r="BJ263" s="945">
        <v>0</v>
      </c>
      <c r="BK263" s="945">
        <v>0</v>
      </c>
      <c r="BL263" s="945">
        <v>0</v>
      </c>
      <c r="BM263" s="945">
        <v>0</v>
      </c>
      <c r="BN263" s="945">
        <v>0</v>
      </c>
      <c r="BO263" s="945">
        <v>0</v>
      </c>
      <c r="BP263" s="945">
        <v>-10696589</v>
      </c>
      <c r="BQ263" s="945">
        <v>-9724172</v>
      </c>
      <c r="BR263" s="945">
        <v>-11993145</v>
      </c>
      <c r="BS263" s="945">
        <v>0</v>
      </c>
      <c r="BT263" s="945">
        <v>-32413905</v>
      </c>
      <c r="BU263" s="945">
        <v>433198219</v>
      </c>
      <c r="BV263" s="945">
        <v>-1420465</v>
      </c>
      <c r="BW263" s="945">
        <v>0</v>
      </c>
      <c r="BX263" s="945">
        <v>0</v>
      </c>
      <c r="BY263" s="945">
        <v>0</v>
      </c>
      <c r="BZ263" s="945">
        <v>593135</v>
      </c>
      <c r="CA263" s="945">
        <v>-15577254</v>
      </c>
      <c r="CB263" s="945">
        <v>0</v>
      </c>
      <c r="CC263" s="945">
        <v>-25362884</v>
      </c>
      <c r="CD263" s="945">
        <v>-14092507</v>
      </c>
      <c r="CE263" s="945">
        <v>-39455391</v>
      </c>
      <c r="CF263" s="945">
        <v>-64742315</v>
      </c>
      <c r="CG263" s="945">
        <v>-20918323</v>
      </c>
      <c r="CH263" s="945">
        <v>-19422693</v>
      </c>
      <c r="CI263" s="945">
        <v>-24401299</v>
      </c>
      <c r="CJ263" s="945">
        <v>0</v>
      </c>
      <c r="CK263" s="945">
        <v>-13097127</v>
      </c>
      <c r="CL263" s="945">
        <v>11539303</v>
      </c>
      <c r="CM263" s="945">
        <v>-25338437</v>
      </c>
      <c r="CN263" s="945">
        <v>0</v>
      </c>
      <c r="CO263" s="945">
        <v>0</v>
      </c>
      <c r="CP263" s="945">
        <v>0</v>
      </c>
      <c r="CQ263" s="945">
        <v>-3774</v>
      </c>
      <c r="CR263" s="945">
        <v>0</v>
      </c>
      <c r="CS263" s="945">
        <v>-20361804</v>
      </c>
      <c r="CT263" s="945">
        <v>-550534</v>
      </c>
      <c r="CU263" s="945">
        <v>-130091</v>
      </c>
      <c r="CV263" s="945">
        <v>0</v>
      </c>
      <c r="CW263" s="945">
        <v>0</v>
      </c>
      <c r="CX263" s="945">
        <v>0</v>
      </c>
      <c r="CY263" s="945">
        <v>-39308537</v>
      </c>
      <c r="CZ263" s="945">
        <v>0</v>
      </c>
      <c r="DA263" s="945">
        <v>336141226</v>
      </c>
      <c r="DB263" s="945">
        <v>453685720</v>
      </c>
      <c r="DC263" s="945">
        <v>348538104</v>
      </c>
      <c r="DD263" s="945">
        <v>-2416964</v>
      </c>
      <c r="DE263" s="945">
        <v>39158096</v>
      </c>
      <c r="DF263" s="945">
        <v>-45904981</v>
      </c>
      <c r="DG263" s="945">
        <v>0</v>
      </c>
      <c r="DH263" s="945">
        <v>-25877325</v>
      </c>
      <c r="DI263" s="945">
        <v>-60982160</v>
      </c>
      <c r="DJ263" s="205"/>
      <c r="DK263" s="205"/>
      <c r="DL263" t="s">
        <v>913</v>
      </c>
      <c r="DM263" t="s">
        <v>914</v>
      </c>
      <c r="DN263" s="1419" t="s">
        <v>5499</v>
      </c>
      <c r="DO263" s="194" t="s">
        <v>4430</v>
      </c>
      <c r="DP263" s="1253" t="s">
        <v>4471</v>
      </c>
    </row>
    <row r="264" spans="1:120" s="194" customFormat="1" x14ac:dyDescent="0.25">
      <c r="A264" s="199">
        <v>260</v>
      </c>
      <c r="B264" s="706" t="s">
        <v>593</v>
      </c>
      <c r="C264" s="1255" t="s">
        <v>594</v>
      </c>
      <c r="D264" s="945">
        <v>438661</v>
      </c>
      <c r="E264" s="945">
        <v>2164642</v>
      </c>
      <c r="F264" s="945">
        <v>0</v>
      </c>
      <c r="G264" s="945">
        <v>438661</v>
      </c>
      <c r="H264" s="945">
        <v>0</v>
      </c>
      <c r="I264" s="945">
        <v>82944</v>
      </c>
      <c r="J264" s="945">
        <v>0</v>
      </c>
      <c r="K264" s="945">
        <v>0</v>
      </c>
      <c r="L264" s="945">
        <v>0</v>
      </c>
      <c r="M264" s="945">
        <v>0</v>
      </c>
      <c r="N264" s="945">
        <v>0</v>
      </c>
      <c r="O264" s="945">
        <v>0</v>
      </c>
      <c r="P264" s="945">
        <v>0</v>
      </c>
      <c r="Q264" s="945">
        <v>0</v>
      </c>
      <c r="R264" s="945">
        <v>39155250</v>
      </c>
      <c r="S264" s="945">
        <v>0</v>
      </c>
      <c r="T264" s="945">
        <v>5997827</v>
      </c>
      <c r="U264" s="945">
        <v>0</v>
      </c>
      <c r="V264" s="945">
        <v>60584</v>
      </c>
      <c r="W264" s="945">
        <v>503928</v>
      </c>
      <c r="X264" s="945">
        <v>0</v>
      </c>
      <c r="Y264" s="945">
        <v>5090</v>
      </c>
      <c r="Z264" s="945">
        <v>0</v>
      </c>
      <c r="AA264" s="945">
        <v>0</v>
      </c>
      <c r="AB264" s="945">
        <v>0</v>
      </c>
      <c r="AC264" s="945">
        <v>6595</v>
      </c>
      <c r="AD264" s="945">
        <v>0</v>
      </c>
      <c r="AE264" s="945">
        <v>67</v>
      </c>
      <c r="AF264" s="945">
        <v>679</v>
      </c>
      <c r="AG264" s="945">
        <v>0</v>
      </c>
      <c r="AH264" s="945">
        <v>7</v>
      </c>
      <c r="AI264" s="945">
        <v>0</v>
      </c>
      <c r="AJ264" s="945">
        <v>0</v>
      </c>
      <c r="AK264" s="945">
        <v>0</v>
      </c>
      <c r="AL264" s="945">
        <v>866785</v>
      </c>
      <c r="AM264" s="945">
        <v>0</v>
      </c>
      <c r="AN264" s="945">
        <v>8755</v>
      </c>
      <c r="AO264" s="945">
        <v>12925945</v>
      </c>
      <c r="AP264" s="945">
        <v>0</v>
      </c>
      <c r="AQ264" s="945">
        <v>130565</v>
      </c>
      <c r="AR264" s="945">
        <v>27147426</v>
      </c>
      <c r="AS264" s="945">
        <v>26876100</v>
      </c>
      <c r="AT264" s="945">
        <v>0</v>
      </c>
      <c r="AU264" s="945">
        <v>271326</v>
      </c>
      <c r="AV264" s="945">
        <v>4314770</v>
      </c>
      <c r="AW264" s="945">
        <v>4271622</v>
      </c>
      <c r="AX264" s="945">
        <v>0</v>
      </c>
      <c r="AY264" s="945">
        <v>43148</v>
      </c>
      <c r="AZ264" s="945">
        <v>31462196</v>
      </c>
      <c r="BA264" s="945">
        <v>31147722</v>
      </c>
      <c r="BB264" s="945">
        <v>0</v>
      </c>
      <c r="BC264" s="945">
        <v>314474</v>
      </c>
      <c r="BD264" s="945">
        <v>0</v>
      </c>
      <c r="BE264" s="945">
        <v>0</v>
      </c>
      <c r="BF264" s="945">
        <v>0</v>
      </c>
      <c r="BG264" s="945">
        <v>0</v>
      </c>
      <c r="BH264" s="945">
        <v>0</v>
      </c>
      <c r="BI264" s="945">
        <v>0</v>
      </c>
      <c r="BJ264" s="945">
        <v>0</v>
      </c>
      <c r="BK264" s="945">
        <v>0</v>
      </c>
      <c r="BL264" s="945">
        <v>0</v>
      </c>
      <c r="BM264" s="945">
        <v>0</v>
      </c>
      <c r="BN264" s="945">
        <v>0</v>
      </c>
      <c r="BO264" s="945">
        <v>0</v>
      </c>
      <c r="BP264" s="945">
        <v>0</v>
      </c>
      <c r="BQ264" s="945">
        <v>1252433</v>
      </c>
      <c r="BR264" s="945">
        <v>0</v>
      </c>
      <c r="BS264" s="945">
        <v>12651</v>
      </c>
      <c r="BT264" s="945">
        <v>1265084</v>
      </c>
      <c r="BU264" s="945">
        <v>150720943</v>
      </c>
      <c r="BV264" s="945">
        <v>500000</v>
      </c>
      <c r="BW264" s="945">
        <v>0</v>
      </c>
      <c r="BX264" s="945">
        <v>0</v>
      </c>
      <c r="BY264" s="945">
        <v>0</v>
      </c>
      <c r="BZ264" s="945">
        <v>76020</v>
      </c>
      <c r="CA264" s="945">
        <v>-9028073</v>
      </c>
      <c r="CB264" s="945">
        <v>0</v>
      </c>
      <c r="CC264" s="945">
        <v>-16344458</v>
      </c>
      <c r="CD264" s="945">
        <v>-2783788</v>
      </c>
      <c r="CE264" s="945">
        <v>-19128246</v>
      </c>
      <c r="CF264" s="945">
        <v>1245688</v>
      </c>
      <c r="CG264" s="945">
        <v>0</v>
      </c>
      <c r="CH264" s="945">
        <v>1233231</v>
      </c>
      <c r="CI264" s="945">
        <v>0</v>
      </c>
      <c r="CJ264" s="945">
        <v>12457</v>
      </c>
      <c r="CK264" s="945">
        <v>-8288566</v>
      </c>
      <c r="CL264" s="945">
        <v>3649717</v>
      </c>
      <c r="CM264" s="945">
        <v>-5283923</v>
      </c>
      <c r="CN264" s="945">
        <v>-78001</v>
      </c>
      <c r="CO264" s="945">
        <v>-686</v>
      </c>
      <c r="CP264" s="945">
        <v>0</v>
      </c>
      <c r="CQ264" s="945">
        <v>-6835</v>
      </c>
      <c r="CR264" s="945">
        <v>0</v>
      </c>
      <c r="CS264" s="945">
        <v>-6261058</v>
      </c>
      <c r="CT264" s="945">
        <v>-56782</v>
      </c>
      <c r="CU264" s="945">
        <v>-1040833</v>
      </c>
      <c r="CV264" s="945">
        <v>-15327</v>
      </c>
      <c r="CW264" s="945">
        <v>-686</v>
      </c>
      <c r="CX264" s="945">
        <v>0</v>
      </c>
      <c r="CY264" s="945">
        <v>-12296142</v>
      </c>
      <c r="CZ264" s="945">
        <v>0</v>
      </c>
      <c r="DA264" s="945">
        <v>148180893</v>
      </c>
      <c r="DB264" s="945">
        <v>170939211</v>
      </c>
      <c r="DC264" s="945">
        <v>136304987</v>
      </c>
      <c r="DD264" s="945">
        <v>-5434041</v>
      </c>
      <c r="DE264" s="945">
        <v>10447834</v>
      </c>
      <c r="DF264" s="945">
        <v>-10023390</v>
      </c>
      <c r="DG264" s="945">
        <v>0</v>
      </c>
      <c r="DH264" s="945">
        <v>-3587985</v>
      </c>
      <c r="DI264" s="945">
        <v>1245688</v>
      </c>
      <c r="DJ264" s="205"/>
      <c r="DK264" s="205"/>
      <c r="DL264" t="s">
        <v>913</v>
      </c>
      <c r="DM264" t="s">
        <v>913</v>
      </c>
      <c r="DN264" s="1419" t="s">
        <v>5499</v>
      </c>
      <c r="DO264" s="194" t="s">
        <v>4431</v>
      </c>
      <c r="DP264" s="1253" t="s">
        <v>4475</v>
      </c>
    </row>
    <row r="265" spans="1:120" s="194" customFormat="1" x14ac:dyDescent="0.25">
      <c r="A265" s="779">
        <v>261</v>
      </c>
      <c r="B265" s="706" t="s">
        <v>595</v>
      </c>
      <c r="C265" s="1255" t="s">
        <v>596</v>
      </c>
      <c r="D265" s="945">
        <v>164792</v>
      </c>
      <c r="E265" s="945">
        <v>1108886</v>
      </c>
      <c r="F265" s="945">
        <v>0</v>
      </c>
      <c r="G265" s="945">
        <v>164792</v>
      </c>
      <c r="H265" s="945">
        <v>0</v>
      </c>
      <c r="I265" s="945">
        <v>147988</v>
      </c>
      <c r="J265" s="945">
        <v>0</v>
      </c>
      <c r="K265" s="945">
        <v>0</v>
      </c>
      <c r="L265" s="945">
        <v>0</v>
      </c>
      <c r="M265" s="945">
        <v>0</v>
      </c>
      <c r="N265" s="945">
        <v>0</v>
      </c>
      <c r="O265" s="945">
        <v>0</v>
      </c>
      <c r="P265" s="945">
        <v>0</v>
      </c>
      <c r="Q265" s="945">
        <v>0</v>
      </c>
      <c r="R265" s="945">
        <v>21503550</v>
      </c>
      <c r="S265" s="945">
        <v>0</v>
      </c>
      <c r="T265" s="945">
        <v>1176806</v>
      </c>
      <c r="U265" s="945">
        <v>264782</v>
      </c>
      <c r="V265" s="945">
        <v>29420</v>
      </c>
      <c r="W265" s="945">
        <v>111818</v>
      </c>
      <c r="X265" s="945">
        <v>25159</v>
      </c>
      <c r="Y265" s="945">
        <v>2795</v>
      </c>
      <c r="Z265" s="945">
        <v>415</v>
      </c>
      <c r="AA265" s="945">
        <v>93</v>
      </c>
      <c r="AB265" s="945">
        <v>10</v>
      </c>
      <c r="AC265" s="945">
        <v>3264</v>
      </c>
      <c r="AD265" s="945">
        <v>734</v>
      </c>
      <c r="AE265" s="945">
        <v>82</v>
      </c>
      <c r="AF265" s="945">
        <v>2892</v>
      </c>
      <c r="AG265" s="945">
        <v>651</v>
      </c>
      <c r="AH265" s="945">
        <v>72</v>
      </c>
      <c r="AI265" s="945">
        <v>0</v>
      </c>
      <c r="AJ265" s="945">
        <v>0</v>
      </c>
      <c r="AK265" s="945">
        <v>0</v>
      </c>
      <c r="AL265" s="945">
        <v>240124</v>
      </c>
      <c r="AM265" s="945">
        <v>54028</v>
      </c>
      <c r="AN265" s="945">
        <v>6003</v>
      </c>
      <c r="AO265" s="945">
        <v>3170862</v>
      </c>
      <c r="AP265" s="945">
        <v>713444</v>
      </c>
      <c r="AQ265" s="945">
        <v>79272</v>
      </c>
      <c r="AR265" s="945">
        <v>4726936</v>
      </c>
      <c r="AS265" s="945">
        <v>3786983</v>
      </c>
      <c r="AT265" s="945">
        <v>845958</v>
      </c>
      <c r="AU265" s="945">
        <v>93995</v>
      </c>
      <c r="AV265" s="945">
        <v>1289483</v>
      </c>
      <c r="AW265" s="945">
        <v>1031586</v>
      </c>
      <c r="AX265" s="945">
        <v>232107</v>
      </c>
      <c r="AY265" s="945">
        <v>25790</v>
      </c>
      <c r="AZ265" s="945">
        <v>6016419</v>
      </c>
      <c r="BA265" s="945">
        <v>4818569</v>
      </c>
      <c r="BB265" s="945">
        <v>1078065</v>
      </c>
      <c r="BC265" s="945">
        <v>119785</v>
      </c>
      <c r="BD265" s="945">
        <v>0</v>
      </c>
      <c r="BE265" s="945">
        <v>0</v>
      </c>
      <c r="BF265" s="945">
        <v>0</v>
      </c>
      <c r="BG265" s="945">
        <v>0</v>
      </c>
      <c r="BH265" s="945">
        <v>0</v>
      </c>
      <c r="BI265" s="945">
        <v>0</v>
      </c>
      <c r="BJ265" s="945">
        <v>0</v>
      </c>
      <c r="BK265" s="945">
        <v>0</v>
      </c>
      <c r="BL265" s="945">
        <v>0</v>
      </c>
      <c r="BM265" s="945">
        <v>0</v>
      </c>
      <c r="BN265" s="945">
        <v>0</v>
      </c>
      <c r="BO265" s="945">
        <v>0</v>
      </c>
      <c r="BP265" s="945">
        <v>-550000</v>
      </c>
      <c r="BQ265" s="945">
        <v>-440000</v>
      </c>
      <c r="BR265" s="945">
        <v>-99000</v>
      </c>
      <c r="BS265" s="945">
        <v>-11000</v>
      </c>
      <c r="BT265" s="945">
        <v>-1100000</v>
      </c>
      <c r="BU265" s="945">
        <v>50891126</v>
      </c>
      <c r="BV265" s="945">
        <v>-471848</v>
      </c>
      <c r="BW265" s="945">
        <v>0</v>
      </c>
      <c r="BX265" s="945">
        <v>60089</v>
      </c>
      <c r="BY265" s="945">
        <v>0</v>
      </c>
      <c r="BZ265" s="945">
        <v>47083</v>
      </c>
      <c r="CA265" s="945">
        <v>-3167503</v>
      </c>
      <c r="CB265" s="945">
        <v>0</v>
      </c>
      <c r="CC265" s="945">
        <v>-9707054</v>
      </c>
      <c r="CD265" s="945">
        <v>-2429303</v>
      </c>
      <c r="CE265" s="945">
        <v>-12136357</v>
      </c>
      <c r="CF265" s="945">
        <v>-1157624</v>
      </c>
      <c r="CG265" s="945">
        <v>-578812</v>
      </c>
      <c r="CH265" s="945">
        <v>-463049</v>
      </c>
      <c r="CI265" s="945">
        <v>-104186</v>
      </c>
      <c r="CJ265" s="945">
        <v>-11576</v>
      </c>
      <c r="CK265" s="945">
        <v>-4003583</v>
      </c>
      <c r="CL265" s="945">
        <v>1320867</v>
      </c>
      <c r="CM265" s="945">
        <v>-5592221</v>
      </c>
      <c r="CN265" s="945">
        <v>-25866</v>
      </c>
      <c r="CO265" s="945">
        <v>-7375</v>
      </c>
      <c r="CP265" s="945">
        <v>0</v>
      </c>
      <c r="CQ265" s="945">
        <v>-8374</v>
      </c>
      <c r="CR265" s="945">
        <v>-44860</v>
      </c>
      <c r="CS265" s="945">
        <v>-2024787</v>
      </c>
      <c r="CT265" s="945">
        <v>-64783</v>
      </c>
      <c r="CU265" s="945">
        <v>-53833</v>
      </c>
      <c r="CV265" s="945">
        <v>-1160</v>
      </c>
      <c r="CW265" s="945">
        <v>-7375</v>
      </c>
      <c r="CX265" s="945">
        <v>-7204</v>
      </c>
      <c r="CY265" s="945">
        <v>-7571409</v>
      </c>
      <c r="CZ265" s="945">
        <v>0</v>
      </c>
      <c r="DA265" s="945">
        <v>51051065</v>
      </c>
      <c r="DB265" s="945">
        <v>68960076</v>
      </c>
      <c r="DC265" s="945">
        <v>46484109</v>
      </c>
      <c r="DD265" s="945">
        <v>-138126</v>
      </c>
      <c r="DE265" s="945">
        <v>3834834</v>
      </c>
      <c r="DF265" s="945">
        <v>-1579647</v>
      </c>
      <c r="DG265" s="945">
        <v>-2884944</v>
      </c>
      <c r="DH265" s="945">
        <v>-305617</v>
      </c>
      <c r="DI265" s="945">
        <v>-1157624</v>
      </c>
      <c r="DJ265" s="205"/>
      <c r="DK265" s="205"/>
      <c r="DL265" t="s">
        <v>914</v>
      </c>
      <c r="DM265" t="s">
        <v>913</v>
      </c>
      <c r="DN265" s="1419" t="s">
        <v>6951</v>
      </c>
      <c r="DO265" s="194" t="s">
        <v>4432</v>
      </c>
      <c r="DP265" s="1253" t="s">
        <v>4468</v>
      </c>
    </row>
    <row r="266" spans="1:120" s="194" customFormat="1" x14ac:dyDescent="0.25">
      <c r="A266" s="199">
        <v>262</v>
      </c>
      <c r="B266" s="706" t="s">
        <v>597</v>
      </c>
      <c r="C266" s="1255" t="s">
        <v>598</v>
      </c>
      <c r="D266" s="945">
        <v>144475</v>
      </c>
      <c r="E266" s="945">
        <v>1874614</v>
      </c>
      <c r="F266" s="945">
        <v>0</v>
      </c>
      <c r="G266" s="945">
        <v>144475</v>
      </c>
      <c r="H266" s="945">
        <v>0</v>
      </c>
      <c r="I266" s="945">
        <v>171978</v>
      </c>
      <c r="J266" s="945">
        <v>0</v>
      </c>
      <c r="K266" s="945">
        <v>0</v>
      </c>
      <c r="L266" s="945">
        <v>0</v>
      </c>
      <c r="M266" s="945">
        <v>0</v>
      </c>
      <c r="N266" s="945">
        <v>0</v>
      </c>
      <c r="O266" s="945">
        <v>0</v>
      </c>
      <c r="P266" s="945">
        <v>0</v>
      </c>
      <c r="Q266" s="945">
        <v>0</v>
      </c>
      <c r="R266" s="945">
        <v>14024100</v>
      </c>
      <c r="S266" s="945">
        <v>0</v>
      </c>
      <c r="T266" s="945">
        <v>1084246</v>
      </c>
      <c r="U266" s="945">
        <v>243956</v>
      </c>
      <c r="V266" s="945">
        <v>27106</v>
      </c>
      <c r="W266" s="945">
        <v>72925</v>
      </c>
      <c r="X266" s="945">
        <v>16408</v>
      </c>
      <c r="Y266" s="945">
        <v>1823</v>
      </c>
      <c r="Z266" s="945">
        <v>0</v>
      </c>
      <c r="AA266" s="945">
        <v>0</v>
      </c>
      <c r="AB266" s="945">
        <v>0</v>
      </c>
      <c r="AC266" s="945">
        <v>2865</v>
      </c>
      <c r="AD266" s="945">
        <v>644</v>
      </c>
      <c r="AE266" s="945">
        <v>72</v>
      </c>
      <c r="AF266" s="945">
        <v>7656</v>
      </c>
      <c r="AG266" s="945">
        <v>1722</v>
      </c>
      <c r="AH266" s="945">
        <v>191</v>
      </c>
      <c r="AI266" s="945">
        <v>0</v>
      </c>
      <c r="AJ266" s="945">
        <v>0</v>
      </c>
      <c r="AK266" s="945">
        <v>0</v>
      </c>
      <c r="AL266" s="945">
        <v>188458</v>
      </c>
      <c r="AM266" s="945">
        <v>42403</v>
      </c>
      <c r="AN266" s="945">
        <v>4711</v>
      </c>
      <c r="AO266" s="945">
        <v>1242094</v>
      </c>
      <c r="AP266" s="945">
        <v>279471</v>
      </c>
      <c r="AQ266" s="945">
        <v>31052</v>
      </c>
      <c r="AR266" s="945">
        <v>5054140</v>
      </c>
      <c r="AS266" s="945">
        <v>4049464</v>
      </c>
      <c r="AT266" s="945">
        <v>904208</v>
      </c>
      <c r="AU266" s="945">
        <v>100468</v>
      </c>
      <c r="AV266" s="945">
        <v>743598</v>
      </c>
      <c r="AW266" s="945">
        <v>594878</v>
      </c>
      <c r="AX266" s="945">
        <v>133848</v>
      </c>
      <c r="AY266" s="945">
        <v>14872</v>
      </c>
      <c r="AZ266" s="945">
        <v>5797738</v>
      </c>
      <c r="BA266" s="945">
        <v>4644342</v>
      </c>
      <c r="BB266" s="945">
        <v>1038056</v>
      </c>
      <c r="BC266" s="945">
        <v>115340</v>
      </c>
      <c r="BD266" s="945">
        <v>0</v>
      </c>
      <c r="BE266" s="945">
        <v>0</v>
      </c>
      <c r="BF266" s="945">
        <v>0</v>
      </c>
      <c r="BG266" s="945">
        <v>0</v>
      </c>
      <c r="BH266" s="945">
        <v>0</v>
      </c>
      <c r="BI266" s="945">
        <v>0</v>
      </c>
      <c r="BJ266" s="945">
        <v>0</v>
      </c>
      <c r="BK266" s="945">
        <v>0</v>
      </c>
      <c r="BL266" s="945">
        <v>0</v>
      </c>
      <c r="BM266" s="945">
        <v>0</v>
      </c>
      <c r="BN266" s="945">
        <v>0</v>
      </c>
      <c r="BO266" s="945">
        <v>0</v>
      </c>
      <c r="BP266" s="945">
        <v>2170509</v>
      </c>
      <c r="BQ266" s="945">
        <v>1736407</v>
      </c>
      <c r="BR266" s="945">
        <v>390692</v>
      </c>
      <c r="BS266" s="945">
        <v>43410</v>
      </c>
      <c r="BT266" s="945">
        <v>4341018</v>
      </c>
      <c r="BU266" s="945">
        <v>55705683</v>
      </c>
      <c r="BV266" s="945">
        <v>-492263</v>
      </c>
      <c r="BW266" s="945">
        <v>0</v>
      </c>
      <c r="BX266" s="945">
        <v>0</v>
      </c>
      <c r="BY266" s="945">
        <v>0</v>
      </c>
      <c r="BZ266" s="945">
        <v>-731</v>
      </c>
      <c r="CA266" s="945">
        <v>-3429770</v>
      </c>
      <c r="CB266" s="945">
        <v>0</v>
      </c>
      <c r="CC266" s="945">
        <v>-1639367</v>
      </c>
      <c r="CD266" s="945">
        <v>-661308</v>
      </c>
      <c r="CE266" s="945">
        <v>-2300675</v>
      </c>
      <c r="CF266" s="945">
        <v>3096786</v>
      </c>
      <c r="CG266" s="945">
        <v>1548392</v>
      </c>
      <c r="CH266" s="945">
        <v>1238716</v>
      </c>
      <c r="CI266" s="945">
        <v>278712</v>
      </c>
      <c r="CJ266" s="945">
        <v>30967</v>
      </c>
      <c r="CK266" s="945">
        <v>-3618422</v>
      </c>
      <c r="CL266" s="945">
        <v>1276385</v>
      </c>
      <c r="CM266" s="945">
        <v>-2428091</v>
      </c>
      <c r="CN266" s="945">
        <v>-15399</v>
      </c>
      <c r="CO266" s="945">
        <v>-38481</v>
      </c>
      <c r="CP266" s="945">
        <v>-38481</v>
      </c>
      <c r="CQ266" s="945">
        <v>-7161</v>
      </c>
      <c r="CR266" s="945">
        <v>0</v>
      </c>
      <c r="CS266" s="945">
        <v>-1254123</v>
      </c>
      <c r="CT266" s="945">
        <v>-41896</v>
      </c>
      <c r="CU266" s="945">
        <v>-132363</v>
      </c>
      <c r="CV266" s="945">
        <v>-179</v>
      </c>
      <c r="CW266" s="945">
        <v>0</v>
      </c>
      <c r="CX266" s="945">
        <v>-65531</v>
      </c>
      <c r="CY266" s="945">
        <v>-3027800</v>
      </c>
      <c r="CZ266" s="945">
        <v>-27404</v>
      </c>
      <c r="DA266" s="945">
        <v>54702634</v>
      </c>
      <c r="DB266" s="945">
        <v>62210343</v>
      </c>
      <c r="DC266" s="945">
        <v>49760857</v>
      </c>
      <c r="DD266" s="945">
        <v>-85113</v>
      </c>
      <c r="DE266" s="945">
        <v>4250568</v>
      </c>
      <c r="DF266" s="945">
        <v>-1778445</v>
      </c>
      <c r="DG266" s="945">
        <v>0</v>
      </c>
      <c r="DH266" s="945">
        <v>-2204211</v>
      </c>
      <c r="DI266" s="945">
        <v>3096786</v>
      </c>
      <c r="DJ266" s="205"/>
      <c r="DK266" s="205"/>
      <c r="DL266" t="s">
        <v>913</v>
      </c>
      <c r="DM266" t="s">
        <v>913</v>
      </c>
      <c r="DN266" s="1419" t="s">
        <v>5499</v>
      </c>
      <c r="DO266" s="194" t="s">
        <v>4433</v>
      </c>
      <c r="DP266" s="1253" t="s">
        <v>4470</v>
      </c>
    </row>
    <row r="267" spans="1:120" s="194" customFormat="1" x14ac:dyDescent="0.25">
      <c r="A267" s="779">
        <v>263</v>
      </c>
      <c r="B267" s="706" t="s">
        <v>599</v>
      </c>
      <c r="C267" s="1255" t="s">
        <v>600</v>
      </c>
      <c r="D267" s="945">
        <v>183839</v>
      </c>
      <c r="E267" s="945">
        <v>1944274</v>
      </c>
      <c r="F267" s="945">
        <v>329608</v>
      </c>
      <c r="G267" s="945">
        <v>183839</v>
      </c>
      <c r="H267" s="945">
        <v>8591843</v>
      </c>
      <c r="I267" s="945">
        <v>695746</v>
      </c>
      <c r="J267" s="945">
        <v>0</v>
      </c>
      <c r="K267" s="945">
        <v>0</v>
      </c>
      <c r="L267" s="945">
        <v>0</v>
      </c>
      <c r="M267" s="945">
        <v>0</v>
      </c>
      <c r="N267" s="945">
        <v>155924</v>
      </c>
      <c r="O267" s="945">
        <v>0</v>
      </c>
      <c r="P267" s="945">
        <v>0</v>
      </c>
      <c r="Q267" s="945">
        <v>0</v>
      </c>
      <c r="R267" s="945">
        <v>17062750</v>
      </c>
      <c r="S267" s="945">
        <v>639000</v>
      </c>
      <c r="T267" s="945">
        <v>738708</v>
      </c>
      <c r="U267" s="945">
        <v>176573</v>
      </c>
      <c r="V267" s="945">
        <v>0</v>
      </c>
      <c r="W267" s="945">
        <v>97033</v>
      </c>
      <c r="X267" s="945">
        <v>22182</v>
      </c>
      <c r="Y267" s="945">
        <v>0</v>
      </c>
      <c r="Z267" s="945">
        <v>0</v>
      </c>
      <c r="AA267" s="945">
        <v>0</v>
      </c>
      <c r="AB267" s="945">
        <v>0</v>
      </c>
      <c r="AC267" s="945">
        <v>2227</v>
      </c>
      <c r="AD267" s="945">
        <v>557</v>
      </c>
      <c r="AE267" s="945">
        <v>0</v>
      </c>
      <c r="AF267" s="945">
        <v>8300</v>
      </c>
      <c r="AG267" s="945">
        <v>2075</v>
      </c>
      <c r="AH267" s="945">
        <v>0</v>
      </c>
      <c r="AI267" s="945">
        <v>0</v>
      </c>
      <c r="AJ267" s="945">
        <v>0</v>
      </c>
      <c r="AK267" s="945">
        <v>0</v>
      </c>
      <c r="AL267" s="945">
        <v>178558</v>
      </c>
      <c r="AM267" s="945">
        <v>44640</v>
      </c>
      <c r="AN267" s="945">
        <v>0</v>
      </c>
      <c r="AO267" s="945">
        <v>1460932</v>
      </c>
      <c r="AP267" s="945">
        <v>336318</v>
      </c>
      <c r="AQ267" s="945">
        <v>0</v>
      </c>
      <c r="AR267" s="945">
        <v>7883072</v>
      </c>
      <c r="AS267" s="945">
        <v>6630666</v>
      </c>
      <c r="AT267" s="945">
        <v>1252406</v>
      </c>
      <c r="AU267" s="945">
        <v>0</v>
      </c>
      <c r="AV267" s="945">
        <v>663192</v>
      </c>
      <c r="AW267" s="945">
        <v>536286</v>
      </c>
      <c r="AX267" s="945">
        <v>126906</v>
      </c>
      <c r="AY267" s="945">
        <v>0</v>
      </c>
      <c r="AZ267" s="945">
        <v>8546264</v>
      </c>
      <c r="BA267" s="945">
        <v>7166952</v>
      </c>
      <c r="BB267" s="945">
        <v>1379312</v>
      </c>
      <c r="BC267" s="945">
        <v>0</v>
      </c>
      <c r="BD267" s="945">
        <v>0</v>
      </c>
      <c r="BE267" s="945">
        <v>0</v>
      </c>
      <c r="BF267" s="945">
        <v>0</v>
      </c>
      <c r="BG267" s="945">
        <v>0</v>
      </c>
      <c r="BH267" s="945">
        <v>0</v>
      </c>
      <c r="BI267" s="945">
        <v>0</v>
      </c>
      <c r="BJ267" s="945">
        <v>0</v>
      </c>
      <c r="BK267" s="945">
        <v>0</v>
      </c>
      <c r="BL267" s="945">
        <v>0</v>
      </c>
      <c r="BM267" s="945">
        <v>0</v>
      </c>
      <c r="BN267" s="945">
        <v>0</v>
      </c>
      <c r="BO267" s="945">
        <v>0</v>
      </c>
      <c r="BP267" s="945">
        <v>-2128641</v>
      </c>
      <c r="BQ267" s="945">
        <v>-1702912</v>
      </c>
      <c r="BR267" s="945">
        <v>-425728</v>
      </c>
      <c r="BS267" s="945">
        <v>0</v>
      </c>
      <c r="BT267" s="945">
        <v>-4257281</v>
      </c>
      <c r="BU267" s="945">
        <v>69199385</v>
      </c>
      <c r="BV267" s="945">
        <v>347951</v>
      </c>
      <c r="BW267" s="945">
        <v>-69649</v>
      </c>
      <c r="BX267" s="945">
        <v>-66554</v>
      </c>
      <c r="BY267" s="945">
        <v>603</v>
      </c>
      <c r="BZ267" s="945">
        <v>73126</v>
      </c>
      <c r="CA267" s="945">
        <v>-4887740</v>
      </c>
      <c r="CB267" s="945">
        <v>0</v>
      </c>
      <c r="CC267" s="945">
        <v>-4364361</v>
      </c>
      <c r="CD267" s="945">
        <v>-6544721</v>
      </c>
      <c r="CE267" s="945">
        <v>-10909082</v>
      </c>
      <c r="CF267" s="945">
        <v>-3927159</v>
      </c>
      <c r="CG267" s="945">
        <v>-1963578</v>
      </c>
      <c r="CH267" s="945">
        <v>-1570865</v>
      </c>
      <c r="CI267" s="945">
        <v>-392717</v>
      </c>
      <c r="CJ267" s="945">
        <v>0</v>
      </c>
      <c r="CK267" s="945">
        <v>-2560292</v>
      </c>
      <c r="CL267" s="945">
        <v>2062683</v>
      </c>
      <c r="CM267" s="945">
        <v>-7748023</v>
      </c>
      <c r="CN267" s="945">
        <v>-100202</v>
      </c>
      <c r="CO267" s="945">
        <v>-20081</v>
      </c>
      <c r="CP267" s="945">
        <v>-9575</v>
      </c>
      <c r="CQ267" s="945">
        <v>-5644</v>
      </c>
      <c r="CR267" s="945">
        <v>0</v>
      </c>
      <c r="CS267" s="945">
        <v>-1674198</v>
      </c>
      <c r="CT267" s="945">
        <v>-178989</v>
      </c>
      <c r="CU267" s="945">
        <v>-6445</v>
      </c>
      <c r="CV267" s="945">
        <v>-6263</v>
      </c>
      <c r="CW267" s="945">
        <v>0</v>
      </c>
      <c r="CX267" s="945">
        <v>0</v>
      </c>
      <c r="CY267" s="945">
        <v>-3257754</v>
      </c>
      <c r="CZ267" s="945">
        <v>-189018</v>
      </c>
      <c r="DA267" s="945">
        <v>67178039</v>
      </c>
      <c r="DB267" s="945">
        <v>97798432</v>
      </c>
      <c r="DC267" s="945">
        <v>73837166</v>
      </c>
      <c r="DD267" s="945">
        <v>0</v>
      </c>
      <c r="DE267" s="945">
        <v>7903725</v>
      </c>
      <c r="DF267" s="945">
        <v>-6156987</v>
      </c>
      <c r="DG267" s="945">
        <v>0</v>
      </c>
      <c r="DH267" s="945">
        <v>-3444338</v>
      </c>
      <c r="DI267" s="945">
        <v>-4705178</v>
      </c>
      <c r="DJ267" s="205"/>
      <c r="DK267" s="205"/>
      <c r="DL267" t="s">
        <v>913</v>
      </c>
      <c r="DM267" t="s">
        <v>914</v>
      </c>
      <c r="DN267" s="1419" t="s">
        <v>5499</v>
      </c>
      <c r="DO267" s="194" t="s">
        <v>4434</v>
      </c>
      <c r="DP267" s="1253" t="s">
        <v>4468</v>
      </c>
    </row>
    <row r="268" spans="1:120" s="194" customFormat="1" x14ac:dyDescent="0.25">
      <c r="A268" s="199">
        <v>264</v>
      </c>
      <c r="B268" s="706" t="s">
        <v>601</v>
      </c>
      <c r="C268" s="1255" t="s">
        <v>602</v>
      </c>
      <c r="D268" s="945">
        <v>463984</v>
      </c>
      <c r="E268" s="945">
        <v>1733350</v>
      </c>
      <c r="F268" s="945">
        <v>42985</v>
      </c>
      <c r="G268" s="945">
        <v>463984</v>
      </c>
      <c r="H268" s="945">
        <v>343544</v>
      </c>
      <c r="I268" s="945">
        <v>1278654</v>
      </c>
      <c r="J268" s="945">
        <v>0</v>
      </c>
      <c r="K268" s="945">
        <v>0</v>
      </c>
      <c r="L268" s="945">
        <v>0</v>
      </c>
      <c r="M268" s="945">
        <v>0</v>
      </c>
      <c r="N268" s="945">
        <v>279715</v>
      </c>
      <c r="O268" s="945">
        <v>0</v>
      </c>
      <c r="P268" s="945">
        <v>0</v>
      </c>
      <c r="Q268" s="945">
        <v>0</v>
      </c>
      <c r="R268" s="945">
        <v>46938450</v>
      </c>
      <c r="S268" s="945">
        <v>33250</v>
      </c>
      <c r="T268" s="945">
        <v>4718840</v>
      </c>
      <c r="U268" s="945">
        <v>0</v>
      </c>
      <c r="V268" s="945">
        <v>96303</v>
      </c>
      <c r="W268" s="945">
        <v>299430</v>
      </c>
      <c r="X268" s="945">
        <v>0</v>
      </c>
      <c r="Y268" s="945">
        <v>6102</v>
      </c>
      <c r="Z268" s="945">
        <v>0</v>
      </c>
      <c r="AA268" s="945">
        <v>0</v>
      </c>
      <c r="AB268" s="945">
        <v>0</v>
      </c>
      <c r="AC268" s="945">
        <v>0</v>
      </c>
      <c r="AD268" s="945">
        <v>0</v>
      </c>
      <c r="AE268" s="945">
        <v>0</v>
      </c>
      <c r="AF268" s="945">
        <v>3263</v>
      </c>
      <c r="AG268" s="945">
        <v>0</v>
      </c>
      <c r="AH268" s="945">
        <v>67</v>
      </c>
      <c r="AI268" s="945">
        <v>0</v>
      </c>
      <c r="AJ268" s="945">
        <v>0</v>
      </c>
      <c r="AK268" s="945">
        <v>0</v>
      </c>
      <c r="AL268" s="945">
        <v>605187</v>
      </c>
      <c r="AM268" s="945">
        <v>0</v>
      </c>
      <c r="AN268" s="945">
        <v>12351</v>
      </c>
      <c r="AO268" s="945">
        <v>5298335</v>
      </c>
      <c r="AP268" s="945">
        <v>0</v>
      </c>
      <c r="AQ268" s="945">
        <v>108129</v>
      </c>
      <c r="AR268" s="945">
        <v>13753176</v>
      </c>
      <c r="AS268" s="945">
        <v>13484783</v>
      </c>
      <c r="AT268" s="945">
        <v>0</v>
      </c>
      <c r="AU268" s="945">
        <v>268393</v>
      </c>
      <c r="AV268" s="945">
        <v>2491215</v>
      </c>
      <c r="AW268" s="945">
        <v>2441391</v>
      </c>
      <c r="AX268" s="945">
        <v>0</v>
      </c>
      <c r="AY268" s="945">
        <v>49824</v>
      </c>
      <c r="AZ268" s="945">
        <v>16244391</v>
      </c>
      <c r="BA268" s="945">
        <v>15926174</v>
      </c>
      <c r="BB268" s="945">
        <v>0</v>
      </c>
      <c r="BC268" s="945">
        <v>318217</v>
      </c>
      <c r="BD268" s="945">
        <v>0</v>
      </c>
      <c r="BE268" s="945">
        <v>0</v>
      </c>
      <c r="BF268" s="945">
        <v>0</v>
      </c>
      <c r="BG268" s="945">
        <v>0</v>
      </c>
      <c r="BH268" s="945">
        <v>0</v>
      </c>
      <c r="BI268" s="945">
        <v>0</v>
      </c>
      <c r="BJ268" s="945">
        <v>0</v>
      </c>
      <c r="BK268" s="945">
        <v>0</v>
      </c>
      <c r="BL268" s="945">
        <v>0</v>
      </c>
      <c r="BM268" s="945">
        <v>0</v>
      </c>
      <c r="BN268" s="945">
        <v>0</v>
      </c>
      <c r="BO268" s="945">
        <v>0</v>
      </c>
      <c r="BP268" s="945">
        <v>-2655334</v>
      </c>
      <c r="BQ268" s="945">
        <v>-2602227</v>
      </c>
      <c r="BR268" s="945">
        <v>0</v>
      </c>
      <c r="BS268" s="945">
        <v>-53107</v>
      </c>
      <c r="BT268" s="945">
        <v>-5310668</v>
      </c>
      <c r="BU268" s="945">
        <v>148871706</v>
      </c>
      <c r="BV268" s="945">
        <v>-1473886</v>
      </c>
      <c r="BW268" s="945">
        <v>0</v>
      </c>
      <c r="BX268" s="945">
        <v>603730</v>
      </c>
      <c r="BY268" s="945">
        <v>0</v>
      </c>
      <c r="BZ268" s="945">
        <v>58886</v>
      </c>
      <c r="CA268" s="945">
        <v>-3403104</v>
      </c>
      <c r="CB268" s="945">
        <v>0</v>
      </c>
      <c r="CC268" s="945">
        <v>-6444563</v>
      </c>
      <c r="CD268" s="945">
        <v>-894169</v>
      </c>
      <c r="CE268" s="945">
        <v>-7338732</v>
      </c>
      <c r="CF268" s="945">
        <v>-5603585</v>
      </c>
      <c r="CG268" s="945">
        <v>-2801793</v>
      </c>
      <c r="CH268" s="945">
        <v>-2745757</v>
      </c>
      <c r="CI268" s="945">
        <v>0</v>
      </c>
      <c r="CJ268" s="945">
        <v>-56035</v>
      </c>
      <c r="CK268" s="945">
        <v>-14128455</v>
      </c>
      <c r="CL268" s="945">
        <v>3577069</v>
      </c>
      <c r="CM268" s="945">
        <v>-8747484</v>
      </c>
      <c r="CN268" s="945">
        <v>-21094</v>
      </c>
      <c r="CO268" s="945">
        <v>-12982</v>
      </c>
      <c r="CP268" s="945">
        <v>0</v>
      </c>
      <c r="CQ268" s="945">
        <v>0</v>
      </c>
      <c r="CR268" s="945">
        <v>-50411</v>
      </c>
      <c r="CS268" s="945">
        <v>-3525898</v>
      </c>
      <c r="CT268" s="945">
        <v>-652899</v>
      </c>
      <c r="CU268" s="945">
        <v>-319049</v>
      </c>
      <c r="CV268" s="945">
        <v>0</v>
      </c>
      <c r="CW268" s="945">
        <v>0</v>
      </c>
      <c r="CX268" s="945">
        <v>0</v>
      </c>
      <c r="CY268" s="945">
        <v>-9773368</v>
      </c>
      <c r="CZ268" s="945">
        <v>-301446</v>
      </c>
      <c r="DA268" s="945">
        <v>135133458</v>
      </c>
      <c r="DB268" s="945">
        <v>175667649</v>
      </c>
      <c r="DC268" s="945">
        <v>135778362</v>
      </c>
      <c r="DD268" s="945">
        <v>-1380016</v>
      </c>
      <c r="DE268" s="945">
        <v>5736929</v>
      </c>
      <c r="DF268" s="945">
        <v>-2075503</v>
      </c>
      <c r="DG268" s="945">
        <v>-571135</v>
      </c>
      <c r="DH268" s="945">
        <v>-2821294</v>
      </c>
      <c r="DI268" s="945">
        <v>-5603585</v>
      </c>
      <c r="DJ268" s="205"/>
      <c r="DK268" s="205"/>
      <c r="DL268" t="s">
        <v>914</v>
      </c>
      <c r="DM268" t="s">
        <v>913</v>
      </c>
      <c r="DN268" s="1419" t="s">
        <v>5499</v>
      </c>
      <c r="DO268" s="194" t="s">
        <v>4435</v>
      </c>
      <c r="DP268" s="1253" t="s">
        <v>4472</v>
      </c>
    </row>
    <row r="269" spans="1:120" s="194" customFormat="1" x14ac:dyDescent="0.25">
      <c r="A269" s="779">
        <v>265</v>
      </c>
      <c r="B269" s="706" t="s">
        <v>603</v>
      </c>
      <c r="C269" s="1255" t="s">
        <v>604</v>
      </c>
      <c r="D269" s="945">
        <v>317567</v>
      </c>
      <c r="E269" s="945">
        <v>3175554</v>
      </c>
      <c r="F269" s="945">
        <v>3501</v>
      </c>
      <c r="G269" s="945">
        <v>317567</v>
      </c>
      <c r="H269" s="945">
        <v>184046</v>
      </c>
      <c r="I269" s="945">
        <v>0</v>
      </c>
      <c r="J269" s="945">
        <v>0</v>
      </c>
      <c r="K269" s="945">
        <v>0</v>
      </c>
      <c r="L269" s="945">
        <v>0</v>
      </c>
      <c r="M269" s="945">
        <v>0</v>
      </c>
      <c r="N269" s="945">
        <v>0</v>
      </c>
      <c r="O269" s="945">
        <v>0</v>
      </c>
      <c r="P269" s="945">
        <v>0</v>
      </c>
      <c r="Q269" s="945">
        <v>0</v>
      </c>
      <c r="R269" s="945">
        <v>25592750</v>
      </c>
      <c r="S269" s="945">
        <v>78750</v>
      </c>
      <c r="T269" s="945">
        <v>6404346</v>
      </c>
      <c r="U269" s="945">
        <v>0</v>
      </c>
      <c r="V269" s="945">
        <v>64600</v>
      </c>
      <c r="W269" s="945">
        <v>330402</v>
      </c>
      <c r="X269" s="945">
        <v>0</v>
      </c>
      <c r="Y269" s="945">
        <v>3327</v>
      </c>
      <c r="Z269" s="945">
        <v>0</v>
      </c>
      <c r="AA269" s="945">
        <v>0</v>
      </c>
      <c r="AB269" s="945">
        <v>0</v>
      </c>
      <c r="AC269" s="945">
        <v>0</v>
      </c>
      <c r="AD269" s="945">
        <v>0</v>
      </c>
      <c r="AE269" s="945">
        <v>0</v>
      </c>
      <c r="AF269" s="945">
        <v>0</v>
      </c>
      <c r="AG269" s="945">
        <v>0</v>
      </c>
      <c r="AH269" s="945">
        <v>0</v>
      </c>
      <c r="AI269" s="945">
        <v>0</v>
      </c>
      <c r="AJ269" s="945">
        <v>0</v>
      </c>
      <c r="AK269" s="945">
        <v>0</v>
      </c>
      <c r="AL269" s="945">
        <v>1077616</v>
      </c>
      <c r="AM269" s="945">
        <v>0</v>
      </c>
      <c r="AN269" s="945">
        <v>10885</v>
      </c>
      <c r="AO269" s="945">
        <v>3938767</v>
      </c>
      <c r="AP269" s="945">
        <v>0</v>
      </c>
      <c r="AQ269" s="945">
        <v>39115</v>
      </c>
      <c r="AR269" s="945">
        <v>15098897</v>
      </c>
      <c r="AS269" s="945">
        <v>14948229</v>
      </c>
      <c r="AT269" s="945">
        <v>0</v>
      </c>
      <c r="AU269" s="945">
        <v>150668</v>
      </c>
      <c r="AV269" s="945">
        <v>2751564</v>
      </c>
      <c r="AW269" s="945">
        <v>2724181</v>
      </c>
      <c r="AX269" s="945">
        <v>0</v>
      </c>
      <c r="AY269" s="945">
        <v>27383</v>
      </c>
      <c r="AZ269" s="945">
        <v>17850461</v>
      </c>
      <c r="BA269" s="945">
        <v>17672410</v>
      </c>
      <c r="BB269" s="945">
        <v>0</v>
      </c>
      <c r="BC269" s="945">
        <v>178051</v>
      </c>
      <c r="BD269" s="945">
        <v>0</v>
      </c>
      <c r="BE269" s="945">
        <v>0</v>
      </c>
      <c r="BF269" s="945">
        <v>0</v>
      </c>
      <c r="BG269" s="945">
        <v>0</v>
      </c>
      <c r="BH269" s="945">
        <v>0</v>
      </c>
      <c r="BI269" s="945">
        <v>0</v>
      </c>
      <c r="BJ269" s="945">
        <v>0</v>
      </c>
      <c r="BK269" s="945">
        <v>0</v>
      </c>
      <c r="BL269" s="945">
        <v>0</v>
      </c>
      <c r="BM269" s="945">
        <v>0</v>
      </c>
      <c r="BN269" s="945">
        <v>0</v>
      </c>
      <c r="BO269" s="945">
        <v>0</v>
      </c>
      <c r="BP269" s="945">
        <v>0</v>
      </c>
      <c r="BQ269" s="945">
        <v>-5217828</v>
      </c>
      <c r="BR269" s="945">
        <v>0</v>
      </c>
      <c r="BS269" s="945">
        <v>-52705</v>
      </c>
      <c r="BT269" s="945">
        <v>-5270533</v>
      </c>
      <c r="BU269" s="945">
        <v>79746636</v>
      </c>
      <c r="BV269" s="945">
        <v>144282</v>
      </c>
      <c r="BW269" s="945">
        <v>0</v>
      </c>
      <c r="BX269" s="945">
        <v>0</v>
      </c>
      <c r="BY269" s="945">
        <v>0</v>
      </c>
      <c r="BZ269" s="945">
        <v>7964</v>
      </c>
      <c r="CA269" s="945">
        <v>-4872620</v>
      </c>
      <c r="CB269" s="945">
        <v>0</v>
      </c>
      <c r="CC269" s="945">
        <v>-3449179</v>
      </c>
      <c r="CD269" s="945">
        <v>-1696339</v>
      </c>
      <c r="CE269" s="945">
        <v>-5145518</v>
      </c>
      <c r="CF269" s="945">
        <v>-2624311</v>
      </c>
      <c r="CG269" s="945">
        <v>-83836</v>
      </c>
      <c r="CH269" s="945">
        <v>-2514232</v>
      </c>
      <c r="CI269" s="945">
        <v>0</v>
      </c>
      <c r="CJ269" s="945">
        <v>-26243</v>
      </c>
      <c r="CK269" s="945">
        <v>-9088409</v>
      </c>
      <c r="CL269" s="945">
        <v>1781175</v>
      </c>
      <c r="CM269" s="945">
        <v>-6328847</v>
      </c>
      <c r="CN269" s="945">
        <v>-56967</v>
      </c>
      <c r="CO269" s="945">
        <v>0</v>
      </c>
      <c r="CP269" s="945">
        <v>0</v>
      </c>
      <c r="CQ269" s="945">
        <v>0</v>
      </c>
      <c r="CR269" s="945">
        <v>-2005</v>
      </c>
      <c r="CS269" s="945">
        <v>-2752938</v>
      </c>
      <c r="CT269" s="945">
        <v>-130909</v>
      </c>
      <c r="CU269" s="945">
        <v>-38955</v>
      </c>
      <c r="CV269" s="945">
        <v>-3669</v>
      </c>
      <c r="CW269" s="945">
        <v>0</v>
      </c>
      <c r="CX269" s="945">
        <v>0</v>
      </c>
      <c r="CY269" s="945">
        <v>-3776022</v>
      </c>
      <c r="CZ269" s="945">
        <v>0</v>
      </c>
      <c r="DA269" s="945">
        <v>75269518</v>
      </c>
      <c r="DB269" s="945">
        <v>96676791</v>
      </c>
      <c r="DC269" s="945">
        <v>64530651</v>
      </c>
      <c r="DD269" s="945">
        <v>0</v>
      </c>
      <c r="DE269" s="945">
        <v>12468712</v>
      </c>
      <c r="DF269" s="945">
        <v>-2146171</v>
      </c>
      <c r="DG269" s="945">
        <v>-1433727</v>
      </c>
      <c r="DH269" s="945">
        <v>-3376145</v>
      </c>
      <c r="DI269" s="945">
        <v>-2624311</v>
      </c>
      <c r="DJ269" s="205"/>
      <c r="DK269" s="205"/>
      <c r="DL269" t="s">
        <v>913</v>
      </c>
      <c r="DM269" t="s">
        <v>913</v>
      </c>
      <c r="DN269" s="1419" t="s">
        <v>5499</v>
      </c>
      <c r="DO269" s="194" t="s">
        <v>4436</v>
      </c>
      <c r="DP269" s="1253" t="s">
        <v>4474</v>
      </c>
    </row>
    <row r="270" spans="1:120" s="194" customFormat="1" x14ac:dyDescent="0.25">
      <c r="A270" s="199">
        <v>266</v>
      </c>
      <c r="B270" s="706" t="s">
        <v>605</v>
      </c>
      <c r="C270" s="1255" t="s">
        <v>606</v>
      </c>
      <c r="D270" s="945">
        <v>277379</v>
      </c>
      <c r="E270" s="945">
        <v>2254627</v>
      </c>
      <c r="F270" s="945">
        <v>0</v>
      </c>
      <c r="G270" s="945">
        <v>277379</v>
      </c>
      <c r="H270" s="945">
        <v>0</v>
      </c>
      <c r="I270" s="945">
        <v>0</v>
      </c>
      <c r="J270" s="945">
        <v>0</v>
      </c>
      <c r="K270" s="945">
        <v>0</v>
      </c>
      <c r="L270" s="945">
        <v>0</v>
      </c>
      <c r="M270" s="945">
        <v>0</v>
      </c>
      <c r="N270" s="945">
        <v>0</v>
      </c>
      <c r="O270" s="945">
        <v>0</v>
      </c>
      <c r="P270" s="945">
        <v>0</v>
      </c>
      <c r="Q270" s="945">
        <v>0</v>
      </c>
      <c r="R270" s="945">
        <v>19409750</v>
      </c>
      <c r="S270" s="945">
        <v>0</v>
      </c>
      <c r="T270" s="945">
        <v>2180165</v>
      </c>
      <c r="U270" s="945">
        <v>2688871</v>
      </c>
      <c r="V270" s="945">
        <v>0</v>
      </c>
      <c r="W270" s="945">
        <v>75698</v>
      </c>
      <c r="X270" s="945">
        <v>93361</v>
      </c>
      <c r="Y270" s="945">
        <v>0</v>
      </c>
      <c r="Z270" s="945">
        <v>0</v>
      </c>
      <c r="AA270" s="945">
        <v>0</v>
      </c>
      <c r="AB270" s="945">
        <v>0</v>
      </c>
      <c r="AC270" s="945">
        <v>0</v>
      </c>
      <c r="AD270" s="945">
        <v>0</v>
      </c>
      <c r="AE270" s="945">
        <v>0</v>
      </c>
      <c r="AF270" s="945">
        <v>0</v>
      </c>
      <c r="AG270" s="945">
        <v>0</v>
      </c>
      <c r="AH270" s="945">
        <v>0</v>
      </c>
      <c r="AI270" s="945">
        <v>0</v>
      </c>
      <c r="AJ270" s="945">
        <v>0</v>
      </c>
      <c r="AK270" s="945">
        <v>0</v>
      </c>
      <c r="AL270" s="945">
        <v>563833</v>
      </c>
      <c r="AM270" s="945">
        <v>695394</v>
      </c>
      <c r="AN270" s="945">
        <v>0</v>
      </c>
      <c r="AO270" s="945">
        <v>3527218</v>
      </c>
      <c r="AP270" s="945">
        <v>4350235</v>
      </c>
      <c r="AQ270" s="945">
        <v>0</v>
      </c>
      <c r="AR270" s="945">
        <v>7888393</v>
      </c>
      <c r="AS270" s="945">
        <v>3532116</v>
      </c>
      <c r="AT270" s="945">
        <v>4356277</v>
      </c>
      <c r="AU270" s="945">
        <v>0</v>
      </c>
      <c r="AV270" s="945">
        <v>3303723</v>
      </c>
      <c r="AW270" s="945">
        <v>1479279</v>
      </c>
      <c r="AX270" s="945">
        <v>1824444</v>
      </c>
      <c r="AY270" s="945">
        <v>0</v>
      </c>
      <c r="AZ270" s="945">
        <v>11192116</v>
      </c>
      <c r="BA270" s="945">
        <v>5011395</v>
      </c>
      <c r="BB270" s="945">
        <v>6180721</v>
      </c>
      <c r="BC270" s="945">
        <v>0</v>
      </c>
      <c r="BD270" s="945">
        <v>0</v>
      </c>
      <c r="BE270" s="945">
        <v>0</v>
      </c>
      <c r="BF270" s="945">
        <v>0</v>
      </c>
      <c r="BG270" s="945">
        <v>0</v>
      </c>
      <c r="BH270" s="945">
        <v>0</v>
      </c>
      <c r="BI270" s="945">
        <v>0</v>
      </c>
      <c r="BJ270" s="945">
        <v>0</v>
      </c>
      <c r="BK270" s="945">
        <v>0</v>
      </c>
      <c r="BL270" s="945">
        <v>0</v>
      </c>
      <c r="BM270" s="945">
        <v>0</v>
      </c>
      <c r="BN270" s="945">
        <v>0</v>
      </c>
      <c r="BO270" s="945">
        <v>0</v>
      </c>
      <c r="BP270" s="945">
        <v>321665</v>
      </c>
      <c r="BQ270" s="945">
        <v>292423</v>
      </c>
      <c r="BR270" s="945">
        <v>360655</v>
      </c>
      <c r="BS270" s="945">
        <v>0</v>
      </c>
      <c r="BT270" s="945">
        <v>974743</v>
      </c>
      <c r="BU270" s="945">
        <v>61400665</v>
      </c>
      <c r="BV270" s="945">
        <v>-1588760</v>
      </c>
      <c r="BW270" s="945">
        <v>0</v>
      </c>
      <c r="BX270" s="945">
        <v>0</v>
      </c>
      <c r="BY270" s="945">
        <v>0</v>
      </c>
      <c r="BZ270" s="945">
        <v>45788</v>
      </c>
      <c r="CA270" s="945">
        <v>-10410161</v>
      </c>
      <c r="CB270" s="945">
        <v>0</v>
      </c>
      <c r="CC270" s="945">
        <v>-4422009</v>
      </c>
      <c r="CD270" s="945">
        <v>-1000000</v>
      </c>
      <c r="CE270" s="945">
        <v>-5422009</v>
      </c>
      <c r="CF270" s="945">
        <v>1401937</v>
      </c>
      <c r="CG270" s="945">
        <v>433471</v>
      </c>
      <c r="CH270" s="945">
        <v>439250</v>
      </c>
      <c r="CI270" s="945">
        <v>529217</v>
      </c>
      <c r="CJ270" s="945">
        <v>0</v>
      </c>
      <c r="CK270" s="945">
        <v>-8388047</v>
      </c>
      <c r="CL270" s="945">
        <v>1502595</v>
      </c>
      <c r="CM270" s="945">
        <v>-7735387</v>
      </c>
      <c r="CN270" s="945">
        <v>-49115</v>
      </c>
      <c r="CO270" s="945">
        <v>0</v>
      </c>
      <c r="CP270" s="945">
        <v>0</v>
      </c>
      <c r="CQ270" s="945">
        <v>0</v>
      </c>
      <c r="CR270" s="945">
        <v>0</v>
      </c>
      <c r="CS270" s="945">
        <v>-1916814</v>
      </c>
      <c r="CT270" s="945">
        <v>-270790</v>
      </c>
      <c r="CU270" s="945">
        <v>-175996</v>
      </c>
      <c r="CV270" s="945">
        <v>-717</v>
      </c>
      <c r="CW270" s="945">
        <v>0</v>
      </c>
      <c r="CX270" s="945">
        <v>0</v>
      </c>
      <c r="CY270" s="945">
        <v>-11023587</v>
      </c>
      <c r="CZ270" s="945">
        <v>0</v>
      </c>
      <c r="DA270" s="945">
        <v>59161564</v>
      </c>
      <c r="DB270" s="945">
        <v>92780210</v>
      </c>
      <c r="DC270" s="945">
        <v>56009482</v>
      </c>
      <c r="DD270" s="945">
        <v>-644114</v>
      </c>
      <c r="DE270" s="945">
        <v>13124778</v>
      </c>
      <c r="DF270" s="945">
        <v>-4328807</v>
      </c>
      <c r="DG270" s="945">
        <v>-366798</v>
      </c>
      <c r="DH270" s="945">
        <v>-3662160</v>
      </c>
      <c r="DI270" s="945">
        <v>1401937</v>
      </c>
      <c r="DJ270" s="205"/>
      <c r="DK270" s="205"/>
      <c r="DL270" t="s">
        <v>913</v>
      </c>
      <c r="DM270" t="s">
        <v>913</v>
      </c>
      <c r="DN270" s="1419" t="s">
        <v>5499</v>
      </c>
      <c r="DO270" s="194" t="s">
        <v>4437</v>
      </c>
      <c r="DP270" s="1253" t="s">
        <v>4471</v>
      </c>
    </row>
    <row r="271" spans="1:120" s="194" customFormat="1" x14ac:dyDescent="0.25">
      <c r="A271" s="779">
        <v>267</v>
      </c>
      <c r="B271" s="706" t="s">
        <v>607</v>
      </c>
      <c r="C271" s="1255" t="s">
        <v>608</v>
      </c>
      <c r="D271" s="945">
        <v>426738</v>
      </c>
      <c r="E271" s="945">
        <v>2753184</v>
      </c>
      <c r="F271" s="945">
        <v>115176</v>
      </c>
      <c r="G271" s="945">
        <v>426738</v>
      </c>
      <c r="H271" s="945">
        <v>14015824</v>
      </c>
      <c r="I271" s="945">
        <v>0</v>
      </c>
      <c r="J271" s="945">
        <v>0</v>
      </c>
      <c r="K271" s="945">
        <v>0</v>
      </c>
      <c r="L271" s="945">
        <v>0</v>
      </c>
      <c r="M271" s="945">
        <v>0</v>
      </c>
      <c r="N271" s="945">
        <v>0</v>
      </c>
      <c r="O271" s="945">
        <v>0</v>
      </c>
      <c r="P271" s="945">
        <v>0</v>
      </c>
      <c r="Q271" s="945">
        <v>0</v>
      </c>
      <c r="R271" s="945">
        <v>35833750</v>
      </c>
      <c r="S271" s="945">
        <v>1331350</v>
      </c>
      <c r="T271" s="945">
        <v>1790913</v>
      </c>
      <c r="U271" s="945">
        <v>2045116</v>
      </c>
      <c r="V271" s="945">
        <v>0</v>
      </c>
      <c r="W271" s="945">
        <v>157059</v>
      </c>
      <c r="X271" s="945">
        <v>172360</v>
      </c>
      <c r="Y271" s="945">
        <v>0</v>
      </c>
      <c r="Z271" s="945">
        <v>0</v>
      </c>
      <c r="AA271" s="945">
        <v>0</v>
      </c>
      <c r="AB271" s="945">
        <v>0</v>
      </c>
      <c r="AC271" s="945">
        <v>0</v>
      </c>
      <c r="AD271" s="945">
        <v>0</v>
      </c>
      <c r="AE271" s="945">
        <v>0</v>
      </c>
      <c r="AF271" s="945">
        <v>0</v>
      </c>
      <c r="AG271" s="945">
        <v>0</v>
      </c>
      <c r="AH271" s="945">
        <v>0</v>
      </c>
      <c r="AI271" s="945">
        <v>0</v>
      </c>
      <c r="AJ271" s="945">
        <v>0</v>
      </c>
      <c r="AK271" s="945">
        <v>0</v>
      </c>
      <c r="AL271" s="945">
        <v>234785</v>
      </c>
      <c r="AM271" s="945">
        <v>247699</v>
      </c>
      <c r="AN271" s="945">
        <v>0</v>
      </c>
      <c r="AO271" s="945">
        <v>6741173</v>
      </c>
      <c r="AP271" s="945">
        <v>7131821</v>
      </c>
      <c r="AQ271" s="945">
        <v>0</v>
      </c>
      <c r="AR271" s="945">
        <v>16202347</v>
      </c>
      <c r="AS271" s="945">
        <v>8606269</v>
      </c>
      <c r="AT271" s="945">
        <v>7596078</v>
      </c>
      <c r="AU271" s="945">
        <v>0</v>
      </c>
      <c r="AV271" s="945">
        <v>4051922</v>
      </c>
      <c r="AW271" s="945">
        <v>1930609</v>
      </c>
      <c r="AX271" s="945">
        <v>2121313</v>
      </c>
      <c r="AY271" s="945">
        <v>0</v>
      </c>
      <c r="AZ271" s="945">
        <v>20254269</v>
      </c>
      <c r="BA271" s="945">
        <v>10536878</v>
      </c>
      <c r="BB271" s="945">
        <v>9717391</v>
      </c>
      <c r="BC271" s="945">
        <v>0</v>
      </c>
      <c r="BD271" s="945">
        <v>0</v>
      </c>
      <c r="BE271" s="945">
        <v>0</v>
      </c>
      <c r="BF271" s="945">
        <v>0</v>
      </c>
      <c r="BG271" s="945">
        <v>0</v>
      </c>
      <c r="BH271" s="945">
        <v>0</v>
      </c>
      <c r="BI271" s="945">
        <v>0</v>
      </c>
      <c r="BJ271" s="945">
        <v>0</v>
      </c>
      <c r="BK271" s="945">
        <v>0</v>
      </c>
      <c r="BL271" s="945">
        <v>0</v>
      </c>
      <c r="BM271" s="945">
        <v>0</v>
      </c>
      <c r="BN271" s="945">
        <v>0</v>
      </c>
      <c r="BO271" s="945">
        <v>0</v>
      </c>
      <c r="BP271" s="945">
        <v>-6454937</v>
      </c>
      <c r="BQ271" s="945">
        <v>-5868125</v>
      </c>
      <c r="BR271" s="945">
        <v>-7237354</v>
      </c>
      <c r="BS271" s="945">
        <v>0</v>
      </c>
      <c r="BT271" s="945">
        <v>-19560416</v>
      </c>
      <c r="BU271" s="945">
        <v>110008831</v>
      </c>
      <c r="BV271" s="945">
        <v>-1397000</v>
      </c>
      <c r="BW271" s="945">
        <v>-102000</v>
      </c>
      <c r="BX271" s="945">
        <v>0</v>
      </c>
      <c r="BY271" s="945">
        <v>0</v>
      </c>
      <c r="BZ271" s="945">
        <v>123237</v>
      </c>
      <c r="CA271" s="945">
        <v>-12219000</v>
      </c>
      <c r="CB271" s="945">
        <v>0</v>
      </c>
      <c r="CC271" s="945">
        <v>-16641915</v>
      </c>
      <c r="CD271" s="945">
        <v>-1312596</v>
      </c>
      <c r="CE271" s="945">
        <v>-17954511</v>
      </c>
      <c r="CF271" s="945">
        <v>-15128287</v>
      </c>
      <c r="CG271" s="945">
        <v>-4992222</v>
      </c>
      <c r="CH271" s="945">
        <v>-4538486</v>
      </c>
      <c r="CI271" s="945">
        <v>-5597579</v>
      </c>
      <c r="CJ271" s="945">
        <v>0</v>
      </c>
      <c r="CK271" s="945">
        <v>-7202153</v>
      </c>
      <c r="CL271" s="945">
        <v>3244370</v>
      </c>
      <c r="CM271" s="945">
        <v>-14630990</v>
      </c>
      <c r="CN271" s="945">
        <v>-23394</v>
      </c>
      <c r="CO271" s="945">
        <v>0</v>
      </c>
      <c r="CP271" s="945">
        <v>0</v>
      </c>
      <c r="CQ271" s="945">
        <v>0</v>
      </c>
      <c r="CR271" s="945">
        <v>0</v>
      </c>
      <c r="CS271" s="945">
        <v>-5354647</v>
      </c>
      <c r="CT271" s="945">
        <v>-215175</v>
      </c>
      <c r="CU271" s="945">
        <v>-1203560</v>
      </c>
      <c r="CV271" s="945">
        <v>-844</v>
      </c>
      <c r="CW271" s="945">
        <v>0</v>
      </c>
      <c r="CX271" s="945">
        <v>0</v>
      </c>
      <c r="CY271" s="945">
        <v>-19992149</v>
      </c>
      <c r="CZ271" s="945">
        <v>0</v>
      </c>
      <c r="DA271" s="945">
        <v>99109588</v>
      </c>
      <c r="DB271" s="945">
        <v>160756128</v>
      </c>
      <c r="DC271" s="945">
        <v>110045393</v>
      </c>
      <c r="DD271" s="945">
        <v>0</v>
      </c>
      <c r="DE271" s="945">
        <v>25146868</v>
      </c>
      <c r="DF271" s="945">
        <v>-13003191</v>
      </c>
      <c r="DG271" s="945">
        <v>0</v>
      </c>
      <c r="DH271" s="945">
        <v>-6645139</v>
      </c>
      <c r="DI271" s="945">
        <v>-15128287</v>
      </c>
      <c r="DJ271" s="205"/>
      <c r="DK271" s="205"/>
      <c r="DL271" t="s">
        <v>913</v>
      </c>
      <c r="DM271" t="s">
        <v>913</v>
      </c>
      <c r="DN271" s="1419" t="s">
        <v>5499</v>
      </c>
      <c r="DO271" s="194" t="s">
        <v>4438</v>
      </c>
      <c r="DP271" s="1253" t="s">
        <v>4471</v>
      </c>
    </row>
    <row r="272" spans="1:120" s="194" customFormat="1" x14ac:dyDescent="0.25">
      <c r="A272" s="199">
        <v>268</v>
      </c>
      <c r="B272" s="706" t="s">
        <v>729</v>
      </c>
      <c r="C272" s="1255" t="s">
        <v>610</v>
      </c>
      <c r="D272" s="945">
        <v>289290</v>
      </c>
      <c r="E272" s="945">
        <v>2227900</v>
      </c>
      <c r="F272" s="945">
        <v>20691</v>
      </c>
      <c r="G272" s="945">
        <v>289290</v>
      </c>
      <c r="H272" s="945">
        <v>458598</v>
      </c>
      <c r="I272" s="945">
        <v>0</v>
      </c>
      <c r="J272" s="945">
        <v>0</v>
      </c>
      <c r="K272" s="945">
        <v>0</v>
      </c>
      <c r="L272" s="945">
        <v>0</v>
      </c>
      <c r="M272" s="945">
        <v>0</v>
      </c>
      <c r="N272" s="945">
        <v>320500</v>
      </c>
      <c r="O272" s="945">
        <v>0</v>
      </c>
      <c r="P272" s="945">
        <v>0</v>
      </c>
      <c r="Q272" s="945">
        <v>0</v>
      </c>
      <c r="R272" s="945">
        <v>30718150</v>
      </c>
      <c r="S272" s="945">
        <v>275500</v>
      </c>
      <c r="T272" s="945">
        <v>2430982</v>
      </c>
      <c r="U272" s="945">
        <v>0</v>
      </c>
      <c r="V272" s="945">
        <v>49200</v>
      </c>
      <c r="W272" s="945">
        <v>199256</v>
      </c>
      <c r="X272" s="945">
        <v>0</v>
      </c>
      <c r="Y272" s="945">
        <v>3993</v>
      </c>
      <c r="Z272" s="945">
        <v>0</v>
      </c>
      <c r="AA272" s="945">
        <v>0</v>
      </c>
      <c r="AB272" s="945">
        <v>0</v>
      </c>
      <c r="AC272" s="945">
        <v>294</v>
      </c>
      <c r="AD272" s="945">
        <v>0</v>
      </c>
      <c r="AE272" s="945">
        <v>6</v>
      </c>
      <c r="AF272" s="945">
        <v>0</v>
      </c>
      <c r="AG272" s="945">
        <v>0</v>
      </c>
      <c r="AH272" s="945">
        <v>0</v>
      </c>
      <c r="AI272" s="945">
        <v>0</v>
      </c>
      <c r="AJ272" s="945">
        <v>0</v>
      </c>
      <c r="AK272" s="945">
        <v>0</v>
      </c>
      <c r="AL272" s="945">
        <v>290553</v>
      </c>
      <c r="AM272" s="945">
        <v>0</v>
      </c>
      <c r="AN272" s="945">
        <v>5930</v>
      </c>
      <c r="AO272" s="945">
        <v>3871122</v>
      </c>
      <c r="AP272" s="945">
        <v>0</v>
      </c>
      <c r="AQ272" s="945">
        <v>78897</v>
      </c>
      <c r="AR272" s="945">
        <v>10480240</v>
      </c>
      <c r="AS272" s="945">
        <v>10273314</v>
      </c>
      <c r="AT272" s="945">
        <v>0</v>
      </c>
      <c r="AU272" s="945">
        <v>206926</v>
      </c>
      <c r="AV272" s="945">
        <v>1544426</v>
      </c>
      <c r="AW272" s="945">
        <v>1513664</v>
      </c>
      <c r="AX272" s="945">
        <v>0</v>
      </c>
      <c r="AY272" s="945">
        <v>30762</v>
      </c>
      <c r="AZ272" s="945">
        <v>12024666</v>
      </c>
      <c r="BA272" s="945">
        <v>11786978</v>
      </c>
      <c r="BB272" s="945">
        <v>0</v>
      </c>
      <c r="BC272" s="945">
        <v>237688</v>
      </c>
      <c r="BD272" s="945">
        <v>0</v>
      </c>
      <c r="BE272" s="945">
        <v>0</v>
      </c>
      <c r="BF272" s="945">
        <v>0</v>
      </c>
      <c r="BG272" s="945">
        <v>0</v>
      </c>
      <c r="BH272" s="945">
        <v>0</v>
      </c>
      <c r="BI272" s="945">
        <v>0</v>
      </c>
      <c r="BJ272" s="945">
        <v>0</v>
      </c>
      <c r="BK272" s="945">
        <v>0</v>
      </c>
      <c r="BL272" s="945">
        <v>0</v>
      </c>
      <c r="BM272" s="945">
        <v>0</v>
      </c>
      <c r="BN272" s="945">
        <v>0</v>
      </c>
      <c r="BO272" s="945">
        <v>0</v>
      </c>
      <c r="BP272" s="945">
        <v>0</v>
      </c>
      <c r="BQ272" s="945">
        <v>0</v>
      </c>
      <c r="BR272" s="945">
        <v>0</v>
      </c>
      <c r="BS272" s="945">
        <v>0</v>
      </c>
      <c r="BT272" s="945">
        <v>0</v>
      </c>
      <c r="BU272" s="945">
        <v>113591716</v>
      </c>
      <c r="BV272" s="945">
        <v>-2008876</v>
      </c>
      <c r="BW272" s="945">
        <v>0</v>
      </c>
      <c r="BX272" s="945">
        <v>0</v>
      </c>
      <c r="BY272" s="945">
        <v>0</v>
      </c>
      <c r="BZ272" s="945">
        <v>0</v>
      </c>
      <c r="CA272" s="945">
        <v>-5933645</v>
      </c>
      <c r="CB272" s="945">
        <v>-912648</v>
      </c>
      <c r="CC272" s="945">
        <v>-4365231</v>
      </c>
      <c r="CD272" s="945">
        <v>0</v>
      </c>
      <c r="CE272" s="945">
        <v>-5277879</v>
      </c>
      <c r="CF272" s="945">
        <v>3770801</v>
      </c>
      <c r="CG272" s="945">
        <v>1885399</v>
      </c>
      <c r="CH272" s="945">
        <v>1847693</v>
      </c>
      <c r="CI272" s="945">
        <v>0</v>
      </c>
      <c r="CJ272" s="945">
        <v>37709</v>
      </c>
      <c r="CK272" s="945">
        <v>-6848631</v>
      </c>
      <c r="CL272" s="945">
        <v>2614979</v>
      </c>
      <c r="CM272" s="945">
        <v>-5653305</v>
      </c>
      <c r="CN272" s="945">
        <v>-71727</v>
      </c>
      <c r="CO272" s="945">
        <v>0</v>
      </c>
      <c r="CP272" s="945">
        <v>0</v>
      </c>
      <c r="CQ272" s="945">
        <v>-614</v>
      </c>
      <c r="CR272" s="945">
        <v>-71552</v>
      </c>
      <c r="CS272" s="945">
        <v>-2931921</v>
      </c>
      <c r="CT272" s="945">
        <v>-195544</v>
      </c>
      <c r="CU272" s="945">
        <v>-1070129</v>
      </c>
      <c r="CV272" s="945">
        <v>-4383</v>
      </c>
      <c r="CW272" s="945">
        <v>0</v>
      </c>
      <c r="CX272" s="945">
        <v>-4420</v>
      </c>
      <c r="CY272" s="945">
        <v>-7563692</v>
      </c>
      <c r="CZ272" s="945">
        <v>-400170</v>
      </c>
      <c r="DA272" s="945">
        <v>101766953</v>
      </c>
      <c r="DB272" s="945">
        <v>127567404</v>
      </c>
      <c r="DC272" s="945">
        <v>99706318</v>
      </c>
      <c r="DD272" s="945">
        <v>0</v>
      </c>
      <c r="DE272" s="945">
        <v>22889105</v>
      </c>
      <c r="DF272" s="945">
        <v>-6247460</v>
      </c>
      <c r="DG272" s="945">
        <v>0</v>
      </c>
      <c r="DH272" s="945">
        <v>0</v>
      </c>
      <c r="DI272" s="945">
        <v>3770801</v>
      </c>
      <c r="DJ272" s="205"/>
      <c r="DK272" s="205"/>
      <c r="DL272" t="s">
        <v>913</v>
      </c>
      <c r="DM272" t="s">
        <v>913</v>
      </c>
      <c r="DN272" s="1419" t="s">
        <v>5499</v>
      </c>
      <c r="DO272" s="194" t="s">
        <v>4439</v>
      </c>
      <c r="DP272" s="1253" t="s">
        <v>4475</v>
      </c>
    </row>
    <row r="273" spans="1:120" s="194" customFormat="1" x14ac:dyDescent="0.25">
      <c r="A273" s="779">
        <v>269</v>
      </c>
      <c r="B273" s="706" t="s">
        <v>611</v>
      </c>
      <c r="C273" s="1255" t="s">
        <v>612</v>
      </c>
      <c r="D273" s="945">
        <v>221067</v>
      </c>
      <c r="E273" s="945">
        <v>1641390</v>
      </c>
      <c r="F273" s="945">
        <v>0</v>
      </c>
      <c r="G273" s="945">
        <v>221067</v>
      </c>
      <c r="H273" s="945">
        <v>65393</v>
      </c>
      <c r="I273" s="945">
        <v>1004652</v>
      </c>
      <c r="J273" s="945">
        <v>0</v>
      </c>
      <c r="K273" s="945">
        <v>0</v>
      </c>
      <c r="L273" s="945">
        <v>0</v>
      </c>
      <c r="M273" s="945">
        <v>0</v>
      </c>
      <c r="N273" s="945">
        <v>0</v>
      </c>
      <c r="O273" s="945">
        <v>0</v>
      </c>
      <c r="P273" s="945">
        <v>0</v>
      </c>
      <c r="Q273" s="945">
        <v>0</v>
      </c>
      <c r="R273" s="945">
        <v>24068167</v>
      </c>
      <c r="S273" s="945">
        <v>0</v>
      </c>
      <c r="T273" s="945">
        <v>1463803</v>
      </c>
      <c r="U273" s="945">
        <v>365056</v>
      </c>
      <c r="V273" s="945">
        <v>0</v>
      </c>
      <c r="W273" s="945">
        <v>125154</v>
      </c>
      <c r="X273" s="945">
        <v>31289</v>
      </c>
      <c r="Y273" s="945">
        <v>0</v>
      </c>
      <c r="Z273" s="945">
        <v>0</v>
      </c>
      <c r="AA273" s="945">
        <v>0</v>
      </c>
      <c r="AB273" s="945">
        <v>0</v>
      </c>
      <c r="AC273" s="945">
        <v>5614</v>
      </c>
      <c r="AD273" s="945">
        <v>1403</v>
      </c>
      <c r="AE273" s="945">
        <v>0</v>
      </c>
      <c r="AF273" s="945">
        <v>4011</v>
      </c>
      <c r="AG273" s="945">
        <v>1003</v>
      </c>
      <c r="AH273" s="945">
        <v>0</v>
      </c>
      <c r="AI273" s="945">
        <v>0</v>
      </c>
      <c r="AJ273" s="945">
        <v>0</v>
      </c>
      <c r="AK273" s="945">
        <v>0</v>
      </c>
      <c r="AL273" s="945">
        <v>282908</v>
      </c>
      <c r="AM273" s="945">
        <v>70727</v>
      </c>
      <c r="AN273" s="945">
        <v>0</v>
      </c>
      <c r="AO273" s="945">
        <v>2990732</v>
      </c>
      <c r="AP273" s="945">
        <v>747683</v>
      </c>
      <c r="AQ273" s="945">
        <v>0</v>
      </c>
      <c r="AR273" s="945">
        <v>7217359</v>
      </c>
      <c r="AS273" s="945">
        <v>5812375</v>
      </c>
      <c r="AT273" s="945">
        <v>1404984</v>
      </c>
      <c r="AU273" s="945">
        <v>0</v>
      </c>
      <c r="AV273" s="945">
        <v>1355213</v>
      </c>
      <c r="AW273" s="945">
        <v>1084348</v>
      </c>
      <c r="AX273" s="945">
        <v>270865</v>
      </c>
      <c r="AY273" s="945">
        <v>0</v>
      </c>
      <c r="AZ273" s="945">
        <v>8572572</v>
      </c>
      <c r="BA273" s="945">
        <v>6896723</v>
      </c>
      <c r="BB273" s="945">
        <v>1675849</v>
      </c>
      <c r="BC273" s="945">
        <v>0</v>
      </c>
      <c r="BD273" s="945">
        <v>0</v>
      </c>
      <c r="BE273" s="945">
        <v>0</v>
      </c>
      <c r="BF273" s="945">
        <v>0</v>
      </c>
      <c r="BG273" s="945">
        <v>0</v>
      </c>
      <c r="BH273" s="945">
        <v>0</v>
      </c>
      <c r="BI273" s="945">
        <v>0</v>
      </c>
      <c r="BJ273" s="945">
        <v>0</v>
      </c>
      <c r="BK273" s="945">
        <v>0</v>
      </c>
      <c r="BL273" s="945">
        <v>0</v>
      </c>
      <c r="BM273" s="945">
        <v>0</v>
      </c>
      <c r="BN273" s="945">
        <v>0</v>
      </c>
      <c r="BO273" s="945">
        <v>0</v>
      </c>
      <c r="BP273" s="945">
        <v>-7502539</v>
      </c>
      <c r="BQ273" s="945">
        <v>-6002031</v>
      </c>
      <c r="BR273" s="945">
        <v>-1500508</v>
      </c>
      <c r="BS273" s="945">
        <v>0</v>
      </c>
      <c r="BT273" s="945">
        <v>-15005078</v>
      </c>
      <c r="BU273" s="945">
        <v>77321191</v>
      </c>
      <c r="BV273" s="945">
        <v>-637496</v>
      </c>
      <c r="BW273" s="945">
        <v>0</v>
      </c>
      <c r="BX273" s="945">
        <v>115886</v>
      </c>
      <c r="BY273" s="945">
        <v>0</v>
      </c>
      <c r="BZ273" s="945">
        <v>70181</v>
      </c>
      <c r="CA273" s="945">
        <v>-1702000</v>
      </c>
      <c r="CB273" s="945">
        <v>0</v>
      </c>
      <c r="CC273" s="945">
        <v>-10378652</v>
      </c>
      <c r="CD273" s="945">
        <v>-146889</v>
      </c>
      <c r="CE273" s="945">
        <v>-10525541</v>
      </c>
      <c r="CF273" s="945">
        <v>-14719908</v>
      </c>
      <c r="CG273" s="945">
        <v>-7359956</v>
      </c>
      <c r="CH273" s="945">
        <v>-5887963</v>
      </c>
      <c r="CI273" s="945">
        <v>-1471989</v>
      </c>
      <c r="CJ273" s="945">
        <v>0</v>
      </c>
      <c r="CK273" s="945">
        <v>-5067215</v>
      </c>
      <c r="CL273" s="945">
        <v>1921770</v>
      </c>
      <c r="CM273" s="945">
        <v>-5632834</v>
      </c>
      <c r="CN273" s="945">
        <v>-71623</v>
      </c>
      <c r="CO273" s="945">
        <v>-7520</v>
      </c>
      <c r="CP273" s="945">
        <v>0</v>
      </c>
      <c r="CQ273" s="945">
        <v>-14400</v>
      </c>
      <c r="CR273" s="945">
        <v>-47844</v>
      </c>
      <c r="CS273" s="945">
        <v>-2658508</v>
      </c>
      <c r="CT273" s="945">
        <v>-11217</v>
      </c>
      <c r="CU273" s="945">
        <v>-31471</v>
      </c>
      <c r="CV273" s="945">
        <v>0</v>
      </c>
      <c r="CW273" s="945">
        <v>-11843</v>
      </c>
      <c r="CX273" s="945">
        <v>0</v>
      </c>
      <c r="CY273" s="945">
        <v>-7012049</v>
      </c>
      <c r="CZ273" s="945">
        <v>0</v>
      </c>
      <c r="DA273" s="945">
        <v>72400867</v>
      </c>
      <c r="DB273" s="945">
        <v>94178867</v>
      </c>
      <c r="DC273" s="945">
        <v>69720527</v>
      </c>
      <c r="DD273" s="945">
        <v>-284296</v>
      </c>
      <c r="DE273" s="945">
        <v>1801341</v>
      </c>
      <c r="DF273" s="945">
        <v>-896955</v>
      </c>
      <c r="DG273" s="945">
        <v>0</v>
      </c>
      <c r="DH273" s="945">
        <v>-3891804</v>
      </c>
      <c r="DI273" s="945">
        <v>-14719908</v>
      </c>
      <c r="DJ273" s="205"/>
      <c r="DK273" s="205" t="s">
        <v>914</v>
      </c>
      <c r="DL273" t="s">
        <v>913</v>
      </c>
      <c r="DM273" t="s">
        <v>914</v>
      </c>
      <c r="DN273" s="1419" t="s">
        <v>5499</v>
      </c>
      <c r="DO273" s="194" t="s">
        <v>4440</v>
      </c>
      <c r="DP273" s="1253" t="s">
        <v>4474</v>
      </c>
    </row>
    <row r="274" spans="1:120" s="194" customFormat="1" x14ac:dyDescent="0.25">
      <c r="A274" s="199">
        <v>270</v>
      </c>
      <c r="B274" s="706" t="s">
        <v>613</v>
      </c>
      <c r="C274" s="1255" t="s">
        <v>614</v>
      </c>
      <c r="D274" s="945">
        <v>142541</v>
      </c>
      <c r="E274" s="945">
        <v>3187844</v>
      </c>
      <c r="F274" s="945">
        <v>0</v>
      </c>
      <c r="G274" s="945">
        <v>142541</v>
      </c>
      <c r="H274" s="945">
        <v>0</v>
      </c>
      <c r="I274" s="945">
        <v>0</v>
      </c>
      <c r="J274" s="945">
        <v>0</v>
      </c>
      <c r="K274" s="945">
        <v>0</v>
      </c>
      <c r="L274" s="945">
        <v>0</v>
      </c>
      <c r="M274" s="945">
        <v>0</v>
      </c>
      <c r="N274" s="945">
        <v>0</v>
      </c>
      <c r="O274" s="945">
        <v>0</v>
      </c>
      <c r="P274" s="945">
        <v>0</v>
      </c>
      <c r="Q274" s="945">
        <v>0</v>
      </c>
      <c r="R274" s="945">
        <v>16830500</v>
      </c>
      <c r="S274" s="945">
        <v>0</v>
      </c>
      <c r="T274" s="945">
        <v>647566</v>
      </c>
      <c r="U274" s="945">
        <v>161891</v>
      </c>
      <c r="V274" s="945">
        <v>0</v>
      </c>
      <c r="W274" s="945">
        <v>87519</v>
      </c>
      <c r="X274" s="945">
        <v>21880</v>
      </c>
      <c r="Y274" s="945">
        <v>0</v>
      </c>
      <c r="Z274" s="945">
        <v>1545</v>
      </c>
      <c r="AA274" s="945">
        <v>386</v>
      </c>
      <c r="AB274" s="945">
        <v>0</v>
      </c>
      <c r="AC274" s="945">
        <v>0</v>
      </c>
      <c r="AD274" s="945">
        <v>0</v>
      </c>
      <c r="AE274" s="945">
        <v>0</v>
      </c>
      <c r="AF274" s="945">
        <v>0</v>
      </c>
      <c r="AG274" s="945">
        <v>0</v>
      </c>
      <c r="AH274" s="945">
        <v>0</v>
      </c>
      <c r="AI274" s="945">
        <v>40</v>
      </c>
      <c r="AJ274" s="945">
        <v>10</v>
      </c>
      <c r="AK274" s="945">
        <v>0</v>
      </c>
      <c r="AL274" s="945">
        <v>0</v>
      </c>
      <c r="AM274" s="945">
        <v>0</v>
      </c>
      <c r="AN274" s="945">
        <v>0</v>
      </c>
      <c r="AO274" s="945">
        <v>2603730</v>
      </c>
      <c r="AP274" s="945">
        <v>650933</v>
      </c>
      <c r="AQ274" s="945">
        <v>0</v>
      </c>
      <c r="AR274" s="945">
        <v>6111595</v>
      </c>
      <c r="AS274" s="945">
        <v>4889276</v>
      </c>
      <c r="AT274" s="945">
        <v>1222319</v>
      </c>
      <c r="AU274" s="945">
        <v>0</v>
      </c>
      <c r="AV274" s="945">
        <v>890124</v>
      </c>
      <c r="AW274" s="945">
        <v>712099</v>
      </c>
      <c r="AX274" s="945">
        <v>178025</v>
      </c>
      <c r="AY274" s="945">
        <v>0</v>
      </c>
      <c r="AZ274" s="945">
        <v>7001719</v>
      </c>
      <c r="BA274" s="945">
        <v>5601375</v>
      </c>
      <c r="BB274" s="945">
        <v>1400344</v>
      </c>
      <c r="BC274" s="945">
        <v>0</v>
      </c>
      <c r="BD274" s="945">
        <v>0</v>
      </c>
      <c r="BE274" s="945">
        <v>0</v>
      </c>
      <c r="BF274" s="945">
        <v>0</v>
      </c>
      <c r="BG274" s="945">
        <v>0</v>
      </c>
      <c r="BH274" s="945">
        <v>0</v>
      </c>
      <c r="BI274" s="945">
        <v>0</v>
      </c>
      <c r="BJ274" s="945">
        <v>0</v>
      </c>
      <c r="BK274" s="945">
        <v>0</v>
      </c>
      <c r="BL274" s="945">
        <v>0</v>
      </c>
      <c r="BM274" s="945">
        <v>0</v>
      </c>
      <c r="BN274" s="945">
        <v>0</v>
      </c>
      <c r="BO274" s="945">
        <v>0</v>
      </c>
      <c r="BP274" s="945">
        <v>-1126977</v>
      </c>
      <c r="BQ274" s="945">
        <v>-901582</v>
      </c>
      <c r="BR274" s="945">
        <v>-225395</v>
      </c>
      <c r="BS274" s="945">
        <v>0</v>
      </c>
      <c r="BT274" s="945">
        <v>-2253954</v>
      </c>
      <c r="BU274" s="945">
        <v>68528541</v>
      </c>
      <c r="BV274" s="945">
        <v>701579</v>
      </c>
      <c r="BW274" s="945">
        <v>0</v>
      </c>
      <c r="BX274" s="945">
        <v>0</v>
      </c>
      <c r="BY274" s="945">
        <v>0</v>
      </c>
      <c r="BZ274" s="945">
        <v>0</v>
      </c>
      <c r="CA274" s="945">
        <v>-3553699</v>
      </c>
      <c r="CB274" s="945">
        <v>-383079</v>
      </c>
      <c r="CC274" s="945">
        <v>-5721100</v>
      </c>
      <c r="CD274" s="945">
        <v>-5072743</v>
      </c>
      <c r="CE274" s="945">
        <v>-11176922</v>
      </c>
      <c r="CF274" s="945">
        <v>-7689530</v>
      </c>
      <c r="CG274" s="945">
        <v>-3844763</v>
      </c>
      <c r="CH274" s="945">
        <v>-3075811</v>
      </c>
      <c r="CI274" s="945">
        <v>-768953</v>
      </c>
      <c r="CJ274" s="945">
        <v>0</v>
      </c>
      <c r="CK274" s="945">
        <v>-2125852</v>
      </c>
      <c r="CL274" s="945">
        <v>1644280</v>
      </c>
      <c r="CM274" s="945">
        <v>-3943264</v>
      </c>
      <c r="CN274" s="945">
        <v>-79461</v>
      </c>
      <c r="CO274" s="945">
        <v>0</v>
      </c>
      <c r="CP274" s="945">
        <v>0</v>
      </c>
      <c r="CQ274" s="945">
        <v>-2202</v>
      </c>
      <c r="CR274" s="945">
        <v>-9062</v>
      </c>
      <c r="CS274" s="945">
        <v>-1550378</v>
      </c>
      <c r="CT274" s="945">
        <v>-13887</v>
      </c>
      <c r="CU274" s="945">
        <v>-7369</v>
      </c>
      <c r="CV274" s="945">
        <v>0</v>
      </c>
      <c r="CW274" s="945">
        <v>0</v>
      </c>
      <c r="CX274" s="945">
        <v>0</v>
      </c>
      <c r="CY274" s="945">
        <v>-5763677</v>
      </c>
      <c r="CZ274" s="945">
        <v>-811</v>
      </c>
      <c r="DA274" s="945">
        <v>53694448</v>
      </c>
      <c r="DB274" s="945">
        <v>72471035</v>
      </c>
      <c r="DC274" s="945">
        <v>50325769</v>
      </c>
      <c r="DD274" s="945">
        <v>0</v>
      </c>
      <c r="DE274" s="945">
        <v>4525855</v>
      </c>
      <c r="DF274" s="945">
        <v>-2205708</v>
      </c>
      <c r="DG274" s="945">
        <v>0</v>
      </c>
      <c r="DH274" s="945">
        <v>-2882379</v>
      </c>
      <c r="DI274" s="945">
        <v>-7689530</v>
      </c>
      <c r="DJ274" s="205"/>
      <c r="DK274" s="205"/>
      <c r="DL274" t="s">
        <v>913</v>
      </c>
      <c r="DM274" t="s">
        <v>913</v>
      </c>
      <c r="DN274" s="1419" t="s">
        <v>5499</v>
      </c>
      <c r="DO274" s="194" t="s">
        <v>4441</v>
      </c>
      <c r="DP274" s="1253" t="s">
        <v>4470</v>
      </c>
    </row>
    <row r="275" spans="1:120" s="194" customFormat="1" x14ac:dyDescent="0.25">
      <c r="A275" s="779">
        <v>271</v>
      </c>
      <c r="B275" s="706" t="s">
        <v>615</v>
      </c>
      <c r="C275" s="1255" t="s">
        <v>616</v>
      </c>
      <c r="D275" s="945">
        <v>167142</v>
      </c>
      <c r="E275" s="945">
        <v>979710</v>
      </c>
      <c r="F275" s="945">
        <v>0</v>
      </c>
      <c r="G275" s="945">
        <v>167142</v>
      </c>
      <c r="H275" s="945">
        <v>0</v>
      </c>
      <c r="I275" s="945">
        <v>0</v>
      </c>
      <c r="J275" s="945">
        <v>0</v>
      </c>
      <c r="K275" s="945">
        <v>0</v>
      </c>
      <c r="L275" s="945">
        <v>0</v>
      </c>
      <c r="M275" s="945">
        <v>0</v>
      </c>
      <c r="N275" s="945">
        <v>0</v>
      </c>
      <c r="O275" s="945">
        <v>0</v>
      </c>
      <c r="P275" s="945">
        <v>0</v>
      </c>
      <c r="Q275" s="945">
        <v>0</v>
      </c>
      <c r="R275" s="945">
        <v>20690800</v>
      </c>
      <c r="S275" s="945">
        <v>0</v>
      </c>
      <c r="T275" s="945">
        <v>1196725</v>
      </c>
      <c r="U275" s="945">
        <v>299181</v>
      </c>
      <c r="V275" s="945">
        <v>0</v>
      </c>
      <c r="W275" s="945">
        <v>107592</v>
      </c>
      <c r="X275" s="945">
        <v>26898</v>
      </c>
      <c r="Y275" s="945">
        <v>0</v>
      </c>
      <c r="Z275" s="945">
        <v>0</v>
      </c>
      <c r="AA275" s="945">
        <v>0</v>
      </c>
      <c r="AB275" s="945">
        <v>0</v>
      </c>
      <c r="AC275" s="945">
        <v>3972</v>
      </c>
      <c r="AD275" s="945">
        <v>993</v>
      </c>
      <c r="AE275" s="945">
        <v>0</v>
      </c>
      <c r="AF275" s="945">
        <v>634</v>
      </c>
      <c r="AG275" s="945">
        <v>158</v>
      </c>
      <c r="AH275" s="945">
        <v>0</v>
      </c>
      <c r="AI275" s="945">
        <v>0</v>
      </c>
      <c r="AJ275" s="945">
        <v>0</v>
      </c>
      <c r="AK275" s="945">
        <v>0</v>
      </c>
      <c r="AL275" s="945">
        <v>228678</v>
      </c>
      <c r="AM275" s="945">
        <v>57170</v>
      </c>
      <c r="AN275" s="945">
        <v>0</v>
      </c>
      <c r="AO275" s="945">
        <v>2615005</v>
      </c>
      <c r="AP275" s="945">
        <v>653751</v>
      </c>
      <c r="AQ275" s="945">
        <v>0</v>
      </c>
      <c r="AR275" s="945">
        <v>3365059</v>
      </c>
      <c r="AS275" s="945">
        <v>2692047</v>
      </c>
      <c r="AT275" s="945">
        <v>673012</v>
      </c>
      <c r="AU275" s="945">
        <v>0</v>
      </c>
      <c r="AV275" s="945">
        <v>1157676</v>
      </c>
      <c r="AW275" s="945">
        <v>926141</v>
      </c>
      <c r="AX275" s="945">
        <v>231535</v>
      </c>
      <c r="AY275" s="945">
        <v>0</v>
      </c>
      <c r="AZ275" s="945">
        <v>4522735</v>
      </c>
      <c r="BA275" s="945">
        <v>3618188</v>
      </c>
      <c r="BB275" s="945">
        <v>904547</v>
      </c>
      <c r="BC275" s="945">
        <v>0</v>
      </c>
      <c r="BD275" s="945">
        <v>0</v>
      </c>
      <c r="BE275" s="945">
        <v>0</v>
      </c>
      <c r="BF275" s="945">
        <v>0</v>
      </c>
      <c r="BG275" s="945">
        <v>0</v>
      </c>
      <c r="BH275" s="945">
        <v>0</v>
      </c>
      <c r="BI275" s="945">
        <v>0</v>
      </c>
      <c r="BJ275" s="945">
        <v>0</v>
      </c>
      <c r="BK275" s="945">
        <v>0</v>
      </c>
      <c r="BL275" s="945">
        <v>0</v>
      </c>
      <c r="BM275" s="945">
        <v>0</v>
      </c>
      <c r="BN275" s="945">
        <v>0</v>
      </c>
      <c r="BO275" s="945">
        <v>0</v>
      </c>
      <c r="BP275" s="945">
        <v>108120</v>
      </c>
      <c r="BQ275" s="945">
        <v>86496</v>
      </c>
      <c r="BR275" s="945">
        <v>21624</v>
      </c>
      <c r="BS275" s="945">
        <v>0</v>
      </c>
      <c r="BT275" s="945">
        <v>216239</v>
      </c>
      <c r="BU275" s="945">
        <v>34897721</v>
      </c>
      <c r="BV275" s="945">
        <v>-482708</v>
      </c>
      <c r="BW275" s="945">
        <v>0</v>
      </c>
      <c r="BX275" s="945">
        <v>48000</v>
      </c>
      <c r="BY275" s="945">
        <v>0</v>
      </c>
      <c r="BZ275" s="945">
        <v>25620</v>
      </c>
      <c r="CA275" s="945">
        <v>-2624000</v>
      </c>
      <c r="CB275" s="945">
        <v>0</v>
      </c>
      <c r="CC275" s="945">
        <v>-1727000</v>
      </c>
      <c r="CD275" s="945">
        <v>-1060000</v>
      </c>
      <c r="CE275" s="945">
        <v>-2787000</v>
      </c>
      <c r="CF275" s="945">
        <v>-936898</v>
      </c>
      <c r="CG275" s="945">
        <v>-468451</v>
      </c>
      <c r="CH275" s="945">
        <v>-374758</v>
      </c>
      <c r="CI275" s="945">
        <v>-93690</v>
      </c>
      <c r="CJ275" s="945">
        <v>0</v>
      </c>
      <c r="CK275" s="945">
        <v>-3968153</v>
      </c>
      <c r="CL275" s="945">
        <v>913375</v>
      </c>
      <c r="CM275" s="945">
        <v>-7353429</v>
      </c>
      <c r="CN275" s="945">
        <v>-44275</v>
      </c>
      <c r="CO275" s="945">
        <v>-1626</v>
      </c>
      <c r="CP275" s="945">
        <v>-1626</v>
      </c>
      <c r="CQ275" s="945">
        <v>-10189</v>
      </c>
      <c r="CR275" s="945">
        <v>-668</v>
      </c>
      <c r="CS275" s="945">
        <v>-1456427</v>
      </c>
      <c r="CT275" s="945">
        <v>-195037</v>
      </c>
      <c r="CU275" s="945">
        <v>-151116</v>
      </c>
      <c r="CV275" s="945">
        <v>0</v>
      </c>
      <c r="CW275" s="945">
        <v>0</v>
      </c>
      <c r="CX275" s="945">
        <v>-7901</v>
      </c>
      <c r="CY275" s="945">
        <v>-6213002</v>
      </c>
      <c r="CZ275" s="945">
        <v>0</v>
      </c>
      <c r="DA275" s="945">
        <v>33159093</v>
      </c>
      <c r="DB275" s="945">
        <v>51577861</v>
      </c>
      <c r="DC275" s="945">
        <v>31234774</v>
      </c>
      <c r="DD275" s="945">
        <v>-568708</v>
      </c>
      <c r="DE275" s="945">
        <v>2886385</v>
      </c>
      <c r="DF275" s="945">
        <v>-1291032</v>
      </c>
      <c r="DG275" s="945">
        <v>0</v>
      </c>
      <c r="DH275" s="945">
        <v>-2004601</v>
      </c>
      <c r="DI275" s="945">
        <v>-936898</v>
      </c>
      <c r="DJ275" s="205"/>
      <c r="DK275" s="205"/>
      <c r="DL275" t="s">
        <v>913</v>
      </c>
      <c r="DM275" t="s">
        <v>914</v>
      </c>
      <c r="DN275" s="1419" t="s">
        <v>5499</v>
      </c>
      <c r="DO275" s="194" t="s">
        <v>4442</v>
      </c>
      <c r="DP275" s="1253" t="s">
        <v>4468</v>
      </c>
    </row>
    <row r="276" spans="1:120" s="194" customFormat="1" x14ac:dyDescent="0.25">
      <c r="A276" s="199">
        <v>272</v>
      </c>
      <c r="B276" s="706" t="s">
        <v>617</v>
      </c>
      <c r="C276" s="1255" t="s">
        <v>618</v>
      </c>
      <c r="D276" s="945">
        <v>235094</v>
      </c>
      <c r="E276" s="945">
        <v>1636706</v>
      </c>
      <c r="F276" s="945">
        <v>0</v>
      </c>
      <c r="G276" s="945">
        <v>235094</v>
      </c>
      <c r="H276" s="945">
        <v>0</v>
      </c>
      <c r="I276" s="945">
        <v>227500</v>
      </c>
      <c r="J276" s="945">
        <v>0</v>
      </c>
      <c r="K276" s="945">
        <v>0</v>
      </c>
      <c r="L276" s="945">
        <v>0</v>
      </c>
      <c r="M276" s="945">
        <v>0</v>
      </c>
      <c r="N276" s="945">
        <v>0</v>
      </c>
      <c r="O276" s="945">
        <v>0</v>
      </c>
      <c r="P276" s="945">
        <v>0</v>
      </c>
      <c r="Q276" s="945">
        <v>0</v>
      </c>
      <c r="R276" s="945">
        <v>19636250</v>
      </c>
      <c r="S276" s="945">
        <v>0</v>
      </c>
      <c r="T276" s="945">
        <v>2343645</v>
      </c>
      <c r="U276" s="945">
        <v>527320</v>
      </c>
      <c r="V276" s="945">
        <v>58591</v>
      </c>
      <c r="W276" s="945">
        <v>102109</v>
      </c>
      <c r="X276" s="945">
        <v>22974</v>
      </c>
      <c r="Y276" s="945">
        <v>2553</v>
      </c>
      <c r="Z276" s="945">
        <v>2395</v>
      </c>
      <c r="AA276" s="945">
        <v>539</v>
      </c>
      <c r="AB276" s="945">
        <v>60</v>
      </c>
      <c r="AC276" s="945">
        <v>4177</v>
      </c>
      <c r="AD276" s="945">
        <v>940</v>
      </c>
      <c r="AE276" s="945">
        <v>104</v>
      </c>
      <c r="AF276" s="945">
        <v>13548</v>
      </c>
      <c r="AG276" s="945">
        <v>3048</v>
      </c>
      <c r="AH276" s="945">
        <v>339</v>
      </c>
      <c r="AI276" s="945">
        <v>0</v>
      </c>
      <c r="AJ276" s="945">
        <v>0</v>
      </c>
      <c r="AK276" s="945">
        <v>0</v>
      </c>
      <c r="AL276" s="945">
        <v>332937</v>
      </c>
      <c r="AM276" s="945">
        <v>74911</v>
      </c>
      <c r="AN276" s="945">
        <v>8323</v>
      </c>
      <c r="AO276" s="945">
        <v>2251898</v>
      </c>
      <c r="AP276" s="945">
        <v>506677</v>
      </c>
      <c r="AQ276" s="945">
        <v>56297</v>
      </c>
      <c r="AR276" s="945">
        <v>3600140</v>
      </c>
      <c r="AS276" s="945">
        <v>2889098</v>
      </c>
      <c r="AT276" s="945">
        <v>639938</v>
      </c>
      <c r="AU276" s="945">
        <v>71104</v>
      </c>
      <c r="AV276" s="945">
        <v>1450188</v>
      </c>
      <c r="AW276" s="945">
        <v>1160150</v>
      </c>
      <c r="AX276" s="945">
        <v>261034</v>
      </c>
      <c r="AY276" s="945">
        <v>29004</v>
      </c>
      <c r="AZ276" s="945">
        <v>5050328</v>
      </c>
      <c r="BA276" s="945">
        <v>4049248</v>
      </c>
      <c r="BB276" s="945">
        <v>900972</v>
      </c>
      <c r="BC276" s="945">
        <v>100108</v>
      </c>
      <c r="BD276" s="945">
        <v>0</v>
      </c>
      <c r="BE276" s="945">
        <v>0</v>
      </c>
      <c r="BF276" s="945">
        <v>0</v>
      </c>
      <c r="BG276" s="945">
        <v>0</v>
      </c>
      <c r="BH276" s="945">
        <v>0</v>
      </c>
      <c r="BI276" s="945">
        <v>0</v>
      </c>
      <c r="BJ276" s="945">
        <v>0</v>
      </c>
      <c r="BK276" s="945">
        <v>0</v>
      </c>
      <c r="BL276" s="945">
        <v>0</v>
      </c>
      <c r="BM276" s="945">
        <v>0</v>
      </c>
      <c r="BN276" s="945">
        <v>0</v>
      </c>
      <c r="BO276" s="945">
        <v>0</v>
      </c>
      <c r="BP276" s="945">
        <v>406926</v>
      </c>
      <c r="BQ276" s="945">
        <v>325540</v>
      </c>
      <c r="BR276" s="945">
        <v>73247</v>
      </c>
      <c r="BS276" s="945">
        <v>8139</v>
      </c>
      <c r="BT276" s="945">
        <v>813851</v>
      </c>
      <c r="BU276" s="945">
        <v>35641106</v>
      </c>
      <c r="BV276" s="945">
        <v>-214312</v>
      </c>
      <c r="BW276" s="945">
        <v>0</v>
      </c>
      <c r="BX276" s="945">
        <v>132458</v>
      </c>
      <c r="BY276" s="945">
        <v>0</v>
      </c>
      <c r="BZ276" s="945">
        <v>13305</v>
      </c>
      <c r="CA276" s="945">
        <v>-1506599</v>
      </c>
      <c r="CB276" s="945">
        <v>0</v>
      </c>
      <c r="CC276" s="945">
        <v>-1592244</v>
      </c>
      <c r="CD276" s="945">
        <v>-937671</v>
      </c>
      <c r="CE276" s="945">
        <v>-2529915</v>
      </c>
      <c r="CF276" s="945">
        <v>1101962</v>
      </c>
      <c r="CG276" s="945">
        <v>550979</v>
      </c>
      <c r="CH276" s="945">
        <v>440787</v>
      </c>
      <c r="CI276" s="945">
        <v>99177</v>
      </c>
      <c r="CJ276" s="945">
        <v>11022</v>
      </c>
      <c r="CK276" s="945">
        <v>-8375310</v>
      </c>
      <c r="CL276" s="945">
        <v>724016</v>
      </c>
      <c r="CM276" s="945">
        <v>-3611738</v>
      </c>
      <c r="CN276" s="945">
        <v>-99937</v>
      </c>
      <c r="CO276" s="945">
        <v>-31203</v>
      </c>
      <c r="CP276" s="945">
        <v>-31199</v>
      </c>
      <c r="CQ276" s="945">
        <v>-10849</v>
      </c>
      <c r="CR276" s="945">
        <v>0</v>
      </c>
      <c r="CS276" s="945">
        <v>-763646</v>
      </c>
      <c r="CT276" s="945">
        <v>-119412</v>
      </c>
      <c r="CU276" s="945">
        <v>-7947</v>
      </c>
      <c r="CV276" s="945">
        <v>0</v>
      </c>
      <c r="CW276" s="945">
        <v>0</v>
      </c>
      <c r="CX276" s="945">
        <v>0</v>
      </c>
      <c r="CY276" s="945">
        <v>-4913143</v>
      </c>
      <c r="CZ276" s="945">
        <v>0</v>
      </c>
      <c r="DA276" s="945">
        <v>34384862</v>
      </c>
      <c r="DB276" s="945">
        <v>53636156</v>
      </c>
      <c r="DC276" s="945">
        <v>31376172</v>
      </c>
      <c r="DD276" s="945">
        <v>-165235</v>
      </c>
      <c r="DE276" s="945">
        <v>3000983</v>
      </c>
      <c r="DF276" s="945">
        <v>-784006</v>
      </c>
      <c r="DG276" s="945">
        <v>0</v>
      </c>
      <c r="DH276" s="945">
        <v>-2394140</v>
      </c>
      <c r="DI276" s="945">
        <v>1101962</v>
      </c>
      <c r="DJ276" s="205"/>
      <c r="DK276" s="205"/>
      <c r="DL276" t="s">
        <v>913</v>
      </c>
      <c r="DM276" t="s">
        <v>913</v>
      </c>
      <c r="DN276" s="1419" t="s">
        <v>5499</v>
      </c>
      <c r="DO276" s="194" t="s">
        <v>4443</v>
      </c>
      <c r="DP276" s="1253" t="s">
        <v>4468</v>
      </c>
    </row>
    <row r="277" spans="1:120" s="194" customFormat="1" x14ac:dyDescent="0.25">
      <c r="A277" s="779">
        <v>273</v>
      </c>
      <c r="B277" s="706" t="s">
        <v>619</v>
      </c>
      <c r="C277" s="1255" t="s">
        <v>620</v>
      </c>
      <c r="D277" s="945">
        <v>155489</v>
      </c>
      <c r="E277" s="945">
        <v>3821077</v>
      </c>
      <c r="F277" s="945">
        <v>0</v>
      </c>
      <c r="G277" s="945">
        <v>155489</v>
      </c>
      <c r="H277" s="945">
        <v>0</v>
      </c>
      <c r="I277" s="945">
        <v>1156</v>
      </c>
      <c r="J277" s="945">
        <v>1735</v>
      </c>
      <c r="K277" s="945">
        <v>0</v>
      </c>
      <c r="L277" s="945">
        <v>0</v>
      </c>
      <c r="M277" s="945">
        <v>0</v>
      </c>
      <c r="N277" s="945">
        <v>0</v>
      </c>
      <c r="O277" s="945">
        <v>0</v>
      </c>
      <c r="P277" s="945">
        <v>0</v>
      </c>
      <c r="Q277" s="945">
        <v>0</v>
      </c>
      <c r="R277" s="945">
        <v>15936450</v>
      </c>
      <c r="S277" s="945">
        <v>0</v>
      </c>
      <c r="T277" s="945">
        <v>594674</v>
      </c>
      <c r="U277" s="945">
        <v>148668</v>
      </c>
      <c r="V277" s="945">
        <v>0</v>
      </c>
      <c r="W277" s="945">
        <v>82870</v>
      </c>
      <c r="X277" s="945">
        <v>20717</v>
      </c>
      <c r="Y277" s="945">
        <v>0</v>
      </c>
      <c r="Z277" s="945">
        <v>0</v>
      </c>
      <c r="AA277" s="945">
        <v>0</v>
      </c>
      <c r="AB277" s="945">
        <v>0</v>
      </c>
      <c r="AC277" s="945">
        <v>758</v>
      </c>
      <c r="AD277" s="945">
        <v>190</v>
      </c>
      <c r="AE277" s="945">
        <v>0</v>
      </c>
      <c r="AF277" s="945">
        <v>0</v>
      </c>
      <c r="AG277" s="945">
        <v>0</v>
      </c>
      <c r="AH277" s="945">
        <v>0</v>
      </c>
      <c r="AI277" s="945">
        <v>0</v>
      </c>
      <c r="AJ277" s="945">
        <v>0</v>
      </c>
      <c r="AK277" s="945">
        <v>0</v>
      </c>
      <c r="AL277" s="945">
        <v>294206</v>
      </c>
      <c r="AM277" s="945">
        <v>73552</v>
      </c>
      <c r="AN277" s="945">
        <v>0</v>
      </c>
      <c r="AO277" s="945">
        <v>1786327</v>
      </c>
      <c r="AP277" s="945">
        <v>446582</v>
      </c>
      <c r="AQ277" s="945">
        <v>0</v>
      </c>
      <c r="AR277" s="945">
        <v>7187409</v>
      </c>
      <c r="AS277" s="945">
        <v>5749724</v>
      </c>
      <c r="AT277" s="945">
        <v>1437685</v>
      </c>
      <c r="AU277" s="945">
        <v>0</v>
      </c>
      <c r="AV277" s="945">
        <v>741614</v>
      </c>
      <c r="AW277" s="945">
        <v>593291</v>
      </c>
      <c r="AX277" s="945">
        <v>148323</v>
      </c>
      <c r="AY277" s="945">
        <v>0</v>
      </c>
      <c r="AZ277" s="945">
        <v>7929023</v>
      </c>
      <c r="BA277" s="945">
        <v>6343015</v>
      </c>
      <c r="BB277" s="945">
        <v>1586008</v>
      </c>
      <c r="BC277" s="945">
        <v>0</v>
      </c>
      <c r="BD277" s="945">
        <v>0</v>
      </c>
      <c r="BE277" s="945">
        <v>0</v>
      </c>
      <c r="BF277" s="945">
        <v>0</v>
      </c>
      <c r="BG277" s="945">
        <v>0</v>
      </c>
      <c r="BH277" s="945">
        <v>0</v>
      </c>
      <c r="BI277" s="945">
        <v>0</v>
      </c>
      <c r="BJ277" s="945">
        <v>0</v>
      </c>
      <c r="BK277" s="945">
        <v>0</v>
      </c>
      <c r="BL277" s="945">
        <v>0</v>
      </c>
      <c r="BM277" s="945">
        <v>0</v>
      </c>
      <c r="BN277" s="945">
        <v>0</v>
      </c>
      <c r="BO277" s="945">
        <v>0</v>
      </c>
      <c r="BP277" s="945">
        <v>-2136931</v>
      </c>
      <c r="BQ277" s="945">
        <v>-1709545</v>
      </c>
      <c r="BR277" s="945">
        <v>-427386</v>
      </c>
      <c r="BS277" s="945">
        <v>0</v>
      </c>
      <c r="BT277" s="945">
        <v>-4273862</v>
      </c>
      <c r="BU277" s="945">
        <v>81159599</v>
      </c>
      <c r="BV277" s="945">
        <v>-234729</v>
      </c>
      <c r="BW277" s="945">
        <v>0</v>
      </c>
      <c r="BX277" s="945">
        <v>8078</v>
      </c>
      <c r="BY277" s="945">
        <v>0</v>
      </c>
      <c r="BZ277" s="945">
        <v>14756</v>
      </c>
      <c r="CA277" s="945">
        <v>-972389</v>
      </c>
      <c r="CB277" s="945">
        <v>0</v>
      </c>
      <c r="CC277" s="945">
        <v>-6689303</v>
      </c>
      <c r="CD277" s="945">
        <v>-2753714</v>
      </c>
      <c r="CE277" s="945">
        <v>-9443017</v>
      </c>
      <c r="CF277" s="945">
        <v>-6749686</v>
      </c>
      <c r="CG277" s="945">
        <v>-3369533</v>
      </c>
      <c r="CH277" s="945">
        <v>-2698811</v>
      </c>
      <c r="CI277" s="945">
        <v>-681341</v>
      </c>
      <c r="CJ277" s="945">
        <v>0</v>
      </c>
      <c r="CK277" s="945">
        <v>-1937861</v>
      </c>
      <c r="CL277" s="945">
        <v>2115499</v>
      </c>
      <c r="CM277" s="945">
        <v>-7804098</v>
      </c>
      <c r="CN277" s="945">
        <v>-63263</v>
      </c>
      <c r="CO277" s="945">
        <v>0</v>
      </c>
      <c r="CP277" s="945">
        <v>0</v>
      </c>
      <c r="CQ277" s="945">
        <v>-1909</v>
      </c>
      <c r="CR277" s="945">
        <v>-227824</v>
      </c>
      <c r="CS277" s="945">
        <v>-2738772</v>
      </c>
      <c r="CT277" s="945">
        <v>-233390</v>
      </c>
      <c r="CU277" s="945">
        <v>-37540</v>
      </c>
      <c r="CV277" s="945">
        <v>-9800</v>
      </c>
      <c r="CW277" s="945">
        <v>0</v>
      </c>
      <c r="CX277" s="945">
        <v>0</v>
      </c>
      <c r="CY277" s="945">
        <v>-4092839</v>
      </c>
      <c r="CZ277" s="945">
        <v>0</v>
      </c>
      <c r="DA277" s="945">
        <v>74354185</v>
      </c>
      <c r="DB277" s="945">
        <v>93853522</v>
      </c>
      <c r="DC277" s="945">
        <v>64408635</v>
      </c>
      <c r="DD277" s="945">
        <v>-168326</v>
      </c>
      <c r="DE277" s="945">
        <v>2706126</v>
      </c>
      <c r="DF277" s="945">
        <v>-1594037</v>
      </c>
      <c r="DG277" s="945">
        <v>-599870</v>
      </c>
      <c r="DH277" s="945">
        <v>-2486017</v>
      </c>
      <c r="DI277" s="945">
        <v>-6749686</v>
      </c>
      <c r="DJ277" s="205"/>
      <c r="DK277" s="205"/>
      <c r="DL277" t="s">
        <v>913</v>
      </c>
      <c r="DM277" t="s">
        <v>913</v>
      </c>
      <c r="DN277" s="1419" t="s">
        <v>5499</v>
      </c>
      <c r="DO277" s="194" t="s">
        <v>4444</v>
      </c>
      <c r="DP277" s="1253" t="s">
        <v>4470</v>
      </c>
    </row>
    <row r="278" spans="1:120" s="194" customFormat="1" x14ac:dyDescent="0.25">
      <c r="A278" s="199">
        <v>274</v>
      </c>
      <c r="B278" s="706" t="s">
        <v>714</v>
      </c>
      <c r="C278" s="1255" t="s">
        <v>622</v>
      </c>
      <c r="D278" s="945">
        <v>268031</v>
      </c>
      <c r="E278" s="945">
        <v>4303786</v>
      </c>
      <c r="F278" s="945">
        <v>0</v>
      </c>
      <c r="G278" s="945">
        <v>268031</v>
      </c>
      <c r="H278" s="945">
        <v>0</v>
      </c>
      <c r="I278" s="945">
        <v>0</v>
      </c>
      <c r="J278" s="945">
        <v>0</v>
      </c>
      <c r="K278" s="945">
        <v>0</v>
      </c>
      <c r="L278" s="945">
        <v>0</v>
      </c>
      <c r="M278" s="945">
        <v>0</v>
      </c>
      <c r="N278" s="945">
        <v>0</v>
      </c>
      <c r="O278" s="945">
        <v>0</v>
      </c>
      <c r="P278" s="945">
        <v>0</v>
      </c>
      <c r="Q278" s="945">
        <v>0</v>
      </c>
      <c r="R278" s="945">
        <v>29136100</v>
      </c>
      <c r="S278" s="945">
        <v>0</v>
      </c>
      <c r="T278" s="945">
        <v>1953875</v>
      </c>
      <c r="U278" s="945">
        <v>0</v>
      </c>
      <c r="V278" s="945">
        <v>39875</v>
      </c>
      <c r="W278" s="945">
        <v>185597</v>
      </c>
      <c r="X278" s="945">
        <v>0</v>
      </c>
      <c r="Y278" s="945">
        <v>3788</v>
      </c>
      <c r="Z278" s="945">
        <v>0</v>
      </c>
      <c r="AA278" s="945">
        <v>0</v>
      </c>
      <c r="AB278" s="945">
        <v>0</v>
      </c>
      <c r="AC278" s="945">
        <v>7562</v>
      </c>
      <c r="AD278" s="945">
        <v>0</v>
      </c>
      <c r="AE278" s="945">
        <v>154</v>
      </c>
      <c r="AF278" s="945">
        <v>635</v>
      </c>
      <c r="AG278" s="945">
        <v>0</v>
      </c>
      <c r="AH278" s="945">
        <v>13</v>
      </c>
      <c r="AI278" s="945">
        <v>735</v>
      </c>
      <c r="AJ278" s="945">
        <v>0</v>
      </c>
      <c r="AK278" s="945">
        <v>15</v>
      </c>
      <c r="AL278" s="945">
        <v>376246</v>
      </c>
      <c r="AM278" s="945">
        <v>0</v>
      </c>
      <c r="AN278" s="945">
        <v>7678</v>
      </c>
      <c r="AO278" s="945">
        <v>4067000</v>
      </c>
      <c r="AP278" s="945">
        <v>0</v>
      </c>
      <c r="AQ278" s="945">
        <v>83000</v>
      </c>
      <c r="AR278" s="945">
        <v>9322142</v>
      </c>
      <c r="AS278" s="945">
        <v>9135699</v>
      </c>
      <c r="AT278" s="945">
        <v>0</v>
      </c>
      <c r="AU278" s="945">
        <v>186443</v>
      </c>
      <c r="AV278" s="945">
        <v>1624372</v>
      </c>
      <c r="AW278" s="945">
        <v>1591885</v>
      </c>
      <c r="AX278" s="945">
        <v>0</v>
      </c>
      <c r="AY278" s="945">
        <v>32487</v>
      </c>
      <c r="AZ278" s="945">
        <v>10946514</v>
      </c>
      <c r="BA278" s="945">
        <v>10727584</v>
      </c>
      <c r="BB278" s="945">
        <v>0</v>
      </c>
      <c r="BC278" s="945">
        <v>218930</v>
      </c>
      <c r="BD278" s="945">
        <v>0</v>
      </c>
      <c r="BE278" s="945">
        <v>0</v>
      </c>
      <c r="BF278" s="945">
        <v>0</v>
      </c>
      <c r="BG278" s="945">
        <v>0</v>
      </c>
      <c r="BH278" s="945">
        <v>0</v>
      </c>
      <c r="BI278" s="945">
        <v>0</v>
      </c>
      <c r="BJ278" s="945">
        <v>0</v>
      </c>
      <c r="BK278" s="945">
        <v>0</v>
      </c>
      <c r="BL278" s="945">
        <v>0</v>
      </c>
      <c r="BM278" s="945">
        <v>0</v>
      </c>
      <c r="BN278" s="945">
        <v>0</v>
      </c>
      <c r="BO278" s="945">
        <v>0</v>
      </c>
      <c r="BP278" s="945">
        <v>-1119356</v>
      </c>
      <c r="BQ278" s="945">
        <v>-1096969</v>
      </c>
      <c r="BR278" s="945">
        <v>0</v>
      </c>
      <c r="BS278" s="945">
        <v>-22387</v>
      </c>
      <c r="BT278" s="945">
        <v>-2238712</v>
      </c>
      <c r="BU278" s="945">
        <v>104020955</v>
      </c>
      <c r="BV278" s="945">
        <v>0</v>
      </c>
      <c r="BW278" s="945">
        <v>0</v>
      </c>
      <c r="BX278" s="945">
        <v>0</v>
      </c>
      <c r="BY278" s="945">
        <v>0</v>
      </c>
      <c r="BZ278" s="945">
        <v>61718</v>
      </c>
      <c r="CA278" s="945">
        <v>-630000</v>
      </c>
      <c r="CB278" s="945">
        <v>0</v>
      </c>
      <c r="CC278" s="945">
        <v>-500000</v>
      </c>
      <c r="CD278" s="945">
        <v>-3000000</v>
      </c>
      <c r="CE278" s="945">
        <v>-3500000</v>
      </c>
      <c r="CF278" s="945">
        <v>-6007443</v>
      </c>
      <c r="CG278" s="945">
        <v>-3003721</v>
      </c>
      <c r="CH278" s="945">
        <v>-2943645</v>
      </c>
      <c r="CI278" s="945">
        <v>0</v>
      </c>
      <c r="CJ278" s="945">
        <v>-60076</v>
      </c>
      <c r="CK278" s="945">
        <v>-5110026</v>
      </c>
      <c r="CL278" s="945">
        <v>2335957</v>
      </c>
      <c r="CM278" s="945">
        <v>-5631198</v>
      </c>
      <c r="CN278" s="945">
        <v>-78381</v>
      </c>
      <c r="CO278" s="945">
        <v>-2591</v>
      </c>
      <c r="CP278" s="945">
        <v>0</v>
      </c>
      <c r="CQ278" s="945">
        <v>-15432</v>
      </c>
      <c r="CR278" s="945">
        <v>-7475</v>
      </c>
      <c r="CS278" s="945">
        <v>-2795771</v>
      </c>
      <c r="CT278" s="945">
        <v>-74480</v>
      </c>
      <c r="CU278" s="945">
        <v>0</v>
      </c>
      <c r="CV278" s="945">
        <v>-6879</v>
      </c>
      <c r="CW278" s="945">
        <v>-530</v>
      </c>
      <c r="CX278" s="945">
        <v>-2061</v>
      </c>
      <c r="CY278" s="945">
        <v>-7317396</v>
      </c>
      <c r="CZ278" s="945">
        <v>0</v>
      </c>
      <c r="DA278" s="945">
        <v>92828373</v>
      </c>
      <c r="DB278" s="945">
        <v>112591524</v>
      </c>
      <c r="DC278" s="945">
        <v>82597054</v>
      </c>
      <c r="DD278" s="945">
        <v>0</v>
      </c>
      <c r="DE278" s="945">
        <v>4903837</v>
      </c>
      <c r="DF278" s="945">
        <v>-2637002</v>
      </c>
      <c r="DG278" s="945">
        <v>0</v>
      </c>
      <c r="DH278" s="945">
        <v>-959855</v>
      </c>
      <c r="DI278" s="945">
        <v>-6007443</v>
      </c>
      <c r="DJ278" s="205"/>
      <c r="DK278" s="205"/>
      <c r="DL278" t="s">
        <v>913</v>
      </c>
      <c r="DM278" t="s">
        <v>914</v>
      </c>
      <c r="DN278" s="1419" t="s">
        <v>5499</v>
      </c>
      <c r="DO278" s="194" t="s">
        <v>4445</v>
      </c>
      <c r="DP278" s="1253" t="s">
        <v>4468</v>
      </c>
    </row>
    <row r="279" spans="1:120" s="194" customFormat="1" x14ac:dyDescent="0.25">
      <c r="A279" s="779">
        <v>275</v>
      </c>
      <c r="B279" s="780" t="s">
        <v>623</v>
      </c>
      <c r="C279" s="1255" t="s">
        <v>624</v>
      </c>
      <c r="D279" s="945">
        <v>84520</v>
      </c>
      <c r="E279" s="945">
        <v>511554</v>
      </c>
      <c r="F279" s="945">
        <v>0</v>
      </c>
      <c r="G279" s="945">
        <v>84520</v>
      </c>
      <c r="H279" s="945">
        <v>0</v>
      </c>
      <c r="I279" s="945">
        <v>272067</v>
      </c>
      <c r="J279" s="945">
        <v>0</v>
      </c>
      <c r="K279" s="945">
        <v>0</v>
      </c>
      <c r="L279" s="945">
        <v>0</v>
      </c>
      <c r="M279" s="945">
        <v>0</v>
      </c>
      <c r="N279" s="945">
        <v>0</v>
      </c>
      <c r="O279" s="945">
        <v>0</v>
      </c>
      <c r="P279" s="945">
        <v>0</v>
      </c>
      <c r="Q279" s="945">
        <v>0</v>
      </c>
      <c r="R279" s="945">
        <v>6228950</v>
      </c>
      <c r="S279" s="945">
        <v>0</v>
      </c>
      <c r="T279" s="945">
        <v>794024</v>
      </c>
      <c r="U279" s="945">
        <v>178655</v>
      </c>
      <c r="V279" s="945">
        <v>19851</v>
      </c>
      <c r="W279" s="945">
        <v>32391</v>
      </c>
      <c r="X279" s="945">
        <v>7288</v>
      </c>
      <c r="Y279" s="945">
        <v>810</v>
      </c>
      <c r="Z279" s="945">
        <v>0</v>
      </c>
      <c r="AA279" s="945">
        <v>0</v>
      </c>
      <c r="AB279" s="945">
        <v>0</v>
      </c>
      <c r="AC279" s="945">
        <v>10260</v>
      </c>
      <c r="AD279" s="945">
        <v>2309</v>
      </c>
      <c r="AE279" s="945">
        <v>257</v>
      </c>
      <c r="AF279" s="945">
        <v>10838</v>
      </c>
      <c r="AG279" s="945">
        <v>2438</v>
      </c>
      <c r="AH279" s="945">
        <v>271</v>
      </c>
      <c r="AI279" s="945">
        <v>600</v>
      </c>
      <c r="AJ279" s="945">
        <v>135</v>
      </c>
      <c r="AK279" s="945">
        <v>15</v>
      </c>
      <c r="AL279" s="945">
        <v>61677</v>
      </c>
      <c r="AM279" s="945">
        <v>13877</v>
      </c>
      <c r="AN279" s="945">
        <v>1542</v>
      </c>
      <c r="AO279" s="945">
        <v>885915</v>
      </c>
      <c r="AP279" s="945">
        <v>199331</v>
      </c>
      <c r="AQ279" s="945">
        <v>22148</v>
      </c>
      <c r="AR279" s="945">
        <v>1028297</v>
      </c>
      <c r="AS279" s="945">
        <v>833378</v>
      </c>
      <c r="AT279" s="945">
        <v>175427</v>
      </c>
      <c r="AU279" s="945">
        <v>19492</v>
      </c>
      <c r="AV279" s="945">
        <v>518698</v>
      </c>
      <c r="AW279" s="945">
        <v>414958</v>
      </c>
      <c r="AX279" s="945">
        <v>93366</v>
      </c>
      <c r="AY279" s="945">
        <v>10374</v>
      </c>
      <c r="AZ279" s="945">
        <v>1546995</v>
      </c>
      <c r="BA279" s="945">
        <v>1248336</v>
      </c>
      <c r="BB279" s="945">
        <v>268793</v>
      </c>
      <c r="BC279" s="945">
        <v>29866</v>
      </c>
      <c r="BD279" s="945">
        <v>0</v>
      </c>
      <c r="BE279" s="945">
        <v>0</v>
      </c>
      <c r="BF279" s="945">
        <v>0</v>
      </c>
      <c r="BG279" s="945">
        <v>0</v>
      </c>
      <c r="BH279" s="945">
        <v>0</v>
      </c>
      <c r="BI279" s="945">
        <v>0</v>
      </c>
      <c r="BJ279" s="945">
        <v>0</v>
      </c>
      <c r="BK279" s="945">
        <v>0</v>
      </c>
      <c r="BL279" s="945">
        <v>0</v>
      </c>
      <c r="BM279" s="945">
        <v>0</v>
      </c>
      <c r="BN279" s="945">
        <v>0</v>
      </c>
      <c r="BO279" s="945">
        <v>0</v>
      </c>
      <c r="BP279" s="945">
        <v>-455211</v>
      </c>
      <c r="BQ279" s="945">
        <v>-364168</v>
      </c>
      <c r="BR279" s="945">
        <v>-81938</v>
      </c>
      <c r="BS279" s="945">
        <v>-9104</v>
      </c>
      <c r="BT279" s="945">
        <v>-910421</v>
      </c>
      <c r="BU279" s="945">
        <v>9753442</v>
      </c>
      <c r="BV279" s="945">
        <v>-50945</v>
      </c>
      <c r="BW279" s="945">
        <v>0</v>
      </c>
      <c r="BX279" s="945">
        <v>0</v>
      </c>
      <c r="BY279" s="945">
        <v>0</v>
      </c>
      <c r="BZ279" s="945">
        <v>3082</v>
      </c>
      <c r="CA279" s="945">
        <v>-790205</v>
      </c>
      <c r="CB279" s="945">
        <v>0</v>
      </c>
      <c r="CC279" s="945">
        <v>-1379138</v>
      </c>
      <c r="CD279" s="945">
        <v>-227193</v>
      </c>
      <c r="CE279" s="945">
        <v>-1606331</v>
      </c>
      <c r="CF279" s="945">
        <v>-1046127</v>
      </c>
      <c r="CG279" s="945">
        <v>-523061</v>
      </c>
      <c r="CH279" s="945">
        <v>-418452</v>
      </c>
      <c r="CI279" s="945">
        <v>-94152</v>
      </c>
      <c r="CJ279" s="945">
        <v>-10462</v>
      </c>
      <c r="CK279" s="945">
        <v>-2740059</v>
      </c>
      <c r="CL279" s="945">
        <v>233088</v>
      </c>
      <c r="CM279" s="945">
        <v>-1574047</v>
      </c>
      <c r="CN279" s="945">
        <v>-78191</v>
      </c>
      <c r="CO279" s="945">
        <v>-28084</v>
      </c>
      <c r="CP279" s="945">
        <v>-28084</v>
      </c>
      <c r="CQ279" s="945">
        <v>-26161</v>
      </c>
      <c r="CR279" s="945">
        <v>0</v>
      </c>
      <c r="CS279" s="945">
        <v>-480861</v>
      </c>
      <c r="CT279" s="945">
        <v>-55426</v>
      </c>
      <c r="CU279" s="945">
        <v>-17522</v>
      </c>
      <c r="CV279" s="945">
        <v>-5627</v>
      </c>
      <c r="CW279" s="945">
        <v>0</v>
      </c>
      <c r="CX279" s="945">
        <v>0</v>
      </c>
      <c r="CY279" s="945">
        <v>-2211686</v>
      </c>
      <c r="CZ279" s="945">
        <v>0</v>
      </c>
      <c r="DA279" s="945">
        <v>9680151</v>
      </c>
      <c r="DB279" s="945">
        <v>16735757</v>
      </c>
      <c r="DC279" s="945">
        <v>8722021</v>
      </c>
      <c r="DD279" s="945">
        <v>-52485</v>
      </c>
      <c r="DE279" s="945">
        <v>1175813</v>
      </c>
      <c r="DF279" s="945">
        <v>-162135</v>
      </c>
      <c r="DG279" s="945">
        <v>0</v>
      </c>
      <c r="DH279" s="945">
        <v>-620327</v>
      </c>
      <c r="DI279" s="945">
        <v>-1046127</v>
      </c>
      <c r="DJ279" s="205"/>
      <c r="DK279" s="205"/>
      <c r="DL279" t="s">
        <v>913</v>
      </c>
      <c r="DM279" t="s">
        <v>913</v>
      </c>
      <c r="DN279" s="1419" t="s">
        <v>5499</v>
      </c>
      <c r="DO279" s="194" t="s">
        <v>4446</v>
      </c>
      <c r="DP279" s="1253" t="s">
        <v>4473</v>
      </c>
    </row>
    <row r="280" spans="1:120" s="194" customFormat="1" x14ac:dyDescent="0.25">
      <c r="A280" s="199">
        <v>276</v>
      </c>
      <c r="B280" s="706" t="s">
        <v>625</v>
      </c>
      <c r="C280" s="1255" t="s">
        <v>626</v>
      </c>
      <c r="D280" s="945">
        <v>129873</v>
      </c>
      <c r="E280" s="945">
        <v>1212990</v>
      </c>
      <c r="F280" s="945">
        <v>0</v>
      </c>
      <c r="G280" s="945">
        <v>129873</v>
      </c>
      <c r="H280" s="945">
        <v>0</v>
      </c>
      <c r="I280" s="945">
        <v>1059</v>
      </c>
      <c r="J280" s="945">
        <v>0</v>
      </c>
      <c r="K280" s="945">
        <v>0</v>
      </c>
      <c r="L280" s="945">
        <v>0</v>
      </c>
      <c r="M280" s="945">
        <v>0</v>
      </c>
      <c r="N280" s="945">
        <v>0</v>
      </c>
      <c r="O280" s="945">
        <v>0</v>
      </c>
      <c r="P280" s="945">
        <v>0</v>
      </c>
      <c r="Q280" s="945">
        <v>0</v>
      </c>
      <c r="R280" s="945">
        <v>12725350</v>
      </c>
      <c r="S280" s="945">
        <v>0</v>
      </c>
      <c r="T280" s="945">
        <v>1143121</v>
      </c>
      <c r="U280" s="945">
        <v>257202</v>
      </c>
      <c r="V280" s="945">
        <v>28578</v>
      </c>
      <c r="W280" s="945">
        <v>66172</v>
      </c>
      <c r="X280" s="945">
        <v>14889</v>
      </c>
      <c r="Y280" s="945">
        <v>1654</v>
      </c>
      <c r="Z280" s="945">
        <v>2000</v>
      </c>
      <c r="AA280" s="945">
        <v>450</v>
      </c>
      <c r="AB280" s="945">
        <v>50</v>
      </c>
      <c r="AC280" s="945">
        <v>1826</v>
      </c>
      <c r="AD280" s="945">
        <v>411</v>
      </c>
      <c r="AE280" s="945">
        <v>46</v>
      </c>
      <c r="AF280" s="945">
        <v>332</v>
      </c>
      <c r="AG280" s="945">
        <v>75</v>
      </c>
      <c r="AH280" s="945">
        <v>8</v>
      </c>
      <c r="AI280" s="945">
        <v>0</v>
      </c>
      <c r="AJ280" s="945">
        <v>0</v>
      </c>
      <c r="AK280" s="945">
        <v>0</v>
      </c>
      <c r="AL280" s="945">
        <v>152000</v>
      </c>
      <c r="AM280" s="945">
        <v>34200</v>
      </c>
      <c r="AN280" s="945">
        <v>3800</v>
      </c>
      <c r="AO280" s="945">
        <v>1310496</v>
      </c>
      <c r="AP280" s="945">
        <v>294861</v>
      </c>
      <c r="AQ280" s="945">
        <v>32762</v>
      </c>
      <c r="AR280" s="945">
        <v>3334226</v>
      </c>
      <c r="AS280" s="945">
        <v>2667420</v>
      </c>
      <c r="AT280" s="945">
        <v>600125</v>
      </c>
      <c r="AU280" s="945">
        <v>66681</v>
      </c>
      <c r="AV280" s="945">
        <v>757753</v>
      </c>
      <c r="AW280" s="945">
        <v>606203</v>
      </c>
      <c r="AX280" s="945">
        <v>136395</v>
      </c>
      <c r="AY280" s="945">
        <v>15155</v>
      </c>
      <c r="AZ280" s="945">
        <v>4091979</v>
      </c>
      <c r="BA280" s="945">
        <v>3273623</v>
      </c>
      <c r="BB280" s="945">
        <v>736520</v>
      </c>
      <c r="BC280" s="945">
        <v>81836</v>
      </c>
      <c r="BD280" s="945">
        <v>0</v>
      </c>
      <c r="BE280" s="945">
        <v>0</v>
      </c>
      <c r="BF280" s="945">
        <v>0</v>
      </c>
      <c r="BG280" s="945">
        <v>0</v>
      </c>
      <c r="BH280" s="945">
        <v>0</v>
      </c>
      <c r="BI280" s="945">
        <v>0</v>
      </c>
      <c r="BJ280" s="945">
        <v>0</v>
      </c>
      <c r="BK280" s="945">
        <v>0</v>
      </c>
      <c r="BL280" s="945">
        <v>0</v>
      </c>
      <c r="BM280" s="945">
        <v>0</v>
      </c>
      <c r="BN280" s="945">
        <v>0</v>
      </c>
      <c r="BO280" s="945">
        <v>0</v>
      </c>
      <c r="BP280" s="945">
        <v>720410</v>
      </c>
      <c r="BQ280" s="945">
        <v>576328</v>
      </c>
      <c r="BR280" s="945">
        <v>129674</v>
      </c>
      <c r="BS280" s="945">
        <v>14408</v>
      </c>
      <c r="BT280" s="945">
        <v>1440820</v>
      </c>
      <c r="BU280" s="945">
        <v>35478282</v>
      </c>
      <c r="BV280" s="945">
        <v>-52122</v>
      </c>
      <c r="BW280" s="945">
        <v>0</v>
      </c>
      <c r="BX280" s="945">
        <v>0</v>
      </c>
      <c r="BY280" s="945">
        <v>0</v>
      </c>
      <c r="BZ280" s="945">
        <v>26212</v>
      </c>
      <c r="CA280" s="945">
        <v>-3982823</v>
      </c>
      <c r="CB280" s="945">
        <v>0</v>
      </c>
      <c r="CC280" s="945">
        <v>-3041951</v>
      </c>
      <c r="CD280" s="945">
        <v>0</v>
      </c>
      <c r="CE280" s="945">
        <v>-3041951</v>
      </c>
      <c r="CF280" s="945">
        <v>1062801</v>
      </c>
      <c r="CG280" s="945">
        <v>531402</v>
      </c>
      <c r="CH280" s="945">
        <v>425121</v>
      </c>
      <c r="CI280" s="945">
        <v>95652</v>
      </c>
      <c r="CJ280" s="945">
        <v>10627</v>
      </c>
      <c r="CK280" s="945">
        <v>-4014152</v>
      </c>
      <c r="CL280" s="945">
        <v>821438</v>
      </c>
      <c r="CM280" s="945">
        <v>-3376624</v>
      </c>
      <c r="CN280" s="945">
        <v>-2423</v>
      </c>
      <c r="CO280" s="945">
        <v>-1603</v>
      </c>
      <c r="CP280" s="945">
        <v>-1603</v>
      </c>
      <c r="CQ280" s="945">
        <v>-4637</v>
      </c>
      <c r="CR280" s="945">
        <v>-6794</v>
      </c>
      <c r="CS280" s="945">
        <v>-574461</v>
      </c>
      <c r="CT280" s="945">
        <v>-14412</v>
      </c>
      <c r="CU280" s="945">
        <v>-35546</v>
      </c>
      <c r="CV280" s="945">
        <v>0</v>
      </c>
      <c r="CW280" s="945">
        <v>0</v>
      </c>
      <c r="CX280" s="945">
        <v>0</v>
      </c>
      <c r="CY280" s="945">
        <v>-3136421</v>
      </c>
      <c r="CZ280" s="945">
        <v>0</v>
      </c>
      <c r="DA280" s="945">
        <v>35254843</v>
      </c>
      <c r="DB280" s="945">
        <v>44970322</v>
      </c>
      <c r="DC280" s="945">
        <v>31904418</v>
      </c>
      <c r="DD280" s="945">
        <v>-97156</v>
      </c>
      <c r="DE280" s="945">
        <v>7341630</v>
      </c>
      <c r="DF280" s="945">
        <v>-1366749</v>
      </c>
      <c r="DG280" s="945">
        <v>0</v>
      </c>
      <c r="DH280" s="945">
        <v>-1834056</v>
      </c>
      <c r="DI280" s="945">
        <v>1062801</v>
      </c>
      <c r="DJ280" s="205"/>
      <c r="DK280" s="205"/>
      <c r="DL280" t="s">
        <v>913</v>
      </c>
      <c r="DM280" t="s">
        <v>913</v>
      </c>
      <c r="DN280" s="1419" t="s">
        <v>5499</v>
      </c>
      <c r="DO280" s="194" t="s">
        <v>4447</v>
      </c>
      <c r="DP280" s="1253" t="s">
        <v>4475</v>
      </c>
    </row>
    <row r="281" spans="1:120" s="194" customFormat="1" x14ac:dyDescent="0.25">
      <c r="A281" s="779">
        <v>277</v>
      </c>
      <c r="B281" s="706" t="s">
        <v>627</v>
      </c>
      <c r="C281" s="1255" t="s">
        <v>628</v>
      </c>
      <c r="D281" s="945">
        <v>107860</v>
      </c>
      <c r="E281" s="945">
        <v>674922</v>
      </c>
      <c r="F281" s="945">
        <v>0</v>
      </c>
      <c r="G281" s="945">
        <v>107860</v>
      </c>
      <c r="H281" s="945">
        <v>0</v>
      </c>
      <c r="I281" s="945">
        <v>69403</v>
      </c>
      <c r="J281" s="945">
        <v>221382</v>
      </c>
      <c r="K281" s="945">
        <v>0</v>
      </c>
      <c r="L281" s="945">
        <v>0</v>
      </c>
      <c r="M281" s="945">
        <v>0</v>
      </c>
      <c r="N281" s="945">
        <v>0</v>
      </c>
      <c r="O281" s="945">
        <v>0</v>
      </c>
      <c r="P281" s="945">
        <v>0</v>
      </c>
      <c r="Q281" s="945">
        <v>0</v>
      </c>
      <c r="R281" s="945">
        <v>8189500</v>
      </c>
      <c r="S281" s="945">
        <v>0</v>
      </c>
      <c r="T281" s="945">
        <v>828442</v>
      </c>
      <c r="U281" s="945">
        <v>207111</v>
      </c>
      <c r="V281" s="945">
        <v>0</v>
      </c>
      <c r="W281" s="945">
        <v>42585</v>
      </c>
      <c r="X281" s="945">
        <v>10646</v>
      </c>
      <c r="Y281" s="945">
        <v>0</v>
      </c>
      <c r="Z281" s="945">
        <v>6000</v>
      </c>
      <c r="AA281" s="945">
        <v>1500</v>
      </c>
      <c r="AB281" s="945">
        <v>0</v>
      </c>
      <c r="AC281" s="945">
        <v>4107</v>
      </c>
      <c r="AD281" s="945">
        <v>1027</v>
      </c>
      <c r="AE281" s="945">
        <v>0</v>
      </c>
      <c r="AF281" s="945">
        <v>11229</v>
      </c>
      <c r="AG281" s="945">
        <v>2807</v>
      </c>
      <c r="AH281" s="945">
        <v>0</v>
      </c>
      <c r="AI281" s="945">
        <v>0</v>
      </c>
      <c r="AJ281" s="945">
        <v>0</v>
      </c>
      <c r="AK281" s="945">
        <v>0</v>
      </c>
      <c r="AL281" s="945">
        <v>56070</v>
      </c>
      <c r="AM281" s="945">
        <v>14017</v>
      </c>
      <c r="AN281" s="945">
        <v>0</v>
      </c>
      <c r="AO281" s="945">
        <v>603969</v>
      </c>
      <c r="AP281" s="945">
        <v>150992</v>
      </c>
      <c r="AQ281" s="945">
        <v>0</v>
      </c>
      <c r="AR281" s="945">
        <v>1833574</v>
      </c>
      <c r="AS281" s="945">
        <v>1435625</v>
      </c>
      <c r="AT281" s="945">
        <v>397949</v>
      </c>
      <c r="AU281" s="945">
        <v>0</v>
      </c>
      <c r="AV281" s="945">
        <v>452705</v>
      </c>
      <c r="AW281" s="945">
        <v>362164</v>
      </c>
      <c r="AX281" s="945">
        <v>90541</v>
      </c>
      <c r="AY281" s="945">
        <v>0</v>
      </c>
      <c r="AZ281" s="945">
        <v>2286279</v>
      </c>
      <c r="BA281" s="945">
        <v>1797789</v>
      </c>
      <c r="BB281" s="945">
        <v>488490</v>
      </c>
      <c r="BC281" s="945">
        <v>0</v>
      </c>
      <c r="BD281" s="945">
        <v>0</v>
      </c>
      <c r="BE281" s="945">
        <v>0</v>
      </c>
      <c r="BF281" s="945">
        <v>0</v>
      </c>
      <c r="BG281" s="945">
        <v>16000</v>
      </c>
      <c r="BH281" s="945">
        <v>4000</v>
      </c>
      <c r="BI281" s="945">
        <v>0</v>
      </c>
      <c r="BJ281" s="945">
        <v>0</v>
      </c>
      <c r="BK281" s="945">
        <v>0</v>
      </c>
      <c r="BL281" s="945">
        <v>0</v>
      </c>
      <c r="BM281" s="945">
        <v>0</v>
      </c>
      <c r="BN281" s="945">
        <v>0</v>
      </c>
      <c r="BO281" s="945">
        <v>0</v>
      </c>
      <c r="BP281" s="945">
        <v>145406</v>
      </c>
      <c r="BQ281" s="945">
        <v>116324</v>
      </c>
      <c r="BR281" s="945">
        <v>29081</v>
      </c>
      <c r="BS281" s="945">
        <v>0</v>
      </c>
      <c r="BT281" s="945">
        <v>290811</v>
      </c>
      <c r="BU281" s="945">
        <v>18421622</v>
      </c>
      <c r="BV281" s="945">
        <v>-492279</v>
      </c>
      <c r="BW281" s="945">
        <v>0</v>
      </c>
      <c r="BX281" s="945">
        <v>0</v>
      </c>
      <c r="BY281" s="945">
        <v>0</v>
      </c>
      <c r="BZ281" s="945">
        <v>11962</v>
      </c>
      <c r="CA281" s="945">
        <v>-1481544</v>
      </c>
      <c r="CB281" s="945">
        <v>-26978</v>
      </c>
      <c r="CC281" s="945">
        <v>-28468</v>
      </c>
      <c r="CD281" s="945">
        <v>-438694</v>
      </c>
      <c r="CE281" s="945">
        <v>-494140</v>
      </c>
      <c r="CF281" s="945">
        <v>800617</v>
      </c>
      <c r="CG281" s="945">
        <v>400308</v>
      </c>
      <c r="CH281" s="945">
        <v>320247</v>
      </c>
      <c r="CI281" s="945">
        <v>80062</v>
      </c>
      <c r="CJ281" s="945">
        <v>0</v>
      </c>
      <c r="CK281" s="945">
        <v>-3017477</v>
      </c>
      <c r="CL281" s="945">
        <v>430614</v>
      </c>
      <c r="CM281" s="945">
        <v>-2265755</v>
      </c>
      <c r="CN281" s="945">
        <v>-31809</v>
      </c>
      <c r="CO281" s="945">
        <v>-28053</v>
      </c>
      <c r="CP281" s="945">
        <v>-26645</v>
      </c>
      <c r="CQ281" s="945">
        <v>-10534</v>
      </c>
      <c r="CR281" s="945">
        <v>0</v>
      </c>
      <c r="CS281" s="945">
        <v>-730166</v>
      </c>
      <c r="CT281" s="945">
        <v>-68787</v>
      </c>
      <c r="CU281" s="945">
        <v>-7464</v>
      </c>
      <c r="CV281" s="945">
        <v>-1238</v>
      </c>
      <c r="CW281" s="945">
        <v>-1408</v>
      </c>
      <c r="CX281" s="945">
        <v>0</v>
      </c>
      <c r="CY281" s="945">
        <v>-1423924</v>
      </c>
      <c r="CZ281" s="945">
        <v>0</v>
      </c>
      <c r="DA281" s="945">
        <v>18364630</v>
      </c>
      <c r="DB281" s="945">
        <v>25785412</v>
      </c>
      <c r="DC281" s="945">
        <v>17266224</v>
      </c>
      <c r="DD281" s="945">
        <v>-245807</v>
      </c>
      <c r="DE281" s="945">
        <v>2143594</v>
      </c>
      <c r="DF281" s="945">
        <v>-1162831</v>
      </c>
      <c r="DG281" s="945">
        <v>0</v>
      </c>
      <c r="DH281" s="945">
        <v>-1364615</v>
      </c>
      <c r="DI281" s="945">
        <v>800617</v>
      </c>
      <c r="DJ281" s="205"/>
      <c r="DK281" s="205"/>
      <c r="DL281" t="s">
        <v>914</v>
      </c>
      <c r="DM281" t="s">
        <v>914</v>
      </c>
      <c r="DN281" s="1419" t="s">
        <v>5499</v>
      </c>
      <c r="DO281" s="194" t="s">
        <v>4448</v>
      </c>
      <c r="DP281" s="1253" t="s">
        <v>4469</v>
      </c>
    </row>
    <row r="282" spans="1:120" s="194" customFormat="1" x14ac:dyDescent="0.25">
      <c r="A282" s="199">
        <v>278</v>
      </c>
      <c r="B282" s="706" t="s">
        <v>3822</v>
      </c>
      <c r="C282" s="1255" t="s">
        <v>3823</v>
      </c>
      <c r="D282" s="945">
        <v>523149</v>
      </c>
      <c r="E282" s="945">
        <v>4542982</v>
      </c>
      <c r="F282" s="945">
        <v>140274</v>
      </c>
      <c r="G282" s="945">
        <v>523149</v>
      </c>
      <c r="H282" s="945">
        <v>1939968</v>
      </c>
      <c r="I282" s="945">
        <v>1973654</v>
      </c>
      <c r="J282" s="945">
        <v>0</v>
      </c>
      <c r="K282" s="945">
        <v>0</v>
      </c>
      <c r="L282" s="945">
        <v>0</v>
      </c>
      <c r="M282" s="945">
        <v>0</v>
      </c>
      <c r="N282" s="945">
        <v>0</v>
      </c>
      <c r="O282" s="945">
        <v>0</v>
      </c>
      <c r="P282" s="945">
        <v>0</v>
      </c>
      <c r="Q282" s="945">
        <v>0</v>
      </c>
      <c r="R282" s="945">
        <v>48517375</v>
      </c>
      <c r="S282" s="945">
        <v>1621500</v>
      </c>
      <c r="T282" s="945">
        <v>4100554</v>
      </c>
      <c r="U282" s="945">
        <v>0</v>
      </c>
      <c r="V282" s="945">
        <v>81881</v>
      </c>
      <c r="W282" s="945">
        <v>330135</v>
      </c>
      <c r="X282" s="945">
        <v>0</v>
      </c>
      <c r="Y282" s="945">
        <v>6307</v>
      </c>
      <c r="Z282" s="945">
        <v>0</v>
      </c>
      <c r="AA282" s="945">
        <v>0</v>
      </c>
      <c r="AB282" s="945">
        <v>0</v>
      </c>
      <c r="AC282" s="945">
        <v>1796</v>
      </c>
      <c r="AD282" s="945">
        <v>0</v>
      </c>
      <c r="AE282" s="945">
        <v>37</v>
      </c>
      <c r="AF282" s="945">
        <v>27308</v>
      </c>
      <c r="AG282" s="945">
        <v>0</v>
      </c>
      <c r="AH282" s="945">
        <v>557</v>
      </c>
      <c r="AI282" s="945">
        <v>0</v>
      </c>
      <c r="AJ282" s="945">
        <v>0</v>
      </c>
      <c r="AK282" s="945">
        <v>0</v>
      </c>
      <c r="AL282" s="945">
        <v>775070</v>
      </c>
      <c r="AM282" s="945">
        <v>0</v>
      </c>
      <c r="AN282" s="945">
        <v>15262</v>
      </c>
      <c r="AO282" s="945">
        <v>6589677</v>
      </c>
      <c r="AP282" s="945">
        <v>0</v>
      </c>
      <c r="AQ282" s="945">
        <v>124482</v>
      </c>
      <c r="AR282" s="945">
        <v>20940543</v>
      </c>
      <c r="AS282" s="945">
        <v>20535088</v>
      </c>
      <c r="AT282" s="945">
        <v>0</v>
      </c>
      <c r="AU282" s="945">
        <v>405455</v>
      </c>
      <c r="AV282" s="945">
        <v>2911545</v>
      </c>
      <c r="AW282" s="945">
        <v>2856324</v>
      </c>
      <c r="AX282" s="945">
        <v>0</v>
      </c>
      <c r="AY282" s="945">
        <v>55221</v>
      </c>
      <c r="AZ282" s="945">
        <v>23852088</v>
      </c>
      <c r="BA282" s="945">
        <v>23391412</v>
      </c>
      <c r="BB282" s="945">
        <v>0</v>
      </c>
      <c r="BC282" s="945">
        <v>460676</v>
      </c>
      <c r="BD282" s="945">
        <v>0</v>
      </c>
      <c r="BE282" s="945">
        <v>0</v>
      </c>
      <c r="BF282" s="945">
        <v>0</v>
      </c>
      <c r="BG282" s="945">
        <v>0</v>
      </c>
      <c r="BH282" s="945">
        <v>0</v>
      </c>
      <c r="BI282" s="945">
        <v>0</v>
      </c>
      <c r="BJ282" s="945">
        <v>0</v>
      </c>
      <c r="BK282" s="945">
        <v>0</v>
      </c>
      <c r="BL282" s="945">
        <v>0</v>
      </c>
      <c r="BM282" s="945">
        <v>0</v>
      </c>
      <c r="BN282" s="945">
        <v>0</v>
      </c>
      <c r="BO282" s="945">
        <v>0</v>
      </c>
      <c r="BP282" s="945">
        <v>7359669</v>
      </c>
      <c r="BQ282" s="945">
        <v>7212475</v>
      </c>
      <c r="BR282" s="945">
        <v>0</v>
      </c>
      <c r="BS282" s="945">
        <v>147193</v>
      </c>
      <c r="BT282" s="945">
        <v>14719337</v>
      </c>
      <c r="BU282" s="945">
        <v>235453667</v>
      </c>
      <c r="BV282" s="945">
        <v>-1321890</v>
      </c>
      <c r="BW282" s="945">
        <v>0</v>
      </c>
      <c r="BX282" s="945">
        <v>-146801</v>
      </c>
      <c r="BY282" s="945">
        <v>0</v>
      </c>
      <c r="BZ282" s="945">
        <v>147127</v>
      </c>
      <c r="CA282" s="945">
        <v>-8010733</v>
      </c>
      <c r="CB282" s="945">
        <v>0</v>
      </c>
      <c r="CC282" s="945">
        <v>-7586201</v>
      </c>
      <c r="CD282" s="945">
        <v>-21620390</v>
      </c>
      <c r="CE282" s="945">
        <v>-29206591</v>
      </c>
      <c r="CF282" s="945">
        <v>8953696</v>
      </c>
      <c r="CG282" s="945">
        <v>2485310</v>
      </c>
      <c r="CH282" s="945">
        <v>6378852</v>
      </c>
      <c r="CI282" s="945">
        <v>0</v>
      </c>
      <c r="CJ282" s="945">
        <v>89534</v>
      </c>
      <c r="CK282" s="945">
        <v>-12147540</v>
      </c>
      <c r="CL282" s="945">
        <v>5418045</v>
      </c>
      <c r="CM282" s="945">
        <v>-15755971</v>
      </c>
      <c r="CN282" s="945">
        <v>-75072</v>
      </c>
      <c r="CO282" s="945">
        <v>-576</v>
      </c>
      <c r="CP282" s="945">
        <v>-122858</v>
      </c>
      <c r="CQ282" s="945">
        <v>-3666</v>
      </c>
      <c r="CR282" s="945">
        <v>-476815</v>
      </c>
      <c r="CS282" s="945">
        <v>-8272299</v>
      </c>
      <c r="CT282" s="945">
        <v>-213196</v>
      </c>
      <c r="CU282" s="945">
        <v>-32814</v>
      </c>
      <c r="CV282" s="945">
        <v>-5833</v>
      </c>
      <c r="CW282" s="945">
        <v>-576</v>
      </c>
      <c r="CX282" s="945">
        <v>0</v>
      </c>
      <c r="CY282" s="945">
        <v>-12518741</v>
      </c>
      <c r="CZ282" s="945">
        <v>0</v>
      </c>
      <c r="DA282" s="945">
        <v>200535394</v>
      </c>
      <c r="DB282" s="945">
        <v>256943455</v>
      </c>
      <c r="DC282" s="945">
        <v>197611151</v>
      </c>
      <c r="DD282" s="945">
        <v>-41151</v>
      </c>
      <c r="DE282" s="945">
        <v>9454603</v>
      </c>
      <c r="DF282" s="945">
        <v>-7702410</v>
      </c>
      <c r="DG282" s="945">
        <v>-8138953</v>
      </c>
      <c r="DH282" s="945">
        <v>-2434467</v>
      </c>
      <c r="DI282" s="945">
        <v>8953696</v>
      </c>
      <c r="DJ282" s="205"/>
      <c r="DK282" s="205"/>
      <c r="DL282" t="s">
        <v>913</v>
      </c>
      <c r="DM282" t="s">
        <v>914</v>
      </c>
      <c r="DN282" s="1419" t="s">
        <v>5499</v>
      </c>
      <c r="DO282" s="194" t="s">
        <v>4449</v>
      </c>
      <c r="DP282" s="1253" t="s">
        <v>4469</v>
      </c>
    </row>
    <row r="283" spans="1:120" s="194" customFormat="1" x14ac:dyDescent="0.25">
      <c r="A283" s="779">
        <v>279</v>
      </c>
      <c r="B283" s="706" t="s">
        <v>629</v>
      </c>
      <c r="C283" s="1255" t="s">
        <v>630</v>
      </c>
      <c r="D283" s="945">
        <v>174021</v>
      </c>
      <c r="E283" s="945">
        <v>1377144</v>
      </c>
      <c r="F283" s="945">
        <v>0</v>
      </c>
      <c r="G283" s="945">
        <v>174021</v>
      </c>
      <c r="H283" s="945">
        <v>0</v>
      </c>
      <c r="I283" s="945">
        <v>298032</v>
      </c>
      <c r="J283" s="945">
        <v>0</v>
      </c>
      <c r="K283" s="945">
        <v>0</v>
      </c>
      <c r="L283" s="945">
        <v>0</v>
      </c>
      <c r="M283" s="945">
        <v>0</v>
      </c>
      <c r="N283" s="945">
        <v>0</v>
      </c>
      <c r="O283" s="945">
        <v>0</v>
      </c>
      <c r="P283" s="945">
        <v>0</v>
      </c>
      <c r="Q283" s="945">
        <v>0</v>
      </c>
      <c r="R283" s="945">
        <v>19476141</v>
      </c>
      <c r="S283" s="945">
        <v>0</v>
      </c>
      <c r="T283" s="945">
        <v>1190766</v>
      </c>
      <c r="U283" s="945">
        <v>297692</v>
      </c>
      <c r="V283" s="945">
        <v>0</v>
      </c>
      <c r="W283" s="945">
        <v>101276</v>
      </c>
      <c r="X283" s="945">
        <v>25319</v>
      </c>
      <c r="Y283" s="945">
        <v>0</v>
      </c>
      <c r="Z283" s="945">
        <v>0</v>
      </c>
      <c r="AA283" s="945">
        <v>0</v>
      </c>
      <c r="AB283" s="945">
        <v>0</v>
      </c>
      <c r="AC283" s="945">
        <v>4726</v>
      </c>
      <c r="AD283" s="945">
        <v>1182</v>
      </c>
      <c r="AE283" s="945">
        <v>0</v>
      </c>
      <c r="AF283" s="945">
        <v>7279</v>
      </c>
      <c r="AG283" s="945">
        <v>1820</v>
      </c>
      <c r="AH283" s="945">
        <v>0</v>
      </c>
      <c r="AI283" s="945">
        <v>0</v>
      </c>
      <c r="AJ283" s="945">
        <v>0</v>
      </c>
      <c r="AK283" s="945">
        <v>0</v>
      </c>
      <c r="AL283" s="945">
        <v>278276</v>
      </c>
      <c r="AM283" s="945">
        <v>69569</v>
      </c>
      <c r="AN283" s="945">
        <v>0</v>
      </c>
      <c r="AO283" s="945">
        <v>2421894</v>
      </c>
      <c r="AP283" s="945">
        <v>605473</v>
      </c>
      <c r="AQ283" s="945">
        <v>0</v>
      </c>
      <c r="AR283" s="945">
        <v>4310573</v>
      </c>
      <c r="AS283" s="945">
        <v>3459739</v>
      </c>
      <c r="AT283" s="945">
        <v>850834</v>
      </c>
      <c r="AU283" s="945">
        <v>0</v>
      </c>
      <c r="AV283" s="945">
        <v>1122539</v>
      </c>
      <c r="AW283" s="945">
        <v>898031</v>
      </c>
      <c r="AX283" s="945">
        <v>224508</v>
      </c>
      <c r="AY283" s="945">
        <v>0</v>
      </c>
      <c r="AZ283" s="945">
        <v>5433112</v>
      </c>
      <c r="BA283" s="945">
        <v>4357770</v>
      </c>
      <c r="BB283" s="945">
        <v>1075342</v>
      </c>
      <c r="BC283" s="945">
        <v>0</v>
      </c>
      <c r="BD283" s="945">
        <v>0</v>
      </c>
      <c r="BE283" s="945">
        <v>0</v>
      </c>
      <c r="BF283" s="945">
        <v>0</v>
      </c>
      <c r="BG283" s="945">
        <v>0</v>
      </c>
      <c r="BH283" s="945">
        <v>0</v>
      </c>
      <c r="BI283" s="945">
        <v>0</v>
      </c>
      <c r="BJ283" s="945">
        <v>0</v>
      </c>
      <c r="BK283" s="945">
        <v>0</v>
      </c>
      <c r="BL283" s="945">
        <v>0</v>
      </c>
      <c r="BM283" s="945">
        <v>0</v>
      </c>
      <c r="BN283" s="945">
        <v>0</v>
      </c>
      <c r="BO283" s="945">
        <v>0</v>
      </c>
      <c r="BP283" s="945">
        <v>-905270</v>
      </c>
      <c r="BQ283" s="945">
        <v>-724216</v>
      </c>
      <c r="BR283" s="945">
        <v>-181054</v>
      </c>
      <c r="BS283" s="945">
        <v>0</v>
      </c>
      <c r="BT283" s="945">
        <v>-1810541</v>
      </c>
      <c r="BU283" s="945">
        <v>44645688</v>
      </c>
      <c r="BV283" s="945">
        <v>-145357</v>
      </c>
      <c r="BW283" s="945">
        <v>0</v>
      </c>
      <c r="BX283" s="945">
        <v>127930</v>
      </c>
      <c r="BY283" s="945">
        <v>0</v>
      </c>
      <c r="BZ283" s="945">
        <v>-19911</v>
      </c>
      <c r="CA283" s="945">
        <v>-674822</v>
      </c>
      <c r="CB283" s="945">
        <v>0</v>
      </c>
      <c r="CC283" s="945">
        <v>-3804661</v>
      </c>
      <c r="CD283" s="945">
        <v>-647216</v>
      </c>
      <c r="CE283" s="945">
        <v>-4451877</v>
      </c>
      <c r="CF283" s="945">
        <v>-1737497</v>
      </c>
      <c r="CG283" s="945">
        <v>-868746</v>
      </c>
      <c r="CH283" s="945">
        <v>-694999</v>
      </c>
      <c r="CI283" s="945">
        <v>-173752</v>
      </c>
      <c r="CJ283" s="945">
        <v>0</v>
      </c>
      <c r="CK283" s="945">
        <v>-4111613</v>
      </c>
      <c r="CL283" s="945">
        <v>987843</v>
      </c>
      <c r="CM283" s="945">
        <v>-3683406</v>
      </c>
      <c r="CN283" s="945">
        <v>-80782</v>
      </c>
      <c r="CO283" s="945">
        <v>-19692</v>
      </c>
      <c r="CP283" s="945">
        <v>-19692</v>
      </c>
      <c r="CQ283" s="945">
        <v>-12124</v>
      </c>
      <c r="CR283" s="945">
        <v>0</v>
      </c>
      <c r="CS283" s="945">
        <v>-1330030</v>
      </c>
      <c r="CT283" s="945">
        <v>-123217</v>
      </c>
      <c r="CU283" s="945">
        <v>0</v>
      </c>
      <c r="CV283" s="945">
        <v>-3924</v>
      </c>
      <c r="CW283" s="945">
        <v>0</v>
      </c>
      <c r="CX283" s="945">
        <v>0</v>
      </c>
      <c r="CY283" s="945">
        <v>-5622630</v>
      </c>
      <c r="CZ283" s="945">
        <v>0</v>
      </c>
      <c r="DA283" s="945">
        <v>40271930</v>
      </c>
      <c r="DB283" s="945">
        <v>55969190</v>
      </c>
      <c r="DC283" s="945">
        <v>37059452</v>
      </c>
      <c r="DD283" s="945">
        <v>-263518</v>
      </c>
      <c r="DE283" s="945">
        <v>2448436</v>
      </c>
      <c r="DF283" s="945">
        <v>-900092</v>
      </c>
      <c r="DG283" s="945">
        <v>0</v>
      </c>
      <c r="DH283" s="945">
        <v>-1690313</v>
      </c>
      <c r="DI283" s="945">
        <v>-1737497</v>
      </c>
      <c r="DJ283" s="205"/>
      <c r="DK283" s="205"/>
      <c r="DL283" t="s">
        <v>913</v>
      </c>
      <c r="DM283" t="s">
        <v>914</v>
      </c>
      <c r="DN283" s="1419" t="s">
        <v>5499</v>
      </c>
      <c r="DO283" s="194" t="s">
        <v>4450</v>
      </c>
      <c r="DP283" s="1253" t="s">
        <v>4468</v>
      </c>
    </row>
    <row r="284" spans="1:120" s="194" customFormat="1" x14ac:dyDescent="0.25">
      <c r="A284" s="199">
        <v>280</v>
      </c>
      <c r="B284" s="706" t="s">
        <v>1255</v>
      </c>
      <c r="C284" s="1255" t="s">
        <v>1243</v>
      </c>
      <c r="D284" s="945">
        <v>253518</v>
      </c>
      <c r="E284" s="945">
        <v>1946282</v>
      </c>
      <c r="F284" s="945">
        <v>0</v>
      </c>
      <c r="G284" s="945">
        <v>253518</v>
      </c>
      <c r="H284" s="945">
        <v>2097863</v>
      </c>
      <c r="I284" s="945">
        <v>740100</v>
      </c>
      <c r="J284" s="945">
        <v>0</v>
      </c>
      <c r="K284" s="945">
        <v>0</v>
      </c>
      <c r="L284" s="945">
        <v>0</v>
      </c>
      <c r="M284" s="945">
        <v>0</v>
      </c>
      <c r="N284" s="945">
        <v>78316</v>
      </c>
      <c r="O284" s="945">
        <v>0</v>
      </c>
      <c r="P284" s="945">
        <v>0</v>
      </c>
      <c r="Q284" s="945">
        <v>0</v>
      </c>
      <c r="R284" s="945">
        <v>30082450</v>
      </c>
      <c r="S284" s="945">
        <v>0</v>
      </c>
      <c r="T284" s="945">
        <v>1608605</v>
      </c>
      <c r="U284" s="945">
        <v>401097</v>
      </c>
      <c r="V284" s="945">
        <v>0</v>
      </c>
      <c r="W284" s="945">
        <v>156429</v>
      </c>
      <c r="X284" s="945">
        <v>39107</v>
      </c>
      <c r="Y284" s="945">
        <v>0</v>
      </c>
      <c r="Z284" s="945">
        <v>0</v>
      </c>
      <c r="AA284" s="945">
        <v>0</v>
      </c>
      <c r="AB284" s="945">
        <v>0</v>
      </c>
      <c r="AC284" s="945">
        <v>10948</v>
      </c>
      <c r="AD284" s="945">
        <v>2737</v>
      </c>
      <c r="AE284" s="945">
        <v>0</v>
      </c>
      <c r="AF284" s="945">
        <v>12366</v>
      </c>
      <c r="AG284" s="945">
        <v>3091</v>
      </c>
      <c r="AH284" s="945">
        <v>0</v>
      </c>
      <c r="AI284" s="945">
        <v>1200</v>
      </c>
      <c r="AJ284" s="945">
        <v>300</v>
      </c>
      <c r="AK284" s="945">
        <v>0</v>
      </c>
      <c r="AL284" s="945">
        <v>383906</v>
      </c>
      <c r="AM284" s="945">
        <v>95976</v>
      </c>
      <c r="AN284" s="945">
        <v>0</v>
      </c>
      <c r="AO284" s="945">
        <v>3106184</v>
      </c>
      <c r="AP284" s="945">
        <v>776546</v>
      </c>
      <c r="AQ284" s="945">
        <v>0</v>
      </c>
      <c r="AR284" s="945">
        <v>7798331</v>
      </c>
      <c r="AS284" s="945">
        <v>6339174</v>
      </c>
      <c r="AT284" s="945">
        <v>1459157</v>
      </c>
      <c r="AU284" s="945">
        <v>0</v>
      </c>
      <c r="AV284" s="945">
        <v>1472691</v>
      </c>
      <c r="AW284" s="945">
        <v>1178362</v>
      </c>
      <c r="AX284" s="945">
        <v>294329</v>
      </c>
      <c r="AY284" s="945">
        <v>0</v>
      </c>
      <c r="AZ284" s="945">
        <v>9271022</v>
      </c>
      <c r="BA284" s="945">
        <v>7517536</v>
      </c>
      <c r="BB284" s="945">
        <v>1753486</v>
      </c>
      <c r="BC284" s="945">
        <v>0</v>
      </c>
      <c r="BD284" s="945">
        <v>0</v>
      </c>
      <c r="BE284" s="945">
        <v>0</v>
      </c>
      <c r="BF284" s="945">
        <v>0</v>
      </c>
      <c r="BG284" s="945">
        <v>0</v>
      </c>
      <c r="BH284" s="945">
        <v>0</v>
      </c>
      <c r="BI284" s="945">
        <v>0</v>
      </c>
      <c r="BJ284" s="945">
        <v>0</v>
      </c>
      <c r="BK284" s="945">
        <v>0</v>
      </c>
      <c r="BL284" s="945">
        <v>0</v>
      </c>
      <c r="BM284" s="945">
        <v>0</v>
      </c>
      <c r="BN284" s="945">
        <v>0</v>
      </c>
      <c r="BO284" s="945">
        <v>0</v>
      </c>
      <c r="BP284" s="945">
        <v>3903338</v>
      </c>
      <c r="BQ284" s="945">
        <v>3122670</v>
      </c>
      <c r="BR284" s="945">
        <v>780668</v>
      </c>
      <c r="BS284" s="945">
        <v>0</v>
      </c>
      <c r="BT284" s="945">
        <v>7806675</v>
      </c>
      <c r="BU284" s="945">
        <v>78601781</v>
      </c>
      <c r="BV284" s="945">
        <v>-798825</v>
      </c>
      <c r="BW284" s="945">
        <v>0</v>
      </c>
      <c r="BX284" s="945">
        <v>147811</v>
      </c>
      <c r="BY284" s="945">
        <v>0</v>
      </c>
      <c r="BZ284" s="945">
        <v>26623</v>
      </c>
      <c r="CA284" s="945">
        <v>-1911528</v>
      </c>
      <c r="CB284" s="945">
        <v>0</v>
      </c>
      <c r="CC284" s="945">
        <v>-1846344</v>
      </c>
      <c r="CD284" s="945">
        <v>-3149850</v>
      </c>
      <c r="CE284" s="945">
        <v>-4996194</v>
      </c>
      <c r="CF284" s="945">
        <v>7033820</v>
      </c>
      <c r="CG284" s="945">
        <v>3512820</v>
      </c>
      <c r="CH284" s="945">
        <v>2816803</v>
      </c>
      <c r="CI284" s="945">
        <v>704197</v>
      </c>
      <c r="CJ284" s="945">
        <v>0</v>
      </c>
      <c r="CK284" s="945">
        <v>-5594515</v>
      </c>
      <c r="CL284" s="945">
        <v>1896219</v>
      </c>
      <c r="CM284" s="945">
        <v>-5723969</v>
      </c>
      <c r="CN284" s="945">
        <v>-38160</v>
      </c>
      <c r="CO284" s="945">
        <v>-30899</v>
      </c>
      <c r="CP284" s="945">
        <v>-34571</v>
      </c>
      <c r="CQ284" s="945">
        <v>-28083</v>
      </c>
      <c r="CR284" s="945">
        <v>-4538</v>
      </c>
      <c r="CS284" s="945">
        <v>-1934471</v>
      </c>
      <c r="CT284" s="945">
        <v>-69856</v>
      </c>
      <c r="CU284" s="945">
        <v>-202800</v>
      </c>
      <c r="CV284" s="945">
        <v>-4165</v>
      </c>
      <c r="CW284" s="945">
        <v>0</v>
      </c>
      <c r="CX284" s="945">
        <v>0</v>
      </c>
      <c r="CY284" s="945">
        <v>-8293745</v>
      </c>
      <c r="CZ284" s="945">
        <v>-73941</v>
      </c>
      <c r="DA284" s="945">
        <v>75691122</v>
      </c>
      <c r="DB284" s="945">
        <v>100340846</v>
      </c>
      <c r="DC284" s="945">
        <v>74492522</v>
      </c>
      <c r="DD284" s="945">
        <v>-219885</v>
      </c>
      <c r="DE284" s="945">
        <v>4066023</v>
      </c>
      <c r="DF284" s="945">
        <v>-1888211</v>
      </c>
      <c r="DG284" s="945">
        <v>-887416</v>
      </c>
      <c r="DH284" s="945">
        <v>-3138975</v>
      </c>
      <c r="DI284" s="945">
        <v>7033820</v>
      </c>
      <c r="DJ284" s="205"/>
      <c r="DK284" s="205"/>
      <c r="DL284" t="s">
        <v>913</v>
      </c>
      <c r="DM284" t="s">
        <v>914</v>
      </c>
      <c r="DN284" s="1419" t="s">
        <v>5499</v>
      </c>
      <c r="DO284" s="194" t="s">
        <v>4451</v>
      </c>
      <c r="DP284" s="1253" t="s">
        <v>4470</v>
      </c>
    </row>
    <row r="285" spans="1:120" s="194" customFormat="1" x14ac:dyDescent="0.25">
      <c r="A285" s="779">
        <v>281</v>
      </c>
      <c r="B285" s="706" t="s">
        <v>631</v>
      </c>
      <c r="C285" s="1255" t="s">
        <v>632</v>
      </c>
      <c r="D285" s="945">
        <v>2954126</v>
      </c>
      <c r="E285" s="945">
        <v>8957232</v>
      </c>
      <c r="F285" s="945">
        <v>0</v>
      </c>
      <c r="G285" s="945">
        <v>2954126</v>
      </c>
      <c r="H285" s="945">
        <v>0</v>
      </c>
      <c r="I285" s="945">
        <v>0</v>
      </c>
      <c r="J285" s="945">
        <v>0</v>
      </c>
      <c r="K285" s="945">
        <v>0</v>
      </c>
      <c r="L285" s="945">
        <v>0</v>
      </c>
      <c r="M285" s="945">
        <v>0</v>
      </c>
      <c r="N285" s="945">
        <v>0</v>
      </c>
      <c r="O285" s="945">
        <v>0</v>
      </c>
      <c r="P285" s="945">
        <v>0</v>
      </c>
      <c r="Q285" s="945">
        <v>0</v>
      </c>
      <c r="R285" s="945">
        <v>160446750</v>
      </c>
      <c r="S285" s="945">
        <v>0</v>
      </c>
      <c r="T285" s="945">
        <v>1305579</v>
      </c>
      <c r="U285" s="945">
        <v>1610215</v>
      </c>
      <c r="V285" s="945">
        <v>0</v>
      </c>
      <c r="W285" s="945">
        <v>625742</v>
      </c>
      <c r="X285" s="945">
        <v>771749</v>
      </c>
      <c r="Y285" s="945">
        <v>0</v>
      </c>
      <c r="Z285" s="945">
        <v>0</v>
      </c>
      <c r="AA285" s="945">
        <v>0</v>
      </c>
      <c r="AB285" s="945">
        <v>0</v>
      </c>
      <c r="AC285" s="945">
        <v>36392</v>
      </c>
      <c r="AD285" s="945">
        <v>44884</v>
      </c>
      <c r="AE285" s="945">
        <v>0</v>
      </c>
      <c r="AF285" s="945">
        <v>0</v>
      </c>
      <c r="AG285" s="945">
        <v>0</v>
      </c>
      <c r="AH285" s="945">
        <v>0</v>
      </c>
      <c r="AI285" s="945">
        <v>0</v>
      </c>
      <c r="AJ285" s="945">
        <v>0</v>
      </c>
      <c r="AK285" s="945">
        <v>0</v>
      </c>
      <c r="AL285" s="945">
        <v>329822</v>
      </c>
      <c r="AM285" s="945">
        <v>406781</v>
      </c>
      <c r="AN285" s="945">
        <v>0</v>
      </c>
      <c r="AO285" s="945">
        <v>44215536</v>
      </c>
      <c r="AP285" s="945">
        <v>54532494</v>
      </c>
      <c r="AQ285" s="945">
        <v>0</v>
      </c>
      <c r="AR285" s="945">
        <v>225713877</v>
      </c>
      <c r="AS285" s="945">
        <v>101065915</v>
      </c>
      <c r="AT285" s="945">
        <v>124647962</v>
      </c>
      <c r="AU285" s="945">
        <v>0</v>
      </c>
      <c r="AV285" s="945">
        <v>18767228</v>
      </c>
      <c r="AW285" s="945">
        <v>8403236</v>
      </c>
      <c r="AX285" s="945">
        <v>10363992</v>
      </c>
      <c r="AY285" s="945">
        <v>0</v>
      </c>
      <c r="AZ285" s="945">
        <v>244481105</v>
      </c>
      <c r="BA285" s="945">
        <v>109469151</v>
      </c>
      <c r="BB285" s="945">
        <v>135011954</v>
      </c>
      <c r="BC285" s="945">
        <v>0</v>
      </c>
      <c r="BD285" s="945">
        <v>0</v>
      </c>
      <c r="BE285" s="945">
        <v>0</v>
      </c>
      <c r="BF285" s="945">
        <v>0</v>
      </c>
      <c r="BG285" s="945">
        <v>0</v>
      </c>
      <c r="BH285" s="945">
        <v>0</v>
      </c>
      <c r="BI285" s="945">
        <v>0</v>
      </c>
      <c r="BJ285" s="945">
        <v>0</v>
      </c>
      <c r="BK285" s="945">
        <v>0</v>
      </c>
      <c r="BL285" s="945">
        <v>0</v>
      </c>
      <c r="BM285" s="945">
        <v>0</v>
      </c>
      <c r="BN285" s="945">
        <v>0</v>
      </c>
      <c r="BO285" s="945">
        <v>0</v>
      </c>
      <c r="BP285" s="945">
        <v>50463909</v>
      </c>
      <c r="BQ285" s="945">
        <v>45876281</v>
      </c>
      <c r="BR285" s="945">
        <v>56580747</v>
      </c>
      <c r="BS285" s="945">
        <v>0</v>
      </c>
      <c r="BT285" s="945">
        <v>152920937</v>
      </c>
      <c r="BU285" s="945">
        <v>1959269516</v>
      </c>
      <c r="BV285" s="945">
        <v>-23970452</v>
      </c>
      <c r="BW285" s="945">
        <v>0</v>
      </c>
      <c r="BX285" s="945">
        <v>-2307123</v>
      </c>
      <c r="BY285" s="945">
        <v>0</v>
      </c>
      <c r="BZ285" s="945">
        <v>2512376</v>
      </c>
      <c r="CA285" s="945">
        <v>-75509513</v>
      </c>
      <c r="CB285" s="945">
        <v>0</v>
      </c>
      <c r="CC285" s="945">
        <v>-147950298</v>
      </c>
      <c r="CD285" s="945">
        <v>-52633683</v>
      </c>
      <c r="CE285" s="945">
        <v>-200583981</v>
      </c>
      <c r="CF285" s="945">
        <v>115860744</v>
      </c>
      <c r="CG285" s="945">
        <v>38234048</v>
      </c>
      <c r="CH285" s="945">
        <v>34758220</v>
      </c>
      <c r="CI285" s="945">
        <v>42868476</v>
      </c>
      <c r="CJ285" s="945">
        <v>0</v>
      </c>
      <c r="CK285" s="945">
        <v>-5698922</v>
      </c>
      <c r="CL285" s="945">
        <v>57111925</v>
      </c>
      <c r="CM285" s="945">
        <v>-84193779</v>
      </c>
      <c r="CN285" s="945">
        <v>-21914</v>
      </c>
      <c r="CO285" s="945">
        <v>0</v>
      </c>
      <c r="CP285" s="945">
        <v>0</v>
      </c>
      <c r="CQ285" s="945">
        <v>-114828</v>
      </c>
      <c r="CR285" s="945">
        <v>-4675144</v>
      </c>
      <c r="CS285" s="945">
        <v>-182497749</v>
      </c>
      <c r="CT285" s="945">
        <v>-343744</v>
      </c>
      <c r="CU285" s="945">
        <v>-1185</v>
      </c>
      <c r="CV285" s="945">
        <v>0</v>
      </c>
      <c r="CW285" s="945">
        <v>0</v>
      </c>
      <c r="CX285" s="945">
        <v>0</v>
      </c>
      <c r="CY285" s="945">
        <v>-152329147</v>
      </c>
      <c r="CZ285" s="945">
        <v>-81408</v>
      </c>
      <c r="DA285" s="945">
        <v>2042313853</v>
      </c>
      <c r="DB285" s="945">
        <v>2170516454</v>
      </c>
      <c r="DC285" s="945">
        <v>1808096815</v>
      </c>
      <c r="DD285" s="945">
        <v>-43122276</v>
      </c>
      <c r="DE285" s="945">
        <v>129065201</v>
      </c>
      <c r="DF285" s="945">
        <v>-229105912</v>
      </c>
      <c r="DG285" s="945">
        <v>0</v>
      </c>
      <c r="DH285" s="945">
        <v>-85487280</v>
      </c>
      <c r="DI285" s="945">
        <v>115860744</v>
      </c>
      <c r="DJ285" s="205"/>
      <c r="DK285" s="205"/>
      <c r="DL285" t="s">
        <v>913</v>
      </c>
      <c r="DM285" t="s">
        <v>913</v>
      </c>
      <c r="DN285" s="1419" t="s">
        <v>6951</v>
      </c>
      <c r="DO285" s="194" t="s">
        <v>4452</v>
      </c>
      <c r="DP285" s="1253" t="s">
        <v>4471</v>
      </c>
    </row>
    <row r="286" spans="1:120" s="194" customFormat="1" x14ac:dyDescent="0.25">
      <c r="A286" s="199">
        <v>282</v>
      </c>
      <c r="B286" s="706" t="s">
        <v>4128</v>
      </c>
      <c r="C286" s="1255" t="s">
        <v>4127</v>
      </c>
      <c r="D286" s="945">
        <v>537334</v>
      </c>
      <c r="E286" s="945">
        <v>4493668</v>
      </c>
      <c r="F286" s="945">
        <v>0</v>
      </c>
      <c r="G286" s="945">
        <v>537334</v>
      </c>
      <c r="H286" s="945">
        <v>0</v>
      </c>
      <c r="I286" s="945">
        <v>379356</v>
      </c>
      <c r="J286" s="945">
        <v>0</v>
      </c>
      <c r="K286" s="945">
        <v>0</v>
      </c>
      <c r="L286" s="945">
        <v>0</v>
      </c>
      <c r="M286" s="945">
        <v>0</v>
      </c>
      <c r="N286" s="945">
        <v>0</v>
      </c>
      <c r="O286" s="945">
        <v>0</v>
      </c>
      <c r="P286" s="945">
        <v>0</v>
      </c>
      <c r="Q286" s="945">
        <v>0</v>
      </c>
      <c r="R286" s="945">
        <v>38287325</v>
      </c>
      <c r="S286" s="945">
        <v>0</v>
      </c>
      <c r="T286" s="945">
        <v>5197725</v>
      </c>
      <c r="U286" s="945">
        <v>0</v>
      </c>
      <c r="V286" s="945">
        <v>106076</v>
      </c>
      <c r="W286" s="945">
        <v>243890</v>
      </c>
      <c r="X286" s="945">
        <v>0</v>
      </c>
      <c r="Y286" s="945">
        <v>4977</v>
      </c>
      <c r="Z286" s="945">
        <v>416</v>
      </c>
      <c r="AA286" s="945">
        <v>0</v>
      </c>
      <c r="AB286" s="945">
        <v>8</v>
      </c>
      <c r="AC286" s="945">
        <v>25585</v>
      </c>
      <c r="AD286" s="945">
        <v>0</v>
      </c>
      <c r="AE286" s="945">
        <v>522</v>
      </c>
      <c r="AF286" s="945">
        <v>29720</v>
      </c>
      <c r="AG286" s="945">
        <v>0</v>
      </c>
      <c r="AH286" s="945">
        <v>607</v>
      </c>
      <c r="AI286" s="945">
        <v>1470</v>
      </c>
      <c r="AJ286" s="945">
        <v>0</v>
      </c>
      <c r="AK286" s="945">
        <v>30</v>
      </c>
      <c r="AL286" s="945">
        <v>414871</v>
      </c>
      <c r="AM286" s="945">
        <v>0</v>
      </c>
      <c r="AN286" s="945">
        <v>8467</v>
      </c>
      <c r="AO286" s="945">
        <v>7808358</v>
      </c>
      <c r="AP286" s="945">
        <v>0</v>
      </c>
      <c r="AQ286" s="945">
        <v>159354</v>
      </c>
      <c r="AR286" s="945">
        <v>8108705</v>
      </c>
      <c r="AS286" s="945">
        <v>7947974</v>
      </c>
      <c r="AT286" s="945">
        <v>0</v>
      </c>
      <c r="AU286" s="945">
        <v>160731</v>
      </c>
      <c r="AV286" s="945">
        <v>3106518</v>
      </c>
      <c r="AW286" s="945">
        <v>3044388</v>
      </c>
      <c r="AX286" s="945">
        <v>0</v>
      </c>
      <c r="AY286" s="945">
        <v>62130</v>
      </c>
      <c r="AZ286" s="945">
        <v>11215223</v>
      </c>
      <c r="BA286" s="945">
        <v>10992362</v>
      </c>
      <c r="BB286" s="945">
        <v>0</v>
      </c>
      <c r="BC286" s="945">
        <v>222861</v>
      </c>
      <c r="BD286" s="945">
        <v>0</v>
      </c>
      <c r="BE286" s="945">
        <v>0</v>
      </c>
      <c r="BF286" s="945">
        <v>0</v>
      </c>
      <c r="BG286" s="945">
        <v>0</v>
      </c>
      <c r="BH286" s="945">
        <v>0</v>
      </c>
      <c r="BI286" s="945">
        <v>0</v>
      </c>
      <c r="BJ286" s="945">
        <v>0</v>
      </c>
      <c r="BK286" s="945">
        <v>0</v>
      </c>
      <c r="BL286" s="945">
        <v>0</v>
      </c>
      <c r="BM286" s="945">
        <v>0</v>
      </c>
      <c r="BN286" s="945">
        <v>0</v>
      </c>
      <c r="BO286" s="945">
        <v>0</v>
      </c>
      <c r="BP286" s="945">
        <v>-3513734</v>
      </c>
      <c r="BQ286" s="945">
        <v>-3443459</v>
      </c>
      <c r="BR286" s="945">
        <v>0</v>
      </c>
      <c r="BS286" s="945">
        <v>-70275</v>
      </c>
      <c r="BT286" s="945">
        <v>-7027467</v>
      </c>
      <c r="BU286" s="945">
        <v>84077618</v>
      </c>
      <c r="BV286" s="945">
        <v>-147696</v>
      </c>
      <c r="BW286" s="945">
        <v>0</v>
      </c>
      <c r="BX286" s="945">
        <v>23524</v>
      </c>
      <c r="BY286" s="945">
        <v>0</v>
      </c>
      <c r="BZ286" s="945">
        <v>38351</v>
      </c>
      <c r="CA286" s="945">
        <v>-3658713</v>
      </c>
      <c r="CB286" s="945">
        <v>0</v>
      </c>
      <c r="CC286" s="945">
        <v>-1287313</v>
      </c>
      <c r="CD286" s="945">
        <v>-1773824</v>
      </c>
      <c r="CE286" s="945">
        <v>-3061137</v>
      </c>
      <c r="CF286" s="945">
        <v>391459</v>
      </c>
      <c r="CG286" s="945">
        <v>195734</v>
      </c>
      <c r="CH286" s="945">
        <v>777054</v>
      </c>
      <c r="CI286" s="945">
        <v>-604781</v>
      </c>
      <c r="CJ286" s="945">
        <v>23455</v>
      </c>
      <c r="CK286" s="945">
        <v>-16231751</v>
      </c>
      <c r="CL286" s="945">
        <v>1957546</v>
      </c>
      <c r="CM286" s="945">
        <v>-6772795</v>
      </c>
      <c r="CN286" s="945">
        <v>-339756</v>
      </c>
      <c r="CO286" s="945">
        <v>-61172</v>
      </c>
      <c r="CP286" s="945">
        <v>-41449</v>
      </c>
      <c r="CQ286" s="945">
        <v>-52084</v>
      </c>
      <c r="CR286" s="945">
        <v>-4399</v>
      </c>
      <c r="CS286" s="945">
        <v>-2156279</v>
      </c>
      <c r="CT286" s="945">
        <v>-282589</v>
      </c>
      <c r="CU286" s="945">
        <v>-55138</v>
      </c>
      <c r="CV286" s="945">
        <v>-65775</v>
      </c>
      <c r="CW286" s="945">
        <v>-14</v>
      </c>
      <c r="CX286" s="945">
        <v>-9780</v>
      </c>
      <c r="CY286" s="945">
        <v>-15153527</v>
      </c>
      <c r="CZ286" s="945">
        <v>0</v>
      </c>
      <c r="DA286" s="945">
        <v>84895920</v>
      </c>
      <c r="DB286" s="945">
        <v>126942901</v>
      </c>
      <c r="DC286" s="945">
        <v>79890722</v>
      </c>
      <c r="DD286" s="945">
        <v>-71560</v>
      </c>
      <c r="DE286" s="945">
        <v>16640001</v>
      </c>
      <c r="DF286" s="945">
        <v>-2664355</v>
      </c>
      <c r="DG286" s="945">
        <v>0</v>
      </c>
      <c r="DH286" s="945">
        <v>-2530358</v>
      </c>
      <c r="DI286" s="945">
        <v>391459</v>
      </c>
      <c r="DJ286" s="205"/>
      <c r="DK286" s="205"/>
      <c r="DL286" t="s">
        <v>914</v>
      </c>
      <c r="DM286" t="s">
        <v>913</v>
      </c>
      <c r="DN286" s="1419" t="s">
        <v>5499</v>
      </c>
      <c r="DO286" s="194" t="s">
        <v>4453</v>
      </c>
      <c r="DP286" s="1253" t="s">
        <v>4475</v>
      </c>
    </row>
    <row r="287" spans="1:120" s="194" customFormat="1" x14ac:dyDescent="0.25">
      <c r="A287" s="779">
        <v>283</v>
      </c>
      <c r="B287" s="706" t="s">
        <v>633</v>
      </c>
      <c r="C287" s="1255" t="s">
        <v>634</v>
      </c>
      <c r="D287" s="945">
        <v>367208</v>
      </c>
      <c r="E287" s="945">
        <v>1928560</v>
      </c>
      <c r="F287" s="945">
        <v>0</v>
      </c>
      <c r="G287" s="945">
        <v>367208</v>
      </c>
      <c r="H287" s="945">
        <v>0</v>
      </c>
      <c r="I287" s="945">
        <v>39529</v>
      </c>
      <c r="J287" s="945">
        <v>0</v>
      </c>
      <c r="K287" s="945">
        <v>0</v>
      </c>
      <c r="L287" s="945">
        <v>0</v>
      </c>
      <c r="M287" s="945">
        <v>0</v>
      </c>
      <c r="N287" s="945">
        <v>0</v>
      </c>
      <c r="O287" s="945">
        <v>0</v>
      </c>
      <c r="P287" s="945">
        <v>0</v>
      </c>
      <c r="Q287" s="945">
        <v>0</v>
      </c>
      <c r="R287" s="945">
        <v>30397200</v>
      </c>
      <c r="S287" s="945">
        <v>0</v>
      </c>
      <c r="T287" s="945">
        <v>8089611</v>
      </c>
      <c r="U287" s="945">
        <v>0</v>
      </c>
      <c r="V287" s="945">
        <v>81713</v>
      </c>
      <c r="W287" s="945">
        <v>391212</v>
      </c>
      <c r="X287" s="945">
        <v>0</v>
      </c>
      <c r="Y287" s="945">
        <v>3952</v>
      </c>
      <c r="Z287" s="945">
        <v>0</v>
      </c>
      <c r="AA287" s="945">
        <v>0</v>
      </c>
      <c r="AB287" s="945">
        <v>0</v>
      </c>
      <c r="AC287" s="945">
        <v>14688</v>
      </c>
      <c r="AD287" s="945">
        <v>0</v>
      </c>
      <c r="AE287" s="945">
        <v>148</v>
      </c>
      <c r="AF287" s="945">
        <v>0</v>
      </c>
      <c r="AG287" s="945">
        <v>0</v>
      </c>
      <c r="AH287" s="945">
        <v>0</v>
      </c>
      <c r="AI287" s="945">
        <v>1124</v>
      </c>
      <c r="AJ287" s="945">
        <v>0</v>
      </c>
      <c r="AK287" s="945">
        <v>11</v>
      </c>
      <c r="AL287" s="945">
        <v>606283</v>
      </c>
      <c r="AM287" s="945">
        <v>0</v>
      </c>
      <c r="AN287" s="945">
        <v>6124</v>
      </c>
      <c r="AO287" s="945">
        <v>8019646</v>
      </c>
      <c r="AP287" s="945">
        <v>0</v>
      </c>
      <c r="AQ287" s="945">
        <v>81007</v>
      </c>
      <c r="AR287" s="945">
        <v>15726900</v>
      </c>
      <c r="AS287" s="945">
        <v>15569704</v>
      </c>
      <c r="AT287" s="945">
        <v>0</v>
      </c>
      <c r="AU287" s="945">
        <v>157196</v>
      </c>
      <c r="AV287" s="945">
        <v>3998820</v>
      </c>
      <c r="AW287" s="945">
        <v>3958832</v>
      </c>
      <c r="AX287" s="945">
        <v>0</v>
      </c>
      <c r="AY287" s="945">
        <v>39988</v>
      </c>
      <c r="AZ287" s="945">
        <v>19725720</v>
      </c>
      <c r="BA287" s="945">
        <v>19528536</v>
      </c>
      <c r="BB287" s="945">
        <v>0</v>
      </c>
      <c r="BC287" s="945">
        <v>197184</v>
      </c>
      <c r="BD287" s="945">
        <v>0</v>
      </c>
      <c r="BE287" s="945">
        <v>0</v>
      </c>
      <c r="BF287" s="945">
        <v>0</v>
      </c>
      <c r="BG287" s="945">
        <v>0</v>
      </c>
      <c r="BH287" s="945">
        <v>0</v>
      </c>
      <c r="BI287" s="945">
        <v>0</v>
      </c>
      <c r="BJ287" s="945">
        <v>0</v>
      </c>
      <c r="BK287" s="945">
        <v>0</v>
      </c>
      <c r="BL287" s="945">
        <v>0</v>
      </c>
      <c r="BM287" s="945">
        <v>0</v>
      </c>
      <c r="BN287" s="945">
        <v>0</v>
      </c>
      <c r="BO287" s="945">
        <v>0</v>
      </c>
      <c r="BP287" s="945">
        <v>0</v>
      </c>
      <c r="BQ287" s="945">
        <v>-2403259</v>
      </c>
      <c r="BR287" s="945">
        <v>0</v>
      </c>
      <c r="BS287" s="945">
        <v>-24275</v>
      </c>
      <c r="BT287" s="945">
        <v>-2427534</v>
      </c>
      <c r="BU287" s="945">
        <v>84597671</v>
      </c>
      <c r="BV287" s="945">
        <v>-725970</v>
      </c>
      <c r="BW287" s="945">
        <v>0</v>
      </c>
      <c r="BX287" s="945">
        <v>0</v>
      </c>
      <c r="BY287" s="945">
        <v>0</v>
      </c>
      <c r="BZ287" s="945">
        <v>89158</v>
      </c>
      <c r="CA287" s="945">
        <v>-2281640</v>
      </c>
      <c r="CB287" s="945">
        <v>-5225419</v>
      </c>
      <c r="CC287" s="945">
        <v>1021655</v>
      </c>
      <c r="CD287" s="945">
        <v>-776646</v>
      </c>
      <c r="CE287" s="945">
        <v>-4980410</v>
      </c>
      <c r="CF287" s="945">
        <v>-4583005</v>
      </c>
      <c r="CG287" s="945">
        <v>-1</v>
      </c>
      <c r="CH287" s="945">
        <v>-4537174</v>
      </c>
      <c r="CI287" s="945">
        <v>0</v>
      </c>
      <c r="CJ287" s="945">
        <v>-45830</v>
      </c>
      <c r="CK287" s="945">
        <v>-12013931</v>
      </c>
      <c r="CL287" s="945">
        <v>1940992</v>
      </c>
      <c r="CM287" s="945">
        <v>-6316100</v>
      </c>
      <c r="CN287" s="945">
        <v>-160061</v>
      </c>
      <c r="CO287" s="945">
        <v>0</v>
      </c>
      <c r="CP287" s="945">
        <v>0</v>
      </c>
      <c r="CQ287" s="945">
        <v>-15206</v>
      </c>
      <c r="CR287" s="945">
        <v>0</v>
      </c>
      <c r="CS287" s="945">
        <v>-2504756</v>
      </c>
      <c r="CT287" s="945">
        <v>-597631</v>
      </c>
      <c r="CU287" s="945">
        <v>-312958</v>
      </c>
      <c r="CV287" s="945">
        <v>-31517</v>
      </c>
      <c r="CW287" s="945">
        <v>0</v>
      </c>
      <c r="CX287" s="945">
        <v>0</v>
      </c>
      <c r="CY287" s="945">
        <v>-7717418</v>
      </c>
      <c r="CZ287" s="945">
        <v>0</v>
      </c>
      <c r="DA287" s="945">
        <v>78056333</v>
      </c>
      <c r="DB287" s="945">
        <v>106288618</v>
      </c>
      <c r="DC287" s="945">
        <v>74244634</v>
      </c>
      <c r="DD287" s="945">
        <v>-208890</v>
      </c>
      <c r="DE287" s="945">
        <v>8143624</v>
      </c>
      <c r="DF287" s="945">
        <v>-1166547</v>
      </c>
      <c r="DG287" s="945">
        <v>0</v>
      </c>
      <c r="DH287" s="945">
        <v>-5199771</v>
      </c>
      <c r="DI287" s="945">
        <v>-4508767</v>
      </c>
      <c r="DJ287" s="205"/>
      <c r="DK287" s="205"/>
      <c r="DL287" t="s">
        <v>913</v>
      </c>
      <c r="DM287" t="s">
        <v>913</v>
      </c>
      <c r="DN287" s="1419" t="s">
        <v>5499</v>
      </c>
      <c r="DO287" s="194" t="s">
        <v>4454</v>
      </c>
      <c r="DP287" s="1253" t="s">
        <v>4475</v>
      </c>
    </row>
    <row r="288" spans="1:120" s="194" customFormat="1" x14ac:dyDescent="0.25">
      <c r="A288" s="199">
        <v>284</v>
      </c>
      <c r="B288" s="706" t="s">
        <v>635</v>
      </c>
      <c r="C288" s="1255" t="s">
        <v>636</v>
      </c>
      <c r="D288" s="945">
        <v>643769</v>
      </c>
      <c r="E288" s="945">
        <v>5273955</v>
      </c>
      <c r="F288" s="945">
        <v>0</v>
      </c>
      <c r="G288" s="945">
        <v>643769</v>
      </c>
      <c r="H288" s="945">
        <v>0</v>
      </c>
      <c r="I288" s="945">
        <v>2237991</v>
      </c>
      <c r="J288" s="945">
        <v>0</v>
      </c>
      <c r="K288" s="945">
        <v>0</v>
      </c>
      <c r="L288" s="945">
        <v>0</v>
      </c>
      <c r="M288" s="945">
        <v>0</v>
      </c>
      <c r="N288" s="945">
        <v>0</v>
      </c>
      <c r="O288" s="945">
        <v>0</v>
      </c>
      <c r="P288" s="945">
        <v>0</v>
      </c>
      <c r="Q288" s="945">
        <v>0</v>
      </c>
      <c r="R288" s="945">
        <v>52849025</v>
      </c>
      <c r="S288" s="945">
        <v>0</v>
      </c>
      <c r="T288" s="945">
        <v>6281573</v>
      </c>
      <c r="U288" s="945">
        <v>0</v>
      </c>
      <c r="V288" s="945">
        <v>128195</v>
      </c>
      <c r="W288" s="945">
        <v>336648</v>
      </c>
      <c r="X288" s="945">
        <v>0</v>
      </c>
      <c r="Y288" s="945">
        <v>6870</v>
      </c>
      <c r="Z288" s="945">
        <v>9641</v>
      </c>
      <c r="AA288" s="945">
        <v>0</v>
      </c>
      <c r="AB288" s="945">
        <v>197</v>
      </c>
      <c r="AC288" s="945">
        <v>38069</v>
      </c>
      <c r="AD288" s="945">
        <v>0</v>
      </c>
      <c r="AE288" s="945">
        <v>777</v>
      </c>
      <c r="AF288" s="945">
        <v>53384</v>
      </c>
      <c r="AG288" s="945">
        <v>0</v>
      </c>
      <c r="AH288" s="945">
        <v>1089</v>
      </c>
      <c r="AI288" s="945">
        <v>0</v>
      </c>
      <c r="AJ288" s="945">
        <v>0</v>
      </c>
      <c r="AK288" s="945">
        <v>0</v>
      </c>
      <c r="AL288" s="945">
        <v>1115825</v>
      </c>
      <c r="AM288" s="945">
        <v>0</v>
      </c>
      <c r="AN288" s="945">
        <v>22772</v>
      </c>
      <c r="AO288" s="945">
        <v>7085431</v>
      </c>
      <c r="AP288" s="945">
        <v>0</v>
      </c>
      <c r="AQ288" s="945">
        <v>144601</v>
      </c>
      <c r="AR288" s="945">
        <v>16364638</v>
      </c>
      <c r="AS288" s="945">
        <v>16045619</v>
      </c>
      <c r="AT288" s="945">
        <v>0</v>
      </c>
      <c r="AU288" s="945">
        <v>319019</v>
      </c>
      <c r="AV288" s="945">
        <v>3481440</v>
      </c>
      <c r="AW288" s="945">
        <v>3411811</v>
      </c>
      <c r="AX288" s="945">
        <v>0</v>
      </c>
      <c r="AY288" s="945">
        <v>69629</v>
      </c>
      <c r="AZ288" s="945">
        <v>19846078</v>
      </c>
      <c r="BA288" s="945">
        <v>19457430</v>
      </c>
      <c r="BB288" s="945">
        <v>0</v>
      </c>
      <c r="BC288" s="945">
        <v>388648</v>
      </c>
      <c r="BD288" s="945">
        <v>0</v>
      </c>
      <c r="BE288" s="945">
        <v>0</v>
      </c>
      <c r="BF288" s="945">
        <v>0</v>
      </c>
      <c r="BG288" s="945">
        <v>0</v>
      </c>
      <c r="BH288" s="945">
        <v>0</v>
      </c>
      <c r="BI288" s="945">
        <v>0</v>
      </c>
      <c r="BJ288" s="945">
        <v>0</v>
      </c>
      <c r="BK288" s="945">
        <v>0</v>
      </c>
      <c r="BL288" s="945">
        <v>0</v>
      </c>
      <c r="BM288" s="945">
        <v>0</v>
      </c>
      <c r="BN288" s="945">
        <v>0</v>
      </c>
      <c r="BO288" s="945">
        <v>0</v>
      </c>
      <c r="BP288" s="945">
        <v>-3834566</v>
      </c>
      <c r="BQ288" s="945">
        <v>-3757875</v>
      </c>
      <c r="BR288" s="945">
        <v>0</v>
      </c>
      <c r="BS288" s="945">
        <v>-76691</v>
      </c>
      <c r="BT288" s="945">
        <v>-7669132</v>
      </c>
      <c r="BU288" s="945">
        <v>171271038</v>
      </c>
      <c r="BV288" s="945">
        <v>-649268</v>
      </c>
      <c r="BW288" s="945">
        <v>0</v>
      </c>
      <c r="BX288" s="945">
        <v>0</v>
      </c>
      <c r="BY288" s="945">
        <v>0</v>
      </c>
      <c r="BZ288" s="945">
        <v>-67086</v>
      </c>
      <c r="CA288" s="945">
        <v>-1294086</v>
      </c>
      <c r="CB288" s="945">
        <v>0</v>
      </c>
      <c r="CC288" s="945">
        <v>0</v>
      </c>
      <c r="CD288" s="945">
        <v>-7326572</v>
      </c>
      <c r="CE288" s="945">
        <v>-7326572</v>
      </c>
      <c r="CF288" s="945">
        <v>-4209083</v>
      </c>
      <c r="CG288" s="945">
        <v>-2104542</v>
      </c>
      <c r="CH288" s="945">
        <v>-2062450</v>
      </c>
      <c r="CI288" s="945">
        <v>0</v>
      </c>
      <c r="CJ288" s="945">
        <v>-42090</v>
      </c>
      <c r="CK288" s="945">
        <v>-17770953</v>
      </c>
      <c r="CL288" s="945">
        <v>4059474</v>
      </c>
      <c r="CM288" s="945">
        <v>-13639877</v>
      </c>
      <c r="CN288" s="945">
        <v>-110242</v>
      </c>
      <c r="CO288" s="945">
        <v>-110336</v>
      </c>
      <c r="CP288" s="945">
        <v>-106239</v>
      </c>
      <c r="CQ288" s="945">
        <v>-78286</v>
      </c>
      <c r="CR288" s="945">
        <v>-45049</v>
      </c>
      <c r="CS288" s="945">
        <v>-5417605</v>
      </c>
      <c r="CT288" s="945">
        <v>-293195</v>
      </c>
      <c r="CU288" s="945">
        <v>-70041</v>
      </c>
      <c r="CV288" s="945">
        <v>-2456</v>
      </c>
      <c r="CW288" s="945">
        <v>0</v>
      </c>
      <c r="CX288" s="945">
        <v>0</v>
      </c>
      <c r="CY288" s="945">
        <v>-13588377</v>
      </c>
      <c r="CZ288" s="945">
        <v>0</v>
      </c>
      <c r="DA288" s="945">
        <v>160790988</v>
      </c>
      <c r="DB288" s="945">
        <v>217163419</v>
      </c>
      <c r="DC288" s="945">
        <v>153582288</v>
      </c>
      <c r="DD288" s="945">
        <v>-217482</v>
      </c>
      <c r="DE288" s="945">
        <v>9031218</v>
      </c>
      <c r="DF288" s="945">
        <v>-1675907</v>
      </c>
      <c r="DG288" s="945">
        <v>-188780</v>
      </c>
      <c r="DH288" s="945">
        <v>-841057</v>
      </c>
      <c r="DI288" s="945">
        <v>-4209083</v>
      </c>
      <c r="DJ288" s="205"/>
      <c r="DK288" s="205"/>
      <c r="DL288" t="s">
        <v>913</v>
      </c>
      <c r="DM288" t="s">
        <v>914</v>
      </c>
      <c r="DN288" s="1419" t="s">
        <v>5499</v>
      </c>
      <c r="DO288" s="194" t="s">
        <v>4455</v>
      </c>
      <c r="DP288" s="1253" t="s">
        <v>4473</v>
      </c>
    </row>
    <row r="289" spans="1:120" s="194" customFormat="1" x14ac:dyDescent="0.25">
      <c r="A289" s="779">
        <v>285</v>
      </c>
      <c r="B289" s="706" t="s">
        <v>637</v>
      </c>
      <c r="C289" s="1255" t="s">
        <v>638</v>
      </c>
      <c r="D289" s="945">
        <v>209336</v>
      </c>
      <c r="E289" s="945">
        <v>1798656</v>
      </c>
      <c r="F289" s="945">
        <v>0</v>
      </c>
      <c r="G289" s="945">
        <v>209336</v>
      </c>
      <c r="H289" s="945">
        <v>0</v>
      </c>
      <c r="I289" s="945">
        <v>443135</v>
      </c>
      <c r="J289" s="945">
        <v>0</v>
      </c>
      <c r="K289" s="945">
        <v>0</v>
      </c>
      <c r="L289" s="945">
        <v>0</v>
      </c>
      <c r="M289" s="945">
        <v>0</v>
      </c>
      <c r="N289" s="945">
        <v>0</v>
      </c>
      <c r="O289" s="945">
        <v>0</v>
      </c>
      <c r="P289" s="945">
        <v>0</v>
      </c>
      <c r="Q289" s="945">
        <v>0</v>
      </c>
      <c r="R289" s="945">
        <v>22255300</v>
      </c>
      <c r="S289" s="945">
        <v>0</v>
      </c>
      <c r="T289" s="945">
        <v>1288837</v>
      </c>
      <c r="U289" s="945">
        <v>289988</v>
      </c>
      <c r="V289" s="945">
        <v>32221</v>
      </c>
      <c r="W289" s="945">
        <v>115728</v>
      </c>
      <c r="X289" s="945">
        <v>26039</v>
      </c>
      <c r="Y289" s="945">
        <v>2893</v>
      </c>
      <c r="Z289" s="945">
        <v>0</v>
      </c>
      <c r="AA289" s="945">
        <v>0</v>
      </c>
      <c r="AB289" s="945">
        <v>0</v>
      </c>
      <c r="AC289" s="945">
        <v>7438</v>
      </c>
      <c r="AD289" s="945">
        <v>1673</v>
      </c>
      <c r="AE289" s="945">
        <v>186</v>
      </c>
      <c r="AF289" s="945">
        <v>2592</v>
      </c>
      <c r="AG289" s="945">
        <v>583</v>
      </c>
      <c r="AH289" s="945">
        <v>65</v>
      </c>
      <c r="AI289" s="945">
        <v>600</v>
      </c>
      <c r="AJ289" s="945">
        <v>135</v>
      </c>
      <c r="AK289" s="945">
        <v>15</v>
      </c>
      <c r="AL289" s="945">
        <v>360089</v>
      </c>
      <c r="AM289" s="945">
        <v>81020</v>
      </c>
      <c r="AN289" s="945">
        <v>9002</v>
      </c>
      <c r="AO289" s="945">
        <v>2518651</v>
      </c>
      <c r="AP289" s="945">
        <v>566697</v>
      </c>
      <c r="AQ289" s="945">
        <v>62966</v>
      </c>
      <c r="AR289" s="945">
        <v>6266332</v>
      </c>
      <c r="AS289" s="945">
        <v>5029460</v>
      </c>
      <c r="AT289" s="945">
        <v>1113185</v>
      </c>
      <c r="AU289" s="945">
        <v>123687</v>
      </c>
      <c r="AV289" s="945">
        <v>1199866</v>
      </c>
      <c r="AW289" s="945">
        <v>959893</v>
      </c>
      <c r="AX289" s="945">
        <v>215976</v>
      </c>
      <c r="AY289" s="945">
        <v>23997</v>
      </c>
      <c r="AZ289" s="945">
        <v>7466198</v>
      </c>
      <c r="BA289" s="945">
        <v>5989353</v>
      </c>
      <c r="BB289" s="945">
        <v>1329161</v>
      </c>
      <c r="BC289" s="945">
        <v>147684</v>
      </c>
      <c r="BD289" s="945">
        <v>0</v>
      </c>
      <c r="BE289" s="945">
        <v>0</v>
      </c>
      <c r="BF289" s="945">
        <v>0</v>
      </c>
      <c r="BG289" s="945">
        <v>1827</v>
      </c>
      <c r="BH289" s="945">
        <v>411</v>
      </c>
      <c r="BI289" s="945">
        <v>46</v>
      </c>
      <c r="BJ289" s="945">
        <v>0</v>
      </c>
      <c r="BK289" s="945">
        <v>0</v>
      </c>
      <c r="BL289" s="945">
        <v>0</v>
      </c>
      <c r="BM289" s="945">
        <v>0</v>
      </c>
      <c r="BN289" s="945">
        <v>0</v>
      </c>
      <c r="BO289" s="945">
        <v>0</v>
      </c>
      <c r="BP289" s="945">
        <v>1319502</v>
      </c>
      <c r="BQ289" s="945">
        <v>1055602</v>
      </c>
      <c r="BR289" s="945">
        <v>237510</v>
      </c>
      <c r="BS289" s="945">
        <v>26390</v>
      </c>
      <c r="BT289" s="945">
        <v>2639004</v>
      </c>
      <c r="BU289" s="945">
        <v>66414208</v>
      </c>
      <c r="BV289" s="945">
        <v>-116043</v>
      </c>
      <c r="BW289" s="945">
        <v>0</v>
      </c>
      <c r="BX289" s="945">
        <v>0</v>
      </c>
      <c r="BY289" s="945">
        <v>0</v>
      </c>
      <c r="BZ289" s="945">
        <v>7285</v>
      </c>
      <c r="CA289" s="945">
        <v>-2869241</v>
      </c>
      <c r="CB289" s="945">
        <v>-351514</v>
      </c>
      <c r="CC289" s="945">
        <v>-1558610</v>
      </c>
      <c r="CD289" s="945">
        <v>-789757</v>
      </c>
      <c r="CE289" s="945">
        <v>-2699881</v>
      </c>
      <c r="CF289" s="945">
        <v>3737425</v>
      </c>
      <c r="CG289" s="945">
        <v>1868711</v>
      </c>
      <c r="CH289" s="945">
        <v>1494970</v>
      </c>
      <c r="CI289" s="945">
        <v>336369</v>
      </c>
      <c r="CJ289" s="945">
        <v>37376</v>
      </c>
      <c r="CK289" s="945">
        <v>-4386180</v>
      </c>
      <c r="CL289" s="945">
        <v>1545917</v>
      </c>
      <c r="CM289" s="945">
        <v>-4995033</v>
      </c>
      <c r="CN289" s="945">
        <v>-48323</v>
      </c>
      <c r="CO289" s="945">
        <v>-4512</v>
      </c>
      <c r="CP289" s="945">
        <v>-4512</v>
      </c>
      <c r="CQ289" s="945">
        <v>-19077</v>
      </c>
      <c r="CR289" s="945">
        <v>0</v>
      </c>
      <c r="CS289" s="945">
        <v>-2664428</v>
      </c>
      <c r="CT289" s="945">
        <v>-60924</v>
      </c>
      <c r="CU289" s="945">
        <v>-607138</v>
      </c>
      <c r="CV289" s="945">
        <v>-4233</v>
      </c>
      <c r="CW289" s="945">
        <v>0</v>
      </c>
      <c r="CX289" s="945">
        <v>0</v>
      </c>
      <c r="CY289" s="945">
        <v>-5871607</v>
      </c>
      <c r="CZ289" s="945">
        <v>0</v>
      </c>
      <c r="DA289" s="945">
        <v>67828698</v>
      </c>
      <c r="DB289" s="945">
        <v>80117014</v>
      </c>
      <c r="DC289" s="945">
        <v>58058874</v>
      </c>
      <c r="DD289" s="945">
        <v>0</v>
      </c>
      <c r="DE289" s="945">
        <v>4538191</v>
      </c>
      <c r="DF289" s="945">
        <v>-2443024</v>
      </c>
      <c r="DG289" s="945">
        <v>-3213429</v>
      </c>
      <c r="DH289" s="945">
        <v>-643135</v>
      </c>
      <c r="DI289" s="945">
        <v>3737425</v>
      </c>
      <c r="DJ289" s="205"/>
      <c r="DK289" s="205"/>
      <c r="DL289" t="s">
        <v>913</v>
      </c>
      <c r="DM289" t="s">
        <v>913</v>
      </c>
      <c r="DN289" s="1419" t="s">
        <v>5499</v>
      </c>
      <c r="DO289" s="194" t="s">
        <v>4456</v>
      </c>
      <c r="DP289" s="1253" t="s">
        <v>4468</v>
      </c>
    </row>
    <row r="290" spans="1:120" s="194" customFormat="1" x14ac:dyDescent="0.25">
      <c r="A290" s="199">
        <v>286</v>
      </c>
      <c r="B290" s="706" t="s">
        <v>1256</v>
      </c>
      <c r="C290" s="1255" t="s">
        <v>640</v>
      </c>
      <c r="D290" s="945">
        <v>225286</v>
      </c>
      <c r="E290" s="945">
        <v>2111266</v>
      </c>
      <c r="F290" s="945">
        <v>0</v>
      </c>
      <c r="G290" s="945">
        <v>225286</v>
      </c>
      <c r="H290" s="945">
        <v>0</v>
      </c>
      <c r="I290" s="945">
        <v>23578</v>
      </c>
      <c r="J290" s="945">
        <v>0</v>
      </c>
      <c r="K290" s="945">
        <v>0</v>
      </c>
      <c r="L290" s="945">
        <v>0</v>
      </c>
      <c r="M290" s="945">
        <v>0</v>
      </c>
      <c r="N290" s="945">
        <v>0</v>
      </c>
      <c r="O290" s="945">
        <v>0</v>
      </c>
      <c r="P290" s="945">
        <v>0</v>
      </c>
      <c r="Q290" s="945">
        <v>0</v>
      </c>
      <c r="R290" s="945">
        <v>28458600</v>
      </c>
      <c r="S290" s="945">
        <v>0</v>
      </c>
      <c r="T290" s="945">
        <v>1313507</v>
      </c>
      <c r="U290" s="945">
        <v>0</v>
      </c>
      <c r="V290" s="945">
        <v>26806</v>
      </c>
      <c r="W290" s="945">
        <v>181281</v>
      </c>
      <c r="X290" s="945">
        <v>0</v>
      </c>
      <c r="Y290" s="945">
        <v>3700</v>
      </c>
      <c r="Z290" s="945">
        <v>0</v>
      </c>
      <c r="AA290" s="945">
        <v>0</v>
      </c>
      <c r="AB290" s="945">
        <v>0</v>
      </c>
      <c r="AC290" s="945">
        <v>15615</v>
      </c>
      <c r="AD290" s="945">
        <v>0</v>
      </c>
      <c r="AE290" s="945">
        <v>319</v>
      </c>
      <c r="AF290" s="945">
        <v>0</v>
      </c>
      <c r="AG290" s="945">
        <v>0</v>
      </c>
      <c r="AH290" s="945">
        <v>0</v>
      </c>
      <c r="AI290" s="945">
        <v>735</v>
      </c>
      <c r="AJ290" s="945">
        <v>0</v>
      </c>
      <c r="AK290" s="945">
        <v>15</v>
      </c>
      <c r="AL290" s="945">
        <v>213126</v>
      </c>
      <c r="AM290" s="945">
        <v>0</v>
      </c>
      <c r="AN290" s="945">
        <v>4350</v>
      </c>
      <c r="AO290" s="945">
        <v>4961486</v>
      </c>
      <c r="AP290" s="945">
        <v>0</v>
      </c>
      <c r="AQ290" s="945">
        <v>101255</v>
      </c>
      <c r="AR290" s="945">
        <v>7325925</v>
      </c>
      <c r="AS290" s="945">
        <v>7179492</v>
      </c>
      <c r="AT290" s="945">
        <v>0</v>
      </c>
      <c r="AU290" s="945">
        <v>146433</v>
      </c>
      <c r="AV290" s="945">
        <v>1464647</v>
      </c>
      <c r="AW290" s="945">
        <v>1435354</v>
      </c>
      <c r="AX290" s="945">
        <v>0</v>
      </c>
      <c r="AY290" s="945">
        <v>29293</v>
      </c>
      <c r="AZ290" s="945">
        <v>8790572</v>
      </c>
      <c r="BA290" s="945">
        <v>8614846</v>
      </c>
      <c r="BB290" s="945">
        <v>0</v>
      </c>
      <c r="BC290" s="945">
        <v>175726</v>
      </c>
      <c r="BD290" s="945">
        <v>0</v>
      </c>
      <c r="BE290" s="945">
        <v>0</v>
      </c>
      <c r="BF290" s="945">
        <v>0</v>
      </c>
      <c r="BG290" s="945">
        <v>0</v>
      </c>
      <c r="BH290" s="945">
        <v>0</v>
      </c>
      <c r="BI290" s="945">
        <v>0</v>
      </c>
      <c r="BJ290" s="945">
        <v>0</v>
      </c>
      <c r="BK290" s="945">
        <v>0</v>
      </c>
      <c r="BL290" s="945">
        <v>0</v>
      </c>
      <c r="BM290" s="945">
        <v>0</v>
      </c>
      <c r="BN290" s="945">
        <v>0</v>
      </c>
      <c r="BO290" s="945">
        <v>0</v>
      </c>
      <c r="BP290" s="945">
        <v>2456633</v>
      </c>
      <c r="BQ290" s="945">
        <v>2407500</v>
      </c>
      <c r="BR290" s="945">
        <v>0</v>
      </c>
      <c r="BS290" s="945">
        <v>49133</v>
      </c>
      <c r="BT290" s="945">
        <v>4913265</v>
      </c>
      <c r="BU290" s="945">
        <v>80166584</v>
      </c>
      <c r="BV290" s="945">
        <v>-2865777</v>
      </c>
      <c r="BW290" s="945">
        <v>0</v>
      </c>
      <c r="BX290" s="945">
        <v>0</v>
      </c>
      <c r="BY290" s="945">
        <v>0</v>
      </c>
      <c r="BZ290" s="945">
        <v>89123</v>
      </c>
      <c r="CA290" s="945">
        <v>-6259455</v>
      </c>
      <c r="CB290" s="945">
        <v>0</v>
      </c>
      <c r="CC290" s="945">
        <v>-1967478</v>
      </c>
      <c r="CD290" s="945">
        <v>-2682428</v>
      </c>
      <c r="CE290" s="945">
        <v>-4649906</v>
      </c>
      <c r="CF290" s="945">
        <v>1130996</v>
      </c>
      <c r="CG290" s="945">
        <v>659753</v>
      </c>
      <c r="CH290" s="945">
        <v>459934</v>
      </c>
      <c r="CI290" s="945">
        <v>0</v>
      </c>
      <c r="CJ290" s="945">
        <v>11310</v>
      </c>
      <c r="CK290" s="945">
        <v>-3583540</v>
      </c>
      <c r="CL290" s="945">
        <v>2112294</v>
      </c>
      <c r="CM290" s="945">
        <v>-8091901</v>
      </c>
      <c r="CN290" s="945">
        <v>0</v>
      </c>
      <c r="CO290" s="945">
        <v>0</v>
      </c>
      <c r="CP290" s="945">
        <v>-12731</v>
      </c>
      <c r="CQ290" s="945">
        <v>-32471</v>
      </c>
      <c r="CR290" s="945">
        <v>0</v>
      </c>
      <c r="CS290" s="945">
        <v>-5904741</v>
      </c>
      <c r="CT290" s="945">
        <v>-543917</v>
      </c>
      <c r="CU290" s="945">
        <v>-179121</v>
      </c>
      <c r="CV290" s="945">
        <v>0</v>
      </c>
      <c r="CW290" s="945">
        <v>0</v>
      </c>
      <c r="CX290" s="945">
        <v>-7834</v>
      </c>
      <c r="CY290" s="945">
        <v>-9657895</v>
      </c>
      <c r="CZ290" s="945">
        <v>-92759</v>
      </c>
      <c r="DA290" s="945">
        <v>79797723</v>
      </c>
      <c r="DB290" s="945">
        <v>98466616</v>
      </c>
      <c r="DC290" s="945">
        <v>67662885</v>
      </c>
      <c r="DD290" s="945">
        <v>-864038</v>
      </c>
      <c r="DE290" s="945">
        <v>8756176</v>
      </c>
      <c r="DF290" s="945">
        <v>-8010941</v>
      </c>
      <c r="DG290" s="945">
        <v>0</v>
      </c>
      <c r="DH290" s="945">
        <v>-4851234</v>
      </c>
      <c r="DI290" s="945">
        <v>1130996</v>
      </c>
      <c r="DJ290" s="205"/>
      <c r="DK290" s="205"/>
      <c r="DL290" t="s">
        <v>913</v>
      </c>
      <c r="DM290" t="s">
        <v>914</v>
      </c>
      <c r="DN290" s="1419" t="s">
        <v>5499</v>
      </c>
      <c r="DO290" s="194" t="s">
        <v>4457</v>
      </c>
      <c r="DP290" s="1253" t="s">
        <v>4468</v>
      </c>
    </row>
    <row r="291" spans="1:120" s="194" customFormat="1" x14ac:dyDescent="0.25">
      <c r="A291" s="779">
        <v>287</v>
      </c>
      <c r="B291" s="706" t="s">
        <v>641</v>
      </c>
      <c r="C291" s="1255" t="s">
        <v>642</v>
      </c>
      <c r="D291" s="945">
        <v>316541</v>
      </c>
      <c r="E291" s="945">
        <v>1675205</v>
      </c>
      <c r="F291" s="945">
        <v>9819</v>
      </c>
      <c r="G291" s="945">
        <v>316541</v>
      </c>
      <c r="H291" s="945">
        <v>291653</v>
      </c>
      <c r="I291" s="945">
        <v>0</v>
      </c>
      <c r="J291" s="945">
        <v>0</v>
      </c>
      <c r="K291" s="945">
        <v>0</v>
      </c>
      <c r="L291" s="945">
        <v>0</v>
      </c>
      <c r="M291" s="945">
        <v>0</v>
      </c>
      <c r="N291" s="945">
        <v>0</v>
      </c>
      <c r="O291" s="945">
        <v>0</v>
      </c>
      <c r="P291" s="945">
        <v>0</v>
      </c>
      <c r="Q291" s="945">
        <v>0</v>
      </c>
      <c r="R291" s="945">
        <v>26663600</v>
      </c>
      <c r="S291" s="945">
        <v>107500</v>
      </c>
      <c r="T291" s="945">
        <v>7169709</v>
      </c>
      <c r="U291" s="945">
        <v>0</v>
      </c>
      <c r="V291" s="945">
        <v>69405</v>
      </c>
      <c r="W291" s="945">
        <v>344558</v>
      </c>
      <c r="X291" s="945">
        <v>0</v>
      </c>
      <c r="Y291" s="945">
        <v>3466</v>
      </c>
      <c r="Z291" s="945">
        <v>25701</v>
      </c>
      <c r="AA291" s="945">
        <v>0</v>
      </c>
      <c r="AB291" s="945">
        <v>260</v>
      </c>
      <c r="AC291" s="945">
        <v>12807</v>
      </c>
      <c r="AD291" s="945">
        <v>0</v>
      </c>
      <c r="AE291" s="945">
        <v>129</v>
      </c>
      <c r="AF291" s="945">
        <v>0</v>
      </c>
      <c r="AG291" s="945">
        <v>0</v>
      </c>
      <c r="AH291" s="945">
        <v>0</v>
      </c>
      <c r="AI291" s="945">
        <v>0</v>
      </c>
      <c r="AJ291" s="945">
        <v>0</v>
      </c>
      <c r="AK291" s="945">
        <v>0</v>
      </c>
      <c r="AL291" s="945">
        <v>619167</v>
      </c>
      <c r="AM291" s="945">
        <v>0</v>
      </c>
      <c r="AN291" s="945">
        <v>6254</v>
      </c>
      <c r="AO291" s="945">
        <v>5269631</v>
      </c>
      <c r="AP291" s="945">
        <v>0</v>
      </c>
      <c r="AQ291" s="945">
        <v>52669</v>
      </c>
      <c r="AR291" s="945">
        <v>13124795</v>
      </c>
      <c r="AS291" s="945">
        <v>12994104</v>
      </c>
      <c r="AT291" s="945">
        <v>0</v>
      </c>
      <c r="AU291" s="945">
        <v>130691</v>
      </c>
      <c r="AV291" s="945">
        <v>3144702</v>
      </c>
      <c r="AW291" s="945">
        <v>3114135</v>
      </c>
      <c r="AX291" s="945">
        <v>0</v>
      </c>
      <c r="AY291" s="945">
        <v>30567</v>
      </c>
      <c r="AZ291" s="945">
        <v>16269497</v>
      </c>
      <c r="BA291" s="945">
        <v>16108239</v>
      </c>
      <c r="BB291" s="945">
        <v>0</v>
      </c>
      <c r="BC291" s="945">
        <v>161258</v>
      </c>
      <c r="BD291" s="945">
        <v>0</v>
      </c>
      <c r="BE291" s="945">
        <v>0</v>
      </c>
      <c r="BF291" s="945">
        <v>0</v>
      </c>
      <c r="BG291" s="945">
        <v>0</v>
      </c>
      <c r="BH291" s="945">
        <v>0</v>
      </c>
      <c r="BI291" s="945">
        <v>0</v>
      </c>
      <c r="BJ291" s="945">
        <v>0</v>
      </c>
      <c r="BK291" s="945">
        <v>0</v>
      </c>
      <c r="BL291" s="945">
        <v>0</v>
      </c>
      <c r="BM291" s="945">
        <v>0</v>
      </c>
      <c r="BN291" s="945">
        <v>0</v>
      </c>
      <c r="BO291" s="945">
        <v>0</v>
      </c>
      <c r="BP291" s="945">
        <v>0</v>
      </c>
      <c r="BQ291" s="945">
        <v>-3910256</v>
      </c>
      <c r="BR291" s="945">
        <v>0</v>
      </c>
      <c r="BS291" s="945">
        <v>-39498</v>
      </c>
      <c r="BT291" s="945">
        <v>-3949754</v>
      </c>
      <c r="BU291" s="945">
        <v>69728659</v>
      </c>
      <c r="BV291" s="945">
        <v>1525953</v>
      </c>
      <c r="BW291" s="945">
        <v>0</v>
      </c>
      <c r="BX291" s="945">
        <v>240618</v>
      </c>
      <c r="BY291" s="945">
        <v>0</v>
      </c>
      <c r="BZ291" s="945">
        <v>31900</v>
      </c>
      <c r="CA291" s="945">
        <v>-910240</v>
      </c>
      <c r="CB291" s="945">
        <v>0</v>
      </c>
      <c r="CC291" s="945">
        <v>-8028658</v>
      </c>
      <c r="CD291" s="945">
        <v>-423833</v>
      </c>
      <c r="CE291" s="945">
        <v>-8452491</v>
      </c>
      <c r="CF291" s="945">
        <v>-3055293</v>
      </c>
      <c r="CG291" s="945">
        <v>0</v>
      </c>
      <c r="CH291" s="945">
        <v>-3024741</v>
      </c>
      <c r="CI291" s="945">
        <v>0</v>
      </c>
      <c r="CJ291" s="945">
        <v>-30552</v>
      </c>
      <c r="CK291" s="945">
        <v>-10585239</v>
      </c>
      <c r="CL291" s="945">
        <v>1699397</v>
      </c>
      <c r="CM291" s="945">
        <v>-6523696</v>
      </c>
      <c r="CN291" s="945">
        <v>-36103</v>
      </c>
      <c r="CO291" s="945">
        <v>0</v>
      </c>
      <c r="CP291" s="945">
        <v>0</v>
      </c>
      <c r="CQ291" s="945">
        <v>-12907</v>
      </c>
      <c r="CR291" s="945">
        <v>-292306</v>
      </c>
      <c r="CS291" s="945">
        <v>-4179684</v>
      </c>
      <c r="CT291" s="945">
        <v>-675425</v>
      </c>
      <c r="CU291" s="945">
        <v>-139365</v>
      </c>
      <c r="CV291" s="945">
        <v>-9026</v>
      </c>
      <c r="CW291" s="945">
        <v>0</v>
      </c>
      <c r="CX291" s="945">
        <v>0</v>
      </c>
      <c r="CY291" s="945">
        <v>-5207057</v>
      </c>
      <c r="CZ291" s="945">
        <v>0</v>
      </c>
      <c r="DA291" s="945">
        <v>65131603</v>
      </c>
      <c r="DB291" s="945">
        <v>89781997</v>
      </c>
      <c r="DC291" s="945">
        <v>58913448</v>
      </c>
      <c r="DD291" s="945">
        <v>-661856</v>
      </c>
      <c r="DE291" s="945">
        <v>6236583</v>
      </c>
      <c r="DF291" s="945">
        <v>-2307904</v>
      </c>
      <c r="DG291" s="945">
        <v>0</v>
      </c>
      <c r="DH291" s="945">
        <v>-4327803</v>
      </c>
      <c r="DI291" s="945">
        <v>-3055293</v>
      </c>
      <c r="DJ291" s="1269" t="s">
        <v>914</v>
      </c>
      <c r="DK291" s="205"/>
      <c r="DL291" t="s">
        <v>913</v>
      </c>
      <c r="DM291" t="s">
        <v>913</v>
      </c>
      <c r="DN291" s="1419" t="s">
        <v>6951</v>
      </c>
      <c r="DO291" s="194" t="s">
        <v>4458</v>
      </c>
      <c r="DP291" s="1253" t="s">
        <v>4475</v>
      </c>
    </row>
    <row r="292" spans="1:120" s="194" customFormat="1" x14ac:dyDescent="0.25">
      <c r="A292" s="199">
        <v>288</v>
      </c>
      <c r="B292" s="706" t="s">
        <v>643</v>
      </c>
      <c r="C292" s="1255" t="s">
        <v>644</v>
      </c>
      <c r="D292" s="945">
        <v>133373</v>
      </c>
      <c r="E292" s="945">
        <v>865969</v>
      </c>
      <c r="F292" s="945">
        <v>0</v>
      </c>
      <c r="G292" s="945">
        <v>133373</v>
      </c>
      <c r="H292" s="945">
        <v>0</v>
      </c>
      <c r="I292" s="945">
        <v>0</v>
      </c>
      <c r="J292" s="945">
        <v>0</v>
      </c>
      <c r="K292" s="945">
        <v>0</v>
      </c>
      <c r="L292" s="945">
        <v>0</v>
      </c>
      <c r="M292" s="945">
        <v>0</v>
      </c>
      <c r="N292" s="945">
        <v>0</v>
      </c>
      <c r="O292" s="945">
        <v>0</v>
      </c>
      <c r="P292" s="945">
        <v>0</v>
      </c>
      <c r="Q292" s="945">
        <v>0</v>
      </c>
      <c r="R292" s="945">
        <v>16190700</v>
      </c>
      <c r="S292" s="945">
        <v>0</v>
      </c>
      <c r="T292" s="945">
        <v>621304</v>
      </c>
      <c r="U292" s="945">
        <v>155326</v>
      </c>
      <c r="V292" s="945">
        <v>0</v>
      </c>
      <c r="W292" s="945">
        <v>84192</v>
      </c>
      <c r="X292" s="945">
        <v>21048</v>
      </c>
      <c r="Y292" s="945">
        <v>0</v>
      </c>
      <c r="Z292" s="945">
        <v>0</v>
      </c>
      <c r="AA292" s="945">
        <v>0</v>
      </c>
      <c r="AB292" s="945">
        <v>0</v>
      </c>
      <c r="AC292" s="945">
        <v>2151</v>
      </c>
      <c r="AD292" s="945">
        <v>538</v>
      </c>
      <c r="AE292" s="945">
        <v>0</v>
      </c>
      <c r="AF292" s="945">
        <v>0</v>
      </c>
      <c r="AG292" s="945">
        <v>0</v>
      </c>
      <c r="AH292" s="945">
        <v>0</v>
      </c>
      <c r="AI292" s="945">
        <v>0</v>
      </c>
      <c r="AJ292" s="945">
        <v>0</v>
      </c>
      <c r="AK292" s="945">
        <v>0</v>
      </c>
      <c r="AL292" s="945">
        <v>189902</v>
      </c>
      <c r="AM292" s="945">
        <v>47475</v>
      </c>
      <c r="AN292" s="945">
        <v>0</v>
      </c>
      <c r="AO292" s="945">
        <v>1903650</v>
      </c>
      <c r="AP292" s="945">
        <v>475912</v>
      </c>
      <c r="AQ292" s="945">
        <v>0</v>
      </c>
      <c r="AR292" s="945">
        <v>4774677</v>
      </c>
      <c r="AS292" s="945">
        <v>3819742</v>
      </c>
      <c r="AT292" s="945">
        <v>954935</v>
      </c>
      <c r="AU292" s="945">
        <v>0</v>
      </c>
      <c r="AV292" s="945">
        <v>745816</v>
      </c>
      <c r="AW292" s="945">
        <v>596653</v>
      </c>
      <c r="AX292" s="945">
        <v>149163</v>
      </c>
      <c r="AY292" s="945">
        <v>0</v>
      </c>
      <c r="AZ292" s="945">
        <v>5520493</v>
      </c>
      <c r="BA292" s="945">
        <v>4416395</v>
      </c>
      <c r="BB292" s="945">
        <v>1104098</v>
      </c>
      <c r="BC292" s="945">
        <v>0</v>
      </c>
      <c r="BD292" s="945">
        <v>0</v>
      </c>
      <c r="BE292" s="945">
        <v>0</v>
      </c>
      <c r="BF292" s="945">
        <v>0</v>
      </c>
      <c r="BG292" s="945">
        <v>0</v>
      </c>
      <c r="BH292" s="945">
        <v>0</v>
      </c>
      <c r="BI292" s="945">
        <v>0</v>
      </c>
      <c r="BJ292" s="945">
        <v>0</v>
      </c>
      <c r="BK292" s="945">
        <v>0</v>
      </c>
      <c r="BL292" s="945">
        <v>0</v>
      </c>
      <c r="BM292" s="945">
        <v>0</v>
      </c>
      <c r="BN292" s="945">
        <v>0</v>
      </c>
      <c r="BO292" s="945">
        <v>0</v>
      </c>
      <c r="BP292" s="945">
        <v>873563</v>
      </c>
      <c r="BQ292" s="945">
        <v>698850</v>
      </c>
      <c r="BR292" s="945">
        <v>174713</v>
      </c>
      <c r="BS292" s="945">
        <v>0</v>
      </c>
      <c r="BT292" s="945">
        <v>1747126</v>
      </c>
      <c r="BU292" s="945">
        <v>52988315</v>
      </c>
      <c r="BV292" s="945">
        <v>1080979</v>
      </c>
      <c r="BW292" s="945">
        <v>0</v>
      </c>
      <c r="BX292" s="945">
        <v>0</v>
      </c>
      <c r="BY292" s="945">
        <v>0</v>
      </c>
      <c r="BZ292" s="945">
        <v>18868</v>
      </c>
      <c r="CA292" s="945">
        <v>-1780076</v>
      </c>
      <c r="CB292" s="945">
        <v>0</v>
      </c>
      <c r="CC292" s="945">
        <v>-2292297</v>
      </c>
      <c r="CD292" s="945">
        <v>-2024805</v>
      </c>
      <c r="CE292" s="945">
        <v>-4317102</v>
      </c>
      <c r="CF292" s="945">
        <v>3495283</v>
      </c>
      <c r="CG292" s="945">
        <v>1747638</v>
      </c>
      <c r="CH292" s="945">
        <v>1398115</v>
      </c>
      <c r="CI292" s="945">
        <v>349531</v>
      </c>
      <c r="CJ292" s="945">
        <v>0</v>
      </c>
      <c r="CK292" s="945">
        <v>-2016784</v>
      </c>
      <c r="CL292" s="945">
        <v>1359631</v>
      </c>
      <c r="CM292" s="945">
        <v>-4748355</v>
      </c>
      <c r="CN292" s="945">
        <v>0</v>
      </c>
      <c r="CO292" s="945">
        <v>-177</v>
      </c>
      <c r="CP292" s="945">
        <v>-177</v>
      </c>
      <c r="CQ292" s="945">
        <v>-5517</v>
      </c>
      <c r="CR292" s="945">
        <v>0</v>
      </c>
      <c r="CS292" s="945">
        <v>-1748410</v>
      </c>
      <c r="CT292" s="945">
        <v>-547706</v>
      </c>
      <c r="CU292" s="945">
        <v>-77762</v>
      </c>
      <c r="CV292" s="945">
        <v>0</v>
      </c>
      <c r="CW292" s="945">
        <v>0</v>
      </c>
      <c r="CX292" s="945">
        <v>0</v>
      </c>
      <c r="CY292" s="945">
        <v>-4088069</v>
      </c>
      <c r="CZ292" s="945">
        <v>-119808</v>
      </c>
      <c r="DA292" s="945">
        <v>52949127</v>
      </c>
      <c r="DB292" s="945">
        <v>60345180</v>
      </c>
      <c r="DC292" s="945">
        <v>46040117</v>
      </c>
      <c r="DD292" s="945">
        <v>-494000</v>
      </c>
      <c r="DE292" s="945">
        <v>5524418</v>
      </c>
      <c r="DF292" s="945">
        <v>-4166280</v>
      </c>
      <c r="DG292" s="945">
        <v>0</v>
      </c>
      <c r="DH292" s="945">
        <v>-3143228</v>
      </c>
      <c r="DI292" s="945">
        <v>3495283</v>
      </c>
      <c r="DJ292" s="205"/>
      <c r="DK292" s="205"/>
      <c r="DL292" t="s">
        <v>913</v>
      </c>
      <c r="DM292" t="s">
        <v>914</v>
      </c>
      <c r="DN292" s="1419" t="s">
        <v>5499</v>
      </c>
      <c r="DO292" s="194" t="s">
        <v>4459</v>
      </c>
      <c r="DP292" s="1253" t="s">
        <v>4468</v>
      </c>
    </row>
    <row r="293" spans="1:120" s="194" customFormat="1" x14ac:dyDescent="0.25">
      <c r="A293" s="779">
        <v>289</v>
      </c>
      <c r="B293" s="706" t="s">
        <v>686</v>
      </c>
      <c r="C293" s="1255" t="s">
        <v>646</v>
      </c>
      <c r="D293" s="945">
        <v>204981</v>
      </c>
      <c r="E293" s="945">
        <v>2685848</v>
      </c>
      <c r="F293" s="945">
        <v>0</v>
      </c>
      <c r="G293" s="945">
        <v>204981</v>
      </c>
      <c r="H293" s="945">
        <v>0</v>
      </c>
      <c r="I293" s="945">
        <v>23191</v>
      </c>
      <c r="J293" s="945">
        <v>0</v>
      </c>
      <c r="K293" s="945">
        <v>0</v>
      </c>
      <c r="L293" s="945">
        <v>0</v>
      </c>
      <c r="M293" s="945">
        <v>0</v>
      </c>
      <c r="N293" s="945">
        <v>0</v>
      </c>
      <c r="O293" s="945">
        <v>0</v>
      </c>
      <c r="P293" s="945">
        <v>0</v>
      </c>
      <c r="Q293" s="945">
        <v>0</v>
      </c>
      <c r="R293" s="945">
        <v>21183250</v>
      </c>
      <c r="S293" s="945">
        <v>0</v>
      </c>
      <c r="T293" s="945">
        <v>1284421</v>
      </c>
      <c r="U293" s="945">
        <v>0</v>
      </c>
      <c r="V293" s="945">
        <v>26213</v>
      </c>
      <c r="W293" s="945">
        <v>134937</v>
      </c>
      <c r="X293" s="945">
        <v>0</v>
      </c>
      <c r="Y293" s="945">
        <v>2754</v>
      </c>
      <c r="Z293" s="945">
        <v>2847</v>
      </c>
      <c r="AA293" s="945">
        <v>0</v>
      </c>
      <c r="AB293" s="945">
        <v>58</v>
      </c>
      <c r="AC293" s="945">
        <v>6182</v>
      </c>
      <c r="AD293" s="945">
        <v>0</v>
      </c>
      <c r="AE293" s="945">
        <v>126</v>
      </c>
      <c r="AF293" s="945">
        <v>0</v>
      </c>
      <c r="AG293" s="945">
        <v>0</v>
      </c>
      <c r="AH293" s="945">
        <v>0</v>
      </c>
      <c r="AI293" s="945">
        <v>0</v>
      </c>
      <c r="AJ293" s="945">
        <v>0</v>
      </c>
      <c r="AK293" s="945">
        <v>0</v>
      </c>
      <c r="AL293" s="945">
        <v>214986</v>
      </c>
      <c r="AM293" s="945">
        <v>0</v>
      </c>
      <c r="AN293" s="945">
        <v>4387</v>
      </c>
      <c r="AO293" s="945">
        <v>2943326</v>
      </c>
      <c r="AP293" s="945">
        <v>0</v>
      </c>
      <c r="AQ293" s="945">
        <v>60068</v>
      </c>
      <c r="AR293" s="945">
        <v>6718505</v>
      </c>
      <c r="AS293" s="945">
        <v>6584219</v>
      </c>
      <c r="AT293" s="945">
        <v>0</v>
      </c>
      <c r="AU293" s="945">
        <v>134286</v>
      </c>
      <c r="AV293" s="945">
        <v>1008484</v>
      </c>
      <c r="AW293" s="945">
        <v>988314</v>
      </c>
      <c r="AX293" s="945">
        <v>0</v>
      </c>
      <c r="AY293" s="945">
        <v>20170</v>
      </c>
      <c r="AZ293" s="945">
        <v>7726989</v>
      </c>
      <c r="BA293" s="945">
        <v>7572533</v>
      </c>
      <c r="BB293" s="945">
        <v>0</v>
      </c>
      <c r="BC293" s="945">
        <v>154456</v>
      </c>
      <c r="BD293" s="945">
        <v>0</v>
      </c>
      <c r="BE293" s="945">
        <v>0</v>
      </c>
      <c r="BF293" s="945">
        <v>0</v>
      </c>
      <c r="BG293" s="945">
        <v>0</v>
      </c>
      <c r="BH293" s="945">
        <v>0</v>
      </c>
      <c r="BI293" s="945">
        <v>0</v>
      </c>
      <c r="BJ293" s="945">
        <v>0</v>
      </c>
      <c r="BK293" s="945">
        <v>0</v>
      </c>
      <c r="BL293" s="945">
        <v>0</v>
      </c>
      <c r="BM293" s="945">
        <v>0</v>
      </c>
      <c r="BN293" s="945">
        <v>0</v>
      </c>
      <c r="BO293" s="945">
        <v>0</v>
      </c>
      <c r="BP293" s="945">
        <v>-8236460</v>
      </c>
      <c r="BQ293" s="945">
        <v>-8071731</v>
      </c>
      <c r="BR293" s="945">
        <v>0</v>
      </c>
      <c r="BS293" s="945">
        <v>-164729</v>
      </c>
      <c r="BT293" s="945">
        <v>-16472920</v>
      </c>
      <c r="BU293" s="945">
        <v>73857459</v>
      </c>
      <c r="BV293" s="945">
        <v>-791000</v>
      </c>
      <c r="BW293" s="945">
        <v>0</v>
      </c>
      <c r="BX293" s="945">
        <v>-140965</v>
      </c>
      <c r="BY293" s="945">
        <v>0</v>
      </c>
      <c r="BZ293" s="945">
        <v>20832</v>
      </c>
      <c r="CA293" s="945">
        <v>-4199257</v>
      </c>
      <c r="CB293" s="945">
        <v>0</v>
      </c>
      <c r="CC293" s="945">
        <v>-5521524</v>
      </c>
      <c r="CD293" s="945">
        <v>-1951787</v>
      </c>
      <c r="CE293" s="945">
        <v>-7473311</v>
      </c>
      <c r="CF293" s="945">
        <v>-18074817</v>
      </c>
      <c r="CG293" s="945">
        <v>-9037343</v>
      </c>
      <c r="CH293" s="945">
        <v>-8856726</v>
      </c>
      <c r="CI293" s="945">
        <v>0</v>
      </c>
      <c r="CJ293" s="945">
        <v>-180748</v>
      </c>
      <c r="CK293" s="945">
        <v>-3535287</v>
      </c>
      <c r="CL293" s="945">
        <v>2031242</v>
      </c>
      <c r="CM293" s="945">
        <v>-9432899</v>
      </c>
      <c r="CN293" s="945">
        <v>-60100</v>
      </c>
      <c r="CO293" s="945">
        <v>-714</v>
      </c>
      <c r="CP293" s="945">
        <v>-714</v>
      </c>
      <c r="CQ293" s="945">
        <v>-12376</v>
      </c>
      <c r="CR293" s="945">
        <v>-39180</v>
      </c>
      <c r="CS293" s="945">
        <v>-6055647</v>
      </c>
      <c r="CT293" s="945">
        <v>-10206</v>
      </c>
      <c r="CU293" s="945">
        <v>-44966</v>
      </c>
      <c r="CV293" s="945">
        <v>-466</v>
      </c>
      <c r="CW293" s="945">
        <v>0</v>
      </c>
      <c r="CX293" s="945">
        <v>0</v>
      </c>
      <c r="CY293" s="945">
        <v>-5635999</v>
      </c>
      <c r="CZ293" s="945">
        <v>-2577</v>
      </c>
      <c r="DA293" s="945">
        <v>67968609</v>
      </c>
      <c r="DB293" s="945">
        <v>91921841</v>
      </c>
      <c r="DC293" s="945">
        <v>63396112</v>
      </c>
      <c r="DD293" s="945">
        <v>-25507</v>
      </c>
      <c r="DE293" s="945">
        <v>6411462</v>
      </c>
      <c r="DF293" s="945">
        <v>-5688694</v>
      </c>
      <c r="DG293" s="945">
        <v>0</v>
      </c>
      <c r="DH293" s="945">
        <v>-2893706</v>
      </c>
      <c r="DI293" s="945">
        <v>-18074817</v>
      </c>
      <c r="DJ293" s="205"/>
      <c r="DK293" s="205"/>
      <c r="DL293" t="s">
        <v>913</v>
      </c>
      <c r="DM293" t="s">
        <v>913</v>
      </c>
      <c r="DN293" s="1419" t="s">
        <v>5499</v>
      </c>
      <c r="DO293" s="194" t="s">
        <v>4460</v>
      </c>
      <c r="DP293" s="1253" t="s">
        <v>4468</v>
      </c>
    </row>
    <row r="294" spans="1:120" s="194" customFormat="1" x14ac:dyDescent="0.25">
      <c r="A294" s="199">
        <v>290</v>
      </c>
      <c r="B294" s="706" t="s">
        <v>647</v>
      </c>
      <c r="C294" s="1255" t="s">
        <v>648</v>
      </c>
      <c r="D294" s="945">
        <v>336493</v>
      </c>
      <c r="E294" s="945">
        <v>4156541</v>
      </c>
      <c r="F294" s="945">
        <v>0</v>
      </c>
      <c r="G294" s="945">
        <v>336493</v>
      </c>
      <c r="H294" s="945">
        <v>915880</v>
      </c>
      <c r="I294" s="945">
        <v>6362</v>
      </c>
      <c r="J294" s="945">
        <v>0</v>
      </c>
      <c r="K294" s="945">
        <v>0</v>
      </c>
      <c r="L294" s="945">
        <v>0</v>
      </c>
      <c r="M294" s="945">
        <v>0</v>
      </c>
      <c r="N294" s="945">
        <v>0</v>
      </c>
      <c r="O294" s="945">
        <v>0</v>
      </c>
      <c r="P294" s="945">
        <v>0</v>
      </c>
      <c r="Q294" s="945">
        <v>0</v>
      </c>
      <c r="R294" s="945">
        <v>27158750</v>
      </c>
      <c r="S294" s="945">
        <v>0</v>
      </c>
      <c r="T294" s="945">
        <v>6884112</v>
      </c>
      <c r="U294" s="945">
        <v>0</v>
      </c>
      <c r="V294" s="945">
        <v>69536</v>
      </c>
      <c r="W294" s="945">
        <v>349533</v>
      </c>
      <c r="X294" s="945">
        <v>0</v>
      </c>
      <c r="Y294" s="945">
        <v>3531</v>
      </c>
      <c r="Z294" s="945">
        <v>0</v>
      </c>
      <c r="AA294" s="945">
        <v>0</v>
      </c>
      <c r="AB294" s="945">
        <v>0</v>
      </c>
      <c r="AC294" s="945">
        <v>13657</v>
      </c>
      <c r="AD294" s="945">
        <v>0</v>
      </c>
      <c r="AE294" s="945">
        <v>138</v>
      </c>
      <c r="AF294" s="945">
        <v>0</v>
      </c>
      <c r="AG294" s="945">
        <v>0</v>
      </c>
      <c r="AH294" s="945">
        <v>0</v>
      </c>
      <c r="AI294" s="945">
        <v>0</v>
      </c>
      <c r="AJ294" s="945">
        <v>0</v>
      </c>
      <c r="AK294" s="945">
        <v>0</v>
      </c>
      <c r="AL294" s="945">
        <v>1295774</v>
      </c>
      <c r="AM294" s="945">
        <v>0</v>
      </c>
      <c r="AN294" s="945">
        <v>13089</v>
      </c>
      <c r="AO294" s="945">
        <v>5419437</v>
      </c>
      <c r="AP294" s="945">
        <v>0</v>
      </c>
      <c r="AQ294" s="945">
        <v>54742</v>
      </c>
      <c r="AR294" s="945">
        <v>15092440</v>
      </c>
      <c r="AS294" s="945">
        <v>14943062</v>
      </c>
      <c r="AT294" s="945">
        <v>0</v>
      </c>
      <c r="AU294" s="945">
        <v>149378</v>
      </c>
      <c r="AV294" s="945">
        <v>3243610</v>
      </c>
      <c r="AW294" s="945">
        <v>3211174</v>
      </c>
      <c r="AX294" s="945">
        <v>0</v>
      </c>
      <c r="AY294" s="945">
        <v>32436</v>
      </c>
      <c r="AZ294" s="945">
        <v>18336050</v>
      </c>
      <c r="BA294" s="945">
        <v>18154236</v>
      </c>
      <c r="BB294" s="945">
        <v>0</v>
      </c>
      <c r="BC294" s="945">
        <v>181814</v>
      </c>
      <c r="BD294" s="945">
        <v>0</v>
      </c>
      <c r="BE294" s="945">
        <v>0</v>
      </c>
      <c r="BF294" s="945">
        <v>0</v>
      </c>
      <c r="BG294" s="945">
        <v>0</v>
      </c>
      <c r="BH294" s="945">
        <v>0</v>
      </c>
      <c r="BI294" s="945">
        <v>0</v>
      </c>
      <c r="BJ294" s="945">
        <v>0</v>
      </c>
      <c r="BK294" s="945">
        <v>0</v>
      </c>
      <c r="BL294" s="945">
        <v>0</v>
      </c>
      <c r="BM294" s="945">
        <v>0</v>
      </c>
      <c r="BN294" s="945">
        <v>0</v>
      </c>
      <c r="BO294" s="945">
        <v>0</v>
      </c>
      <c r="BP294" s="945">
        <v>0</v>
      </c>
      <c r="BQ294" s="945">
        <v>3490559</v>
      </c>
      <c r="BR294" s="945">
        <v>0</v>
      </c>
      <c r="BS294" s="945">
        <v>35258</v>
      </c>
      <c r="BT294" s="945">
        <v>3525817</v>
      </c>
      <c r="BU294" s="945">
        <v>79267690</v>
      </c>
      <c r="BV294" s="945">
        <v>-2172686</v>
      </c>
      <c r="BW294" s="945">
        <v>0</v>
      </c>
      <c r="BX294" s="945">
        <v>-346103</v>
      </c>
      <c r="BY294" s="945">
        <v>0</v>
      </c>
      <c r="BZ294" s="945">
        <v>62075</v>
      </c>
      <c r="CA294" s="945">
        <v>-9290592</v>
      </c>
      <c r="CB294" s="945">
        <v>-1</v>
      </c>
      <c r="CC294" s="945">
        <v>-4300499</v>
      </c>
      <c r="CD294" s="945">
        <v>-3762860</v>
      </c>
      <c r="CE294" s="945">
        <v>-8063359</v>
      </c>
      <c r="CF294" s="945">
        <v>2803619</v>
      </c>
      <c r="CG294" s="945">
        <v>-260547</v>
      </c>
      <c r="CH294" s="945">
        <v>3036132</v>
      </c>
      <c r="CI294" s="945">
        <v>0</v>
      </c>
      <c r="CJ294" s="945">
        <v>28036</v>
      </c>
      <c r="CK294" s="945">
        <v>-9741413</v>
      </c>
      <c r="CL294" s="945">
        <v>1939550</v>
      </c>
      <c r="CM294" s="945">
        <v>-7505865</v>
      </c>
      <c r="CN294" s="945">
        <v>-12130</v>
      </c>
      <c r="CO294" s="945">
        <v>0</v>
      </c>
      <c r="CP294" s="945">
        <v>0</v>
      </c>
      <c r="CQ294" s="945">
        <v>-13988</v>
      </c>
      <c r="CR294" s="945">
        <v>-14085</v>
      </c>
      <c r="CS294" s="945">
        <v>-2661330</v>
      </c>
      <c r="CT294" s="945">
        <v>-185908</v>
      </c>
      <c r="CU294" s="945">
        <v>-452369</v>
      </c>
      <c r="CV294" s="945">
        <v>-1623</v>
      </c>
      <c r="CW294" s="945">
        <v>0</v>
      </c>
      <c r="CX294" s="945">
        <v>0</v>
      </c>
      <c r="CY294" s="945">
        <v>-5026470</v>
      </c>
      <c r="CZ294" s="945">
        <v>0</v>
      </c>
      <c r="DA294" s="945">
        <v>74942231</v>
      </c>
      <c r="DB294" s="945">
        <v>101463984</v>
      </c>
      <c r="DC294" s="945">
        <v>69003786</v>
      </c>
      <c r="DD294" s="945">
        <v>-2066116</v>
      </c>
      <c r="DE294" s="945">
        <v>10240733</v>
      </c>
      <c r="DF294" s="945">
        <v>-5080839</v>
      </c>
      <c r="DG294" s="945">
        <v>-4890387</v>
      </c>
      <c r="DH294" s="945">
        <v>-343817</v>
      </c>
      <c r="DI294" s="945">
        <v>2803619</v>
      </c>
      <c r="DJ294" s="205"/>
      <c r="DK294" s="205"/>
      <c r="DL294" t="s">
        <v>913</v>
      </c>
      <c r="DM294" t="s">
        <v>913</v>
      </c>
      <c r="DN294" s="1419" t="s">
        <v>5499</v>
      </c>
      <c r="DO294" s="194" t="s">
        <v>4461</v>
      </c>
      <c r="DP294" s="1253" t="s">
        <v>4474</v>
      </c>
    </row>
    <row r="295" spans="1:120" s="194" customFormat="1" x14ac:dyDescent="0.25">
      <c r="A295" s="779">
        <v>291</v>
      </c>
      <c r="B295" s="706" t="s">
        <v>649</v>
      </c>
      <c r="C295" s="1255" t="s">
        <v>650</v>
      </c>
      <c r="D295" s="945">
        <v>126442</v>
      </c>
      <c r="E295" s="945">
        <v>706967</v>
      </c>
      <c r="F295" s="945">
        <v>0</v>
      </c>
      <c r="G295" s="945">
        <v>126442</v>
      </c>
      <c r="H295" s="945">
        <v>0</v>
      </c>
      <c r="I295" s="945">
        <v>0</v>
      </c>
      <c r="J295" s="945">
        <v>0</v>
      </c>
      <c r="K295" s="945">
        <v>0</v>
      </c>
      <c r="L295" s="945">
        <v>0</v>
      </c>
      <c r="M295" s="945">
        <v>0</v>
      </c>
      <c r="N295" s="945">
        <v>0</v>
      </c>
      <c r="O295" s="945">
        <v>0</v>
      </c>
      <c r="P295" s="945">
        <v>0</v>
      </c>
      <c r="Q295" s="945">
        <v>0</v>
      </c>
      <c r="R295" s="945">
        <v>13929150</v>
      </c>
      <c r="S295" s="945">
        <v>0</v>
      </c>
      <c r="T295" s="945">
        <v>1000076</v>
      </c>
      <c r="U295" s="945">
        <v>225017</v>
      </c>
      <c r="V295" s="945">
        <v>25002</v>
      </c>
      <c r="W295" s="945">
        <v>72432</v>
      </c>
      <c r="X295" s="945">
        <v>16297</v>
      </c>
      <c r="Y295" s="945">
        <v>1811</v>
      </c>
      <c r="Z295" s="945">
        <v>0</v>
      </c>
      <c r="AA295" s="945">
        <v>0</v>
      </c>
      <c r="AB295" s="945">
        <v>0</v>
      </c>
      <c r="AC295" s="945">
        <v>5798</v>
      </c>
      <c r="AD295" s="945">
        <v>1305</v>
      </c>
      <c r="AE295" s="945">
        <v>145</v>
      </c>
      <c r="AF295" s="945">
        <v>0</v>
      </c>
      <c r="AG295" s="945">
        <v>0</v>
      </c>
      <c r="AH295" s="945">
        <v>0</v>
      </c>
      <c r="AI295" s="945">
        <v>0</v>
      </c>
      <c r="AJ295" s="945">
        <v>0</v>
      </c>
      <c r="AK295" s="945">
        <v>0</v>
      </c>
      <c r="AL295" s="945">
        <v>108121</v>
      </c>
      <c r="AM295" s="945">
        <v>24327</v>
      </c>
      <c r="AN295" s="945">
        <v>2703</v>
      </c>
      <c r="AO295" s="945">
        <v>1543824</v>
      </c>
      <c r="AP295" s="945">
        <v>347361</v>
      </c>
      <c r="AQ295" s="945">
        <v>38596</v>
      </c>
      <c r="AR295" s="945">
        <v>3680591</v>
      </c>
      <c r="AS295" s="945">
        <v>2944473</v>
      </c>
      <c r="AT295" s="945">
        <v>662506</v>
      </c>
      <c r="AU295" s="945">
        <v>73612</v>
      </c>
      <c r="AV295" s="945">
        <v>785997</v>
      </c>
      <c r="AW295" s="945">
        <v>628798</v>
      </c>
      <c r="AX295" s="945">
        <v>141479</v>
      </c>
      <c r="AY295" s="945">
        <v>15720</v>
      </c>
      <c r="AZ295" s="945">
        <v>4466588</v>
      </c>
      <c r="BA295" s="945">
        <v>3573271</v>
      </c>
      <c r="BB295" s="945">
        <v>803985</v>
      </c>
      <c r="BC295" s="945">
        <v>89332</v>
      </c>
      <c r="BD295" s="945">
        <v>0</v>
      </c>
      <c r="BE295" s="945">
        <v>0</v>
      </c>
      <c r="BF295" s="945">
        <v>0</v>
      </c>
      <c r="BG295" s="945">
        <v>0</v>
      </c>
      <c r="BH295" s="945">
        <v>0</v>
      </c>
      <c r="BI295" s="945">
        <v>0</v>
      </c>
      <c r="BJ295" s="945">
        <v>0</v>
      </c>
      <c r="BK295" s="945">
        <v>0</v>
      </c>
      <c r="BL295" s="945">
        <v>0</v>
      </c>
      <c r="BM295" s="945">
        <v>0</v>
      </c>
      <c r="BN295" s="945">
        <v>0</v>
      </c>
      <c r="BO295" s="945">
        <v>0</v>
      </c>
      <c r="BP295" s="945">
        <v>-2130771</v>
      </c>
      <c r="BQ295" s="945">
        <v>-1704616</v>
      </c>
      <c r="BR295" s="945">
        <v>-383539</v>
      </c>
      <c r="BS295" s="945">
        <v>-42615</v>
      </c>
      <c r="BT295" s="945">
        <v>-4261541</v>
      </c>
      <c r="BU295" s="945">
        <v>40497376</v>
      </c>
      <c r="BV295" s="945">
        <v>-478696</v>
      </c>
      <c r="BW295" s="945">
        <v>0</v>
      </c>
      <c r="BX295" s="945">
        <v>0</v>
      </c>
      <c r="BY295" s="945">
        <v>0</v>
      </c>
      <c r="BZ295" s="945">
        <v>0</v>
      </c>
      <c r="CA295" s="945">
        <v>-1953124</v>
      </c>
      <c r="CB295" s="945">
        <v>0</v>
      </c>
      <c r="CC295" s="945">
        <v>-3834575</v>
      </c>
      <c r="CD295" s="945">
        <v>-805082</v>
      </c>
      <c r="CE295" s="945">
        <v>-4639657</v>
      </c>
      <c r="CF295" s="945">
        <v>-6294054</v>
      </c>
      <c r="CG295" s="945">
        <v>-3147030</v>
      </c>
      <c r="CH295" s="945">
        <v>-2517622</v>
      </c>
      <c r="CI295" s="945">
        <v>-566463</v>
      </c>
      <c r="CJ295" s="945">
        <v>-62940</v>
      </c>
      <c r="CK295" s="945">
        <v>-3438939</v>
      </c>
      <c r="CL295" s="945">
        <v>1051853</v>
      </c>
      <c r="CM295" s="945">
        <v>-4989233</v>
      </c>
      <c r="CN295" s="945">
        <v>-38352</v>
      </c>
      <c r="CO295" s="945">
        <v>0</v>
      </c>
      <c r="CP295" s="945">
        <v>0</v>
      </c>
      <c r="CQ295" s="945">
        <v>-14874</v>
      </c>
      <c r="CR295" s="945">
        <v>-1544</v>
      </c>
      <c r="CS295" s="945">
        <v>-1804433</v>
      </c>
      <c r="CT295" s="945">
        <v>-203904</v>
      </c>
      <c r="CU295" s="945">
        <v>-13124</v>
      </c>
      <c r="CV295" s="945">
        <v>-9588</v>
      </c>
      <c r="CW295" s="945">
        <v>0</v>
      </c>
      <c r="CX295" s="945">
        <v>0</v>
      </c>
      <c r="CY295" s="945">
        <v>-3618118</v>
      </c>
      <c r="CZ295" s="945">
        <v>0</v>
      </c>
      <c r="DA295" s="945">
        <v>31954310</v>
      </c>
      <c r="DB295" s="945">
        <v>47636031</v>
      </c>
      <c r="DC295" s="945">
        <v>33655348</v>
      </c>
      <c r="DD295" s="945">
        <v>-252196</v>
      </c>
      <c r="DE295" s="945">
        <v>3892723</v>
      </c>
      <c r="DF295" s="945">
        <v>-1796566</v>
      </c>
      <c r="DG295" s="945">
        <v>0</v>
      </c>
      <c r="DH295" s="945">
        <v>-741070</v>
      </c>
      <c r="DI295" s="945">
        <v>-6294054</v>
      </c>
      <c r="DJ295" s="205"/>
      <c r="DK295" s="205"/>
      <c r="DL295" t="s">
        <v>914</v>
      </c>
      <c r="DM295" t="s">
        <v>914</v>
      </c>
      <c r="DN295" s="1419" t="s">
        <v>5499</v>
      </c>
      <c r="DO295" s="194" t="s">
        <v>4462</v>
      </c>
      <c r="DP295" s="1253" t="s">
        <v>4474</v>
      </c>
    </row>
    <row r="296" spans="1:120" s="194" customFormat="1" x14ac:dyDescent="0.25">
      <c r="A296" s="779">
        <v>292</v>
      </c>
      <c r="B296" s="706" t="s">
        <v>651</v>
      </c>
      <c r="C296" s="1255" t="s">
        <v>652</v>
      </c>
      <c r="D296" s="945">
        <v>122648</v>
      </c>
      <c r="E296" s="945">
        <v>615759</v>
      </c>
      <c r="F296" s="945">
        <v>0</v>
      </c>
      <c r="G296" s="945">
        <v>122648</v>
      </c>
      <c r="H296" s="945">
        <v>0</v>
      </c>
      <c r="I296" s="945">
        <v>0</v>
      </c>
      <c r="J296" s="945">
        <v>0</v>
      </c>
      <c r="K296" s="945">
        <v>0</v>
      </c>
      <c r="L296" s="945">
        <v>0</v>
      </c>
      <c r="M296" s="945">
        <v>0</v>
      </c>
      <c r="N296" s="945">
        <v>0</v>
      </c>
      <c r="O296" s="945">
        <v>0</v>
      </c>
      <c r="P296" s="945">
        <v>0</v>
      </c>
      <c r="Q296" s="945">
        <v>0</v>
      </c>
      <c r="R296" s="945">
        <v>11667100</v>
      </c>
      <c r="S296" s="945">
        <v>0</v>
      </c>
      <c r="T296" s="945">
        <v>1057694</v>
      </c>
      <c r="U296" s="945">
        <v>264424</v>
      </c>
      <c r="V296" s="945">
        <v>0</v>
      </c>
      <c r="W296" s="945">
        <v>60669</v>
      </c>
      <c r="X296" s="945">
        <v>15167</v>
      </c>
      <c r="Y296" s="945">
        <v>0</v>
      </c>
      <c r="Z296" s="945">
        <v>0</v>
      </c>
      <c r="AA296" s="945">
        <v>0</v>
      </c>
      <c r="AB296" s="945">
        <v>0</v>
      </c>
      <c r="AC296" s="945">
        <v>4391</v>
      </c>
      <c r="AD296" s="945">
        <v>1098</v>
      </c>
      <c r="AE296" s="945">
        <v>0</v>
      </c>
      <c r="AF296" s="945">
        <v>0</v>
      </c>
      <c r="AG296" s="945">
        <v>0</v>
      </c>
      <c r="AH296" s="945">
        <v>0</v>
      </c>
      <c r="AI296" s="945">
        <v>0</v>
      </c>
      <c r="AJ296" s="945">
        <v>0</v>
      </c>
      <c r="AK296" s="945">
        <v>0</v>
      </c>
      <c r="AL296" s="945">
        <v>128706</v>
      </c>
      <c r="AM296" s="945">
        <v>32177</v>
      </c>
      <c r="AN296" s="945">
        <v>0</v>
      </c>
      <c r="AO296" s="945">
        <v>1231639</v>
      </c>
      <c r="AP296" s="945">
        <v>307910</v>
      </c>
      <c r="AQ296" s="945">
        <v>0</v>
      </c>
      <c r="AR296" s="945">
        <v>2650526</v>
      </c>
      <c r="AS296" s="945">
        <v>2120421</v>
      </c>
      <c r="AT296" s="945">
        <v>530105</v>
      </c>
      <c r="AU296" s="945">
        <v>0</v>
      </c>
      <c r="AV296" s="945">
        <v>752458</v>
      </c>
      <c r="AW296" s="945">
        <v>601966</v>
      </c>
      <c r="AX296" s="945">
        <v>150492</v>
      </c>
      <c r="AY296" s="945">
        <v>0</v>
      </c>
      <c r="AZ296" s="945">
        <v>3402984</v>
      </c>
      <c r="BA296" s="945">
        <v>2722387</v>
      </c>
      <c r="BB296" s="945">
        <v>680597</v>
      </c>
      <c r="BC296" s="945">
        <v>0</v>
      </c>
      <c r="BD296" s="945">
        <v>0</v>
      </c>
      <c r="BE296" s="945">
        <v>0</v>
      </c>
      <c r="BF296" s="945">
        <v>0</v>
      </c>
      <c r="BG296" s="945">
        <v>0</v>
      </c>
      <c r="BH296" s="945">
        <v>0</v>
      </c>
      <c r="BI296" s="945">
        <v>0</v>
      </c>
      <c r="BJ296" s="945">
        <v>0</v>
      </c>
      <c r="BK296" s="945">
        <v>0</v>
      </c>
      <c r="BL296" s="945">
        <v>0</v>
      </c>
      <c r="BM296" s="945">
        <v>0</v>
      </c>
      <c r="BN296" s="945">
        <v>0</v>
      </c>
      <c r="BO296" s="945">
        <v>0</v>
      </c>
      <c r="BP296" s="945">
        <v>-1470626</v>
      </c>
      <c r="BQ296" s="945">
        <v>-1176501</v>
      </c>
      <c r="BR296" s="945">
        <v>-294125</v>
      </c>
      <c r="BS296" s="945">
        <v>0</v>
      </c>
      <c r="BT296" s="945">
        <v>-2941252</v>
      </c>
      <c r="BU296" s="945">
        <v>30151216</v>
      </c>
      <c r="BV296" s="945">
        <v>-252999</v>
      </c>
      <c r="BW296" s="945">
        <v>0</v>
      </c>
      <c r="BX296" s="945">
        <v>1653165</v>
      </c>
      <c r="BY296" s="945">
        <v>0</v>
      </c>
      <c r="BZ296" s="945">
        <v>16602</v>
      </c>
      <c r="CA296" s="945">
        <v>-961469</v>
      </c>
      <c r="CB296" s="945">
        <v>0</v>
      </c>
      <c r="CC296" s="945">
        <v>-490708</v>
      </c>
      <c r="CD296" s="945">
        <v>-81520</v>
      </c>
      <c r="CE296" s="945">
        <v>-572228</v>
      </c>
      <c r="CF296" s="945">
        <v>-3499356</v>
      </c>
      <c r="CG296" s="945">
        <v>-1749675</v>
      </c>
      <c r="CH296" s="945">
        <v>-1399744</v>
      </c>
      <c r="CI296" s="945">
        <v>-349936</v>
      </c>
      <c r="CJ296" s="945">
        <v>0</v>
      </c>
      <c r="CK296" s="945">
        <v>-3687300</v>
      </c>
      <c r="CL296" s="945">
        <v>686777</v>
      </c>
      <c r="CM296" s="945">
        <v>-3261356</v>
      </c>
      <c r="CN296" s="945">
        <v>-42653</v>
      </c>
      <c r="CO296" s="945">
        <v>0</v>
      </c>
      <c r="CP296" s="945">
        <v>0</v>
      </c>
      <c r="CQ296" s="945">
        <v>-10943</v>
      </c>
      <c r="CR296" s="945">
        <v>0</v>
      </c>
      <c r="CS296" s="945">
        <v>-786916</v>
      </c>
      <c r="CT296" s="945">
        <v>-232639</v>
      </c>
      <c r="CU296" s="945">
        <v>-14914</v>
      </c>
      <c r="CV296" s="945">
        <v>-563</v>
      </c>
      <c r="CW296" s="945">
        <v>0</v>
      </c>
      <c r="CX296" s="945">
        <v>0</v>
      </c>
      <c r="CY296" s="945">
        <v>-2878148</v>
      </c>
      <c r="CZ296" s="945">
        <v>0</v>
      </c>
      <c r="DA296" s="945">
        <v>26059073</v>
      </c>
      <c r="DB296" s="945">
        <v>36659988</v>
      </c>
      <c r="DC296" s="945">
        <v>24556854</v>
      </c>
      <c r="DD296" s="945">
        <v>0</v>
      </c>
      <c r="DE296" s="945">
        <v>492795</v>
      </c>
      <c r="DF296" s="945">
        <v>-481943</v>
      </c>
      <c r="DG296" s="945">
        <v>0</v>
      </c>
      <c r="DH296" s="945">
        <v>-1588472</v>
      </c>
      <c r="DI296" s="945">
        <v>-3499356</v>
      </c>
      <c r="DJ296" s="205"/>
      <c r="DK296" s="205"/>
      <c r="DL296" t="s">
        <v>913</v>
      </c>
      <c r="DM296" t="s">
        <v>913</v>
      </c>
      <c r="DN296" s="1419" t="s">
        <v>5499</v>
      </c>
      <c r="DO296" s="194" t="s">
        <v>4463</v>
      </c>
      <c r="DP296" s="1253" t="s">
        <v>4468</v>
      </c>
    </row>
    <row r="297" spans="1:120" s="194" customFormat="1" x14ac:dyDescent="0.25">
      <c r="A297" s="779">
        <v>293</v>
      </c>
      <c r="B297" s="706" t="s">
        <v>653</v>
      </c>
      <c r="C297" s="1255" t="s">
        <v>654</v>
      </c>
      <c r="D297" s="945">
        <v>195481</v>
      </c>
      <c r="E297" s="945">
        <v>2520365</v>
      </c>
      <c r="F297" s="945">
        <v>0</v>
      </c>
      <c r="G297" s="945">
        <v>195481</v>
      </c>
      <c r="H297" s="945">
        <v>0</v>
      </c>
      <c r="I297" s="945">
        <v>249495</v>
      </c>
      <c r="J297" s="945">
        <v>183985</v>
      </c>
      <c r="K297" s="945">
        <v>0</v>
      </c>
      <c r="L297" s="945">
        <v>0</v>
      </c>
      <c r="M297" s="945">
        <v>0</v>
      </c>
      <c r="N297" s="945">
        <v>0</v>
      </c>
      <c r="O297" s="945">
        <v>0</v>
      </c>
      <c r="P297" s="945">
        <v>0</v>
      </c>
      <c r="Q297" s="945">
        <v>0</v>
      </c>
      <c r="R297" s="945">
        <v>15913775</v>
      </c>
      <c r="S297" s="945">
        <v>0</v>
      </c>
      <c r="T297" s="945">
        <v>1583005</v>
      </c>
      <c r="U297" s="945">
        <v>356176</v>
      </c>
      <c r="V297" s="945">
        <v>39575</v>
      </c>
      <c r="W297" s="945">
        <v>82752</v>
      </c>
      <c r="X297" s="945">
        <v>18619</v>
      </c>
      <c r="Y297" s="945">
        <v>2069</v>
      </c>
      <c r="Z297" s="945">
        <v>0</v>
      </c>
      <c r="AA297" s="945">
        <v>0</v>
      </c>
      <c r="AB297" s="945">
        <v>0</v>
      </c>
      <c r="AC297" s="945">
        <v>10743</v>
      </c>
      <c r="AD297" s="945">
        <v>2417</v>
      </c>
      <c r="AE297" s="945">
        <v>269</v>
      </c>
      <c r="AF297" s="945">
        <v>9581</v>
      </c>
      <c r="AG297" s="945">
        <v>2156</v>
      </c>
      <c r="AH297" s="945">
        <v>240</v>
      </c>
      <c r="AI297" s="945">
        <v>0</v>
      </c>
      <c r="AJ297" s="945">
        <v>0</v>
      </c>
      <c r="AK297" s="945">
        <v>0</v>
      </c>
      <c r="AL297" s="945">
        <v>331266</v>
      </c>
      <c r="AM297" s="945">
        <v>74535</v>
      </c>
      <c r="AN297" s="945">
        <v>8282</v>
      </c>
      <c r="AO297" s="945">
        <v>2177886</v>
      </c>
      <c r="AP297" s="945">
        <v>490024</v>
      </c>
      <c r="AQ297" s="945">
        <v>54447</v>
      </c>
      <c r="AR297" s="945">
        <v>4864180</v>
      </c>
      <c r="AS297" s="945">
        <v>3873640</v>
      </c>
      <c r="AT297" s="945">
        <v>894834</v>
      </c>
      <c r="AU297" s="945">
        <v>95706</v>
      </c>
      <c r="AV297" s="945">
        <v>1199194</v>
      </c>
      <c r="AW297" s="945">
        <v>959355</v>
      </c>
      <c r="AX297" s="945">
        <v>215855</v>
      </c>
      <c r="AY297" s="945">
        <v>23984</v>
      </c>
      <c r="AZ297" s="945">
        <v>6063374</v>
      </c>
      <c r="BA297" s="945">
        <v>4832995</v>
      </c>
      <c r="BB297" s="945">
        <v>1110689</v>
      </c>
      <c r="BC297" s="945">
        <v>119690</v>
      </c>
      <c r="BD297" s="945">
        <v>0</v>
      </c>
      <c r="BE297" s="945">
        <v>0</v>
      </c>
      <c r="BF297" s="945">
        <v>0</v>
      </c>
      <c r="BG297" s="945">
        <v>0</v>
      </c>
      <c r="BH297" s="945">
        <v>0</v>
      </c>
      <c r="BI297" s="945">
        <v>0</v>
      </c>
      <c r="BJ297" s="945">
        <v>0</v>
      </c>
      <c r="BK297" s="945">
        <v>0</v>
      </c>
      <c r="BL297" s="945">
        <v>0</v>
      </c>
      <c r="BM297" s="945">
        <v>0</v>
      </c>
      <c r="BN297" s="945">
        <v>0</v>
      </c>
      <c r="BO297" s="945">
        <v>0</v>
      </c>
      <c r="BP297" s="945">
        <v>241196</v>
      </c>
      <c r="BQ297" s="945">
        <v>192957</v>
      </c>
      <c r="BR297" s="945">
        <v>43415</v>
      </c>
      <c r="BS297" s="945">
        <v>4824</v>
      </c>
      <c r="BT297" s="945">
        <v>482392</v>
      </c>
      <c r="BU297" s="945">
        <v>51978519</v>
      </c>
      <c r="BV297" s="945">
        <v>122247</v>
      </c>
      <c r="BW297" s="945">
        <v>0</v>
      </c>
      <c r="BX297" s="945">
        <v>46713</v>
      </c>
      <c r="BY297" s="945">
        <v>0</v>
      </c>
      <c r="BZ297" s="945">
        <v>0</v>
      </c>
      <c r="CA297" s="945">
        <v>-375000</v>
      </c>
      <c r="CB297" s="945">
        <v>-1</v>
      </c>
      <c r="CC297" s="945">
        <v>-2259545</v>
      </c>
      <c r="CD297" s="945">
        <v>-1375144</v>
      </c>
      <c r="CE297" s="945">
        <v>-3634690</v>
      </c>
      <c r="CF297" s="945">
        <v>982869</v>
      </c>
      <c r="CG297" s="945">
        <v>491433</v>
      </c>
      <c r="CH297" s="945">
        <v>393150</v>
      </c>
      <c r="CI297" s="945">
        <v>88459</v>
      </c>
      <c r="CJ297" s="945">
        <v>9829</v>
      </c>
      <c r="CK297" s="945">
        <v>-5715636</v>
      </c>
      <c r="CL297" s="945">
        <v>1236606</v>
      </c>
      <c r="CM297" s="945">
        <v>-2794029</v>
      </c>
      <c r="CN297" s="945">
        <v>-78988</v>
      </c>
      <c r="CO297" s="945">
        <v>-22870</v>
      </c>
      <c r="CP297" s="945">
        <v>-22869</v>
      </c>
      <c r="CQ297" s="945">
        <v>-26856</v>
      </c>
      <c r="CR297" s="945">
        <v>0</v>
      </c>
      <c r="CS297" s="945">
        <v>-1657863</v>
      </c>
      <c r="CT297" s="945">
        <v>-207090</v>
      </c>
      <c r="CU297" s="945">
        <v>-29496</v>
      </c>
      <c r="CV297" s="945">
        <v>-15789</v>
      </c>
      <c r="CW297" s="945">
        <v>-9367</v>
      </c>
      <c r="CX297" s="945">
        <v>0</v>
      </c>
      <c r="CY297" s="945">
        <v>-4955984</v>
      </c>
      <c r="CZ297" s="945">
        <v>0</v>
      </c>
      <c r="DA297" s="945">
        <v>50152234</v>
      </c>
      <c r="DB297" s="945">
        <v>66167424</v>
      </c>
      <c r="DC297" s="945">
        <v>45599418</v>
      </c>
      <c r="DD297" s="945">
        <v>-290353</v>
      </c>
      <c r="DE297" s="945">
        <v>2116951</v>
      </c>
      <c r="DF297" s="945">
        <v>-926583</v>
      </c>
      <c r="DG297" s="945">
        <v>0</v>
      </c>
      <c r="DH297" s="945">
        <v>-1776349</v>
      </c>
      <c r="DI297" s="945">
        <v>982869</v>
      </c>
      <c r="DJ297" s="205"/>
      <c r="DK297" s="205"/>
      <c r="DL297" t="s">
        <v>914</v>
      </c>
      <c r="DM297" t="s">
        <v>914</v>
      </c>
      <c r="DN297" s="1419" t="s">
        <v>5499</v>
      </c>
      <c r="DO297" s="194" t="s">
        <v>4464</v>
      </c>
      <c r="DP297" s="1253" t="s">
        <v>4474</v>
      </c>
    </row>
    <row r="298" spans="1:120" s="194" customFormat="1" x14ac:dyDescent="0.25">
      <c r="A298" s="199">
        <v>294</v>
      </c>
      <c r="B298" s="706" t="s">
        <v>655</v>
      </c>
      <c r="C298" s="1255" t="s">
        <v>656</v>
      </c>
      <c r="D298" s="945">
        <v>149985</v>
      </c>
      <c r="E298" s="945">
        <v>1086305</v>
      </c>
      <c r="F298" s="945">
        <v>19215</v>
      </c>
      <c r="G298" s="945">
        <v>149985</v>
      </c>
      <c r="H298" s="945">
        <v>372666</v>
      </c>
      <c r="I298" s="945">
        <v>0</v>
      </c>
      <c r="J298" s="945">
        <v>0</v>
      </c>
      <c r="K298" s="945">
        <v>0</v>
      </c>
      <c r="L298" s="945">
        <v>0</v>
      </c>
      <c r="M298" s="945">
        <v>0</v>
      </c>
      <c r="N298" s="945">
        <v>0</v>
      </c>
      <c r="O298" s="945">
        <v>0</v>
      </c>
      <c r="P298" s="945">
        <v>0</v>
      </c>
      <c r="Q298" s="945">
        <v>0</v>
      </c>
      <c r="R298" s="945">
        <v>11630325</v>
      </c>
      <c r="S298" s="945">
        <v>147000</v>
      </c>
      <c r="T298" s="945">
        <v>1461586</v>
      </c>
      <c r="U298" s="945">
        <v>322520</v>
      </c>
      <c r="V298" s="945">
        <v>35836</v>
      </c>
      <c r="W298" s="945">
        <v>62389</v>
      </c>
      <c r="X298" s="945">
        <v>13607</v>
      </c>
      <c r="Y298" s="945">
        <v>1512</v>
      </c>
      <c r="Z298" s="945">
        <v>0</v>
      </c>
      <c r="AA298" s="945">
        <v>0</v>
      </c>
      <c r="AB298" s="945">
        <v>0</v>
      </c>
      <c r="AC298" s="945">
        <v>13963</v>
      </c>
      <c r="AD298" s="945">
        <v>3141</v>
      </c>
      <c r="AE298" s="945">
        <v>349</v>
      </c>
      <c r="AF298" s="945">
        <v>41</v>
      </c>
      <c r="AG298" s="945">
        <v>9</v>
      </c>
      <c r="AH298" s="945">
        <v>1</v>
      </c>
      <c r="AI298" s="945">
        <v>0</v>
      </c>
      <c r="AJ298" s="945">
        <v>0</v>
      </c>
      <c r="AK298" s="945">
        <v>0</v>
      </c>
      <c r="AL298" s="945">
        <v>178593</v>
      </c>
      <c r="AM298" s="945">
        <v>37289</v>
      </c>
      <c r="AN298" s="945">
        <v>4143</v>
      </c>
      <c r="AO298" s="945">
        <v>1657418</v>
      </c>
      <c r="AP298" s="945">
        <v>372919</v>
      </c>
      <c r="AQ298" s="945">
        <v>41435</v>
      </c>
      <c r="AR298" s="945">
        <v>2572116</v>
      </c>
      <c r="AS298" s="945">
        <v>2070319</v>
      </c>
      <c r="AT298" s="945">
        <v>451617</v>
      </c>
      <c r="AU298" s="945">
        <v>50180</v>
      </c>
      <c r="AV298" s="945">
        <v>962978</v>
      </c>
      <c r="AW298" s="945">
        <v>772421</v>
      </c>
      <c r="AX298" s="945">
        <v>171501</v>
      </c>
      <c r="AY298" s="945">
        <v>19056</v>
      </c>
      <c r="AZ298" s="945">
        <v>3535094</v>
      </c>
      <c r="BA298" s="945">
        <v>2842740</v>
      </c>
      <c r="BB298" s="945">
        <v>623118</v>
      </c>
      <c r="BC298" s="945">
        <v>69236</v>
      </c>
      <c r="BD298" s="945">
        <v>0</v>
      </c>
      <c r="BE298" s="945">
        <v>0</v>
      </c>
      <c r="BF298" s="945">
        <v>0</v>
      </c>
      <c r="BG298" s="945">
        <v>0</v>
      </c>
      <c r="BH298" s="945">
        <v>0</v>
      </c>
      <c r="BI298" s="945">
        <v>0</v>
      </c>
      <c r="BJ298" s="945">
        <v>0</v>
      </c>
      <c r="BK298" s="945">
        <v>0</v>
      </c>
      <c r="BL298" s="945">
        <v>0</v>
      </c>
      <c r="BM298" s="945">
        <v>0</v>
      </c>
      <c r="BN298" s="945">
        <v>0</v>
      </c>
      <c r="BO298" s="945">
        <v>0</v>
      </c>
      <c r="BP298" s="945">
        <v>554785</v>
      </c>
      <c r="BQ298" s="945">
        <v>443828</v>
      </c>
      <c r="BR298" s="945">
        <v>99861</v>
      </c>
      <c r="BS298" s="945">
        <v>11096</v>
      </c>
      <c r="BT298" s="945">
        <v>1109569</v>
      </c>
      <c r="BU298" s="945">
        <v>26250313</v>
      </c>
      <c r="BV298" s="945">
        <v>-156105</v>
      </c>
      <c r="BW298" s="945">
        <v>0</v>
      </c>
      <c r="BX298" s="945">
        <v>0</v>
      </c>
      <c r="BY298" s="945">
        <v>0</v>
      </c>
      <c r="BZ298" s="945">
        <v>1443</v>
      </c>
      <c r="CA298" s="945">
        <v>-409783</v>
      </c>
      <c r="CB298" s="945">
        <v>0</v>
      </c>
      <c r="CC298" s="945">
        <v>-2358190</v>
      </c>
      <c r="CD298" s="945">
        <v>-1701711</v>
      </c>
      <c r="CE298" s="945">
        <v>-4059901</v>
      </c>
      <c r="CF298" s="945">
        <v>1104230</v>
      </c>
      <c r="CG298" s="945">
        <v>552112</v>
      </c>
      <c r="CH298" s="945">
        <v>441695</v>
      </c>
      <c r="CI298" s="945">
        <v>99381</v>
      </c>
      <c r="CJ298" s="945">
        <v>11043</v>
      </c>
      <c r="CK298" s="945">
        <v>-5305203</v>
      </c>
      <c r="CL298" s="945">
        <v>595526</v>
      </c>
      <c r="CM298" s="945">
        <v>-2382813</v>
      </c>
      <c r="CN298" s="945">
        <v>-32741</v>
      </c>
      <c r="CO298" s="945">
        <v>-205</v>
      </c>
      <c r="CP298" s="945">
        <v>0</v>
      </c>
      <c r="CQ298" s="945">
        <v>-33857</v>
      </c>
      <c r="CR298" s="945">
        <v>0</v>
      </c>
      <c r="CS298" s="945">
        <v>-533061</v>
      </c>
      <c r="CT298" s="945">
        <v>-3289</v>
      </c>
      <c r="CU298" s="945">
        <v>-78531</v>
      </c>
      <c r="CV298" s="945">
        <v>0</v>
      </c>
      <c r="CW298" s="945">
        <v>0</v>
      </c>
      <c r="CX298" s="945">
        <v>0</v>
      </c>
      <c r="CY298" s="945">
        <v>-3947975</v>
      </c>
      <c r="CZ298" s="945">
        <v>0</v>
      </c>
      <c r="DA298" s="945">
        <v>26610920</v>
      </c>
      <c r="DB298" s="945">
        <v>36694893</v>
      </c>
      <c r="DC298" s="945">
        <v>22868934</v>
      </c>
      <c r="DD298" s="945">
        <v>-106032</v>
      </c>
      <c r="DE298" s="945">
        <v>1133907</v>
      </c>
      <c r="DF298" s="945">
        <v>-683022</v>
      </c>
      <c r="DG298" s="945">
        <v>0</v>
      </c>
      <c r="DH298" s="945">
        <v>-1494498</v>
      </c>
      <c r="DI298" s="945">
        <v>1104230</v>
      </c>
      <c r="DJ298" s="205"/>
      <c r="DK298" s="205"/>
      <c r="DL298" t="s">
        <v>913</v>
      </c>
      <c r="DM298" t="s">
        <v>913</v>
      </c>
      <c r="DN298" s="1419" t="s">
        <v>5499</v>
      </c>
      <c r="DO298" s="194" t="s">
        <v>4465</v>
      </c>
      <c r="DP298" s="1253" t="s">
        <v>4475</v>
      </c>
    </row>
    <row r="299" spans="1:120" s="194" customFormat="1" x14ac:dyDescent="0.25">
      <c r="A299" s="779">
        <v>295</v>
      </c>
      <c r="B299" s="706" t="s">
        <v>657</v>
      </c>
      <c r="C299" s="1255" t="s">
        <v>658</v>
      </c>
      <c r="D299" s="945">
        <v>131813</v>
      </c>
      <c r="E299" s="945">
        <v>1283493</v>
      </c>
      <c r="F299" s="945">
        <v>0</v>
      </c>
      <c r="G299" s="945">
        <v>131813</v>
      </c>
      <c r="H299" s="945">
        <v>0</v>
      </c>
      <c r="I299" s="945">
        <v>4671</v>
      </c>
      <c r="J299" s="945">
        <v>0</v>
      </c>
      <c r="K299" s="945">
        <v>0</v>
      </c>
      <c r="L299" s="945">
        <v>0</v>
      </c>
      <c r="M299" s="945">
        <v>0</v>
      </c>
      <c r="N299" s="945">
        <v>0</v>
      </c>
      <c r="O299" s="945">
        <v>0</v>
      </c>
      <c r="P299" s="945">
        <v>0</v>
      </c>
      <c r="Q299" s="945">
        <v>0</v>
      </c>
      <c r="R299" s="945">
        <v>11690650</v>
      </c>
      <c r="S299" s="945">
        <v>0</v>
      </c>
      <c r="T299" s="945">
        <v>979715</v>
      </c>
      <c r="U299" s="945">
        <v>220436</v>
      </c>
      <c r="V299" s="945">
        <v>24493</v>
      </c>
      <c r="W299" s="945">
        <v>60791</v>
      </c>
      <c r="X299" s="945">
        <v>13678</v>
      </c>
      <c r="Y299" s="945">
        <v>1520</v>
      </c>
      <c r="Z299" s="945">
        <v>0</v>
      </c>
      <c r="AA299" s="945">
        <v>0</v>
      </c>
      <c r="AB299" s="945">
        <v>0</v>
      </c>
      <c r="AC299" s="945">
        <v>4381</v>
      </c>
      <c r="AD299" s="945">
        <v>986</v>
      </c>
      <c r="AE299" s="945">
        <v>110</v>
      </c>
      <c r="AF299" s="945">
        <v>2833</v>
      </c>
      <c r="AG299" s="945">
        <v>637</v>
      </c>
      <c r="AH299" s="945">
        <v>71</v>
      </c>
      <c r="AI299" s="945">
        <v>0</v>
      </c>
      <c r="AJ299" s="945">
        <v>0</v>
      </c>
      <c r="AK299" s="945">
        <v>0</v>
      </c>
      <c r="AL299" s="945">
        <v>210703</v>
      </c>
      <c r="AM299" s="945">
        <v>47408</v>
      </c>
      <c r="AN299" s="945">
        <v>5268</v>
      </c>
      <c r="AO299" s="945">
        <v>1691284</v>
      </c>
      <c r="AP299" s="945">
        <v>380539</v>
      </c>
      <c r="AQ299" s="945">
        <v>42282</v>
      </c>
      <c r="AR299" s="945">
        <v>2569516</v>
      </c>
      <c r="AS299" s="945">
        <v>2055786</v>
      </c>
      <c r="AT299" s="945">
        <v>462357</v>
      </c>
      <c r="AU299" s="945">
        <v>51373</v>
      </c>
      <c r="AV299" s="945">
        <v>813245</v>
      </c>
      <c r="AW299" s="945">
        <v>650596</v>
      </c>
      <c r="AX299" s="945">
        <v>146384</v>
      </c>
      <c r="AY299" s="945">
        <v>16265</v>
      </c>
      <c r="AZ299" s="945">
        <v>3382761</v>
      </c>
      <c r="BA299" s="945">
        <v>2706382</v>
      </c>
      <c r="BB299" s="945">
        <v>608741</v>
      </c>
      <c r="BC299" s="945">
        <v>67638</v>
      </c>
      <c r="BD299" s="945">
        <v>0</v>
      </c>
      <c r="BE299" s="945">
        <v>0</v>
      </c>
      <c r="BF299" s="945">
        <v>0</v>
      </c>
      <c r="BG299" s="945">
        <v>0</v>
      </c>
      <c r="BH299" s="945">
        <v>0</v>
      </c>
      <c r="BI299" s="945">
        <v>0</v>
      </c>
      <c r="BJ299" s="945">
        <v>0</v>
      </c>
      <c r="BK299" s="945">
        <v>0</v>
      </c>
      <c r="BL299" s="945">
        <v>0</v>
      </c>
      <c r="BM299" s="945">
        <v>0</v>
      </c>
      <c r="BN299" s="945">
        <v>0</v>
      </c>
      <c r="BO299" s="945">
        <v>0</v>
      </c>
      <c r="BP299" s="945">
        <v>-488186</v>
      </c>
      <c r="BQ299" s="945">
        <v>-390548</v>
      </c>
      <c r="BR299" s="945">
        <v>-87873</v>
      </c>
      <c r="BS299" s="945">
        <v>-9764</v>
      </c>
      <c r="BT299" s="945">
        <v>-976371</v>
      </c>
      <c r="BU299" s="945">
        <v>27440003</v>
      </c>
      <c r="BV299" s="945">
        <v>-638140</v>
      </c>
      <c r="BW299" s="945">
        <v>0</v>
      </c>
      <c r="BX299" s="945">
        <v>0</v>
      </c>
      <c r="BY299" s="945">
        <v>0</v>
      </c>
      <c r="BZ299" s="945">
        <v>0</v>
      </c>
      <c r="CA299" s="945">
        <v>-1618133</v>
      </c>
      <c r="CB299" s="945">
        <v>0</v>
      </c>
      <c r="CC299" s="945">
        <v>-2085492</v>
      </c>
      <c r="CD299" s="945">
        <v>-995638</v>
      </c>
      <c r="CE299" s="945">
        <v>-3081130</v>
      </c>
      <c r="CF299" s="945">
        <v>1197406</v>
      </c>
      <c r="CG299" s="945">
        <v>598705</v>
      </c>
      <c r="CH299" s="945">
        <v>478960</v>
      </c>
      <c r="CI299" s="945">
        <v>107767</v>
      </c>
      <c r="CJ299" s="945">
        <v>11975</v>
      </c>
      <c r="CK299" s="945">
        <v>-3543401</v>
      </c>
      <c r="CL299" s="945">
        <v>707833</v>
      </c>
      <c r="CM299" s="945">
        <v>-2466573</v>
      </c>
      <c r="CN299" s="945">
        <v>-50377</v>
      </c>
      <c r="CO299" s="945">
        <v>-7048</v>
      </c>
      <c r="CP299" s="945">
        <v>-7048</v>
      </c>
      <c r="CQ299" s="945">
        <v>-10954</v>
      </c>
      <c r="CR299" s="945">
        <v>-21496</v>
      </c>
      <c r="CS299" s="945">
        <v>-1379335</v>
      </c>
      <c r="CT299" s="945">
        <v>-98025</v>
      </c>
      <c r="CU299" s="945">
        <v>-114174</v>
      </c>
      <c r="CV299" s="945">
        <v>0</v>
      </c>
      <c r="CW299" s="945">
        <v>0</v>
      </c>
      <c r="CX299" s="945">
        <v>0</v>
      </c>
      <c r="CY299" s="945">
        <v>-3870243</v>
      </c>
      <c r="CZ299" s="945">
        <v>0</v>
      </c>
      <c r="DA299" s="945">
        <v>25054678</v>
      </c>
      <c r="DB299" s="945">
        <v>38161056</v>
      </c>
      <c r="DC299" s="945">
        <v>24805319</v>
      </c>
      <c r="DD299" s="945">
        <v>-133086</v>
      </c>
      <c r="DE299" s="945">
        <v>2360429</v>
      </c>
      <c r="DF299" s="945">
        <v>-1330960</v>
      </c>
      <c r="DG299" s="945">
        <v>-1017182</v>
      </c>
      <c r="DH299" s="945">
        <v>-665060</v>
      </c>
      <c r="DI299" s="945">
        <v>1197406</v>
      </c>
      <c r="DJ299" s="205"/>
      <c r="DK299" s="205"/>
      <c r="DL299" t="s">
        <v>914</v>
      </c>
      <c r="DM299" t="s">
        <v>914</v>
      </c>
      <c r="DN299" s="1419" t="s">
        <v>6951</v>
      </c>
      <c r="DO299" s="194" t="s">
        <v>4466</v>
      </c>
      <c r="DP299" s="1253" t="s">
        <v>4474</v>
      </c>
    </row>
    <row r="300" spans="1:120" s="194" customFormat="1" ht="15.75" thickBot="1" x14ac:dyDescent="0.3">
      <c r="A300" s="199">
        <v>296</v>
      </c>
      <c r="B300" s="706" t="s">
        <v>667</v>
      </c>
      <c r="C300" s="1255" t="s">
        <v>660</v>
      </c>
      <c r="D300" s="945">
        <v>287419</v>
      </c>
      <c r="E300" s="945">
        <v>1305411</v>
      </c>
      <c r="F300" s="945">
        <v>9580</v>
      </c>
      <c r="G300" s="945">
        <v>287419</v>
      </c>
      <c r="H300" s="945">
        <v>0</v>
      </c>
      <c r="I300" s="945">
        <v>0</v>
      </c>
      <c r="J300" s="945">
        <v>0</v>
      </c>
      <c r="K300" s="945">
        <v>0</v>
      </c>
      <c r="L300" s="945">
        <v>0</v>
      </c>
      <c r="M300" s="945">
        <v>0</v>
      </c>
      <c r="N300" s="945">
        <v>0</v>
      </c>
      <c r="O300" s="945">
        <v>0</v>
      </c>
      <c r="P300" s="945">
        <v>0</v>
      </c>
      <c r="Q300" s="945">
        <v>0</v>
      </c>
      <c r="R300" s="945">
        <v>28568180</v>
      </c>
      <c r="S300" s="945">
        <v>168000</v>
      </c>
      <c r="T300" s="945">
        <v>2302574</v>
      </c>
      <c r="U300" s="945">
        <v>0</v>
      </c>
      <c r="V300" s="945">
        <v>46972</v>
      </c>
      <c r="W300" s="945">
        <v>184163</v>
      </c>
      <c r="X300" s="945">
        <v>0</v>
      </c>
      <c r="Y300" s="945">
        <v>3714</v>
      </c>
      <c r="Z300" s="945">
        <v>24500</v>
      </c>
      <c r="AA300" s="945">
        <v>0</v>
      </c>
      <c r="AB300" s="945">
        <v>500</v>
      </c>
      <c r="AC300" s="945">
        <v>14071</v>
      </c>
      <c r="AD300" s="945">
        <v>0</v>
      </c>
      <c r="AE300" s="945">
        <v>287</v>
      </c>
      <c r="AF300" s="945">
        <v>574</v>
      </c>
      <c r="AG300" s="945">
        <v>0</v>
      </c>
      <c r="AH300" s="945">
        <v>12</v>
      </c>
      <c r="AI300" s="945">
        <v>735</v>
      </c>
      <c r="AJ300" s="945">
        <v>0</v>
      </c>
      <c r="AK300" s="945">
        <v>15</v>
      </c>
      <c r="AL300" s="945">
        <v>286702</v>
      </c>
      <c r="AM300" s="945">
        <v>0</v>
      </c>
      <c r="AN300" s="945">
        <v>5851</v>
      </c>
      <c r="AO300" s="945">
        <v>6029831</v>
      </c>
      <c r="AP300" s="945">
        <v>0</v>
      </c>
      <c r="AQ300" s="945">
        <v>122505</v>
      </c>
      <c r="AR300" s="945">
        <v>8245663</v>
      </c>
      <c r="AS300" s="945">
        <v>8080750</v>
      </c>
      <c r="AT300" s="945">
        <v>0</v>
      </c>
      <c r="AU300" s="945">
        <v>164913</v>
      </c>
      <c r="AV300" s="945">
        <v>1985708</v>
      </c>
      <c r="AW300" s="945">
        <v>1946108</v>
      </c>
      <c r="AX300" s="945">
        <v>0</v>
      </c>
      <c r="AY300" s="945">
        <v>39600</v>
      </c>
      <c r="AZ300" s="945">
        <v>10231371</v>
      </c>
      <c r="BA300" s="945">
        <v>10026858</v>
      </c>
      <c r="BB300" s="945">
        <v>0</v>
      </c>
      <c r="BC300" s="945">
        <v>204513</v>
      </c>
      <c r="BD300" s="945">
        <v>0</v>
      </c>
      <c r="BE300" s="945">
        <v>0</v>
      </c>
      <c r="BF300" s="945">
        <v>0</v>
      </c>
      <c r="BG300" s="945">
        <v>0</v>
      </c>
      <c r="BH300" s="945">
        <v>0</v>
      </c>
      <c r="BI300" s="945">
        <v>0</v>
      </c>
      <c r="BJ300" s="945">
        <v>0</v>
      </c>
      <c r="BK300" s="945">
        <v>0</v>
      </c>
      <c r="BL300" s="945">
        <v>0</v>
      </c>
      <c r="BM300" s="945">
        <v>0</v>
      </c>
      <c r="BN300" s="945">
        <v>0</v>
      </c>
      <c r="BO300" s="945">
        <v>0</v>
      </c>
      <c r="BP300" s="945">
        <v>-5438773</v>
      </c>
      <c r="BQ300" s="945">
        <v>-5329998</v>
      </c>
      <c r="BR300" s="945">
        <v>0</v>
      </c>
      <c r="BS300" s="945">
        <v>-108775</v>
      </c>
      <c r="BT300" s="945">
        <v>-10877546</v>
      </c>
      <c r="BU300" s="945">
        <v>89612066</v>
      </c>
      <c r="BV300" s="945">
        <v>-1055365</v>
      </c>
      <c r="BW300" s="945">
        <v>0</v>
      </c>
      <c r="BX300" s="945">
        <v>0</v>
      </c>
      <c r="BY300" s="945">
        <v>0</v>
      </c>
      <c r="BZ300" s="945">
        <v>34091</v>
      </c>
      <c r="CA300" s="945">
        <v>-1891985</v>
      </c>
      <c r="CB300" s="945">
        <v>0</v>
      </c>
      <c r="CC300" s="945">
        <v>-600000</v>
      </c>
      <c r="CD300" s="945">
        <v>-1200000</v>
      </c>
      <c r="CE300" s="945">
        <v>-1800000</v>
      </c>
      <c r="CF300" s="945">
        <v>-16070801</v>
      </c>
      <c r="CG300" s="945">
        <v>-8035401</v>
      </c>
      <c r="CH300" s="945">
        <v>-7874691</v>
      </c>
      <c r="CI300" s="945">
        <v>0</v>
      </c>
      <c r="CJ300" s="945">
        <v>-160708</v>
      </c>
      <c r="CK300" s="945">
        <v>-6348837</v>
      </c>
      <c r="CL300" s="945">
        <v>2316095</v>
      </c>
      <c r="CM300" s="945">
        <v>-13020542</v>
      </c>
      <c r="CN300" s="945">
        <v>-101442</v>
      </c>
      <c r="CO300" s="945">
        <v>-1203</v>
      </c>
      <c r="CP300" s="945">
        <v>-1203</v>
      </c>
      <c r="CQ300" s="945">
        <v>-28401</v>
      </c>
      <c r="CR300" s="945">
        <v>-5135</v>
      </c>
      <c r="CS300" s="945">
        <v>-3591949</v>
      </c>
      <c r="CT300" s="945">
        <v>-42055</v>
      </c>
      <c r="CU300" s="945">
        <v>-3838</v>
      </c>
      <c r="CV300" s="945">
        <v>-8323</v>
      </c>
      <c r="CW300" s="945">
        <v>0</v>
      </c>
      <c r="CX300" s="945">
        <v>-10298</v>
      </c>
      <c r="CY300" s="945">
        <v>-12098250</v>
      </c>
      <c r="CZ300" s="945">
        <v>0</v>
      </c>
      <c r="DA300" s="945">
        <v>80914010</v>
      </c>
      <c r="DB300" s="945">
        <v>113537834</v>
      </c>
      <c r="DC300" s="945">
        <v>78822054</v>
      </c>
      <c r="DD300" s="945">
        <v>-1818625</v>
      </c>
      <c r="DE300" s="945">
        <v>3833138</v>
      </c>
      <c r="DF300" s="945">
        <v>-2130338</v>
      </c>
      <c r="DG300" s="945">
        <v>0</v>
      </c>
      <c r="DH300" s="945">
        <v>-4622585</v>
      </c>
      <c r="DI300" s="945">
        <v>-16070801</v>
      </c>
      <c r="DJ300" s="205"/>
      <c r="DK300" s="205"/>
      <c r="DL300" t="s">
        <v>913</v>
      </c>
      <c r="DM300" t="s">
        <v>913</v>
      </c>
      <c r="DN300" s="1419" t="s">
        <v>5499</v>
      </c>
      <c r="DO300" s="194" t="s">
        <v>4467</v>
      </c>
      <c r="DP300" s="1253" t="s">
        <v>4472</v>
      </c>
    </row>
    <row r="301" spans="1:120" ht="13.5" thickBot="1" x14ac:dyDescent="0.25">
      <c r="A301" s="781">
        <v>297</v>
      </c>
      <c r="B301" s="782" t="s">
        <v>661</v>
      </c>
      <c r="C301" s="786" t="s">
        <v>662</v>
      </c>
      <c r="D301" s="899"/>
      <c r="E301" s="899"/>
      <c r="F301" s="899"/>
      <c r="G301" s="899"/>
      <c r="H301" s="899"/>
      <c r="I301" s="899"/>
      <c r="J301" s="899"/>
      <c r="K301" s="899"/>
      <c r="L301" s="899"/>
      <c r="M301" s="899"/>
      <c r="N301" s="899"/>
      <c r="O301" s="899"/>
      <c r="P301" s="899"/>
      <c r="Q301" s="899"/>
      <c r="R301" s="899"/>
      <c r="S301" s="899"/>
      <c r="T301" s="899"/>
      <c r="U301" s="899"/>
      <c r="V301" s="899"/>
      <c r="W301" s="899"/>
      <c r="X301" s="899"/>
      <c r="Y301" s="899"/>
      <c r="Z301" s="899"/>
      <c r="AA301" s="899"/>
      <c r="AB301" s="899"/>
      <c r="AC301" s="899"/>
      <c r="AD301" s="899"/>
      <c r="AE301" s="899"/>
      <c r="AF301" s="899"/>
      <c r="AG301" s="899"/>
      <c r="AH301" s="899"/>
      <c r="AI301" s="899"/>
      <c r="AJ301" s="899"/>
      <c r="AK301" s="899"/>
      <c r="AL301" s="899"/>
      <c r="AM301" s="899"/>
      <c r="AN301" s="899"/>
      <c r="AO301" s="899"/>
      <c r="AP301" s="899"/>
      <c r="AQ301" s="899"/>
      <c r="AR301" s="1421"/>
      <c r="AS301" s="1145"/>
      <c r="AT301" s="1145"/>
      <c r="AU301" s="1145"/>
      <c r="AV301" s="1423"/>
      <c r="AW301" s="1145"/>
      <c r="AX301" s="1145"/>
      <c r="AY301" s="1145"/>
      <c r="AZ301" s="1423"/>
      <c r="BA301" s="1423"/>
      <c r="BB301" s="1423"/>
      <c r="BC301" s="1423"/>
      <c r="BD301" s="899"/>
      <c r="BE301" s="899"/>
      <c r="BF301" s="899"/>
      <c r="BG301" s="899"/>
      <c r="BH301" s="899"/>
      <c r="BI301" s="899"/>
      <c r="BJ301" s="1421"/>
      <c r="BK301" s="1421"/>
      <c r="BL301" s="1421"/>
      <c r="BM301" s="1421"/>
      <c r="BN301" s="1421"/>
      <c r="BO301" s="1421"/>
      <c r="BP301" s="1145"/>
      <c r="BQ301" s="1145"/>
      <c r="BR301" s="1145"/>
      <c r="BS301" s="1145"/>
      <c r="BT301" s="783"/>
      <c r="BU301" s="1145"/>
      <c r="BV301" s="899"/>
      <c r="BW301" s="899"/>
      <c r="BX301" s="899"/>
      <c r="BY301" s="899"/>
      <c r="BZ301" s="899" t="s">
        <v>913</v>
      </c>
      <c r="CA301" s="899"/>
      <c r="CB301" s="1145"/>
      <c r="CC301" s="899"/>
      <c r="CD301" s="899"/>
      <c r="CE301" s="899"/>
      <c r="CF301" s="899"/>
      <c r="CG301" s="899"/>
      <c r="CH301" s="899"/>
      <c r="CI301" s="899"/>
      <c r="CJ301" s="899"/>
      <c r="CK301" s="899"/>
      <c r="CL301" s="899"/>
      <c r="CM301" s="899"/>
      <c r="CN301" s="899"/>
      <c r="CO301" s="899"/>
      <c r="CP301" s="1421"/>
      <c r="CQ301" s="899"/>
      <c r="CR301" s="899"/>
      <c r="CS301" s="899"/>
      <c r="CT301" s="899"/>
      <c r="CU301" s="899"/>
      <c r="CV301" s="899"/>
      <c r="CW301" s="899"/>
      <c r="CX301" s="899"/>
      <c r="CY301" s="899"/>
      <c r="CZ301" s="899"/>
      <c r="DA301" s="899"/>
      <c r="DB301" s="899"/>
      <c r="DC301" s="899"/>
      <c r="DD301" s="899"/>
      <c r="DE301" s="899"/>
      <c r="DF301" s="899"/>
      <c r="DG301" s="899"/>
      <c r="DH301" s="899"/>
      <c r="DI301" s="899"/>
      <c r="DJ301" s="1263"/>
      <c r="DK301" s="1263"/>
      <c r="DL301" s="899"/>
      <c r="DM301" s="899"/>
      <c r="DN301" s="1263"/>
      <c r="DO301" s="899"/>
      <c r="DP301" s="784"/>
    </row>
    <row r="302" spans="1:120" ht="12.75" x14ac:dyDescent="0.2">
      <c r="A302" s="194"/>
      <c r="B302" s="194"/>
      <c r="C302" s="194"/>
      <c r="D302" s="194"/>
      <c r="E302" s="194"/>
      <c r="F302" s="194"/>
      <c r="G302" s="194"/>
      <c r="H302" s="194"/>
      <c r="I302" s="194"/>
      <c r="J302" s="194"/>
      <c r="N302" s="194"/>
      <c r="O302" s="194"/>
      <c r="P302" s="194"/>
      <c r="T302"/>
      <c r="U302"/>
      <c r="V302"/>
      <c r="Z302"/>
      <c r="AA302"/>
      <c r="AB302"/>
      <c r="AC302"/>
      <c r="AD302"/>
      <c r="AE302"/>
      <c r="AS302" s="194"/>
      <c r="AT302" s="194"/>
      <c r="AU302" s="194"/>
      <c r="AV302" s="194"/>
      <c r="AW302" s="194"/>
      <c r="AX302" s="194"/>
      <c r="AY302" s="194"/>
      <c r="AZ302" s="194"/>
      <c r="BA302" s="194"/>
      <c r="BB302" s="194"/>
      <c r="BC302" s="194"/>
      <c r="CA302" s="194"/>
      <c r="CE302" s="194"/>
      <c r="CF302" s="1195"/>
      <c r="DA302" s="194"/>
    </row>
    <row r="303" spans="1:120" x14ac:dyDescent="0.2">
      <c r="DM303" s="1280"/>
    </row>
    <row r="304" spans="1:120" x14ac:dyDescent="0.2">
      <c r="DM304" s="1281"/>
    </row>
    <row r="305" spans="117:117" x14ac:dyDescent="0.2">
      <c r="DM305" s="1282"/>
    </row>
  </sheetData>
  <autoFilter ref="A4:EF301" xr:uid="{00000000-0001-0000-0E00-000000000000}">
    <sortState xmlns:xlrd2="http://schemas.microsoft.com/office/spreadsheetml/2017/richdata2" ref="A20:EF210">
      <sortCondition ref="B4:B301"/>
    </sortState>
  </autoFilter>
  <mergeCells count="1">
    <mergeCell ref="DO1:DP1"/>
  </mergeCells>
  <phoneticPr fontId="9" type="noConversion"/>
  <pageMargins left="0.39370078740157483" right="0.39370078740157483" top="0.39370078740157483" bottom="0.39370078740157483" header="0.51181102362204722" footer="0.51181102362204722"/>
  <pageSetup paperSize="8" scale="26" fitToWidth="2" fitToHeight="4" orientation="landscape" r:id="rId1"/>
  <headerFooter alignWithMargins="0">
    <oddHeader>&amp;C&amp;"Calibri"&amp;10&amp;K000000 OFFICIAL&amp;1#_x000D_</oddHeader>
    <oddFooter>&amp;C_x000D_&amp;1#&amp;"Calibri"&amp;10&amp;K000000 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rgb="FF92D050"/>
    <pageSetUpPr fitToPage="1"/>
  </sheetPr>
  <dimension ref="A1:EZ325"/>
  <sheetViews>
    <sheetView zoomScaleNormal="100" workbookViewId="0">
      <pane ySplit="4" topLeftCell="A5" activePane="bottomLeft" state="frozen"/>
      <selection pane="bottomLeft" activeCell="CF181" sqref="CF181:CG181"/>
    </sheetView>
  </sheetViews>
  <sheetFormatPr defaultColWidth="9.140625" defaultRowHeight="12.75" x14ac:dyDescent="0.2"/>
  <cols>
    <col min="1" max="1" width="7.5703125" style="203" customWidth="1"/>
    <col min="2" max="2" width="38.7109375" style="203" bestFit="1" customWidth="1"/>
    <col min="3" max="4" width="14.28515625" style="204" customWidth="1"/>
    <col min="5" max="5" width="14.28515625" style="203" customWidth="1"/>
    <col min="6" max="6" width="14.28515625" style="204" customWidth="1"/>
    <col min="7" max="7" width="14.28515625" style="203" customWidth="1"/>
    <col min="8" max="8" width="10.7109375" style="203" customWidth="1"/>
    <col min="9" max="12" width="14.28515625" style="204" customWidth="1"/>
    <col min="13" max="13" width="14.28515625" style="203" customWidth="1"/>
    <col min="14" max="14" width="14.28515625" style="204" customWidth="1"/>
    <col min="15" max="15" width="14.28515625" style="203" customWidth="1"/>
    <col min="16" max="16" width="10.7109375" style="203" customWidth="1"/>
    <col min="17" max="18" width="14.28515625" style="204" customWidth="1"/>
    <col min="19" max="19" width="16" style="203" customWidth="1"/>
    <col min="20" max="20" width="9.42578125" style="203" bestFit="1" customWidth="1"/>
    <col min="21" max="21" width="17.7109375" style="203" customWidth="1"/>
    <col min="22" max="22" width="11.7109375" style="203" customWidth="1"/>
    <col min="23" max="23" width="9.42578125" style="203" bestFit="1" customWidth="1"/>
    <col min="24" max="24" width="9.85546875" style="203" customWidth="1"/>
    <col min="25" max="25" width="20.42578125" style="203" customWidth="1"/>
    <col min="26" max="26" width="16.85546875" style="203" bestFit="1" customWidth="1"/>
    <col min="27" max="27" width="16" style="203" customWidth="1"/>
    <col min="28" max="28" width="9.42578125" style="203" bestFit="1" customWidth="1"/>
    <col min="29" max="29" width="17.7109375" style="203" customWidth="1"/>
    <col min="30" max="30" width="11.7109375" style="203" customWidth="1"/>
    <col min="31" max="31" width="9.42578125" style="203" bestFit="1" customWidth="1"/>
    <col min="32" max="32" width="9.85546875" style="203" customWidth="1"/>
    <col min="33" max="33" width="20.42578125" style="203" customWidth="1"/>
    <col min="34" max="34" width="16.85546875" style="203" bestFit="1" customWidth="1"/>
    <col min="35" max="35" width="17.140625" style="203" customWidth="1"/>
    <col min="36" max="36" width="9.42578125" style="203" bestFit="1" customWidth="1"/>
    <col min="37" max="37" width="20.42578125" style="203" customWidth="1"/>
    <col min="38" max="38" width="12.140625" style="203" customWidth="1"/>
    <col min="39" max="39" width="9.42578125" style="203" bestFit="1" customWidth="1"/>
    <col min="40" max="40" width="14.7109375" style="203" customWidth="1"/>
    <col min="41" max="41" width="16.140625" style="203" customWidth="1"/>
    <col min="42" max="42" width="16.85546875" style="203" bestFit="1" customWidth="1"/>
    <col min="43" max="43" width="16.28515625" style="204" customWidth="1"/>
    <col min="44" max="44" width="9.5703125" style="203" customWidth="1"/>
    <col min="45" max="45" width="28.42578125" style="203" customWidth="1"/>
    <col min="46" max="46" width="13.140625" style="712" customWidth="1"/>
    <col min="47" max="47" width="10.42578125" style="203" customWidth="1"/>
    <col min="48" max="48" width="28.42578125" style="203" customWidth="1"/>
    <col min="49" max="49" width="15.5703125" style="203" customWidth="1"/>
    <col min="50" max="50" width="12.28515625" style="203" customWidth="1"/>
    <col min="51" max="51" width="22.42578125" style="203" bestFit="1" customWidth="1"/>
    <col min="52" max="52" width="6.5703125" style="203" bestFit="1" customWidth="1"/>
    <col min="53" max="53" width="8.85546875" style="203" customWidth="1"/>
    <col min="54" max="54" width="12.85546875" style="203" customWidth="1"/>
    <col min="55" max="55" width="6.5703125" style="203" bestFit="1" customWidth="1"/>
    <col min="56" max="56" width="14.85546875" style="203" customWidth="1"/>
    <col min="57" max="57" width="15" style="203" customWidth="1"/>
    <col min="58" max="58" width="20.140625" style="203" customWidth="1"/>
    <col min="59" max="59" width="3.42578125" style="203" hidden="1" customWidth="1"/>
    <col min="60" max="60" width="11.5703125" style="204" customWidth="1"/>
    <col min="61" max="61" width="8.85546875" style="204" customWidth="1"/>
    <col min="62" max="62" width="23.140625" style="203" bestFit="1" customWidth="1"/>
    <col min="63" max="63" width="12" style="204" customWidth="1"/>
    <col min="64" max="64" width="8.140625" style="204" customWidth="1"/>
    <col min="65" max="65" width="33" style="203" bestFit="1" customWidth="1"/>
    <col min="66" max="66" width="12" style="204" customWidth="1"/>
    <col min="67" max="67" width="8.5703125" style="203" customWidth="1"/>
    <col min="68" max="68" width="11.42578125" style="204" customWidth="1"/>
    <col min="69" max="69" width="8.85546875" style="204" customWidth="1"/>
    <col min="70" max="70" width="23.140625" style="203" bestFit="1" customWidth="1"/>
    <col min="71" max="71" width="11.85546875" style="204" customWidth="1"/>
    <col min="72" max="72" width="6.85546875" style="204" bestFit="1" customWidth="1"/>
    <col min="73" max="73" width="33" style="203" bestFit="1" customWidth="1"/>
    <col min="74" max="74" width="11.42578125" style="204" customWidth="1"/>
    <col min="75" max="75" width="9" style="203" customWidth="1"/>
    <col min="76" max="76" width="9.140625" style="197"/>
    <col min="77" max="77" width="11.42578125" style="1240" customWidth="1"/>
    <col min="78" max="78" width="12.85546875" style="1227" customWidth="1"/>
    <col min="79" max="79" width="16.85546875" style="1227" customWidth="1"/>
    <col min="80" max="84" width="9.140625" style="1227"/>
    <col min="85" max="85" width="28.28515625" style="1227" customWidth="1"/>
    <col min="86" max="86" width="9.140625" style="1227"/>
    <col min="87" max="16384" width="9.140625" style="203"/>
  </cols>
  <sheetData>
    <row r="1" spans="1:156" x14ac:dyDescent="0.2">
      <c r="A1" s="1441"/>
      <c r="B1" s="1442"/>
      <c r="C1" s="1443"/>
      <c r="D1" s="1443"/>
      <c r="E1" s="1442"/>
      <c r="F1" s="1443"/>
      <c r="G1" s="1442"/>
      <c r="H1" s="1442"/>
      <c r="I1" s="1443"/>
      <c r="J1" s="1443"/>
      <c r="K1" s="1443"/>
      <c r="L1" s="1443"/>
      <c r="M1" s="1442"/>
      <c r="N1" s="1443"/>
      <c r="O1" s="1442"/>
      <c r="P1" s="1442"/>
      <c r="Q1" s="1443"/>
      <c r="R1" s="1443"/>
      <c r="S1" s="1442"/>
      <c r="T1" s="1442"/>
      <c r="U1" s="1442"/>
      <c r="V1" s="1442"/>
      <c r="W1" s="1442"/>
      <c r="X1" s="1442"/>
      <c r="Y1" s="1442"/>
      <c r="Z1" s="1442"/>
      <c r="AA1" s="1442"/>
      <c r="AB1" s="1442"/>
      <c r="AC1" s="1442"/>
      <c r="AD1" s="1442"/>
      <c r="AE1" s="1442"/>
      <c r="AF1" s="1442"/>
      <c r="AG1" s="1442"/>
      <c r="AH1" s="1442"/>
      <c r="AI1" s="1442"/>
      <c r="AJ1" s="1442"/>
      <c r="AK1" s="1442"/>
      <c r="AL1" s="1442"/>
      <c r="AM1" s="1442"/>
      <c r="AN1" s="1442"/>
      <c r="AO1" s="1442"/>
      <c r="AP1" s="1442"/>
      <c r="AQ1" s="1443"/>
      <c r="AR1" s="1442"/>
      <c r="AS1" s="1442"/>
      <c r="AT1" s="1444"/>
      <c r="AU1" s="1442"/>
      <c r="AV1" s="1442"/>
      <c r="AW1" s="1442"/>
      <c r="AX1" s="1442"/>
      <c r="AY1" s="1442"/>
      <c r="AZ1" s="1442"/>
      <c r="BA1" s="1442"/>
      <c r="BB1" s="1442"/>
      <c r="BC1" s="1442"/>
      <c r="BD1" s="1442"/>
      <c r="BE1" s="1442"/>
      <c r="BF1" s="1442"/>
      <c r="BG1" s="1442"/>
      <c r="BH1" s="1443"/>
      <c r="BI1" s="1443"/>
      <c r="BJ1" s="1442"/>
      <c r="BK1" s="1443"/>
      <c r="BL1" s="1443"/>
      <c r="BM1" s="1442"/>
      <c r="BN1" s="1443"/>
      <c r="BO1" s="1442"/>
      <c r="BP1" s="1445"/>
      <c r="BQ1" s="1445"/>
      <c r="BR1" s="1445"/>
      <c r="BS1" s="1445"/>
      <c r="BT1" s="1445"/>
      <c r="BU1" s="1445"/>
      <c r="BV1" s="1445"/>
      <c r="BW1" s="1446"/>
      <c r="BX1" s="203"/>
      <c r="BY1" s="1227"/>
      <c r="CI1" s="1160"/>
      <c r="EZ1" s="448" t="s">
        <v>1003</v>
      </c>
    </row>
    <row r="2" spans="1:156" x14ac:dyDescent="0.2">
      <c r="A2" s="1760" t="s">
        <v>839</v>
      </c>
      <c r="B2" s="1761"/>
      <c r="C2" s="1761"/>
      <c r="D2" s="1761"/>
      <c r="E2" s="1761"/>
      <c r="F2" s="1761"/>
      <c r="G2" s="1761"/>
      <c r="H2" s="1761"/>
      <c r="I2" s="1761"/>
      <c r="J2" s="1761"/>
      <c r="K2" s="1761"/>
      <c r="L2" s="1761"/>
      <c r="M2" s="1761"/>
      <c r="N2" s="1761"/>
      <c r="O2" s="1761"/>
      <c r="P2" s="1761"/>
      <c r="Q2" s="1761"/>
      <c r="R2" s="1761"/>
      <c r="S2" s="1761"/>
      <c r="T2" s="1761"/>
      <c r="U2" s="1761"/>
      <c r="V2" s="1761"/>
      <c r="W2" s="1761"/>
      <c r="X2" s="1761"/>
      <c r="Y2" s="1761"/>
      <c r="Z2" s="1761"/>
      <c r="AA2" s="1761"/>
      <c r="AB2" s="1761"/>
      <c r="AC2" s="1761"/>
      <c r="AD2" s="1761"/>
      <c r="AE2" s="1761"/>
      <c r="AF2" s="1761"/>
      <c r="AG2" s="1761"/>
      <c r="AH2" s="1761"/>
      <c r="AI2" s="1761"/>
      <c r="AJ2" s="1761"/>
      <c r="AK2" s="1761"/>
      <c r="AL2" s="1761"/>
      <c r="AM2" s="1761"/>
      <c r="AN2" s="1761"/>
      <c r="AO2" s="1761"/>
      <c r="AP2" s="1761"/>
      <c r="AQ2" s="1761"/>
      <c r="AR2" s="1761"/>
      <c r="AS2" s="1761"/>
      <c r="AT2" s="1761"/>
      <c r="AU2" s="1761"/>
      <c r="AV2" s="1761"/>
      <c r="AW2" s="1761"/>
      <c r="AX2" s="1761"/>
      <c r="AY2" s="1761"/>
      <c r="AZ2" s="1761"/>
      <c r="BA2" s="1761"/>
      <c r="BB2" s="1761"/>
      <c r="BC2" s="1761"/>
      <c r="BD2" s="1761"/>
      <c r="BE2" s="1761"/>
      <c r="BF2" s="1761"/>
      <c r="BG2" s="1761"/>
      <c r="BH2" s="1761"/>
      <c r="BI2" s="1761"/>
      <c r="BJ2" s="1761"/>
      <c r="BK2" s="1761"/>
      <c r="BL2" s="1761"/>
      <c r="BM2" s="1761"/>
      <c r="BN2" s="1761"/>
      <c r="BO2" s="1761"/>
      <c r="BP2" s="1447"/>
      <c r="BQ2" s="1447"/>
      <c r="BR2" s="1447"/>
      <c r="BS2" s="1447"/>
      <c r="BT2" s="1447"/>
      <c r="BU2" s="1448"/>
      <c r="BV2" s="1447"/>
      <c r="BW2" s="1449"/>
      <c r="BX2" s="203"/>
      <c r="BY2" s="1227"/>
      <c r="CI2" s="1161"/>
    </row>
    <row r="3" spans="1:156" s="211" customFormat="1" ht="15.75" thickBot="1" x14ac:dyDescent="0.25">
      <c r="A3" s="1450">
        <v>1</v>
      </c>
      <c r="B3" s="1439">
        <v>2</v>
      </c>
      <c r="C3" s="1439">
        <v>3</v>
      </c>
      <c r="D3" s="1439">
        <v>4</v>
      </c>
      <c r="E3" s="1439">
        <v>5</v>
      </c>
      <c r="F3" s="1439">
        <v>6</v>
      </c>
      <c r="G3" s="1439">
        <v>7</v>
      </c>
      <c r="H3" s="1439">
        <v>8</v>
      </c>
      <c r="I3" s="1439">
        <v>9</v>
      </c>
      <c r="J3" s="1439">
        <v>10</v>
      </c>
      <c r="K3" s="1439">
        <v>11</v>
      </c>
      <c r="L3" s="1439">
        <v>12</v>
      </c>
      <c r="M3" s="1439">
        <v>13</v>
      </c>
      <c r="N3" s="1439">
        <v>14</v>
      </c>
      <c r="O3" s="1439">
        <v>15</v>
      </c>
      <c r="P3" s="1439">
        <v>16</v>
      </c>
      <c r="Q3" s="1439">
        <v>17</v>
      </c>
      <c r="R3" s="1439">
        <v>18</v>
      </c>
      <c r="S3" s="1439">
        <v>19</v>
      </c>
      <c r="T3" s="1439">
        <v>20</v>
      </c>
      <c r="U3" s="1439">
        <v>21</v>
      </c>
      <c r="V3" s="1439">
        <v>22</v>
      </c>
      <c r="W3" s="1439">
        <v>23</v>
      </c>
      <c r="X3" s="1439">
        <v>24</v>
      </c>
      <c r="Y3" s="1439">
        <v>25</v>
      </c>
      <c r="Z3" s="1439">
        <v>26</v>
      </c>
      <c r="AA3" s="1439">
        <v>27</v>
      </c>
      <c r="AB3" s="1439">
        <v>28</v>
      </c>
      <c r="AC3" s="1439">
        <v>29</v>
      </c>
      <c r="AD3" s="1439">
        <v>30</v>
      </c>
      <c r="AE3" s="1439">
        <v>31</v>
      </c>
      <c r="AF3" s="1439">
        <v>32</v>
      </c>
      <c r="AG3" s="1439">
        <v>33</v>
      </c>
      <c r="AH3" s="1439">
        <v>34</v>
      </c>
      <c r="AI3" s="1439">
        <v>35</v>
      </c>
      <c r="AJ3" s="1439">
        <v>36</v>
      </c>
      <c r="AK3" s="1439">
        <v>37</v>
      </c>
      <c r="AL3" s="1439">
        <v>38</v>
      </c>
      <c r="AM3" s="1439">
        <v>39</v>
      </c>
      <c r="AN3" s="1439">
        <v>40</v>
      </c>
      <c r="AO3" s="1439">
        <v>41</v>
      </c>
      <c r="AP3" s="1439">
        <v>42</v>
      </c>
      <c r="AQ3" s="1439">
        <v>43</v>
      </c>
      <c r="AR3" s="1439">
        <v>44</v>
      </c>
      <c r="AS3" s="1439">
        <v>45</v>
      </c>
      <c r="AT3" s="1439">
        <v>46</v>
      </c>
      <c r="AU3" s="1439">
        <v>47</v>
      </c>
      <c r="AV3" s="1439">
        <v>48</v>
      </c>
      <c r="AW3" s="1439">
        <v>49</v>
      </c>
      <c r="AX3" s="1439">
        <v>50</v>
      </c>
      <c r="AY3" s="1439">
        <v>51</v>
      </c>
      <c r="AZ3" s="1439">
        <v>52</v>
      </c>
      <c r="BA3" s="1439">
        <v>53</v>
      </c>
      <c r="BB3" s="1439">
        <v>54</v>
      </c>
      <c r="BC3" s="1439">
        <v>55</v>
      </c>
      <c r="BD3" s="1439">
        <v>56</v>
      </c>
      <c r="BE3" s="1439">
        <v>57</v>
      </c>
      <c r="BF3" s="1439">
        <v>58</v>
      </c>
      <c r="BG3" s="1439">
        <v>59</v>
      </c>
      <c r="BH3" s="1439">
        <v>60</v>
      </c>
      <c r="BI3" s="1439">
        <v>61</v>
      </c>
      <c r="BJ3" s="1439">
        <v>62</v>
      </c>
      <c r="BK3" s="1439">
        <v>63</v>
      </c>
      <c r="BL3" s="1439">
        <v>64</v>
      </c>
      <c r="BM3" s="1439">
        <v>65</v>
      </c>
      <c r="BN3" s="1439">
        <v>66</v>
      </c>
      <c r="BO3" s="1439">
        <v>67</v>
      </c>
      <c r="BP3" s="1439">
        <v>68</v>
      </c>
      <c r="BQ3" s="1439">
        <v>69</v>
      </c>
      <c r="BR3" s="1439">
        <v>70</v>
      </c>
      <c r="BS3" s="1439">
        <v>71</v>
      </c>
      <c r="BT3" s="1439">
        <v>72</v>
      </c>
      <c r="BU3" s="1439">
        <v>73</v>
      </c>
      <c r="BV3" s="1439">
        <v>74</v>
      </c>
      <c r="BW3" s="1451">
        <v>75</v>
      </c>
      <c r="BX3" s="1223">
        <v>72</v>
      </c>
      <c r="BY3" s="1223">
        <v>73</v>
      </c>
      <c r="BZ3" s="1223">
        <v>74</v>
      </c>
      <c r="CA3" s="1223">
        <v>75</v>
      </c>
      <c r="CB3" s="1223">
        <v>76</v>
      </c>
      <c r="CC3" s="1223">
        <v>77</v>
      </c>
      <c r="CD3" s="1223">
        <v>78</v>
      </c>
      <c r="CE3" s="1223">
        <v>79</v>
      </c>
      <c r="CF3" s="1223">
        <v>80</v>
      </c>
      <c r="CG3" s="1223">
        <v>81</v>
      </c>
      <c r="CH3" s="1223">
        <v>82</v>
      </c>
      <c r="CI3" s="1174"/>
    </row>
    <row r="4" spans="1:156" s="207" customFormat="1" ht="63.75" x14ac:dyDescent="0.2">
      <c r="A4" s="210" t="s">
        <v>21</v>
      </c>
      <c r="B4" s="210" t="s">
        <v>838</v>
      </c>
      <c r="C4" s="1455" t="s">
        <v>7024</v>
      </c>
      <c r="D4" s="1452" t="s">
        <v>21</v>
      </c>
      <c r="E4" s="1456" t="s">
        <v>837</v>
      </c>
      <c r="F4" s="1452" t="s">
        <v>7025</v>
      </c>
      <c r="G4" s="1456" t="s">
        <v>21</v>
      </c>
      <c r="H4" s="1456" t="s">
        <v>836</v>
      </c>
      <c r="I4" s="1452" t="s">
        <v>7026</v>
      </c>
      <c r="J4" s="1457" t="s">
        <v>7027</v>
      </c>
      <c r="K4" s="1452" t="s">
        <v>4117</v>
      </c>
      <c r="L4" s="930" t="s">
        <v>21</v>
      </c>
      <c r="M4" s="929" t="s">
        <v>837</v>
      </c>
      <c r="N4" s="930" t="s">
        <v>4118</v>
      </c>
      <c r="O4" s="929" t="s">
        <v>21</v>
      </c>
      <c r="P4" s="929" t="s">
        <v>836</v>
      </c>
      <c r="Q4" s="930" t="s">
        <v>4119</v>
      </c>
      <c r="R4" s="931" t="s">
        <v>4120</v>
      </c>
      <c r="S4" s="928" t="s">
        <v>4056</v>
      </c>
      <c r="T4" s="929" t="s">
        <v>21</v>
      </c>
      <c r="U4" s="929" t="s">
        <v>837</v>
      </c>
      <c r="V4" s="930" t="s">
        <v>4057</v>
      </c>
      <c r="W4" s="929" t="s">
        <v>21</v>
      </c>
      <c r="X4" s="929" t="s">
        <v>836</v>
      </c>
      <c r="Y4" s="930" t="s">
        <v>4058</v>
      </c>
      <c r="Z4" s="931" t="s">
        <v>4059</v>
      </c>
      <c r="AA4" s="928" t="s">
        <v>3827</v>
      </c>
      <c r="AB4" s="929" t="s">
        <v>21</v>
      </c>
      <c r="AC4" s="929" t="s">
        <v>837</v>
      </c>
      <c r="AD4" s="930" t="s">
        <v>3824</v>
      </c>
      <c r="AE4" s="929" t="s">
        <v>21</v>
      </c>
      <c r="AF4" s="929" t="s">
        <v>836</v>
      </c>
      <c r="AG4" s="930" t="s">
        <v>3825</v>
      </c>
      <c r="AH4" s="931" t="s">
        <v>3826</v>
      </c>
      <c r="AI4" s="714" t="s">
        <v>1317</v>
      </c>
      <c r="AJ4" s="715" t="s">
        <v>21</v>
      </c>
      <c r="AK4" s="715" t="s">
        <v>837</v>
      </c>
      <c r="AL4" s="716" t="s">
        <v>1318</v>
      </c>
      <c r="AM4" s="715" t="s">
        <v>21</v>
      </c>
      <c r="AN4" s="715" t="s">
        <v>836</v>
      </c>
      <c r="AO4" s="716" t="s">
        <v>1319</v>
      </c>
      <c r="AP4" s="717" t="s">
        <v>1320</v>
      </c>
      <c r="AQ4" s="714" t="s">
        <v>1265</v>
      </c>
      <c r="AR4" s="715" t="s">
        <v>21</v>
      </c>
      <c r="AS4" s="715" t="s">
        <v>837</v>
      </c>
      <c r="AT4" s="716" t="s">
        <v>1266</v>
      </c>
      <c r="AU4" s="715" t="s">
        <v>21</v>
      </c>
      <c r="AV4" s="715" t="s">
        <v>836</v>
      </c>
      <c r="AW4" s="716" t="s">
        <v>1267</v>
      </c>
      <c r="AX4" s="717" t="s">
        <v>1268</v>
      </c>
      <c r="AY4" s="713" t="s">
        <v>1199</v>
      </c>
      <c r="AZ4" s="209" t="s">
        <v>21</v>
      </c>
      <c r="BA4" s="210" t="s">
        <v>837</v>
      </c>
      <c r="BB4" s="586" t="s">
        <v>1200</v>
      </c>
      <c r="BC4" s="209" t="s">
        <v>21</v>
      </c>
      <c r="BD4" s="210" t="s">
        <v>836</v>
      </c>
      <c r="BE4" s="586" t="s">
        <v>1201</v>
      </c>
      <c r="BF4" s="1164" t="s">
        <v>1202</v>
      </c>
      <c r="BG4" s="1168"/>
      <c r="BH4" s="586" t="s">
        <v>995</v>
      </c>
      <c r="BI4" s="209" t="s">
        <v>21</v>
      </c>
      <c r="BJ4" s="210" t="s">
        <v>837</v>
      </c>
      <c r="BK4" s="586" t="s">
        <v>1000</v>
      </c>
      <c r="BL4" s="209" t="s">
        <v>21</v>
      </c>
      <c r="BM4" s="210" t="s">
        <v>836</v>
      </c>
      <c r="BN4" s="586" t="s">
        <v>1001</v>
      </c>
      <c r="BO4" s="586" t="s">
        <v>1002</v>
      </c>
      <c r="BP4" s="1170" t="s">
        <v>996</v>
      </c>
      <c r="BQ4" s="209" t="s">
        <v>21</v>
      </c>
      <c r="BR4" s="210" t="s">
        <v>837</v>
      </c>
      <c r="BS4" s="586" t="s">
        <v>997</v>
      </c>
      <c r="BT4" s="209" t="s">
        <v>21</v>
      </c>
      <c r="BU4" s="210" t="s">
        <v>836</v>
      </c>
      <c r="BV4" s="586" t="s">
        <v>998</v>
      </c>
      <c r="BW4" s="1164" t="s">
        <v>999</v>
      </c>
      <c r="BX4" s="197"/>
      <c r="BY4" s="1232" t="s">
        <v>835</v>
      </c>
      <c r="BZ4" s="1242" t="s">
        <v>834</v>
      </c>
      <c r="CA4" s="1225" t="s">
        <v>1190</v>
      </c>
      <c r="CB4" s="1226" t="s">
        <v>1227</v>
      </c>
      <c r="CC4" s="1224" t="s">
        <v>1228</v>
      </c>
      <c r="CD4" s="1224" t="s">
        <v>837</v>
      </c>
      <c r="CE4" s="1224" t="s">
        <v>1229</v>
      </c>
      <c r="CF4" s="1224" t="s">
        <v>1230</v>
      </c>
      <c r="CG4" s="1224" t="s">
        <v>1231</v>
      </c>
      <c r="CH4" s="1224" t="s">
        <v>1232</v>
      </c>
      <c r="CI4" s="1175"/>
    </row>
    <row r="5" spans="1:156" s="208" customFormat="1" ht="15" x14ac:dyDescent="0.2">
      <c r="A5" s="1149"/>
      <c r="B5" s="1149"/>
      <c r="C5" s="1171"/>
      <c r="D5" s="1150"/>
      <c r="E5" s="1149"/>
      <c r="F5" s="1150"/>
      <c r="G5" s="1149"/>
      <c r="H5" s="1149"/>
      <c r="I5" s="1150"/>
      <c r="J5" s="1458"/>
      <c r="K5" s="1453"/>
      <c r="L5" s="1150"/>
      <c r="M5" s="1149"/>
      <c r="N5" s="1150"/>
      <c r="O5" s="1149"/>
      <c r="P5" s="1149"/>
      <c r="Q5" s="1150"/>
      <c r="R5" s="1150"/>
      <c r="S5" s="1172"/>
      <c r="T5" s="1149"/>
      <c r="U5" s="1149"/>
      <c r="V5" s="1149"/>
      <c r="W5" s="1149"/>
      <c r="X5" s="1149"/>
      <c r="Y5" s="1149"/>
      <c r="Z5" s="1149"/>
      <c r="AA5" s="1172"/>
      <c r="AB5" s="1149"/>
      <c r="AC5" s="1149"/>
      <c r="AD5" s="1149"/>
      <c r="AE5" s="1149"/>
      <c r="AF5" s="1149"/>
      <c r="AG5" s="1149"/>
      <c r="AH5" s="1149"/>
      <c r="AI5" s="1151"/>
      <c r="AJ5" s="1149"/>
      <c r="AK5" s="1149"/>
      <c r="AL5" s="1149"/>
      <c r="AM5" s="1149"/>
      <c r="AN5" s="1149"/>
      <c r="AO5" s="1149"/>
      <c r="AP5" s="1149"/>
      <c r="AQ5" s="1151"/>
      <c r="AR5" s="1152"/>
      <c r="AS5" s="1152"/>
      <c r="AT5" s="1153"/>
      <c r="AU5" s="1149"/>
      <c r="AV5" s="1149"/>
      <c r="AW5" s="1150"/>
      <c r="AX5" s="1154"/>
      <c r="AY5" s="1149"/>
      <c r="AZ5" s="1149"/>
      <c r="BA5" s="1149"/>
      <c r="BB5" s="1149"/>
      <c r="BC5" s="1149"/>
      <c r="BD5" s="1149"/>
      <c r="BE5" s="1149"/>
      <c r="BF5" s="1169"/>
      <c r="BG5" s="1165"/>
      <c r="BH5" s="1150"/>
      <c r="BI5" s="1150"/>
      <c r="BJ5" s="1149"/>
      <c r="BK5" s="1150"/>
      <c r="BL5" s="1150"/>
      <c r="BM5" s="1149"/>
      <c r="BN5" s="1150"/>
      <c r="BO5" s="1162"/>
      <c r="BP5" s="1150"/>
      <c r="BQ5" s="1150"/>
      <c r="BR5" s="1149"/>
      <c r="BS5" s="1150"/>
      <c r="BT5" s="1150"/>
      <c r="BU5" s="1149"/>
      <c r="BV5" s="1150"/>
      <c r="BW5" s="1162"/>
      <c r="BY5" s="1233"/>
      <c r="BZ5" s="1234"/>
      <c r="CA5" s="1228"/>
      <c r="CB5" s="1228"/>
      <c r="CC5" s="1228"/>
      <c r="CD5" s="1228"/>
      <c r="CE5" s="1228"/>
      <c r="CF5" s="1228"/>
      <c r="CG5" s="1228"/>
      <c r="CH5" s="1228"/>
      <c r="CI5" s="1175"/>
    </row>
    <row r="6" spans="1:156" s="197" customFormat="1" ht="15" x14ac:dyDescent="0.25">
      <c r="A6" s="886" t="s">
        <v>97</v>
      </c>
      <c r="B6" s="886" t="s">
        <v>96</v>
      </c>
      <c r="C6" s="1459">
        <v>0.4</v>
      </c>
      <c r="D6" s="237" t="s">
        <v>680</v>
      </c>
      <c r="E6" s="886" t="s">
        <v>679</v>
      </c>
      <c r="F6" s="237">
        <v>0.1</v>
      </c>
      <c r="G6" s="886" t="s">
        <v>666</v>
      </c>
      <c r="H6" s="886" t="s">
        <v>678</v>
      </c>
      <c r="I6" s="237">
        <v>0</v>
      </c>
      <c r="J6" s="1460">
        <v>0.5</v>
      </c>
      <c r="K6" s="237">
        <v>0.4</v>
      </c>
      <c r="L6" s="237" t="s">
        <v>680</v>
      </c>
      <c r="M6" s="886" t="s">
        <v>679</v>
      </c>
      <c r="N6" s="237">
        <v>0.1</v>
      </c>
      <c r="O6" s="886" t="s">
        <v>666</v>
      </c>
      <c r="P6" s="886" t="s">
        <v>678</v>
      </c>
      <c r="Q6" s="237">
        <v>0</v>
      </c>
      <c r="R6" s="237">
        <v>0.5</v>
      </c>
      <c r="S6" s="887">
        <v>0.4</v>
      </c>
      <c r="T6" s="886" t="s">
        <v>680</v>
      </c>
      <c r="U6" s="886" t="s">
        <v>679</v>
      </c>
      <c r="V6" s="888">
        <v>0.1</v>
      </c>
      <c r="W6" s="886" t="s">
        <v>666</v>
      </c>
      <c r="X6" s="886" t="s">
        <v>678</v>
      </c>
      <c r="Y6" s="888">
        <v>0</v>
      </c>
      <c r="Z6" s="889">
        <v>0.5</v>
      </c>
      <c r="AA6" s="887">
        <v>0.4</v>
      </c>
      <c r="AB6" s="886" t="s">
        <v>680</v>
      </c>
      <c r="AC6" s="886" t="s">
        <v>679</v>
      </c>
      <c r="AD6" s="888">
        <v>0.1</v>
      </c>
      <c r="AE6" s="886" t="s">
        <v>666</v>
      </c>
      <c r="AF6" s="886" t="s">
        <v>678</v>
      </c>
      <c r="AG6" s="888">
        <v>0</v>
      </c>
      <c r="AH6" s="889">
        <v>0.5</v>
      </c>
      <c r="AI6" s="887">
        <v>0.4</v>
      </c>
      <c r="AJ6" s="886" t="s">
        <v>680</v>
      </c>
      <c r="AK6" s="886" t="s">
        <v>679</v>
      </c>
      <c r="AL6" s="888">
        <v>0.1</v>
      </c>
      <c r="AM6" s="886" t="s">
        <v>666</v>
      </c>
      <c r="AN6" s="886" t="s">
        <v>678</v>
      </c>
      <c r="AO6" s="888">
        <v>0</v>
      </c>
      <c r="AP6" s="889">
        <v>0.5</v>
      </c>
      <c r="AQ6" s="887">
        <v>0.2</v>
      </c>
      <c r="AR6" s="718" t="s">
        <v>680</v>
      </c>
      <c r="AS6" s="891" t="s">
        <v>679</v>
      </c>
      <c r="AT6" s="888">
        <v>0.55000000000000004</v>
      </c>
      <c r="AU6" s="891" t="s">
        <v>666</v>
      </c>
      <c r="AV6" s="891" t="s">
        <v>678</v>
      </c>
      <c r="AW6" s="888">
        <v>0</v>
      </c>
      <c r="AX6" s="889">
        <v>0.75</v>
      </c>
      <c r="AY6" s="893">
        <v>0.4</v>
      </c>
      <c r="AZ6" s="894" t="s">
        <v>680</v>
      </c>
      <c r="BA6" s="894" t="s">
        <v>679</v>
      </c>
      <c r="BB6" s="893">
        <v>0.1</v>
      </c>
      <c r="BC6" s="894" t="s">
        <v>666</v>
      </c>
      <c r="BD6" s="894" t="s">
        <v>678</v>
      </c>
      <c r="BE6" s="893">
        <v>0</v>
      </c>
      <c r="BF6" s="1159">
        <f t="shared" ref="BF6:BF62" si="0">+AY6+BB6+BE6</f>
        <v>0.5</v>
      </c>
      <c r="BG6" s="1158"/>
      <c r="BH6" s="888">
        <v>0.4</v>
      </c>
      <c r="BI6" s="237" t="s">
        <v>680</v>
      </c>
      <c r="BJ6" s="197" t="s">
        <v>679</v>
      </c>
      <c r="BK6" s="888">
        <v>0.1</v>
      </c>
      <c r="BL6" s="237" t="s">
        <v>666</v>
      </c>
      <c r="BM6" s="886" t="s">
        <v>678</v>
      </c>
      <c r="BN6" s="888">
        <v>0</v>
      </c>
      <c r="BO6" s="1163">
        <f t="shared" ref="BO6:BO62" si="1">+BH6+BK6+BN6</f>
        <v>0.5</v>
      </c>
      <c r="BP6" s="888">
        <v>0.4</v>
      </c>
      <c r="BQ6" s="237" t="s">
        <v>680</v>
      </c>
      <c r="BR6" s="197" t="s">
        <v>679</v>
      </c>
      <c r="BS6" s="888">
        <v>0.1</v>
      </c>
      <c r="BT6" s="237" t="s">
        <v>666</v>
      </c>
      <c r="BU6" s="886" t="s">
        <v>678</v>
      </c>
      <c r="BV6" s="888">
        <v>0</v>
      </c>
      <c r="BW6" s="1163">
        <f t="shared" ref="BW6:BW62" si="2">+BP6+BS6+BV6</f>
        <v>0.5</v>
      </c>
      <c r="BX6" s="206"/>
      <c r="BY6" s="1235" t="str">
        <f>IF(VLOOKUP($A6,'EZ list'!$B$4:$H$460,4,FALSE)="","","Yes")</f>
        <v/>
      </c>
      <c r="BZ6" s="1236" t="s">
        <v>913</v>
      </c>
      <c r="CA6" s="1229">
        <v>0.68600000000000005</v>
      </c>
      <c r="CB6" s="1205" t="s">
        <v>1006</v>
      </c>
      <c r="CC6" s="1205" t="s">
        <v>680</v>
      </c>
      <c r="CD6" s="1205" t="s">
        <v>679</v>
      </c>
      <c r="CE6" s="1205">
        <v>0.6</v>
      </c>
      <c r="CF6" s="1205" t="s">
        <v>666</v>
      </c>
      <c r="CG6" s="1205" t="s">
        <v>678</v>
      </c>
      <c r="CH6" s="1205">
        <v>0</v>
      </c>
      <c r="CI6" s="1161"/>
    </row>
    <row r="7" spans="1:156" s="197" customFormat="1" ht="15" x14ac:dyDescent="0.25">
      <c r="A7" s="886" t="s">
        <v>99</v>
      </c>
      <c r="B7" s="886" t="s">
        <v>98</v>
      </c>
      <c r="C7" s="1459">
        <v>0.4</v>
      </c>
      <c r="D7" s="237" t="s">
        <v>769</v>
      </c>
      <c r="E7" s="886" t="s">
        <v>768</v>
      </c>
      <c r="F7" s="237">
        <v>0.09</v>
      </c>
      <c r="G7" s="886" t="s">
        <v>767</v>
      </c>
      <c r="H7" s="886" t="s">
        <v>766</v>
      </c>
      <c r="I7" s="237">
        <v>0.01</v>
      </c>
      <c r="J7" s="1460">
        <v>0.5</v>
      </c>
      <c r="K7" s="237">
        <v>0.4</v>
      </c>
      <c r="L7" s="237" t="s">
        <v>769</v>
      </c>
      <c r="M7" s="886" t="s">
        <v>768</v>
      </c>
      <c r="N7" s="237">
        <v>0.09</v>
      </c>
      <c r="O7" s="886" t="s">
        <v>767</v>
      </c>
      <c r="P7" s="886" t="s">
        <v>766</v>
      </c>
      <c r="Q7" s="237">
        <v>0.01</v>
      </c>
      <c r="R7" s="237">
        <v>0.5</v>
      </c>
      <c r="S7" s="887">
        <v>0.4</v>
      </c>
      <c r="T7" s="886" t="s">
        <v>769</v>
      </c>
      <c r="U7" s="886" t="s">
        <v>768</v>
      </c>
      <c r="V7" s="888">
        <v>0.09</v>
      </c>
      <c r="W7" s="886" t="s">
        <v>767</v>
      </c>
      <c r="X7" s="886" t="s">
        <v>766</v>
      </c>
      <c r="Y7" s="888">
        <v>0.01</v>
      </c>
      <c r="Z7" s="889">
        <v>0.5</v>
      </c>
      <c r="AA7" s="887">
        <v>0.4</v>
      </c>
      <c r="AB7" s="886" t="s">
        <v>769</v>
      </c>
      <c r="AC7" s="886" t="s">
        <v>768</v>
      </c>
      <c r="AD7" s="888">
        <v>0.09</v>
      </c>
      <c r="AE7" s="886" t="s">
        <v>767</v>
      </c>
      <c r="AF7" s="886" t="s">
        <v>766</v>
      </c>
      <c r="AG7" s="888">
        <v>0.01</v>
      </c>
      <c r="AH7" s="889">
        <v>0.5</v>
      </c>
      <c r="AI7" s="887">
        <v>0.4</v>
      </c>
      <c r="AJ7" s="886" t="s">
        <v>769</v>
      </c>
      <c r="AK7" s="886" t="s">
        <v>768</v>
      </c>
      <c r="AL7" s="888">
        <v>0.09</v>
      </c>
      <c r="AM7" s="886" t="s">
        <v>767</v>
      </c>
      <c r="AN7" s="886" t="s">
        <v>766</v>
      </c>
      <c r="AO7" s="888">
        <v>0.01</v>
      </c>
      <c r="AP7" s="889">
        <v>0.5</v>
      </c>
      <c r="AQ7" s="887">
        <v>0.4</v>
      </c>
      <c r="AR7" s="718" t="s">
        <v>769</v>
      </c>
      <c r="AS7" s="891" t="s">
        <v>768</v>
      </c>
      <c r="AT7" s="888">
        <v>0.09</v>
      </c>
      <c r="AU7" s="891" t="s">
        <v>767</v>
      </c>
      <c r="AV7" s="891" t="s">
        <v>766</v>
      </c>
      <c r="AW7" s="888">
        <v>0.01</v>
      </c>
      <c r="AX7" s="889">
        <v>0.5</v>
      </c>
      <c r="AY7" s="893">
        <v>0.5</v>
      </c>
      <c r="AZ7" s="894" t="s">
        <v>769</v>
      </c>
      <c r="BA7" s="894" t="s">
        <v>768</v>
      </c>
      <c r="BB7" s="893">
        <v>0.49</v>
      </c>
      <c r="BC7" s="894" t="s">
        <v>767</v>
      </c>
      <c r="BD7" s="894" t="s">
        <v>766</v>
      </c>
      <c r="BE7" s="893">
        <v>0.01</v>
      </c>
      <c r="BF7" s="1159">
        <f t="shared" si="0"/>
        <v>1</v>
      </c>
      <c r="BG7" s="1158"/>
      <c r="BH7" s="888">
        <v>0.4</v>
      </c>
      <c r="BI7" s="237" t="s">
        <v>769</v>
      </c>
      <c r="BJ7" s="197" t="s">
        <v>768</v>
      </c>
      <c r="BK7" s="888">
        <v>0.09</v>
      </c>
      <c r="BL7" s="237" t="s">
        <v>767</v>
      </c>
      <c r="BM7" s="886" t="s">
        <v>766</v>
      </c>
      <c r="BN7" s="888">
        <v>0.01</v>
      </c>
      <c r="BO7" s="1163">
        <f t="shared" si="1"/>
        <v>0.5</v>
      </c>
      <c r="BP7" s="888">
        <v>0.4</v>
      </c>
      <c r="BQ7" s="237" t="s">
        <v>769</v>
      </c>
      <c r="BR7" s="197" t="s">
        <v>768</v>
      </c>
      <c r="BS7" s="888">
        <v>0.09</v>
      </c>
      <c r="BT7" s="237" t="s">
        <v>767</v>
      </c>
      <c r="BU7" s="886" t="s">
        <v>766</v>
      </c>
      <c r="BV7" s="888">
        <v>0.01</v>
      </c>
      <c r="BW7" s="1163">
        <f t="shared" si="2"/>
        <v>0.5</v>
      </c>
      <c r="BX7" s="206"/>
      <c r="BY7" s="1235" t="str">
        <f>IF(VLOOKUP($A7,'EZ list'!$B$4:$H$460,4,FALSE)="","","Yes")</f>
        <v/>
      </c>
      <c r="BZ7" s="1236" t="s">
        <v>913</v>
      </c>
      <c r="CA7" s="1229">
        <v>0.67500000000000004</v>
      </c>
      <c r="CB7" s="1205" t="s">
        <v>1006</v>
      </c>
      <c r="CC7" s="1205" t="s">
        <v>769</v>
      </c>
      <c r="CD7" s="1205" t="s">
        <v>768</v>
      </c>
      <c r="CE7" s="1205">
        <v>0.59</v>
      </c>
      <c r="CF7" s="1205" t="s">
        <v>767</v>
      </c>
      <c r="CG7" s="1205" t="s">
        <v>766</v>
      </c>
      <c r="CH7" s="1205">
        <v>0.01</v>
      </c>
      <c r="CI7" s="1161"/>
    </row>
    <row r="8" spans="1:156" s="197" customFormat="1" ht="15" x14ac:dyDescent="0.25">
      <c r="A8" s="886" t="s">
        <v>101</v>
      </c>
      <c r="B8" s="886" t="s">
        <v>100</v>
      </c>
      <c r="C8" s="1459">
        <v>0.4</v>
      </c>
      <c r="D8" s="237" t="s">
        <v>680</v>
      </c>
      <c r="E8" s="886" t="s">
        <v>679</v>
      </c>
      <c r="F8" s="237">
        <v>0.1</v>
      </c>
      <c r="G8" s="886" t="s">
        <v>666</v>
      </c>
      <c r="H8" s="886" t="s">
        <v>678</v>
      </c>
      <c r="I8" s="237">
        <v>0</v>
      </c>
      <c r="J8" s="1460">
        <v>0.5</v>
      </c>
      <c r="K8" s="237">
        <v>0.4</v>
      </c>
      <c r="L8" s="237" t="s">
        <v>680</v>
      </c>
      <c r="M8" s="886" t="s">
        <v>679</v>
      </c>
      <c r="N8" s="237">
        <v>0.1</v>
      </c>
      <c r="O8" s="886" t="s">
        <v>666</v>
      </c>
      <c r="P8" s="886" t="s">
        <v>678</v>
      </c>
      <c r="Q8" s="237">
        <v>0</v>
      </c>
      <c r="R8" s="237">
        <v>0.5</v>
      </c>
      <c r="S8" s="887">
        <v>0.4</v>
      </c>
      <c r="T8" s="886" t="s">
        <v>680</v>
      </c>
      <c r="U8" s="886" t="s">
        <v>679</v>
      </c>
      <c r="V8" s="888">
        <v>0.1</v>
      </c>
      <c r="W8" s="886" t="s">
        <v>666</v>
      </c>
      <c r="X8" s="886" t="s">
        <v>678</v>
      </c>
      <c r="Y8" s="888">
        <v>0</v>
      </c>
      <c r="Z8" s="889">
        <v>0.5</v>
      </c>
      <c r="AA8" s="887">
        <v>0.4</v>
      </c>
      <c r="AB8" s="886" t="s">
        <v>680</v>
      </c>
      <c r="AC8" s="886" t="s">
        <v>679</v>
      </c>
      <c r="AD8" s="888">
        <v>0.1</v>
      </c>
      <c r="AE8" s="886" t="s">
        <v>666</v>
      </c>
      <c r="AF8" s="886" t="s">
        <v>678</v>
      </c>
      <c r="AG8" s="888">
        <v>0</v>
      </c>
      <c r="AH8" s="889">
        <v>0.5</v>
      </c>
      <c r="AI8" s="887">
        <v>0.4</v>
      </c>
      <c r="AJ8" s="886" t="s">
        <v>680</v>
      </c>
      <c r="AK8" s="886" t="s">
        <v>679</v>
      </c>
      <c r="AL8" s="888">
        <v>0.1</v>
      </c>
      <c r="AM8" s="886" t="s">
        <v>666</v>
      </c>
      <c r="AN8" s="886" t="s">
        <v>678</v>
      </c>
      <c r="AO8" s="888">
        <v>0</v>
      </c>
      <c r="AP8" s="889">
        <v>0.5</v>
      </c>
      <c r="AQ8" s="887">
        <v>0.2</v>
      </c>
      <c r="AR8" s="718" t="s">
        <v>680</v>
      </c>
      <c r="AS8" s="891" t="s">
        <v>679</v>
      </c>
      <c r="AT8" s="888">
        <v>0.55000000000000004</v>
      </c>
      <c r="AU8" s="891" t="s">
        <v>666</v>
      </c>
      <c r="AV8" s="891" t="s">
        <v>678</v>
      </c>
      <c r="AW8" s="888">
        <v>0</v>
      </c>
      <c r="AX8" s="889">
        <v>0.75</v>
      </c>
      <c r="AY8" s="893">
        <v>0.4</v>
      </c>
      <c r="AZ8" s="894" t="s">
        <v>680</v>
      </c>
      <c r="BA8" s="894" t="s">
        <v>679</v>
      </c>
      <c r="BB8" s="893">
        <v>0.1</v>
      </c>
      <c r="BC8" s="894" t="s">
        <v>666</v>
      </c>
      <c r="BD8" s="894" t="s">
        <v>678</v>
      </c>
      <c r="BE8" s="893">
        <v>0</v>
      </c>
      <c r="BF8" s="1159">
        <f t="shared" si="0"/>
        <v>0.5</v>
      </c>
      <c r="BG8" s="1158"/>
      <c r="BH8" s="888">
        <v>0.4</v>
      </c>
      <c r="BI8" s="237" t="s">
        <v>680</v>
      </c>
      <c r="BJ8" s="197" t="s">
        <v>679</v>
      </c>
      <c r="BK8" s="888">
        <v>0.1</v>
      </c>
      <c r="BL8" s="237" t="s">
        <v>666</v>
      </c>
      <c r="BM8" s="886" t="s">
        <v>678</v>
      </c>
      <c r="BN8" s="888">
        <v>0</v>
      </c>
      <c r="BO8" s="1163">
        <f t="shared" si="1"/>
        <v>0.5</v>
      </c>
      <c r="BP8" s="888">
        <v>0.4</v>
      </c>
      <c r="BQ8" s="237" t="s">
        <v>680</v>
      </c>
      <c r="BR8" s="197" t="s">
        <v>679</v>
      </c>
      <c r="BS8" s="888">
        <v>0.1</v>
      </c>
      <c r="BT8" s="237" t="s">
        <v>666</v>
      </c>
      <c r="BU8" s="886" t="s">
        <v>678</v>
      </c>
      <c r="BV8" s="888">
        <v>0</v>
      </c>
      <c r="BW8" s="1163">
        <f t="shared" si="2"/>
        <v>0.5</v>
      </c>
      <c r="BX8" s="206"/>
      <c r="BY8" s="1235" t="str">
        <f>IF(VLOOKUP($A8,'EZ list'!$B$4:$H$460,4,FALSE)="","","Yes")</f>
        <v/>
      </c>
      <c r="BZ8" s="1236" t="s">
        <v>913</v>
      </c>
      <c r="CA8" s="1229">
        <v>0.68100000000000005</v>
      </c>
      <c r="CB8" s="1205" t="s">
        <v>1006</v>
      </c>
      <c r="CC8" s="1205" t="s">
        <v>680</v>
      </c>
      <c r="CD8" s="1205" t="s">
        <v>679</v>
      </c>
      <c r="CE8" s="1205">
        <v>0.6</v>
      </c>
      <c r="CF8" s="1205" t="s">
        <v>666</v>
      </c>
      <c r="CG8" s="1205" t="s">
        <v>678</v>
      </c>
      <c r="CH8" s="1205">
        <v>0</v>
      </c>
      <c r="CI8" s="1161"/>
    </row>
    <row r="9" spans="1:156" s="197" customFormat="1" ht="15" x14ac:dyDescent="0.2">
      <c r="A9" s="886" t="s">
        <v>103</v>
      </c>
      <c r="B9" s="886" t="s">
        <v>102</v>
      </c>
      <c r="C9" s="1459">
        <v>0.4</v>
      </c>
      <c r="D9" s="237" t="s">
        <v>784</v>
      </c>
      <c r="E9" s="886" t="s">
        <v>783</v>
      </c>
      <c r="F9" s="237">
        <v>0.09</v>
      </c>
      <c r="G9" s="886" t="s">
        <v>782</v>
      </c>
      <c r="H9" s="886" t="s">
        <v>781</v>
      </c>
      <c r="I9" s="237">
        <v>0.01</v>
      </c>
      <c r="J9" s="1460">
        <v>0.5</v>
      </c>
      <c r="K9" s="237">
        <v>0.4</v>
      </c>
      <c r="L9" s="237" t="s">
        <v>784</v>
      </c>
      <c r="M9" s="886" t="s">
        <v>783</v>
      </c>
      <c r="N9" s="237">
        <v>0.09</v>
      </c>
      <c r="O9" s="886" t="s">
        <v>782</v>
      </c>
      <c r="P9" s="886" t="s">
        <v>781</v>
      </c>
      <c r="Q9" s="237">
        <v>0.01</v>
      </c>
      <c r="R9" s="237">
        <v>0.5</v>
      </c>
      <c r="S9" s="887">
        <v>0.4</v>
      </c>
      <c r="T9" s="886" t="s">
        <v>784</v>
      </c>
      <c r="U9" s="886" t="s">
        <v>783</v>
      </c>
      <c r="V9" s="888">
        <v>0.09</v>
      </c>
      <c r="W9" s="886" t="s">
        <v>782</v>
      </c>
      <c r="X9" s="886" t="s">
        <v>781</v>
      </c>
      <c r="Y9" s="888">
        <v>0.01</v>
      </c>
      <c r="Z9" s="889">
        <v>0.5</v>
      </c>
      <c r="AA9" s="887">
        <v>0.4</v>
      </c>
      <c r="AB9" s="886" t="s">
        <v>784</v>
      </c>
      <c r="AC9" s="886" t="s">
        <v>783</v>
      </c>
      <c r="AD9" s="888">
        <v>0.09</v>
      </c>
      <c r="AE9" s="886" t="s">
        <v>782</v>
      </c>
      <c r="AF9" s="886" t="s">
        <v>781</v>
      </c>
      <c r="AG9" s="888">
        <v>0.01</v>
      </c>
      <c r="AH9" s="889">
        <v>0.5</v>
      </c>
      <c r="AI9" s="887">
        <v>0.4</v>
      </c>
      <c r="AJ9" s="886" t="s">
        <v>784</v>
      </c>
      <c r="AK9" s="886" t="s">
        <v>783</v>
      </c>
      <c r="AL9" s="888">
        <v>0.09</v>
      </c>
      <c r="AM9" s="886" t="s">
        <v>782</v>
      </c>
      <c r="AN9" s="886" t="s">
        <v>781</v>
      </c>
      <c r="AO9" s="888">
        <v>0.01</v>
      </c>
      <c r="AP9" s="889">
        <v>0.5</v>
      </c>
      <c r="AQ9" s="887">
        <v>0.4</v>
      </c>
      <c r="AR9" s="718" t="s">
        <v>784</v>
      </c>
      <c r="AS9" s="891" t="s">
        <v>783</v>
      </c>
      <c r="AT9" s="888">
        <v>0.09</v>
      </c>
      <c r="AU9" s="891" t="s">
        <v>782</v>
      </c>
      <c r="AV9" s="891" t="s">
        <v>781</v>
      </c>
      <c r="AW9" s="888">
        <v>0.01</v>
      </c>
      <c r="AX9" s="889">
        <v>0.5</v>
      </c>
      <c r="AY9" s="893">
        <v>0.4</v>
      </c>
      <c r="AZ9" s="894" t="s">
        <v>784</v>
      </c>
      <c r="BA9" s="894" t="s">
        <v>783</v>
      </c>
      <c r="BB9" s="893">
        <v>0.09</v>
      </c>
      <c r="BC9" s="894" t="s">
        <v>782</v>
      </c>
      <c r="BD9" s="894" t="s">
        <v>781</v>
      </c>
      <c r="BE9" s="893">
        <v>0.01</v>
      </c>
      <c r="BF9" s="1159">
        <f t="shared" si="0"/>
        <v>0.5</v>
      </c>
      <c r="BG9" s="1158"/>
      <c r="BH9" s="888">
        <v>0.4</v>
      </c>
      <c r="BI9" s="237" t="s">
        <v>784</v>
      </c>
      <c r="BJ9" s="197" t="s">
        <v>783</v>
      </c>
      <c r="BK9" s="888">
        <v>0.09</v>
      </c>
      <c r="BL9" s="237" t="s">
        <v>782</v>
      </c>
      <c r="BM9" s="886" t="s">
        <v>781</v>
      </c>
      <c r="BN9" s="888">
        <v>0.01</v>
      </c>
      <c r="BO9" s="1163">
        <f t="shared" si="1"/>
        <v>0.5</v>
      </c>
      <c r="BP9" s="888">
        <v>0.4</v>
      </c>
      <c r="BQ9" s="237" t="s">
        <v>784</v>
      </c>
      <c r="BR9" s="197" t="s">
        <v>783</v>
      </c>
      <c r="BS9" s="888">
        <v>0.09</v>
      </c>
      <c r="BT9" s="237" t="s">
        <v>782</v>
      </c>
      <c r="BU9" s="886" t="s">
        <v>781</v>
      </c>
      <c r="BV9" s="888">
        <v>0.01</v>
      </c>
      <c r="BW9" s="1163">
        <f t="shared" si="2"/>
        <v>0.5</v>
      </c>
      <c r="BY9" s="1235" t="str">
        <f>IF(VLOOKUP($A9,'EZ list'!$B$4:$H$460,4,FALSE)="","","Yes")</f>
        <v/>
      </c>
      <c r="BZ9" s="1236" t="s">
        <v>913</v>
      </c>
      <c r="CA9" s="1229">
        <v>0.65400000000000003</v>
      </c>
      <c r="CB9" s="1205" t="s">
        <v>1006</v>
      </c>
      <c r="CC9" s="1205" t="s">
        <v>784</v>
      </c>
      <c r="CD9" s="1205" t="s">
        <v>783</v>
      </c>
      <c r="CE9" s="1205">
        <v>0.59</v>
      </c>
      <c r="CF9" s="1205" t="s">
        <v>782</v>
      </c>
      <c r="CG9" s="1205" t="s">
        <v>781</v>
      </c>
      <c r="CH9" s="1205">
        <v>0.01</v>
      </c>
      <c r="CI9" s="1161"/>
    </row>
    <row r="10" spans="1:156" s="197" customFormat="1" ht="15" x14ac:dyDescent="0.25">
      <c r="A10" s="886" t="s">
        <v>105</v>
      </c>
      <c r="B10" s="1155" t="s">
        <v>104</v>
      </c>
      <c r="C10" s="1459">
        <v>0.4</v>
      </c>
      <c r="D10" s="237" t="s">
        <v>739</v>
      </c>
      <c r="E10" s="886" t="s">
        <v>738</v>
      </c>
      <c r="F10" s="237">
        <v>0.09</v>
      </c>
      <c r="G10" s="886" t="s">
        <v>737</v>
      </c>
      <c r="H10" s="886" t="s">
        <v>736</v>
      </c>
      <c r="I10" s="237">
        <v>0.01</v>
      </c>
      <c r="J10" s="1460">
        <v>0.5</v>
      </c>
      <c r="K10" s="237">
        <v>0.4</v>
      </c>
      <c r="L10" s="237" t="s">
        <v>739</v>
      </c>
      <c r="M10" s="886" t="s">
        <v>738</v>
      </c>
      <c r="N10" s="237">
        <v>0.09</v>
      </c>
      <c r="O10" s="886" t="s">
        <v>737</v>
      </c>
      <c r="P10" s="886" t="s">
        <v>736</v>
      </c>
      <c r="Q10" s="237">
        <v>0.01</v>
      </c>
      <c r="R10" s="237">
        <v>0.5</v>
      </c>
      <c r="S10" s="887">
        <v>0.4</v>
      </c>
      <c r="T10" s="886" t="s">
        <v>739</v>
      </c>
      <c r="U10" s="886" t="s">
        <v>738</v>
      </c>
      <c r="V10" s="888">
        <v>0.09</v>
      </c>
      <c r="W10" s="886" t="s">
        <v>737</v>
      </c>
      <c r="X10" s="886" t="s">
        <v>736</v>
      </c>
      <c r="Y10" s="888">
        <v>0.01</v>
      </c>
      <c r="Z10" s="889">
        <v>0.5</v>
      </c>
      <c r="AA10" s="887">
        <v>0.4</v>
      </c>
      <c r="AB10" s="886" t="s">
        <v>739</v>
      </c>
      <c r="AC10" s="886" t="s">
        <v>738</v>
      </c>
      <c r="AD10" s="888">
        <v>0.09</v>
      </c>
      <c r="AE10" s="886" t="s">
        <v>737</v>
      </c>
      <c r="AF10" s="886" t="s">
        <v>736</v>
      </c>
      <c r="AG10" s="888">
        <v>0.01</v>
      </c>
      <c r="AH10" s="889">
        <v>0.5</v>
      </c>
      <c r="AI10" s="887">
        <v>0.4</v>
      </c>
      <c r="AJ10" s="886" t="s">
        <v>739</v>
      </c>
      <c r="AK10" s="886" t="s">
        <v>738</v>
      </c>
      <c r="AL10" s="888">
        <v>0.09</v>
      </c>
      <c r="AM10" s="886" t="s">
        <v>737</v>
      </c>
      <c r="AN10" s="886" t="s">
        <v>736</v>
      </c>
      <c r="AO10" s="888">
        <v>0.01</v>
      </c>
      <c r="AP10" s="889">
        <v>0.5</v>
      </c>
      <c r="AQ10" s="887">
        <v>0.4</v>
      </c>
      <c r="AR10" s="718" t="s">
        <v>739</v>
      </c>
      <c r="AS10" s="891" t="s">
        <v>738</v>
      </c>
      <c r="AT10" s="888">
        <v>0.09</v>
      </c>
      <c r="AU10" s="891" t="s">
        <v>737</v>
      </c>
      <c r="AV10" s="891" t="s">
        <v>736</v>
      </c>
      <c r="AW10" s="888">
        <v>0.01</v>
      </c>
      <c r="AX10" s="889">
        <v>0.5</v>
      </c>
      <c r="AY10" s="893">
        <v>0.4</v>
      </c>
      <c r="AZ10" s="894" t="s">
        <v>739</v>
      </c>
      <c r="BA10" s="894" t="s">
        <v>738</v>
      </c>
      <c r="BB10" s="893">
        <v>0.59</v>
      </c>
      <c r="BC10" s="894" t="s">
        <v>737</v>
      </c>
      <c r="BD10" s="894" t="s">
        <v>736</v>
      </c>
      <c r="BE10" s="893">
        <v>0.01</v>
      </c>
      <c r="BF10" s="1159">
        <f t="shared" si="0"/>
        <v>1</v>
      </c>
      <c r="BG10" s="1166"/>
      <c r="BH10" s="888">
        <v>0.4</v>
      </c>
      <c r="BI10" s="237" t="s">
        <v>739</v>
      </c>
      <c r="BJ10" s="197" t="s">
        <v>738</v>
      </c>
      <c r="BK10" s="888">
        <v>0.09</v>
      </c>
      <c r="BL10" s="237" t="s">
        <v>737</v>
      </c>
      <c r="BM10" s="886" t="s">
        <v>736</v>
      </c>
      <c r="BN10" s="888">
        <v>0.01</v>
      </c>
      <c r="BO10" s="1163">
        <f t="shared" si="1"/>
        <v>0.5</v>
      </c>
      <c r="BP10" s="888">
        <v>0.4</v>
      </c>
      <c r="BQ10" s="237" t="s">
        <v>739</v>
      </c>
      <c r="BR10" s="197" t="s">
        <v>738</v>
      </c>
      <c r="BS10" s="888">
        <v>0.09</v>
      </c>
      <c r="BT10" s="237" t="s">
        <v>737</v>
      </c>
      <c r="BU10" s="886" t="s">
        <v>736</v>
      </c>
      <c r="BV10" s="888">
        <v>0.01</v>
      </c>
      <c r="BW10" s="1163">
        <f t="shared" si="2"/>
        <v>0.5</v>
      </c>
      <c r="BX10" s="206"/>
      <c r="BY10" s="1235" t="str">
        <f>IF(VLOOKUP($A10,'EZ list'!$B$4:$H$460,4,FALSE)="","","Yes")</f>
        <v/>
      </c>
      <c r="BZ10" s="1236" t="s">
        <v>913</v>
      </c>
      <c r="CA10" s="1229">
        <v>0.68100000000000005</v>
      </c>
      <c r="CB10" s="1205" t="s">
        <v>1006</v>
      </c>
      <c r="CC10" s="1205" t="s">
        <v>739</v>
      </c>
      <c r="CD10" s="1205" t="s">
        <v>738</v>
      </c>
      <c r="CE10" s="1205">
        <v>0.59</v>
      </c>
      <c r="CF10" s="1205" t="s">
        <v>737</v>
      </c>
      <c r="CG10" s="1205" t="s">
        <v>736</v>
      </c>
      <c r="CH10" s="1205">
        <v>0.01</v>
      </c>
      <c r="CI10" s="1161"/>
    </row>
    <row r="11" spans="1:156" s="197" customFormat="1" ht="15" x14ac:dyDescent="0.25">
      <c r="A11" s="886" t="s">
        <v>107</v>
      </c>
      <c r="B11" s="886" t="s">
        <v>106</v>
      </c>
      <c r="C11" s="1461">
        <v>0.4</v>
      </c>
      <c r="D11" s="1156" t="s">
        <v>724</v>
      </c>
      <c r="E11" s="1155" t="s">
        <v>723</v>
      </c>
      <c r="F11" s="1156">
        <v>0.1</v>
      </c>
      <c r="G11" s="1155" t="s">
        <v>666</v>
      </c>
      <c r="H11" s="1155" t="s">
        <v>678</v>
      </c>
      <c r="I11" s="1156">
        <v>0</v>
      </c>
      <c r="J11" s="1462">
        <v>0.5</v>
      </c>
      <c r="K11" s="1156">
        <v>0.4</v>
      </c>
      <c r="L11" s="1156" t="s">
        <v>724</v>
      </c>
      <c r="M11" s="1155" t="s">
        <v>723</v>
      </c>
      <c r="N11" s="1156">
        <v>0.1</v>
      </c>
      <c r="O11" s="1155" t="s">
        <v>666</v>
      </c>
      <c r="P11" s="1155" t="s">
        <v>678</v>
      </c>
      <c r="Q11" s="1156">
        <v>0</v>
      </c>
      <c r="R11" s="1156">
        <v>0.5</v>
      </c>
      <c r="S11" s="887">
        <v>0.4</v>
      </c>
      <c r="T11" s="886" t="s">
        <v>724</v>
      </c>
      <c r="U11" s="886" t="s">
        <v>723</v>
      </c>
      <c r="V11" s="888">
        <v>0.1</v>
      </c>
      <c r="W11" s="886" t="s">
        <v>666</v>
      </c>
      <c r="X11" s="886" t="s">
        <v>678</v>
      </c>
      <c r="Y11" s="888">
        <v>0</v>
      </c>
      <c r="Z11" s="889">
        <v>0.5</v>
      </c>
      <c r="AA11" s="887">
        <v>0.4</v>
      </c>
      <c r="AB11" s="886" t="s">
        <v>724</v>
      </c>
      <c r="AC11" s="886" t="s">
        <v>723</v>
      </c>
      <c r="AD11" s="888">
        <v>0.1</v>
      </c>
      <c r="AE11" s="886" t="s">
        <v>666</v>
      </c>
      <c r="AF11" s="886" t="s">
        <v>678</v>
      </c>
      <c r="AG11" s="888">
        <v>0</v>
      </c>
      <c r="AH11" s="889">
        <v>0.5</v>
      </c>
      <c r="AI11" s="887">
        <v>0.4</v>
      </c>
      <c r="AJ11" s="886" t="s">
        <v>724</v>
      </c>
      <c r="AK11" s="886" t="s">
        <v>723</v>
      </c>
      <c r="AL11" s="888">
        <v>0.1</v>
      </c>
      <c r="AM11" s="886" t="s">
        <v>666</v>
      </c>
      <c r="AN11" s="886" t="s">
        <v>678</v>
      </c>
      <c r="AO11" s="888">
        <v>0</v>
      </c>
      <c r="AP11" s="889">
        <v>0.5</v>
      </c>
      <c r="AQ11" s="887">
        <v>0.4</v>
      </c>
      <c r="AR11" s="718" t="s">
        <v>724</v>
      </c>
      <c r="AS11" s="891" t="s">
        <v>723</v>
      </c>
      <c r="AT11" s="888">
        <v>0.1</v>
      </c>
      <c r="AU11" s="891" t="s">
        <v>666</v>
      </c>
      <c r="AV11" s="891" t="s">
        <v>678</v>
      </c>
      <c r="AW11" s="888">
        <v>0</v>
      </c>
      <c r="AX11" s="889">
        <v>0.5</v>
      </c>
      <c r="AY11" s="893">
        <v>0.8</v>
      </c>
      <c r="AZ11" s="894" t="s">
        <v>724</v>
      </c>
      <c r="BA11" s="894" t="s">
        <v>723</v>
      </c>
      <c r="BB11" s="893">
        <v>0.2</v>
      </c>
      <c r="BC11" s="894" t="s">
        <v>666</v>
      </c>
      <c r="BD11" s="894" t="s">
        <v>678</v>
      </c>
      <c r="BE11" s="893">
        <v>0</v>
      </c>
      <c r="BF11" s="1159">
        <f t="shared" si="0"/>
        <v>1</v>
      </c>
      <c r="BG11" s="1158"/>
      <c r="BH11" s="888">
        <v>0.4</v>
      </c>
      <c r="BI11" s="237" t="s">
        <v>724</v>
      </c>
      <c r="BJ11" s="197" t="s">
        <v>723</v>
      </c>
      <c r="BK11" s="888">
        <v>0.1</v>
      </c>
      <c r="BL11" s="237" t="s">
        <v>666</v>
      </c>
      <c r="BM11" s="886" t="s">
        <v>678</v>
      </c>
      <c r="BN11" s="888">
        <v>0</v>
      </c>
      <c r="BO11" s="1163">
        <f t="shared" si="1"/>
        <v>0.5</v>
      </c>
      <c r="BP11" s="888">
        <v>0.4</v>
      </c>
      <c r="BQ11" s="237" t="s">
        <v>724</v>
      </c>
      <c r="BR11" s="197" t="s">
        <v>723</v>
      </c>
      <c r="BS11" s="888">
        <v>0.1</v>
      </c>
      <c r="BT11" s="237" t="s">
        <v>666</v>
      </c>
      <c r="BU11" s="886" t="s">
        <v>678</v>
      </c>
      <c r="BV11" s="888">
        <v>0</v>
      </c>
      <c r="BW11" s="1163">
        <f t="shared" si="2"/>
        <v>0.5</v>
      </c>
      <c r="BX11" s="206"/>
      <c r="BY11" s="1235" t="str">
        <f>IF(VLOOKUP($A11,'EZ list'!$B$4:$H$460,4,FALSE)="","","Yes")</f>
        <v>Yes</v>
      </c>
      <c r="BZ11" s="1236" t="s">
        <v>913</v>
      </c>
      <c r="CA11" s="1229">
        <v>0.67300000000000004</v>
      </c>
      <c r="CB11" s="1205" t="s">
        <v>1006</v>
      </c>
      <c r="CC11" s="1205" t="s">
        <v>724</v>
      </c>
      <c r="CD11" s="1205" t="s">
        <v>723</v>
      </c>
      <c r="CE11" s="1205">
        <v>0.6</v>
      </c>
      <c r="CF11" s="1205" t="s">
        <v>666</v>
      </c>
      <c r="CG11" s="1205" t="s">
        <v>678</v>
      </c>
      <c r="CH11" s="1205">
        <v>0</v>
      </c>
      <c r="CI11" s="1161"/>
    </row>
    <row r="12" spans="1:156" s="197" customFormat="1" ht="15" x14ac:dyDescent="0.25">
      <c r="A12" s="886" t="s">
        <v>109</v>
      </c>
      <c r="B12" s="886" t="s">
        <v>833</v>
      </c>
      <c r="C12" s="1459">
        <v>0.3</v>
      </c>
      <c r="D12" s="237" t="s">
        <v>704</v>
      </c>
      <c r="E12" s="886" t="s">
        <v>703</v>
      </c>
      <c r="F12" s="237">
        <v>0.37</v>
      </c>
      <c r="G12" s="886" t="s">
        <v>666</v>
      </c>
      <c r="H12" s="886" t="s">
        <v>666</v>
      </c>
      <c r="I12" s="237">
        <v>0</v>
      </c>
      <c r="J12" s="1460">
        <v>0.66999999999999993</v>
      </c>
      <c r="K12" s="237">
        <v>0.3</v>
      </c>
      <c r="L12" s="237" t="s">
        <v>704</v>
      </c>
      <c r="M12" s="886" t="s">
        <v>703</v>
      </c>
      <c r="N12" s="237">
        <v>0.37</v>
      </c>
      <c r="O12" s="886" t="s">
        <v>666</v>
      </c>
      <c r="P12" s="886" t="s">
        <v>666</v>
      </c>
      <c r="Q12" s="237">
        <v>0</v>
      </c>
      <c r="R12" s="237">
        <v>0.66999999999999993</v>
      </c>
      <c r="S12" s="887">
        <v>0.3</v>
      </c>
      <c r="T12" s="886" t="s">
        <v>704</v>
      </c>
      <c r="U12" s="886" t="s">
        <v>703</v>
      </c>
      <c r="V12" s="888">
        <v>0.37</v>
      </c>
      <c r="W12" s="886" t="s">
        <v>666</v>
      </c>
      <c r="X12" s="886" t="s">
        <v>666</v>
      </c>
      <c r="Y12" s="888">
        <v>0</v>
      </c>
      <c r="Z12" s="889">
        <v>0.66999999999999993</v>
      </c>
      <c r="AA12" s="887">
        <v>0.3</v>
      </c>
      <c r="AB12" s="886" t="s">
        <v>704</v>
      </c>
      <c r="AC12" s="886" t="s">
        <v>703</v>
      </c>
      <c r="AD12" s="888">
        <v>0.37</v>
      </c>
      <c r="AE12" s="886" t="s">
        <v>666</v>
      </c>
      <c r="AF12" s="886" t="s">
        <v>666</v>
      </c>
      <c r="AG12" s="888">
        <v>0</v>
      </c>
      <c r="AH12" s="889">
        <v>0.66999999999999993</v>
      </c>
      <c r="AI12" s="887">
        <v>0.3</v>
      </c>
      <c r="AJ12" s="886" t="s">
        <v>704</v>
      </c>
      <c r="AK12" s="886" t="s">
        <v>703</v>
      </c>
      <c r="AL12" s="888">
        <v>0.37</v>
      </c>
      <c r="AM12" s="886" t="s">
        <v>666</v>
      </c>
      <c r="AN12" s="886" t="s">
        <v>666</v>
      </c>
      <c r="AO12" s="888">
        <v>0</v>
      </c>
      <c r="AP12" s="889">
        <v>0.66999999999999993</v>
      </c>
      <c r="AQ12" s="887">
        <v>0.48</v>
      </c>
      <c r="AR12" s="718" t="s">
        <v>704</v>
      </c>
      <c r="AS12" s="891" t="s">
        <v>703</v>
      </c>
      <c r="AT12" s="888">
        <v>0.27</v>
      </c>
      <c r="AU12" s="891" t="s">
        <v>666</v>
      </c>
      <c r="AV12" s="891" t="s">
        <v>666</v>
      </c>
      <c r="AW12" s="888">
        <v>0</v>
      </c>
      <c r="AX12" s="889">
        <v>0.75</v>
      </c>
      <c r="AY12" s="893">
        <v>0.64</v>
      </c>
      <c r="AZ12" s="894" t="s">
        <v>704</v>
      </c>
      <c r="BA12" s="894" t="s">
        <v>703</v>
      </c>
      <c r="BB12" s="893">
        <v>0.36</v>
      </c>
      <c r="BC12" s="894" t="s">
        <v>666</v>
      </c>
      <c r="BD12" s="894" t="s">
        <v>666</v>
      </c>
      <c r="BE12" s="893">
        <v>0</v>
      </c>
      <c r="BF12" s="1159">
        <f t="shared" si="0"/>
        <v>1</v>
      </c>
      <c r="BG12" s="1158"/>
      <c r="BH12" s="888">
        <v>0.3</v>
      </c>
      <c r="BI12" s="237" t="s">
        <v>704</v>
      </c>
      <c r="BJ12" s="197" t="s">
        <v>703</v>
      </c>
      <c r="BK12" s="888">
        <v>0.37</v>
      </c>
      <c r="BL12" s="237" t="s">
        <v>666</v>
      </c>
      <c r="BM12" s="197" t="s">
        <v>666</v>
      </c>
      <c r="BN12" s="888">
        <v>0</v>
      </c>
      <c r="BO12" s="1163">
        <f t="shared" si="1"/>
        <v>0.66999999999999993</v>
      </c>
      <c r="BP12" s="888">
        <v>0.3</v>
      </c>
      <c r="BQ12" s="237" t="s">
        <v>704</v>
      </c>
      <c r="BR12" s="197" t="s">
        <v>703</v>
      </c>
      <c r="BS12" s="888">
        <v>0.2</v>
      </c>
      <c r="BT12" s="237" t="s">
        <v>666</v>
      </c>
      <c r="BU12" s="197" t="s">
        <v>666</v>
      </c>
      <c r="BV12" s="888">
        <v>0</v>
      </c>
      <c r="BW12" s="1163">
        <f t="shared" si="2"/>
        <v>0.5</v>
      </c>
      <c r="BX12" s="206"/>
      <c r="BY12" s="1235" t="str">
        <f>IF(VLOOKUP($A12,'EZ list'!$B$4:$H$460,4,FALSE)="","","Yes")</f>
        <v>Yes</v>
      </c>
      <c r="BZ12" s="1236" t="s">
        <v>914</v>
      </c>
      <c r="CA12" s="1229">
        <v>0.77400000000000002</v>
      </c>
      <c r="CB12" s="1205" t="s">
        <v>1006</v>
      </c>
      <c r="CC12" s="1205" t="s">
        <v>704</v>
      </c>
      <c r="CD12" s="1205" t="s">
        <v>703</v>
      </c>
      <c r="CE12" s="1205">
        <v>0.2</v>
      </c>
      <c r="CF12" s="1205" t="s">
        <v>666</v>
      </c>
      <c r="CG12" s="1205" t="s">
        <v>666</v>
      </c>
      <c r="CH12" s="1205">
        <v>0</v>
      </c>
      <c r="CI12" s="1161"/>
    </row>
    <row r="13" spans="1:156" s="197" customFormat="1" ht="15" x14ac:dyDescent="0.25">
      <c r="A13" s="886" t="s">
        <v>111</v>
      </c>
      <c r="B13" s="886" t="s">
        <v>110</v>
      </c>
      <c r="C13" s="1459">
        <v>0.3</v>
      </c>
      <c r="D13" s="237" t="s">
        <v>704</v>
      </c>
      <c r="E13" s="886" t="s">
        <v>703</v>
      </c>
      <c r="F13" s="237">
        <v>0.37</v>
      </c>
      <c r="G13" s="886" t="s">
        <v>666</v>
      </c>
      <c r="H13" s="886" t="s">
        <v>666</v>
      </c>
      <c r="I13" s="237">
        <v>0</v>
      </c>
      <c r="J13" s="1460">
        <v>0.66999999999999993</v>
      </c>
      <c r="K13" s="237">
        <v>0.3</v>
      </c>
      <c r="L13" s="237" t="s">
        <v>704</v>
      </c>
      <c r="M13" s="886" t="s">
        <v>703</v>
      </c>
      <c r="N13" s="237">
        <v>0.37</v>
      </c>
      <c r="O13" s="886" t="s">
        <v>666</v>
      </c>
      <c r="P13" s="886" t="s">
        <v>666</v>
      </c>
      <c r="Q13" s="237">
        <v>0</v>
      </c>
      <c r="R13" s="237">
        <v>0.66999999999999993</v>
      </c>
      <c r="S13" s="887">
        <v>0.3</v>
      </c>
      <c r="T13" s="886" t="s">
        <v>704</v>
      </c>
      <c r="U13" s="886" t="s">
        <v>703</v>
      </c>
      <c r="V13" s="888">
        <v>0.37</v>
      </c>
      <c r="W13" s="886" t="s">
        <v>666</v>
      </c>
      <c r="X13" s="886" t="s">
        <v>666</v>
      </c>
      <c r="Y13" s="888">
        <v>0</v>
      </c>
      <c r="Z13" s="889">
        <v>0.66999999999999993</v>
      </c>
      <c r="AA13" s="887">
        <v>0.3</v>
      </c>
      <c r="AB13" s="886" t="s">
        <v>704</v>
      </c>
      <c r="AC13" s="886" t="s">
        <v>703</v>
      </c>
      <c r="AD13" s="888">
        <v>0.37</v>
      </c>
      <c r="AE13" s="886" t="s">
        <v>666</v>
      </c>
      <c r="AF13" s="886" t="s">
        <v>666</v>
      </c>
      <c r="AG13" s="888">
        <v>0</v>
      </c>
      <c r="AH13" s="889">
        <v>0.66999999999999993</v>
      </c>
      <c r="AI13" s="887">
        <v>0.3</v>
      </c>
      <c r="AJ13" s="886" t="s">
        <v>704</v>
      </c>
      <c r="AK13" s="886" t="s">
        <v>703</v>
      </c>
      <c r="AL13" s="888">
        <v>0.37</v>
      </c>
      <c r="AM13" s="886" t="s">
        <v>666</v>
      </c>
      <c r="AN13" s="886" t="s">
        <v>666</v>
      </c>
      <c r="AO13" s="888">
        <v>0</v>
      </c>
      <c r="AP13" s="889">
        <v>0.66999999999999993</v>
      </c>
      <c r="AQ13" s="887">
        <v>0.48</v>
      </c>
      <c r="AR13" s="718" t="s">
        <v>704</v>
      </c>
      <c r="AS13" s="891" t="s">
        <v>703</v>
      </c>
      <c r="AT13" s="888">
        <v>0.27</v>
      </c>
      <c r="AU13" s="891" t="s">
        <v>666</v>
      </c>
      <c r="AV13" s="891" t="s">
        <v>666</v>
      </c>
      <c r="AW13" s="888">
        <v>0</v>
      </c>
      <c r="AX13" s="889">
        <v>0.75</v>
      </c>
      <c r="AY13" s="893">
        <v>0.64</v>
      </c>
      <c r="AZ13" s="894" t="s">
        <v>704</v>
      </c>
      <c r="BA13" s="894" t="s">
        <v>703</v>
      </c>
      <c r="BB13" s="893">
        <v>0.36</v>
      </c>
      <c r="BC13" s="894" t="s">
        <v>666</v>
      </c>
      <c r="BD13" s="894" t="s">
        <v>666</v>
      </c>
      <c r="BE13" s="893">
        <v>0</v>
      </c>
      <c r="BF13" s="1159">
        <f t="shared" si="0"/>
        <v>1</v>
      </c>
      <c r="BG13" s="1158"/>
      <c r="BH13" s="888">
        <v>0.3</v>
      </c>
      <c r="BI13" s="237" t="s">
        <v>704</v>
      </c>
      <c r="BJ13" s="197" t="s">
        <v>703</v>
      </c>
      <c r="BK13" s="888">
        <v>0.37</v>
      </c>
      <c r="BL13" s="237" t="s">
        <v>666</v>
      </c>
      <c r="BM13" s="197" t="s">
        <v>666</v>
      </c>
      <c r="BN13" s="888">
        <v>0</v>
      </c>
      <c r="BO13" s="1163">
        <f t="shared" si="1"/>
        <v>0.66999999999999993</v>
      </c>
      <c r="BP13" s="888">
        <v>0.3</v>
      </c>
      <c r="BQ13" s="237" t="s">
        <v>704</v>
      </c>
      <c r="BR13" s="197" t="s">
        <v>703</v>
      </c>
      <c r="BS13" s="888">
        <v>0.2</v>
      </c>
      <c r="BT13" s="237" t="s">
        <v>666</v>
      </c>
      <c r="BU13" s="197" t="s">
        <v>666</v>
      </c>
      <c r="BV13" s="888">
        <v>0</v>
      </c>
      <c r="BW13" s="1163">
        <f t="shared" si="2"/>
        <v>0.5</v>
      </c>
      <c r="BX13" s="206"/>
      <c r="BY13" s="1235" t="str">
        <f>IF(VLOOKUP($A13,'EZ list'!$B$4:$H$460,4,FALSE)="","","Yes")</f>
        <v>Yes</v>
      </c>
      <c r="BZ13" s="1236" t="s">
        <v>914</v>
      </c>
      <c r="CA13" s="1229">
        <v>0.77800000000000002</v>
      </c>
      <c r="CB13" s="1205" t="s">
        <v>1006</v>
      </c>
      <c r="CC13" s="1205" t="s">
        <v>704</v>
      </c>
      <c r="CD13" s="1205" t="s">
        <v>703</v>
      </c>
      <c r="CE13" s="1205">
        <v>0.2</v>
      </c>
      <c r="CF13" s="1205" t="s">
        <v>666</v>
      </c>
      <c r="CG13" s="1205" t="s">
        <v>666</v>
      </c>
      <c r="CH13" s="1205">
        <v>0</v>
      </c>
      <c r="CI13" s="1161"/>
    </row>
    <row r="14" spans="1:156" s="197" customFormat="1" ht="15" x14ac:dyDescent="0.25">
      <c r="A14" s="886" t="s">
        <v>113</v>
      </c>
      <c r="B14" s="886" t="s">
        <v>112</v>
      </c>
      <c r="C14" s="1459">
        <v>0.49</v>
      </c>
      <c r="D14" s="237" t="s">
        <v>666</v>
      </c>
      <c r="E14" s="886" t="s">
        <v>683</v>
      </c>
      <c r="F14" s="237">
        <v>0</v>
      </c>
      <c r="G14" s="886" t="s">
        <v>776</v>
      </c>
      <c r="H14" s="886" t="s">
        <v>775</v>
      </c>
      <c r="I14" s="237">
        <v>0.01</v>
      </c>
      <c r="J14" s="1460">
        <v>0.5</v>
      </c>
      <c r="K14" s="237">
        <v>0.49</v>
      </c>
      <c r="L14" s="237" t="s">
        <v>666</v>
      </c>
      <c r="M14" s="886" t="s">
        <v>683</v>
      </c>
      <c r="N14" s="237">
        <v>0</v>
      </c>
      <c r="O14" s="886" t="s">
        <v>776</v>
      </c>
      <c r="P14" s="886" t="s">
        <v>775</v>
      </c>
      <c r="Q14" s="237">
        <v>0.01</v>
      </c>
      <c r="R14" s="237">
        <v>0.5</v>
      </c>
      <c r="S14" s="887">
        <v>0.49</v>
      </c>
      <c r="T14" s="886" t="s">
        <v>666</v>
      </c>
      <c r="U14" s="886" t="s">
        <v>683</v>
      </c>
      <c r="V14" s="888">
        <v>0</v>
      </c>
      <c r="W14" s="886" t="s">
        <v>776</v>
      </c>
      <c r="X14" s="886" t="s">
        <v>775</v>
      </c>
      <c r="Y14" s="888">
        <v>0.01</v>
      </c>
      <c r="Z14" s="889">
        <v>0.5</v>
      </c>
      <c r="AA14" s="887">
        <v>0.49</v>
      </c>
      <c r="AB14" s="886" t="s">
        <v>666</v>
      </c>
      <c r="AC14" s="886" t="s">
        <v>683</v>
      </c>
      <c r="AD14" s="888">
        <v>0</v>
      </c>
      <c r="AE14" s="886" t="s">
        <v>776</v>
      </c>
      <c r="AF14" s="886" t="s">
        <v>775</v>
      </c>
      <c r="AG14" s="888">
        <v>0.01</v>
      </c>
      <c r="AH14" s="889">
        <v>0.5</v>
      </c>
      <c r="AI14" s="887">
        <v>0.49</v>
      </c>
      <c r="AJ14" s="886" t="s">
        <v>666</v>
      </c>
      <c r="AK14" s="886" t="s">
        <v>683</v>
      </c>
      <c r="AL14" s="888">
        <v>0</v>
      </c>
      <c r="AM14" s="886" t="s">
        <v>776</v>
      </c>
      <c r="AN14" s="886" t="s">
        <v>775</v>
      </c>
      <c r="AO14" s="888">
        <v>0.01</v>
      </c>
      <c r="AP14" s="889">
        <v>0.5</v>
      </c>
      <c r="AQ14" s="887">
        <v>0.49</v>
      </c>
      <c r="AR14" s="718" t="s">
        <v>666</v>
      </c>
      <c r="AS14" s="891" t="s">
        <v>683</v>
      </c>
      <c r="AT14" s="888">
        <v>0</v>
      </c>
      <c r="AU14" s="891" t="s">
        <v>776</v>
      </c>
      <c r="AV14" s="891" t="s">
        <v>775</v>
      </c>
      <c r="AW14" s="888">
        <v>0.01</v>
      </c>
      <c r="AX14" s="889">
        <v>0.5</v>
      </c>
      <c r="AY14" s="893">
        <v>0.49</v>
      </c>
      <c r="AZ14" s="894" t="s">
        <v>666</v>
      </c>
      <c r="BA14" s="894" t="s">
        <v>683</v>
      </c>
      <c r="BB14" s="893">
        <v>0</v>
      </c>
      <c r="BC14" s="894" t="s">
        <v>776</v>
      </c>
      <c r="BD14" s="894" t="s">
        <v>775</v>
      </c>
      <c r="BE14" s="893">
        <v>0.01</v>
      </c>
      <c r="BF14" s="1159">
        <f t="shared" si="0"/>
        <v>0.5</v>
      </c>
      <c r="BG14" s="1158"/>
      <c r="BH14" s="888">
        <v>0.49</v>
      </c>
      <c r="BI14" s="237" t="s">
        <v>666</v>
      </c>
      <c r="BJ14" s="197" t="s">
        <v>683</v>
      </c>
      <c r="BK14" s="888">
        <v>0</v>
      </c>
      <c r="BL14" s="237" t="s">
        <v>776</v>
      </c>
      <c r="BM14" s="886" t="s">
        <v>775</v>
      </c>
      <c r="BN14" s="888">
        <v>0.01</v>
      </c>
      <c r="BO14" s="1163">
        <f t="shared" si="1"/>
        <v>0.5</v>
      </c>
      <c r="BP14" s="888">
        <v>0.49</v>
      </c>
      <c r="BQ14" s="237" t="s">
        <v>666</v>
      </c>
      <c r="BR14" s="197" t="s">
        <v>683</v>
      </c>
      <c r="BS14" s="888">
        <v>0</v>
      </c>
      <c r="BT14" s="237" t="s">
        <v>776</v>
      </c>
      <c r="BU14" s="886" t="s">
        <v>775</v>
      </c>
      <c r="BV14" s="888">
        <v>0.01</v>
      </c>
      <c r="BW14" s="1163">
        <f t="shared" si="2"/>
        <v>0.5</v>
      </c>
      <c r="BX14" s="206"/>
      <c r="BY14" s="1235" t="str">
        <f>IF(VLOOKUP($A14,'EZ list'!$B$4:$H$460,4,FALSE)="","","Yes")</f>
        <v>Yes</v>
      </c>
      <c r="BZ14" s="1236" t="s">
        <v>914</v>
      </c>
      <c r="CA14" s="1229">
        <v>0.65500000000000003</v>
      </c>
      <c r="CB14" s="1205" t="s">
        <v>1006</v>
      </c>
      <c r="CC14" s="1205" t="s">
        <v>666</v>
      </c>
      <c r="CD14" s="1205" t="s">
        <v>683</v>
      </c>
      <c r="CE14" s="1205">
        <v>0</v>
      </c>
      <c r="CF14" s="1205" t="s">
        <v>776</v>
      </c>
      <c r="CG14" s="1205" t="s">
        <v>775</v>
      </c>
      <c r="CH14" s="1205">
        <v>0.01</v>
      </c>
      <c r="CI14" s="1161"/>
    </row>
    <row r="15" spans="1:156" s="197" customFormat="1" ht="15.75" customHeight="1" x14ac:dyDescent="0.25">
      <c r="A15" s="886" t="s">
        <v>115</v>
      </c>
      <c r="B15" s="886" t="s">
        <v>114</v>
      </c>
      <c r="C15" s="1459">
        <v>0.4</v>
      </c>
      <c r="D15" s="237" t="s">
        <v>735</v>
      </c>
      <c r="E15" s="886" t="s">
        <v>734</v>
      </c>
      <c r="F15" s="237">
        <v>0.09</v>
      </c>
      <c r="G15" s="886" t="s">
        <v>733</v>
      </c>
      <c r="H15" s="886" t="s">
        <v>1269</v>
      </c>
      <c r="I15" s="237">
        <v>0.01</v>
      </c>
      <c r="J15" s="1460">
        <v>0.5</v>
      </c>
      <c r="K15" s="237">
        <v>0.4</v>
      </c>
      <c r="L15" s="237" t="s">
        <v>735</v>
      </c>
      <c r="M15" s="886" t="s">
        <v>734</v>
      </c>
      <c r="N15" s="237">
        <v>0.09</v>
      </c>
      <c r="O15" s="886" t="s">
        <v>733</v>
      </c>
      <c r="P15" s="886" t="s">
        <v>1269</v>
      </c>
      <c r="Q15" s="237">
        <v>0.01</v>
      </c>
      <c r="R15" s="237">
        <v>0.5</v>
      </c>
      <c r="S15" s="887">
        <v>0.4</v>
      </c>
      <c r="T15" s="886" t="s">
        <v>735</v>
      </c>
      <c r="U15" s="886" t="s">
        <v>734</v>
      </c>
      <c r="V15" s="888">
        <v>0.09</v>
      </c>
      <c r="W15" s="886" t="s">
        <v>733</v>
      </c>
      <c r="X15" s="886" t="s">
        <v>1269</v>
      </c>
      <c r="Y15" s="888">
        <v>0.01</v>
      </c>
      <c r="Z15" s="889">
        <v>0.5</v>
      </c>
      <c r="AA15" s="887">
        <v>0.4</v>
      </c>
      <c r="AB15" s="886" t="s">
        <v>735</v>
      </c>
      <c r="AC15" s="886" t="s">
        <v>734</v>
      </c>
      <c r="AD15" s="888">
        <v>0.09</v>
      </c>
      <c r="AE15" s="886" t="s">
        <v>733</v>
      </c>
      <c r="AF15" s="886" t="s">
        <v>1269</v>
      </c>
      <c r="AG15" s="888">
        <v>0.01</v>
      </c>
      <c r="AH15" s="889">
        <v>0.5</v>
      </c>
      <c r="AI15" s="887">
        <v>0.4</v>
      </c>
      <c r="AJ15" s="886" t="s">
        <v>735</v>
      </c>
      <c r="AK15" s="886" t="s">
        <v>734</v>
      </c>
      <c r="AL15" s="888">
        <v>0.09</v>
      </c>
      <c r="AM15" s="886" t="s">
        <v>733</v>
      </c>
      <c r="AN15" s="886" t="s">
        <v>1269</v>
      </c>
      <c r="AO15" s="888">
        <v>0.01</v>
      </c>
      <c r="AP15" s="889">
        <v>0.5</v>
      </c>
      <c r="AQ15" s="887">
        <v>0.4</v>
      </c>
      <c r="AR15" s="718" t="s">
        <v>735</v>
      </c>
      <c r="AS15" s="891" t="s">
        <v>734</v>
      </c>
      <c r="AT15" s="888">
        <v>0.09</v>
      </c>
      <c r="AU15" s="891" t="s">
        <v>733</v>
      </c>
      <c r="AV15" s="891" t="s">
        <v>1269</v>
      </c>
      <c r="AW15" s="888">
        <v>0.01</v>
      </c>
      <c r="AX15" s="889">
        <v>0.5</v>
      </c>
      <c r="AY15" s="893">
        <v>0.4</v>
      </c>
      <c r="AZ15" s="894" t="s">
        <v>735</v>
      </c>
      <c r="BA15" s="894" t="s">
        <v>734</v>
      </c>
      <c r="BB15" s="893">
        <v>0.09</v>
      </c>
      <c r="BC15" s="894" t="s">
        <v>733</v>
      </c>
      <c r="BD15" s="894" t="s">
        <v>732</v>
      </c>
      <c r="BE15" s="893">
        <v>0.01</v>
      </c>
      <c r="BF15" s="1159">
        <f t="shared" si="0"/>
        <v>0.5</v>
      </c>
      <c r="BG15" s="1158"/>
      <c r="BH15" s="888">
        <v>0.4</v>
      </c>
      <c r="BI15" s="237" t="s">
        <v>735</v>
      </c>
      <c r="BJ15" s="197" t="s">
        <v>734</v>
      </c>
      <c r="BK15" s="888">
        <v>0.09</v>
      </c>
      <c r="BL15" s="237" t="s">
        <v>733</v>
      </c>
      <c r="BM15" s="886" t="s">
        <v>732</v>
      </c>
      <c r="BN15" s="888">
        <v>0.01</v>
      </c>
      <c r="BO15" s="1163">
        <f t="shared" si="1"/>
        <v>0.5</v>
      </c>
      <c r="BP15" s="888">
        <v>0.4</v>
      </c>
      <c r="BQ15" s="237" t="s">
        <v>735</v>
      </c>
      <c r="BR15" s="197" t="s">
        <v>734</v>
      </c>
      <c r="BS15" s="888">
        <v>0.09</v>
      </c>
      <c r="BT15" s="237" t="s">
        <v>733</v>
      </c>
      <c r="BU15" s="886" t="s">
        <v>732</v>
      </c>
      <c r="BV15" s="888">
        <v>0.01</v>
      </c>
      <c r="BW15" s="1163">
        <f t="shared" si="2"/>
        <v>0.5</v>
      </c>
      <c r="BX15" s="206"/>
      <c r="BY15" s="1235" t="str">
        <f>IF(VLOOKUP($A15,'EZ list'!$B$4:$H$460,4,FALSE)="","","Yes")</f>
        <v/>
      </c>
      <c r="BZ15" s="1236" t="s">
        <v>913</v>
      </c>
      <c r="CA15" s="1229">
        <v>0.746</v>
      </c>
      <c r="CB15" s="1205" t="s">
        <v>1006</v>
      </c>
      <c r="CC15" s="1205" t="s">
        <v>735</v>
      </c>
      <c r="CD15" s="1205" t="s">
        <v>734</v>
      </c>
      <c r="CE15" s="1205">
        <v>0.59</v>
      </c>
      <c r="CF15" s="1205" t="s">
        <v>733</v>
      </c>
      <c r="CG15" s="1205" t="s">
        <v>732</v>
      </c>
      <c r="CH15" s="1205">
        <v>0.01</v>
      </c>
      <c r="CI15" s="1161"/>
    </row>
    <row r="16" spans="1:156" s="197" customFormat="1" ht="15.75" customHeight="1" x14ac:dyDescent="0.25">
      <c r="A16" s="886" t="s">
        <v>117</v>
      </c>
      <c r="B16" s="886" t="s">
        <v>116</v>
      </c>
      <c r="C16" s="1459">
        <v>0.4</v>
      </c>
      <c r="D16" s="237" t="s">
        <v>695</v>
      </c>
      <c r="E16" s="886" t="s">
        <v>694</v>
      </c>
      <c r="F16" s="237">
        <v>0.09</v>
      </c>
      <c r="G16" s="886" t="s">
        <v>3828</v>
      </c>
      <c r="H16" s="886" t="s">
        <v>3829</v>
      </c>
      <c r="I16" s="237">
        <v>0.01</v>
      </c>
      <c r="J16" s="1460">
        <v>0.5</v>
      </c>
      <c r="K16" s="237">
        <v>0.4</v>
      </c>
      <c r="L16" s="237" t="s">
        <v>695</v>
      </c>
      <c r="M16" s="886" t="s">
        <v>694</v>
      </c>
      <c r="N16" s="237">
        <v>0.09</v>
      </c>
      <c r="O16" s="886" t="s">
        <v>3828</v>
      </c>
      <c r="P16" s="886" t="s">
        <v>3829</v>
      </c>
      <c r="Q16" s="237">
        <v>0.01</v>
      </c>
      <c r="R16" s="237">
        <v>0.5</v>
      </c>
      <c r="S16" s="887">
        <v>0.4</v>
      </c>
      <c r="T16" s="886" t="s">
        <v>695</v>
      </c>
      <c r="U16" s="886" t="s">
        <v>694</v>
      </c>
      <c r="V16" s="888">
        <v>0.09</v>
      </c>
      <c r="W16" s="886" t="s">
        <v>3828</v>
      </c>
      <c r="X16" s="886" t="s">
        <v>3829</v>
      </c>
      <c r="Y16" s="888">
        <v>0.01</v>
      </c>
      <c r="Z16" s="889">
        <v>0.5</v>
      </c>
      <c r="AA16" s="887">
        <v>0.4</v>
      </c>
      <c r="AB16" s="886" t="s">
        <v>695</v>
      </c>
      <c r="AC16" s="886" t="s">
        <v>694</v>
      </c>
      <c r="AD16" s="888">
        <v>0.09</v>
      </c>
      <c r="AE16" s="886" t="s">
        <v>3828</v>
      </c>
      <c r="AF16" s="886" t="s">
        <v>3829</v>
      </c>
      <c r="AG16" s="888">
        <v>0.01</v>
      </c>
      <c r="AH16" s="889">
        <v>0.5</v>
      </c>
      <c r="AI16" s="887">
        <v>0.4</v>
      </c>
      <c r="AJ16" s="886" t="s">
        <v>695</v>
      </c>
      <c r="AK16" s="886" t="s">
        <v>694</v>
      </c>
      <c r="AL16" s="888">
        <v>0.09</v>
      </c>
      <c r="AM16" s="886" t="s">
        <v>693</v>
      </c>
      <c r="AN16" s="886" t="s">
        <v>692</v>
      </c>
      <c r="AO16" s="888">
        <v>0.01</v>
      </c>
      <c r="AP16" s="889">
        <v>0.5</v>
      </c>
      <c r="AQ16" s="887">
        <v>0.4</v>
      </c>
      <c r="AR16" s="718" t="s">
        <v>695</v>
      </c>
      <c r="AS16" s="891" t="s">
        <v>694</v>
      </c>
      <c r="AT16" s="888">
        <v>0.09</v>
      </c>
      <c r="AU16" s="891" t="s">
        <v>693</v>
      </c>
      <c r="AV16" s="891" t="s">
        <v>692</v>
      </c>
      <c r="AW16" s="888">
        <v>0.01</v>
      </c>
      <c r="AX16" s="889">
        <v>0.5</v>
      </c>
      <c r="AY16" s="893">
        <v>0.4</v>
      </c>
      <c r="AZ16" s="894" t="s">
        <v>695</v>
      </c>
      <c r="BA16" s="894" t="s">
        <v>694</v>
      </c>
      <c r="BB16" s="893">
        <v>0.09</v>
      </c>
      <c r="BC16" s="894" t="s">
        <v>693</v>
      </c>
      <c r="BD16" s="894" t="s">
        <v>692</v>
      </c>
      <c r="BE16" s="893">
        <v>0.01</v>
      </c>
      <c r="BF16" s="1159">
        <f t="shared" si="0"/>
        <v>0.5</v>
      </c>
      <c r="BG16" s="1158"/>
      <c r="BH16" s="888">
        <v>0.4</v>
      </c>
      <c r="BI16" s="237" t="s">
        <v>695</v>
      </c>
      <c r="BJ16" s="197" t="s">
        <v>694</v>
      </c>
      <c r="BK16" s="888">
        <v>0.09</v>
      </c>
      <c r="BL16" s="237" t="s">
        <v>693</v>
      </c>
      <c r="BM16" s="886" t="s">
        <v>692</v>
      </c>
      <c r="BN16" s="888">
        <v>0.01</v>
      </c>
      <c r="BO16" s="1163">
        <f t="shared" si="1"/>
        <v>0.5</v>
      </c>
      <c r="BP16" s="888">
        <v>0.4</v>
      </c>
      <c r="BQ16" s="237" t="s">
        <v>695</v>
      </c>
      <c r="BR16" s="197" t="s">
        <v>694</v>
      </c>
      <c r="BS16" s="888">
        <v>0.09</v>
      </c>
      <c r="BT16" s="237" t="s">
        <v>693</v>
      </c>
      <c r="BU16" s="886" t="s">
        <v>692</v>
      </c>
      <c r="BV16" s="888">
        <v>0.01</v>
      </c>
      <c r="BW16" s="1163">
        <f t="shared" si="2"/>
        <v>0.5</v>
      </c>
      <c r="BX16" s="206"/>
      <c r="BY16" s="1235" t="str">
        <f>IF(VLOOKUP($A16,'EZ list'!$B$4:$H$460,4,FALSE)="","","Yes")</f>
        <v>Yes</v>
      </c>
      <c r="BZ16" s="1236" t="s">
        <v>913</v>
      </c>
      <c r="CA16" s="1229">
        <v>0.69799999999999995</v>
      </c>
      <c r="CB16" s="1205" t="s">
        <v>1006</v>
      </c>
      <c r="CC16" s="1205" t="s">
        <v>695</v>
      </c>
      <c r="CD16" s="1205" t="s">
        <v>694</v>
      </c>
      <c r="CE16" s="1205">
        <v>0.59</v>
      </c>
      <c r="CF16" s="1205" t="s">
        <v>693</v>
      </c>
      <c r="CG16" s="1205" t="s">
        <v>692</v>
      </c>
      <c r="CH16" s="1205">
        <v>0.01</v>
      </c>
      <c r="CI16" s="1161"/>
    </row>
    <row r="17" spans="1:87" s="197" customFormat="1" ht="15.75" customHeight="1" x14ac:dyDescent="0.25">
      <c r="A17" s="886" t="s">
        <v>119</v>
      </c>
      <c r="B17" s="886" t="s">
        <v>118</v>
      </c>
      <c r="C17" s="1459">
        <v>0.4</v>
      </c>
      <c r="D17" s="237" t="s">
        <v>784</v>
      </c>
      <c r="E17" s="886" t="s">
        <v>783</v>
      </c>
      <c r="F17" s="237">
        <v>0.09</v>
      </c>
      <c r="G17" s="886" t="s">
        <v>782</v>
      </c>
      <c r="H17" s="886" t="s">
        <v>781</v>
      </c>
      <c r="I17" s="237">
        <v>0.01</v>
      </c>
      <c r="J17" s="1460">
        <v>0.5</v>
      </c>
      <c r="K17" s="237">
        <v>0.4</v>
      </c>
      <c r="L17" s="237" t="s">
        <v>784</v>
      </c>
      <c r="M17" s="886" t="s">
        <v>783</v>
      </c>
      <c r="N17" s="237">
        <v>0.09</v>
      </c>
      <c r="O17" s="886" t="s">
        <v>782</v>
      </c>
      <c r="P17" s="886" t="s">
        <v>781</v>
      </c>
      <c r="Q17" s="237">
        <v>0.01</v>
      </c>
      <c r="R17" s="237">
        <v>0.5</v>
      </c>
      <c r="S17" s="887">
        <v>0.4</v>
      </c>
      <c r="T17" s="886" t="s">
        <v>784</v>
      </c>
      <c r="U17" s="886" t="s">
        <v>783</v>
      </c>
      <c r="V17" s="888">
        <v>0.09</v>
      </c>
      <c r="W17" s="886" t="s">
        <v>782</v>
      </c>
      <c r="X17" s="886" t="s">
        <v>781</v>
      </c>
      <c r="Y17" s="888">
        <v>0.01</v>
      </c>
      <c r="Z17" s="889">
        <v>0.5</v>
      </c>
      <c r="AA17" s="887">
        <v>0.4</v>
      </c>
      <c r="AB17" s="886" t="s">
        <v>784</v>
      </c>
      <c r="AC17" s="886" t="s">
        <v>783</v>
      </c>
      <c r="AD17" s="888">
        <v>0.09</v>
      </c>
      <c r="AE17" s="886" t="s">
        <v>782</v>
      </c>
      <c r="AF17" s="886" t="s">
        <v>781</v>
      </c>
      <c r="AG17" s="888">
        <v>0.01</v>
      </c>
      <c r="AH17" s="889">
        <v>0.5</v>
      </c>
      <c r="AI17" s="887">
        <v>0.4</v>
      </c>
      <c r="AJ17" s="886" t="s">
        <v>784</v>
      </c>
      <c r="AK17" s="886" t="s">
        <v>783</v>
      </c>
      <c r="AL17" s="888">
        <v>0.09</v>
      </c>
      <c r="AM17" s="886" t="s">
        <v>782</v>
      </c>
      <c r="AN17" s="886" t="s">
        <v>781</v>
      </c>
      <c r="AO17" s="888">
        <v>0.01</v>
      </c>
      <c r="AP17" s="889">
        <v>0.5</v>
      </c>
      <c r="AQ17" s="887">
        <v>0.4</v>
      </c>
      <c r="AR17" s="718" t="s">
        <v>784</v>
      </c>
      <c r="AS17" s="891" t="s">
        <v>783</v>
      </c>
      <c r="AT17" s="888">
        <v>0.09</v>
      </c>
      <c r="AU17" s="891" t="s">
        <v>782</v>
      </c>
      <c r="AV17" s="891" t="s">
        <v>781</v>
      </c>
      <c r="AW17" s="888">
        <v>0.01</v>
      </c>
      <c r="AX17" s="889">
        <v>0.5</v>
      </c>
      <c r="AY17" s="893">
        <v>0.4</v>
      </c>
      <c r="AZ17" s="894" t="s">
        <v>784</v>
      </c>
      <c r="BA17" s="894" t="s">
        <v>783</v>
      </c>
      <c r="BB17" s="893">
        <v>0.09</v>
      </c>
      <c r="BC17" s="894" t="s">
        <v>782</v>
      </c>
      <c r="BD17" s="894" t="s">
        <v>781</v>
      </c>
      <c r="BE17" s="893">
        <v>0.01</v>
      </c>
      <c r="BF17" s="1159">
        <f t="shared" si="0"/>
        <v>0.5</v>
      </c>
      <c r="BG17" s="1158"/>
      <c r="BH17" s="888">
        <v>0.4</v>
      </c>
      <c r="BI17" s="237" t="s">
        <v>784</v>
      </c>
      <c r="BJ17" s="197" t="s">
        <v>783</v>
      </c>
      <c r="BK17" s="888">
        <v>0.09</v>
      </c>
      <c r="BL17" s="237" t="s">
        <v>782</v>
      </c>
      <c r="BM17" s="886" t="s">
        <v>781</v>
      </c>
      <c r="BN17" s="888">
        <v>0.01</v>
      </c>
      <c r="BO17" s="1163">
        <f t="shared" si="1"/>
        <v>0.5</v>
      </c>
      <c r="BP17" s="888">
        <v>0.4</v>
      </c>
      <c r="BQ17" s="237" t="s">
        <v>784</v>
      </c>
      <c r="BR17" s="197" t="s">
        <v>783</v>
      </c>
      <c r="BS17" s="888">
        <v>0.09</v>
      </c>
      <c r="BT17" s="237" t="s">
        <v>782</v>
      </c>
      <c r="BU17" s="886" t="s">
        <v>781</v>
      </c>
      <c r="BV17" s="888">
        <v>0.01</v>
      </c>
      <c r="BW17" s="1163">
        <f t="shared" si="2"/>
        <v>0.5</v>
      </c>
      <c r="BX17" s="206"/>
      <c r="BY17" s="1235" t="str">
        <f>IF(VLOOKUP($A17,'EZ list'!$B$4:$H$460,4,FALSE)="","","Yes")</f>
        <v/>
      </c>
      <c r="BZ17" s="1236" t="s">
        <v>913</v>
      </c>
      <c r="CA17" s="1229">
        <v>0.67300000000000004</v>
      </c>
      <c r="CB17" s="1205" t="s">
        <v>1006</v>
      </c>
      <c r="CC17" s="1205" t="s">
        <v>784</v>
      </c>
      <c r="CD17" s="1205" t="s">
        <v>783</v>
      </c>
      <c r="CE17" s="1205">
        <v>0.59</v>
      </c>
      <c r="CF17" s="1205" t="s">
        <v>782</v>
      </c>
      <c r="CG17" s="1205" t="s">
        <v>781</v>
      </c>
      <c r="CH17" s="1205">
        <v>0.01</v>
      </c>
      <c r="CI17" s="1161"/>
    </row>
    <row r="18" spans="1:87" s="197" customFormat="1" ht="15" x14ac:dyDescent="0.25">
      <c r="A18" s="886" t="s">
        <v>121</v>
      </c>
      <c r="B18" s="886" t="s">
        <v>832</v>
      </c>
      <c r="C18" s="1459">
        <v>0.94</v>
      </c>
      <c r="D18" s="237" t="s">
        <v>1004</v>
      </c>
      <c r="E18" s="886" t="s">
        <v>1005</v>
      </c>
      <c r="F18" s="237">
        <v>0.05</v>
      </c>
      <c r="G18" s="886" t="s">
        <v>764</v>
      </c>
      <c r="H18" s="886" t="s">
        <v>763</v>
      </c>
      <c r="I18" s="237">
        <v>0.01</v>
      </c>
      <c r="J18" s="1460">
        <v>1</v>
      </c>
      <c r="K18" s="237">
        <v>0.94</v>
      </c>
      <c r="L18" s="237" t="s">
        <v>1004</v>
      </c>
      <c r="M18" s="886" t="s">
        <v>1005</v>
      </c>
      <c r="N18" s="237">
        <v>0.05</v>
      </c>
      <c r="O18" s="886" t="s">
        <v>764</v>
      </c>
      <c r="P18" s="886" t="s">
        <v>763</v>
      </c>
      <c r="Q18" s="237">
        <v>0.01</v>
      </c>
      <c r="R18" s="237">
        <v>1</v>
      </c>
      <c r="S18" s="887">
        <v>0.94</v>
      </c>
      <c r="T18" s="886" t="s">
        <v>1004</v>
      </c>
      <c r="U18" s="886" t="s">
        <v>1005</v>
      </c>
      <c r="V18" s="888">
        <v>0.05</v>
      </c>
      <c r="W18" s="886" t="s">
        <v>764</v>
      </c>
      <c r="X18" s="886" t="s">
        <v>763</v>
      </c>
      <c r="Y18" s="888">
        <v>0.01</v>
      </c>
      <c r="Z18" s="889">
        <v>1</v>
      </c>
      <c r="AA18" s="887">
        <v>0.94</v>
      </c>
      <c r="AB18" s="886" t="s">
        <v>1004</v>
      </c>
      <c r="AC18" s="886" t="s">
        <v>1005</v>
      </c>
      <c r="AD18" s="888">
        <v>0.05</v>
      </c>
      <c r="AE18" s="886" t="s">
        <v>764</v>
      </c>
      <c r="AF18" s="886" t="s">
        <v>763</v>
      </c>
      <c r="AG18" s="888">
        <v>0.01</v>
      </c>
      <c r="AH18" s="889">
        <v>1</v>
      </c>
      <c r="AI18" s="887">
        <v>0.94</v>
      </c>
      <c r="AJ18" s="886" t="s">
        <v>1004</v>
      </c>
      <c r="AK18" s="886" t="s">
        <v>1005</v>
      </c>
      <c r="AL18" s="888">
        <v>0.05</v>
      </c>
      <c r="AM18" s="886" t="s">
        <v>764</v>
      </c>
      <c r="AN18" s="886" t="s">
        <v>763</v>
      </c>
      <c r="AO18" s="888">
        <v>0.01</v>
      </c>
      <c r="AP18" s="889">
        <v>1</v>
      </c>
      <c r="AQ18" s="887">
        <v>0.94</v>
      </c>
      <c r="AR18" s="718" t="s">
        <v>1004</v>
      </c>
      <c r="AS18" s="891" t="s">
        <v>1005</v>
      </c>
      <c r="AT18" s="888">
        <v>0.05</v>
      </c>
      <c r="AU18" s="891" t="s">
        <v>764</v>
      </c>
      <c r="AV18" s="891" t="s">
        <v>763</v>
      </c>
      <c r="AW18" s="888">
        <v>0.01</v>
      </c>
      <c r="AX18" s="889">
        <v>1</v>
      </c>
      <c r="AY18" s="893">
        <v>0.94</v>
      </c>
      <c r="AZ18" s="894" t="s">
        <v>1004</v>
      </c>
      <c r="BA18" s="894" t="s">
        <v>1005</v>
      </c>
      <c r="BB18" s="893">
        <v>0.05</v>
      </c>
      <c r="BC18" s="894" t="s">
        <v>764</v>
      </c>
      <c r="BD18" s="894" t="s">
        <v>763</v>
      </c>
      <c r="BE18" s="893">
        <v>0.01</v>
      </c>
      <c r="BF18" s="1159">
        <f t="shared" si="0"/>
        <v>1</v>
      </c>
      <c r="BG18" s="1158"/>
      <c r="BH18" s="893">
        <v>0.94</v>
      </c>
      <c r="BI18" s="894" t="s">
        <v>1004</v>
      </c>
      <c r="BJ18" s="894" t="s">
        <v>1005</v>
      </c>
      <c r="BK18" s="888">
        <v>0.05</v>
      </c>
      <c r="BL18" s="237" t="s">
        <v>764</v>
      </c>
      <c r="BM18" s="886" t="s">
        <v>763</v>
      </c>
      <c r="BN18" s="888">
        <v>0.01</v>
      </c>
      <c r="BO18" s="1163">
        <f t="shared" si="1"/>
        <v>1</v>
      </c>
      <c r="BP18" s="888">
        <v>0.49</v>
      </c>
      <c r="BQ18" s="237" t="s">
        <v>666</v>
      </c>
      <c r="BR18" s="197" t="s">
        <v>665</v>
      </c>
      <c r="BS18" s="888">
        <v>0</v>
      </c>
      <c r="BT18" s="237" t="s">
        <v>764</v>
      </c>
      <c r="BU18" s="886" t="s">
        <v>763</v>
      </c>
      <c r="BV18" s="888">
        <v>0.01</v>
      </c>
      <c r="BW18" s="1163">
        <f t="shared" si="2"/>
        <v>0.5</v>
      </c>
      <c r="BX18" s="206"/>
      <c r="BY18" s="1235" t="str">
        <f>IF(VLOOKUP($A18,'EZ list'!$B$4:$H$460,4,FALSE)="","","Yes")</f>
        <v>Yes</v>
      </c>
      <c r="BZ18" s="1236" t="s">
        <v>914</v>
      </c>
      <c r="CA18" s="1229">
        <v>0.68799999999999994</v>
      </c>
      <c r="CB18" s="1205" t="s">
        <v>1006</v>
      </c>
      <c r="CC18" s="1205" t="s">
        <v>1004</v>
      </c>
      <c r="CD18" s="1205" t="s">
        <v>1005</v>
      </c>
      <c r="CE18" s="1205">
        <v>0.59</v>
      </c>
      <c r="CF18" s="1205" t="s">
        <v>764</v>
      </c>
      <c r="CG18" s="1205" t="s">
        <v>763</v>
      </c>
      <c r="CH18" s="1205">
        <v>0.01</v>
      </c>
      <c r="CI18" s="1161"/>
    </row>
    <row r="19" spans="1:87" s="197" customFormat="1" ht="15.75" customHeight="1" x14ac:dyDescent="0.25">
      <c r="A19" s="197" t="s">
        <v>123</v>
      </c>
      <c r="B19" s="197" t="s">
        <v>122</v>
      </c>
      <c r="C19" s="1459">
        <v>0.49</v>
      </c>
      <c r="D19" s="237" t="s">
        <v>666</v>
      </c>
      <c r="E19" s="886" t="s">
        <v>665</v>
      </c>
      <c r="F19" s="237">
        <v>0</v>
      </c>
      <c r="G19" s="886" t="s">
        <v>806</v>
      </c>
      <c r="H19" s="886" t="s">
        <v>805</v>
      </c>
      <c r="I19" s="237">
        <v>0.01</v>
      </c>
      <c r="J19" s="1460">
        <v>0.5</v>
      </c>
      <c r="K19" s="237">
        <v>0.49</v>
      </c>
      <c r="L19" s="237" t="s">
        <v>666</v>
      </c>
      <c r="M19" s="886" t="s">
        <v>665</v>
      </c>
      <c r="N19" s="237">
        <v>0</v>
      </c>
      <c r="O19" s="886" t="s">
        <v>806</v>
      </c>
      <c r="P19" s="886" t="s">
        <v>805</v>
      </c>
      <c r="Q19" s="237">
        <v>0.01</v>
      </c>
      <c r="R19" s="237">
        <v>0.5</v>
      </c>
      <c r="S19" s="887">
        <v>0.49</v>
      </c>
      <c r="T19" s="886" t="s">
        <v>666</v>
      </c>
      <c r="U19" s="886" t="s">
        <v>665</v>
      </c>
      <c r="V19" s="888">
        <v>0</v>
      </c>
      <c r="W19" s="886" t="s">
        <v>806</v>
      </c>
      <c r="X19" s="886" t="s">
        <v>805</v>
      </c>
      <c r="Y19" s="888">
        <v>0.01</v>
      </c>
      <c r="Z19" s="889">
        <v>0.5</v>
      </c>
      <c r="AA19" s="887">
        <v>0.49</v>
      </c>
      <c r="AB19" s="886" t="s">
        <v>666</v>
      </c>
      <c r="AC19" s="886" t="s">
        <v>665</v>
      </c>
      <c r="AD19" s="888">
        <v>0</v>
      </c>
      <c r="AE19" s="886" t="s">
        <v>806</v>
      </c>
      <c r="AF19" s="886" t="s">
        <v>805</v>
      </c>
      <c r="AG19" s="888">
        <v>0.01</v>
      </c>
      <c r="AH19" s="889">
        <v>0.5</v>
      </c>
      <c r="AI19" s="887">
        <v>0.49</v>
      </c>
      <c r="AJ19" s="886" t="s">
        <v>666</v>
      </c>
      <c r="AK19" s="886" t="s">
        <v>665</v>
      </c>
      <c r="AL19" s="888">
        <v>0</v>
      </c>
      <c r="AM19" s="886" t="s">
        <v>806</v>
      </c>
      <c r="AN19" s="886" t="s">
        <v>805</v>
      </c>
      <c r="AO19" s="888">
        <v>0.01</v>
      </c>
      <c r="AP19" s="889">
        <v>0.5</v>
      </c>
      <c r="AQ19" s="887">
        <v>0.49</v>
      </c>
      <c r="AR19" s="718" t="s">
        <v>666</v>
      </c>
      <c r="AS19" s="891" t="s">
        <v>665</v>
      </c>
      <c r="AT19" s="888">
        <v>0</v>
      </c>
      <c r="AU19" s="891" t="s">
        <v>806</v>
      </c>
      <c r="AV19" s="891" t="s">
        <v>805</v>
      </c>
      <c r="AW19" s="888">
        <v>0.01</v>
      </c>
      <c r="AX19" s="889">
        <v>0.5</v>
      </c>
      <c r="AY19" s="893">
        <v>0.49</v>
      </c>
      <c r="AZ19" s="894" t="s">
        <v>666</v>
      </c>
      <c r="BA19" s="894" t="s">
        <v>665</v>
      </c>
      <c r="BB19" s="893">
        <v>0</v>
      </c>
      <c r="BC19" s="894" t="s">
        <v>806</v>
      </c>
      <c r="BD19" s="894" t="s">
        <v>805</v>
      </c>
      <c r="BE19" s="893">
        <v>0.01</v>
      </c>
      <c r="BF19" s="1159">
        <f t="shared" si="0"/>
        <v>0.5</v>
      </c>
      <c r="BG19" s="1167"/>
      <c r="BH19" s="888">
        <v>0.49</v>
      </c>
      <c r="BI19" s="237" t="s">
        <v>666</v>
      </c>
      <c r="BJ19" s="197" t="s">
        <v>665</v>
      </c>
      <c r="BK19" s="888">
        <v>0</v>
      </c>
      <c r="BL19" s="237" t="s">
        <v>806</v>
      </c>
      <c r="BM19" s="886" t="s">
        <v>805</v>
      </c>
      <c r="BN19" s="888">
        <v>0.01</v>
      </c>
      <c r="BO19" s="1163">
        <f t="shared" si="1"/>
        <v>0.5</v>
      </c>
      <c r="BP19" s="888">
        <v>0.49</v>
      </c>
      <c r="BQ19" s="237" t="s">
        <v>666</v>
      </c>
      <c r="BR19" s="197" t="s">
        <v>665</v>
      </c>
      <c r="BS19" s="888">
        <v>0</v>
      </c>
      <c r="BT19" s="237" t="s">
        <v>806</v>
      </c>
      <c r="BU19" s="886" t="s">
        <v>805</v>
      </c>
      <c r="BV19" s="888">
        <v>0.01</v>
      </c>
      <c r="BW19" s="1163">
        <f t="shared" si="2"/>
        <v>0.5</v>
      </c>
      <c r="BX19" s="206"/>
      <c r="BY19" s="1235" t="str">
        <f>IF(VLOOKUP($A19,'EZ list'!$B$4:$H$460,4,FALSE)="","","Yes")</f>
        <v/>
      </c>
      <c r="BZ19" s="1236" t="s">
        <v>914</v>
      </c>
      <c r="CA19" s="1229">
        <v>0.69399999999999995</v>
      </c>
      <c r="CB19" s="1205" t="s">
        <v>1006</v>
      </c>
      <c r="CC19" s="1205" t="s">
        <v>666</v>
      </c>
      <c r="CD19" s="1205" t="s">
        <v>665</v>
      </c>
      <c r="CE19" s="1205">
        <v>0</v>
      </c>
      <c r="CF19" s="1205" t="s">
        <v>806</v>
      </c>
      <c r="CG19" s="1205" t="s">
        <v>805</v>
      </c>
      <c r="CH19" s="1205">
        <v>0.01</v>
      </c>
      <c r="CI19" s="1161"/>
    </row>
    <row r="20" spans="1:87" s="197" customFormat="1" ht="15.75" customHeight="1" x14ac:dyDescent="0.25">
      <c r="A20" s="886" t="s">
        <v>125</v>
      </c>
      <c r="B20" s="886" t="s">
        <v>124</v>
      </c>
      <c r="C20" s="1459">
        <v>0.3</v>
      </c>
      <c r="D20" s="237" t="s">
        <v>704</v>
      </c>
      <c r="E20" s="886" t="s">
        <v>703</v>
      </c>
      <c r="F20" s="237">
        <v>0.37</v>
      </c>
      <c r="G20" s="886" t="s">
        <v>666</v>
      </c>
      <c r="H20" s="886" t="s">
        <v>666</v>
      </c>
      <c r="I20" s="237">
        <v>0</v>
      </c>
      <c r="J20" s="1460">
        <v>0.66999999999999993</v>
      </c>
      <c r="K20" s="237">
        <v>0.3</v>
      </c>
      <c r="L20" s="237" t="s">
        <v>704</v>
      </c>
      <c r="M20" s="886" t="s">
        <v>703</v>
      </c>
      <c r="N20" s="237">
        <v>0.37</v>
      </c>
      <c r="O20" s="886" t="s">
        <v>666</v>
      </c>
      <c r="P20" s="886" t="s">
        <v>666</v>
      </c>
      <c r="Q20" s="237">
        <v>0</v>
      </c>
      <c r="R20" s="237">
        <v>0.66999999999999993</v>
      </c>
      <c r="S20" s="887">
        <v>0.3</v>
      </c>
      <c r="T20" s="886" t="s">
        <v>704</v>
      </c>
      <c r="U20" s="886" t="s">
        <v>703</v>
      </c>
      <c r="V20" s="888">
        <v>0.37</v>
      </c>
      <c r="W20" s="886" t="s">
        <v>666</v>
      </c>
      <c r="X20" s="886" t="s">
        <v>666</v>
      </c>
      <c r="Y20" s="888">
        <v>0</v>
      </c>
      <c r="Z20" s="889">
        <v>0.66999999999999993</v>
      </c>
      <c r="AA20" s="887">
        <v>0.3</v>
      </c>
      <c r="AB20" s="886" t="s">
        <v>704</v>
      </c>
      <c r="AC20" s="886" t="s">
        <v>703</v>
      </c>
      <c r="AD20" s="888">
        <v>0.37</v>
      </c>
      <c r="AE20" s="886" t="s">
        <v>666</v>
      </c>
      <c r="AF20" s="886" t="s">
        <v>666</v>
      </c>
      <c r="AG20" s="888">
        <v>0</v>
      </c>
      <c r="AH20" s="889">
        <v>0.66999999999999993</v>
      </c>
      <c r="AI20" s="887">
        <v>0.3</v>
      </c>
      <c r="AJ20" s="886" t="s">
        <v>704</v>
      </c>
      <c r="AK20" s="886" t="s">
        <v>703</v>
      </c>
      <c r="AL20" s="888">
        <v>0.37</v>
      </c>
      <c r="AM20" s="886" t="s">
        <v>666</v>
      </c>
      <c r="AN20" s="886" t="s">
        <v>666</v>
      </c>
      <c r="AO20" s="888">
        <v>0</v>
      </c>
      <c r="AP20" s="889">
        <v>0.66999999999999993</v>
      </c>
      <c r="AQ20" s="887">
        <v>0.48</v>
      </c>
      <c r="AR20" s="718" t="s">
        <v>704</v>
      </c>
      <c r="AS20" s="891" t="s">
        <v>703</v>
      </c>
      <c r="AT20" s="888">
        <v>0.27</v>
      </c>
      <c r="AU20" s="891" t="s">
        <v>666</v>
      </c>
      <c r="AV20" s="891" t="s">
        <v>666</v>
      </c>
      <c r="AW20" s="888">
        <v>0</v>
      </c>
      <c r="AX20" s="889">
        <v>0.75</v>
      </c>
      <c r="AY20" s="893">
        <v>0.64</v>
      </c>
      <c r="AZ20" s="894" t="s">
        <v>704</v>
      </c>
      <c r="BA20" s="894" t="s">
        <v>703</v>
      </c>
      <c r="BB20" s="893">
        <v>0.36</v>
      </c>
      <c r="BC20" s="894" t="s">
        <v>666</v>
      </c>
      <c r="BD20" s="894" t="s">
        <v>666</v>
      </c>
      <c r="BE20" s="893">
        <v>0</v>
      </c>
      <c r="BF20" s="1159">
        <f t="shared" si="0"/>
        <v>1</v>
      </c>
      <c r="BG20" s="1158"/>
      <c r="BH20" s="888">
        <v>0.3</v>
      </c>
      <c r="BI20" s="237" t="s">
        <v>704</v>
      </c>
      <c r="BJ20" s="197" t="s">
        <v>703</v>
      </c>
      <c r="BK20" s="888">
        <v>0.37</v>
      </c>
      <c r="BL20" s="237" t="s">
        <v>666</v>
      </c>
      <c r="BM20" s="197" t="s">
        <v>666</v>
      </c>
      <c r="BN20" s="888">
        <v>0</v>
      </c>
      <c r="BO20" s="1163">
        <f t="shared" si="1"/>
        <v>0.66999999999999993</v>
      </c>
      <c r="BP20" s="888">
        <v>0.3</v>
      </c>
      <c r="BQ20" s="237" t="s">
        <v>704</v>
      </c>
      <c r="BR20" s="197" t="s">
        <v>703</v>
      </c>
      <c r="BS20" s="888">
        <v>0.2</v>
      </c>
      <c r="BT20" s="237" t="s">
        <v>666</v>
      </c>
      <c r="BU20" s="197" t="s">
        <v>666</v>
      </c>
      <c r="BV20" s="888">
        <v>0</v>
      </c>
      <c r="BW20" s="1163">
        <f t="shared" si="2"/>
        <v>0.5</v>
      </c>
      <c r="BX20" s="206"/>
      <c r="BY20" s="1235" t="str">
        <f>IF(VLOOKUP($A20,'EZ list'!$B$4:$H$460,4,FALSE)="","","Yes")</f>
        <v/>
      </c>
      <c r="BZ20" s="1236" t="s">
        <v>914</v>
      </c>
      <c r="CA20" s="1229">
        <v>0.69599999999999995</v>
      </c>
      <c r="CB20" s="1205" t="s">
        <v>1006</v>
      </c>
      <c r="CC20" s="1205" t="s">
        <v>704</v>
      </c>
      <c r="CD20" s="1205" t="s">
        <v>703</v>
      </c>
      <c r="CE20" s="1205">
        <v>0.2</v>
      </c>
      <c r="CF20" s="1205" t="s">
        <v>666</v>
      </c>
      <c r="CG20" s="1205" t="s">
        <v>666</v>
      </c>
      <c r="CH20" s="1205">
        <v>0</v>
      </c>
      <c r="CI20" s="1161"/>
    </row>
    <row r="21" spans="1:87" s="197" customFormat="1" ht="15" x14ac:dyDescent="0.25">
      <c r="A21" s="886" t="s">
        <v>127</v>
      </c>
      <c r="B21" s="886" t="s">
        <v>126</v>
      </c>
      <c r="C21" s="1459">
        <v>0.99</v>
      </c>
      <c r="D21" s="237" t="s">
        <v>666</v>
      </c>
      <c r="E21" s="197" t="s">
        <v>683</v>
      </c>
      <c r="F21" s="237">
        <v>0</v>
      </c>
      <c r="G21" s="197" t="s">
        <v>682</v>
      </c>
      <c r="H21" s="197" t="s">
        <v>681</v>
      </c>
      <c r="I21" s="237">
        <v>0.01</v>
      </c>
      <c r="J21" s="1460">
        <v>1</v>
      </c>
      <c r="K21" s="237">
        <v>0.99</v>
      </c>
      <c r="L21" s="237" t="s">
        <v>666</v>
      </c>
      <c r="M21" s="197" t="s">
        <v>683</v>
      </c>
      <c r="N21" s="237">
        <v>0</v>
      </c>
      <c r="O21" s="197" t="s">
        <v>682</v>
      </c>
      <c r="P21" s="197" t="s">
        <v>681</v>
      </c>
      <c r="Q21" s="237">
        <v>0.01</v>
      </c>
      <c r="R21" s="237">
        <v>1</v>
      </c>
      <c r="S21" s="887">
        <v>0.99</v>
      </c>
      <c r="T21" s="886" t="s">
        <v>666</v>
      </c>
      <c r="U21" s="886" t="s">
        <v>683</v>
      </c>
      <c r="V21" s="888">
        <v>0</v>
      </c>
      <c r="W21" s="886" t="s">
        <v>682</v>
      </c>
      <c r="X21" s="886" t="s">
        <v>681</v>
      </c>
      <c r="Y21" s="888">
        <v>0.01</v>
      </c>
      <c r="Z21" s="889">
        <v>1</v>
      </c>
      <c r="AA21" s="887">
        <v>0.99</v>
      </c>
      <c r="AB21" s="886" t="s">
        <v>666</v>
      </c>
      <c r="AC21" s="886" t="s">
        <v>683</v>
      </c>
      <c r="AD21" s="888">
        <v>0</v>
      </c>
      <c r="AE21" s="886" t="s">
        <v>682</v>
      </c>
      <c r="AF21" s="886" t="s">
        <v>681</v>
      </c>
      <c r="AG21" s="888">
        <v>0.01</v>
      </c>
      <c r="AH21" s="889">
        <v>1</v>
      </c>
      <c r="AI21" s="887">
        <v>0.99</v>
      </c>
      <c r="AJ21" s="886" t="s">
        <v>666</v>
      </c>
      <c r="AK21" s="886" t="s">
        <v>683</v>
      </c>
      <c r="AL21" s="888">
        <v>0</v>
      </c>
      <c r="AM21" s="886" t="s">
        <v>682</v>
      </c>
      <c r="AN21" s="886" t="s">
        <v>681</v>
      </c>
      <c r="AO21" s="888">
        <v>0.01</v>
      </c>
      <c r="AP21" s="889">
        <v>1</v>
      </c>
      <c r="AQ21" s="887">
        <v>0.99</v>
      </c>
      <c r="AR21" s="718" t="s">
        <v>666</v>
      </c>
      <c r="AS21" s="891" t="s">
        <v>683</v>
      </c>
      <c r="AT21" s="888">
        <v>0</v>
      </c>
      <c r="AU21" s="891" t="s">
        <v>682</v>
      </c>
      <c r="AV21" s="891" t="s">
        <v>681</v>
      </c>
      <c r="AW21" s="888">
        <v>0.01</v>
      </c>
      <c r="AX21" s="889">
        <v>1</v>
      </c>
      <c r="AY21" s="893">
        <v>0.99</v>
      </c>
      <c r="AZ21" s="894" t="s">
        <v>666</v>
      </c>
      <c r="BA21" s="894" t="s">
        <v>683</v>
      </c>
      <c r="BB21" s="893">
        <v>0</v>
      </c>
      <c r="BC21" s="894" t="s">
        <v>682</v>
      </c>
      <c r="BD21" s="894" t="s">
        <v>681</v>
      </c>
      <c r="BE21" s="893">
        <v>0.01</v>
      </c>
      <c r="BF21" s="1159">
        <f t="shared" si="0"/>
        <v>1</v>
      </c>
      <c r="BG21" s="1158"/>
      <c r="BH21" s="888">
        <v>0.99</v>
      </c>
      <c r="BI21" s="237" t="s">
        <v>666</v>
      </c>
      <c r="BJ21" s="197" t="s">
        <v>683</v>
      </c>
      <c r="BK21" s="888">
        <v>0</v>
      </c>
      <c r="BL21" s="237" t="s">
        <v>682</v>
      </c>
      <c r="BM21" s="886" t="s">
        <v>681</v>
      </c>
      <c r="BN21" s="888">
        <v>0.01</v>
      </c>
      <c r="BO21" s="1163">
        <f t="shared" si="1"/>
        <v>1</v>
      </c>
      <c r="BP21" s="888">
        <v>0.49</v>
      </c>
      <c r="BQ21" s="237" t="s">
        <v>666</v>
      </c>
      <c r="BR21" s="197" t="s">
        <v>683</v>
      </c>
      <c r="BS21" s="888">
        <v>0</v>
      </c>
      <c r="BT21" s="237" t="s">
        <v>682</v>
      </c>
      <c r="BU21" s="886" t="s">
        <v>681</v>
      </c>
      <c r="BV21" s="888">
        <v>0.01</v>
      </c>
      <c r="BW21" s="1163">
        <f t="shared" si="2"/>
        <v>0.5</v>
      </c>
      <c r="BX21" s="206"/>
      <c r="BY21" s="1235" t="str">
        <f>IF(VLOOKUP($A21,'EZ list'!$B$4:$H$460,4,FALSE)="","","Yes")</f>
        <v>Yes</v>
      </c>
      <c r="BZ21" s="1236" t="s">
        <v>914</v>
      </c>
      <c r="CA21" s="1229">
        <v>0.67600000000000005</v>
      </c>
      <c r="CB21" s="1205" t="s">
        <v>1006</v>
      </c>
      <c r="CC21" s="1205" t="s">
        <v>666</v>
      </c>
      <c r="CD21" s="1205" t="s">
        <v>683</v>
      </c>
      <c r="CE21" s="1205">
        <v>0</v>
      </c>
      <c r="CF21" s="1205" t="s">
        <v>682</v>
      </c>
      <c r="CG21" s="1205" t="s">
        <v>681</v>
      </c>
      <c r="CH21" s="1205">
        <v>0.01</v>
      </c>
      <c r="CI21" s="1161"/>
    </row>
    <row r="22" spans="1:87" s="197" customFormat="1" ht="15.75" customHeight="1" x14ac:dyDescent="0.25">
      <c r="A22" s="886" t="s">
        <v>129</v>
      </c>
      <c r="B22" s="886" t="s">
        <v>128</v>
      </c>
      <c r="C22" s="1459">
        <v>0.4</v>
      </c>
      <c r="D22" s="237" t="s">
        <v>792</v>
      </c>
      <c r="E22" s="886" t="s">
        <v>791</v>
      </c>
      <c r="F22" s="237">
        <v>0.09</v>
      </c>
      <c r="G22" s="886" t="s">
        <v>779</v>
      </c>
      <c r="H22" s="886" t="s">
        <v>778</v>
      </c>
      <c r="I22" s="237">
        <v>0.01</v>
      </c>
      <c r="J22" s="1460">
        <v>0.5</v>
      </c>
      <c r="K22" s="237">
        <v>0.4</v>
      </c>
      <c r="L22" s="237" t="s">
        <v>792</v>
      </c>
      <c r="M22" s="886" t="s">
        <v>791</v>
      </c>
      <c r="N22" s="237">
        <v>0.09</v>
      </c>
      <c r="O22" s="886" t="s">
        <v>779</v>
      </c>
      <c r="P22" s="886" t="s">
        <v>778</v>
      </c>
      <c r="Q22" s="237">
        <v>0.01</v>
      </c>
      <c r="R22" s="237">
        <v>0.5</v>
      </c>
      <c r="S22" s="887">
        <v>0.4</v>
      </c>
      <c r="T22" s="886" t="s">
        <v>792</v>
      </c>
      <c r="U22" s="886" t="s">
        <v>791</v>
      </c>
      <c r="V22" s="888">
        <v>0.09</v>
      </c>
      <c r="W22" s="886" t="s">
        <v>779</v>
      </c>
      <c r="X22" s="886" t="s">
        <v>778</v>
      </c>
      <c r="Y22" s="888">
        <v>0.01</v>
      </c>
      <c r="Z22" s="889">
        <v>0.5</v>
      </c>
      <c r="AA22" s="887">
        <v>0.4</v>
      </c>
      <c r="AB22" s="886" t="s">
        <v>792</v>
      </c>
      <c r="AC22" s="886" t="s">
        <v>791</v>
      </c>
      <c r="AD22" s="888">
        <v>0.09</v>
      </c>
      <c r="AE22" s="886" t="s">
        <v>779</v>
      </c>
      <c r="AF22" s="886" t="s">
        <v>778</v>
      </c>
      <c r="AG22" s="888">
        <v>0.01</v>
      </c>
      <c r="AH22" s="889">
        <v>0.5</v>
      </c>
      <c r="AI22" s="887">
        <v>0.4</v>
      </c>
      <c r="AJ22" s="886" t="s">
        <v>792</v>
      </c>
      <c r="AK22" s="886" t="s">
        <v>791</v>
      </c>
      <c r="AL22" s="888">
        <v>0.09</v>
      </c>
      <c r="AM22" s="886" t="s">
        <v>779</v>
      </c>
      <c r="AN22" s="886" t="s">
        <v>778</v>
      </c>
      <c r="AO22" s="888">
        <v>0.01</v>
      </c>
      <c r="AP22" s="889">
        <v>0.5</v>
      </c>
      <c r="AQ22" s="887">
        <v>0.375</v>
      </c>
      <c r="AR22" s="718" t="s">
        <v>792</v>
      </c>
      <c r="AS22" s="891" t="s">
        <v>791</v>
      </c>
      <c r="AT22" s="888">
        <v>0.36499999999999999</v>
      </c>
      <c r="AU22" s="891" t="s">
        <v>779</v>
      </c>
      <c r="AV22" s="891" t="s">
        <v>778</v>
      </c>
      <c r="AW22" s="888">
        <v>0.01</v>
      </c>
      <c r="AX22" s="889">
        <v>0.75</v>
      </c>
      <c r="AY22" s="893">
        <v>0.4</v>
      </c>
      <c r="AZ22" s="894" t="s">
        <v>792</v>
      </c>
      <c r="BA22" s="894" t="s">
        <v>791</v>
      </c>
      <c r="BB22" s="893">
        <v>0.09</v>
      </c>
      <c r="BC22" s="894" t="s">
        <v>779</v>
      </c>
      <c r="BD22" s="894" t="s">
        <v>778</v>
      </c>
      <c r="BE22" s="893">
        <v>0.01</v>
      </c>
      <c r="BF22" s="1159">
        <f t="shared" si="0"/>
        <v>0.5</v>
      </c>
      <c r="BG22" s="1158"/>
      <c r="BH22" s="888">
        <v>0.4</v>
      </c>
      <c r="BI22" s="237" t="s">
        <v>792</v>
      </c>
      <c r="BJ22" s="197" t="s">
        <v>791</v>
      </c>
      <c r="BK22" s="888">
        <v>0.09</v>
      </c>
      <c r="BL22" s="237" t="s">
        <v>779</v>
      </c>
      <c r="BM22" s="886" t="s">
        <v>778</v>
      </c>
      <c r="BN22" s="888">
        <v>0.01</v>
      </c>
      <c r="BO22" s="1163">
        <f t="shared" si="1"/>
        <v>0.5</v>
      </c>
      <c r="BP22" s="888">
        <v>0.4</v>
      </c>
      <c r="BQ22" s="237" t="s">
        <v>792</v>
      </c>
      <c r="BR22" s="197" t="s">
        <v>791</v>
      </c>
      <c r="BS22" s="888">
        <v>0.09</v>
      </c>
      <c r="BT22" s="237" t="s">
        <v>779</v>
      </c>
      <c r="BU22" s="886" t="s">
        <v>778</v>
      </c>
      <c r="BV22" s="888">
        <v>0.01</v>
      </c>
      <c r="BW22" s="1163">
        <f t="shared" si="2"/>
        <v>0.5</v>
      </c>
      <c r="BX22" s="206"/>
      <c r="BY22" s="1235" t="str">
        <f>IF(VLOOKUP($A22,'EZ list'!$B$4:$H$460,4,FALSE)="","","Yes")</f>
        <v/>
      </c>
      <c r="BZ22" s="1236" t="s">
        <v>913</v>
      </c>
      <c r="CA22" s="1229">
        <v>0.68700000000000006</v>
      </c>
      <c r="CB22" s="1205" t="s">
        <v>1006</v>
      </c>
      <c r="CC22" s="1205" t="s">
        <v>792</v>
      </c>
      <c r="CD22" s="1205" t="s">
        <v>791</v>
      </c>
      <c r="CE22" s="1205">
        <v>0.59</v>
      </c>
      <c r="CF22" s="1205" t="s">
        <v>779</v>
      </c>
      <c r="CG22" s="1205" t="s">
        <v>778</v>
      </c>
      <c r="CH22" s="1205">
        <v>0.01</v>
      </c>
      <c r="CI22" s="1161"/>
    </row>
    <row r="23" spans="1:87" s="197" customFormat="1" ht="15.75" customHeight="1" x14ac:dyDescent="0.25">
      <c r="A23" s="886" t="s">
        <v>131</v>
      </c>
      <c r="B23" s="886" t="s">
        <v>831</v>
      </c>
      <c r="C23" s="1459">
        <v>0.49</v>
      </c>
      <c r="D23" s="237" t="s">
        <v>666</v>
      </c>
      <c r="E23" s="886" t="s">
        <v>665</v>
      </c>
      <c r="F23" s="237">
        <v>0</v>
      </c>
      <c r="G23" s="886" t="s">
        <v>673</v>
      </c>
      <c r="H23" s="886" t="s">
        <v>672</v>
      </c>
      <c r="I23" s="237">
        <v>0.01</v>
      </c>
      <c r="J23" s="1460">
        <v>0.5</v>
      </c>
      <c r="K23" s="237">
        <v>0.49</v>
      </c>
      <c r="L23" s="237" t="s">
        <v>666</v>
      </c>
      <c r="M23" s="886" t="s">
        <v>665</v>
      </c>
      <c r="N23" s="237">
        <v>0</v>
      </c>
      <c r="O23" s="886" t="s">
        <v>673</v>
      </c>
      <c r="P23" s="886" t="s">
        <v>672</v>
      </c>
      <c r="Q23" s="237">
        <v>0.01</v>
      </c>
      <c r="R23" s="237">
        <v>0.5</v>
      </c>
      <c r="S23" s="887">
        <v>0.49</v>
      </c>
      <c r="T23" s="886" t="s">
        <v>666</v>
      </c>
      <c r="U23" s="886" t="s">
        <v>665</v>
      </c>
      <c r="V23" s="888">
        <v>0</v>
      </c>
      <c r="W23" s="886" t="s">
        <v>673</v>
      </c>
      <c r="X23" s="886" t="s">
        <v>672</v>
      </c>
      <c r="Y23" s="888">
        <v>0.01</v>
      </c>
      <c r="Z23" s="889">
        <v>0.5</v>
      </c>
      <c r="AA23" s="887">
        <v>0.49</v>
      </c>
      <c r="AB23" s="886" t="s">
        <v>666</v>
      </c>
      <c r="AC23" s="886" t="s">
        <v>665</v>
      </c>
      <c r="AD23" s="888">
        <v>0</v>
      </c>
      <c r="AE23" s="886" t="s">
        <v>673</v>
      </c>
      <c r="AF23" s="886" t="s">
        <v>672</v>
      </c>
      <c r="AG23" s="888">
        <v>0.01</v>
      </c>
      <c r="AH23" s="889">
        <v>0.5</v>
      </c>
      <c r="AI23" s="887">
        <v>0.49</v>
      </c>
      <c r="AJ23" s="886" t="s">
        <v>666</v>
      </c>
      <c r="AK23" s="886" t="s">
        <v>665</v>
      </c>
      <c r="AL23" s="888">
        <v>0</v>
      </c>
      <c r="AM23" s="886" t="s">
        <v>673</v>
      </c>
      <c r="AN23" s="886" t="s">
        <v>672</v>
      </c>
      <c r="AO23" s="888">
        <v>0.01</v>
      </c>
      <c r="AP23" s="889">
        <v>0.5</v>
      </c>
      <c r="AQ23" s="887">
        <v>0.73499999999999999</v>
      </c>
      <c r="AR23" s="718" t="s">
        <v>666</v>
      </c>
      <c r="AS23" s="891" t="s">
        <v>665</v>
      </c>
      <c r="AT23" s="888">
        <v>0</v>
      </c>
      <c r="AU23" s="891" t="s">
        <v>673</v>
      </c>
      <c r="AV23" s="891" t="s">
        <v>672</v>
      </c>
      <c r="AW23" s="888">
        <v>1.4999999999999999E-2</v>
      </c>
      <c r="AX23" s="889">
        <v>0.75</v>
      </c>
      <c r="AY23" s="893">
        <v>0.49</v>
      </c>
      <c r="AZ23" s="894" t="s">
        <v>666</v>
      </c>
      <c r="BA23" s="894" t="s">
        <v>665</v>
      </c>
      <c r="BB23" s="893">
        <v>0</v>
      </c>
      <c r="BC23" s="894" t="s">
        <v>673</v>
      </c>
      <c r="BD23" s="894" t="s">
        <v>672</v>
      </c>
      <c r="BE23" s="893">
        <v>0.01</v>
      </c>
      <c r="BF23" s="1159">
        <f t="shared" si="0"/>
        <v>0.5</v>
      </c>
      <c r="BG23" s="1158"/>
      <c r="BH23" s="888">
        <v>0.49</v>
      </c>
      <c r="BI23" s="237" t="s">
        <v>666</v>
      </c>
      <c r="BJ23" s="197" t="s">
        <v>665</v>
      </c>
      <c r="BK23" s="888">
        <v>0</v>
      </c>
      <c r="BL23" s="237" t="s">
        <v>673</v>
      </c>
      <c r="BM23" s="886" t="s">
        <v>672</v>
      </c>
      <c r="BN23" s="888">
        <v>0.01</v>
      </c>
      <c r="BO23" s="1163">
        <f t="shared" si="1"/>
        <v>0.5</v>
      </c>
      <c r="BP23" s="888">
        <v>0.49</v>
      </c>
      <c r="BQ23" s="237" t="s">
        <v>666</v>
      </c>
      <c r="BR23" s="197" t="s">
        <v>665</v>
      </c>
      <c r="BS23" s="888">
        <v>0</v>
      </c>
      <c r="BT23" s="237" t="s">
        <v>673</v>
      </c>
      <c r="BU23" s="886" t="s">
        <v>672</v>
      </c>
      <c r="BV23" s="888">
        <v>0.01</v>
      </c>
      <c r="BW23" s="1163">
        <f t="shared" si="2"/>
        <v>0.5</v>
      </c>
      <c r="BX23" s="206"/>
      <c r="BY23" s="1235" t="str">
        <f>IF(VLOOKUP($A23,'EZ list'!$B$4:$H$460,4,FALSE)="","","Yes")</f>
        <v/>
      </c>
      <c r="BZ23" s="1236" t="s">
        <v>914</v>
      </c>
      <c r="CA23" s="1229">
        <v>0.629</v>
      </c>
      <c r="CB23" s="1205" t="s">
        <v>914</v>
      </c>
      <c r="CC23" s="1205" t="s">
        <v>666</v>
      </c>
      <c r="CD23" s="1205" t="s">
        <v>665</v>
      </c>
      <c r="CE23" s="1205">
        <v>0</v>
      </c>
      <c r="CF23" s="1205" t="s">
        <v>673</v>
      </c>
      <c r="CG23" s="1205" t="s">
        <v>672</v>
      </c>
      <c r="CH23" s="1205">
        <v>0.01</v>
      </c>
      <c r="CI23" s="1161"/>
    </row>
    <row r="24" spans="1:87" s="197" customFormat="1" ht="15.75" customHeight="1" x14ac:dyDescent="0.25">
      <c r="A24" s="886" t="s">
        <v>133</v>
      </c>
      <c r="B24" s="886" t="s">
        <v>830</v>
      </c>
      <c r="C24" s="1459">
        <v>0.49</v>
      </c>
      <c r="D24" s="237" t="s">
        <v>666</v>
      </c>
      <c r="E24" s="886" t="s">
        <v>665</v>
      </c>
      <c r="F24" s="237">
        <v>0</v>
      </c>
      <c r="G24" s="886" t="s">
        <v>673</v>
      </c>
      <c r="H24" s="886" t="s">
        <v>672</v>
      </c>
      <c r="I24" s="237">
        <v>0.01</v>
      </c>
      <c r="J24" s="1460">
        <v>0.5</v>
      </c>
      <c r="K24" s="237">
        <v>0.49</v>
      </c>
      <c r="L24" s="237" t="s">
        <v>666</v>
      </c>
      <c r="M24" s="886" t="s">
        <v>665</v>
      </c>
      <c r="N24" s="237">
        <v>0</v>
      </c>
      <c r="O24" s="886" t="s">
        <v>673</v>
      </c>
      <c r="P24" s="886" t="s">
        <v>672</v>
      </c>
      <c r="Q24" s="237">
        <v>0.01</v>
      </c>
      <c r="R24" s="237">
        <v>0.5</v>
      </c>
      <c r="S24" s="887">
        <v>0.49</v>
      </c>
      <c r="T24" s="886" t="s">
        <v>666</v>
      </c>
      <c r="U24" s="886" t="s">
        <v>665</v>
      </c>
      <c r="V24" s="888">
        <v>0</v>
      </c>
      <c r="W24" s="886" t="s">
        <v>673</v>
      </c>
      <c r="X24" s="886" t="s">
        <v>672</v>
      </c>
      <c r="Y24" s="888">
        <v>0.01</v>
      </c>
      <c r="Z24" s="889">
        <v>0.5</v>
      </c>
      <c r="AA24" s="887">
        <v>0.49</v>
      </c>
      <c r="AB24" s="886" t="s">
        <v>666</v>
      </c>
      <c r="AC24" s="886" t="s">
        <v>665</v>
      </c>
      <c r="AD24" s="888">
        <v>0</v>
      </c>
      <c r="AE24" s="886" t="s">
        <v>673</v>
      </c>
      <c r="AF24" s="886" t="s">
        <v>672</v>
      </c>
      <c r="AG24" s="888">
        <v>0.01</v>
      </c>
      <c r="AH24" s="889">
        <v>0.5</v>
      </c>
      <c r="AI24" s="887">
        <v>0.49</v>
      </c>
      <c r="AJ24" s="886" t="s">
        <v>666</v>
      </c>
      <c r="AK24" s="886" t="s">
        <v>665</v>
      </c>
      <c r="AL24" s="888">
        <v>0</v>
      </c>
      <c r="AM24" s="886" t="s">
        <v>673</v>
      </c>
      <c r="AN24" s="886" t="s">
        <v>672</v>
      </c>
      <c r="AO24" s="888">
        <v>0.01</v>
      </c>
      <c r="AP24" s="889">
        <v>0.5</v>
      </c>
      <c r="AQ24" s="887">
        <v>0.73499999999999999</v>
      </c>
      <c r="AR24" s="718" t="s">
        <v>666</v>
      </c>
      <c r="AS24" s="891" t="s">
        <v>665</v>
      </c>
      <c r="AT24" s="888">
        <v>0</v>
      </c>
      <c r="AU24" s="891" t="s">
        <v>673</v>
      </c>
      <c r="AV24" s="891" t="s">
        <v>672</v>
      </c>
      <c r="AW24" s="888">
        <v>1.4999999999999999E-2</v>
      </c>
      <c r="AX24" s="889">
        <v>0.75</v>
      </c>
      <c r="AY24" s="893">
        <v>0.49</v>
      </c>
      <c r="AZ24" s="894" t="s">
        <v>666</v>
      </c>
      <c r="BA24" s="894" t="s">
        <v>665</v>
      </c>
      <c r="BB24" s="893">
        <v>0</v>
      </c>
      <c r="BC24" s="894" t="s">
        <v>673</v>
      </c>
      <c r="BD24" s="894" t="s">
        <v>672</v>
      </c>
      <c r="BE24" s="893">
        <v>0.01</v>
      </c>
      <c r="BF24" s="1159">
        <f t="shared" si="0"/>
        <v>0.5</v>
      </c>
      <c r="BG24" s="1158"/>
      <c r="BH24" s="888">
        <v>0.49</v>
      </c>
      <c r="BI24" s="237" t="s">
        <v>666</v>
      </c>
      <c r="BJ24" s="197" t="s">
        <v>665</v>
      </c>
      <c r="BK24" s="888">
        <v>0</v>
      </c>
      <c r="BL24" s="237" t="s">
        <v>673</v>
      </c>
      <c r="BM24" s="886" t="s">
        <v>672</v>
      </c>
      <c r="BN24" s="888">
        <v>0.01</v>
      </c>
      <c r="BO24" s="1163">
        <f t="shared" si="1"/>
        <v>0.5</v>
      </c>
      <c r="BP24" s="888">
        <v>0.49</v>
      </c>
      <c r="BQ24" s="237" t="s">
        <v>666</v>
      </c>
      <c r="BR24" s="197" t="s">
        <v>665</v>
      </c>
      <c r="BS24" s="888">
        <v>0</v>
      </c>
      <c r="BT24" s="237" t="s">
        <v>673</v>
      </c>
      <c r="BU24" s="886" t="s">
        <v>672</v>
      </c>
      <c r="BV24" s="888">
        <v>0.01</v>
      </c>
      <c r="BW24" s="1163">
        <f t="shared" si="2"/>
        <v>0.5</v>
      </c>
      <c r="BX24" s="206"/>
      <c r="BY24" s="1235" t="str">
        <f>IF(VLOOKUP($A24,'EZ list'!$B$4:$H$460,4,FALSE)="","","Yes")</f>
        <v>Yes</v>
      </c>
      <c r="BZ24" s="1236" t="s">
        <v>914</v>
      </c>
      <c r="CA24" s="1229">
        <v>0.64</v>
      </c>
      <c r="CB24" s="1205" t="s">
        <v>914</v>
      </c>
      <c r="CC24" s="1205" t="s">
        <v>666</v>
      </c>
      <c r="CD24" s="1205" t="s">
        <v>665</v>
      </c>
      <c r="CE24" s="1205">
        <v>0</v>
      </c>
      <c r="CF24" s="1205" t="s">
        <v>673</v>
      </c>
      <c r="CG24" s="1205" t="s">
        <v>672</v>
      </c>
      <c r="CH24" s="1205">
        <v>0.01</v>
      </c>
      <c r="CI24" s="1161"/>
    </row>
    <row r="25" spans="1:87" s="197" customFormat="1" ht="15.75" customHeight="1" x14ac:dyDescent="0.25">
      <c r="A25" s="886" t="s">
        <v>135</v>
      </c>
      <c r="B25" s="886" t="s">
        <v>134</v>
      </c>
      <c r="C25" s="1459">
        <v>0.4</v>
      </c>
      <c r="D25" s="237" t="s">
        <v>769</v>
      </c>
      <c r="E25" s="886" t="s">
        <v>768</v>
      </c>
      <c r="F25" s="237">
        <v>0.09</v>
      </c>
      <c r="G25" s="886" t="s">
        <v>767</v>
      </c>
      <c r="H25" s="886" t="s">
        <v>766</v>
      </c>
      <c r="I25" s="237">
        <v>0.01</v>
      </c>
      <c r="J25" s="1460">
        <v>0.5</v>
      </c>
      <c r="K25" s="237">
        <v>0.4</v>
      </c>
      <c r="L25" s="237" t="s">
        <v>769</v>
      </c>
      <c r="M25" s="886" t="s">
        <v>768</v>
      </c>
      <c r="N25" s="237">
        <v>0.09</v>
      </c>
      <c r="O25" s="886" t="s">
        <v>767</v>
      </c>
      <c r="P25" s="886" t="s">
        <v>766</v>
      </c>
      <c r="Q25" s="237">
        <v>0.01</v>
      </c>
      <c r="R25" s="237">
        <v>0.5</v>
      </c>
      <c r="S25" s="887">
        <v>0.4</v>
      </c>
      <c r="T25" s="886" t="s">
        <v>769</v>
      </c>
      <c r="U25" s="886" t="s">
        <v>768</v>
      </c>
      <c r="V25" s="888">
        <v>0.09</v>
      </c>
      <c r="W25" s="886" t="s">
        <v>767</v>
      </c>
      <c r="X25" s="886" t="s">
        <v>766</v>
      </c>
      <c r="Y25" s="888">
        <v>0.01</v>
      </c>
      <c r="Z25" s="889">
        <v>0.5</v>
      </c>
      <c r="AA25" s="887">
        <v>0.4</v>
      </c>
      <c r="AB25" s="886" t="s">
        <v>769</v>
      </c>
      <c r="AC25" s="886" t="s">
        <v>768</v>
      </c>
      <c r="AD25" s="888">
        <v>0.09</v>
      </c>
      <c r="AE25" s="886" t="s">
        <v>767</v>
      </c>
      <c r="AF25" s="886" t="s">
        <v>766</v>
      </c>
      <c r="AG25" s="888">
        <v>0.01</v>
      </c>
      <c r="AH25" s="889">
        <v>0.5</v>
      </c>
      <c r="AI25" s="887">
        <v>0.4</v>
      </c>
      <c r="AJ25" s="886" t="s">
        <v>769</v>
      </c>
      <c r="AK25" s="886" t="s">
        <v>768</v>
      </c>
      <c r="AL25" s="888">
        <v>0.09</v>
      </c>
      <c r="AM25" s="886" t="s">
        <v>767</v>
      </c>
      <c r="AN25" s="886" t="s">
        <v>766</v>
      </c>
      <c r="AO25" s="888">
        <v>0.01</v>
      </c>
      <c r="AP25" s="889">
        <v>0.5</v>
      </c>
      <c r="AQ25" s="887">
        <v>0.4</v>
      </c>
      <c r="AR25" s="718" t="s">
        <v>769</v>
      </c>
      <c r="AS25" s="891" t="s">
        <v>768</v>
      </c>
      <c r="AT25" s="888">
        <v>0.09</v>
      </c>
      <c r="AU25" s="891" t="s">
        <v>767</v>
      </c>
      <c r="AV25" s="891" t="s">
        <v>766</v>
      </c>
      <c r="AW25" s="888">
        <v>0.01</v>
      </c>
      <c r="AX25" s="889">
        <v>0.5</v>
      </c>
      <c r="AY25" s="893">
        <v>0.5</v>
      </c>
      <c r="AZ25" s="894" t="s">
        <v>769</v>
      </c>
      <c r="BA25" s="894" t="s">
        <v>768</v>
      </c>
      <c r="BB25" s="893">
        <v>0.49</v>
      </c>
      <c r="BC25" s="894" t="s">
        <v>767</v>
      </c>
      <c r="BD25" s="894" t="s">
        <v>766</v>
      </c>
      <c r="BE25" s="893">
        <v>0.01</v>
      </c>
      <c r="BF25" s="1159">
        <f t="shared" si="0"/>
        <v>1</v>
      </c>
      <c r="BG25" s="1158"/>
      <c r="BH25" s="888">
        <v>0.4</v>
      </c>
      <c r="BI25" s="237" t="s">
        <v>769</v>
      </c>
      <c r="BJ25" s="197" t="s">
        <v>768</v>
      </c>
      <c r="BK25" s="888">
        <v>0.09</v>
      </c>
      <c r="BL25" s="237" t="s">
        <v>767</v>
      </c>
      <c r="BM25" s="886" t="s">
        <v>766</v>
      </c>
      <c r="BN25" s="888">
        <v>0.01</v>
      </c>
      <c r="BO25" s="1163">
        <f t="shared" si="1"/>
        <v>0.5</v>
      </c>
      <c r="BP25" s="888">
        <v>0.4</v>
      </c>
      <c r="BQ25" s="237" t="s">
        <v>769</v>
      </c>
      <c r="BR25" s="197" t="s">
        <v>768</v>
      </c>
      <c r="BS25" s="888">
        <v>0.09</v>
      </c>
      <c r="BT25" s="237" t="s">
        <v>767</v>
      </c>
      <c r="BU25" s="886" t="s">
        <v>766</v>
      </c>
      <c r="BV25" s="888">
        <v>0.01</v>
      </c>
      <c r="BW25" s="1163">
        <f t="shared" si="2"/>
        <v>0.5</v>
      </c>
      <c r="BX25" s="206"/>
      <c r="BY25" s="1235" t="str">
        <f>IF(VLOOKUP($A25,'EZ list'!$B$4:$H$460,4,FALSE)="","","Yes")</f>
        <v/>
      </c>
      <c r="BZ25" s="1236" t="s">
        <v>913</v>
      </c>
      <c r="CA25" s="1229">
        <v>0.64900000000000002</v>
      </c>
      <c r="CB25" s="1205" t="s">
        <v>1006</v>
      </c>
      <c r="CC25" s="1205" t="s">
        <v>769</v>
      </c>
      <c r="CD25" s="1205" t="s">
        <v>768</v>
      </c>
      <c r="CE25" s="1205">
        <v>0.59</v>
      </c>
      <c r="CF25" s="1205" t="s">
        <v>767</v>
      </c>
      <c r="CG25" s="1205" t="s">
        <v>766</v>
      </c>
      <c r="CH25" s="1205">
        <v>0.01</v>
      </c>
      <c r="CI25" s="1161"/>
    </row>
    <row r="26" spans="1:87" s="197" customFormat="1" ht="15.75" customHeight="1" x14ac:dyDescent="0.25">
      <c r="A26" s="886" t="s">
        <v>137</v>
      </c>
      <c r="B26" s="886" t="s">
        <v>136</v>
      </c>
      <c r="C26" s="1459">
        <v>0.99</v>
      </c>
      <c r="D26" s="237" t="s">
        <v>666</v>
      </c>
      <c r="E26" s="886" t="s">
        <v>683</v>
      </c>
      <c r="F26" s="237">
        <v>0</v>
      </c>
      <c r="G26" s="886" t="s">
        <v>1284</v>
      </c>
      <c r="H26" s="886" t="s">
        <v>1270</v>
      </c>
      <c r="I26" s="237">
        <v>0.01</v>
      </c>
      <c r="J26" s="1460">
        <v>1</v>
      </c>
      <c r="K26" s="237">
        <v>0.99</v>
      </c>
      <c r="L26" s="237" t="s">
        <v>666</v>
      </c>
      <c r="M26" s="886" t="s">
        <v>683</v>
      </c>
      <c r="N26" s="237">
        <v>0</v>
      </c>
      <c r="O26" s="886" t="s">
        <v>1284</v>
      </c>
      <c r="P26" s="886" t="s">
        <v>1270</v>
      </c>
      <c r="Q26" s="237">
        <v>0.01</v>
      </c>
      <c r="R26" s="237">
        <v>1</v>
      </c>
      <c r="S26" s="887">
        <v>0.99</v>
      </c>
      <c r="T26" s="886" t="s">
        <v>666</v>
      </c>
      <c r="U26" s="886" t="s">
        <v>683</v>
      </c>
      <c r="V26" s="888">
        <v>0</v>
      </c>
      <c r="W26" s="886" t="s">
        <v>1284</v>
      </c>
      <c r="X26" s="886" t="s">
        <v>1270</v>
      </c>
      <c r="Y26" s="888">
        <v>0.01</v>
      </c>
      <c r="Z26" s="889">
        <v>1</v>
      </c>
      <c r="AA26" s="887">
        <v>0.99</v>
      </c>
      <c r="AB26" s="886" t="s">
        <v>666</v>
      </c>
      <c r="AC26" s="886" t="s">
        <v>683</v>
      </c>
      <c r="AD26" s="888">
        <v>0</v>
      </c>
      <c r="AE26" s="886" t="s">
        <v>1284</v>
      </c>
      <c r="AF26" s="886" t="s">
        <v>1270</v>
      </c>
      <c r="AG26" s="888">
        <v>0.01</v>
      </c>
      <c r="AH26" s="889">
        <v>1</v>
      </c>
      <c r="AI26" s="887">
        <v>0.99</v>
      </c>
      <c r="AJ26" s="886" t="s">
        <v>666</v>
      </c>
      <c r="AK26" s="886" t="s">
        <v>683</v>
      </c>
      <c r="AL26" s="888">
        <v>0</v>
      </c>
      <c r="AM26" s="886" t="s">
        <v>1284</v>
      </c>
      <c r="AN26" s="886" t="s">
        <v>1270</v>
      </c>
      <c r="AO26" s="888">
        <v>0.01</v>
      </c>
      <c r="AP26" s="889">
        <v>1</v>
      </c>
      <c r="AQ26" s="887">
        <v>0.99</v>
      </c>
      <c r="AR26" s="718" t="s">
        <v>666</v>
      </c>
      <c r="AS26" s="891" t="s">
        <v>683</v>
      </c>
      <c r="AT26" s="888">
        <v>0</v>
      </c>
      <c r="AU26" s="891" t="s">
        <v>1284</v>
      </c>
      <c r="AV26" s="891" t="s">
        <v>1270</v>
      </c>
      <c r="AW26" s="888">
        <v>0.01</v>
      </c>
      <c r="AX26" s="889">
        <v>1</v>
      </c>
      <c r="AY26" s="893">
        <v>0.99</v>
      </c>
      <c r="AZ26" s="894" t="s">
        <v>666</v>
      </c>
      <c r="BA26" s="894" t="s">
        <v>683</v>
      </c>
      <c r="BB26" s="893">
        <v>0</v>
      </c>
      <c r="BC26" s="894" t="s">
        <v>699</v>
      </c>
      <c r="BD26" s="894" t="s">
        <v>698</v>
      </c>
      <c r="BE26" s="893">
        <v>0.01</v>
      </c>
      <c r="BF26" s="1159">
        <f t="shared" si="0"/>
        <v>1</v>
      </c>
      <c r="BG26" s="1158"/>
      <c r="BH26" s="888">
        <v>0.99</v>
      </c>
      <c r="BI26" s="237" t="s">
        <v>666</v>
      </c>
      <c r="BJ26" s="197" t="s">
        <v>683</v>
      </c>
      <c r="BK26" s="888">
        <v>0</v>
      </c>
      <c r="BL26" s="237" t="s">
        <v>699</v>
      </c>
      <c r="BM26" s="886" t="s">
        <v>698</v>
      </c>
      <c r="BN26" s="888">
        <v>0.01</v>
      </c>
      <c r="BO26" s="1163">
        <f t="shared" si="1"/>
        <v>1</v>
      </c>
      <c r="BP26" s="888">
        <v>0.49</v>
      </c>
      <c r="BQ26" s="237" t="s">
        <v>666</v>
      </c>
      <c r="BR26" s="197" t="s">
        <v>683</v>
      </c>
      <c r="BS26" s="888">
        <v>0</v>
      </c>
      <c r="BT26" s="237" t="s">
        <v>699</v>
      </c>
      <c r="BU26" s="886" t="s">
        <v>698</v>
      </c>
      <c r="BV26" s="888">
        <v>0.01</v>
      </c>
      <c r="BW26" s="1163">
        <f t="shared" si="2"/>
        <v>0.5</v>
      </c>
      <c r="BX26" s="206"/>
      <c r="BY26" s="1235" t="str">
        <f>IF(VLOOKUP($A26,'EZ list'!$B$4:$H$460,4,FALSE)="","","Yes")</f>
        <v/>
      </c>
      <c r="BZ26" s="1236" t="s">
        <v>914</v>
      </c>
      <c r="CA26" s="1229">
        <v>0.65500000000000003</v>
      </c>
      <c r="CB26" s="1205" t="s">
        <v>1006</v>
      </c>
      <c r="CC26" s="1205" t="s">
        <v>666</v>
      </c>
      <c r="CD26" s="1205" t="s">
        <v>683</v>
      </c>
      <c r="CE26" s="1205">
        <v>0</v>
      </c>
      <c r="CF26" s="1205" t="s">
        <v>699</v>
      </c>
      <c r="CG26" s="1205" t="s">
        <v>698</v>
      </c>
      <c r="CH26" s="1205">
        <v>0.01</v>
      </c>
      <c r="CI26" s="1161"/>
    </row>
    <row r="27" spans="1:87" s="197" customFormat="1" ht="15.75" customHeight="1" x14ac:dyDescent="0.25">
      <c r="A27" s="886" t="s">
        <v>139</v>
      </c>
      <c r="B27" s="886" t="s">
        <v>138</v>
      </c>
      <c r="C27" s="1459">
        <v>0.4</v>
      </c>
      <c r="D27" s="237" t="s">
        <v>711</v>
      </c>
      <c r="E27" s="886" t="s">
        <v>710</v>
      </c>
      <c r="F27" s="237">
        <v>0.1</v>
      </c>
      <c r="G27" s="886" t="s">
        <v>666</v>
      </c>
      <c r="H27" s="886" t="s">
        <v>678</v>
      </c>
      <c r="I27" s="237">
        <v>0</v>
      </c>
      <c r="J27" s="1460">
        <v>0.5</v>
      </c>
      <c r="K27" s="237">
        <v>0.4</v>
      </c>
      <c r="L27" s="237" t="s">
        <v>711</v>
      </c>
      <c r="M27" s="886" t="s">
        <v>710</v>
      </c>
      <c r="N27" s="237">
        <v>0.1</v>
      </c>
      <c r="O27" s="886" t="s">
        <v>666</v>
      </c>
      <c r="P27" s="886" t="s">
        <v>678</v>
      </c>
      <c r="Q27" s="237">
        <v>0</v>
      </c>
      <c r="R27" s="237">
        <v>0.5</v>
      </c>
      <c r="S27" s="887">
        <v>0.4</v>
      </c>
      <c r="T27" s="886" t="s">
        <v>711</v>
      </c>
      <c r="U27" s="886" t="s">
        <v>710</v>
      </c>
      <c r="V27" s="888">
        <v>0.1</v>
      </c>
      <c r="W27" s="886" t="s">
        <v>666</v>
      </c>
      <c r="X27" s="886" t="s">
        <v>678</v>
      </c>
      <c r="Y27" s="888">
        <v>0</v>
      </c>
      <c r="Z27" s="889">
        <v>0.5</v>
      </c>
      <c r="AA27" s="887">
        <v>0.4</v>
      </c>
      <c r="AB27" s="886" t="s">
        <v>711</v>
      </c>
      <c r="AC27" s="886" t="s">
        <v>710</v>
      </c>
      <c r="AD27" s="888">
        <v>0.1</v>
      </c>
      <c r="AE27" s="886" t="s">
        <v>666</v>
      </c>
      <c r="AF27" s="886" t="s">
        <v>678</v>
      </c>
      <c r="AG27" s="888">
        <v>0</v>
      </c>
      <c r="AH27" s="889">
        <v>0.5</v>
      </c>
      <c r="AI27" s="887">
        <v>0.4</v>
      </c>
      <c r="AJ27" s="886" t="s">
        <v>711</v>
      </c>
      <c r="AK27" s="886" t="s">
        <v>710</v>
      </c>
      <c r="AL27" s="888">
        <v>0.1</v>
      </c>
      <c r="AM27" s="886" t="s">
        <v>666</v>
      </c>
      <c r="AN27" s="886" t="s">
        <v>678</v>
      </c>
      <c r="AO27" s="888">
        <v>0</v>
      </c>
      <c r="AP27" s="889">
        <v>0.5</v>
      </c>
      <c r="AQ27" s="887">
        <v>0.4</v>
      </c>
      <c r="AR27" s="718" t="s">
        <v>711</v>
      </c>
      <c r="AS27" s="891" t="s">
        <v>710</v>
      </c>
      <c r="AT27" s="888">
        <v>0.1</v>
      </c>
      <c r="AU27" s="891" t="s">
        <v>666</v>
      </c>
      <c r="AV27" s="891" t="s">
        <v>678</v>
      </c>
      <c r="AW27" s="888">
        <v>0</v>
      </c>
      <c r="AX27" s="889">
        <v>0.5</v>
      </c>
      <c r="AY27" s="893">
        <v>0.6</v>
      </c>
      <c r="AZ27" s="894" t="s">
        <v>711</v>
      </c>
      <c r="BA27" s="894" t="s">
        <v>710</v>
      </c>
      <c r="BB27" s="893">
        <v>0.4</v>
      </c>
      <c r="BC27" s="894" t="s">
        <v>666</v>
      </c>
      <c r="BD27" s="894" t="s">
        <v>678</v>
      </c>
      <c r="BE27" s="893">
        <v>0</v>
      </c>
      <c r="BF27" s="1159">
        <f t="shared" si="0"/>
        <v>1</v>
      </c>
      <c r="BG27" s="1158"/>
      <c r="BH27" s="888">
        <v>0.4</v>
      </c>
      <c r="BI27" s="237" t="s">
        <v>711</v>
      </c>
      <c r="BJ27" s="197" t="s">
        <v>710</v>
      </c>
      <c r="BK27" s="888">
        <v>0.1</v>
      </c>
      <c r="BL27" s="237" t="s">
        <v>666</v>
      </c>
      <c r="BM27" s="886" t="s">
        <v>678</v>
      </c>
      <c r="BN27" s="888">
        <v>0</v>
      </c>
      <c r="BO27" s="1163">
        <f t="shared" si="1"/>
        <v>0.5</v>
      </c>
      <c r="BP27" s="888">
        <v>0.4</v>
      </c>
      <c r="BQ27" s="237" t="s">
        <v>711</v>
      </c>
      <c r="BR27" s="197" t="s">
        <v>710</v>
      </c>
      <c r="BS27" s="888">
        <v>0.1</v>
      </c>
      <c r="BT27" s="237" t="s">
        <v>666</v>
      </c>
      <c r="BU27" s="886" t="s">
        <v>678</v>
      </c>
      <c r="BV27" s="888">
        <v>0</v>
      </c>
      <c r="BW27" s="1163">
        <f t="shared" si="2"/>
        <v>0.5</v>
      </c>
      <c r="BX27" s="206"/>
      <c r="BY27" s="1235" t="str">
        <f>IF(VLOOKUP($A27,'EZ list'!$B$4:$H$460,4,FALSE)="","","Yes")</f>
        <v/>
      </c>
      <c r="BZ27" s="1236" t="s">
        <v>913</v>
      </c>
      <c r="CA27" s="1229">
        <v>0.66300000000000003</v>
      </c>
      <c r="CB27" s="1205" t="s">
        <v>1006</v>
      </c>
      <c r="CC27" s="1205" t="s">
        <v>711</v>
      </c>
      <c r="CD27" s="1205" t="s">
        <v>710</v>
      </c>
      <c r="CE27" s="1205">
        <v>0.6</v>
      </c>
      <c r="CF27" s="1205" t="s">
        <v>666</v>
      </c>
      <c r="CG27" s="1205" t="s">
        <v>678</v>
      </c>
      <c r="CH27" s="1205">
        <v>0</v>
      </c>
      <c r="CI27" s="1161"/>
    </row>
    <row r="28" spans="1:87" s="197" customFormat="1" ht="15.75" customHeight="1" x14ac:dyDescent="0.25">
      <c r="A28" s="886" t="s">
        <v>1240</v>
      </c>
      <c r="B28" s="886" t="s">
        <v>7062</v>
      </c>
      <c r="C28" s="1459">
        <v>0.49</v>
      </c>
      <c r="D28" s="237" t="s">
        <v>666</v>
      </c>
      <c r="E28" s="886" t="s">
        <v>665</v>
      </c>
      <c r="F28" s="237">
        <v>0</v>
      </c>
      <c r="G28" s="886" t="s">
        <v>1211</v>
      </c>
      <c r="H28" s="886" t="s">
        <v>1321</v>
      </c>
      <c r="I28" s="237">
        <v>0.01</v>
      </c>
      <c r="J28" s="1460">
        <v>0.5</v>
      </c>
      <c r="K28" s="237">
        <v>0.49</v>
      </c>
      <c r="L28" s="237" t="s">
        <v>666</v>
      </c>
      <c r="M28" s="886" t="s">
        <v>665</v>
      </c>
      <c r="N28" s="237">
        <v>0</v>
      </c>
      <c r="O28" s="886" t="s">
        <v>1211</v>
      </c>
      <c r="P28" s="886" t="s">
        <v>1321</v>
      </c>
      <c r="Q28" s="237">
        <v>0.01</v>
      </c>
      <c r="R28" s="237">
        <v>0.5</v>
      </c>
      <c r="S28" s="887">
        <v>0.49</v>
      </c>
      <c r="T28" s="886" t="s">
        <v>666</v>
      </c>
      <c r="U28" s="886" t="s">
        <v>665</v>
      </c>
      <c r="V28" s="888">
        <v>0</v>
      </c>
      <c r="W28" s="886" t="s">
        <v>1211</v>
      </c>
      <c r="X28" s="886" t="s">
        <v>1321</v>
      </c>
      <c r="Y28" s="888">
        <v>0.01</v>
      </c>
      <c r="Z28" s="889">
        <v>0.5</v>
      </c>
      <c r="AA28" s="887">
        <v>0.49</v>
      </c>
      <c r="AB28" s="886" t="s">
        <v>666</v>
      </c>
      <c r="AC28" s="886" t="s">
        <v>665</v>
      </c>
      <c r="AD28" s="888">
        <v>0</v>
      </c>
      <c r="AE28" s="886" t="s">
        <v>1211</v>
      </c>
      <c r="AF28" s="886" t="s">
        <v>1321</v>
      </c>
      <c r="AG28" s="888">
        <v>0.01</v>
      </c>
      <c r="AH28" s="889">
        <v>0.5</v>
      </c>
      <c r="AI28" s="887">
        <v>0.49</v>
      </c>
      <c r="AJ28" s="886" t="s">
        <v>666</v>
      </c>
      <c r="AK28" s="886" t="s">
        <v>665</v>
      </c>
      <c r="AL28" s="888">
        <v>0</v>
      </c>
      <c r="AM28" s="886" t="s">
        <v>1211</v>
      </c>
      <c r="AN28" s="886" t="s">
        <v>1321</v>
      </c>
      <c r="AO28" s="888">
        <v>0.01</v>
      </c>
      <c r="AP28" s="889">
        <v>0.5</v>
      </c>
      <c r="AQ28" s="887">
        <v>0.49</v>
      </c>
      <c r="AR28" s="718" t="s">
        <v>666</v>
      </c>
      <c r="AS28" s="891" t="s">
        <v>665</v>
      </c>
      <c r="AT28" s="888">
        <v>0</v>
      </c>
      <c r="AU28" s="891" t="s">
        <v>1211</v>
      </c>
      <c r="AV28" s="891" t="s">
        <v>1210</v>
      </c>
      <c r="AW28" s="888">
        <v>0.01</v>
      </c>
      <c r="AX28" s="889">
        <v>0.5</v>
      </c>
      <c r="AY28" s="893">
        <v>0.49</v>
      </c>
      <c r="AZ28" s="894" t="s">
        <v>702</v>
      </c>
      <c r="BA28" s="894" t="s">
        <v>1273</v>
      </c>
      <c r="BB28" s="893">
        <v>0</v>
      </c>
      <c r="BC28" s="894" t="s">
        <v>1211</v>
      </c>
      <c r="BD28" s="894" t="s">
        <v>1210</v>
      </c>
      <c r="BE28" s="893">
        <v>0.01</v>
      </c>
      <c r="BF28" s="1159">
        <v>0.5</v>
      </c>
      <c r="BG28" s="1158"/>
      <c r="BH28" s="888">
        <v>0.49</v>
      </c>
      <c r="BI28" s="237" t="s">
        <v>702</v>
      </c>
      <c r="BJ28" s="197" t="s">
        <v>1273</v>
      </c>
      <c r="BK28" s="888">
        <v>0</v>
      </c>
      <c r="BL28" s="237" t="s">
        <v>701</v>
      </c>
      <c r="BM28" s="886" t="s">
        <v>700</v>
      </c>
      <c r="BN28" s="888">
        <v>0.01</v>
      </c>
      <c r="BO28" s="1163">
        <v>0.5</v>
      </c>
      <c r="BP28" s="888">
        <v>0.49</v>
      </c>
      <c r="BQ28" s="237" t="s">
        <v>702</v>
      </c>
      <c r="BR28" s="197" t="s">
        <v>1273</v>
      </c>
      <c r="BS28" s="888">
        <v>0</v>
      </c>
      <c r="BT28" s="237" t="s">
        <v>701</v>
      </c>
      <c r="BU28" s="886" t="s">
        <v>700</v>
      </c>
      <c r="BV28" s="888">
        <v>0.01</v>
      </c>
      <c r="BW28" s="1163">
        <v>0.5</v>
      </c>
      <c r="BX28" s="206"/>
      <c r="BY28" s="1235" t="str">
        <f>IF(VLOOKUP($A28,'EZ list'!$B$4:$H$460,4,FALSE)="","","Yes")</f>
        <v/>
      </c>
      <c r="BZ28" s="1236" t="s">
        <v>914</v>
      </c>
      <c r="CA28" s="1229">
        <v>0.69599999999999995</v>
      </c>
      <c r="CB28" s="1205" t="s">
        <v>1006</v>
      </c>
      <c r="CC28" s="1205" t="s">
        <v>666</v>
      </c>
      <c r="CD28" s="1205" t="s">
        <v>665</v>
      </c>
      <c r="CE28" s="1205">
        <v>0</v>
      </c>
      <c r="CF28" s="1205" t="s">
        <v>701</v>
      </c>
      <c r="CG28" s="1205" t="s">
        <v>700</v>
      </c>
      <c r="CH28" s="1205">
        <v>0.01</v>
      </c>
      <c r="CI28" s="1161"/>
    </row>
    <row r="29" spans="1:87" s="197" customFormat="1" ht="15.75" customHeight="1" x14ac:dyDescent="0.25">
      <c r="A29" s="886" t="s">
        <v>141</v>
      </c>
      <c r="B29" s="886" t="s">
        <v>829</v>
      </c>
      <c r="C29" s="1459">
        <v>0.49</v>
      </c>
      <c r="D29" s="237" t="s">
        <v>666</v>
      </c>
      <c r="E29" s="886" t="s">
        <v>665</v>
      </c>
      <c r="F29" s="237">
        <v>0</v>
      </c>
      <c r="G29" s="886" t="s">
        <v>685</v>
      </c>
      <c r="H29" s="886" t="s">
        <v>684</v>
      </c>
      <c r="I29" s="237">
        <v>0.01</v>
      </c>
      <c r="J29" s="1460">
        <v>0.5</v>
      </c>
      <c r="K29" s="237">
        <v>0.49</v>
      </c>
      <c r="L29" s="237" t="s">
        <v>666</v>
      </c>
      <c r="M29" s="886" t="s">
        <v>665</v>
      </c>
      <c r="N29" s="237">
        <v>0</v>
      </c>
      <c r="O29" s="886" t="s">
        <v>685</v>
      </c>
      <c r="P29" s="886" t="s">
        <v>684</v>
      </c>
      <c r="Q29" s="237">
        <v>0.01</v>
      </c>
      <c r="R29" s="237">
        <v>0.5</v>
      </c>
      <c r="S29" s="887">
        <v>0.49</v>
      </c>
      <c r="T29" s="886" t="s">
        <v>666</v>
      </c>
      <c r="U29" s="886" t="s">
        <v>665</v>
      </c>
      <c r="V29" s="888">
        <v>0</v>
      </c>
      <c r="W29" s="886" t="s">
        <v>685</v>
      </c>
      <c r="X29" s="886" t="s">
        <v>684</v>
      </c>
      <c r="Y29" s="888">
        <v>0.01</v>
      </c>
      <c r="Z29" s="889">
        <v>0.5</v>
      </c>
      <c r="AA29" s="887">
        <v>0.49</v>
      </c>
      <c r="AB29" s="886" t="s">
        <v>666</v>
      </c>
      <c r="AC29" s="886" t="s">
        <v>665</v>
      </c>
      <c r="AD29" s="888">
        <v>0</v>
      </c>
      <c r="AE29" s="886" t="s">
        <v>685</v>
      </c>
      <c r="AF29" s="886" t="s">
        <v>684</v>
      </c>
      <c r="AG29" s="888">
        <v>0.01</v>
      </c>
      <c r="AH29" s="889">
        <v>0.5</v>
      </c>
      <c r="AI29" s="887">
        <v>0.49</v>
      </c>
      <c r="AJ29" s="886" t="s">
        <v>666</v>
      </c>
      <c r="AK29" s="886" t="s">
        <v>665</v>
      </c>
      <c r="AL29" s="888">
        <v>0</v>
      </c>
      <c r="AM29" s="886" t="s">
        <v>685</v>
      </c>
      <c r="AN29" s="886" t="s">
        <v>684</v>
      </c>
      <c r="AO29" s="888">
        <v>0.01</v>
      </c>
      <c r="AP29" s="889">
        <v>0.5</v>
      </c>
      <c r="AQ29" s="887">
        <v>0.74</v>
      </c>
      <c r="AR29" s="718" t="s">
        <v>666</v>
      </c>
      <c r="AS29" s="891" t="s">
        <v>665</v>
      </c>
      <c r="AT29" s="888">
        <v>0</v>
      </c>
      <c r="AU29" s="891" t="s">
        <v>685</v>
      </c>
      <c r="AV29" s="891" t="s">
        <v>684</v>
      </c>
      <c r="AW29" s="888">
        <v>0.01</v>
      </c>
      <c r="AX29" s="889">
        <v>0.75</v>
      </c>
      <c r="AY29" s="893">
        <v>0.99</v>
      </c>
      <c r="AZ29" s="894" t="s">
        <v>666</v>
      </c>
      <c r="BA29" s="894" t="s">
        <v>665</v>
      </c>
      <c r="BB29" s="893">
        <v>0</v>
      </c>
      <c r="BC29" s="894" t="s">
        <v>685</v>
      </c>
      <c r="BD29" s="894" t="s">
        <v>684</v>
      </c>
      <c r="BE29" s="893">
        <v>0.01</v>
      </c>
      <c r="BF29" s="1159">
        <f t="shared" si="0"/>
        <v>1</v>
      </c>
      <c r="BG29" s="1158"/>
      <c r="BH29" s="888">
        <v>0.49</v>
      </c>
      <c r="BI29" s="237" t="s">
        <v>666</v>
      </c>
      <c r="BJ29" s="197" t="s">
        <v>665</v>
      </c>
      <c r="BK29" s="888">
        <v>0</v>
      </c>
      <c r="BL29" s="237" t="s">
        <v>685</v>
      </c>
      <c r="BM29" s="886" t="s">
        <v>684</v>
      </c>
      <c r="BN29" s="888">
        <v>0.01</v>
      </c>
      <c r="BO29" s="1163">
        <f t="shared" si="1"/>
        <v>0.5</v>
      </c>
      <c r="BP29" s="888">
        <v>0.49</v>
      </c>
      <c r="BQ29" s="237" t="s">
        <v>666</v>
      </c>
      <c r="BR29" s="197" t="s">
        <v>665</v>
      </c>
      <c r="BS29" s="888">
        <v>0</v>
      </c>
      <c r="BT29" s="237" t="s">
        <v>685</v>
      </c>
      <c r="BU29" s="886" t="s">
        <v>684</v>
      </c>
      <c r="BV29" s="888">
        <v>0.01</v>
      </c>
      <c r="BW29" s="1163">
        <f t="shared" si="2"/>
        <v>0.5</v>
      </c>
      <c r="BX29" s="206"/>
      <c r="BY29" s="1235" t="str">
        <f>IF(VLOOKUP($A29,'EZ list'!$B$4:$H$460,4,FALSE)="","","Yes")</f>
        <v/>
      </c>
      <c r="BZ29" s="1236" t="s">
        <v>914</v>
      </c>
      <c r="CA29" s="1229">
        <v>0.73099999999999998</v>
      </c>
      <c r="CB29" s="1205" t="s">
        <v>1006</v>
      </c>
      <c r="CC29" s="1205" t="s">
        <v>666</v>
      </c>
      <c r="CD29" s="1205" t="s">
        <v>665</v>
      </c>
      <c r="CE29" s="1205">
        <v>0</v>
      </c>
      <c r="CF29" s="1205" t="s">
        <v>685</v>
      </c>
      <c r="CG29" s="1205" t="s">
        <v>684</v>
      </c>
      <c r="CH29" s="1205">
        <v>0.01</v>
      </c>
      <c r="CI29" s="1161"/>
    </row>
    <row r="30" spans="1:87" s="197" customFormat="1" ht="15.75" customHeight="1" x14ac:dyDescent="0.25">
      <c r="A30" s="886" t="s">
        <v>143</v>
      </c>
      <c r="B30" s="886" t="s">
        <v>142</v>
      </c>
      <c r="C30" s="1459">
        <v>0.49</v>
      </c>
      <c r="D30" s="237" t="s">
        <v>666</v>
      </c>
      <c r="E30" s="886" t="s">
        <v>683</v>
      </c>
      <c r="F30" s="237">
        <v>0</v>
      </c>
      <c r="G30" s="886" t="s">
        <v>731</v>
      </c>
      <c r="H30" s="886" t="s">
        <v>730</v>
      </c>
      <c r="I30" s="237">
        <v>0.01</v>
      </c>
      <c r="J30" s="1460">
        <v>0.5</v>
      </c>
      <c r="K30" s="237">
        <v>0.49</v>
      </c>
      <c r="L30" s="237" t="s">
        <v>666</v>
      </c>
      <c r="M30" s="886" t="s">
        <v>683</v>
      </c>
      <c r="N30" s="237">
        <v>0</v>
      </c>
      <c r="O30" s="886" t="s">
        <v>731</v>
      </c>
      <c r="P30" s="886" t="s">
        <v>730</v>
      </c>
      <c r="Q30" s="237">
        <v>0.01</v>
      </c>
      <c r="R30" s="237">
        <v>0.5</v>
      </c>
      <c r="S30" s="887">
        <v>0.49</v>
      </c>
      <c r="T30" s="886" t="s">
        <v>666</v>
      </c>
      <c r="U30" s="886" t="s">
        <v>683</v>
      </c>
      <c r="V30" s="888">
        <v>0</v>
      </c>
      <c r="W30" s="886" t="s">
        <v>731</v>
      </c>
      <c r="X30" s="886" t="s">
        <v>730</v>
      </c>
      <c r="Y30" s="888">
        <v>0.01</v>
      </c>
      <c r="Z30" s="889">
        <v>0.5</v>
      </c>
      <c r="AA30" s="887">
        <v>0.49</v>
      </c>
      <c r="AB30" s="886" t="s">
        <v>666</v>
      </c>
      <c r="AC30" s="886" t="s">
        <v>683</v>
      </c>
      <c r="AD30" s="888">
        <v>0</v>
      </c>
      <c r="AE30" s="886" t="s">
        <v>731</v>
      </c>
      <c r="AF30" s="886" t="s">
        <v>730</v>
      </c>
      <c r="AG30" s="888">
        <v>0.01</v>
      </c>
      <c r="AH30" s="889">
        <v>0.5</v>
      </c>
      <c r="AI30" s="887">
        <v>0.49</v>
      </c>
      <c r="AJ30" s="886" t="s">
        <v>666</v>
      </c>
      <c r="AK30" s="886" t="s">
        <v>683</v>
      </c>
      <c r="AL30" s="888">
        <v>0</v>
      </c>
      <c r="AM30" s="886" t="s">
        <v>731</v>
      </c>
      <c r="AN30" s="886" t="s">
        <v>730</v>
      </c>
      <c r="AO30" s="888">
        <v>0.01</v>
      </c>
      <c r="AP30" s="889">
        <v>0.5</v>
      </c>
      <c r="AQ30" s="887">
        <v>0.74</v>
      </c>
      <c r="AR30" s="718" t="s">
        <v>666</v>
      </c>
      <c r="AS30" s="891" t="s">
        <v>683</v>
      </c>
      <c r="AT30" s="888">
        <v>0</v>
      </c>
      <c r="AU30" s="891" t="s">
        <v>731</v>
      </c>
      <c r="AV30" s="891" t="s">
        <v>730</v>
      </c>
      <c r="AW30" s="888">
        <v>0.01</v>
      </c>
      <c r="AX30" s="889">
        <v>0.75</v>
      </c>
      <c r="AY30" s="893">
        <v>0.99</v>
      </c>
      <c r="AZ30" s="894" t="s">
        <v>666</v>
      </c>
      <c r="BA30" s="894" t="s">
        <v>683</v>
      </c>
      <c r="BB30" s="893">
        <v>0</v>
      </c>
      <c r="BC30" s="894" t="s">
        <v>731</v>
      </c>
      <c r="BD30" s="894" t="s">
        <v>730</v>
      </c>
      <c r="BE30" s="893">
        <v>0.01</v>
      </c>
      <c r="BF30" s="1159">
        <f t="shared" si="0"/>
        <v>1</v>
      </c>
      <c r="BG30" s="1158"/>
      <c r="BH30" s="888">
        <v>0.49</v>
      </c>
      <c r="BI30" s="237" t="s">
        <v>666</v>
      </c>
      <c r="BJ30" s="197" t="s">
        <v>683</v>
      </c>
      <c r="BK30" s="888">
        <v>0</v>
      </c>
      <c r="BL30" s="237" t="s">
        <v>731</v>
      </c>
      <c r="BM30" s="886" t="s">
        <v>730</v>
      </c>
      <c r="BN30" s="888">
        <v>0.01</v>
      </c>
      <c r="BO30" s="1163">
        <f t="shared" si="1"/>
        <v>0.5</v>
      </c>
      <c r="BP30" s="888">
        <v>0.49</v>
      </c>
      <c r="BQ30" s="237" t="s">
        <v>666</v>
      </c>
      <c r="BR30" s="197" t="s">
        <v>683</v>
      </c>
      <c r="BS30" s="888">
        <v>0</v>
      </c>
      <c r="BT30" s="237" t="s">
        <v>731</v>
      </c>
      <c r="BU30" s="886" t="s">
        <v>730</v>
      </c>
      <c r="BV30" s="888">
        <v>0.01</v>
      </c>
      <c r="BW30" s="1163">
        <f t="shared" si="2"/>
        <v>0.5</v>
      </c>
      <c r="BX30" s="206"/>
      <c r="BY30" s="1235" t="str">
        <f>IF(VLOOKUP($A30,'EZ list'!$B$4:$H$460,4,FALSE)="","","Yes")</f>
        <v>Yes</v>
      </c>
      <c r="BZ30" s="1236" t="s">
        <v>914</v>
      </c>
      <c r="CA30" s="1229">
        <v>0.66500000000000004</v>
      </c>
      <c r="CB30" s="1205" t="s">
        <v>1006</v>
      </c>
      <c r="CC30" s="1205" t="s">
        <v>666</v>
      </c>
      <c r="CD30" s="1205" t="s">
        <v>683</v>
      </c>
      <c r="CE30" s="1205">
        <v>0</v>
      </c>
      <c r="CF30" s="1205" t="s">
        <v>731</v>
      </c>
      <c r="CG30" s="1205" t="s">
        <v>730</v>
      </c>
      <c r="CH30" s="1205">
        <v>0.01</v>
      </c>
      <c r="CI30" s="1161"/>
    </row>
    <row r="31" spans="1:87" s="197" customFormat="1" ht="15.75" customHeight="1" x14ac:dyDescent="0.25">
      <c r="A31" s="886" t="s">
        <v>145</v>
      </c>
      <c r="B31" s="886" t="s">
        <v>144</v>
      </c>
      <c r="C31" s="1459">
        <v>0.4</v>
      </c>
      <c r="D31" s="237" t="s">
        <v>735</v>
      </c>
      <c r="E31" s="886" t="s">
        <v>734</v>
      </c>
      <c r="F31" s="237">
        <v>0.09</v>
      </c>
      <c r="G31" s="886" t="s">
        <v>733</v>
      </c>
      <c r="H31" s="886" t="s">
        <v>1269</v>
      </c>
      <c r="I31" s="237">
        <v>0.01</v>
      </c>
      <c r="J31" s="1460">
        <v>0.5</v>
      </c>
      <c r="K31" s="237">
        <v>0.4</v>
      </c>
      <c r="L31" s="237" t="s">
        <v>735</v>
      </c>
      <c r="M31" s="886" t="s">
        <v>734</v>
      </c>
      <c r="N31" s="237">
        <v>0.09</v>
      </c>
      <c r="O31" s="886" t="s">
        <v>733</v>
      </c>
      <c r="P31" s="886" t="s">
        <v>1269</v>
      </c>
      <c r="Q31" s="237">
        <v>0.01</v>
      </c>
      <c r="R31" s="237">
        <v>0.5</v>
      </c>
      <c r="S31" s="887">
        <v>0.4</v>
      </c>
      <c r="T31" s="886" t="s">
        <v>735</v>
      </c>
      <c r="U31" s="886" t="s">
        <v>734</v>
      </c>
      <c r="V31" s="888">
        <v>0.09</v>
      </c>
      <c r="W31" s="886" t="s">
        <v>733</v>
      </c>
      <c r="X31" s="886" t="s">
        <v>1269</v>
      </c>
      <c r="Y31" s="888">
        <v>0.01</v>
      </c>
      <c r="Z31" s="889">
        <v>0.5</v>
      </c>
      <c r="AA31" s="887">
        <v>0.4</v>
      </c>
      <c r="AB31" s="886" t="s">
        <v>735</v>
      </c>
      <c r="AC31" s="886" t="s">
        <v>734</v>
      </c>
      <c r="AD31" s="888">
        <v>0.09</v>
      </c>
      <c r="AE31" s="886" t="s">
        <v>733</v>
      </c>
      <c r="AF31" s="886" t="s">
        <v>1269</v>
      </c>
      <c r="AG31" s="888">
        <v>0.01</v>
      </c>
      <c r="AH31" s="889">
        <v>0.5</v>
      </c>
      <c r="AI31" s="887">
        <v>0.4</v>
      </c>
      <c r="AJ31" s="886" t="s">
        <v>735</v>
      </c>
      <c r="AK31" s="886" t="s">
        <v>734</v>
      </c>
      <c r="AL31" s="888">
        <v>0.09</v>
      </c>
      <c r="AM31" s="886" t="s">
        <v>733</v>
      </c>
      <c r="AN31" s="886" t="s">
        <v>1269</v>
      </c>
      <c r="AO31" s="888">
        <v>0.01</v>
      </c>
      <c r="AP31" s="889">
        <v>0.5</v>
      </c>
      <c r="AQ31" s="887">
        <v>0.4</v>
      </c>
      <c r="AR31" s="718" t="s">
        <v>735</v>
      </c>
      <c r="AS31" s="891" t="s">
        <v>734</v>
      </c>
      <c r="AT31" s="888">
        <v>0.09</v>
      </c>
      <c r="AU31" s="891" t="s">
        <v>733</v>
      </c>
      <c r="AV31" s="891" t="s">
        <v>1269</v>
      </c>
      <c r="AW31" s="888">
        <v>0.01</v>
      </c>
      <c r="AX31" s="889">
        <v>0.5</v>
      </c>
      <c r="AY31" s="893">
        <v>0.4</v>
      </c>
      <c r="AZ31" s="894" t="s">
        <v>735</v>
      </c>
      <c r="BA31" s="894" t="s">
        <v>734</v>
      </c>
      <c r="BB31" s="893">
        <v>0.09</v>
      </c>
      <c r="BC31" s="894" t="s">
        <v>733</v>
      </c>
      <c r="BD31" s="894" t="s">
        <v>732</v>
      </c>
      <c r="BE31" s="893">
        <v>0.01</v>
      </c>
      <c r="BF31" s="1159">
        <f t="shared" si="0"/>
        <v>0.5</v>
      </c>
      <c r="BG31" s="1158"/>
      <c r="BH31" s="888">
        <v>0.4</v>
      </c>
      <c r="BI31" s="237" t="s">
        <v>735</v>
      </c>
      <c r="BJ31" s="197" t="s">
        <v>734</v>
      </c>
      <c r="BK31" s="888">
        <v>0.09</v>
      </c>
      <c r="BL31" s="237" t="s">
        <v>733</v>
      </c>
      <c r="BM31" s="886" t="s">
        <v>732</v>
      </c>
      <c r="BN31" s="888">
        <v>0.01</v>
      </c>
      <c r="BO31" s="1163">
        <f t="shared" si="1"/>
        <v>0.5</v>
      </c>
      <c r="BP31" s="888">
        <v>0.4</v>
      </c>
      <c r="BQ31" s="237" t="s">
        <v>735</v>
      </c>
      <c r="BR31" s="197" t="s">
        <v>734</v>
      </c>
      <c r="BS31" s="888">
        <v>0.09</v>
      </c>
      <c r="BT31" s="237" t="s">
        <v>733</v>
      </c>
      <c r="BU31" s="886" t="s">
        <v>732</v>
      </c>
      <c r="BV31" s="888">
        <v>0.01</v>
      </c>
      <c r="BW31" s="1163">
        <f t="shared" si="2"/>
        <v>0.5</v>
      </c>
      <c r="BX31" s="206"/>
      <c r="BY31" s="1235" t="str">
        <f>IF(VLOOKUP($A31,'EZ list'!$B$4:$H$460,4,FALSE)="","","Yes")</f>
        <v/>
      </c>
      <c r="BZ31" s="1236" t="s">
        <v>913</v>
      </c>
      <c r="CA31" s="1229">
        <v>0.68400000000000005</v>
      </c>
      <c r="CB31" s="1205" t="s">
        <v>1006</v>
      </c>
      <c r="CC31" s="1205" t="s">
        <v>735</v>
      </c>
      <c r="CD31" s="1205" t="s">
        <v>734</v>
      </c>
      <c r="CE31" s="1205">
        <v>0.59</v>
      </c>
      <c r="CF31" s="1205" t="s">
        <v>733</v>
      </c>
      <c r="CG31" s="1205" t="s">
        <v>732</v>
      </c>
      <c r="CH31" s="1205">
        <v>0.01</v>
      </c>
      <c r="CI31" s="1161"/>
    </row>
    <row r="32" spans="1:87" s="197" customFormat="1" ht="15.75" customHeight="1" x14ac:dyDescent="0.25">
      <c r="A32" s="886" t="s">
        <v>147</v>
      </c>
      <c r="B32" s="886" t="s">
        <v>146</v>
      </c>
      <c r="C32" s="1459">
        <v>0.4</v>
      </c>
      <c r="D32" s="237" t="s">
        <v>762</v>
      </c>
      <c r="E32" s="886" t="s">
        <v>761</v>
      </c>
      <c r="F32" s="237">
        <v>0.1</v>
      </c>
      <c r="G32" s="886" t="s">
        <v>666</v>
      </c>
      <c r="H32" s="886" t="s">
        <v>678</v>
      </c>
      <c r="I32" s="237">
        <v>0</v>
      </c>
      <c r="J32" s="1460">
        <v>0.5</v>
      </c>
      <c r="K32" s="237">
        <v>0.4</v>
      </c>
      <c r="L32" s="237" t="s">
        <v>762</v>
      </c>
      <c r="M32" s="886" t="s">
        <v>761</v>
      </c>
      <c r="N32" s="237">
        <v>0.1</v>
      </c>
      <c r="O32" s="886" t="s">
        <v>666</v>
      </c>
      <c r="P32" s="886" t="s">
        <v>678</v>
      </c>
      <c r="Q32" s="237">
        <v>0</v>
      </c>
      <c r="R32" s="237">
        <v>0.5</v>
      </c>
      <c r="S32" s="887">
        <v>0.4</v>
      </c>
      <c r="T32" s="886" t="s">
        <v>762</v>
      </c>
      <c r="U32" s="886" t="s">
        <v>761</v>
      </c>
      <c r="V32" s="888">
        <v>0.1</v>
      </c>
      <c r="W32" s="886" t="s">
        <v>666</v>
      </c>
      <c r="X32" s="886" t="s">
        <v>678</v>
      </c>
      <c r="Y32" s="888">
        <v>0</v>
      </c>
      <c r="Z32" s="889">
        <v>0.5</v>
      </c>
      <c r="AA32" s="887">
        <v>0.4</v>
      </c>
      <c r="AB32" s="886" t="s">
        <v>762</v>
      </c>
      <c r="AC32" s="886" t="s">
        <v>761</v>
      </c>
      <c r="AD32" s="888">
        <v>0.1</v>
      </c>
      <c r="AE32" s="886" t="s">
        <v>666</v>
      </c>
      <c r="AF32" s="886" t="s">
        <v>678</v>
      </c>
      <c r="AG32" s="888">
        <v>0</v>
      </c>
      <c r="AH32" s="889">
        <v>0.5</v>
      </c>
      <c r="AI32" s="887">
        <v>0.4</v>
      </c>
      <c r="AJ32" s="886" t="s">
        <v>762</v>
      </c>
      <c r="AK32" s="886" t="s">
        <v>761</v>
      </c>
      <c r="AL32" s="888">
        <v>0.1</v>
      </c>
      <c r="AM32" s="886" t="s">
        <v>666</v>
      </c>
      <c r="AN32" s="886" t="s">
        <v>678</v>
      </c>
      <c r="AO32" s="888">
        <v>0</v>
      </c>
      <c r="AP32" s="889">
        <v>0.5</v>
      </c>
      <c r="AQ32" s="887">
        <v>0.42499999999999999</v>
      </c>
      <c r="AR32" s="718" t="s">
        <v>762</v>
      </c>
      <c r="AS32" s="891" t="s">
        <v>761</v>
      </c>
      <c r="AT32" s="888">
        <v>0.32500000000000001</v>
      </c>
      <c r="AU32" s="891" t="s">
        <v>666</v>
      </c>
      <c r="AV32" s="891" t="s">
        <v>678</v>
      </c>
      <c r="AW32" s="888">
        <v>0</v>
      </c>
      <c r="AX32" s="889">
        <v>0.75</v>
      </c>
      <c r="AY32" s="893">
        <v>0.4</v>
      </c>
      <c r="AZ32" s="894" t="s">
        <v>762</v>
      </c>
      <c r="BA32" s="894" t="s">
        <v>761</v>
      </c>
      <c r="BB32" s="893">
        <v>0.1</v>
      </c>
      <c r="BC32" s="894" t="s">
        <v>666</v>
      </c>
      <c r="BD32" s="894" t="s">
        <v>678</v>
      </c>
      <c r="BE32" s="893">
        <v>0</v>
      </c>
      <c r="BF32" s="1159">
        <f t="shared" si="0"/>
        <v>0.5</v>
      </c>
      <c r="BG32" s="1158"/>
      <c r="BH32" s="888">
        <v>0.4</v>
      </c>
      <c r="BI32" s="237" t="s">
        <v>762</v>
      </c>
      <c r="BJ32" s="197" t="s">
        <v>761</v>
      </c>
      <c r="BK32" s="888">
        <v>0.1</v>
      </c>
      <c r="BL32" s="237" t="s">
        <v>666</v>
      </c>
      <c r="BM32" s="886" t="s">
        <v>678</v>
      </c>
      <c r="BN32" s="888">
        <v>0</v>
      </c>
      <c r="BO32" s="1163">
        <f t="shared" si="1"/>
        <v>0.5</v>
      </c>
      <c r="BP32" s="888">
        <v>0.4</v>
      </c>
      <c r="BQ32" s="237" t="s">
        <v>762</v>
      </c>
      <c r="BR32" s="197" t="s">
        <v>761</v>
      </c>
      <c r="BS32" s="888">
        <v>0.1</v>
      </c>
      <c r="BT32" s="237" t="s">
        <v>666</v>
      </c>
      <c r="BU32" s="886" t="s">
        <v>678</v>
      </c>
      <c r="BV32" s="888">
        <v>0</v>
      </c>
      <c r="BW32" s="1163">
        <f t="shared" si="2"/>
        <v>0.5</v>
      </c>
      <c r="BX32" s="206"/>
      <c r="BY32" s="1235" t="str">
        <f>IF(VLOOKUP($A32,'EZ list'!$B$4:$H$460,4,FALSE)="","","Yes")</f>
        <v/>
      </c>
      <c r="BZ32" s="1236" t="s">
        <v>913</v>
      </c>
      <c r="CA32" s="1229">
        <v>0.67700000000000005</v>
      </c>
      <c r="CB32" s="1205" t="s">
        <v>1006</v>
      </c>
      <c r="CC32" s="1205" t="s">
        <v>762</v>
      </c>
      <c r="CD32" s="1205" t="s">
        <v>761</v>
      </c>
      <c r="CE32" s="1205">
        <v>0.6</v>
      </c>
      <c r="CF32" s="1205" t="s">
        <v>666</v>
      </c>
      <c r="CG32" s="1205" t="s">
        <v>678</v>
      </c>
      <c r="CH32" s="1205">
        <v>0</v>
      </c>
      <c r="CI32" s="1161"/>
    </row>
    <row r="33" spans="1:87" s="197" customFormat="1" ht="15.75" customHeight="1" x14ac:dyDescent="0.25">
      <c r="A33" s="886" t="s">
        <v>149</v>
      </c>
      <c r="B33" s="886" t="s">
        <v>148</v>
      </c>
      <c r="C33" s="1459">
        <v>0.3</v>
      </c>
      <c r="D33" s="237" t="s">
        <v>704</v>
      </c>
      <c r="E33" s="886" t="s">
        <v>703</v>
      </c>
      <c r="F33" s="237">
        <v>0.37</v>
      </c>
      <c r="G33" s="886" t="s">
        <v>666</v>
      </c>
      <c r="H33" s="886" t="s">
        <v>666</v>
      </c>
      <c r="I33" s="237">
        <v>0</v>
      </c>
      <c r="J33" s="1460">
        <v>0.66999999999999993</v>
      </c>
      <c r="K33" s="237">
        <v>0.3</v>
      </c>
      <c r="L33" s="237" t="s">
        <v>704</v>
      </c>
      <c r="M33" s="886" t="s">
        <v>703</v>
      </c>
      <c r="N33" s="237">
        <v>0.37</v>
      </c>
      <c r="O33" s="886" t="s">
        <v>666</v>
      </c>
      <c r="P33" s="886" t="s">
        <v>666</v>
      </c>
      <c r="Q33" s="237">
        <v>0</v>
      </c>
      <c r="R33" s="237">
        <v>0.66999999999999993</v>
      </c>
      <c r="S33" s="887">
        <v>0.3</v>
      </c>
      <c r="T33" s="886" t="s">
        <v>704</v>
      </c>
      <c r="U33" s="886" t="s">
        <v>703</v>
      </c>
      <c r="V33" s="888">
        <v>0.37</v>
      </c>
      <c r="W33" s="886" t="s">
        <v>666</v>
      </c>
      <c r="X33" s="886" t="s">
        <v>666</v>
      </c>
      <c r="Y33" s="888">
        <v>0</v>
      </c>
      <c r="Z33" s="889">
        <v>0.66999999999999993</v>
      </c>
      <c r="AA33" s="887">
        <v>0.3</v>
      </c>
      <c r="AB33" s="886" t="s">
        <v>704</v>
      </c>
      <c r="AC33" s="886" t="s">
        <v>703</v>
      </c>
      <c r="AD33" s="888">
        <v>0.37</v>
      </c>
      <c r="AE33" s="886" t="s">
        <v>666</v>
      </c>
      <c r="AF33" s="886" t="s">
        <v>666</v>
      </c>
      <c r="AG33" s="888">
        <v>0</v>
      </c>
      <c r="AH33" s="889">
        <v>0.66999999999999993</v>
      </c>
      <c r="AI33" s="887">
        <v>0.3</v>
      </c>
      <c r="AJ33" s="886" t="s">
        <v>704</v>
      </c>
      <c r="AK33" s="886" t="s">
        <v>703</v>
      </c>
      <c r="AL33" s="888">
        <v>0.37</v>
      </c>
      <c r="AM33" s="886" t="s">
        <v>666</v>
      </c>
      <c r="AN33" s="886" t="s">
        <v>666</v>
      </c>
      <c r="AO33" s="888">
        <v>0</v>
      </c>
      <c r="AP33" s="889">
        <v>0.66999999999999993</v>
      </c>
      <c r="AQ33" s="887">
        <v>0.48</v>
      </c>
      <c r="AR33" s="718" t="s">
        <v>704</v>
      </c>
      <c r="AS33" s="891" t="s">
        <v>703</v>
      </c>
      <c r="AT33" s="888">
        <v>0.27</v>
      </c>
      <c r="AU33" s="891" t="s">
        <v>666</v>
      </c>
      <c r="AV33" s="891" t="s">
        <v>666</v>
      </c>
      <c r="AW33" s="888">
        <v>0</v>
      </c>
      <c r="AX33" s="889">
        <v>0.75</v>
      </c>
      <c r="AY33" s="893">
        <v>0.64</v>
      </c>
      <c r="AZ33" s="894" t="s">
        <v>704</v>
      </c>
      <c r="BA33" s="894" t="s">
        <v>703</v>
      </c>
      <c r="BB33" s="893">
        <v>0.36</v>
      </c>
      <c r="BC33" s="894" t="s">
        <v>666</v>
      </c>
      <c r="BD33" s="894" t="s">
        <v>666</v>
      </c>
      <c r="BE33" s="893">
        <v>0</v>
      </c>
      <c r="BF33" s="1159">
        <f t="shared" si="0"/>
        <v>1</v>
      </c>
      <c r="BG33" s="1158"/>
      <c r="BH33" s="888">
        <v>0.3</v>
      </c>
      <c r="BI33" s="237" t="s">
        <v>704</v>
      </c>
      <c r="BJ33" s="197" t="s">
        <v>703</v>
      </c>
      <c r="BK33" s="888">
        <v>0.37</v>
      </c>
      <c r="BL33" s="237" t="s">
        <v>666</v>
      </c>
      <c r="BM33" s="886" t="s">
        <v>666</v>
      </c>
      <c r="BN33" s="888">
        <v>0</v>
      </c>
      <c r="BO33" s="1163">
        <f t="shared" si="1"/>
        <v>0.66999999999999993</v>
      </c>
      <c r="BP33" s="888">
        <v>0.3</v>
      </c>
      <c r="BQ33" s="237" t="s">
        <v>704</v>
      </c>
      <c r="BR33" s="197" t="s">
        <v>703</v>
      </c>
      <c r="BS33" s="888">
        <v>0.2</v>
      </c>
      <c r="BT33" s="237" t="s">
        <v>666</v>
      </c>
      <c r="BU33" s="886" t="s">
        <v>666</v>
      </c>
      <c r="BV33" s="888">
        <v>0</v>
      </c>
      <c r="BW33" s="1163">
        <f t="shared" si="2"/>
        <v>0.5</v>
      </c>
      <c r="BX33" s="206"/>
      <c r="BY33" s="1235" t="str">
        <f>IF(VLOOKUP($A33,'EZ list'!$B$4:$H$460,4,FALSE)="","","Yes")</f>
        <v/>
      </c>
      <c r="BZ33" s="1236" t="s">
        <v>914</v>
      </c>
      <c r="CA33" s="1229">
        <v>0.78</v>
      </c>
      <c r="CB33" s="1205" t="s">
        <v>1006</v>
      </c>
      <c r="CC33" s="1205" t="s">
        <v>704</v>
      </c>
      <c r="CD33" s="1205" t="s">
        <v>703</v>
      </c>
      <c r="CE33" s="1205">
        <v>0.2</v>
      </c>
      <c r="CF33" s="1205" t="s">
        <v>666</v>
      </c>
      <c r="CG33" s="1205" t="s">
        <v>666</v>
      </c>
      <c r="CH33" s="1205">
        <v>0</v>
      </c>
      <c r="CI33" s="1161"/>
    </row>
    <row r="34" spans="1:87" s="197" customFormat="1" ht="15.75" customHeight="1" x14ac:dyDescent="0.25">
      <c r="A34" s="886" t="s">
        <v>151</v>
      </c>
      <c r="B34" s="886" t="s">
        <v>150</v>
      </c>
      <c r="C34" s="1459">
        <v>0.4</v>
      </c>
      <c r="D34" s="237" t="s">
        <v>735</v>
      </c>
      <c r="E34" s="886" t="s">
        <v>734</v>
      </c>
      <c r="F34" s="237">
        <v>0.09</v>
      </c>
      <c r="G34" s="886" t="s">
        <v>733</v>
      </c>
      <c r="H34" s="886" t="s">
        <v>1269</v>
      </c>
      <c r="I34" s="237">
        <v>0.01</v>
      </c>
      <c r="J34" s="1460">
        <v>0.5</v>
      </c>
      <c r="K34" s="237">
        <v>0.4</v>
      </c>
      <c r="L34" s="237" t="s">
        <v>735</v>
      </c>
      <c r="M34" s="886" t="s">
        <v>734</v>
      </c>
      <c r="N34" s="237">
        <v>0.09</v>
      </c>
      <c r="O34" s="886" t="s">
        <v>733</v>
      </c>
      <c r="P34" s="886" t="s">
        <v>1269</v>
      </c>
      <c r="Q34" s="237">
        <v>0.01</v>
      </c>
      <c r="R34" s="237">
        <v>0.5</v>
      </c>
      <c r="S34" s="887">
        <v>0.4</v>
      </c>
      <c r="T34" s="886" t="s">
        <v>735</v>
      </c>
      <c r="U34" s="886" t="s">
        <v>734</v>
      </c>
      <c r="V34" s="888">
        <v>0.09</v>
      </c>
      <c r="W34" s="886" t="s">
        <v>733</v>
      </c>
      <c r="X34" s="886" t="s">
        <v>1269</v>
      </c>
      <c r="Y34" s="888">
        <v>0.01</v>
      </c>
      <c r="Z34" s="889">
        <v>0.5</v>
      </c>
      <c r="AA34" s="887">
        <v>0.4</v>
      </c>
      <c r="AB34" s="886" t="s">
        <v>735</v>
      </c>
      <c r="AC34" s="886" t="s">
        <v>734</v>
      </c>
      <c r="AD34" s="888">
        <v>0.09</v>
      </c>
      <c r="AE34" s="886" t="s">
        <v>733</v>
      </c>
      <c r="AF34" s="886" t="s">
        <v>1269</v>
      </c>
      <c r="AG34" s="888">
        <v>0.01</v>
      </c>
      <c r="AH34" s="889">
        <v>0.5</v>
      </c>
      <c r="AI34" s="887">
        <v>0.4</v>
      </c>
      <c r="AJ34" s="886" t="s">
        <v>735</v>
      </c>
      <c r="AK34" s="886" t="s">
        <v>734</v>
      </c>
      <c r="AL34" s="888">
        <v>0.09</v>
      </c>
      <c r="AM34" s="886" t="s">
        <v>733</v>
      </c>
      <c r="AN34" s="886" t="s">
        <v>1269</v>
      </c>
      <c r="AO34" s="888">
        <v>0.01</v>
      </c>
      <c r="AP34" s="889">
        <v>0.5</v>
      </c>
      <c r="AQ34" s="887">
        <v>0.4</v>
      </c>
      <c r="AR34" s="718" t="s">
        <v>735</v>
      </c>
      <c r="AS34" s="891" t="s">
        <v>734</v>
      </c>
      <c r="AT34" s="888">
        <v>0.09</v>
      </c>
      <c r="AU34" s="891" t="s">
        <v>733</v>
      </c>
      <c r="AV34" s="891" t="s">
        <v>1269</v>
      </c>
      <c r="AW34" s="888">
        <v>0.01</v>
      </c>
      <c r="AX34" s="889">
        <v>0.5</v>
      </c>
      <c r="AY34" s="893">
        <v>0.4</v>
      </c>
      <c r="AZ34" s="894" t="s">
        <v>735</v>
      </c>
      <c r="BA34" s="894" t="s">
        <v>734</v>
      </c>
      <c r="BB34" s="893">
        <v>0.09</v>
      </c>
      <c r="BC34" s="894" t="s">
        <v>733</v>
      </c>
      <c r="BD34" s="894" t="s">
        <v>732</v>
      </c>
      <c r="BE34" s="893">
        <v>0.01</v>
      </c>
      <c r="BF34" s="1159">
        <f t="shared" si="0"/>
        <v>0.5</v>
      </c>
      <c r="BG34" s="1158"/>
      <c r="BH34" s="888">
        <v>0.4</v>
      </c>
      <c r="BI34" s="237" t="s">
        <v>735</v>
      </c>
      <c r="BJ34" s="197" t="s">
        <v>734</v>
      </c>
      <c r="BK34" s="888">
        <v>0.09</v>
      </c>
      <c r="BL34" s="237" t="s">
        <v>733</v>
      </c>
      <c r="BM34" s="886" t="s">
        <v>732</v>
      </c>
      <c r="BN34" s="888">
        <v>0.01</v>
      </c>
      <c r="BO34" s="1163">
        <f t="shared" si="1"/>
        <v>0.5</v>
      </c>
      <c r="BP34" s="888">
        <v>0.4</v>
      </c>
      <c r="BQ34" s="237" t="s">
        <v>735</v>
      </c>
      <c r="BR34" s="197" t="s">
        <v>734</v>
      </c>
      <c r="BS34" s="888">
        <v>0.09</v>
      </c>
      <c r="BT34" s="237" t="s">
        <v>733</v>
      </c>
      <c r="BU34" s="886" t="s">
        <v>732</v>
      </c>
      <c r="BV34" s="888">
        <v>0.01</v>
      </c>
      <c r="BW34" s="1163">
        <f t="shared" si="2"/>
        <v>0.5</v>
      </c>
      <c r="BX34" s="206"/>
      <c r="BY34" s="1235" t="str">
        <f>IF(VLOOKUP($A34,'EZ list'!$B$4:$H$460,4,FALSE)="","","Yes")</f>
        <v/>
      </c>
      <c r="BZ34" s="1236" t="s">
        <v>913</v>
      </c>
      <c r="CA34" s="1229">
        <v>0.72799999999999998</v>
      </c>
      <c r="CB34" s="1205" t="s">
        <v>1006</v>
      </c>
      <c r="CC34" s="1205" t="s">
        <v>735</v>
      </c>
      <c r="CD34" s="1205" t="s">
        <v>734</v>
      </c>
      <c r="CE34" s="1205">
        <v>0.59</v>
      </c>
      <c r="CF34" s="1205" t="s">
        <v>733</v>
      </c>
      <c r="CG34" s="1205" t="s">
        <v>732</v>
      </c>
      <c r="CH34" s="1205">
        <v>0.01</v>
      </c>
      <c r="CI34" s="1161"/>
    </row>
    <row r="35" spans="1:87" s="197" customFormat="1" ht="15.75" customHeight="1" x14ac:dyDescent="0.25">
      <c r="A35" s="886" t="s">
        <v>153</v>
      </c>
      <c r="B35" s="886" t="s">
        <v>828</v>
      </c>
      <c r="C35" s="1459">
        <v>0.49</v>
      </c>
      <c r="D35" s="237" t="s">
        <v>666</v>
      </c>
      <c r="E35" s="886" t="s">
        <v>665</v>
      </c>
      <c r="F35" s="237">
        <v>0</v>
      </c>
      <c r="G35" s="886" t="s">
        <v>720</v>
      </c>
      <c r="H35" s="886" t="s">
        <v>719</v>
      </c>
      <c r="I35" s="237">
        <v>0.01</v>
      </c>
      <c r="J35" s="1460">
        <v>0.5</v>
      </c>
      <c r="K35" s="237">
        <v>0.49</v>
      </c>
      <c r="L35" s="237" t="s">
        <v>666</v>
      </c>
      <c r="M35" s="886" t="s">
        <v>665</v>
      </c>
      <c r="N35" s="237">
        <v>0</v>
      </c>
      <c r="O35" s="886" t="s">
        <v>720</v>
      </c>
      <c r="P35" s="886" t="s">
        <v>719</v>
      </c>
      <c r="Q35" s="237">
        <v>0.01</v>
      </c>
      <c r="R35" s="237">
        <v>0.5</v>
      </c>
      <c r="S35" s="887">
        <v>0.49</v>
      </c>
      <c r="T35" s="886" t="s">
        <v>666</v>
      </c>
      <c r="U35" s="886" t="s">
        <v>665</v>
      </c>
      <c r="V35" s="888">
        <v>0</v>
      </c>
      <c r="W35" s="886" t="s">
        <v>720</v>
      </c>
      <c r="X35" s="886" t="s">
        <v>719</v>
      </c>
      <c r="Y35" s="888">
        <v>0.01</v>
      </c>
      <c r="Z35" s="889">
        <v>0.5</v>
      </c>
      <c r="AA35" s="887">
        <v>0.49</v>
      </c>
      <c r="AB35" s="886" t="s">
        <v>666</v>
      </c>
      <c r="AC35" s="886" t="s">
        <v>665</v>
      </c>
      <c r="AD35" s="888">
        <v>0</v>
      </c>
      <c r="AE35" s="886" t="s">
        <v>720</v>
      </c>
      <c r="AF35" s="886" t="s">
        <v>719</v>
      </c>
      <c r="AG35" s="888">
        <v>0.01</v>
      </c>
      <c r="AH35" s="889">
        <v>0.5</v>
      </c>
      <c r="AI35" s="887">
        <v>0.49</v>
      </c>
      <c r="AJ35" s="886" t="s">
        <v>666</v>
      </c>
      <c r="AK35" s="886" t="s">
        <v>665</v>
      </c>
      <c r="AL35" s="888">
        <v>0</v>
      </c>
      <c r="AM35" s="886" t="s">
        <v>720</v>
      </c>
      <c r="AN35" s="886" t="s">
        <v>719</v>
      </c>
      <c r="AO35" s="888">
        <v>0.01</v>
      </c>
      <c r="AP35" s="889">
        <v>0.5</v>
      </c>
      <c r="AQ35" s="887">
        <v>0.49</v>
      </c>
      <c r="AR35" s="718" t="s">
        <v>666</v>
      </c>
      <c r="AS35" s="891" t="s">
        <v>665</v>
      </c>
      <c r="AT35" s="888">
        <v>0</v>
      </c>
      <c r="AU35" s="891" t="s">
        <v>720</v>
      </c>
      <c r="AV35" s="891" t="s">
        <v>719</v>
      </c>
      <c r="AW35" s="888">
        <v>0.01</v>
      </c>
      <c r="AX35" s="889">
        <v>0.5</v>
      </c>
      <c r="AY35" s="893">
        <v>0.49</v>
      </c>
      <c r="AZ35" s="894" t="s">
        <v>666</v>
      </c>
      <c r="BA35" s="894" t="s">
        <v>665</v>
      </c>
      <c r="BB35" s="893">
        <v>0</v>
      </c>
      <c r="BC35" s="894" t="s">
        <v>720</v>
      </c>
      <c r="BD35" s="894" t="s">
        <v>719</v>
      </c>
      <c r="BE35" s="893">
        <v>0.01</v>
      </c>
      <c r="BF35" s="1159">
        <f t="shared" si="0"/>
        <v>0.5</v>
      </c>
      <c r="BG35" s="1158"/>
      <c r="BH35" s="888">
        <v>0.49</v>
      </c>
      <c r="BI35" s="237" t="s">
        <v>666</v>
      </c>
      <c r="BJ35" s="197" t="s">
        <v>665</v>
      </c>
      <c r="BK35" s="888">
        <v>0</v>
      </c>
      <c r="BL35" s="237" t="s">
        <v>720</v>
      </c>
      <c r="BM35" s="886" t="s">
        <v>719</v>
      </c>
      <c r="BN35" s="888">
        <v>0.01</v>
      </c>
      <c r="BO35" s="1163">
        <f t="shared" si="1"/>
        <v>0.5</v>
      </c>
      <c r="BP35" s="888">
        <v>0.49</v>
      </c>
      <c r="BQ35" s="237" t="s">
        <v>666</v>
      </c>
      <c r="BR35" s="197" t="s">
        <v>665</v>
      </c>
      <c r="BS35" s="888">
        <v>0</v>
      </c>
      <c r="BT35" s="237" t="s">
        <v>720</v>
      </c>
      <c r="BU35" s="886" t="s">
        <v>719</v>
      </c>
      <c r="BV35" s="888">
        <v>0.01</v>
      </c>
      <c r="BW35" s="1163">
        <f t="shared" si="2"/>
        <v>0.5</v>
      </c>
      <c r="BX35" s="206"/>
      <c r="BY35" s="1235" t="str">
        <f>IF(VLOOKUP($A35,'EZ list'!$B$4:$H$460,4,FALSE)="","","Yes")</f>
        <v/>
      </c>
      <c r="BZ35" s="1236" t="s">
        <v>914</v>
      </c>
      <c r="CA35" s="1229">
        <v>0.70099999999999996</v>
      </c>
      <c r="CB35" s="1205" t="s">
        <v>1006</v>
      </c>
      <c r="CC35" s="1205" t="s">
        <v>666</v>
      </c>
      <c r="CD35" s="1205" t="s">
        <v>665</v>
      </c>
      <c r="CE35" s="1205">
        <v>0</v>
      </c>
      <c r="CF35" s="1205" t="s">
        <v>720</v>
      </c>
      <c r="CG35" s="1205" t="s">
        <v>719</v>
      </c>
      <c r="CH35" s="1205">
        <v>0.01</v>
      </c>
      <c r="CI35" s="1161"/>
    </row>
    <row r="36" spans="1:87" s="197" customFormat="1" ht="15" x14ac:dyDescent="0.25">
      <c r="A36" s="886" t="s">
        <v>155</v>
      </c>
      <c r="B36" s="886" t="s">
        <v>827</v>
      </c>
      <c r="C36" s="1459">
        <v>0.94</v>
      </c>
      <c r="D36" s="237" t="s">
        <v>1004</v>
      </c>
      <c r="E36" s="886" t="s">
        <v>1005</v>
      </c>
      <c r="F36" s="237">
        <v>0.05</v>
      </c>
      <c r="G36" s="886" t="s">
        <v>764</v>
      </c>
      <c r="H36" s="886" t="s">
        <v>763</v>
      </c>
      <c r="I36" s="237">
        <v>0.01</v>
      </c>
      <c r="J36" s="1460">
        <v>1</v>
      </c>
      <c r="K36" s="237">
        <v>0.94</v>
      </c>
      <c r="L36" s="237" t="s">
        <v>1004</v>
      </c>
      <c r="M36" s="886" t="s">
        <v>1005</v>
      </c>
      <c r="N36" s="237">
        <v>0.05</v>
      </c>
      <c r="O36" s="886" t="s">
        <v>764</v>
      </c>
      <c r="P36" s="886" t="s">
        <v>763</v>
      </c>
      <c r="Q36" s="237">
        <v>0.01</v>
      </c>
      <c r="R36" s="237">
        <v>1</v>
      </c>
      <c r="S36" s="887">
        <v>0.94</v>
      </c>
      <c r="T36" s="886" t="s">
        <v>1004</v>
      </c>
      <c r="U36" s="886" t="s">
        <v>1005</v>
      </c>
      <c r="V36" s="888">
        <v>0.05</v>
      </c>
      <c r="W36" s="886" t="s">
        <v>764</v>
      </c>
      <c r="X36" s="886" t="s">
        <v>763</v>
      </c>
      <c r="Y36" s="888">
        <v>0.01</v>
      </c>
      <c r="Z36" s="889">
        <v>1</v>
      </c>
      <c r="AA36" s="887">
        <v>0.94</v>
      </c>
      <c r="AB36" s="886" t="s">
        <v>1004</v>
      </c>
      <c r="AC36" s="886" t="s">
        <v>1005</v>
      </c>
      <c r="AD36" s="888">
        <v>0.05</v>
      </c>
      <c r="AE36" s="886" t="s">
        <v>764</v>
      </c>
      <c r="AF36" s="886" t="s">
        <v>763</v>
      </c>
      <c r="AG36" s="888">
        <v>0.01</v>
      </c>
      <c r="AH36" s="889">
        <v>1</v>
      </c>
      <c r="AI36" s="887">
        <v>0.94</v>
      </c>
      <c r="AJ36" s="886" t="s">
        <v>1004</v>
      </c>
      <c r="AK36" s="886" t="s">
        <v>1005</v>
      </c>
      <c r="AL36" s="888">
        <v>0.05</v>
      </c>
      <c r="AM36" s="886" t="s">
        <v>764</v>
      </c>
      <c r="AN36" s="886" t="s">
        <v>763</v>
      </c>
      <c r="AO36" s="888">
        <v>0.01</v>
      </c>
      <c r="AP36" s="889">
        <v>1</v>
      </c>
      <c r="AQ36" s="887">
        <v>0.94</v>
      </c>
      <c r="AR36" s="718" t="s">
        <v>1004</v>
      </c>
      <c r="AS36" s="891" t="s">
        <v>1005</v>
      </c>
      <c r="AT36" s="888">
        <v>0.05</v>
      </c>
      <c r="AU36" s="891" t="s">
        <v>764</v>
      </c>
      <c r="AV36" s="891" t="s">
        <v>763</v>
      </c>
      <c r="AW36" s="888">
        <v>0.01</v>
      </c>
      <c r="AX36" s="889">
        <v>1</v>
      </c>
      <c r="AY36" s="893">
        <v>0.94</v>
      </c>
      <c r="AZ36" s="894" t="s">
        <v>1004</v>
      </c>
      <c r="BA36" s="894" t="s">
        <v>1005</v>
      </c>
      <c r="BB36" s="893">
        <v>0.05</v>
      </c>
      <c r="BC36" s="894" t="s">
        <v>764</v>
      </c>
      <c r="BD36" s="894" t="s">
        <v>763</v>
      </c>
      <c r="BE36" s="893">
        <v>0.01</v>
      </c>
      <c r="BF36" s="1159">
        <f t="shared" si="0"/>
        <v>1</v>
      </c>
      <c r="BG36" s="1158"/>
      <c r="BH36" s="888">
        <v>0.94</v>
      </c>
      <c r="BI36" s="237" t="s">
        <v>1004</v>
      </c>
      <c r="BJ36" s="197" t="s">
        <v>1005</v>
      </c>
      <c r="BK36" s="888">
        <v>0.05</v>
      </c>
      <c r="BL36" s="237" t="s">
        <v>764</v>
      </c>
      <c r="BM36" s="886" t="s">
        <v>763</v>
      </c>
      <c r="BN36" s="888">
        <v>0.01</v>
      </c>
      <c r="BO36" s="1163">
        <f t="shared" si="1"/>
        <v>1</v>
      </c>
      <c r="BP36" s="888">
        <v>0.49</v>
      </c>
      <c r="BQ36" s="237" t="s">
        <v>666</v>
      </c>
      <c r="BR36" s="197" t="s">
        <v>665</v>
      </c>
      <c r="BS36" s="888">
        <v>0</v>
      </c>
      <c r="BT36" s="237" t="s">
        <v>764</v>
      </c>
      <c r="BU36" s="886" t="s">
        <v>763</v>
      </c>
      <c r="BV36" s="888">
        <v>0.01</v>
      </c>
      <c r="BW36" s="1163">
        <f t="shared" si="2"/>
        <v>0.5</v>
      </c>
      <c r="BX36" s="206"/>
      <c r="BY36" s="1235" t="str">
        <f>IF(VLOOKUP($A36,'EZ list'!$B$4:$H$460,4,FALSE)="","","Yes")</f>
        <v>Yes</v>
      </c>
      <c r="BZ36" s="1236" t="s">
        <v>914</v>
      </c>
      <c r="CA36" s="1229">
        <v>0.69499999999999995</v>
      </c>
      <c r="CB36" s="1205" t="s">
        <v>1006</v>
      </c>
      <c r="CC36" s="1205" t="s">
        <v>1004</v>
      </c>
      <c r="CD36" s="1205" t="s">
        <v>1005</v>
      </c>
      <c r="CE36" s="1205">
        <v>0.59</v>
      </c>
      <c r="CF36" s="1205" t="s">
        <v>764</v>
      </c>
      <c r="CG36" s="1205" t="s">
        <v>763</v>
      </c>
      <c r="CH36" s="1205">
        <v>0.01</v>
      </c>
      <c r="CI36" s="1161"/>
    </row>
    <row r="37" spans="1:87" s="197" customFormat="1" ht="15.75" customHeight="1" x14ac:dyDescent="0.25">
      <c r="A37" s="886" t="s">
        <v>157</v>
      </c>
      <c r="B37" s="886" t="s">
        <v>156</v>
      </c>
      <c r="C37" s="1459">
        <v>0.4</v>
      </c>
      <c r="D37" s="237" t="s">
        <v>762</v>
      </c>
      <c r="E37" s="886" t="s">
        <v>761</v>
      </c>
      <c r="F37" s="237">
        <v>0.1</v>
      </c>
      <c r="G37" s="886" t="s">
        <v>666</v>
      </c>
      <c r="H37" s="886" t="s">
        <v>678</v>
      </c>
      <c r="I37" s="237">
        <v>0</v>
      </c>
      <c r="J37" s="1460">
        <v>0.5</v>
      </c>
      <c r="K37" s="237">
        <v>0.4</v>
      </c>
      <c r="L37" s="237" t="s">
        <v>762</v>
      </c>
      <c r="M37" s="886" t="s">
        <v>761</v>
      </c>
      <c r="N37" s="237">
        <v>0.1</v>
      </c>
      <c r="O37" s="886" t="s">
        <v>666</v>
      </c>
      <c r="P37" s="886" t="s">
        <v>678</v>
      </c>
      <c r="Q37" s="237">
        <v>0</v>
      </c>
      <c r="R37" s="237">
        <v>0.5</v>
      </c>
      <c r="S37" s="887">
        <v>0.4</v>
      </c>
      <c r="T37" s="886" t="s">
        <v>762</v>
      </c>
      <c r="U37" s="886" t="s">
        <v>761</v>
      </c>
      <c r="V37" s="888">
        <v>0.1</v>
      </c>
      <c r="W37" s="886" t="s">
        <v>666</v>
      </c>
      <c r="X37" s="886" t="s">
        <v>678</v>
      </c>
      <c r="Y37" s="888">
        <v>0</v>
      </c>
      <c r="Z37" s="889">
        <v>0.5</v>
      </c>
      <c r="AA37" s="887">
        <v>0.4</v>
      </c>
      <c r="AB37" s="886" t="s">
        <v>762</v>
      </c>
      <c r="AC37" s="886" t="s">
        <v>761</v>
      </c>
      <c r="AD37" s="888">
        <v>0.1</v>
      </c>
      <c r="AE37" s="886" t="s">
        <v>666</v>
      </c>
      <c r="AF37" s="886" t="s">
        <v>678</v>
      </c>
      <c r="AG37" s="888">
        <v>0</v>
      </c>
      <c r="AH37" s="889">
        <v>0.5</v>
      </c>
      <c r="AI37" s="887">
        <v>0.4</v>
      </c>
      <c r="AJ37" s="886" t="s">
        <v>762</v>
      </c>
      <c r="AK37" s="886" t="s">
        <v>761</v>
      </c>
      <c r="AL37" s="888">
        <v>0.1</v>
      </c>
      <c r="AM37" s="886" t="s">
        <v>666</v>
      </c>
      <c r="AN37" s="886" t="s">
        <v>678</v>
      </c>
      <c r="AO37" s="888">
        <v>0</v>
      </c>
      <c r="AP37" s="889">
        <v>0.5</v>
      </c>
      <c r="AQ37" s="887">
        <v>0.42499999999999999</v>
      </c>
      <c r="AR37" s="718" t="s">
        <v>762</v>
      </c>
      <c r="AS37" s="891" t="s">
        <v>761</v>
      </c>
      <c r="AT37" s="888">
        <v>0.32500000000000001</v>
      </c>
      <c r="AU37" s="891" t="s">
        <v>666</v>
      </c>
      <c r="AV37" s="891" t="s">
        <v>678</v>
      </c>
      <c r="AW37" s="888">
        <v>0</v>
      </c>
      <c r="AX37" s="889">
        <v>0.75</v>
      </c>
      <c r="AY37" s="893">
        <v>0.4</v>
      </c>
      <c r="AZ37" s="894" t="s">
        <v>762</v>
      </c>
      <c r="BA37" s="894" t="s">
        <v>761</v>
      </c>
      <c r="BB37" s="893">
        <v>0.1</v>
      </c>
      <c r="BC37" s="894" t="s">
        <v>666</v>
      </c>
      <c r="BD37" s="894" t="s">
        <v>678</v>
      </c>
      <c r="BE37" s="893">
        <v>0</v>
      </c>
      <c r="BF37" s="1159">
        <f t="shared" si="0"/>
        <v>0.5</v>
      </c>
      <c r="BG37" s="1158"/>
      <c r="BH37" s="888">
        <v>0.4</v>
      </c>
      <c r="BI37" s="237" t="s">
        <v>762</v>
      </c>
      <c r="BJ37" s="197" t="s">
        <v>761</v>
      </c>
      <c r="BK37" s="888">
        <v>0.1</v>
      </c>
      <c r="BL37" s="237" t="s">
        <v>666</v>
      </c>
      <c r="BM37" s="886" t="s">
        <v>678</v>
      </c>
      <c r="BN37" s="888">
        <v>0</v>
      </c>
      <c r="BO37" s="1163">
        <f t="shared" si="1"/>
        <v>0.5</v>
      </c>
      <c r="BP37" s="888">
        <v>0.4</v>
      </c>
      <c r="BQ37" s="237" t="s">
        <v>762</v>
      </c>
      <c r="BR37" s="197" t="s">
        <v>761</v>
      </c>
      <c r="BS37" s="888">
        <v>0.1</v>
      </c>
      <c r="BT37" s="237" t="s">
        <v>666</v>
      </c>
      <c r="BU37" s="886" t="s">
        <v>678</v>
      </c>
      <c r="BV37" s="888">
        <v>0</v>
      </c>
      <c r="BW37" s="1163">
        <f t="shared" si="2"/>
        <v>0.5</v>
      </c>
      <c r="BX37" s="206"/>
      <c r="BY37" s="1235" t="str">
        <f>IF(VLOOKUP($A37,'EZ list'!$B$4:$H$460,4,FALSE)="","","Yes")</f>
        <v/>
      </c>
      <c r="BZ37" s="1236" t="s">
        <v>913</v>
      </c>
      <c r="CA37" s="1229">
        <v>0.65300000000000002</v>
      </c>
      <c r="CB37" s="1205" t="s">
        <v>1006</v>
      </c>
      <c r="CC37" s="1205" t="s">
        <v>762</v>
      </c>
      <c r="CD37" s="1205" t="s">
        <v>761</v>
      </c>
      <c r="CE37" s="1205">
        <v>0.6</v>
      </c>
      <c r="CF37" s="1205" t="s">
        <v>666</v>
      </c>
      <c r="CG37" s="1205" t="s">
        <v>678</v>
      </c>
      <c r="CH37" s="1205">
        <v>0</v>
      </c>
      <c r="CI37" s="1161"/>
    </row>
    <row r="38" spans="1:87" s="197" customFormat="1" ht="15.75" customHeight="1" x14ac:dyDescent="0.25">
      <c r="A38" s="886" t="s">
        <v>159</v>
      </c>
      <c r="B38" s="886" t="s">
        <v>158</v>
      </c>
      <c r="C38" s="1459">
        <v>0.3</v>
      </c>
      <c r="D38" s="237" t="s">
        <v>704</v>
      </c>
      <c r="E38" s="886" t="s">
        <v>703</v>
      </c>
      <c r="F38" s="237">
        <v>0.37</v>
      </c>
      <c r="G38" s="886" t="s">
        <v>666</v>
      </c>
      <c r="H38" s="886" t="s">
        <v>666</v>
      </c>
      <c r="I38" s="237">
        <v>0</v>
      </c>
      <c r="J38" s="1460">
        <v>0.66999999999999993</v>
      </c>
      <c r="K38" s="237">
        <v>0.3</v>
      </c>
      <c r="L38" s="237" t="s">
        <v>704</v>
      </c>
      <c r="M38" s="886" t="s">
        <v>703</v>
      </c>
      <c r="N38" s="237">
        <v>0.37</v>
      </c>
      <c r="O38" s="886" t="s">
        <v>666</v>
      </c>
      <c r="P38" s="886" t="s">
        <v>666</v>
      </c>
      <c r="Q38" s="237">
        <v>0</v>
      </c>
      <c r="R38" s="237">
        <v>0.66999999999999993</v>
      </c>
      <c r="S38" s="887">
        <v>0.3</v>
      </c>
      <c r="T38" s="886" t="s">
        <v>704</v>
      </c>
      <c r="U38" s="886" t="s">
        <v>703</v>
      </c>
      <c r="V38" s="888">
        <v>0.37</v>
      </c>
      <c r="W38" s="886" t="s">
        <v>666</v>
      </c>
      <c r="X38" s="886" t="s">
        <v>666</v>
      </c>
      <c r="Y38" s="888">
        <v>0</v>
      </c>
      <c r="Z38" s="889">
        <v>0.66999999999999993</v>
      </c>
      <c r="AA38" s="887">
        <v>0.3</v>
      </c>
      <c r="AB38" s="886" t="s">
        <v>704</v>
      </c>
      <c r="AC38" s="886" t="s">
        <v>703</v>
      </c>
      <c r="AD38" s="888">
        <v>0.37</v>
      </c>
      <c r="AE38" s="886" t="s">
        <v>666</v>
      </c>
      <c r="AF38" s="886" t="s">
        <v>666</v>
      </c>
      <c r="AG38" s="888">
        <v>0</v>
      </c>
      <c r="AH38" s="889">
        <v>0.66999999999999993</v>
      </c>
      <c r="AI38" s="887">
        <v>0.3</v>
      </c>
      <c r="AJ38" s="886" t="s">
        <v>704</v>
      </c>
      <c r="AK38" s="886" t="s">
        <v>703</v>
      </c>
      <c r="AL38" s="888">
        <v>0.37</v>
      </c>
      <c r="AM38" s="886" t="s">
        <v>666</v>
      </c>
      <c r="AN38" s="886" t="s">
        <v>666</v>
      </c>
      <c r="AO38" s="888">
        <v>0</v>
      </c>
      <c r="AP38" s="889">
        <v>0.66999999999999993</v>
      </c>
      <c r="AQ38" s="887">
        <v>0.48</v>
      </c>
      <c r="AR38" s="718" t="s">
        <v>704</v>
      </c>
      <c r="AS38" s="891" t="s">
        <v>703</v>
      </c>
      <c r="AT38" s="888">
        <v>0.27</v>
      </c>
      <c r="AU38" s="891" t="s">
        <v>666</v>
      </c>
      <c r="AV38" s="891" t="s">
        <v>666</v>
      </c>
      <c r="AW38" s="888">
        <v>0</v>
      </c>
      <c r="AX38" s="889">
        <v>0.75</v>
      </c>
      <c r="AY38" s="893">
        <v>0.64</v>
      </c>
      <c r="AZ38" s="894" t="s">
        <v>704</v>
      </c>
      <c r="BA38" s="894" t="s">
        <v>703</v>
      </c>
      <c r="BB38" s="893">
        <v>0.36</v>
      </c>
      <c r="BC38" s="894" t="s">
        <v>666</v>
      </c>
      <c r="BD38" s="894" t="s">
        <v>666</v>
      </c>
      <c r="BE38" s="893">
        <v>0</v>
      </c>
      <c r="BF38" s="1159">
        <f t="shared" si="0"/>
        <v>1</v>
      </c>
      <c r="BG38" s="1158"/>
      <c r="BH38" s="888">
        <v>0.3</v>
      </c>
      <c r="BI38" s="237" t="s">
        <v>704</v>
      </c>
      <c r="BJ38" s="197" t="s">
        <v>703</v>
      </c>
      <c r="BK38" s="888">
        <v>0.37</v>
      </c>
      <c r="BL38" s="237" t="s">
        <v>666</v>
      </c>
      <c r="BM38" s="886" t="s">
        <v>666</v>
      </c>
      <c r="BN38" s="888">
        <v>0</v>
      </c>
      <c r="BO38" s="1163">
        <f t="shared" si="1"/>
        <v>0.66999999999999993</v>
      </c>
      <c r="BP38" s="888">
        <v>0.3</v>
      </c>
      <c r="BQ38" s="237" t="s">
        <v>704</v>
      </c>
      <c r="BR38" s="197" t="s">
        <v>703</v>
      </c>
      <c r="BS38" s="888">
        <v>0.2</v>
      </c>
      <c r="BT38" s="237" t="s">
        <v>666</v>
      </c>
      <c r="BU38" s="886" t="s">
        <v>666</v>
      </c>
      <c r="BV38" s="888">
        <v>0</v>
      </c>
      <c r="BW38" s="1163">
        <f t="shared" si="2"/>
        <v>0.5</v>
      </c>
      <c r="BX38" s="206"/>
      <c r="BY38" s="1235" t="str">
        <f>IF(VLOOKUP($A38,'EZ list'!$B$4:$H$460,4,FALSE)="","","Yes")</f>
        <v/>
      </c>
      <c r="BZ38" s="1236" t="s">
        <v>914</v>
      </c>
      <c r="CA38" s="1229">
        <v>0.75600000000000001</v>
      </c>
      <c r="CB38" s="1205" t="s">
        <v>1006</v>
      </c>
      <c r="CC38" s="1205" t="s">
        <v>704</v>
      </c>
      <c r="CD38" s="1205" t="s">
        <v>703</v>
      </c>
      <c r="CE38" s="1205">
        <v>0.2</v>
      </c>
      <c r="CF38" s="1205" t="s">
        <v>666</v>
      </c>
      <c r="CG38" s="1205" t="s">
        <v>666</v>
      </c>
      <c r="CH38" s="1205">
        <v>0</v>
      </c>
      <c r="CI38" s="1161"/>
    </row>
    <row r="39" spans="1:87" s="197" customFormat="1" ht="15.75" customHeight="1" x14ac:dyDescent="0.25">
      <c r="A39" s="886" t="s">
        <v>161</v>
      </c>
      <c r="B39" s="886" t="s">
        <v>160</v>
      </c>
      <c r="C39" s="1459">
        <v>0.4</v>
      </c>
      <c r="D39" s="237" t="s">
        <v>671</v>
      </c>
      <c r="E39" s="886" t="s">
        <v>670</v>
      </c>
      <c r="F39" s="237">
        <v>0.09</v>
      </c>
      <c r="G39" s="886" t="s">
        <v>669</v>
      </c>
      <c r="H39" s="886" t="s">
        <v>668</v>
      </c>
      <c r="I39" s="237">
        <v>0.01</v>
      </c>
      <c r="J39" s="1460">
        <v>0.5</v>
      </c>
      <c r="K39" s="237">
        <v>0.4</v>
      </c>
      <c r="L39" s="237" t="s">
        <v>671</v>
      </c>
      <c r="M39" s="886" t="s">
        <v>670</v>
      </c>
      <c r="N39" s="237">
        <v>0.09</v>
      </c>
      <c r="O39" s="886" t="s">
        <v>669</v>
      </c>
      <c r="P39" s="886" t="s">
        <v>668</v>
      </c>
      <c r="Q39" s="237">
        <v>0.01</v>
      </c>
      <c r="R39" s="237">
        <v>0.5</v>
      </c>
      <c r="S39" s="887">
        <v>0.4</v>
      </c>
      <c r="T39" s="886" t="s">
        <v>671</v>
      </c>
      <c r="U39" s="886" t="s">
        <v>670</v>
      </c>
      <c r="V39" s="888">
        <v>0.09</v>
      </c>
      <c r="W39" s="886" t="s">
        <v>669</v>
      </c>
      <c r="X39" s="886" t="s">
        <v>668</v>
      </c>
      <c r="Y39" s="888">
        <v>0.01</v>
      </c>
      <c r="Z39" s="889">
        <v>0.5</v>
      </c>
      <c r="AA39" s="887">
        <v>0.4</v>
      </c>
      <c r="AB39" s="886" t="s">
        <v>671</v>
      </c>
      <c r="AC39" s="886" t="s">
        <v>670</v>
      </c>
      <c r="AD39" s="888">
        <v>0.09</v>
      </c>
      <c r="AE39" s="886" t="s">
        <v>669</v>
      </c>
      <c r="AF39" s="886" t="s">
        <v>668</v>
      </c>
      <c r="AG39" s="888">
        <v>0.01</v>
      </c>
      <c r="AH39" s="889">
        <v>0.5</v>
      </c>
      <c r="AI39" s="887">
        <v>0.4</v>
      </c>
      <c r="AJ39" s="886" t="s">
        <v>671</v>
      </c>
      <c r="AK39" s="886" t="s">
        <v>670</v>
      </c>
      <c r="AL39" s="888">
        <v>0.09</v>
      </c>
      <c r="AM39" s="886" t="s">
        <v>669</v>
      </c>
      <c r="AN39" s="886" t="s">
        <v>668</v>
      </c>
      <c r="AO39" s="888">
        <v>0.01</v>
      </c>
      <c r="AP39" s="889">
        <v>0.5</v>
      </c>
      <c r="AQ39" s="887">
        <v>0</v>
      </c>
      <c r="AR39" s="718" t="s">
        <v>671</v>
      </c>
      <c r="AS39" s="891" t="s">
        <v>670</v>
      </c>
      <c r="AT39" s="888">
        <v>0.74</v>
      </c>
      <c r="AU39" s="891" t="s">
        <v>669</v>
      </c>
      <c r="AV39" s="891" t="s">
        <v>668</v>
      </c>
      <c r="AW39" s="888">
        <v>0.01</v>
      </c>
      <c r="AX39" s="889">
        <v>0.75</v>
      </c>
      <c r="AY39" s="893">
        <v>0.4</v>
      </c>
      <c r="AZ39" s="894" t="s">
        <v>671</v>
      </c>
      <c r="BA39" s="894" t="s">
        <v>670</v>
      </c>
      <c r="BB39" s="893">
        <v>0.09</v>
      </c>
      <c r="BC39" s="894" t="s">
        <v>669</v>
      </c>
      <c r="BD39" s="894" t="s">
        <v>668</v>
      </c>
      <c r="BE39" s="893">
        <v>0.01</v>
      </c>
      <c r="BF39" s="1159">
        <f t="shared" si="0"/>
        <v>0.5</v>
      </c>
      <c r="BG39" s="1158"/>
      <c r="BH39" s="888">
        <v>0.4</v>
      </c>
      <c r="BI39" s="237" t="s">
        <v>671</v>
      </c>
      <c r="BJ39" s="197" t="s">
        <v>670</v>
      </c>
      <c r="BK39" s="888">
        <v>0.09</v>
      </c>
      <c r="BL39" s="237" t="s">
        <v>669</v>
      </c>
      <c r="BM39" s="886" t="s">
        <v>668</v>
      </c>
      <c r="BN39" s="888">
        <v>0.01</v>
      </c>
      <c r="BO39" s="1163">
        <f t="shared" si="1"/>
        <v>0.5</v>
      </c>
      <c r="BP39" s="888">
        <v>0.4</v>
      </c>
      <c r="BQ39" s="237" t="s">
        <v>671</v>
      </c>
      <c r="BR39" s="197" t="s">
        <v>670</v>
      </c>
      <c r="BS39" s="888">
        <v>0.09</v>
      </c>
      <c r="BT39" s="237" t="s">
        <v>669</v>
      </c>
      <c r="BU39" s="886" t="s">
        <v>668</v>
      </c>
      <c r="BV39" s="888">
        <v>0.01</v>
      </c>
      <c r="BW39" s="1163">
        <f t="shared" si="2"/>
        <v>0.5</v>
      </c>
      <c r="BX39" s="206"/>
      <c r="BY39" s="1235" t="str">
        <f>IF(VLOOKUP($A39,'EZ list'!$B$4:$H$460,4,FALSE)="","","Yes")</f>
        <v/>
      </c>
      <c r="BZ39" s="1236" t="s">
        <v>913</v>
      </c>
      <c r="CA39" s="1229">
        <v>0.69399999999999995</v>
      </c>
      <c r="CB39" s="1205" t="s">
        <v>1006</v>
      </c>
      <c r="CC39" s="1205" t="s">
        <v>671</v>
      </c>
      <c r="CD39" s="1205" t="s">
        <v>670</v>
      </c>
      <c r="CE39" s="1205">
        <v>0.59</v>
      </c>
      <c r="CF39" s="1205" t="s">
        <v>669</v>
      </c>
      <c r="CG39" s="1205" t="s">
        <v>668</v>
      </c>
      <c r="CH39" s="1205">
        <v>0.01</v>
      </c>
      <c r="CI39" s="1161"/>
    </row>
    <row r="40" spans="1:87" s="197" customFormat="1" ht="15.75" customHeight="1" x14ac:dyDescent="0.25">
      <c r="A40" s="886" t="s">
        <v>163</v>
      </c>
      <c r="B40" s="886" t="s">
        <v>162</v>
      </c>
      <c r="C40" s="1459">
        <v>0.4</v>
      </c>
      <c r="D40" s="237" t="s">
        <v>716</v>
      </c>
      <c r="E40" s="886" t="s">
        <v>715</v>
      </c>
      <c r="F40" s="237">
        <v>0.1</v>
      </c>
      <c r="G40" s="886" t="s">
        <v>666</v>
      </c>
      <c r="H40" s="886" t="s">
        <v>678</v>
      </c>
      <c r="I40" s="237">
        <v>0</v>
      </c>
      <c r="J40" s="1460">
        <v>0.5</v>
      </c>
      <c r="K40" s="237">
        <v>0.4</v>
      </c>
      <c r="L40" s="237" t="s">
        <v>716</v>
      </c>
      <c r="M40" s="886" t="s">
        <v>715</v>
      </c>
      <c r="N40" s="237">
        <v>0.1</v>
      </c>
      <c r="O40" s="886" t="s">
        <v>666</v>
      </c>
      <c r="P40" s="886" t="s">
        <v>678</v>
      </c>
      <c r="Q40" s="237">
        <v>0</v>
      </c>
      <c r="R40" s="237">
        <v>0.5</v>
      </c>
      <c r="S40" s="887">
        <v>0.4</v>
      </c>
      <c r="T40" s="886" t="s">
        <v>716</v>
      </c>
      <c r="U40" s="886" t="s">
        <v>715</v>
      </c>
      <c r="V40" s="888">
        <v>0.1</v>
      </c>
      <c r="W40" s="886" t="s">
        <v>666</v>
      </c>
      <c r="X40" s="886" t="s">
        <v>678</v>
      </c>
      <c r="Y40" s="888">
        <v>0</v>
      </c>
      <c r="Z40" s="889">
        <v>0.5</v>
      </c>
      <c r="AA40" s="887">
        <v>0.4</v>
      </c>
      <c r="AB40" s="886" t="s">
        <v>716</v>
      </c>
      <c r="AC40" s="886" t="s">
        <v>715</v>
      </c>
      <c r="AD40" s="888">
        <v>0.1</v>
      </c>
      <c r="AE40" s="886" t="s">
        <v>666</v>
      </c>
      <c r="AF40" s="886" t="s">
        <v>678</v>
      </c>
      <c r="AG40" s="888">
        <v>0</v>
      </c>
      <c r="AH40" s="889">
        <v>0.5</v>
      </c>
      <c r="AI40" s="887">
        <v>0.4</v>
      </c>
      <c r="AJ40" s="886" t="s">
        <v>716</v>
      </c>
      <c r="AK40" s="886" t="s">
        <v>715</v>
      </c>
      <c r="AL40" s="888">
        <v>0.1</v>
      </c>
      <c r="AM40" s="886" t="s">
        <v>666</v>
      </c>
      <c r="AN40" s="886" t="s">
        <v>678</v>
      </c>
      <c r="AO40" s="888">
        <v>0</v>
      </c>
      <c r="AP40" s="889">
        <v>0.5</v>
      </c>
      <c r="AQ40" s="887">
        <v>0.35</v>
      </c>
      <c r="AR40" s="718" t="s">
        <v>716</v>
      </c>
      <c r="AS40" s="891" t="s">
        <v>715</v>
      </c>
      <c r="AT40" s="888">
        <v>0.4</v>
      </c>
      <c r="AU40" s="891" t="s">
        <v>666</v>
      </c>
      <c r="AV40" s="891" t="s">
        <v>678</v>
      </c>
      <c r="AW40" s="888">
        <v>0</v>
      </c>
      <c r="AX40" s="889">
        <v>0.75</v>
      </c>
      <c r="AY40" s="893">
        <v>0.4</v>
      </c>
      <c r="AZ40" s="894" t="s">
        <v>716</v>
      </c>
      <c r="BA40" s="894" t="s">
        <v>715</v>
      </c>
      <c r="BB40" s="893">
        <v>0.1</v>
      </c>
      <c r="BC40" s="894" t="s">
        <v>666</v>
      </c>
      <c r="BD40" s="894" t="s">
        <v>678</v>
      </c>
      <c r="BE40" s="893">
        <v>0</v>
      </c>
      <c r="BF40" s="1159">
        <f t="shared" si="0"/>
        <v>0.5</v>
      </c>
      <c r="BG40" s="1158"/>
      <c r="BH40" s="888">
        <v>0.4</v>
      </c>
      <c r="BI40" s="237" t="s">
        <v>716</v>
      </c>
      <c r="BJ40" s="197" t="s">
        <v>715</v>
      </c>
      <c r="BK40" s="888">
        <v>0.1</v>
      </c>
      <c r="BL40" s="237" t="s">
        <v>666</v>
      </c>
      <c r="BM40" s="886" t="s">
        <v>678</v>
      </c>
      <c r="BN40" s="888">
        <v>0</v>
      </c>
      <c r="BO40" s="1163">
        <f t="shared" si="1"/>
        <v>0.5</v>
      </c>
      <c r="BP40" s="888">
        <v>0.4</v>
      </c>
      <c r="BQ40" s="237" t="s">
        <v>716</v>
      </c>
      <c r="BR40" s="197" t="s">
        <v>715</v>
      </c>
      <c r="BS40" s="888">
        <v>0.1</v>
      </c>
      <c r="BT40" s="237" t="s">
        <v>666</v>
      </c>
      <c r="BU40" s="886" t="s">
        <v>678</v>
      </c>
      <c r="BV40" s="888">
        <v>0</v>
      </c>
      <c r="BW40" s="1163">
        <f t="shared" si="2"/>
        <v>0.5</v>
      </c>
      <c r="BX40" s="206"/>
      <c r="BY40" s="1235" t="str">
        <f>IF(VLOOKUP($A40,'EZ list'!$B$4:$H$460,4,FALSE)="","","Yes")</f>
        <v/>
      </c>
      <c r="BZ40" s="1236" t="s">
        <v>913</v>
      </c>
      <c r="CA40" s="1229">
        <v>0.75900000000000001</v>
      </c>
      <c r="CB40" s="1205" t="s">
        <v>1006</v>
      </c>
      <c r="CC40" s="1205" t="s">
        <v>716</v>
      </c>
      <c r="CD40" s="1205" t="s">
        <v>715</v>
      </c>
      <c r="CE40" s="1205">
        <v>0.6</v>
      </c>
      <c r="CF40" s="1205" t="s">
        <v>666</v>
      </c>
      <c r="CG40" s="1205" t="s">
        <v>678</v>
      </c>
      <c r="CH40" s="1205">
        <v>0</v>
      </c>
      <c r="CI40" s="1161"/>
    </row>
    <row r="41" spans="1:87" s="197" customFormat="1" ht="15" x14ac:dyDescent="0.25">
      <c r="A41" s="886" t="s">
        <v>165</v>
      </c>
      <c r="B41" s="886" t="s">
        <v>164</v>
      </c>
      <c r="C41" s="1459">
        <v>0.4</v>
      </c>
      <c r="D41" s="237" t="s">
        <v>784</v>
      </c>
      <c r="E41" s="886" t="s">
        <v>783</v>
      </c>
      <c r="F41" s="237">
        <v>0.09</v>
      </c>
      <c r="G41" s="886" t="s">
        <v>782</v>
      </c>
      <c r="H41" s="886" t="s">
        <v>781</v>
      </c>
      <c r="I41" s="237">
        <v>0.01</v>
      </c>
      <c r="J41" s="1460">
        <v>0.5</v>
      </c>
      <c r="K41" s="237">
        <v>0.4</v>
      </c>
      <c r="L41" s="237" t="s">
        <v>784</v>
      </c>
      <c r="M41" s="886" t="s">
        <v>783</v>
      </c>
      <c r="N41" s="237">
        <v>0.09</v>
      </c>
      <c r="O41" s="886" t="s">
        <v>782</v>
      </c>
      <c r="P41" s="886" t="s">
        <v>781</v>
      </c>
      <c r="Q41" s="237">
        <v>0.01</v>
      </c>
      <c r="R41" s="237">
        <v>0.5</v>
      </c>
      <c r="S41" s="887">
        <v>0.4</v>
      </c>
      <c r="T41" s="886" t="s">
        <v>784</v>
      </c>
      <c r="U41" s="886" t="s">
        <v>783</v>
      </c>
      <c r="V41" s="888">
        <v>0.09</v>
      </c>
      <c r="W41" s="886" t="s">
        <v>782</v>
      </c>
      <c r="X41" s="886" t="s">
        <v>781</v>
      </c>
      <c r="Y41" s="888">
        <v>0.01</v>
      </c>
      <c r="Z41" s="889">
        <v>0.5</v>
      </c>
      <c r="AA41" s="887">
        <v>0.4</v>
      </c>
      <c r="AB41" s="886" t="s">
        <v>784</v>
      </c>
      <c r="AC41" s="886" t="s">
        <v>783</v>
      </c>
      <c r="AD41" s="888">
        <v>0.09</v>
      </c>
      <c r="AE41" s="886" t="s">
        <v>782</v>
      </c>
      <c r="AF41" s="886" t="s">
        <v>781</v>
      </c>
      <c r="AG41" s="888">
        <v>0.01</v>
      </c>
      <c r="AH41" s="889">
        <v>0.5</v>
      </c>
      <c r="AI41" s="887">
        <v>0.4</v>
      </c>
      <c r="AJ41" s="886" t="s">
        <v>784</v>
      </c>
      <c r="AK41" s="886" t="s">
        <v>783</v>
      </c>
      <c r="AL41" s="888">
        <v>0.09</v>
      </c>
      <c r="AM41" s="886" t="s">
        <v>782</v>
      </c>
      <c r="AN41" s="886" t="s">
        <v>781</v>
      </c>
      <c r="AO41" s="888">
        <v>0.01</v>
      </c>
      <c r="AP41" s="889">
        <v>0.5</v>
      </c>
      <c r="AQ41" s="887">
        <v>0.4</v>
      </c>
      <c r="AR41" s="718" t="s">
        <v>784</v>
      </c>
      <c r="AS41" s="891" t="s">
        <v>783</v>
      </c>
      <c r="AT41" s="888">
        <v>0.09</v>
      </c>
      <c r="AU41" s="891" t="s">
        <v>782</v>
      </c>
      <c r="AV41" s="891" t="s">
        <v>781</v>
      </c>
      <c r="AW41" s="888">
        <v>0.01</v>
      </c>
      <c r="AX41" s="889">
        <v>0.5</v>
      </c>
      <c r="AY41" s="893">
        <v>0.4</v>
      </c>
      <c r="AZ41" s="894" t="s">
        <v>784</v>
      </c>
      <c r="BA41" s="894" t="s">
        <v>783</v>
      </c>
      <c r="BB41" s="893">
        <v>0.09</v>
      </c>
      <c r="BC41" s="894" t="s">
        <v>782</v>
      </c>
      <c r="BD41" s="894" t="s">
        <v>781</v>
      </c>
      <c r="BE41" s="893">
        <v>0.01</v>
      </c>
      <c r="BF41" s="1159">
        <f t="shared" si="0"/>
        <v>0.5</v>
      </c>
      <c r="BG41" s="1158"/>
      <c r="BH41" s="888">
        <v>0.4</v>
      </c>
      <c r="BI41" s="237" t="s">
        <v>784</v>
      </c>
      <c r="BJ41" s="197" t="s">
        <v>783</v>
      </c>
      <c r="BK41" s="888">
        <v>0.09</v>
      </c>
      <c r="BL41" s="237" t="s">
        <v>782</v>
      </c>
      <c r="BM41" s="886" t="s">
        <v>781</v>
      </c>
      <c r="BN41" s="888">
        <v>0.01</v>
      </c>
      <c r="BO41" s="1163">
        <f t="shared" si="1"/>
        <v>0.5</v>
      </c>
      <c r="BP41" s="888">
        <v>0.4</v>
      </c>
      <c r="BQ41" s="237" t="s">
        <v>784</v>
      </c>
      <c r="BR41" s="197" t="s">
        <v>783</v>
      </c>
      <c r="BS41" s="888">
        <v>0.09</v>
      </c>
      <c r="BT41" s="237" t="s">
        <v>782</v>
      </c>
      <c r="BU41" s="886" t="s">
        <v>781</v>
      </c>
      <c r="BV41" s="888">
        <v>0.01</v>
      </c>
      <c r="BW41" s="1163">
        <f t="shared" si="2"/>
        <v>0.5</v>
      </c>
      <c r="BX41" s="206"/>
      <c r="BY41" s="1235" t="str">
        <f>IF(VLOOKUP($A41,'EZ list'!$B$4:$H$460,4,FALSE)="","","Yes")</f>
        <v>Yes</v>
      </c>
      <c r="BZ41" s="1236" t="s">
        <v>913</v>
      </c>
      <c r="CA41" s="1229">
        <v>0.67700000000000005</v>
      </c>
      <c r="CB41" s="1205" t="s">
        <v>1006</v>
      </c>
      <c r="CC41" s="1205" t="s">
        <v>784</v>
      </c>
      <c r="CD41" s="1205" t="s">
        <v>783</v>
      </c>
      <c r="CE41" s="1205">
        <v>0.59</v>
      </c>
      <c r="CF41" s="1205" t="s">
        <v>782</v>
      </c>
      <c r="CG41" s="1205" t="s">
        <v>781</v>
      </c>
      <c r="CH41" s="1205">
        <v>0.01</v>
      </c>
      <c r="CI41" s="1161"/>
    </row>
    <row r="42" spans="1:87" s="197" customFormat="1" ht="15" x14ac:dyDescent="0.25">
      <c r="A42" s="886" t="s">
        <v>1316</v>
      </c>
      <c r="B42" s="886" t="s">
        <v>1322</v>
      </c>
      <c r="C42" s="1459">
        <v>0.49</v>
      </c>
      <c r="D42" s="237" t="s">
        <v>666</v>
      </c>
      <c r="E42" s="886" t="s">
        <v>665</v>
      </c>
      <c r="F42" s="237">
        <v>0</v>
      </c>
      <c r="G42" s="886" t="s">
        <v>677</v>
      </c>
      <c r="H42" s="886" t="s">
        <v>676</v>
      </c>
      <c r="I42" s="237">
        <v>0.01</v>
      </c>
      <c r="J42" s="1460">
        <v>0.5</v>
      </c>
      <c r="K42" s="237">
        <v>0.49</v>
      </c>
      <c r="L42" s="237" t="s">
        <v>666</v>
      </c>
      <c r="M42" s="886" t="s">
        <v>665</v>
      </c>
      <c r="N42" s="237">
        <v>0</v>
      </c>
      <c r="O42" s="886" t="s">
        <v>677</v>
      </c>
      <c r="P42" s="886" t="s">
        <v>676</v>
      </c>
      <c r="Q42" s="237">
        <v>0.01</v>
      </c>
      <c r="R42" s="237">
        <v>0.5</v>
      </c>
      <c r="S42" s="887">
        <v>0.49</v>
      </c>
      <c r="T42" s="886" t="s">
        <v>666</v>
      </c>
      <c r="U42" s="886" t="s">
        <v>665</v>
      </c>
      <c r="V42" s="888">
        <v>0</v>
      </c>
      <c r="W42" s="886" t="s">
        <v>677</v>
      </c>
      <c r="X42" s="886" t="s">
        <v>676</v>
      </c>
      <c r="Y42" s="888">
        <v>0.01</v>
      </c>
      <c r="Z42" s="889">
        <v>0.5</v>
      </c>
      <c r="AA42" s="887">
        <v>0.49</v>
      </c>
      <c r="AB42" s="886" t="s">
        <v>666</v>
      </c>
      <c r="AC42" s="886" t="s">
        <v>665</v>
      </c>
      <c r="AD42" s="888">
        <v>0</v>
      </c>
      <c r="AE42" s="886" t="s">
        <v>677</v>
      </c>
      <c r="AF42" s="886" t="s">
        <v>676</v>
      </c>
      <c r="AG42" s="888">
        <v>0.01</v>
      </c>
      <c r="AH42" s="889">
        <v>0.5</v>
      </c>
      <c r="AI42" s="887">
        <v>0.49</v>
      </c>
      <c r="AJ42" s="886" t="s">
        <v>666</v>
      </c>
      <c r="AK42" s="886" t="s">
        <v>665</v>
      </c>
      <c r="AL42" s="888">
        <v>0</v>
      </c>
      <c r="AM42" s="886" t="s">
        <v>677</v>
      </c>
      <c r="AN42" s="886" t="s">
        <v>676</v>
      </c>
      <c r="AO42" s="888">
        <v>0.01</v>
      </c>
      <c r="AP42" s="889">
        <v>0.5</v>
      </c>
      <c r="AQ42" s="890">
        <v>0.74</v>
      </c>
      <c r="AR42" s="718" t="s">
        <v>666</v>
      </c>
      <c r="AS42" s="891" t="s">
        <v>665</v>
      </c>
      <c r="AT42" s="888">
        <v>0</v>
      </c>
      <c r="AU42" s="891" t="s">
        <v>677</v>
      </c>
      <c r="AV42" s="891" t="s">
        <v>676</v>
      </c>
      <c r="AW42" s="888">
        <v>0.01</v>
      </c>
      <c r="AX42" s="892">
        <v>0.75</v>
      </c>
      <c r="AY42" s="893">
        <v>0.49</v>
      </c>
      <c r="AZ42" s="894" t="s">
        <v>666</v>
      </c>
      <c r="BA42" s="894" t="s">
        <v>665</v>
      </c>
      <c r="BB42" s="893">
        <v>0</v>
      </c>
      <c r="BC42" s="894" t="s">
        <v>677</v>
      </c>
      <c r="BD42" s="894" t="s">
        <v>676</v>
      </c>
      <c r="BE42" s="893">
        <v>0.01</v>
      </c>
      <c r="BF42" s="1159">
        <v>0.5</v>
      </c>
      <c r="BG42" s="1158"/>
      <c r="BH42" s="888">
        <v>0.49</v>
      </c>
      <c r="BI42" s="237" t="s">
        <v>666</v>
      </c>
      <c r="BJ42" s="197" t="s">
        <v>665</v>
      </c>
      <c r="BK42" s="888">
        <v>0</v>
      </c>
      <c r="BL42" s="237" t="s">
        <v>677</v>
      </c>
      <c r="BM42" s="886" t="s">
        <v>676</v>
      </c>
      <c r="BN42" s="888">
        <v>0.01</v>
      </c>
      <c r="BO42" s="1163">
        <v>0.5</v>
      </c>
      <c r="BP42" s="888">
        <v>0.49</v>
      </c>
      <c r="BQ42" s="237" t="s">
        <v>666</v>
      </c>
      <c r="BR42" s="197" t="s">
        <v>665</v>
      </c>
      <c r="BS42" s="888">
        <v>0</v>
      </c>
      <c r="BT42" s="237" t="s">
        <v>677</v>
      </c>
      <c r="BU42" s="886" t="s">
        <v>676</v>
      </c>
      <c r="BV42" s="888">
        <v>0.01</v>
      </c>
      <c r="BW42" s="1163">
        <v>0.5</v>
      </c>
      <c r="BX42" s="206"/>
      <c r="BY42" s="1235" t="str">
        <f>IF(VLOOKUP($A42,'EZ list'!$B$4:$H$460,4,FALSE)="","","Yes")</f>
        <v>Yes</v>
      </c>
      <c r="BZ42" s="1237" t="s">
        <v>914</v>
      </c>
      <c r="CA42" s="1229">
        <v>0.71599999999999997</v>
      </c>
      <c r="CB42" s="1205" t="s">
        <v>1006</v>
      </c>
      <c r="CC42" s="1205" t="s">
        <v>666</v>
      </c>
      <c r="CD42" s="1205" t="s">
        <v>665</v>
      </c>
      <c r="CE42" s="1205">
        <v>0</v>
      </c>
      <c r="CF42" s="1205" t="s">
        <v>677</v>
      </c>
      <c r="CG42" s="1205" t="s">
        <v>676</v>
      </c>
      <c r="CH42" s="1205">
        <v>0.01</v>
      </c>
      <c r="CI42" s="1161"/>
    </row>
    <row r="43" spans="1:87" s="197" customFormat="1" ht="15.75" customHeight="1" x14ac:dyDescent="0.25">
      <c r="A43" s="886" t="s">
        <v>167</v>
      </c>
      <c r="B43" s="886" t="s">
        <v>166</v>
      </c>
      <c r="C43" s="1459">
        <v>0.4</v>
      </c>
      <c r="D43" s="237" t="s">
        <v>675</v>
      </c>
      <c r="E43" s="886" t="s">
        <v>674</v>
      </c>
      <c r="F43" s="237">
        <v>0.09</v>
      </c>
      <c r="G43" s="886" t="s">
        <v>673</v>
      </c>
      <c r="H43" s="886" t="s">
        <v>672</v>
      </c>
      <c r="I43" s="237">
        <v>0.01</v>
      </c>
      <c r="J43" s="1460">
        <v>0.5</v>
      </c>
      <c r="K43" s="237">
        <v>0.4</v>
      </c>
      <c r="L43" s="237" t="s">
        <v>675</v>
      </c>
      <c r="M43" s="886" t="s">
        <v>674</v>
      </c>
      <c r="N43" s="237">
        <v>0.09</v>
      </c>
      <c r="O43" s="886" t="s">
        <v>673</v>
      </c>
      <c r="P43" s="886" t="s">
        <v>672</v>
      </c>
      <c r="Q43" s="237">
        <v>0.01</v>
      </c>
      <c r="R43" s="237">
        <v>0.5</v>
      </c>
      <c r="S43" s="887">
        <v>0.4</v>
      </c>
      <c r="T43" s="886" t="s">
        <v>675</v>
      </c>
      <c r="U43" s="886" t="s">
        <v>674</v>
      </c>
      <c r="V43" s="888">
        <v>0.09</v>
      </c>
      <c r="W43" s="886" t="s">
        <v>673</v>
      </c>
      <c r="X43" s="886" t="s">
        <v>672</v>
      </c>
      <c r="Y43" s="888">
        <v>0.01</v>
      </c>
      <c r="Z43" s="889">
        <v>0.5</v>
      </c>
      <c r="AA43" s="887">
        <v>0.4</v>
      </c>
      <c r="AB43" s="886" t="s">
        <v>675</v>
      </c>
      <c r="AC43" s="886" t="s">
        <v>674</v>
      </c>
      <c r="AD43" s="888">
        <v>0.09</v>
      </c>
      <c r="AE43" s="886" t="s">
        <v>673</v>
      </c>
      <c r="AF43" s="886" t="s">
        <v>672</v>
      </c>
      <c r="AG43" s="888">
        <v>0.01</v>
      </c>
      <c r="AH43" s="889">
        <v>0.5</v>
      </c>
      <c r="AI43" s="887">
        <v>0.4</v>
      </c>
      <c r="AJ43" s="886" t="s">
        <v>675</v>
      </c>
      <c r="AK43" s="886" t="s">
        <v>674</v>
      </c>
      <c r="AL43" s="888">
        <v>0.09</v>
      </c>
      <c r="AM43" s="886" t="s">
        <v>673</v>
      </c>
      <c r="AN43" s="886" t="s">
        <v>672</v>
      </c>
      <c r="AO43" s="888">
        <v>0.01</v>
      </c>
      <c r="AP43" s="889">
        <v>0.5</v>
      </c>
      <c r="AQ43" s="887">
        <v>0.56000000000000005</v>
      </c>
      <c r="AR43" s="718" t="s">
        <v>675</v>
      </c>
      <c r="AS43" s="891" t="s">
        <v>674</v>
      </c>
      <c r="AT43" s="888">
        <v>0.17499999999999999</v>
      </c>
      <c r="AU43" s="891" t="s">
        <v>673</v>
      </c>
      <c r="AV43" s="891" t="s">
        <v>672</v>
      </c>
      <c r="AW43" s="888">
        <v>1.4999999999999999E-2</v>
      </c>
      <c r="AX43" s="889">
        <v>0.75000000000000011</v>
      </c>
      <c r="AY43" s="893">
        <v>0.4</v>
      </c>
      <c r="AZ43" s="894" t="s">
        <v>675</v>
      </c>
      <c r="BA43" s="894" t="s">
        <v>674</v>
      </c>
      <c r="BB43" s="893">
        <v>0.09</v>
      </c>
      <c r="BC43" s="894" t="s">
        <v>673</v>
      </c>
      <c r="BD43" s="894" t="s">
        <v>672</v>
      </c>
      <c r="BE43" s="893">
        <v>0.01</v>
      </c>
      <c r="BF43" s="1159">
        <f t="shared" si="0"/>
        <v>0.5</v>
      </c>
      <c r="BG43" s="1158"/>
      <c r="BH43" s="888">
        <v>0.4</v>
      </c>
      <c r="BI43" s="237" t="s">
        <v>675</v>
      </c>
      <c r="BJ43" s="197" t="s">
        <v>674</v>
      </c>
      <c r="BK43" s="888">
        <v>0.09</v>
      </c>
      <c r="BL43" s="237" t="s">
        <v>673</v>
      </c>
      <c r="BM43" s="886" t="s">
        <v>672</v>
      </c>
      <c r="BN43" s="888">
        <v>0.01</v>
      </c>
      <c r="BO43" s="1163">
        <f t="shared" si="1"/>
        <v>0.5</v>
      </c>
      <c r="BP43" s="888">
        <v>0.4</v>
      </c>
      <c r="BQ43" s="237" t="s">
        <v>675</v>
      </c>
      <c r="BR43" s="197" t="s">
        <v>674</v>
      </c>
      <c r="BS43" s="888">
        <v>0.09</v>
      </c>
      <c r="BT43" s="237" t="s">
        <v>673</v>
      </c>
      <c r="BU43" s="886" t="s">
        <v>672</v>
      </c>
      <c r="BV43" s="888">
        <v>0.01</v>
      </c>
      <c r="BW43" s="1163">
        <f t="shared" si="2"/>
        <v>0.5</v>
      </c>
      <c r="BX43" s="206"/>
      <c r="BY43" s="1235" t="str">
        <f>IF(VLOOKUP($A43,'EZ list'!$B$4:$H$460,4,FALSE)="","","Yes")</f>
        <v/>
      </c>
      <c r="BZ43" s="1236" t="s">
        <v>913</v>
      </c>
      <c r="CA43" s="1229">
        <v>0.63400000000000001</v>
      </c>
      <c r="CB43" s="1205" t="s">
        <v>914</v>
      </c>
      <c r="CC43" s="1205" t="s">
        <v>675</v>
      </c>
      <c r="CD43" s="1205" t="s">
        <v>674</v>
      </c>
      <c r="CE43" s="1205">
        <v>0.59</v>
      </c>
      <c r="CF43" s="1205" t="s">
        <v>673</v>
      </c>
      <c r="CG43" s="1205" t="s">
        <v>672</v>
      </c>
      <c r="CH43" s="1205">
        <v>0.01</v>
      </c>
      <c r="CI43" s="1161"/>
    </row>
    <row r="44" spans="1:87" s="197" customFormat="1" ht="15.75" customHeight="1" x14ac:dyDescent="0.25">
      <c r="A44" s="886" t="s">
        <v>169</v>
      </c>
      <c r="B44" s="886" t="s">
        <v>168</v>
      </c>
      <c r="C44" s="1459">
        <v>0.99</v>
      </c>
      <c r="D44" s="237" t="s">
        <v>666</v>
      </c>
      <c r="E44" s="886" t="s">
        <v>683</v>
      </c>
      <c r="F44" s="237">
        <v>0</v>
      </c>
      <c r="G44" s="886" t="s">
        <v>1284</v>
      </c>
      <c r="H44" s="886" t="s">
        <v>1270</v>
      </c>
      <c r="I44" s="237">
        <v>0.01</v>
      </c>
      <c r="J44" s="1460">
        <v>1</v>
      </c>
      <c r="K44" s="237">
        <v>0.99</v>
      </c>
      <c r="L44" s="237" t="s">
        <v>666</v>
      </c>
      <c r="M44" s="886" t="s">
        <v>683</v>
      </c>
      <c r="N44" s="237">
        <v>0</v>
      </c>
      <c r="O44" s="886" t="s">
        <v>1284</v>
      </c>
      <c r="P44" s="886" t="s">
        <v>1270</v>
      </c>
      <c r="Q44" s="237">
        <v>0.01</v>
      </c>
      <c r="R44" s="237">
        <v>1</v>
      </c>
      <c r="S44" s="887">
        <v>0.99</v>
      </c>
      <c r="T44" s="886" t="s">
        <v>666</v>
      </c>
      <c r="U44" s="886" t="s">
        <v>683</v>
      </c>
      <c r="V44" s="888">
        <v>0</v>
      </c>
      <c r="W44" s="886" t="s">
        <v>1284</v>
      </c>
      <c r="X44" s="886" t="s">
        <v>1270</v>
      </c>
      <c r="Y44" s="888">
        <v>0.01</v>
      </c>
      <c r="Z44" s="889">
        <v>1</v>
      </c>
      <c r="AA44" s="887">
        <v>0.99</v>
      </c>
      <c r="AB44" s="886" t="s">
        <v>666</v>
      </c>
      <c r="AC44" s="886" t="s">
        <v>683</v>
      </c>
      <c r="AD44" s="888">
        <v>0</v>
      </c>
      <c r="AE44" s="886" t="s">
        <v>1284</v>
      </c>
      <c r="AF44" s="886" t="s">
        <v>1270</v>
      </c>
      <c r="AG44" s="888">
        <v>0.01</v>
      </c>
      <c r="AH44" s="889">
        <v>1</v>
      </c>
      <c r="AI44" s="887">
        <v>0.99</v>
      </c>
      <c r="AJ44" s="886" t="s">
        <v>666</v>
      </c>
      <c r="AK44" s="886" t="s">
        <v>683</v>
      </c>
      <c r="AL44" s="888">
        <v>0</v>
      </c>
      <c r="AM44" s="886" t="s">
        <v>1284</v>
      </c>
      <c r="AN44" s="886" t="s">
        <v>1270</v>
      </c>
      <c r="AO44" s="888">
        <v>0.01</v>
      </c>
      <c r="AP44" s="889">
        <v>1</v>
      </c>
      <c r="AQ44" s="887">
        <v>0.99</v>
      </c>
      <c r="AR44" s="718" t="s">
        <v>666</v>
      </c>
      <c r="AS44" s="891" t="s">
        <v>683</v>
      </c>
      <c r="AT44" s="888">
        <v>0</v>
      </c>
      <c r="AU44" s="891" t="s">
        <v>1284</v>
      </c>
      <c r="AV44" s="891" t="s">
        <v>1270</v>
      </c>
      <c r="AW44" s="888">
        <v>0.01</v>
      </c>
      <c r="AX44" s="889">
        <v>1</v>
      </c>
      <c r="AY44" s="893">
        <v>0.99</v>
      </c>
      <c r="AZ44" s="894" t="s">
        <v>666</v>
      </c>
      <c r="BA44" s="894" t="s">
        <v>683</v>
      </c>
      <c r="BB44" s="893">
        <v>0</v>
      </c>
      <c r="BC44" s="894" t="s">
        <v>699</v>
      </c>
      <c r="BD44" s="894" t="s">
        <v>698</v>
      </c>
      <c r="BE44" s="893">
        <v>0.01</v>
      </c>
      <c r="BF44" s="1159">
        <f t="shared" si="0"/>
        <v>1</v>
      </c>
      <c r="BG44" s="1158"/>
      <c r="BH44" s="888">
        <v>0.99</v>
      </c>
      <c r="BI44" s="237" t="s">
        <v>666</v>
      </c>
      <c r="BJ44" s="197" t="s">
        <v>683</v>
      </c>
      <c r="BK44" s="888">
        <v>0</v>
      </c>
      <c r="BL44" s="237" t="s">
        <v>699</v>
      </c>
      <c r="BM44" s="886" t="s">
        <v>698</v>
      </c>
      <c r="BN44" s="888">
        <v>0.01</v>
      </c>
      <c r="BO44" s="1163">
        <f t="shared" si="1"/>
        <v>1</v>
      </c>
      <c r="BP44" s="888">
        <v>0.49</v>
      </c>
      <c r="BQ44" s="237" t="s">
        <v>666</v>
      </c>
      <c r="BR44" s="197" t="s">
        <v>683</v>
      </c>
      <c r="BS44" s="888">
        <v>0</v>
      </c>
      <c r="BT44" s="237" t="s">
        <v>699</v>
      </c>
      <c r="BU44" s="886" t="s">
        <v>698</v>
      </c>
      <c r="BV44" s="888">
        <v>0.01</v>
      </c>
      <c r="BW44" s="1163">
        <f t="shared" si="2"/>
        <v>0.5</v>
      </c>
      <c r="BX44" s="206"/>
      <c r="BY44" s="1235" t="str">
        <f>IF(VLOOKUP($A44,'EZ list'!$B$4:$H$460,4,FALSE)="","","Yes")</f>
        <v>Yes</v>
      </c>
      <c r="BZ44" s="1236" t="s">
        <v>914</v>
      </c>
      <c r="CA44" s="1229">
        <v>0.67400000000000004</v>
      </c>
      <c r="CB44" s="1205" t="s">
        <v>1006</v>
      </c>
      <c r="CC44" s="1205" t="s">
        <v>666</v>
      </c>
      <c r="CD44" s="1205" t="s">
        <v>683</v>
      </c>
      <c r="CE44" s="1205">
        <v>0</v>
      </c>
      <c r="CF44" s="1205" t="s">
        <v>699</v>
      </c>
      <c r="CG44" s="1205" t="s">
        <v>698</v>
      </c>
      <c r="CH44" s="1205">
        <v>0.01</v>
      </c>
      <c r="CI44" s="1161"/>
    </row>
    <row r="45" spans="1:87" s="197" customFormat="1" ht="15.75" customHeight="1" x14ac:dyDescent="0.25">
      <c r="A45" s="886" t="s">
        <v>171</v>
      </c>
      <c r="B45" s="886" t="s">
        <v>170</v>
      </c>
      <c r="C45" s="1459">
        <v>0.49</v>
      </c>
      <c r="D45" s="237" t="s">
        <v>666</v>
      </c>
      <c r="E45" s="886" t="s">
        <v>683</v>
      </c>
      <c r="F45" s="237">
        <v>0</v>
      </c>
      <c r="G45" s="886" t="s">
        <v>731</v>
      </c>
      <c r="H45" s="886" t="s">
        <v>730</v>
      </c>
      <c r="I45" s="237">
        <v>0.01</v>
      </c>
      <c r="J45" s="1460">
        <v>0.5</v>
      </c>
      <c r="K45" s="237">
        <v>0.49</v>
      </c>
      <c r="L45" s="237" t="s">
        <v>666</v>
      </c>
      <c r="M45" s="886" t="s">
        <v>683</v>
      </c>
      <c r="N45" s="237">
        <v>0</v>
      </c>
      <c r="O45" s="886" t="s">
        <v>731</v>
      </c>
      <c r="P45" s="886" t="s">
        <v>730</v>
      </c>
      <c r="Q45" s="237">
        <v>0.01</v>
      </c>
      <c r="R45" s="237">
        <v>0.5</v>
      </c>
      <c r="S45" s="887">
        <v>0.49</v>
      </c>
      <c r="T45" s="886" t="s">
        <v>666</v>
      </c>
      <c r="U45" s="886" t="s">
        <v>683</v>
      </c>
      <c r="V45" s="888">
        <v>0</v>
      </c>
      <c r="W45" s="886" t="s">
        <v>731</v>
      </c>
      <c r="X45" s="886" t="s">
        <v>730</v>
      </c>
      <c r="Y45" s="888">
        <v>0.01</v>
      </c>
      <c r="Z45" s="889">
        <v>0.5</v>
      </c>
      <c r="AA45" s="887">
        <v>0.49</v>
      </c>
      <c r="AB45" s="886" t="s">
        <v>666</v>
      </c>
      <c r="AC45" s="886" t="s">
        <v>683</v>
      </c>
      <c r="AD45" s="888">
        <v>0</v>
      </c>
      <c r="AE45" s="886" t="s">
        <v>731</v>
      </c>
      <c r="AF45" s="886" t="s">
        <v>730</v>
      </c>
      <c r="AG45" s="888">
        <v>0.01</v>
      </c>
      <c r="AH45" s="889">
        <v>0.5</v>
      </c>
      <c r="AI45" s="887">
        <v>0.49</v>
      </c>
      <c r="AJ45" s="886" t="s">
        <v>666</v>
      </c>
      <c r="AK45" s="886" t="s">
        <v>683</v>
      </c>
      <c r="AL45" s="888">
        <v>0</v>
      </c>
      <c r="AM45" s="886" t="s">
        <v>731</v>
      </c>
      <c r="AN45" s="886" t="s">
        <v>730</v>
      </c>
      <c r="AO45" s="888">
        <v>0.01</v>
      </c>
      <c r="AP45" s="889">
        <v>0.5</v>
      </c>
      <c r="AQ45" s="887">
        <v>0.74</v>
      </c>
      <c r="AR45" s="718" t="s">
        <v>666</v>
      </c>
      <c r="AS45" s="891" t="s">
        <v>683</v>
      </c>
      <c r="AT45" s="888">
        <v>0</v>
      </c>
      <c r="AU45" s="891" t="s">
        <v>731</v>
      </c>
      <c r="AV45" s="891" t="s">
        <v>730</v>
      </c>
      <c r="AW45" s="888">
        <v>0.01</v>
      </c>
      <c r="AX45" s="889">
        <v>0.75</v>
      </c>
      <c r="AY45" s="893">
        <v>0.99</v>
      </c>
      <c r="AZ45" s="894" t="s">
        <v>666</v>
      </c>
      <c r="BA45" s="894" t="s">
        <v>683</v>
      </c>
      <c r="BB45" s="893">
        <v>0</v>
      </c>
      <c r="BC45" s="894" t="s">
        <v>731</v>
      </c>
      <c r="BD45" s="894" t="s">
        <v>730</v>
      </c>
      <c r="BE45" s="893">
        <v>0.01</v>
      </c>
      <c r="BF45" s="1159">
        <f t="shared" si="0"/>
        <v>1</v>
      </c>
      <c r="BG45" s="1158"/>
      <c r="BH45" s="888">
        <v>0.49</v>
      </c>
      <c r="BI45" s="237" t="s">
        <v>666</v>
      </c>
      <c r="BJ45" s="197" t="s">
        <v>683</v>
      </c>
      <c r="BK45" s="888">
        <v>0</v>
      </c>
      <c r="BL45" s="237" t="s">
        <v>731</v>
      </c>
      <c r="BM45" s="886" t="s">
        <v>730</v>
      </c>
      <c r="BN45" s="888">
        <v>0.01</v>
      </c>
      <c r="BO45" s="1163">
        <f t="shared" si="1"/>
        <v>0.5</v>
      </c>
      <c r="BP45" s="888">
        <v>0.49</v>
      </c>
      <c r="BQ45" s="237" t="s">
        <v>666</v>
      </c>
      <c r="BR45" s="197" t="s">
        <v>683</v>
      </c>
      <c r="BS45" s="888">
        <v>0</v>
      </c>
      <c r="BT45" s="237" t="s">
        <v>731</v>
      </c>
      <c r="BU45" s="886" t="s">
        <v>730</v>
      </c>
      <c r="BV45" s="888">
        <v>0.01</v>
      </c>
      <c r="BW45" s="1163">
        <f t="shared" si="2"/>
        <v>0.5</v>
      </c>
      <c r="BX45" s="206"/>
      <c r="BY45" s="1235" t="str">
        <f>IF(VLOOKUP($A45,'EZ list'!$B$4:$H$460,4,FALSE)="","","Yes")</f>
        <v>Yes</v>
      </c>
      <c r="BZ45" s="1236" t="s">
        <v>914</v>
      </c>
      <c r="CA45" s="1229">
        <v>0.65200000000000002</v>
      </c>
      <c r="CB45" s="1205" t="s">
        <v>1006</v>
      </c>
      <c r="CC45" s="1205" t="s">
        <v>666</v>
      </c>
      <c r="CD45" s="1205" t="s">
        <v>683</v>
      </c>
      <c r="CE45" s="1205">
        <v>0</v>
      </c>
      <c r="CF45" s="1205" t="s">
        <v>731</v>
      </c>
      <c r="CG45" s="1205" t="s">
        <v>730</v>
      </c>
      <c r="CH45" s="1205">
        <v>0.01</v>
      </c>
      <c r="CI45" s="1161"/>
    </row>
    <row r="46" spans="1:87" s="197" customFormat="1" ht="15.75" customHeight="1" x14ac:dyDescent="0.25">
      <c r="A46" s="886" t="s">
        <v>173</v>
      </c>
      <c r="B46" s="886" t="s">
        <v>172</v>
      </c>
      <c r="C46" s="1459">
        <v>0.4</v>
      </c>
      <c r="D46" s="237" t="s">
        <v>773</v>
      </c>
      <c r="E46" s="886" t="s">
        <v>772</v>
      </c>
      <c r="F46" s="237">
        <v>0.09</v>
      </c>
      <c r="G46" s="886" t="s">
        <v>771</v>
      </c>
      <c r="H46" s="886" t="s">
        <v>770</v>
      </c>
      <c r="I46" s="237">
        <v>0.01</v>
      </c>
      <c r="J46" s="1460">
        <v>0.5</v>
      </c>
      <c r="K46" s="237">
        <v>0.4</v>
      </c>
      <c r="L46" s="237" t="s">
        <v>773</v>
      </c>
      <c r="M46" s="886" t="s">
        <v>772</v>
      </c>
      <c r="N46" s="237">
        <v>0.09</v>
      </c>
      <c r="O46" s="886" t="s">
        <v>771</v>
      </c>
      <c r="P46" s="886" t="s">
        <v>770</v>
      </c>
      <c r="Q46" s="237">
        <v>0.01</v>
      </c>
      <c r="R46" s="237">
        <v>0.5</v>
      </c>
      <c r="S46" s="887">
        <v>0.4</v>
      </c>
      <c r="T46" s="886" t="s">
        <v>773</v>
      </c>
      <c r="U46" s="886" t="s">
        <v>772</v>
      </c>
      <c r="V46" s="888">
        <v>0.09</v>
      </c>
      <c r="W46" s="886" t="s">
        <v>771</v>
      </c>
      <c r="X46" s="886" t="s">
        <v>770</v>
      </c>
      <c r="Y46" s="888">
        <v>0.01</v>
      </c>
      <c r="Z46" s="889">
        <v>0.5</v>
      </c>
      <c r="AA46" s="887">
        <v>0.4</v>
      </c>
      <c r="AB46" s="886" t="s">
        <v>773</v>
      </c>
      <c r="AC46" s="886" t="s">
        <v>772</v>
      </c>
      <c r="AD46" s="888">
        <v>0.09</v>
      </c>
      <c r="AE46" s="886" t="s">
        <v>771</v>
      </c>
      <c r="AF46" s="886" t="s">
        <v>770</v>
      </c>
      <c r="AG46" s="888">
        <v>0.01</v>
      </c>
      <c r="AH46" s="889">
        <v>0.5</v>
      </c>
      <c r="AI46" s="887">
        <v>0.4</v>
      </c>
      <c r="AJ46" s="886" t="s">
        <v>773</v>
      </c>
      <c r="AK46" s="886" t="s">
        <v>772</v>
      </c>
      <c r="AL46" s="888">
        <v>0.09</v>
      </c>
      <c r="AM46" s="886" t="s">
        <v>771</v>
      </c>
      <c r="AN46" s="886" t="s">
        <v>770</v>
      </c>
      <c r="AO46" s="888">
        <v>0.01</v>
      </c>
      <c r="AP46" s="889">
        <v>0.5</v>
      </c>
      <c r="AQ46" s="887">
        <v>0.4</v>
      </c>
      <c r="AR46" s="718" t="s">
        <v>773</v>
      </c>
      <c r="AS46" s="891" t="s">
        <v>772</v>
      </c>
      <c r="AT46" s="888">
        <v>0.09</v>
      </c>
      <c r="AU46" s="891" t="s">
        <v>771</v>
      </c>
      <c r="AV46" s="891" t="s">
        <v>770</v>
      </c>
      <c r="AW46" s="888">
        <v>0.01</v>
      </c>
      <c r="AX46" s="889">
        <v>0.5</v>
      </c>
      <c r="AY46" s="893">
        <v>0.4</v>
      </c>
      <c r="AZ46" s="894" t="s">
        <v>773</v>
      </c>
      <c r="BA46" s="894" t="s">
        <v>772</v>
      </c>
      <c r="BB46" s="893">
        <v>0.09</v>
      </c>
      <c r="BC46" s="894" t="s">
        <v>771</v>
      </c>
      <c r="BD46" s="894" t="s">
        <v>770</v>
      </c>
      <c r="BE46" s="893">
        <v>0.01</v>
      </c>
      <c r="BF46" s="1159">
        <f t="shared" si="0"/>
        <v>0.5</v>
      </c>
      <c r="BG46" s="1158"/>
      <c r="BH46" s="888">
        <v>0.4</v>
      </c>
      <c r="BI46" s="237" t="s">
        <v>773</v>
      </c>
      <c r="BJ46" s="197" t="s">
        <v>772</v>
      </c>
      <c r="BK46" s="888">
        <v>0.09</v>
      </c>
      <c r="BL46" s="237" t="s">
        <v>771</v>
      </c>
      <c r="BM46" s="886" t="s">
        <v>770</v>
      </c>
      <c r="BN46" s="888">
        <v>0.01</v>
      </c>
      <c r="BO46" s="1163">
        <f t="shared" si="1"/>
        <v>0.5</v>
      </c>
      <c r="BP46" s="888">
        <v>0.4</v>
      </c>
      <c r="BQ46" s="237" t="s">
        <v>773</v>
      </c>
      <c r="BR46" s="197" t="s">
        <v>772</v>
      </c>
      <c r="BS46" s="888">
        <v>0.09</v>
      </c>
      <c r="BT46" s="237" t="s">
        <v>771</v>
      </c>
      <c r="BU46" s="886" t="s">
        <v>770</v>
      </c>
      <c r="BV46" s="888">
        <v>0.01</v>
      </c>
      <c r="BW46" s="1163">
        <f t="shared" si="2"/>
        <v>0.5</v>
      </c>
      <c r="BX46" s="206"/>
      <c r="BY46" s="1235" t="str">
        <f>IF(VLOOKUP($A46,'EZ list'!$B$4:$H$460,4,FALSE)="","","Yes")</f>
        <v/>
      </c>
      <c r="BZ46" s="1236" t="s">
        <v>913</v>
      </c>
      <c r="CA46" s="1229">
        <v>0.73799999999999999</v>
      </c>
      <c r="CB46" s="1205" t="s">
        <v>1006</v>
      </c>
      <c r="CC46" s="1205" t="s">
        <v>773</v>
      </c>
      <c r="CD46" s="1205" t="s">
        <v>772</v>
      </c>
      <c r="CE46" s="1205">
        <v>0.59</v>
      </c>
      <c r="CF46" s="1205" t="s">
        <v>771</v>
      </c>
      <c r="CG46" s="1205" t="s">
        <v>770</v>
      </c>
      <c r="CH46" s="1205">
        <v>0.01</v>
      </c>
      <c r="CI46" s="1161"/>
    </row>
    <row r="47" spans="1:87" s="197" customFormat="1" ht="15.75" customHeight="1" x14ac:dyDescent="0.25">
      <c r="A47" s="886" t="s">
        <v>175</v>
      </c>
      <c r="B47" s="886" t="s">
        <v>174</v>
      </c>
      <c r="C47" s="1459">
        <v>0.3</v>
      </c>
      <c r="D47" s="237" t="s">
        <v>704</v>
      </c>
      <c r="E47" s="886" t="s">
        <v>703</v>
      </c>
      <c r="F47" s="237">
        <v>0.37</v>
      </c>
      <c r="G47" s="886" t="s">
        <v>666</v>
      </c>
      <c r="H47" s="886" t="s">
        <v>666</v>
      </c>
      <c r="I47" s="237">
        <v>0</v>
      </c>
      <c r="J47" s="1460">
        <v>0.66999999999999993</v>
      </c>
      <c r="K47" s="237">
        <v>0.3</v>
      </c>
      <c r="L47" s="237" t="s">
        <v>704</v>
      </c>
      <c r="M47" s="886" t="s">
        <v>703</v>
      </c>
      <c r="N47" s="237">
        <v>0.37</v>
      </c>
      <c r="O47" s="886" t="s">
        <v>666</v>
      </c>
      <c r="P47" s="886" t="s">
        <v>666</v>
      </c>
      <c r="Q47" s="237">
        <v>0</v>
      </c>
      <c r="R47" s="237">
        <v>0.66999999999999993</v>
      </c>
      <c r="S47" s="887">
        <v>0.3</v>
      </c>
      <c r="T47" s="886" t="s">
        <v>704</v>
      </c>
      <c r="U47" s="886" t="s">
        <v>703</v>
      </c>
      <c r="V47" s="888">
        <v>0.37</v>
      </c>
      <c r="W47" s="886" t="s">
        <v>666</v>
      </c>
      <c r="X47" s="886" t="s">
        <v>666</v>
      </c>
      <c r="Y47" s="888">
        <v>0</v>
      </c>
      <c r="Z47" s="889">
        <v>0.66999999999999993</v>
      </c>
      <c r="AA47" s="887">
        <v>0.3</v>
      </c>
      <c r="AB47" s="886" t="s">
        <v>704</v>
      </c>
      <c r="AC47" s="886" t="s">
        <v>703</v>
      </c>
      <c r="AD47" s="888">
        <v>0.37</v>
      </c>
      <c r="AE47" s="886" t="s">
        <v>666</v>
      </c>
      <c r="AF47" s="886" t="s">
        <v>666</v>
      </c>
      <c r="AG47" s="888">
        <v>0</v>
      </c>
      <c r="AH47" s="889">
        <v>0.66999999999999993</v>
      </c>
      <c r="AI47" s="887">
        <v>0.3</v>
      </c>
      <c r="AJ47" s="886" t="s">
        <v>704</v>
      </c>
      <c r="AK47" s="886" t="s">
        <v>703</v>
      </c>
      <c r="AL47" s="888">
        <v>0.37</v>
      </c>
      <c r="AM47" s="886" t="s">
        <v>666</v>
      </c>
      <c r="AN47" s="886" t="s">
        <v>666</v>
      </c>
      <c r="AO47" s="888">
        <v>0</v>
      </c>
      <c r="AP47" s="889">
        <v>0.66999999999999993</v>
      </c>
      <c r="AQ47" s="887">
        <v>0.48</v>
      </c>
      <c r="AR47" s="718" t="s">
        <v>704</v>
      </c>
      <c r="AS47" s="891" t="s">
        <v>703</v>
      </c>
      <c r="AT47" s="888">
        <v>0.27</v>
      </c>
      <c r="AU47" s="891" t="s">
        <v>666</v>
      </c>
      <c r="AV47" s="891" t="s">
        <v>666</v>
      </c>
      <c r="AW47" s="888">
        <v>0</v>
      </c>
      <c r="AX47" s="889">
        <v>0.75</v>
      </c>
      <c r="AY47" s="893">
        <v>0.64</v>
      </c>
      <c r="AZ47" s="894" t="s">
        <v>704</v>
      </c>
      <c r="BA47" s="894" t="s">
        <v>703</v>
      </c>
      <c r="BB47" s="893">
        <v>0.36</v>
      </c>
      <c r="BC47" s="894" t="s">
        <v>666</v>
      </c>
      <c r="BD47" s="894" t="s">
        <v>666</v>
      </c>
      <c r="BE47" s="893">
        <v>0</v>
      </c>
      <c r="BF47" s="1159">
        <f t="shared" si="0"/>
        <v>1</v>
      </c>
      <c r="BG47" s="1158"/>
      <c r="BH47" s="888">
        <v>0.3</v>
      </c>
      <c r="BI47" s="237" t="s">
        <v>704</v>
      </c>
      <c r="BJ47" s="197" t="s">
        <v>703</v>
      </c>
      <c r="BK47" s="888">
        <v>0.37</v>
      </c>
      <c r="BL47" s="237" t="s">
        <v>666</v>
      </c>
      <c r="BM47" s="886" t="s">
        <v>666</v>
      </c>
      <c r="BN47" s="888">
        <v>0</v>
      </c>
      <c r="BO47" s="1163">
        <f t="shared" si="1"/>
        <v>0.66999999999999993</v>
      </c>
      <c r="BP47" s="888">
        <v>0.3</v>
      </c>
      <c r="BQ47" s="237" t="s">
        <v>704</v>
      </c>
      <c r="BR47" s="197" t="s">
        <v>703</v>
      </c>
      <c r="BS47" s="888">
        <v>0.2</v>
      </c>
      <c r="BT47" s="237" t="s">
        <v>666</v>
      </c>
      <c r="BU47" s="886" t="s">
        <v>666</v>
      </c>
      <c r="BV47" s="888">
        <v>0</v>
      </c>
      <c r="BW47" s="1163">
        <f t="shared" si="2"/>
        <v>0.5</v>
      </c>
      <c r="BX47" s="206"/>
      <c r="BY47" s="1235" t="str">
        <f>IF(VLOOKUP($A47,'EZ list'!$B$4:$H$460,4,FALSE)="","","Yes")</f>
        <v/>
      </c>
      <c r="BZ47" s="1236" t="s">
        <v>914</v>
      </c>
      <c r="CA47" s="1229">
        <v>0.72599999999999998</v>
      </c>
      <c r="CB47" s="1205" t="s">
        <v>1006</v>
      </c>
      <c r="CC47" s="1205" t="s">
        <v>704</v>
      </c>
      <c r="CD47" s="1205" t="s">
        <v>703</v>
      </c>
      <c r="CE47" s="1205">
        <v>0.2</v>
      </c>
      <c r="CF47" s="1205" t="s">
        <v>666</v>
      </c>
      <c r="CG47" s="1205" t="s">
        <v>666</v>
      </c>
      <c r="CH47" s="1205">
        <v>0</v>
      </c>
      <c r="CI47" s="1161"/>
    </row>
    <row r="48" spans="1:87" s="197" customFormat="1" ht="15.75" customHeight="1" x14ac:dyDescent="0.25">
      <c r="A48" s="886" t="s">
        <v>177</v>
      </c>
      <c r="B48" s="886" t="s">
        <v>176</v>
      </c>
      <c r="C48" s="1459">
        <v>0.4</v>
      </c>
      <c r="D48" s="237" t="s">
        <v>751</v>
      </c>
      <c r="E48" s="886" t="s">
        <v>750</v>
      </c>
      <c r="F48" s="237">
        <v>0.09</v>
      </c>
      <c r="G48" s="886" t="s">
        <v>749</v>
      </c>
      <c r="H48" s="886" t="s">
        <v>1271</v>
      </c>
      <c r="I48" s="237">
        <v>0.01</v>
      </c>
      <c r="J48" s="1460">
        <v>0.5</v>
      </c>
      <c r="K48" s="237">
        <v>0.4</v>
      </c>
      <c r="L48" s="237" t="s">
        <v>751</v>
      </c>
      <c r="M48" s="886" t="s">
        <v>750</v>
      </c>
      <c r="N48" s="237">
        <v>0.09</v>
      </c>
      <c r="O48" s="886" t="s">
        <v>749</v>
      </c>
      <c r="P48" s="886" t="s">
        <v>1271</v>
      </c>
      <c r="Q48" s="237">
        <v>0.01</v>
      </c>
      <c r="R48" s="237">
        <v>0.5</v>
      </c>
      <c r="S48" s="887">
        <v>0.4</v>
      </c>
      <c r="T48" s="886" t="s">
        <v>751</v>
      </c>
      <c r="U48" s="886" t="s">
        <v>750</v>
      </c>
      <c r="V48" s="888">
        <v>0.09</v>
      </c>
      <c r="W48" s="886" t="s">
        <v>749</v>
      </c>
      <c r="X48" s="886" t="s">
        <v>1271</v>
      </c>
      <c r="Y48" s="888">
        <v>0.01</v>
      </c>
      <c r="Z48" s="889">
        <v>0.5</v>
      </c>
      <c r="AA48" s="887">
        <v>0.4</v>
      </c>
      <c r="AB48" s="886" t="s">
        <v>751</v>
      </c>
      <c r="AC48" s="886" t="s">
        <v>750</v>
      </c>
      <c r="AD48" s="888">
        <v>0.09</v>
      </c>
      <c r="AE48" s="886" t="s">
        <v>749</v>
      </c>
      <c r="AF48" s="886" t="s">
        <v>1271</v>
      </c>
      <c r="AG48" s="888">
        <v>0.01</v>
      </c>
      <c r="AH48" s="889">
        <v>0.5</v>
      </c>
      <c r="AI48" s="887">
        <v>0.4</v>
      </c>
      <c r="AJ48" s="886" t="s">
        <v>751</v>
      </c>
      <c r="AK48" s="886" t="s">
        <v>750</v>
      </c>
      <c r="AL48" s="888">
        <v>0.09</v>
      </c>
      <c r="AM48" s="886" t="s">
        <v>749</v>
      </c>
      <c r="AN48" s="886" t="s">
        <v>1271</v>
      </c>
      <c r="AO48" s="888">
        <v>0.01</v>
      </c>
      <c r="AP48" s="889">
        <v>0.5</v>
      </c>
      <c r="AQ48" s="887">
        <v>0.4</v>
      </c>
      <c r="AR48" s="718" t="s">
        <v>751</v>
      </c>
      <c r="AS48" s="891" t="s">
        <v>750</v>
      </c>
      <c r="AT48" s="888">
        <v>0.33999999999999997</v>
      </c>
      <c r="AU48" s="891" t="s">
        <v>749</v>
      </c>
      <c r="AV48" s="891" t="s">
        <v>1271</v>
      </c>
      <c r="AW48" s="888">
        <v>0.01</v>
      </c>
      <c r="AX48" s="889">
        <v>0.75</v>
      </c>
      <c r="AY48" s="893">
        <v>0.4</v>
      </c>
      <c r="AZ48" s="894" t="s">
        <v>751</v>
      </c>
      <c r="BA48" s="894" t="s">
        <v>750</v>
      </c>
      <c r="BB48" s="893">
        <v>0.09</v>
      </c>
      <c r="BC48" s="894" t="s">
        <v>749</v>
      </c>
      <c r="BD48" s="894" t="s">
        <v>748</v>
      </c>
      <c r="BE48" s="893">
        <v>0.01</v>
      </c>
      <c r="BF48" s="1159">
        <f t="shared" si="0"/>
        <v>0.5</v>
      </c>
      <c r="BG48" s="1158"/>
      <c r="BH48" s="888">
        <v>0.4</v>
      </c>
      <c r="BI48" s="237" t="s">
        <v>751</v>
      </c>
      <c r="BJ48" s="197" t="s">
        <v>750</v>
      </c>
      <c r="BK48" s="888">
        <v>0.09</v>
      </c>
      <c r="BL48" s="237" t="s">
        <v>749</v>
      </c>
      <c r="BM48" s="886" t="s">
        <v>748</v>
      </c>
      <c r="BN48" s="888">
        <v>0.01</v>
      </c>
      <c r="BO48" s="1163">
        <f t="shared" si="1"/>
        <v>0.5</v>
      </c>
      <c r="BP48" s="888">
        <v>0.4</v>
      </c>
      <c r="BQ48" s="237" t="s">
        <v>751</v>
      </c>
      <c r="BR48" s="197" t="s">
        <v>750</v>
      </c>
      <c r="BS48" s="888">
        <v>0.09</v>
      </c>
      <c r="BT48" s="237" t="s">
        <v>749</v>
      </c>
      <c r="BU48" s="886" t="s">
        <v>748</v>
      </c>
      <c r="BV48" s="888">
        <v>0.01</v>
      </c>
      <c r="BW48" s="1163">
        <f t="shared" si="2"/>
        <v>0.5</v>
      </c>
      <c r="BX48" s="206"/>
      <c r="BY48" s="1235" t="str">
        <f>IF(VLOOKUP($A48,'EZ list'!$B$4:$H$460,4,FALSE)="","","Yes")</f>
        <v/>
      </c>
      <c r="BZ48" s="1236" t="s">
        <v>913</v>
      </c>
      <c r="CA48" s="1229">
        <v>0.69099999999999995</v>
      </c>
      <c r="CB48" s="1205" t="s">
        <v>1006</v>
      </c>
      <c r="CC48" s="1205" t="s">
        <v>751</v>
      </c>
      <c r="CD48" s="1205" t="s">
        <v>750</v>
      </c>
      <c r="CE48" s="1205">
        <v>0.59</v>
      </c>
      <c r="CF48" s="1205" t="s">
        <v>749</v>
      </c>
      <c r="CG48" s="1205" t="s">
        <v>748</v>
      </c>
      <c r="CH48" s="1205">
        <v>0.01</v>
      </c>
      <c r="CI48" s="1161"/>
    </row>
    <row r="49" spans="1:87" s="197" customFormat="1" ht="15.75" customHeight="1" x14ac:dyDescent="0.25">
      <c r="A49" s="886" t="s">
        <v>179</v>
      </c>
      <c r="B49" s="886" t="s">
        <v>178</v>
      </c>
      <c r="C49" s="1459">
        <v>0.4</v>
      </c>
      <c r="D49" s="237" t="s">
        <v>739</v>
      </c>
      <c r="E49" s="886" t="s">
        <v>738</v>
      </c>
      <c r="F49" s="237">
        <v>0.09</v>
      </c>
      <c r="G49" s="886" t="s">
        <v>737</v>
      </c>
      <c r="H49" s="886" t="s">
        <v>736</v>
      </c>
      <c r="I49" s="237">
        <v>0.01</v>
      </c>
      <c r="J49" s="1460">
        <v>0.5</v>
      </c>
      <c r="K49" s="237">
        <v>0.4</v>
      </c>
      <c r="L49" s="237" t="s">
        <v>739</v>
      </c>
      <c r="M49" s="886" t="s">
        <v>738</v>
      </c>
      <c r="N49" s="237">
        <v>0.09</v>
      </c>
      <c r="O49" s="886" t="s">
        <v>737</v>
      </c>
      <c r="P49" s="886" t="s">
        <v>736</v>
      </c>
      <c r="Q49" s="237">
        <v>0.01</v>
      </c>
      <c r="R49" s="237">
        <v>0.5</v>
      </c>
      <c r="S49" s="887">
        <v>0.4</v>
      </c>
      <c r="T49" s="886" t="s">
        <v>739</v>
      </c>
      <c r="U49" s="886" t="s">
        <v>738</v>
      </c>
      <c r="V49" s="888">
        <v>0.09</v>
      </c>
      <c r="W49" s="886" t="s">
        <v>737</v>
      </c>
      <c r="X49" s="886" t="s">
        <v>736</v>
      </c>
      <c r="Y49" s="888">
        <v>0.01</v>
      </c>
      <c r="Z49" s="889">
        <v>0.5</v>
      </c>
      <c r="AA49" s="887">
        <v>0.4</v>
      </c>
      <c r="AB49" s="886" t="s">
        <v>739</v>
      </c>
      <c r="AC49" s="886" t="s">
        <v>738</v>
      </c>
      <c r="AD49" s="888">
        <v>0.09</v>
      </c>
      <c r="AE49" s="886" t="s">
        <v>737</v>
      </c>
      <c r="AF49" s="886" t="s">
        <v>736</v>
      </c>
      <c r="AG49" s="888">
        <v>0.01</v>
      </c>
      <c r="AH49" s="889">
        <v>0.5</v>
      </c>
      <c r="AI49" s="887">
        <v>0.4</v>
      </c>
      <c r="AJ49" s="886" t="s">
        <v>739</v>
      </c>
      <c r="AK49" s="886" t="s">
        <v>738</v>
      </c>
      <c r="AL49" s="888">
        <v>0.09</v>
      </c>
      <c r="AM49" s="886" t="s">
        <v>737</v>
      </c>
      <c r="AN49" s="886" t="s">
        <v>736</v>
      </c>
      <c r="AO49" s="888">
        <v>0.01</v>
      </c>
      <c r="AP49" s="889">
        <v>0.5</v>
      </c>
      <c r="AQ49" s="887">
        <v>0.4</v>
      </c>
      <c r="AR49" s="718" t="s">
        <v>739</v>
      </c>
      <c r="AS49" s="891" t="s">
        <v>738</v>
      </c>
      <c r="AT49" s="888">
        <v>0.09</v>
      </c>
      <c r="AU49" s="891" t="s">
        <v>737</v>
      </c>
      <c r="AV49" s="891" t="s">
        <v>736</v>
      </c>
      <c r="AW49" s="888">
        <v>0.01</v>
      </c>
      <c r="AX49" s="889">
        <v>0.5</v>
      </c>
      <c r="AY49" s="893">
        <v>0.4</v>
      </c>
      <c r="AZ49" s="894" t="s">
        <v>739</v>
      </c>
      <c r="BA49" s="894" t="s">
        <v>738</v>
      </c>
      <c r="BB49" s="893">
        <v>0.59</v>
      </c>
      <c r="BC49" s="894" t="s">
        <v>737</v>
      </c>
      <c r="BD49" s="894" t="s">
        <v>736</v>
      </c>
      <c r="BE49" s="893">
        <v>0.01</v>
      </c>
      <c r="BF49" s="1159">
        <f t="shared" si="0"/>
        <v>1</v>
      </c>
      <c r="BG49" s="1158"/>
      <c r="BH49" s="888">
        <v>0.4</v>
      </c>
      <c r="BI49" s="237" t="s">
        <v>739</v>
      </c>
      <c r="BJ49" s="197" t="s">
        <v>738</v>
      </c>
      <c r="BK49" s="888">
        <v>0.09</v>
      </c>
      <c r="BL49" s="237" t="s">
        <v>737</v>
      </c>
      <c r="BM49" s="886" t="s">
        <v>736</v>
      </c>
      <c r="BN49" s="888">
        <v>0.01</v>
      </c>
      <c r="BO49" s="1163">
        <f t="shared" si="1"/>
        <v>0.5</v>
      </c>
      <c r="BP49" s="888">
        <v>0.4</v>
      </c>
      <c r="BQ49" s="237" t="s">
        <v>739</v>
      </c>
      <c r="BR49" s="197" t="s">
        <v>738</v>
      </c>
      <c r="BS49" s="888">
        <v>0.09</v>
      </c>
      <c r="BT49" s="237" t="s">
        <v>737</v>
      </c>
      <c r="BU49" s="886" t="s">
        <v>736</v>
      </c>
      <c r="BV49" s="888">
        <v>0.01</v>
      </c>
      <c r="BW49" s="1163">
        <f t="shared" si="2"/>
        <v>0.5</v>
      </c>
      <c r="BX49" s="206"/>
      <c r="BY49" s="1235" t="str">
        <f>IF(VLOOKUP($A49,'EZ list'!$B$4:$H$460,4,FALSE)="","","Yes")</f>
        <v/>
      </c>
      <c r="BZ49" s="1236" t="s">
        <v>913</v>
      </c>
      <c r="CA49" s="1229">
        <v>0.68400000000000005</v>
      </c>
      <c r="CB49" s="1205" t="s">
        <v>1006</v>
      </c>
      <c r="CC49" s="1205" t="s">
        <v>739</v>
      </c>
      <c r="CD49" s="1205" t="s">
        <v>738</v>
      </c>
      <c r="CE49" s="1205">
        <v>0.59</v>
      </c>
      <c r="CF49" s="1205" t="s">
        <v>737</v>
      </c>
      <c r="CG49" s="1205" t="s">
        <v>736</v>
      </c>
      <c r="CH49" s="1205">
        <v>0.01</v>
      </c>
      <c r="CI49" s="1161"/>
    </row>
    <row r="50" spans="1:87" s="197" customFormat="1" ht="15.75" customHeight="1" x14ac:dyDescent="0.25">
      <c r="A50" s="886" t="s">
        <v>181</v>
      </c>
      <c r="B50" s="886" t="s">
        <v>180</v>
      </c>
      <c r="C50" s="1459">
        <v>0.4</v>
      </c>
      <c r="D50" s="237" t="s">
        <v>735</v>
      </c>
      <c r="E50" s="886" t="s">
        <v>734</v>
      </c>
      <c r="F50" s="237">
        <v>0.09</v>
      </c>
      <c r="G50" s="886" t="s">
        <v>733</v>
      </c>
      <c r="H50" s="886" t="s">
        <v>1269</v>
      </c>
      <c r="I50" s="237">
        <v>0.01</v>
      </c>
      <c r="J50" s="1460">
        <v>0.5</v>
      </c>
      <c r="K50" s="237">
        <v>0.4</v>
      </c>
      <c r="L50" s="237" t="s">
        <v>735</v>
      </c>
      <c r="M50" s="886" t="s">
        <v>734</v>
      </c>
      <c r="N50" s="237">
        <v>0.09</v>
      </c>
      <c r="O50" s="886" t="s">
        <v>733</v>
      </c>
      <c r="P50" s="886" t="s">
        <v>1269</v>
      </c>
      <c r="Q50" s="237">
        <v>0.01</v>
      </c>
      <c r="R50" s="237">
        <v>0.5</v>
      </c>
      <c r="S50" s="887">
        <v>0.4</v>
      </c>
      <c r="T50" s="886" t="s">
        <v>735</v>
      </c>
      <c r="U50" s="886" t="s">
        <v>734</v>
      </c>
      <c r="V50" s="888">
        <v>0.09</v>
      </c>
      <c r="W50" s="886" t="s">
        <v>733</v>
      </c>
      <c r="X50" s="886" t="s">
        <v>1269</v>
      </c>
      <c r="Y50" s="888">
        <v>0.01</v>
      </c>
      <c r="Z50" s="889">
        <v>0.5</v>
      </c>
      <c r="AA50" s="887">
        <v>0.4</v>
      </c>
      <c r="AB50" s="886" t="s">
        <v>735</v>
      </c>
      <c r="AC50" s="886" t="s">
        <v>734</v>
      </c>
      <c r="AD50" s="888">
        <v>0.09</v>
      </c>
      <c r="AE50" s="886" t="s">
        <v>733</v>
      </c>
      <c r="AF50" s="886" t="s">
        <v>1269</v>
      </c>
      <c r="AG50" s="888">
        <v>0.01</v>
      </c>
      <c r="AH50" s="889">
        <v>0.5</v>
      </c>
      <c r="AI50" s="887">
        <v>0.4</v>
      </c>
      <c r="AJ50" s="886" t="s">
        <v>735</v>
      </c>
      <c r="AK50" s="886" t="s">
        <v>734</v>
      </c>
      <c r="AL50" s="888">
        <v>0.09</v>
      </c>
      <c r="AM50" s="886" t="s">
        <v>733</v>
      </c>
      <c r="AN50" s="886" t="s">
        <v>1269</v>
      </c>
      <c r="AO50" s="888">
        <v>0.01</v>
      </c>
      <c r="AP50" s="889">
        <v>0.5</v>
      </c>
      <c r="AQ50" s="887">
        <v>0.4</v>
      </c>
      <c r="AR50" s="718" t="s">
        <v>735</v>
      </c>
      <c r="AS50" s="891" t="s">
        <v>734</v>
      </c>
      <c r="AT50" s="888">
        <v>0.09</v>
      </c>
      <c r="AU50" s="891" t="s">
        <v>733</v>
      </c>
      <c r="AV50" s="891" t="s">
        <v>1269</v>
      </c>
      <c r="AW50" s="888">
        <v>0.01</v>
      </c>
      <c r="AX50" s="889">
        <v>0.5</v>
      </c>
      <c r="AY50" s="893">
        <v>0.4</v>
      </c>
      <c r="AZ50" s="894" t="s">
        <v>735</v>
      </c>
      <c r="BA50" s="894" t="s">
        <v>734</v>
      </c>
      <c r="BB50" s="893">
        <v>0.09</v>
      </c>
      <c r="BC50" s="894" t="s">
        <v>733</v>
      </c>
      <c r="BD50" s="894" t="s">
        <v>732</v>
      </c>
      <c r="BE50" s="893">
        <v>0.01</v>
      </c>
      <c r="BF50" s="1159">
        <f t="shared" si="0"/>
        <v>0.5</v>
      </c>
      <c r="BG50" s="1158"/>
      <c r="BH50" s="888">
        <v>0.4</v>
      </c>
      <c r="BI50" s="237" t="s">
        <v>735</v>
      </c>
      <c r="BJ50" s="197" t="s">
        <v>734</v>
      </c>
      <c r="BK50" s="888">
        <v>0.09</v>
      </c>
      <c r="BL50" s="237" t="s">
        <v>733</v>
      </c>
      <c r="BM50" s="886" t="s">
        <v>732</v>
      </c>
      <c r="BN50" s="888">
        <v>0.01</v>
      </c>
      <c r="BO50" s="1163">
        <f t="shared" si="1"/>
        <v>0.5</v>
      </c>
      <c r="BP50" s="888">
        <v>0.4</v>
      </c>
      <c r="BQ50" s="237" t="s">
        <v>735</v>
      </c>
      <c r="BR50" s="197" t="s">
        <v>734</v>
      </c>
      <c r="BS50" s="888">
        <v>0.09</v>
      </c>
      <c r="BT50" s="237" t="s">
        <v>733</v>
      </c>
      <c r="BU50" s="886" t="s">
        <v>732</v>
      </c>
      <c r="BV50" s="888">
        <v>0.01</v>
      </c>
      <c r="BW50" s="1163">
        <f t="shared" si="2"/>
        <v>0.5</v>
      </c>
      <c r="BX50" s="206"/>
      <c r="BY50" s="1235" t="str">
        <f>IF(VLOOKUP($A50,'EZ list'!$B$4:$H$460,4,FALSE)="","","Yes")</f>
        <v/>
      </c>
      <c r="BZ50" s="1236" t="s">
        <v>913</v>
      </c>
      <c r="CA50" s="1229">
        <v>0.69799999999999995</v>
      </c>
      <c r="CB50" s="1205" t="s">
        <v>1006</v>
      </c>
      <c r="CC50" s="1205" t="s">
        <v>735</v>
      </c>
      <c r="CD50" s="1205" t="s">
        <v>734</v>
      </c>
      <c r="CE50" s="1205">
        <v>0.59</v>
      </c>
      <c r="CF50" s="1205" t="s">
        <v>733</v>
      </c>
      <c r="CG50" s="1205" t="s">
        <v>732</v>
      </c>
      <c r="CH50" s="1205">
        <v>0.01</v>
      </c>
      <c r="CI50" s="1161"/>
    </row>
    <row r="51" spans="1:87" s="197" customFormat="1" ht="15.75" customHeight="1" x14ac:dyDescent="0.25">
      <c r="A51" s="886" t="s">
        <v>183</v>
      </c>
      <c r="B51" s="886" t="s">
        <v>182</v>
      </c>
      <c r="C51" s="1459">
        <v>0.49</v>
      </c>
      <c r="D51" s="237" t="s">
        <v>666</v>
      </c>
      <c r="E51" s="886" t="s">
        <v>665</v>
      </c>
      <c r="F51" s="237">
        <v>0</v>
      </c>
      <c r="G51" s="886" t="s">
        <v>806</v>
      </c>
      <c r="H51" s="886" t="s">
        <v>805</v>
      </c>
      <c r="I51" s="237">
        <v>0.01</v>
      </c>
      <c r="J51" s="1460">
        <v>0.5</v>
      </c>
      <c r="K51" s="237">
        <v>0.49</v>
      </c>
      <c r="L51" s="237" t="s">
        <v>666</v>
      </c>
      <c r="M51" s="886" t="s">
        <v>665</v>
      </c>
      <c r="N51" s="237">
        <v>0</v>
      </c>
      <c r="O51" s="886" t="s">
        <v>806</v>
      </c>
      <c r="P51" s="886" t="s">
        <v>805</v>
      </c>
      <c r="Q51" s="237">
        <v>0.01</v>
      </c>
      <c r="R51" s="237">
        <v>0.5</v>
      </c>
      <c r="S51" s="887">
        <v>0.49</v>
      </c>
      <c r="T51" s="886" t="s">
        <v>666</v>
      </c>
      <c r="U51" s="886" t="s">
        <v>665</v>
      </c>
      <c r="V51" s="888">
        <v>0</v>
      </c>
      <c r="W51" s="886" t="s">
        <v>806</v>
      </c>
      <c r="X51" s="886" t="s">
        <v>805</v>
      </c>
      <c r="Y51" s="888">
        <v>0.01</v>
      </c>
      <c r="Z51" s="889">
        <v>0.5</v>
      </c>
      <c r="AA51" s="887">
        <v>0.49</v>
      </c>
      <c r="AB51" s="886" t="s">
        <v>666</v>
      </c>
      <c r="AC51" s="886" t="s">
        <v>665</v>
      </c>
      <c r="AD51" s="888">
        <v>0</v>
      </c>
      <c r="AE51" s="886" t="s">
        <v>806</v>
      </c>
      <c r="AF51" s="886" t="s">
        <v>805</v>
      </c>
      <c r="AG51" s="888">
        <v>0.01</v>
      </c>
      <c r="AH51" s="889">
        <v>0.5</v>
      </c>
      <c r="AI51" s="887">
        <v>0.49</v>
      </c>
      <c r="AJ51" s="886" t="s">
        <v>666</v>
      </c>
      <c r="AK51" s="886" t="s">
        <v>665</v>
      </c>
      <c r="AL51" s="888">
        <v>0</v>
      </c>
      <c r="AM51" s="886" t="s">
        <v>806</v>
      </c>
      <c r="AN51" s="886" t="s">
        <v>805</v>
      </c>
      <c r="AO51" s="888">
        <v>0.01</v>
      </c>
      <c r="AP51" s="889">
        <v>0.5</v>
      </c>
      <c r="AQ51" s="887">
        <v>0.49</v>
      </c>
      <c r="AR51" s="718" t="s">
        <v>666</v>
      </c>
      <c r="AS51" s="891" t="s">
        <v>665</v>
      </c>
      <c r="AT51" s="888">
        <v>0</v>
      </c>
      <c r="AU51" s="891" t="s">
        <v>806</v>
      </c>
      <c r="AV51" s="891" t="s">
        <v>805</v>
      </c>
      <c r="AW51" s="888">
        <v>0.01</v>
      </c>
      <c r="AX51" s="889">
        <v>0.5</v>
      </c>
      <c r="AY51" s="893">
        <v>0.49</v>
      </c>
      <c r="AZ51" s="894" t="s">
        <v>666</v>
      </c>
      <c r="BA51" s="894" t="s">
        <v>665</v>
      </c>
      <c r="BB51" s="893">
        <v>0</v>
      </c>
      <c r="BC51" s="894" t="s">
        <v>806</v>
      </c>
      <c r="BD51" s="894" t="s">
        <v>805</v>
      </c>
      <c r="BE51" s="893">
        <v>0.01</v>
      </c>
      <c r="BF51" s="1159">
        <f t="shared" si="0"/>
        <v>0.5</v>
      </c>
      <c r="BG51" s="1158"/>
      <c r="BH51" s="888">
        <v>0.49</v>
      </c>
      <c r="BI51" s="237" t="s">
        <v>666</v>
      </c>
      <c r="BJ51" s="197" t="s">
        <v>665</v>
      </c>
      <c r="BK51" s="888">
        <v>0</v>
      </c>
      <c r="BL51" s="237" t="s">
        <v>806</v>
      </c>
      <c r="BM51" s="886" t="s">
        <v>805</v>
      </c>
      <c r="BN51" s="888">
        <v>0.01</v>
      </c>
      <c r="BO51" s="1163">
        <f t="shared" si="1"/>
        <v>0.5</v>
      </c>
      <c r="BP51" s="888">
        <v>0.49</v>
      </c>
      <c r="BQ51" s="237" t="s">
        <v>666</v>
      </c>
      <c r="BR51" s="197" t="s">
        <v>665</v>
      </c>
      <c r="BS51" s="888">
        <v>0</v>
      </c>
      <c r="BT51" s="237" t="s">
        <v>806</v>
      </c>
      <c r="BU51" s="886" t="s">
        <v>805</v>
      </c>
      <c r="BV51" s="888">
        <v>0.01</v>
      </c>
      <c r="BW51" s="1163">
        <f t="shared" si="2"/>
        <v>0.5</v>
      </c>
      <c r="BX51" s="206"/>
      <c r="BY51" s="1235" t="str">
        <f>IF(VLOOKUP($A51,'EZ list'!$B$4:$H$460,4,FALSE)="","","Yes")</f>
        <v/>
      </c>
      <c r="BZ51" s="1236" t="s">
        <v>914</v>
      </c>
      <c r="CA51" s="1229">
        <v>0.70599999999999996</v>
      </c>
      <c r="CB51" s="1205" t="s">
        <v>1006</v>
      </c>
      <c r="CC51" s="1205" t="s">
        <v>666</v>
      </c>
      <c r="CD51" s="1205" t="s">
        <v>665</v>
      </c>
      <c r="CE51" s="1205">
        <v>0</v>
      </c>
      <c r="CF51" s="1205" t="s">
        <v>806</v>
      </c>
      <c r="CG51" s="1205" t="s">
        <v>805</v>
      </c>
      <c r="CH51" s="1205">
        <v>0.01</v>
      </c>
      <c r="CI51" s="1161"/>
    </row>
    <row r="52" spans="1:87" s="197" customFormat="1" ht="15.75" customHeight="1" x14ac:dyDescent="0.25">
      <c r="A52" s="886" t="s">
        <v>185</v>
      </c>
      <c r="B52" s="886" t="s">
        <v>184</v>
      </c>
      <c r="C52" s="1459">
        <v>0.4</v>
      </c>
      <c r="D52" s="237" t="s">
        <v>792</v>
      </c>
      <c r="E52" s="886" t="s">
        <v>791</v>
      </c>
      <c r="F52" s="237">
        <v>0.09</v>
      </c>
      <c r="G52" s="886" t="s">
        <v>779</v>
      </c>
      <c r="H52" s="886" t="s">
        <v>778</v>
      </c>
      <c r="I52" s="237">
        <v>0.01</v>
      </c>
      <c r="J52" s="1460">
        <v>0.5</v>
      </c>
      <c r="K52" s="237">
        <v>0.4</v>
      </c>
      <c r="L52" s="237" t="s">
        <v>792</v>
      </c>
      <c r="M52" s="886" t="s">
        <v>791</v>
      </c>
      <c r="N52" s="237">
        <v>0.09</v>
      </c>
      <c r="O52" s="886" t="s">
        <v>779</v>
      </c>
      <c r="P52" s="886" t="s">
        <v>778</v>
      </c>
      <c r="Q52" s="237">
        <v>0.01</v>
      </c>
      <c r="R52" s="237">
        <v>0.5</v>
      </c>
      <c r="S52" s="887">
        <v>0.4</v>
      </c>
      <c r="T52" s="886" t="s">
        <v>792</v>
      </c>
      <c r="U52" s="886" t="s">
        <v>791</v>
      </c>
      <c r="V52" s="888">
        <v>0.09</v>
      </c>
      <c r="W52" s="886" t="s">
        <v>779</v>
      </c>
      <c r="X52" s="886" t="s">
        <v>778</v>
      </c>
      <c r="Y52" s="888">
        <v>0.01</v>
      </c>
      <c r="Z52" s="889">
        <v>0.5</v>
      </c>
      <c r="AA52" s="887">
        <v>0.4</v>
      </c>
      <c r="AB52" s="886" t="s">
        <v>792</v>
      </c>
      <c r="AC52" s="886" t="s">
        <v>791</v>
      </c>
      <c r="AD52" s="888">
        <v>0.09</v>
      </c>
      <c r="AE52" s="886" t="s">
        <v>779</v>
      </c>
      <c r="AF52" s="886" t="s">
        <v>778</v>
      </c>
      <c r="AG52" s="888">
        <v>0.01</v>
      </c>
      <c r="AH52" s="889">
        <v>0.5</v>
      </c>
      <c r="AI52" s="887">
        <v>0.4</v>
      </c>
      <c r="AJ52" s="886" t="s">
        <v>792</v>
      </c>
      <c r="AK52" s="886" t="s">
        <v>791</v>
      </c>
      <c r="AL52" s="888">
        <v>0.09</v>
      </c>
      <c r="AM52" s="886" t="s">
        <v>779</v>
      </c>
      <c r="AN52" s="886" t="s">
        <v>778</v>
      </c>
      <c r="AO52" s="888">
        <v>0.01</v>
      </c>
      <c r="AP52" s="889">
        <v>0.5</v>
      </c>
      <c r="AQ52" s="887">
        <v>0.375</v>
      </c>
      <c r="AR52" s="718" t="s">
        <v>792</v>
      </c>
      <c r="AS52" s="891" t="s">
        <v>791</v>
      </c>
      <c r="AT52" s="888">
        <v>0.36499999999999999</v>
      </c>
      <c r="AU52" s="891" t="s">
        <v>779</v>
      </c>
      <c r="AV52" s="891" t="s">
        <v>778</v>
      </c>
      <c r="AW52" s="888">
        <v>0.01</v>
      </c>
      <c r="AX52" s="889">
        <v>0.75</v>
      </c>
      <c r="AY52" s="893">
        <v>0.4</v>
      </c>
      <c r="AZ52" s="894" t="s">
        <v>792</v>
      </c>
      <c r="BA52" s="894" t="s">
        <v>791</v>
      </c>
      <c r="BB52" s="893">
        <v>0.09</v>
      </c>
      <c r="BC52" s="894" t="s">
        <v>779</v>
      </c>
      <c r="BD52" s="894" t="s">
        <v>778</v>
      </c>
      <c r="BE52" s="893">
        <v>0.01</v>
      </c>
      <c r="BF52" s="1159">
        <f t="shared" si="0"/>
        <v>0.5</v>
      </c>
      <c r="BG52" s="1158"/>
      <c r="BH52" s="888">
        <v>0.4</v>
      </c>
      <c r="BI52" s="237" t="s">
        <v>792</v>
      </c>
      <c r="BJ52" s="197" t="s">
        <v>791</v>
      </c>
      <c r="BK52" s="888">
        <v>0.09</v>
      </c>
      <c r="BL52" s="237" t="s">
        <v>779</v>
      </c>
      <c r="BM52" s="886" t="s">
        <v>778</v>
      </c>
      <c r="BN52" s="888">
        <v>0.01</v>
      </c>
      <c r="BO52" s="1163">
        <f t="shared" si="1"/>
        <v>0.5</v>
      </c>
      <c r="BP52" s="888">
        <v>0.4</v>
      </c>
      <c r="BQ52" s="237" t="s">
        <v>792</v>
      </c>
      <c r="BR52" s="197" t="s">
        <v>791</v>
      </c>
      <c r="BS52" s="888">
        <v>0.09</v>
      </c>
      <c r="BT52" s="237" t="s">
        <v>779</v>
      </c>
      <c r="BU52" s="886" t="s">
        <v>778</v>
      </c>
      <c r="BV52" s="888">
        <v>0.01</v>
      </c>
      <c r="BW52" s="1163">
        <f t="shared" si="2"/>
        <v>0.5</v>
      </c>
      <c r="BX52" s="206"/>
      <c r="BY52" s="1235" t="str">
        <f>IF(VLOOKUP($A52,'EZ list'!$B$4:$H$460,4,FALSE)="","","Yes")</f>
        <v>Yes</v>
      </c>
      <c r="BZ52" s="1236" t="s">
        <v>913</v>
      </c>
      <c r="CA52" s="1229">
        <v>0.70299999999999996</v>
      </c>
      <c r="CB52" s="1205" t="s">
        <v>1006</v>
      </c>
      <c r="CC52" s="1205" t="s">
        <v>792</v>
      </c>
      <c r="CD52" s="1205" t="s">
        <v>791</v>
      </c>
      <c r="CE52" s="1205">
        <v>0.59</v>
      </c>
      <c r="CF52" s="1205" t="s">
        <v>779</v>
      </c>
      <c r="CG52" s="1205" t="s">
        <v>778</v>
      </c>
      <c r="CH52" s="1205">
        <v>0.01</v>
      </c>
      <c r="CI52" s="1161"/>
    </row>
    <row r="53" spans="1:87" s="197" customFormat="1" ht="15.75" customHeight="1" x14ac:dyDescent="0.25">
      <c r="A53" s="886" t="s">
        <v>187</v>
      </c>
      <c r="B53" s="886" t="s">
        <v>186</v>
      </c>
      <c r="C53" s="1459">
        <v>0.4</v>
      </c>
      <c r="D53" s="237" t="s">
        <v>735</v>
      </c>
      <c r="E53" s="886" t="s">
        <v>734</v>
      </c>
      <c r="F53" s="237">
        <v>0.09</v>
      </c>
      <c r="G53" s="886" t="s">
        <v>733</v>
      </c>
      <c r="H53" s="886" t="s">
        <v>1269</v>
      </c>
      <c r="I53" s="237">
        <v>0.01</v>
      </c>
      <c r="J53" s="1460">
        <v>0.5</v>
      </c>
      <c r="K53" s="237">
        <v>0.4</v>
      </c>
      <c r="L53" s="237" t="s">
        <v>735</v>
      </c>
      <c r="M53" s="886" t="s">
        <v>734</v>
      </c>
      <c r="N53" s="237">
        <v>0.09</v>
      </c>
      <c r="O53" s="886" t="s">
        <v>733</v>
      </c>
      <c r="P53" s="886" t="s">
        <v>1269</v>
      </c>
      <c r="Q53" s="237">
        <v>0.01</v>
      </c>
      <c r="R53" s="237">
        <v>0.5</v>
      </c>
      <c r="S53" s="887">
        <v>0.4</v>
      </c>
      <c r="T53" s="886" t="s">
        <v>735</v>
      </c>
      <c r="U53" s="886" t="s">
        <v>734</v>
      </c>
      <c r="V53" s="888">
        <v>0.09</v>
      </c>
      <c r="W53" s="886" t="s">
        <v>733</v>
      </c>
      <c r="X53" s="886" t="s">
        <v>1269</v>
      </c>
      <c r="Y53" s="888">
        <v>0.01</v>
      </c>
      <c r="Z53" s="889">
        <v>0.5</v>
      </c>
      <c r="AA53" s="887">
        <v>0.4</v>
      </c>
      <c r="AB53" s="886" t="s">
        <v>735</v>
      </c>
      <c r="AC53" s="886" t="s">
        <v>734</v>
      </c>
      <c r="AD53" s="888">
        <v>0.09</v>
      </c>
      <c r="AE53" s="886" t="s">
        <v>733</v>
      </c>
      <c r="AF53" s="886" t="s">
        <v>1269</v>
      </c>
      <c r="AG53" s="888">
        <v>0.01</v>
      </c>
      <c r="AH53" s="889">
        <v>0.5</v>
      </c>
      <c r="AI53" s="887">
        <v>0.4</v>
      </c>
      <c r="AJ53" s="886" t="s">
        <v>735</v>
      </c>
      <c r="AK53" s="886" t="s">
        <v>734</v>
      </c>
      <c r="AL53" s="888">
        <v>0.09</v>
      </c>
      <c r="AM53" s="886" t="s">
        <v>733</v>
      </c>
      <c r="AN53" s="886" t="s">
        <v>1269</v>
      </c>
      <c r="AO53" s="888">
        <v>0.01</v>
      </c>
      <c r="AP53" s="889">
        <v>0.5</v>
      </c>
      <c r="AQ53" s="887">
        <v>0.4</v>
      </c>
      <c r="AR53" s="718" t="s">
        <v>735</v>
      </c>
      <c r="AS53" s="891" t="s">
        <v>734</v>
      </c>
      <c r="AT53" s="888">
        <v>0.09</v>
      </c>
      <c r="AU53" s="891" t="s">
        <v>733</v>
      </c>
      <c r="AV53" s="891" t="s">
        <v>1269</v>
      </c>
      <c r="AW53" s="888">
        <v>0.01</v>
      </c>
      <c r="AX53" s="889">
        <v>0.5</v>
      </c>
      <c r="AY53" s="893">
        <v>0.4</v>
      </c>
      <c r="AZ53" s="894" t="s">
        <v>735</v>
      </c>
      <c r="BA53" s="894" t="s">
        <v>734</v>
      </c>
      <c r="BB53" s="893">
        <v>0.09</v>
      </c>
      <c r="BC53" s="894" t="s">
        <v>733</v>
      </c>
      <c r="BD53" s="894" t="s">
        <v>732</v>
      </c>
      <c r="BE53" s="893">
        <v>0.01</v>
      </c>
      <c r="BF53" s="1159">
        <f t="shared" si="0"/>
        <v>0.5</v>
      </c>
      <c r="BG53" s="1158"/>
      <c r="BH53" s="888">
        <v>0.4</v>
      </c>
      <c r="BI53" s="237" t="s">
        <v>735</v>
      </c>
      <c r="BJ53" s="197" t="s">
        <v>734</v>
      </c>
      <c r="BK53" s="888">
        <v>0.09</v>
      </c>
      <c r="BL53" s="237" t="s">
        <v>733</v>
      </c>
      <c r="BM53" s="886" t="s">
        <v>732</v>
      </c>
      <c r="BN53" s="888">
        <v>0.01</v>
      </c>
      <c r="BO53" s="1163">
        <f t="shared" si="1"/>
        <v>0.5</v>
      </c>
      <c r="BP53" s="888">
        <v>0.4</v>
      </c>
      <c r="BQ53" s="237" t="s">
        <v>735</v>
      </c>
      <c r="BR53" s="197" t="s">
        <v>734</v>
      </c>
      <c r="BS53" s="888">
        <v>0.09</v>
      </c>
      <c r="BT53" s="237" t="s">
        <v>733</v>
      </c>
      <c r="BU53" s="886" t="s">
        <v>732</v>
      </c>
      <c r="BV53" s="888">
        <v>0.01</v>
      </c>
      <c r="BW53" s="1163">
        <f t="shared" si="2"/>
        <v>0.5</v>
      </c>
      <c r="BX53" s="206"/>
      <c r="BY53" s="1235" t="str">
        <f>IF(VLOOKUP($A53,'EZ list'!$B$4:$H$460,4,FALSE)="","","Yes")</f>
        <v/>
      </c>
      <c r="BZ53" s="1236" t="s">
        <v>913</v>
      </c>
      <c r="CA53" s="1229">
        <v>0.71299999999999997</v>
      </c>
      <c r="CB53" s="1205" t="s">
        <v>1006</v>
      </c>
      <c r="CC53" s="1205" t="s">
        <v>735</v>
      </c>
      <c r="CD53" s="1205" t="s">
        <v>734</v>
      </c>
      <c r="CE53" s="1205">
        <v>0.59</v>
      </c>
      <c r="CF53" s="1205" t="s">
        <v>733</v>
      </c>
      <c r="CG53" s="1205" t="s">
        <v>732</v>
      </c>
      <c r="CH53" s="1205">
        <v>0.01</v>
      </c>
      <c r="CI53" s="1161"/>
    </row>
    <row r="54" spans="1:87" s="197" customFormat="1" ht="15.75" customHeight="1" x14ac:dyDescent="0.25">
      <c r="A54" s="886" t="s">
        <v>189</v>
      </c>
      <c r="B54" s="886" t="s">
        <v>188</v>
      </c>
      <c r="C54" s="1459">
        <v>0.4</v>
      </c>
      <c r="D54" s="237" t="s">
        <v>744</v>
      </c>
      <c r="E54" s="886" t="s">
        <v>743</v>
      </c>
      <c r="F54" s="237">
        <v>0.1</v>
      </c>
      <c r="G54" s="886" t="s">
        <v>666</v>
      </c>
      <c r="H54" s="886" t="s">
        <v>678</v>
      </c>
      <c r="I54" s="237">
        <v>0</v>
      </c>
      <c r="J54" s="1460">
        <v>0.5</v>
      </c>
      <c r="K54" s="237">
        <v>0.4</v>
      </c>
      <c r="L54" s="237" t="s">
        <v>744</v>
      </c>
      <c r="M54" s="886" t="s">
        <v>743</v>
      </c>
      <c r="N54" s="237">
        <v>0.1</v>
      </c>
      <c r="O54" s="886" t="s">
        <v>666</v>
      </c>
      <c r="P54" s="886" t="s">
        <v>678</v>
      </c>
      <c r="Q54" s="237">
        <v>0</v>
      </c>
      <c r="R54" s="237">
        <v>0.5</v>
      </c>
      <c r="S54" s="887">
        <v>0.4</v>
      </c>
      <c r="T54" s="886" t="s">
        <v>744</v>
      </c>
      <c r="U54" s="886" t="s">
        <v>743</v>
      </c>
      <c r="V54" s="888">
        <v>0.1</v>
      </c>
      <c r="W54" s="886" t="s">
        <v>666</v>
      </c>
      <c r="X54" s="886" t="s">
        <v>678</v>
      </c>
      <c r="Y54" s="888">
        <v>0</v>
      </c>
      <c r="Z54" s="889">
        <v>0.5</v>
      </c>
      <c r="AA54" s="887">
        <v>0.4</v>
      </c>
      <c r="AB54" s="886" t="s">
        <v>744</v>
      </c>
      <c r="AC54" s="886" t="s">
        <v>743</v>
      </c>
      <c r="AD54" s="888">
        <v>0.1</v>
      </c>
      <c r="AE54" s="886" t="s">
        <v>666</v>
      </c>
      <c r="AF54" s="886" t="s">
        <v>678</v>
      </c>
      <c r="AG54" s="888">
        <v>0</v>
      </c>
      <c r="AH54" s="889">
        <v>0.5</v>
      </c>
      <c r="AI54" s="887">
        <v>0.4</v>
      </c>
      <c r="AJ54" s="886" t="s">
        <v>744</v>
      </c>
      <c r="AK54" s="886" t="s">
        <v>743</v>
      </c>
      <c r="AL54" s="888">
        <v>0.1</v>
      </c>
      <c r="AM54" s="886" t="s">
        <v>666</v>
      </c>
      <c r="AN54" s="886" t="s">
        <v>678</v>
      </c>
      <c r="AO54" s="888">
        <v>0</v>
      </c>
      <c r="AP54" s="889">
        <v>0.5</v>
      </c>
      <c r="AQ54" s="887">
        <v>0.4</v>
      </c>
      <c r="AR54" s="718" t="s">
        <v>744</v>
      </c>
      <c r="AS54" s="891" t="s">
        <v>743</v>
      </c>
      <c r="AT54" s="888">
        <v>0.1</v>
      </c>
      <c r="AU54" s="891" t="s">
        <v>666</v>
      </c>
      <c r="AV54" s="891" t="s">
        <v>678</v>
      </c>
      <c r="AW54" s="888">
        <v>0</v>
      </c>
      <c r="AX54" s="889">
        <v>0.5</v>
      </c>
      <c r="AY54" s="893">
        <v>0.5</v>
      </c>
      <c r="AZ54" s="894" t="s">
        <v>744</v>
      </c>
      <c r="BA54" s="894" t="s">
        <v>743</v>
      </c>
      <c r="BB54" s="893">
        <v>0.5</v>
      </c>
      <c r="BC54" s="894" t="s">
        <v>666</v>
      </c>
      <c r="BD54" s="894" t="s">
        <v>678</v>
      </c>
      <c r="BE54" s="893">
        <v>0</v>
      </c>
      <c r="BF54" s="1159">
        <f t="shared" si="0"/>
        <v>1</v>
      </c>
      <c r="BG54" s="1158"/>
      <c r="BH54" s="888">
        <v>0.4</v>
      </c>
      <c r="BI54" s="237" t="s">
        <v>744</v>
      </c>
      <c r="BJ54" s="197" t="s">
        <v>743</v>
      </c>
      <c r="BK54" s="888">
        <v>0.1</v>
      </c>
      <c r="BL54" s="237" t="s">
        <v>666</v>
      </c>
      <c r="BM54" s="886" t="s">
        <v>678</v>
      </c>
      <c r="BN54" s="888">
        <v>0</v>
      </c>
      <c r="BO54" s="1163">
        <f t="shared" si="1"/>
        <v>0.5</v>
      </c>
      <c r="BP54" s="888">
        <v>0.4</v>
      </c>
      <c r="BQ54" s="237" t="s">
        <v>744</v>
      </c>
      <c r="BR54" s="197" t="s">
        <v>743</v>
      </c>
      <c r="BS54" s="888">
        <v>0.1</v>
      </c>
      <c r="BT54" s="237" t="s">
        <v>666</v>
      </c>
      <c r="BU54" s="886" t="s">
        <v>678</v>
      </c>
      <c r="BV54" s="888">
        <v>0</v>
      </c>
      <c r="BW54" s="1163">
        <f t="shared" si="2"/>
        <v>0.5</v>
      </c>
      <c r="BX54" s="206"/>
      <c r="BY54" s="1235" t="str">
        <f>IF(VLOOKUP($A54,'EZ list'!$B$4:$H$460,4,FALSE)="","","Yes")</f>
        <v/>
      </c>
      <c r="BZ54" s="1236" t="s">
        <v>913</v>
      </c>
      <c r="CA54" s="1229">
        <v>0.68600000000000005</v>
      </c>
      <c r="CB54" s="1205" t="s">
        <v>1006</v>
      </c>
      <c r="CC54" s="1205" t="s">
        <v>744</v>
      </c>
      <c r="CD54" s="1205" t="s">
        <v>743</v>
      </c>
      <c r="CE54" s="1205">
        <v>0.6</v>
      </c>
      <c r="CF54" s="1205" t="s">
        <v>666</v>
      </c>
      <c r="CG54" s="1205" t="s">
        <v>678</v>
      </c>
      <c r="CH54" s="1205">
        <v>0</v>
      </c>
      <c r="CI54" s="1161"/>
    </row>
    <row r="55" spans="1:87" s="197" customFormat="1" ht="15.75" customHeight="1" x14ac:dyDescent="0.25">
      <c r="A55" s="886" t="s">
        <v>191</v>
      </c>
      <c r="B55" s="886" t="s">
        <v>190</v>
      </c>
      <c r="C55" s="1459">
        <v>0.4</v>
      </c>
      <c r="D55" s="237" t="s">
        <v>709</v>
      </c>
      <c r="E55" s="886" t="s">
        <v>708</v>
      </c>
      <c r="F55" s="237">
        <v>0.1</v>
      </c>
      <c r="G55" s="886" t="s">
        <v>666</v>
      </c>
      <c r="H55" s="886" t="s">
        <v>678</v>
      </c>
      <c r="I55" s="237">
        <v>0</v>
      </c>
      <c r="J55" s="1460">
        <v>0.5</v>
      </c>
      <c r="K55" s="237">
        <v>0.4</v>
      </c>
      <c r="L55" s="237" t="s">
        <v>709</v>
      </c>
      <c r="M55" s="886" t="s">
        <v>708</v>
      </c>
      <c r="N55" s="237">
        <v>0.1</v>
      </c>
      <c r="O55" s="886" t="s">
        <v>666</v>
      </c>
      <c r="P55" s="886" t="s">
        <v>678</v>
      </c>
      <c r="Q55" s="237">
        <v>0</v>
      </c>
      <c r="R55" s="237">
        <v>0.5</v>
      </c>
      <c r="S55" s="887">
        <v>0.4</v>
      </c>
      <c r="T55" s="886" t="s">
        <v>709</v>
      </c>
      <c r="U55" s="886" t="s">
        <v>708</v>
      </c>
      <c r="V55" s="888">
        <v>0.1</v>
      </c>
      <c r="W55" s="886" t="s">
        <v>666</v>
      </c>
      <c r="X55" s="886" t="s">
        <v>678</v>
      </c>
      <c r="Y55" s="888">
        <v>0</v>
      </c>
      <c r="Z55" s="889">
        <v>0.5</v>
      </c>
      <c r="AA55" s="887">
        <v>0.4</v>
      </c>
      <c r="AB55" s="886" t="s">
        <v>709</v>
      </c>
      <c r="AC55" s="886" t="s">
        <v>708</v>
      </c>
      <c r="AD55" s="888">
        <v>0.1</v>
      </c>
      <c r="AE55" s="886" t="s">
        <v>666</v>
      </c>
      <c r="AF55" s="886" t="s">
        <v>678</v>
      </c>
      <c r="AG55" s="888">
        <v>0</v>
      </c>
      <c r="AH55" s="889">
        <v>0.5</v>
      </c>
      <c r="AI55" s="887">
        <v>0.4</v>
      </c>
      <c r="AJ55" s="886" t="s">
        <v>709</v>
      </c>
      <c r="AK55" s="886" t="s">
        <v>708</v>
      </c>
      <c r="AL55" s="888">
        <v>0.1</v>
      </c>
      <c r="AM55" s="886" t="s">
        <v>666</v>
      </c>
      <c r="AN55" s="886" t="s">
        <v>678</v>
      </c>
      <c r="AO55" s="888">
        <v>0</v>
      </c>
      <c r="AP55" s="889">
        <v>0.5</v>
      </c>
      <c r="AQ55" s="887">
        <v>0.4</v>
      </c>
      <c r="AR55" s="718" t="s">
        <v>709</v>
      </c>
      <c r="AS55" s="891" t="s">
        <v>708</v>
      </c>
      <c r="AT55" s="888">
        <v>0.1</v>
      </c>
      <c r="AU55" s="891" t="s">
        <v>666</v>
      </c>
      <c r="AV55" s="891" t="s">
        <v>678</v>
      </c>
      <c r="AW55" s="888">
        <v>0</v>
      </c>
      <c r="AX55" s="889">
        <v>0.5</v>
      </c>
      <c r="AY55" s="893">
        <v>0.4</v>
      </c>
      <c r="AZ55" s="894" t="s">
        <v>709</v>
      </c>
      <c r="BA55" s="894" t="s">
        <v>708</v>
      </c>
      <c r="BB55" s="893">
        <v>0.1</v>
      </c>
      <c r="BC55" s="894" t="s">
        <v>666</v>
      </c>
      <c r="BD55" s="894" t="s">
        <v>678</v>
      </c>
      <c r="BE55" s="893">
        <v>0</v>
      </c>
      <c r="BF55" s="1159">
        <f t="shared" si="0"/>
        <v>0.5</v>
      </c>
      <c r="BG55" s="1158"/>
      <c r="BH55" s="888">
        <v>0.4</v>
      </c>
      <c r="BI55" s="237" t="s">
        <v>709</v>
      </c>
      <c r="BJ55" s="197" t="s">
        <v>708</v>
      </c>
      <c r="BK55" s="888">
        <v>0.1</v>
      </c>
      <c r="BL55" s="237" t="s">
        <v>666</v>
      </c>
      <c r="BM55" s="886" t="s">
        <v>678</v>
      </c>
      <c r="BN55" s="888">
        <v>0</v>
      </c>
      <c r="BO55" s="1163">
        <f t="shared" si="1"/>
        <v>0.5</v>
      </c>
      <c r="BP55" s="888">
        <v>0.4</v>
      </c>
      <c r="BQ55" s="237" t="s">
        <v>709</v>
      </c>
      <c r="BR55" s="197" t="s">
        <v>708</v>
      </c>
      <c r="BS55" s="888">
        <v>0.1</v>
      </c>
      <c r="BT55" s="237" t="s">
        <v>666</v>
      </c>
      <c r="BU55" s="886" t="s">
        <v>678</v>
      </c>
      <c r="BV55" s="888">
        <v>0</v>
      </c>
      <c r="BW55" s="1163">
        <f t="shared" si="2"/>
        <v>0.5</v>
      </c>
      <c r="BX55" s="206"/>
      <c r="BY55" s="1235" t="str">
        <f>IF(VLOOKUP($A55,'EZ list'!$B$4:$H$460,4,FALSE)="","","Yes")</f>
        <v/>
      </c>
      <c r="BZ55" s="1236" t="s">
        <v>913</v>
      </c>
      <c r="CA55" s="1229">
        <v>0.72199999999999998</v>
      </c>
      <c r="CB55" s="1205" t="s">
        <v>1006</v>
      </c>
      <c r="CC55" s="1205" t="s">
        <v>709</v>
      </c>
      <c r="CD55" s="1205" t="s">
        <v>708</v>
      </c>
      <c r="CE55" s="1205">
        <v>0.6</v>
      </c>
      <c r="CF55" s="1205" t="s">
        <v>666</v>
      </c>
      <c r="CG55" s="1205" t="s">
        <v>678</v>
      </c>
      <c r="CH55" s="1205">
        <v>0</v>
      </c>
      <c r="CI55" s="1161"/>
    </row>
    <row r="56" spans="1:87" s="197" customFormat="1" ht="15.75" customHeight="1" x14ac:dyDescent="0.25">
      <c r="A56" s="886" t="s">
        <v>193</v>
      </c>
      <c r="B56" s="886" t="s">
        <v>192</v>
      </c>
      <c r="C56" s="1459">
        <v>0.49</v>
      </c>
      <c r="D56" s="237" t="s">
        <v>666</v>
      </c>
      <c r="E56" s="886" t="s">
        <v>665</v>
      </c>
      <c r="F56" s="237">
        <v>0</v>
      </c>
      <c r="G56" s="886" t="s">
        <v>728</v>
      </c>
      <c r="H56" s="886" t="s">
        <v>727</v>
      </c>
      <c r="I56" s="237">
        <v>0.01</v>
      </c>
      <c r="J56" s="1460">
        <v>0.5</v>
      </c>
      <c r="K56" s="237">
        <v>0.49</v>
      </c>
      <c r="L56" s="237" t="s">
        <v>666</v>
      </c>
      <c r="M56" s="886" t="s">
        <v>665</v>
      </c>
      <c r="N56" s="237">
        <v>0</v>
      </c>
      <c r="O56" s="886" t="s">
        <v>728</v>
      </c>
      <c r="P56" s="886" t="s">
        <v>727</v>
      </c>
      <c r="Q56" s="237">
        <v>0.01</v>
      </c>
      <c r="R56" s="237">
        <v>0.5</v>
      </c>
      <c r="S56" s="887">
        <v>0.49</v>
      </c>
      <c r="T56" s="886" t="s">
        <v>666</v>
      </c>
      <c r="U56" s="886" t="s">
        <v>665</v>
      </c>
      <c r="V56" s="888">
        <v>0</v>
      </c>
      <c r="W56" s="886" t="s">
        <v>728</v>
      </c>
      <c r="X56" s="886" t="s">
        <v>727</v>
      </c>
      <c r="Y56" s="888">
        <v>0.01</v>
      </c>
      <c r="Z56" s="889">
        <v>0.5</v>
      </c>
      <c r="AA56" s="887">
        <v>0.49</v>
      </c>
      <c r="AB56" s="886" t="s">
        <v>666</v>
      </c>
      <c r="AC56" s="886" t="s">
        <v>665</v>
      </c>
      <c r="AD56" s="888">
        <v>0</v>
      </c>
      <c r="AE56" s="886" t="s">
        <v>728</v>
      </c>
      <c r="AF56" s="886" t="s">
        <v>727</v>
      </c>
      <c r="AG56" s="888">
        <v>0.01</v>
      </c>
      <c r="AH56" s="889">
        <v>0.5</v>
      </c>
      <c r="AI56" s="887">
        <v>0.49</v>
      </c>
      <c r="AJ56" s="886" t="s">
        <v>666</v>
      </c>
      <c r="AK56" s="886" t="s">
        <v>665</v>
      </c>
      <c r="AL56" s="888">
        <v>0</v>
      </c>
      <c r="AM56" s="886" t="s">
        <v>728</v>
      </c>
      <c r="AN56" s="886" t="s">
        <v>727</v>
      </c>
      <c r="AO56" s="888">
        <v>0.01</v>
      </c>
      <c r="AP56" s="889">
        <v>0.5</v>
      </c>
      <c r="AQ56" s="887">
        <v>0.49</v>
      </c>
      <c r="AR56" s="718" t="s">
        <v>666</v>
      </c>
      <c r="AS56" s="891" t="s">
        <v>665</v>
      </c>
      <c r="AT56" s="888">
        <v>0</v>
      </c>
      <c r="AU56" s="891" t="s">
        <v>728</v>
      </c>
      <c r="AV56" s="891" t="s">
        <v>727</v>
      </c>
      <c r="AW56" s="888">
        <v>0.01</v>
      </c>
      <c r="AX56" s="889">
        <v>0.5</v>
      </c>
      <c r="AY56" s="893">
        <v>0.49</v>
      </c>
      <c r="AZ56" s="894" t="s">
        <v>666</v>
      </c>
      <c r="BA56" s="894" t="s">
        <v>665</v>
      </c>
      <c r="BB56" s="893">
        <v>0</v>
      </c>
      <c r="BC56" s="894" t="s">
        <v>728</v>
      </c>
      <c r="BD56" s="894" t="s">
        <v>727</v>
      </c>
      <c r="BE56" s="893">
        <v>0.01</v>
      </c>
      <c r="BF56" s="1159">
        <f t="shared" si="0"/>
        <v>0.5</v>
      </c>
      <c r="BG56" s="1158"/>
      <c r="BH56" s="888">
        <v>0.49</v>
      </c>
      <c r="BI56" s="237" t="s">
        <v>666</v>
      </c>
      <c r="BJ56" s="197" t="s">
        <v>665</v>
      </c>
      <c r="BK56" s="888">
        <v>0</v>
      </c>
      <c r="BL56" s="237" t="s">
        <v>728</v>
      </c>
      <c r="BM56" s="886" t="s">
        <v>727</v>
      </c>
      <c r="BN56" s="888">
        <v>0.01</v>
      </c>
      <c r="BO56" s="1163">
        <f t="shared" si="1"/>
        <v>0.5</v>
      </c>
      <c r="BP56" s="888">
        <v>0.49</v>
      </c>
      <c r="BQ56" s="237" t="s">
        <v>666</v>
      </c>
      <c r="BR56" s="197" t="s">
        <v>665</v>
      </c>
      <c r="BS56" s="888">
        <v>0</v>
      </c>
      <c r="BT56" s="237" t="s">
        <v>728</v>
      </c>
      <c r="BU56" s="886" t="s">
        <v>727</v>
      </c>
      <c r="BV56" s="888">
        <v>0.01</v>
      </c>
      <c r="BW56" s="1163">
        <f t="shared" si="2"/>
        <v>0.5</v>
      </c>
      <c r="BX56" s="206"/>
      <c r="BY56" s="1235" t="str">
        <f>IF(VLOOKUP($A56,'EZ list'!$B$4:$H$460,4,FALSE)="","","Yes")</f>
        <v>Yes</v>
      </c>
      <c r="BZ56" s="1236" t="s">
        <v>914</v>
      </c>
      <c r="CA56" s="1229">
        <v>0.67800000000000005</v>
      </c>
      <c r="CB56" s="1205" t="s">
        <v>1006</v>
      </c>
      <c r="CC56" s="1205" t="s">
        <v>666</v>
      </c>
      <c r="CD56" s="1205" t="s">
        <v>665</v>
      </c>
      <c r="CE56" s="1205">
        <v>0</v>
      </c>
      <c r="CF56" s="1205" t="s">
        <v>728</v>
      </c>
      <c r="CG56" s="1205" t="s">
        <v>727</v>
      </c>
      <c r="CH56" s="1205">
        <v>0.01</v>
      </c>
      <c r="CI56" s="1161"/>
    </row>
    <row r="57" spans="1:87" s="197" customFormat="1" ht="15.75" customHeight="1" x14ac:dyDescent="0.25">
      <c r="A57" s="886" t="s">
        <v>194</v>
      </c>
      <c r="B57" s="886" t="s">
        <v>826</v>
      </c>
      <c r="C57" s="1459">
        <v>0.49</v>
      </c>
      <c r="D57" s="237" t="s">
        <v>666</v>
      </c>
      <c r="E57" s="886" t="s">
        <v>665</v>
      </c>
      <c r="F57" s="237">
        <v>0</v>
      </c>
      <c r="G57" s="886" t="s">
        <v>728</v>
      </c>
      <c r="H57" s="886" t="s">
        <v>727</v>
      </c>
      <c r="I57" s="237">
        <v>0.01</v>
      </c>
      <c r="J57" s="1460">
        <v>0.5</v>
      </c>
      <c r="K57" s="237">
        <v>0.49</v>
      </c>
      <c r="L57" s="237" t="s">
        <v>666</v>
      </c>
      <c r="M57" s="886" t="s">
        <v>665</v>
      </c>
      <c r="N57" s="237">
        <v>0</v>
      </c>
      <c r="O57" s="886" t="s">
        <v>728</v>
      </c>
      <c r="P57" s="886" t="s">
        <v>727</v>
      </c>
      <c r="Q57" s="237">
        <v>0.01</v>
      </c>
      <c r="R57" s="237">
        <v>0.5</v>
      </c>
      <c r="S57" s="887">
        <v>0.49</v>
      </c>
      <c r="T57" s="886" t="s">
        <v>666</v>
      </c>
      <c r="U57" s="886" t="s">
        <v>665</v>
      </c>
      <c r="V57" s="888">
        <v>0</v>
      </c>
      <c r="W57" s="886" t="s">
        <v>728</v>
      </c>
      <c r="X57" s="886" t="s">
        <v>727</v>
      </c>
      <c r="Y57" s="888">
        <v>0.01</v>
      </c>
      <c r="Z57" s="889">
        <v>0.5</v>
      </c>
      <c r="AA57" s="887">
        <v>0.49</v>
      </c>
      <c r="AB57" s="886" t="s">
        <v>666</v>
      </c>
      <c r="AC57" s="886" t="s">
        <v>665</v>
      </c>
      <c r="AD57" s="888">
        <v>0</v>
      </c>
      <c r="AE57" s="886" t="s">
        <v>728</v>
      </c>
      <c r="AF57" s="886" t="s">
        <v>727</v>
      </c>
      <c r="AG57" s="888">
        <v>0.01</v>
      </c>
      <c r="AH57" s="889">
        <v>0.5</v>
      </c>
      <c r="AI57" s="887">
        <v>0.49</v>
      </c>
      <c r="AJ57" s="886" t="s">
        <v>666</v>
      </c>
      <c r="AK57" s="886" t="s">
        <v>665</v>
      </c>
      <c r="AL57" s="888">
        <v>0</v>
      </c>
      <c r="AM57" s="886" t="s">
        <v>728</v>
      </c>
      <c r="AN57" s="886" t="s">
        <v>727</v>
      </c>
      <c r="AO57" s="888">
        <v>0.01</v>
      </c>
      <c r="AP57" s="889">
        <v>0.5</v>
      </c>
      <c r="AQ57" s="887">
        <v>0.49</v>
      </c>
      <c r="AR57" s="718" t="s">
        <v>666</v>
      </c>
      <c r="AS57" s="891" t="s">
        <v>665</v>
      </c>
      <c r="AT57" s="888">
        <v>0</v>
      </c>
      <c r="AU57" s="891" t="s">
        <v>728</v>
      </c>
      <c r="AV57" s="891" t="s">
        <v>727</v>
      </c>
      <c r="AW57" s="888">
        <v>0.01</v>
      </c>
      <c r="AX57" s="889">
        <v>0.5</v>
      </c>
      <c r="AY57" s="893">
        <v>0.49</v>
      </c>
      <c r="AZ57" s="894" t="s">
        <v>666</v>
      </c>
      <c r="BA57" s="894" t="s">
        <v>665</v>
      </c>
      <c r="BB57" s="893">
        <v>0</v>
      </c>
      <c r="BC57" s="894" t="s">
        <v>728</v>
      </c>
      <c r="BD57" s="894" t="s">
        <v>727</v>
      </c>
      <c r="BE57" s="893">
        <v>0.01</v>
      </c>
      <c r="BF57" s="1159">
        <f t="shared" si="0"/>
        <v>0.5</v>
      </c>
      <c r="BG57" s="1158"/>
      <c r="BH57" s="888">
        <v>0.49</v>
      </c>
      <c r="BI57" s="237" t="s">
        <v>666</v>
      </c>
      <c r="BJ57" s="197" t="s">
        <v>665</v>
      </c>
      <c r="BK57" s="888">
        <v>0</v>
      </c>
      <c r="BL57" s="237" t="s">
        <v>728</v>
      </c>
      <c r="BM57" s="886" t="s">
        <v>727</v>
      </c>
      <c r="BN57" s="888">
        <v>0.01</v>
      </c>
      <c r="BO57" s="1163">
        <f t="shared" si="1"/>
        <v>0.5</v>
      </c>
      <c r="BP57" s="888">
        <v>0.49</v>
      </c>
      <c r="BQ57" s="237" t="s">
        <v>666</v>
      </c>
      <c r="BR57" s="197" t="s">
        <v>665</v>
      </c>
      <c r="BS57" s="888">
        <v>0</v>
      </c>
      <c r="BT57" s="237" t="s">
        <v>728</v>
      </c>
      <c r="BU57" s="886" t="s">
        <v>727</v>
      </c>
      <c r="BV57" s="888">
        <v>0.01</v>
      </c>
      <c r="BW57" s="1163">
        <f t="shared" si="2"/>
        <v>0.5</v>
      </c>
      <c r="BX57" s="206"/>
      <c r="BY57" s="1235" t="str">
        <f>IF(VLOOKUP($A57,'EZ list'!$B$4:$H$460,4,FALSE)="","","Yes")</f>
        <v>Yes</v>
      </c>
      <c r="BZ57" s="1236" t="s">
        <v>914</v>
      </c>
      <c r="CA57" s="1229">
        <v>0.68799999999999994</v>
      </c>
      <c r="CB57" s="1205" t="s">
        <v>1006</v>
      </c>
      <c r="CC57" s="1205" t="s">
        <v>666</v>
      </c>
      <c r="CD57" s="1205" t="s">
        <v>665</v>
      </c>
      <c r="CE57" s="1205">
        <v>0</v>
      </c>
      <c r="CF57" s="1205" t="s">
        <v>728</v>
      </c>
      <c r="CG57" s="1205" t="s">
        <v>727</v>
      </c>
      <c r="CH57" s="1205">
        <v>0.01</v>
      </c>
      <c r="CI57" s="1161"/>
    </row>
    <row r="58" spans="1:87" s="197" customFormat="1" ht="15" x14ac:dyDescent="0.25">
      <c r="A58" s="886" t="s">
        <v>196</v>
      </c>
      <c r="B58" s="886" t="s">
        <v>195</v>
      </c>
      <c r="C58" s="1459">
        <v>0.4</v>
      </c>
      <c r="D58" s="237" t="s">
        <v>769</v>
      </c>
      <c r="E58" s="886" t="s">
        <v>768</v>
      </c>
      <c r="F58" s="237">
        <v>0.09</v>
      </c>
      <c r="G58" s="886" t="s">
        <v>767</v>
      </c>
      <c r="H58" s="886" t="s">
        <v>766</v>
      </c>
      <c r="I58" s="237">
        <v>0.01</v>
      </c>
      <c r="J58" s="1460">
        <v>0.5</v>
      </c>
      <c r="K58" s="237">
        <v>0.4</v>
      </c>
      <c r="L58" s="237" t="s">
        <v>769</v>
      </c>
      <c r="M58" s="886" t="s">
        <v>768</v>
      </c>
      <c r="N58" s="237">
        <v>0.09</v>
      </c>
      <c r="O58" s="886" t="s">
        <v>767</v>
      </c>
      <c r="P58" s="886" t="s">
        <v>766</v>
      </c>
      <c r="Q58" s="237">
        <v>0.01</v>
      </c>
      <c r="R58" s="237">
        <v>0.5</v>
      </c>
      <c r="S58" s="887">
        <v>0.4</v>
      </c>
      <c r="T58" s="886" t="s">
        <v>769</v>
      </c>
      <c r="U58" s="886" t="s">
        <v>768</v>
      </c>
      <c r="V58" s="888">
        <v>0.09</v>
      </c>
      <c r="W58" s="886" t="s">
        <v>767</v>
      </c>
      <c r="X58" s="886" t="s">
        <v>766</v>
      </c>
      <c r="Y58" s="888">
        <v>0.01</v>
      </c>
      <c r="Z58" s="889">
        <v>0.5</v>
      </c>
      <c r="AA58" s="887">
        <v>0.4</v>
      </c>
      <c r="AB58" s="886" t="s">
        <v>769</v>
      </c>
      <c r="AC58" s="886" t="s">
        <v>768</v>
      </c>
      <c r="AD58" s="888">
        <v>0.09</v>
      </c>
      <c r="AE58" s="886" t="s">
        <v>767</v>
      </c>
      <c r="AF58" s="886" t="s">
        <v>766</v>
      </c>
      <c r="AG58" s="888">
        <v>0.01</v>
      </c>
      <c r="AH58" s="889">
        <v>0.5</v>
      </c>
      <c r="AI58" s="887">
        <v>0.4</v>
      </c>
      <c r="AJ58" s="886" t="s">
        <v>769</v>
      </c>
      <c r="AK58" s="886" t="s">
        <v>768</v>
      </c>
      <c r="AL58" s="888">
        <v>0.09</v>
      </c>
      <c r="AM58" s="886" t="s">
        <v>767</v>
      </c>
      <c r="AN58" s="886" t="s">
        <v>766</v>
      </c>
      <c r="AO58" s="888">
        <v>0.01</v>
      </c>
      <c r="AP58" s="889">
        <v>0.5</v>
      </c>
      <c r="AQ58" s="887">
        <v>0.4</v>
      </c>
      <c r="AR58" s="718" t="s">
        <v>769</v>
      </c>
      <c r="AS58" s="891" t="s">
        <v>768</v>
      </c>
      <c r="AT58" s="888">
        <v>0.09</v>
      </c>
      <c r="AU58" s="891" t="s">
        <v>767</v>
      </c>
      <c r="AV58" s="891" t="s">
        <v>766</v>
      </c>
      <c r="AW58" s="888">
        <v>0.01</v>
      </c>
      <c r="AX58" s="889">
        <v>0.5</v>
      </c>
      <c r="AY58" s="893">
        <v>0.5</v>
      </c>
      <c r="AZ58" s="894" t="s">
        <v>769</v>
      </c>
      <c r="BA58" s="894" t="s">
        <v>768</v>
      </c>
      <c r="BB58" s="893">
        <v>0.49</v>
      </c>
      <c r="BC58" s="894" t="s">
        <v>767</v>
      </c>
      <c r="BD58" s="894" t="s">
        <v>766</v>
      </c>
      <c r="BE58" s="893">
        <v>0.01</v>
      </c>
      <c r="BF58" s="1159">
        <f t="shared" si="0"/>
        <v>1</v>
      </c>
      <c r="BG58" s="1158"/>
      <c r="BH58" s="888">
        <v>0.4</v>
      </c>
      <c r="BI58" s="237" t="s">
        <v>769</v>
      </c>
      <c r="BJ58" s="197" t="s">
        <v>768</v>
      </c>
      <c r="BK58" s="888">
        <v>0.09</v>
      </c>
      <c r="BL58" s="237" t="s">
        <v>767</v>
      </c>
      <c r="BM58" s="886" t="s">
        <v>766</v>
      </c>
      <c r="BN58" s="888">
        <v>0.01</v>
      </c>
      <c r="BO58" s="1163">
        <f t="shared" si="1"/>
        <v>0.5</v>
      </c>
      <c r="BP58" s="888">
        <v>0.4</v>
      </c>
      <c r="BQ58" s="237" t="s">
        <v>769</v>
      </c>
      <c r="BR58" s="197" t="s">
        <v>768</v>
      </c>
      <c r="BS58" s="888">
        <v>0.09</v>
      </c>
      <c r="BT58" s="237" t="s">
        <v>767</v>
      </c>
      <c r="BU58" s="886" t="s">
        <v>766</v>
      </c>
      <c r="BV58" s="888">
        <v>0.01</v>
      </c>
      <c r="BW58" s="1163">
        <f t="shared" si="2"/>
        <v>0.5</v>
      </c>
      <c r="BX58" s="206"/>
      <c r="BY58" s="1235" t="str">
        <f>IF(VLOOKUP($A58,'EZ list'!$B$4:$H$460,4,FALSE)="","","Yes")</f>
        <v>Yes</v>
      </c>
      <c r="BZ58" s="1236" t="s">
        <v>913</v>
      </c>
      <c r="CA58" s="1229">
        <v>0.68</v>
      </c>
      <c r="CB58" s="1205" t="s">
        <v>1006</v>
      </c>
      <c r="CC58" s="1205" t="s">
        <v>769</v>
      </c>
      <c r="CD58" s="1205" t="s">
        <v>768</v>
      </c>
      <c r="CE58" s="1205">
        <v>0.59</v>
      </c>
      <c r="CF58" s="1205" t="s">
        <v>767</v>
      </c>
      <c r="CG58" s="1205" t="s">
        <v>766</v>
      </c>
      <c r="CH58" s="1205">
        <v>0.01</v>
      </c>
      <c r="CI58" s="1161"/>
    </row>
    <row r="59" spans="1:87" s="197" customFormat="1" ht="15.75" customHeight="1" x14ac:dyDescent="0.25">
      <c r="A59" s="886" t="s">
        <v>198</v>
      </c>
      <c r="B59" s="886" t="s">
        <v>197</v>
      </c>
      <c r="C59" s="1459">
        <v>0.4</v>
      </c>
      <c r="D59" s="237" t="s">
        <v>680</v>
      </c>
      <c r="E59" s="886" t="s">
        <v>679</v>
      </c>
      <c r="F59" s="237">
        <v>0.1</v>
      </c>
      <c r="G59" s="886" t="s">
        <v>666</v>
      </c>
      <c r="H59" s="886" t="s">
        <v>678</v>
      </c>
      <c r="I59" s="237">
        <v>0</v>
      </c>
      <c r="J59" s="1460">
        <v>0.5</v>
      </c>
      <c r="K59" s="237">
        <v>0.4</v>
      </c>
      <c r="L59" s="237" t="s">
        <v>680</v>
      </c>
      <c r="M59" s="886" t="s">
        <v>679</v>
      </c>
      <c r="N59" s="237">
        <v>0.1</v>
      </c>
      <c r="O59" s="886" t="s">
        <v>666</v>
      </c>
      <c r="P59" s="886" t="s">
        <v>678</v>
      </c>
      <c r="Q59" s="237">
        <v>0</v>
      </c>
      <c r="R59" s="237">
        <v>0.5</v>
      </c>
      <c r="S59" s="887">
        <v>0.4</v>
      </c>
      <c r="T59" s="886" t="s">
        <v>680</v>
      </c>
      <c r="U59" s="886" t="s">
        <v>679</v>
      </c>
      <c r="V59" s="888">
        <v>0.1</v>
      </c>
      <c r="W59" s="886" t="s">
        <v>666</v>
      </c>
      <c r="X59" s="886" t="s">
        <v>678</v>
      </c>
      <c r="Y59" s="888">
        <v>0</v>
      </c>
      <c r="Z59" s="889">
        <v>0.5</v>
      </c>
      <c r="AA59" s="887">
        <v>0.4</v>
      </c>
      <c r="AB59" s="886" t="s">
        <v>680</v>
      </c>
      <c r="AC59" s="886" t="s">
        <v>679</v>
      </c>
      <c r="AD59" s="888">
        <v>0.1</v>
      </c>
      <c r="AE59" s="886" t="s">
        <v>666</v>
      </c>
      <c r="AF59" s="886" t="s">
        <v>678</v>
      </c>
      <c r="AG59" s="888">
        <v>0</v>
      </c>
      <c r="AH59" s="889">
        <v>0.5</v>
      </c>
      <c r="AI59" s="887">
        <v>0.4</v>
      </c>
      <c r="AJ59" s="886" t="s">
        <v>680</v>
      </c>
      <c r="AK59" s="886" t="s">
        <v>679</v>
      </c>
      <c r="AL59" s="888">
        <v>0.1</v>
      </c>
      <c r="AM59" s="886" t="s">
        <v>666</v>
      </c>
      <c r="AN59" s="886" t="s">
        <v>678</v>
      </c>
      <c r="AO59" s="888">
        <v>0</v>
      </c>
      <c r="AP59" s="889">
        <v>0.5</v>
      </c>
      <c r="AQ59" s="887">
        <v>0.2</v>
      </c>
      <c r="AR59" s="718" t="s">
        <v>680</v>
      </c>
      <c r="AS59" s="891" t="s">
        <v>679</v>
      </c>
      <c r="AT59" s="888">
        <v>0.55000000000000004</v>
      </c>
      <c r="AU59" s="891" t="s">
        <v>666</v>
      </c>
      <c r="AV59" s="891" t="s">
        <v>678</v>
      </c>
      <c r="AW59" s="888">
        <v>0</v>
      </c>
      <c r="AX59" s="889">
        <v>0.75</v>
      </c>
      <c r="AY59" s="893">
        <v>0.4</v>
      </c>
      <c r="AZ59" s="894" t="s">
        <v>680</v>
      </c>
      <c r="BA59" s="894" t="s">
        <v>679</v>
      </c>
      <c r="BB59" s="893">
        <v>0.1</v>
      </c>
      <c r="BC59" s="894" t="s">
        <v>666</v>
      </c>
      <c r="BD59" s="894" t="s">
        <v>678</v>
      </c>
      <c r="BE59" s="893">
        <v>0</v>
      </c>
      <c r="BF59" s="1159">
        <f t="shared" si="0"/>
        <v>0.5</v>
      </c>
      <c r="BG59" s="1158"/>
      <c r="BH59" s="888">
        <v>0.4</v>
      </c>
      <c r="BI59" s="237" t="s">
        <v>680</v>
      </c>
      <c r="BJ59" s="197" t="s">
        <v>679</v>
      </c>
      <c r="BK59" s="888">
        <v>0.1</v>
      </c>
      <c r="BL59" s="237" t="s">
        <v>666</v>
      </c>
      <c r="BM59" s="886" t="s">
        <v>678</v>
      </c>
      <c r="BN59" s="888">
        <v>0</v>
      </c>
      <c r="BO59" s="1163">
        <f t="shared" si="1"/>
        <v>0.5</v>
      </c>
      <c r="BP59" s="888">
        <v>0.4</v>
      </c>
      <c r="BQ59" s="237" t="s">
        <v>680</v>
      </c>
      <c r="BR59" s="197" t="s">
        <v>679</v>
      </c>
      <c r="BS59" s="888">
        <v>0.1</v>
      </c>
      <c r="BT59" s="237" t="s">
        <v>666</v>
      </c>
      <c r="BU59" s="886" t="s">
        <v>678</v>
      </c>
      <c r="BV59" s="888">
        <v>0</v>
      </c>
      <c r="BW59" s="1163">
        <f t="shared" si="2"/>
        <v>0.5</v>
      </c>
      <c r="BX59" s="206"/>
      <c r="BY59" s="1235" t="str">
        <f>IF(VLOOKUP($A59,'EZ list'!$B$4:$H$460,4,FALSE)="","","Yes")</f>
        <v/>
      </c>
      <c r="BZ59" s="1236" t="s">
        <v>913</v>
      </c>
      <c r="CA59" s="1229">
        <v>0.68600000000000005</v>
      </c>
      <c r="CB59" s="1205" t="s">
        <v>1006</v>
      </c>
      <c r="CC59" s="1205" t="s">
        <v>680</v>
      </c>
      <c r="CD59" s="1205" t="s">
        <v>679</v>
      </c>
      <c r="CE59" s="1205">
        <v>0.6</v>
      </c>
      <c r="CF59" s="1205" t="s">
        <v>666</v>
      </c>
      <c r="CG59" s="1205" t="s">
        <v>678</v>
      </c>
      <c r="CH59" s="1205">
        <v>0</v>
      </c>
      <c r="CI59" s="1161"/>
    </row>
    <row r="60" spans="1:87" s="197" customFormat="1" ht="15.75" customHeight="1" x14ac:dyDescent="0.25">
      <c r="A60" s="886" t="s">
        <v>200</v>
      </c>
      <c r="B60" s="886" t="s">
        <v>199</v>
      </c>
      <c r="C60" s="1459">
        <v>0.4</v>
      </c>
      <c r="D60" s="237" t="s">
        <v>675</v>
      </c>
      <c r="E60" s="886" t="s">
        <v>674</v>
      </c>
      <c r="F60" s="237">
        <v>0.09</v>
      </c>
      <c r="G60" s="886" t="s">
        <v>673</v>
      </c>
      <c r="H60" s="886" t="s">
        <v>672</v>
      </c>
      <c r="I60" s="237">
        <v>0.01</v>
      </c>
      <c r="J60" s="1460">
        <v>0.5</v>
      </c>
      <c r="K60" s="237">
        <v>0.4</v>
      </c>
      <c r="L60" s="237" t="s">
        <v>675</v>
      </c>
      <c r="M60" s="886" t="s">
        <v>674</v>
      </c>
      <c r="N60" s="237">
        <v>0.09</v>
      </c>
      <c r="O60" s="886" t="s">
        <v>673</v>
      </c>
      <c r="P60" s="886" t="s">
        <v>672</v>
      </c>
      <c r="Q60" s="237">
        <v>0.01</v>
      </c>
      <c r="R60" s="237">
        <v>0.5</v>
      </c>
      <c r="S60" s="887">
        <v>0.4</v>
      </c>
      <c r="T60" s="886" t="s">
        <v>675</v>
      </c>
      <c r="U60" s="886" t="s">
        <v>674</v>
      </c>
      <c r="V60" s="888">
        <v>0.09</v>
      </c>
      <c r="W60" s="886" t="s">
        <v>673</v>
      </c>
      <c r="X60" s="886" t="s">
        <v>672</v>
      </c>
      <c r="Y60" s="888">
        <v>0.01</v>
      </c>
      <c r="Z60" s="889">
        <v>0.5</v>
      </c>
      <c r="AA60" s="887">
        <v>0.4</v>
      </c>
      <c r="AB60" s="886" t="s">
        <v>675</v>
      </c>
      <c r="AC60" s="886" t="s">
        <v>674</v>
      </c>
      <c r="AD60" s="888">
        <v>0.09</v>
      </c>
      <c r="AE60" s="886" t="s">
        <v>673</v>
      </c>
      <c r="AF60" s="886" t="s">
        <v>672</v>
      </c>
      <c r="AG60" s="888">
        <v>0.01</v>
      </c>
      <c r="AH60" s="889">
        <v>0.5</v>
      </c>
      <c r="AI60" s="887">
        <v>0.4</v>
      </c>
      <c r="AJ60" s="886" t="s">
        <v>675</v>
      </c>
      <c r="AK60" s="886" t="s">
        <v>674</v>
      </c>
      <c r="AL60" s="888">
        <v>0.09</v>
      </c>
      <c r="AM60" s="886" t="s">
        <v>673</v>
      </c>
      <c r="AN60" s="886" t="s">
        <v>672</v>
      </c>
      <c r="AO60" s="888">
        <v>0.01</v>
      </c>
      <c r="AP60" s="889">
        <v>0.5</v>
      </c>
      <c r="AQ60" s="887">
        <v>0.56000000000000005</v>
      </c>
      <c r="AR60" s="718" t="s">
        <v>675</v>
      </c>
      <c r="AS60" s="891" t="s">
        <v>674</v>
      </c>
      <c r="AT60" s="888">
        <v>0.17499999999999999</v>
      </c>
      <c r="AU60" s="891" t="s">
        <v>673</v>
      </c>
      <c r="AV60" s="891" t="s">
        <v>672</v>
      </c>
      <c r="AW60" s="888">
        <v>1.4999999999999999E-2</v>
      </c>
      <c r="AX60" s="889">
        <v>0.75000000000000011</v>
      </c>
      <c r="AY60" s="893">
        <v>0.4</v>
      </c>
      <c r="AZ60" s="894" t="s">
        <v>675</v>
      </c>
      <c r="BA60" s="894" t="s">
        <v>674</v>
      </c>
      <c r="BB60" s="893">
        <v>0.09</v>
      </c>
      <c r="BC60" s="894" t="s">
        <v>673</v>
      </c>
      <c r="BD60" s="894" t="s">
        <v>672</v>
      </c>
      <c r="BE60" s="893">
        <v>0.01</v>
      </c>
      <c r="BF60" s="1159">
        <f t="shared" si="0"/>
        <v>0.5</v>
      </c>
      <c r="BG60" s="1158"/>
      <c r="BH60" s="888">
        <v>0.4</v>
      </c>
      <c r="BI60" s="237" t="s">
        <v>675</v>
      </c>
      <c r="BJ60" s="197" t="s">
        <v>674</v>
      </c>
      <c r="BK60" s="888">
        <v>0.09</v>
      </c>
      <c r="BL60" s="237" t="s">
        <v>673</v>
      </c>
      <c r="BM60" s="886" t="s">
        <v>672</v>
      </c>
      <c r="BN60" s="888">
        <v>0.01</v>
      </c>
      <c r="BO60" s="1163">
        <f t="shared" si="1"/>
        <v>0.5</v>
      </c>
      <c r="BP60" s="888">
        <v>0.4</v>
      </c>
      <c r="BQ60" s="237" t="s">
        <v>675</v>
      </c>
      <c r="BR60" s="197" t="s">
        <v>674</v>
      </c>
      <c r="BS60" s="888">
        <v>0.09</v>
      </c>
      <c r="BT60" s="237" t="s">
        <v>673</v>
      </c>
      <c r="BU60" s="886" t="s">
        <v>672</v>
      </c>
      <c r="BV60" s="888">
        <v>0.01</v>
      </c>
      <c r="BW60" s="1163">
        <f t="shared" si="2"/>
        <v>0.5</v>
      </c>
      <c r="BX60" s="206"/>
      <c r="BY60" s="1235" t="str">
        <f>IF(VLOOKUP($A60,'EZ list'!$B$4:$H$460,4,FALSE)="","","Yes")</f>
        <v/>
      </c>
      <c r="BZ60" s="1236" t="s">
        <v>913</v>
      </c>
      <c r="CA60" s="1229">
        <v>0.65100000000000002</v>
      </c>
      <c r="CB60" s="1205" t="s">
        <v>914</v>
      </c>
      <c r="CC60" s="1205" t="s">
        <v>675</v>
      </c>
      <c r="CD60" s="1205" t="s">
        <v>674</v>
      </c>
      <c r="CE60" s="1205">
        <v>0.59</v>
      </c>
      <c r="CF60" s="1205" t="s">
        <v>673</v>
      </c>
      <c r="CG60" s="1205" t="s">
        <v>672</v>
      </c>
      <c r="CH60" s="1205">
        <v>0.01</v>
      </c>
      <c r="CI60" s="1161"/>
    </row>
    <row r="61" spans="1:87" s="197" customFormat="1" ht="15.75" customHeight="1" x14ac:dyDescent="0.25">
      <c r="A61" s="886" t="s">
        <v>202</v>
      </c>
      <c r="B61" s="886" t="s">
        <v>201</v>
      </c>
      <c r="C61" s="1459">
        <v>0.3</v>
      </c>
      <c r="D61" s="237" t="s">
        <v>704</v>
      </c>
      <c r="E61" s="886" t="s">
        <v>824</v>
      </c>
      <c r="F61" s="237">
        <v>0.37</v>
      </c>
      <c r="G61" s="886" t="s">
        <v>666</v>
      </c>
      <c r="H61" s="886" t="s">
        <v>666</v>
      </c>
      <c r="I61" s="237">
        <v>0</v>
      </c>
      <c r="J61" s="1460">
        <v>0.66999999999999993</v>
      </c>
      <c r="K61" s="237">
        <v>0.3</v>
      </c>
      <c r="L61" s="237" t="s">
        <v>704</v>
      </c>
      <c r="M61" s="886" t="s">
        <v>824</v>
      </c>
      <c r="N61" s="237">
        <v>0.37</v>
      </c>
      <c r="O61" s="886" t="s">
        <v>666</v>
      </c>
      <c r="P61" s="886" t="s">
        <v>666</v>
      </c>
      <c r="Q61" s="237">
        <v>0</v>
      </c>
      <c r="R61" s="237">
        <v>0.66999999999999993</v>
      </c>
      <c r="S61" s="887">
        <v>0.3</v>
      </c>
      <c r="T61" s="886" t="s">
        <v>704</v>
      </c>
      <c r="U61" s="886" t="s">
        <v>824</v>
      </c>
      <c r="V61" s="888">
        <v>0.37</v>
      </c>
      <c r="W61" s="886" t="s">
        <v>666</v>
      </c>
      <c r="X61" s="886" t="s">
        <v>666</v>
      </c>
      <c r="Y61" s="888">
        <v>0</v>
      </c>
      <c r="Z61" s="889">
        <v>0.66999999999999993</v>
      </c>
      <c r="AA61" s="887">
        <v>0.3</v>
      </c>
      <c r="AB61" s="886" t="s">
        <v>704</v>
      </c>
      <c r="AC61" s="886" t="s">
        <v>824</v>
      </c>
      <c r="AD61" s="888">
        <v>0.37</v>
      </c>
      <c r="AE61" s="886" t="s">
        <v>666</v>
      </c>
      <c r="AF61" s="886" t="s">
        <v>666</v>
      </c>
      <c r="AG61" s="888">
        <v>0</v>
      </c>
      <c r="AH61" s="889">
        <v>0.66999999999999993</v>
      </c>
      <c r="AI61" s="887">
        <v>0.3</v>
      </c>
      <c r="AJ61" s="886" t="s">
        <v>825</v>
      </c>
      <c r="AK61" s="886" t="s">
        <v>824</v>
      </c>
      <c r="AL61" s="888">
        <v>0.37</v>
      </c>
      <c r="AM61" s="886" t="s">
        <v>666</v>
      </c>
      <c r="AN61" s="886" t="s">
        <v>666</v>
      </c>
      <c r="AO61" s="888">
        <v>0</v>
      </c>
      <c r="AP61" s="889">
        <v>0.66999999999999993</v>
      </c>
      <c r="AQ61" s="887">
        <v>0.48</v>
      </c>
      <c r="AR61" s="718" t="s">
        <v>825</v>
      </c>
      <c r="AS61" s="891" t="s">
        <v>824</v>
      </c>
      <c r="AT61" s="888">
        <v>0.27</v>
      </c>
      <c r="AU61" s="891" t="s">
        <v>666</v>
      </c>
      <c r="AV61" s="891" t="s">
        <v>666</v>
      </c>
      <c r="AW61" s="888">
        <v>0</v>
      </c>
      <c r="AX61" s="889">
        <v>0.75</v>
      </c>
      <c r="AY61" s="893">
        <v>0.64</v>
      </c>
      <c r="AZ61" s="894" t="s">
        <v>825</v>
      </c>
      <c r="BA61" s="894" t="s">
        <v>824</v>
      </c>
      <c r="BB61" s="893">
        <v>0.36</v>
      </c>
      <c r="BC61" s="894" t="s">
        <v>666</v>
      </c>
      <c r="BD61" s="894" t="s">
        <v>666</v>
      </c>
      <c r="BE61" s="893">
        <v>0</v>
      </c>
      <c r="BF61" s="1159">
        <f t="shared" si="0"/>
        <v>1</v>
      </c>
      <c r="BG61" s="1158"/>
      <c r="BH61" s="888">
        <v>0.3</v>
      </c>
      <c r="BI61" s="237" t="s">
        <v>825</v>
      </c>
      <c r="BJ61" s="197" t="s">
        <v>824</v>
      </c>
      <c r="BK61" s="888">
        <v>0.37</v>
      </c>
      <c r="BL61" s="237" t="s">
        <v>666</v>
      </c>
      <c r="BM61" s="886" t="s">
        <v>666</v>
      </c>
      <c r="BN61" s="888">
        <v>0</v>
      </c>
      <c r="BO61" s="1163">
        <f t="shared" si="1"/>
        <v>0.66999999999999993</v>
      </c>
      <c r="BP61" s="888">
        <v>0.3</v>
      </c>
      <c r="BQ61" s="237" t="s">
        <v>825</v>
      </c>
      <c r="BR61" s="197" t="s">
        <v>824</v>
      </c>
      <c r="BS61" s="888">
        <v>0.2</v>
      </c>
      <c r="BT61" s="237" t="s">
        <v>666</v>
      </c>
      <c r="BU61" s="886" t="s">
        <v>666</v>
      </c>
      <c r="BV61" s="888">
        <v>0</v>
      </c>
      <c r="BW61" s="1163">
        <f t="shared" si="2"/>
        <v>0.5</v>
      </c>
      <c r="BX61" s="206"/>
      <c r="BY61" s="1235" t="str">
        <f>IF(VLOOKUP($A61,'EZ list'!$B$4:$H$460,4,FALSE)="","","Yes")</f>
        <v/>
      </c>
      <c r="BZ61" s="1236" t="s">
        <v>913</v>
      </c>
      <c r="CA61" s="1229">
        <v>0.68899999999999995</v>
      </c>
      <c r="CB61" s="1205" t="s">
        <v>1006</v>
      </c>
      <c r="CC61" s="1205" t="s">
        <v>825</v>
      </c>
      <c r="CD61" s="1205" t="s">
        <v>824</v>
      </c>
      <c r="CE61" s="1205">
        <v>0.2</v>
      </c>
      <c r="CF61" s="1205" t="s">
        <v>666</v>
      </c>
      <c r="CG61" s="1205" t="s">
        <v>666</v>
      </c>
      <c r="CH61" s="1205">
        <v>0</v>
      </c>
      <c r="CI61" s="1161"/>
    </row>
    <row r="62" spans="1:87" s="197" customFormat="1" ht="15.75" customHeight="1" x14ac:dyDescent="0.25">
      <c r="A62" s="886" t="s">
        <v>204</v>
      </c>
      <c r="B62" s="886" t="s">
        <v>203</v>
      </c>
      <c r="C62" s="1459">
        <v>0.4</v>
      </c>
      <c r="D62" s="237" t="s">
        <v>735</v>
      </c>
      <c r="E62" s="886" t="s">
        <v>734</v>
      </c>
      <c r="F62" s="237">
        <v>0.09</v>
      </c>
      <c r="G62" s="886" t="s">
        <v>733</v>
      </c>
      <c r="H62" s="886" t="s">
        <v>1269</v>
      </c>
      <c r="I62" s="237">
        <v>0.01</v>
      </c>
      <c r="J62" s="1460">
        <v>0.5</v>
      </c>
      <c r="K62" s="237">
        <v>0.4</v>
      </c>
      <c r="L62" s="237" t="s">
        <v>735</v>
      </c>
      <c r="M62" s="886" t="s">
        <v>734</v>
      </c>
      <c r="N62" s="237">
        <v>0.09</v>
      </c>
      <c r="O62" s="886" t="s">
        <v>733</v>
      </c>
      <c r="P62" s="886" t="s">
        <v>1269</v>
      </c>
      <c r="Q62" s="237">
        <v>0.01</v>
      </c>
      <c r="R62" s="237">
        <v>0.5</v>
      </c>
      <c r="S62" s="887">
        <v>0.4</v>
      </c>
      <c r="T62" s="886" t="s">
        <v>735</v>
      </c>
      <c r="U62" s="886" t="s">
        <v>734</v>
      </c>
      <c r="V62" s="888">
        <v>0.09</v>
      </c>
      <c r="W62" s="886" t="s">
        <v>733</v>
      </c>
      <c r="X62" s="886" t="s">
        <v>1269</v>
      </c>
      <c r="Y62" s="888">
        <v>0.01</v>
      </c>
      <c r="Z62" s="889">
        <v>0.5</v>
      </c>
      <c r="AA62" s="887">
        <v>0.4</v>
      </c>
      <c r="AB62" s="886" t="s">
        <v>735</v>
      </c>
      <c r="AC62" s="886" t="s">
        <v>734</v>
      </c>
      <c r="AD62" s="888">
        <v>0.09</v>
      </c>
      <c r="AE62" s="886" t="s">
        <v>733</v>
      </c>
      <c r="AF62" s="886" t="s">
        <v>1269</v>
      </c>
      <c r="AG62" s="888">
        <v>0.01</v>
      </c>
      <c r="AH62" s="889">
        <v>0.5</v>
      </c>
      <c r="AI62" s="887">
        <v>0.4</v>
      </c>
      <c r="AJ62" s="886" t="s">
        <v>735</v>
      </c>
      <c r="AK62" s="886" t="s">
        <v>734</v>
      </c>
      <c r="AL62" s="888">
        <v>0.09</v>
      </c>
      <c r="AM62" s="886" t="s">
        <v>733</v>
      </c>
      <c r="AN62" s="886" t="s">
        <v>1269</v>
      </c>
      <c r="AO62" s="888">
        <v>0.01</v>
      </c>
      <c r="AP62" s="889">
        <v>0.5</v>
      </c>
      <c r="AQ62" s="887">
        <v>0.4</v>
      </c>
      <c r="AR62" s="718" t="s">
        <v>735</v>
      </c>
      <c r="AS62" s="891" t="s">
        <v>734</v>
      </c>
      <c r="AT62" s="888">
        <v>0.09</v>
      </c>
      <c r="AU62" s="891" t="s">
        <v>733</v>
      </c>
      <c r="AV62" s="891" t="s">
        <v>1269</v>
      </c>
      <c r="AW62" s="888">
        <v>0.01</v>
      </c>
      <c r="AX62" s="889">
        <v>0.5</v>
      </c>
      <c r="AY62" s="893">
        <v>0.4</v>
      </c>
      <c r="AZ62" s="894" t="s">
        <v>735</v>
      </c>
      <c r="BA62" s="894" t="s">
        <v>734</v>
      </c>
      <c r="BB62" s="893">
        <v>0.09</v>
      </c>
      <c r="BC62" s="894" t="s">
        <v>733</v>
      </c>
      <c r="BD62" s="894" t="s">
        <v>732</v>
      </c>
      <c r="BE62" s="893">
        <v>0.01</v>
      </c>
      <c r="BF62" s="1159">
        <f t="shared" si="0"/>
        <v>0.5</v>
      </c>
      <c r="BG62" s="1158"/>
      <c r="BH62" s="888">
        <v>0.4</v>
      </c>
      <c r="BI62" s="237" t="s">
        <v>735</v>
      </c>
      <c r="BJ62" s="197" t="s">
        <v>734</v>
      </c>
      <c r="BK62" s="888">
        <v>0.09</v>
      </c>
      <c r="BL62" s="237" t="s">
        <v>733</v>
      </c>
      <c r="BM62" s="886" t="s">
        <v>732</v>
      </c>
      <c r="BN62" s="888">
        <v>0.01</v>
      </c>
      <c r="BO62" s="1163">
        <f t="shared" si="1"/>
        <v>0.5</v>
      </c>
      <c r="BP62" s="888">
        <v>0.4</v>
      </c>
      <c r="BQ62" s="237" t="s">
        <v>735</v>
      </c>
      <c r="BR62" s="197" t="s">
        <v>734</v>
      </c>
      <c r="BS62" s="888">
        <v>0.09</v>
      </c>
      <c r="BT62" s="237" t="s">
        <v>733</v>
      </c>
      <c r="BU62" s="886" t="s">
        <v>732</v>
      </c>
      <c r="BV62" s="888">
        <v>0.01</v>
      </c>
      <c r="BW62" s="1163">
        <f t="shared" si="2"/>
        <v>0.5</v>
      </c>
      <c r="BX62" s="206"/>
      <c r="BY62" s="1235" t="str">
        <f>IF(VLOOKUP($A62,'EZ list'!$B$4:$H$460,4,FALSE)="","","Yes")</f>
        <v/>
      </c>
      <c r="BZ62" s="1236" t="s">
        <v>913</v>
      </c>
      <c r="CA62" s="1229">
        <v>0.70799999999999996</v>
      </c>
      <c r="CB62" s="1205" t="s">
        <v>1006</v>
      </c>
      <c r="CC62" s="1205" t="s">
        <v>735</v>
      </c>
      <c r="CD62" s="1205" t="s">
        <v>734</v>
      </c>
      <c r="CE62" s="1205">
        <v>0.59</v>
      </c>
      <c r="CF62" s="1205" t="s">
        <v>733</v>
      </c>
      <c r="CG62" s="1205" t="s">
        <v>732</v>
      </c>
      <c r="CH62" s="1205">
        <v>0.01</v>
      </c>
      <c r="CI62" s="1161"/>
    </row>
    <row r="63" spans="1:87" s="197" customFormat="1" ht="15" x14ac:dyDescent="0.25">
      <c r="A63" s="886" t="s">
        <v>206</v>
      </c>
      <c r="B63" s="886" t="s">
        <v>205</v>
      </c>
      <c r="C63" s="1459">
        <v>1</v>
      </c>
      <c r="D63" s="237" t="s">
        <v>666</v>
      </c>
      <c r="E63" s="886" t="s">
        <v>665</v>
      </c>
      <c r="F63" s="237">
        <v>0</v>
      </c>
      <c r="G63" s="886" t="s">
        <v>666</v>
      </c>
      <c r="H63" s="886" t="s">
        <v>678</v>
      </c>
      <c r="I63" s="237">
        <v>0</v>
      </c>
      <c r="J63" s="1460">
        <v>1</v>
      </c>
      <c r="K63" s="237">
        <v>1</v>
      </c>
      <c r="L63" s="237" t="s">
        <v>666</v>
      </c>
      <c r="M63" s="886" t="s">
        <v>665</v>
      </c>
      <c r="N63" s="237">
        <v>0</v>
      </c>
      <c r="O63" s="886" t="s">
        <v>666</v>
      </c>
      <c r="P63" s="886" t="s">
        <v>678</v>
      </c>
      <c r="Q63" s="237">
        <v>0</v>
      </c>
      <c r="R63" s="237">
        <v>1</v>
      </c>
      <c r="S63" s="887">
        <v>1</v>
      </c>
      <c r="T63" s="886" t="s">
        <v>666</v>
      </c>
      <c r="U63" s="886" t="s">
        <v>665</v>
      </c>
      <c r="V63" s="888">
        <v>0</v>
      </c>
      <c r="W63" s="886" t="s">
        <v>666</v>
      </c>
      <c r="X63" s="886" t="s">
        <v>678</v>
      </c>
      <c r="Y63" s="888">
        <v>0</v>
      </c>
      <c r="Z63" s="889">
        <v>1</v>
      </c>
      <c r="AA63" s="887">
        <v>1</v>
      </c>
      <c r="AB63" s="886" t="s">
        <v>666</v>
      </c>
      <c r="AC63" s="886" t="s">
        <v>665</v>
      </c>
      <c r="AD63" s="888">
        <v>0</v>
      </c>
      <c r="AE63" s="886" t="s">
        <v>666</v>
      </c>
      <c r="AF63" s="886" t="s">
        <v>678</v>
      </c>
      <c r="AG63" s="888">
        <v>0</v>
      </c>
      <c r="AH63" s="889">
        <v>1</v>
      </c>
      <c r="AI63" s="887">
        <v>1</v>
      </c>
      <c r="AJ63" s="886" t="s">
        <v>666</v>
      </c>
      <c r="AK63" s="886" t="s">
        <v>665</v>
      </c>
      <c r="AL63" s="888">
        <v>0</v>
      </c>
      <c r="AM63" s="886" t="s">
        <v>666</v>
      </c>
      <c r="AN63" s="886" t="s">
        <v>678</v>
      </c>
      <c r="AO63" s="888">
        <v>0</v>
      </c>
      <c r="AP63" s="889">
        <v>1</v>
      </c>
      <c r="AQ63" s="887">
        <v>1</v>
      </c>
      <c r="AR63" s="718" t="s">
        <v>666</v>
      </c>
      <c r="AS63" s="891" t="s">
        <v>665</v>
      </c>
      <c r="AT63" s="888">
        <v>0</v>
      </c>
      <c r="AU63" s="891" t="s">
        <v>666</v>
      </c>
      <c r="AV63" s="891" t="s">
        <v>678</v>
      </c>
      <c r="AW63" s="888">
        <v>0</v>
      </c>
      <c r="AX63" s="889">
        <v>1</v>
      </c>
      <c r="AY63" s="893">
        <v>1</v>
      </c>
      <c r="AZ63" s="894" t="s">
        <v>666</v>
      </c>
      <c r="BA63" s="894" t="s">
        <v>665</v>
      </c>
      <c r="BB63" s="893">
        <v>0</v>
      </c>
      <c r="BC63" s="894" t="s">
        <v>666</v>
      </c>
      <c r="BD63" s="894" t="s">
        <v>678</v>
      </c>
      <c r="BE63" s="893">
        <v>0</v>
      </c>
      <c r="BF63" s="1159">
        <f t="shared" ref="BF63:BF122" si="3">+AY63+BB63+BE63</f>
        <v>1</v>
      </c>
      <c r="BG63" s="1158"/>
      <c r="BH63" s="888">
        <v>1</v>
      </c>
      <c r="BI63" s="237" t="s">
        <v>666</v>
      </c>
      <c r="BJ63" s="197" t="s">
        <v>665</v>
      </c>
      <c r="BK63" s="888">
        <v>0</v>
      </c>
      <c r="BL63" s="237" t="s">
        <v>666</v>
      </c>
      <c r="BM63" s="886" t="s">
        <v>678</v>
      </c>
      <c r="BN63" s="888">
        <v>0</v>
      </c>
      <c r="BO63" s="1163">
        <f t="shared" ref="BO63:BO122" si="4">+BH63+BK63+BN63</f>
        <v>1</v>
      </c>
      <c r="BP63" s="888">
        <v>0.5</v>
      </c>
      <c r="BQ63" s="237" t="s">
        <v>666</v>
      </c>
      <c r="BR63" s="197" t="s">
        <v>665</v>
      </c>
      <c r="BS63" s="888">
        <v>0</v>
      </c>
      <c r="BT63" s="237" t="s">
        <v>666</v>
      </c>
      <c r="BU63" s="886" t="s">
        <v>678</v>
      </c>
      <c r="BV63" s="888">
        <v>0</v>
      </c>
      <c r="BW63" s="1163">
        <f t="shared" ref="BW63:BW122" si="5">+BP63+BS63+BV63</f>
        <v>0.5</v>
      </c>
      <c r="BX63" s="206"/>
      <c r="BY63" s="1235" t="str">
        <f>IF(VLOOKUP($A63,'EZ list'!$B$4:$H$460,4,FALSE)="","","Yes")</f>
        <v>Yes</v>
      </c>
      <c r="BZ63" s="1236" t="s">
        <v>914</v>
      </c>
      <c r="CA63" s="1229">
        <v>0.64300000000000002</v>
      </c>
      <c r="CB63" s="1205" t="s">
        <v>1006</v>
      </c>
      <c r="CC63" s="1205" t="s">
        <v>666</v>
      </c>
      <c r="CD63" s="1205" t="s">
        <v>665</v>
      </c>
      <c r="CE63" s="1205">
        <v>0</v>
      </c>
      <c r="CF63" s="1205" t="s">
        <v>666</v>
      </c>
      <c r="CG63" s="1205" t="s">
        <v>678</v>
      </c>
      <c r="CH63" s="1205">
        <v>0</v>
      </c>
      <c r="CI63" s="1161"/>
    </row>
    <row r="64" spans="1:87" s="197" customFormat="1" ht="15.75" customHeight="1" x14ac:dyDescent="0.25">
      <c r="A64" s="886" t="s">
        <v>208</v>
      </c>
      <c r="B64" s="886" t="s">
        <v>207</v>
      </c>
      <c r="C64" s="1459">
        <v>0.4</v>
      </c>
      <c r="D64" s="237" t="s">
        <v>744</v>
      </c>
      <c r="E64" s="886" t="s">
        <v>743</v>
      </c>
      <c r="F64" s="237">
        <v>0.1</v>
      </c>
      <c r="G64" s="886" t="s">
        <v>666</v>
      </c>
      <c r="H64" s="886" t="s">
        <v>678</v>
      </c>
      <c r="I64" s="237">
        <v>0</v>
      </c>
      <c r="J64" s="1460">
        <v>0.5</v>
      </c>
      <c r="K64" s="237">
        <v>0.4</v>
      </c>
      <c r="L64" s="237" t="s">
        <v>744</v>
      </c>
      <c r="M64" s="886" t="s">
        <v>743</v>
      </c>
      <c r="N64" s="237">
        <v>0.1</v>
      </c>
      <c r="O64" s="886" t="s">
        <v>666</v>
      </c>
      <c r="P64" s="886" t="s">
        <v>678</v>
      </c>
      <c r="Q64" s="237">
        <v>0</v>
      </c>
      <c r="R64" s="237">
        <v>0.5</v>
      </c>
      <c r="S64" s="887">
        <v>0.4</v>
      </c>
      <c r="T64" s="886" t="s">
        <v>744</v>
      </c>
      <c r="U64" s="886" t="s">
        <v>743</v>
      </c>
      <c r="V64" s="888">
        <v>0.1</v>
      </c>
      <c r="W64" s="886" t="s">
        <v>666</v>
      </c>
      <c r="X64" s="886" t="s">
        <v>678</v>
      </c>
      <c r="Y64" s="888">
        <v>0</v>
      </c>
      <c r="Z64" s="889">
        <v>0.5</v>
      </c>
      <c r="AA64" s="887">
        <v>0.4</v>
      </c>
      <c r="AB64" s="886" t="s">
        <v>744</v>
      </c>
      <c r="AC64" s="886" t="s">
        <v>743</v>
      </c>
      <c r="AD64" s="888">
        <v>0.1</v>
      </c>
      <c r="AE64" s="886" t="s">
        <v>666</v>
      </c>
      <c r="AF64" s="886" t="s">
        <v>678</v>
      </c>
      <c r="AG64" s="888">
        <v>0</v>
      </c>
      <c r="AH64" s="889">
        <v>0.5</v>
      </c>
      <c r="AI64" s="887">
        <v>0.4</v>
      </c>
      <c r="AJ64" s="886" t="s">
        <v>744</v>
      </c>
      <c r="AK64" s="886" t="s">
        <v>743</v>
      </c>
      <c r="AL64" s="888">
        <v>0.1</v>
      </c>
      <c r="AM64" s="886" t="s">
        <v>666</v>
      </c>
      <c r="AN64" s="886" t="s">
        <v>678</v>
      </c>
      <c r="AO64" s="888">
        <v>0</v>
      </c>
      <c r="AP64" s="889">
        <v>0.5</v>
      </c>
      <c r="AQ64" s="887">
        <v>0.4</v>
      </c>
      <c r="AR64" s="718" t="s">
        <v>744</v>
      </c>
      <c r="AS64" s="891" t="s">
        <v>743</v>
      </c>
      <c r="AT64" s="888">
        <v>0.1</v>
      </c>
      <c r="AU64" s="891" t="s">
        <v>666</v>
      </c>
      <c r="AV64" s="891" t="s">
        <v>678</v>
      </c>
      <c r="AW64" s="888">
        <v>0</v>
      </c>
      <c r="AX64" s="889">
        <v>0.5</v>
      </c>
      <c r="AY64" s="893">
        <v>0.5</v>
      </c>
      <c r="AZ64" s="894" t="s">
        <v>744</v>
      </c>
      <c r="BA64" s="894" t="s">
        <v>743</v>
      </c>
      <c r="BB64" s="893">
        <v>0.5</v>
      </c>
      <c r="BC64" s="894" t="s">
        <v>666</v>
      </c>
      <c r="BD64" s="894" t="s">
        <v>678</v>
      </c>
      <c r="BE64" s="893">
        <v>0</v>
      </c>
      <c r="BF64" s="1159">
        <f t="shared" si="3"/>
        <v>1</v>
      </c>
      <c r="BG64" s="1158"/>
      <c r="BH64" s="888">
        <v>0.4</v>
      </c>
      <c r="BI64" s="237" t="s">
        <v>744</v>
      </c>
      <c r="BJ64" s="197" t="s">
        <v>743</v>
      </c>
      <c r="BK64" s="888">
        <v>0.1</v>
      </c>
      <c r="BL64" s="237" t="s">
        <v>666</v>
      </c>
      <c r="BM64" s="886" t="s">
        <v>678</v>
      </c>
      <c r="BN64" s="888">
        <v>0</v>
      </c>
      <c r="BO64" s="1163">
        <f t="shared" si="4"/>
        <v>0.5</v>
      </c>
      <c r="BP64" s="888">
        <v>0.4</v>
      </c>
      <c r="BQ64" s="237" t="s">
        <v>744</v>
      </c>
      <c r="BR64" s="197" t="s">
        <v>743</v>
      </c>
      <c r="BS64" s="888">
        <v>0.1</v>
      </c>
      <c r="BT64" s="237" t="s">
        <v>666</v>
      </c>
      <c r="BU64" s="886" t="s">
        <v>678</v>
      </c>
      <c r="BV64" s="888">
        <v>0</v>
      </c>
      <c r="BW64" s="1163">
        <f t="shared" si="5"/>
        <v>0.5</v>
      </c>
      <c r="BX64" s="206"/>
      <c r="BY64" s="1235" t="str">
        <f>IF(VLOOKUP($A64,'EZ list'!$B$4:$H$460,4,FALSE)="","","Yes")</f>
        <v/>
      </c>
      <c r="BZ64" s="1236" t="s">
        <v>913</v>
      </c>
      <c r="CA64" s="1229">
        <v>0.68600000000000005</v>
      </c>
      <c r="CB64" s="1205" t="s">
        <v>1006</v>
      </c>
      <c r="CC64" s="1205" t="s">
        <v>744</v>
      </c>
      <c r="CD64" s="1205" t="s">
        <v>743</v>
      </c>
      <c r="CE64" s="1205">
        <v>0.6</v>
      </c>
      <c r="CF64" s="1205" t="s">
        <v>666</v>
      </c>
      <c r="CG64" s="1205" t="s">
        <v>678</v>
      </c>
      <c r="CH64" s="1205">
        <v>0</v>
      </c>
      <c r="CI64" s="1161"/>
    </row>
    <row r="65" spans="1:87" s="197" customFormat="1" ht="15.75" customHeight="1" x14ac:dyDescent="0.25">
      <c r="A65" s="886" t="s">
        <v>210</v>
      </c>
      <c r="B65" s="886" t="s">
        <v>209</v>
      </c>
      <c r="C65" s="1459">
        <v>0.99</v>
      </c>
      <c r="D65" s="237" t="s">
        <v>666</v>
      </c>
      <c r="E65" s="886" t="s">
        <v>683</v>
      </c>
      <c r="F65" s="237">
        <v>0</v>
      </c>
      <c r="G65" s="886" t="s">
        <v>682</v>
      </c>
      <c r="H65" s="886" t="s">
        <v>681</v>
      </c>
      <c r="I65" s="237">
        <v>0.01</v>
      </c>
      <c r="J65" s="1460">
        <v>1</v>
      </c>
      <c r="K65" s="237">
        <v>0.99</v>
      </c>
      <c r="L65" s="237" t="s">
        <v>666</v>
      </c>
      <c r="M65" s="886" t="s">
        <v>683</v>
      </c>
      <c r="N65" s="237">
        <v>0</v>
      </c>
      <c r="O65" s="886" t="s">
        <v>682</v>
      </c>
      <c r="P65" s="886" t="s">
        <v>681</v>
      </c>
      <c r="Q65" s="237">
        <v>0.01</v>
      </c>
      <c r="R65" s="237">
        <v>1</v>
      </c>
      <c r="S65" s="887">
        <v>0.99</v>
      </c>
      <c r="T65" s="886" t="s">
        <v>666</v>
      </c>
      <c r="U65" s="886" t="s">
        <v>683</v>
      </c>
      <c r="V65" s="888">
        <v>0</v>
      </c>
      <c r="W65" s="886" t="s">
        <v>682</v>
      </c>
      <c r="X65" s="886" t="s">
        <v>681</v>
      </c>
      <c r="Y65" s="888">
        <v>0.01</v>
      </c>
      <c r="Z65" s="889">
        <v>1</v>
      </c>
      <c r="AA65" s="887">
        <v>0.99</v>
      </c>
      <c r="AB65" s="886" t="s">
        <v>666</v>
      </c>
      <c r="AC65" s="886" t="s">
        <v>683</v>
      </c>
      <c r="AD65" s="888">
        <v>0</v>
      </c>
      <c r="AE65" s="886" t="s">
        <v>682</v>
      </c>
      <c r="AF65" s="886" t="s">
        <v>681</v>
      </c>
      <c r="AG65" s="888">
        <v>0.01</v>
      </c>
      <c r="AH65" s="889">
        <v>1</v>
      </c>
      <c r="AI65" s="887">
        <v>0.99</v>
      </c>
      <c r="AJ65" s="886" t="s">
        <v>666</v>
      </c>
      <c r="AK65" s="886" t="s">
        <v>683</v>
      </c>
      <c r="AL65" s="888">
        <v>0</v>
      </c>
      <c r="AM65" s="886" t="s">
        <v>682</v>
      </c>
      <c r="AN65" s="886" t="s">
        <v>681</v>
      </c>
      <c r="AO65" s="888">
        <v>0.01</v>
      </c>
      <c r="AP65" s="889">
        <v>1</v>
      </c>
      <c r="AQ65" s="887">
        <v>0.99</v>
      </c>
      <c r="AR65" s="718" t="s">
        <v>666</v>
      </c>
      <c r="AS65" s="891" t="s">
        <v>683</v>
      </c>
      <c r="AT65" s="888">
        <v>0</v>
      </c>
      <c r="AU65" s="891" t="s">
        <v>682</v>
      </c>
      <c r="AV65" s="891" t="s">
        <v>681</v>
      </c>
      <c r="AW65" s="888">
        <v>0.01</v>
      </c>
      <c r="AX65" s="889">
        <v>1</v>
      </c>
      <c r="AY65" s="893">
        <v>0.99</v>
      </c>
      <c r="AZ65" s="894" t="s">
        <v>666</v>
      </c>
      <c r="BA65" s="894" t="s">
        <v>683</v>
      </c>
      <c r="BB65" s="893">
        <v>0</v>
      </c>
      <c r="BC65" s="894" t="s">
        <v>682</v>
      </c>
      <c r="BD65" s="894" t="s">
        <v>681</v>
      </c>
      <c r="BE65" s="893">
        <v>0.01</v>
      </c>
      <c r="BF65" s="1159">
        <f t="shared" si="3"/>
        <v>1</v>
      </c>
      <c r="BG65" s="1158"/>
      <c r="BH65" s="888">
        <v>0.99</v>
      </c>
      <c r="BI65" s="237" t="s">
        <v>666</v>
      </c>
      <c r="BJ65" s="197" t="s">
        <v>683</v>
      </c>
      <c r="BK65" s="888">
        <v>0</v>
      </c>
      <c r="BL65" s="237" t="s">
        <v>682</v>
      </c>
      <c r="BM65" s="886" t="s">
        <v>681</v>
      </c>
      <c r="BN65" s="888">
        <v>0.01</v>
      </c>
      <c r="BO65" s="1163">
        <f t="shared" si="4"/>
        <v>1</v>
      </c>
      <c r="BP65" s="888">
        <v>0.49</v>
      </c>
      <c r="BQ65" s="237" t="s">
        <v>666</v>
      </c>
      <c r="BR65" s="197" t="s">
        <v>683</v>
      </c>
      <c r="BS65" s="888">
        <v>0</v>
      </c>
      <c r="BT65" s="237" t="s">
        <v>682</v>
      </c>
      <c r="BU65" s="886" t="s">
        <v>681</v>
      </c>
      <c r="BV65" s="888">
        <v>0.01</v>
      </c>
      <c r="BW65" s="1163">
        <f t="shared" si="5"/>
        <v>0.5</v>
      </c>
      <c r="BX65" s="206"/>
      <c r="BY65" s="1235" t="str">
        <f>IF(VLOOKUP($A65,'EZ list'!$B$4:$H$460,4,FALSE)="","","Yes")</f>
        <v>Yes</v>
      </c>
      <c r="BZ65" s="1236" t="s">
        <v>914</v>
      </c>
      <c r="CA65" s="1229">
        <v>0.68</v>
      </c>
      <c r="CB65" s="1205" t="s">
        <v>1006</v>
      </c>
      <c r="CC65" s="1205" t="s">
        <v>666</v>
      </c>
      <c r="CD65" s="1205" t="s">
        <v>683</v>
      </c>
      <c r="CE65" s="1205">
        <v>0</v>
      </c>
      <c r="CF65" s="1205" t="s">
        <v>682</v>
      </c>
      <c r="CG65" s="1205" t="s">
        <v>681</v>
      </c>
      <c r="CH65" s="1205">
        <v>0.01</v>
      </c>
      <c r="CI65" s="1161"/>
    </row>
    <row r="66" spans="1:87" s="197" customFormat="1" ht="15.75" customHeight="1" x14ac:dyDescent="0.25">
      <c r="A66" s="886" t="s">
        <v>212</v>
      </c>
      <c r="B66" s="886" t="s">
        <v>211</v>
      </c>
      <c r="C66" s="1459">
        <v>0.4</v>
      </c>
      <c r="D66" s="237" t="s">
        <v>680</v>
      </c>
      <c r="E66" s="886" t="s">
        <v>679</v>
      </c>
      <c r="F66" s="237">
        <v>0.1</v>
      </c>
      <c r="G66" s="886" t="s">
        <v>666</v>
      </c>
      <c r="H66" s="886" t="s">
        <v>678</v>
      </c>
      <c r="I66" s="237">
        <v>0</v>
      </c>
      <c r="J66" s="1460">
        <v>0.5</v>
      </c>
      <c r="K66" s="237">
        <v>0.4</v>
      </c>
      <c r="L66" s="237" t="s">
        <v>680</v>
      </c>
      <c r="M66" s="886" t="s">
        <v>679</v>
      </c>
      <c r="N66" s="237">
        <v>0.1</v>
      </c>
      <c r="O66" s="886" t="s">
        <v>666</v>
      </c>
      <c r="P66" s="886" t="s">
        <v>678</v>
      </c>
      <c r="Q66" s="237">
        <v>0</v>
      </c>
      <c r="R66" s="237">
        <v>0.5</v>
      </c>
      <c r="S66" s="887">
        <v>0.4</v>
      </c>
      <c r="T66" s="886" t="s">
        <v>680</v>
      </c>
      <c r="U66" s="886" t="s">
        <v>679</v>
      </c>
      <c r="V66" s="888">
        <v>0.1</v>
      </c>
      <c r="W66" s="886" t="s">
        <v>666</v>
      </c>
      <c r="X66" s="886" t="s">
        <v>678</v>
      </c>
      <c r="Y66" s="888">
        <v>0</v>
      </c>
      <c r="Z66" s="889">
        <v>0.5</v>
      </c>
      <c r="AA66" s="887">
        <v>0.4</v>
      </c>
      <c r="AB66" s="886" t="s">
        <v>680</v>
      </c>
      <c r="AC66" s="886" t="s">
        <v>679</v>
      </c>
      <c r="AD66" s="888">
        <v>0.1</v>
      </c>
      <c r="AE66" s="886" t="s">
        <v>666</v>
      </c>
      <c r="AF66" s="886" t="s">
        <v>678</v>
      </c>
      <c r="AG66" s="888">
        <v>0</v>
      </c>
      <c r="AH66" s="889">
        <v>0.5</v>
      </c>
      <c r="AI66" s="887">
        <v>0.4</v>
      </c>
      <c r="AJ66" s="886" t="s">
        <v>680</v>
      </c>
      <c r="AK66" s="886" t="s">
        <v>679</v>
      </c>
      <c r="AL66" s="888">
        <v>0.1</v>
      </c>
      <c r="AM66" s="886" t="s">
        <v>666</v>
      </c>
      <c r="AN66" s="886" t="s">
        <v>678</v>
      </c>
      <c r="AO66" s="888">
        <v>0</v>
      </c>
      <c r="AP66" s="889">
        <v>0.5</v>
      </c>
      <c r="AQ66" s="887">
        <v>0.2</v>
      </c>
      <c r="AR66" s="718" t="s">
        <v>680</v>
      </c>
      <c r="AS66" s="891" t="s">
        <v>679</v>
      </c>
      <c r="AT66" s="888">
        <v>0.55000000000000004</v>
      </c>
      <c r="AU66" s="891" t="s">
        <v>666</v>
      </c>
      <c r="AV66" s="891" t="s">
        <v>678</v>
      </c>
      <c r="AW66" s="888">
        <v>0</v>
      </c>
      <c r="AX66" s="889">
        <v>0.75</v>
      </c>
      <c r="AY66" s="893">
        <v>0.4</v>
      </c>
      <c r="AZ66" s="894" t="s">
        <v>680</v>
      </c>
      <c r="BA66" s="894" t="s">
        <v>679</v>
      </c>
      <c r="BB66" s="893">
        <v>0.1</v>
      </c>
      <c r="BC66" s="894" t="s">
        <v>666</v>
      </c>
      <c r="BD66" s="894" t="s">
        <v>678</v>
      </c>
      <c r="BE66" s="893">
        <v>0</v>
      </c>
      <c r="BF66" s="1159">
        <f t="shared" si="3"/>
        <v>0.5</v>
      </c>
      <c r="BG66" s="1158"/>
      <c r="BH66" s="888">
        <v>0.4</v>
      </c>
      <c r="BI66" s="237" t="s">
        <v>680</v>
      </c>
      <c r="BJ66" s="197" t="s">
        <v>679</v>
      </c>
      <c r="BK66" s="888">
        <v>0.1</v>
      </c>
      <c r="BL66" s="237" t="s">
        <v>666</v>
      </c>
      <c r="BM66" s="886" t="s">
        <v>678</v>
      </c>
      <c r="BN66" s="888">
        <v>0</v>
      </c>
      <c r="BO66" s="1163">
        <f t="shared" si="4"/>
        <v>0.5</v>
      </c>
      <c r="BP66" s="888">
        <v>0.4</v>
      </c>
      <c r="BQ66" s="237" t="s">
        <v>680</v>
      </c>
      <c r="BR66" s="197" t="s">
        <v>679</v>
      </c>
      <c r="BS66" s="888">
        <v>0.1</v>
      </c>
      <c r="BT66" s="237" t="s">
        <v>666</v>
      </c>
      <c r="BU66" s="886" t="s">
        <v>678</v>
      </c>
      <c r="BV66" s="888">
        <v>0</v>
      </c>
      <c r="BW66" s="1163">
        <f t="shared" si="5"/>
        <v>0.5</v>
      </c>
      <c r="BX66" s="206"/>
      <c r="BY66" s="1235" t="str">
        <f>IF(VLOOKUP($A66,'EZ list'!$B$4:$H$460,4,FALSE)="","","Yes")</f>
        <v/>
      </c>
      <c r="BZ66" s="1236" t="s">
        <v>913</v>
      </c>
      <c r="CA66" s="1229">
        <v>0.753</v>
      </c>
      <c r="CB66" s="1205" t="s">
        <v>1006</v>
      </c>
      <c r="CC66" s="1205" t="s">
        <v>680</v>
      </c>
      <c r="CD66" s="1205" t="s">
        <v>679</v>
      </c>
      <c r="CE66" s="1205">
        <v>0.6</v>
      </c>
      <c r="CF66" s="1205" t="s">
        <v>666</v>
      </c>
      <c r="CG66" s="1205" t="s">
        <v>678</v>
      </c>
      <c r="CH66" s="1205">
        <v>0</v>
      </c>
      <c r="CI66" s="1161"/>
    </row>
    <row r="67" spans="1:87" s="197" customFormat="1" ht="15.75" customHeight="1" x14ac:dyDescent="0.25">
      <c r="A67" s="886" t="s">
        <v>214</v>
      </c>
      <c r="B67" s="886" t="s">
        <v>213</v>
      </c>
      <c r="C67" s="1459">
        <v>0.3</v>
      </c>
      <c r="D67" s="237" t="s">
        <v>704</v>
      </c>
      <c r="E67" s="886" t="s">
        <v>703</v>
      </c>
      <c r="F67" s="237">
        <v>0.37</v>
      </c>
      <c r="G67" s="886" t="s">
        <v>666</v>
      </c>
      <c r="H67" s="886" t="s">
        <v>666</v>
      </c>
      <c r="I67" s="237">
        <v>0</v>
      </c>
      <c r="J67" s="1460">
        <v>0.66999999999999993</v>
      </c>
      <c r="K67" s="237">
        <v>0.3</v>
      </c>
      <c r="L67" s="237" t="s">
        <v>704</v>
      </c>
      <c r="M67" s="886" t="s">
        <v>703</v>
      </c>
      <c r="N67" s="237">
        <v>0.37</v>
      </c>
      <c r="O67" s="886" t="s">
        <v>666</v>
      </c>
      <c r="P67" s="886" t="s">
        <v>666</v>
      </c>
      <c r="Q67" s="237">
        <v>0</v>
      </c>
      <c r="R67" s="237">
        <v>0.66999999999999993</v>
      </c>
      <c r="S67" s="887">
        <v>0.3</v>
      </c>
      <c r="T67" s="886" t="s">
        <v>704</v>
      </c>
      <c r="U67" s="886" t="s">
        <v>703</v>
      </c>
      <c r="V67" s="888">
        <v>0.37</v>
      </c>
      <c r="W67" s="886" t="s">
        <v>666</v>
      </c>
      <c r="X67" s="886" t="s">
        <v>666</v>
      </c>
      <c r="Y67" s="888">
        <v>0</v>
      </c>
      <c r="Z67" s="889">
        <v>0.66999999999999993</v>
      </c>
      <c r="AA67" s="887">
        <v>0.3</v>
      </c>
      <c r="AB67" s="886" t="s">
        <v>704</v>
      </c>
      <c r="AC67" s="886" t="s">
        <v>703</v>
      </c>
      <c r="AD67" s="888">
        <v>0.37</v>
      </c>
      <c r="AE67" s="886" t="s">
        <v>666</v>
      </c>
      <c r="AF67" s="886" t="s">
        <v>666</v>
      </c>
      <c r="AG67" s="888">
        <v>0</v>
      </c>
      <c r="AH67" s="889">
        <v>0.66999999999999993</v>
      </c>
      <c r="AI67" s="887">
        <v>0.3</v>
      </c>
      <c r="AJ67" s="886" t="s">
        <v>704</v>
      </c>
      <c r="AK67" s="886" t="s">
        <v>703</v>
      </c>
      <c r="AL67" s="888">
        <v>0.37</v>
      </c>
      <c r="AM67" s="886" t="s">
        <v>666</v>
      </c>
      <c r="AN67" s="886" t="s">
        <v>666</v>
      </c>
      <c r="AO67" s="888">
        <v>0</v>
      </c>
      <c r="AP67" s="889">
        <v>0.66999999999999993</v>
      </c>
      <c r="AQ67" s="887">
        <v>0.48</v>
      </c>
      <c r="AR67" s="718" t="s">
        <v>704</v>
      </c>
      <c r="AS67" s="891" t="s">
        <v>703</v>
      </c>
      <c r="AT67" s="888">
        <v>0.27</v>
      </c>
      <c r="AU67" s="891" t="s">
        <v>666</v>
      </c>
      <c r="AV67" s="891" t="s">
        <v>666</v>
      </c>
      <c r="AW67" s="888">
        <v>0</v>
      </c>
      <c r="AX67" s="889">
        <v>0.75</v>
      </c>
      <c r="AY67" s="893">
        <v>0.64</v>
      </c>
      <c r="AZ67" s="894" t="s">
        <v>704</v>
      </c>
      <c r="BA67" s="894" t="s">
        <v>703</v>
      </c>
      <c r="BB67" s="893">
        <v>0.36</v>
      </c>
      <c r="BC67" s="894" t="s">
        <v>666</v>
      </c>
      <c r="BD67" s="894" t="s">
        <v>666</v>
      </c>
      <c r="BE67" s="893">
        <v>0</v>
      </c>
      <c r="BF67" s="1159">
        <f t="shared" si="3"/>
        <v>1</v>
      </c>
      <c r="BG67" s="1158"/>
      <c r="BH67" s="888">
        <v>0.3</v>
      </c>
      <c r="BI67" s="237" t="s">
        <v>704</v>
      </c>
      <c r="BJ67" s="197" t="s">
        <v>703</v>
      </c>
      <c r="BK67" s="888">
        <v>0.37</v>
      </c>
      <c r="BL67" s="237" t="s">
        <v>666</v>
      </c>
      <c r="BM67" s="886" t="s">
        <v>666</v>
      </c>
      <c r="BN67" s="888">
        <v>0</v>
      </c>
      <c r="BO67" s="1163">
        <f t="shared" si="4"/>
        <v>0.66999999999999993</v>
      </c>
      <c r="BP67" s="888">
        <v>0.3</v>
      </c>
      <c r="BQ67" s="237" t="s">
        <v>704</v>
      </c>
      <c r="BR67" s="197" t="s">
        <v>703</v>
      </c>
      <c r="BS67" s="888">
        <v>0.2</v>
      </c>
      <c r="BT67" s="237" t="s">
        <v>666</v>
      </c>
      <c r="BU67" s="886" t="s">
        <v>666</v>
      </c>
      <c r="BV67" s="888">
        <v>0</v>
      </c>
      <c r="BW67" s="1163">
        <f t="shared" si="5"/>
        <v>0.5</v>
      </c>
      <c r="BX67" s="206"/>
      <c r="BY67" s="1235" t="str">
        <f>IF(VLOOKUP($A67,'EZ list'!$B$4:$H$460,4,FALSE)="","","Yes")</f>
        <v>Yes</v>
      </c>
      <c r="BZ67" s="1236" t="s">
        <v>914</v>
      </c>
      <c r="CA67" s="1229">
        <v>0.747</v>
      </c>
      <c r="CB67" s="1205" t="s">
        <v>1006</v>
      </c>
      <c r="CC67" s="1205" t="s">
        <v>704</v>
      </c>
      <c r="CD67" s="1205" t="s">
        <v>703</v>
      </c>
      <c r="CE67" s="1205">
        <v>0.2</v>
      </c>
      <c r="CF67" s="1205" t="s">
        <v>666</v>
      </c>
      <c r="CG67" s="1205" t="s">
        <v>666</v>
      </c>
      <c r="CH67" s="1205">
        <v>0</v>
      </c>
      <c r="CI67" s="1161"/>
    </row>
    <row r="68" spans="1:87" s="197" customFormat="1" ht="15.75" customHeight="1" x14ac:dyDescent="0.2">
      <c r="A68" s="886" t="s">
        <v>4121</v>
      </c>
      <c r="B68" s="886" t="s">
        <v>4122</v>
      </c>
      <c r="C68" s="1459">
        <v>0.49</v>
      </c>
      <c r="D68" s="237" t="s">
        <v>666</v>
      </c>
      <c r="E68" s="886" t="s">
        <v>665</v>
      </c>
      <c r="F68" s="237">
        <v>0</v>
      </c>
      <c r="G68" s="886" t="s">
        <v>4123</v>
      </c>
      <c r="H68" s="886" t="s">
        <v>4124</v>
      </c>
      <c r="I68" s="237">
        <v>0.01</v>
      </c>
      <c r="J68" s="1460">
        <v>0.5</v>
      </c>
      <c r="K68" s="237">
        <v>0.49</v>
      </c>
      <c r="L68" s="237" t="s">
        <v>666</v>
      </c>
      <c r="M68" s="886" t="s">
        <v>665</v>
      </c>
      <c r="N68" s="237">
        <v>0</v>
      </c>
      <c r="O68" s="886" t="s">
        <v>4123</v>
      </c>
      <c r="P68" s="886" t="s">
        <v>4124</v>
      </c>
      <c r="Q68" s="237">
        <v>0.01</v>
      </c>
      <c r="R68" s="237">
        <v>0.5</v>
      </c>
      <c r="S68" s="890">
        <v>0.49</v>
      </c>
      <c r="T68" s="886" t="s">
        <v>666</v>
      </c>
      <c r="U68" s="886" t="s">
        <v>665</v>
      </c>
      <c r="V68" s="888">
        <v>0</v>
      </c>
      <c r="W68" s="886" t="s">
        <v>666</v>
      </c>
      <c r="X68" s="886" t="s">
        <v>678</v>
      </c>
      <c r="Y68" s="888">
        <v>0.01</v>
      </c>
      <c r="Z68" s="1465">
        <v>0.5</v>
      </c>
      <c r="AA68" s="890">
        <v>0.49</v>
      </c>
      <c r="AB68" s="886" t="s">
        <v>666</v>
      </c>
      <c r="AC68" s="886" t="s">
        <v>665</v>
      </c>
      <c r="AD68" s="888">
        <v>0</v>
      </c>
      <c r="AE68" s="886" t="s">
        <v>666</v>
      </c>
      <c r="AF68" s="886" t="s">
        <v>678</v>
      </c>
      <c r="AG68" s="888">
        <v>0.01</v>
      </c>
      <c r="AH68" s="1465">
        <v>0.5</v>
      </c>
      <c r="AI68" s="890">
        <v>0.49</v>
      </c>
      <c r="AJ68" s="886" t="s">
        <v>666</v>
      </c>
      <c r="AK68" s="886" t="s">
        <v>665</v>
      </c>
      <c r="AL68" s="888">
        <v>0</v>
      </c>
      <c r="AM68" s="886" t="s">
        <v>666</v>
      </c>
      <c r="AN68" s="886" t="s">
        <v>678</v>
      </c>
      <c r="AO68" s="888">
        <v>0.01</v>
      </c>
      <c r="AP68" s="1465">
        <v>0.5</v>
      </c>
      <c r="AQ68" s="890">
        <v>0.49</v>
      </c>
      <c r="AR68" s="718" t="s">
        <v>666</v>
      </c>
      <c r="AS68" s="891" t="s">
        <v>665</v>
      </c>
      <c r="AT68" s="888">
        <v>0</v>
      </c>
      <c r="AU68" s="891" t="s">
        <v>666</v>
      </c>
      <c r="AV68" s="891" t="s">
        <v>678</v>
      </c>
      <c r="AW68" s="888">
        <v>0.01</v>
      </c>
      <c r="AX68" s="1465">
        <v>0.5</v>
      </c>
      <c r="AY68" s="893">
        <v>0.49</v>
      </c>
      <c r="AZ68" s="894" t="s">
        <v>666</v>
      </c>
      <c r="BA68" s="894" t="s">
        <v>665</v>
      </c>
      <c r="BB68" s="893">
        <v>0</v>
      </c>
      <c r="BC68" s="894" t="s">
        <v>666</v>
      </c>
      <c r="BD68" s="894" t="s">
        <v>678</v>
      </c>
      <c r="BE68" s="893">
        <v>0.01</v>
      </c>
      <c r="BF68" s="1159">
        <v>0.5</v>
      </c>
      <c r="BG68" s="1158"/>
      <c r="BH68" s="888">
        <v>0.49</v>
      </c>
      <c r="BI68" s="237" t="s">
        <v>666</v>
      </c>
      <c r="BJ68" s="197" t="s">
        <v>665</v>
      </c>
      <c r="BK68" s="888">
        <v>0</v>
      </c>
      <c r="BL68" s="237" t="s">
        <v>666</v>
      </c>
      <c r="BM68" s="886" t="s">
        <v>678</v>
      </c>
      <c r="BN68" s="888">
        <v>0.01</v>
      </c>
      <c r="BO68" s="1163">
        <v>0.5</v>
      </c>
      <c r="BP68" s="888">
        <v>0.49</v>
      </c>
      <c r="BQ68" s="237" t="s">
        <v>666</v>
      </c>
      <c r="BR68" s="197" t="s">
        <v>665</v>
      </c>
      <c r="BS68" s="888">
        <v>0</v>
      </c>
      <c r="BT68" s="237" t="s">
        <v>666</v>
      </c>
      <c r="BU68" s="886" t="s">
        <v>678</v>
      </c>
      <c r="BV68" s="888">
        <v>0.01</v>
      </c>
      <c r="BW68" s="1163">
        <v>0.5</v>
      </c>
      <c r="BX68" s="1466"/>
      <c r="BY68" s="1235" t="str">
        <f>IF(VLOOKUP($A68,'EZ list'!$B$4:$H$460,4,FALSE)="","","Yes")</f>
        <v>Yes</v>
      </c>
      <c r="BZ68" s="1467" t="s">
        <v>914</v>
      </c>
      <c r="CA68" s="1229">
        <v>0.64800000000000002</v>
      </c>
      <c r="CB68" s="1205" t="s">
        <v>1006</v>
      </c>
      <c r="CC68" s="1205" t="s">
        <v>666</v>
      </c>
      <c r="CD68" s="1205" t="s">
        <v>665</v>
      </c>
      <c r="CE68" s="1205">
        <v>0</v>
      </c>
      <c r="CF68" s="1205" t="s">
        <v>666</v>
      </c>
      <c r="CG68" s="1205" t="s">
        <v>678</v>
      </c>
      <c r="CH68" s="1205">
        <v>0</v>
      </c>
      <c r="CI68" s="1468"/>
    </row>
    <row r="69" spans="1:87" s="197" customFormat="1" ht="15.75" customHeight="1" x14ac:dyDescent="0.25">
      <c r="A69" s="886" t="s">
        <v>216</v>
      </c>
      <c r="B69" s="886" t="s">
        <v>215</v>
      </c>
      <c r="C69" s="1459">
        <v>0.4</v>
      </c>
      <c r="D69" s="237" t="s">
        <v>716</v>
      </c>
      <c r="E69" s="886" t="s">
        <v>715</v>
      </c>
      <c r="F69" s="237">
        <v>0.1</v>
      </c>
      <c r="G69" s="886" t="s">
        <v>666</v>
      </c>
      <c r="H69" s="886" t="s">
        <v>678</v>
      </c>
      <c r="I69" s="237">
        <v>0</v>
      </c>
      <c r="J69" s="1460">
        <v>0.5</v>
      </c>
      <c r="K69" s="237">
        <v>0.4</v>
      </c>
      <c r="L69" s="237" t="s">
        <v>716</v>
      </c>
      <c r="M69" s="886" t="s">
        <v>715</v>
      </c>
      <c r="N69" s="237">
        <v>0.1</v>
      </c>
      <c r="O69" s="886" t="s">
        <v>666</v>
      </c>
      <c r="P69" s="886" t="s">
        <v>678</v>
      </c>
      <c r="Q69" s="237">
        <v>0</v>
      </c>
      <c r="R69" s="237">
        <v>0.5</v>
      </c>
      <c r="S69" s="887">
        <v>0.4</v>
      </c>
      <c r="T69" s="886" t="s">
        <v>716</v>
      </c>
      <c r="U69" s="886" t="s">
        <v>715</v>
      </c>
      <c r="V69" s="888">
        <v>0.1</v>
      </c>
      <c r="W69" s="886" t="s">
        <v>666</v>
      </c>
      <c r="X69" s="886" t="s">
        <v>678</v>
      </c>
      <c r="Y69" s="888">
        <v>0</v>
      </c>
      <c r="Z69" s="889">
        <v>0.5</v>
      </c>
      <c r="AA69" s="887">
        <v>0.4</v>
      </c>
      <c r="AB69" s="886" t="s">
        <v>716</v>
      </c>
      <c r="AC69" s="886" t="s">
        <v>715</v>
      </c>
      <c r="AD69" s="888">
        <v>0.1</v>
      </c>
      <c r="AE69" s="886" t="s">
        <v>666</v>
      </c>
      <c r="AF69" s="886" t="s">
        <v>678</v>
      </c>
      <c r="AG69" s="888">
        <v>0</v>
      </c>
      <c r="AH69" s="889">
        <v>0.5</v>
      </c>
      <c r="AI69" s="887">
        <v>0.4</v>
      </c>
      <c r="AJ69" s="886" t="s">
        <v>716</v>
      </c>
      <c r="AK69" s="886" t="s">
        <v>715</v>
      </c>
      <c r="AL69" s="888">
        <v>0.1</v>
      </c>
      <c r="AM69" s="886" t="s">
        <v>666</v>
      </c>
      <c r="AN69" s="886" t="s">
        <v>678</v>
      </c>
      <c r="AO69" s="888">
        <v>0</v>
      </c>
      <c r="AP69" s="889">
        <v>0.5</v>
      </c>
      <c r="AQ69" s="887">
        <v>0.35</v>
      </c>
      <c r="AR69" s="718" t="s">
        <v>716</v>
      </c>
      <c r="AS69" s="891" t="s">
        <v>715</v>
      </c>
      <c r="AT69" s="888">
        <v>0.4</v>
      </c>
      <c r="AU69" s="891" t="s">
        <v>666</v>
      </c>
      <c r="AV69" s="891" t="s">
        <v>678</v>
      </c>
      <c r="AW69" s="888">
        <v>0</v>
      </c>
      <c r="AX69" s="889">
        <v>0.75</v>
      </c>
      <c r="AY69" s="893">
        <v>0.4</v>
      </c>
      <c r="AZ69" s="894" t="s">
        <v>716</v>
      </c>
      <c r="BA69" s="894" t="s">
        <v>715</v>
      </c>
      <c r="BB69" s="893">
        <v>0.1</v>
      </c>
      <c r="BC69" s="894" t="s">
        <v>666</v>
      </c>
      <c r="BD69" s="894" t="s">
        <v>678</v>
      </c>
      <c r="BE69" s="893">
        <v>0</v>
      </c>
      <c r="BF69" s="1159">
        <f t="shared" si="3"/>
        <v>0.5</v>
      </c>
      <c r="BG69" s="1158"/>
      <c r="BH69" s="888">
        <v>0.4</v>
      </c>
      <c r="BI69" s="237" t="s">
        <v>716</v>
      </c>
      <c r="BJ69" s="197" t="s">
        <v>715</v>
      </c>
      <c r="BK69" s="888">
        <v>0.1</v>
      </c>
      <c r="BL69" s="237" t="s">
        <v>666</v>
      </c>
      <c r="BM69" s="886" t="s">
        <v>678</v>
      </c>
      <c r="BN69" s="888">
        <v>0</v>
      </c>
      <c r="BO69" s="1163">
        <f t="shared" si="4"/>
        <v>0.5</v>
      </c>
      <c r="BP69" s="888">
        <v>0.4</v>
      </c>
      <c r="BQ69" s="237" t="s">
        <v>716</v>
      </c>
      <c r="BR69" s="197" t="s">
        <v>715</v>
      </c>
      <c r="BS69" s="888">
        <v>0.1</v>
      </c>
      <c r="BT69" s="237" t="s">
        <v>666</v>
      </c>
      <c r="BU69" s="886" t="s">
        <v>678</v>
      </c>
      <c r="BV69" s="888">
        <v>0</v>
      </c>
      <c r="BW69" s="1163">
        <f t="shared" si="5"/>
        <v>0.5</v>
      </c>
      <c r="BX69" s="206"/>
      <c r="BY69" s="1235" t="str">
        <f>IF(VLOOKUP($A69,'EZ list'!$B$4:$H$460,4,FALSE)="","","Yes")</f>
        <v>Yes</v>
      </c>
      <c r="BZ69" s="1236" t="s">
        <v>913</v>
      </c>
      <c r="CA69" s="1229">
        <v>0.71699999999999997</v>
      </c>
      <c r="CB69" s="1205" t="s">
        <v>1006</v>
      </c>
      <c r="CC69" s="1205" t="s">
        <v>716</v>
      </c>
      <c r="CD69" s="1205" t="s">
        <v>715</v>
      </c>
      <c r="CE69" s="1205">
        <v>0.6</v>
      </c>
      <c r="CF69" s="1205" t="s">
        <v>666</v>
      </c>
      <c r="CG69" s="1205" t="s">
        <v>678</v>
      </c>
      <c r="CH69" s="1205">
        <v>0</v>
      </c>
      <c r="CI69" s="1161"/>
    </row>
    <row r="70" spans="1:87" s="197" customFormat="1" ht="15.75" customHeight="1" x14ac:dyDescent="0.25">
      <c r="A70" s="886" t="s">
        <v>218</v>
      </c>
      <c r="B70" s="886" t="s">
        <v>823</v>
      </c>
      <c r="C70" s="1459">
        <v>0.49</v>
      </c>
      <c r="D70" s="237" t="s">
        <v>666</v>
      </c>
      <c r="E70" s="886" t="s">
        <v>665</v>
      </c>
      <c r="F70" s="237">
        <v>0</v>
      </c>
      <c r="G70" s="886" t="s">
        <v>821</v>
      </c>
      <c r="H70" s="886" t="s">
        <v>820</v>
      </c>
      <c r="I70" s="237">
        <v>0.01</v>
      </c>
      <c r="J70" s="1460">
        <v>0.5</v>
      </c>
      <c r="K70" s="237">
        <v>0.49</v>
      </c>
      <c r="L70" s="237" t="s">
        <v>666</v>
      </c>
      <c r="M70" s="886" t="s">
        <v>665</v>
      </c>
      <c r="N70" s="237">
        <v>0</v>
      </c>
      <c r="O70" s="886" t="s">
        <v>821</v>
      </c>
      <c r="P70" s="886" t="s">
        <v>820</v>
      </c>
      <c r="Q70" s="237">
        <v>0.01</v>
      </c>
      <c r="R70" s="237">
        <v>0.5</v>
      </c>
      <c r="S70" s="887">
        <v>0.49</v>
      </c>
      <c r="T70" s="886" t="s">
        <v>666</v>
      </c>
      <c r="U70" s="886" t="s">
        <v>665</v>
      </c>
      <c r="V70" s="888">
        <v>0</v>
      </c>
      <c r="W70" s="886" t="s">
        <v>821</v>
      </c>
      <c r="X70" s="886" t="s">
        <v>820</v>
      </c>
      <c r="Y70" s="888">
        <v>0.01</v>
      </c>
      <c r="Z70" s="889">
        <v>0.5</v>
      </c>
      <c r="AA70" s="887">
        <v>0.49</v>
      </c>
      <c r="AB70" s="886" t="s">
        <v>666</v>
      </c>
      <c r="AC70" s="886" t="s">
        <v>665</v>
      </c>
      <c r="AD70" s="888">
        <v>0</v>
      </c>
      <c r="AE70" s="886" t="s">
        <v>821</v>
      </c>
      <c r="AF70" s="886" t="s">
        <v>820</v>
      </c>
      <c r="AG70" s="888">
        <v>0.01</v>
      </c>
      <c r="AH70" s="889">
        <v>0.5</v>
      </c>
      <c r="AI70" s="887">
        <v>0.49</v>
      </c>
      <c r="AJ70" s="886" t="s">
        <v>666</v>
      </c>
      <c r="AK70" s="886" t="s">
        <v>665</v>
      </c>
      <c r="AL70" s="888">
        <v>0</v>
      </c>
      <c r="AM70" s="886" t="s">
        <v>821</v>
      </c>
      <c r="AN70" s="886" t="s">
        <v>820</v>
      </c>
      <c r="AO70" s="888">
        <v>0.01</v>
      </c>
      <c r="AP70" s="889">
        <v>0.5</v>
      </c>
      <c r="AQ70" s="887">
        <v>0.49</v>
      </c>
      <c r="AR70" s="718" t="s">
        <v>666</v>
      </c>
      <c r="AS70" s="891" t="s">
        <v>665</v>
      </c>
      <c r="AT70" s="888">
        <v>0</v>
      </c>
      <c r="AU70" s="891" t="s">
        <v>821</v>
      </c>
      <c r="AV70" s="891" t="s">
        <v>820</v>
      </c>
      <c r="AW70" s="888">
        <v>0.01</v>
      </c>
      <c r="AX70" s="889">
        <v>0.5</v>
      </c>
      <c r="AY70" s="893">
        <v>0.49</v>
      </c>
      <c r="AZ70" s="894" t="s">
        <v>666</v>
      </c>
      <c r="BA70" s="894" t="s">
        <v>665</v>
      </c>
      <c r="BB70" s="893">
        <v>0</v>
      </c>
      <c r="BC70" s="894" t="s">
        <v>821</v>
      </c>
      <c r="BD70" s="894" t="s">
        <v>820</v>
      </c>
      <c r="BE70" s="893">
        <v>0.01</v>
      </c>
      <c r="BF70" s="1159">
        <f t="shared" si="3"/>
        <v>0.5</v>
      </c>
      <c r="BG70" s="1158"/>
      <c r="BH70" s="888">
        <v>0.49</v>
      </c>
      <c r="BI70" s="237" t="s">
        <v>666</v>
      </c>
      <c r="BJ70" s="197" t="s">
        <v>665</v>
      </c>
      <c r="BK70" s="888">
        <v>0</v>
      </c>
      <c r="BL70" s="237" t="s">
        <v>821</v>
      </c>
      <c r="BM70" s="886" t="s">
        <v>820</v>
      </c>
      <c r="BN70" s="888">
        <v>0.01</v>
      </c>
      <c r="BO70" s="1163">
        <f t="shared" si="4"/>
        <v>0.5</v>
      </c>
      <c r="BP70" s="888">
        <v>0.49</v>
      </c>
      <c r="BQ70" s="237" t="s">
        <v>666</v>
      </c>
      <c r="BR70" s="197" t="s">
        <v>665</v>
      </c>
      <c r="BS70" s="888">
        <v>0</v>
      </c>
      <c r="BT70" s="237" t="s">
        <v>821</v>
      </c>
      <c r="BU70" s="886" t="s">
        <v>820</v>
      </c>
      <c r="BV70" s="888">
        <v>0.01</v>
      </c>
      <c r="BW70" s="1163">
        <f t="shared" si="5"/>
        <v>0.5</v>
      </c>
      <c r="BX70" s="206"/>
      <c r="BY70" s="1235" t="str">
        <f>IF(VLOOKUP($A70,'EZ list'!$B$4:$H$460,4,FALSE)="","","Yes")</f>
        <v>Yes</v>
      </c>
      <c r="BZ70" s="1236" t="s">
        <v>914</v>
      </c>
      <c r="CA70" s="1229">
        <v>0.66800000000000004</v>
      </c>
      <c r="CB70" s="1205" t="s">
        <v>1006</v>
      </c>
      <c r="CC70" s="1205" t="s">
        <v>666</v>
      </c>
      <c r="CD70" s="1205" t="s">
        <v>665</v>
      </c>
      <c r="CE70" s="1205">
        <v>0</v>
      </c>
      <c r="CF70" s="1205" t="s">
        <v>821</v>
      </c>
      <c r="CG70" s="1205" t="s">
        <v>820</v>
      </c>
      <c r="CH70" s="1205">
        <v>0.01</v>
      </c>
      <c r="CI70" s="1161"/>
    </row>
    <row r="71" spans="1:87" s="197" customFormat="1" ht="15.75" customHeight="1" x14ac:dyDescent="0.25">
      <c r="A71" s="886" t="s">
        <v>220</v>
      </c>
      <c r="B71" s="886" t="s">
        <v>219</v>
      </c>
      <c r="C71" s="1459">
        <v>0.4</v>
      </c>
      <c r="D71" s="237" t="s">
        <v>739</v>
      </c>
      <c r="E71" s="886" t="s">
        <v>738</v>
      </c>
      <c r="F71" s="237">
        <v>0.09</v>
      </c>
      <c r="G71" s="886" t="s">
        <v>737</v>
      </c>
      <c r="H71" s="886" t="s">
        <v>736</v>
      </c>
      <c r="I71" s="237">
        <v>0.01</v>
      </c>
      <c r="J71" s="1460">
        <v>0.5</v>
      </c>
      <c r="K71" s="237">
        <v>0.4</v>
      </c>
      <c r="L71" s="237" t="s">
        <v>739</v>
      </c>
      <c r="M71" s="886" t="s">
        <v>738</v>
      </c>
      <c r="N71" s="237">
        <v>0.09</v>
      </c>
      <c r="O71" s="886" t="s">
        <v>737</v>
      </c>
      <c r="P71" s="886" t="s">
        <v>736</v>
      </c>
      <c r="Q71" s="237">
        <v>0.01</v>
      </c>
      <c r="R71" s="237">
        <v>0.5</v>
      </c>
      <c r="S71" s="887">
        <v>0.4</v>
      </c>
      <c r="T71" s="886" t="s">
        <v>739</v>
      </c>
      <c r="U71" s="886" t="s">
        <v>738</v>
      </c>
      <c r="V71" s="888">
        <v>0.09</v>
      </c>
      <c r="W71" s="886" t="s">
        <v>737</v>
      </c>
      <c r="X71" s="886" t="s">
        <v>736</v>
      </c>
      <c r="Y71" s="888">
        <v>0.01</v>
      </c>
      <c r="Z71" s="889">
        <v>0.5</v>
      </c>
      <c r="AA71" s="887">
        <v>0.4</v>
      </c>
      <c r="AB71" s="886" t="s">
        <v>739</v>
      </c>
      <c r="AC71" s="886" t="s">
        <v>738</v>
      </c>
      <c r="AD71" s="888">
        <v>0.09</v>
      </c>
      <c r="AE71" s="886" t="s">
        <v>737</v>
      </c>
      <c r="AF71" s="886" t="s">
        <v>736</v>
      </c>
      <c r="AG71" s="888">
        <v>0.01</v>
      </c>
      <c r="AH71" s="889">
        <v>0.5</v>
      </c>
      <c r="AI71" s="887">
        <v>0.4</v>
      </c>
      <c r="AJ71" s="886" t="s">
        <v>739</v>
      </c>
      <c r="AK71" s="886" t="s">
        <v>738</v>
      </c>
      <c r="AL71" s="888">
        <v>0.09</v>
      </c>
      <c r="AM71" s="886" t="s">
        <v>737</v>
      </c>
      <c r="AN71" s="886" t="s">
        <v>736</v>
      </c>
      <c r="AO71" s="888">
        <v>0.01</v>
      </c>
      <c r="AP71" s="889">
        <v>0.5</v>
      </c>
      <c r="AQ71" s="887">
        <v>0.4</v>
      </c>
      <c r="AR71" s="718" t="s">
        <v>739</v>
      </c>
      <c r="AS71" s="891" t="s">
        <v>738</v>
      </c>
      <c r="AT71" s="888">
        <v>0.09</v>
      </c>
      <c r="AU71" s="891" t="s">
        <v>737</v>
      </c>
      <c r="AV71" s="891" t="s">
        <v>736</v>
      </c>
      <c r="AW71" s="888">
        <v>0.01</v>
      </c>
      <c r="AX71" s="889">
        <v>0.5</v>
      </c>
      <c r="AY71" s="893">
        <v>0.4</v>
      </c>
      <c r="AZ71" s="894" t="s">
        <v>739</v>
      </c>
      <c r="BA71" s="894" t="s">
        <v>738</v>
      </c>
      <c r="BB71" s="893">
        <v>0.59</v>
      </c>
      <c r="BC71" s="894" t="s">
        <v>737</v>
      </c>
      <c r="BD71" s="894" t="s">
        <v>736</v>
      </c>
      <c r="BE71" s="893">
        <v>0.01</v>
      </c>
      <c r="BF71" s="1159">
        <f t="shared" si="3"/>
        <v>1</v>
      </c>
      <c r="BG71" s="1158"/>
      <c r="BH71" s="888">
        <v>0.4</v>
      </c>
      <c r="BI71" s="237" t="s">
        <v>739</v>
      </c>
      <c r="BJ71" s="197" t="s">
        <v>738</v>
      </c>
      <c r="BK71" s="888">
        <v>0.09</v>
      </c>
      <c r="BL71" s="237" t="s">
        <v>737</v>
      </c>
      <c r="BM71" s="886" t="s">
        <v>736</v>
      </c>
      <c r="BN71" s="888">
        <v>0.01</v>
      </c>
      <c r="BO71" s="1163">
        <f t="shared" si="4"/>
        <v>0.5</v>
      </c>
      <c r="BP71" s="888">
        <v>0.4</v>
      </c>
      <c r="BQ71" s="237" t="s">
        <v>739</v>
      </c>
      <c r="BR71" s="197" t="s">
        <v>738</v>
      </c>
      <c r="BS71" s="888">
        <v>0.09</v>
      </c>
      <c r="BT71" s="237" t="s">
        <v>737</v>
      </c>
      <c r="BU71" s="886" t="s">
        <v>736</v>
      </c>
      <c r="BV71" s="888">
        <v>0.01</v>
      </c>
      <c r="BW71" s="1163">
        <f t="shared" si="5"/>
        <v>0.5</v>
      </c>
      <c r="BX71" s="206"/>
      <c r="BY71" s="1235" t="str">
        <f>IF(VLOOKUP($A71,'EZ list'!$B$4:$H$460,4,FALSE)="","","Yes")</f>
        <v>Yes</v>
      </c>
      <c r="BZ71" s="1236" t="s">
        <v>913</v>
      </c>
      <c r="CA71" s="1229">
        <v>0.69399999999999995</v>
      </c>
      <c r="CB71" s="1205" t="s">
        <v>1006</v>
      </c>
      <c r="CC71" s="1205" t="s">
        <v>739</v>
      </c>
      <c r="CD71" s="1205" t="s">
        <v>738</v>
      </c>
      <c r="CE71" s="1205">
        <v>0.59</v>
      </c>
      <c r="CF71" s="1205" t="s">
        <v>737</v>
      </c>
      <c r="CG71" s="1205" t="s">
        <v>736</v>
      </c>
      <c r="CH71" s="1205">
        <v>0.01</v>
      </c>
      <c r="CI71" s="1161"/>
    </row>
    <row r="72" spans="1:87" s="197" customFormat="1" ht="15.75" customHeight="1" x14ac:dyDescent="0.25">
      <c r="A72" s="886" t="s">
        <v>222</v>
      </c>
      <c r="B72" s="886" t="s">
        <v>822</v>
      </c>
      <c r="C72" s="1459">
        <v>0.49</v>
      </c>
      <c r="D72" s="237" t="s">
        <v>666</v>
      </c>
      <c r="E72" s="886" t="s">
        <v>665</v>
      </c>
      <c r="F72" s="237">
        <v>0</v>
      </c>
      <c r="G72" s="886" t="s">
        <v>767</v>
      </c>
      <c r="H72" s="886" t="s">
        <v>766</v>
      </c>
      <c r="I72" s="237">
        <v>0.01</v>
      </c>
      <c r="J72" s="1460">
        <v>0.5</v>
      </c>
      <c r="K72" s="237">
        <v>0.49</v>
      </c>
      <c r="L72" s="237" t="s">
        <v>666</v>
      </c>
      <c r="M72" s="886" t="s">
        <v>665</v>
      </c>
      <c r="N72" s="237">
        <v>0</v>
      </c>
      <c r="O72" s="886" t="s">
        <v>767</v>
      </c>
      <c r="P72" s="886" t="s">
        <v>766</v>
      </c>
      <c r="Q72" s="237">
        <v>0.01</v>
      </c>
      <c r="R72" s="237">
        <v>0.5</v>
      </c>
      <c r="S72" s="887">
        <v>0.49</v>
      </c>
      <c r="T72" s="886" t="s">
        <v>666</v>
      </c>
      <c r="U72" s="886" t="s">
        <v>665</v>
      </c>
      <c r="V72" s="888">
        <v>0</v>
      </c>
      <c r="W72" s="886" t="s">
        <v>767</v>
      </c>
      <c r="X72" s="886" t="s">
        <v>766</v>
      </c>
      <c r="Y72" s="888">
        <v>0.01</v>
      </c>
      <c r="Z72" s="889">
        <v>0.5</v>
      </c>
      <c r="AA72" s="887">
        <v>0.49</v>
      </c>
      <c r="AB72" s="886" t="s">
        <v>666</v>
      </c>
      <c r="AC72" s="886" t="s">
        <v>665</v>
      </c>
      <c r="AD72" s="888">
        <v>0</v>
      </c>
      <c r="AE72" s="886" t="s">
        <v>767</v>
      </c>
      <c r="AF72" s="886" t="s">
        <v>766</v>
      </c>
      <c r="AG72" s="888">
        <v>0.01</v>
      </c>
      <c r="AH72" s="889">
        <v>0.5</v>
      </c>
      <c r="AI72" s="887">
        <v>0.49</v>
      </c>
      <c r="AJ72" s="886" t="s">
        <v>666</v>
      </c>
      <c r="AK72" s="886" t="s">
        <v>665</v>
      </c>
      <c r="AL72" s="888">
        <v>0</v>
      </c>
      <c r="AM72" s="886" t="s">
        <v>767</v>
      </c>
      <c r="AN72" s="886" t="s">
        <v>766</v>
      </c>
      <c r="AO72" s="888">
        <v>0.01</v>
      </c>
      <c r="AP72" s="889">
        <v>0.5</v>
      </c>
      <c r="AQ72" s="887">
        <v>0.49</v>
      </c>
      <c r="AR72" s="718" t="s">
        <v>666</v>
      </c>
      <c r="AS72" s="891" t="s">
        <v>665</v>
      </c>
      <c r="AT72" s="888">
        <v>0</v>
      </c>
      <c r="AU72" s="891" t="s">
        <v>767</v>
      </c>
      <c r="AV72" s="891" t="s">
        <v>766</v>
      </c>
      <c r="AW72" s="888">
        <v>0.01</v>
      </c>
      <c r="AX72" s="889">
        <v>0.5</v>
      </c>
      <c r="AY72" s="893">
        <v>0.99</v>
      </c>
      <c r="AZ72" s="894" t="s">
        <v>666</v>
      </c>
      <c r="BA72" s="894" t="s">
        <v>665</v>
      </c>
      <c r="BB72" s="893">
        <v>0</v>
      </c>
      <c r="BC72" s="894" t="s">
        <v>767</v>
      </c>
      <c r="BD72" s="894" t="s">
        <v>766</v>
      </c>
      <c r="BE72" s="893">
        <v>0.01</v>
      </c>
      <c r="BF72" s="1159">
        <f t="shared" si="3"/>
        <v>1</v>
      </c>
      <c r="BG72" s="1158"/>
      <c r="BH72" s="888">
        <v>0.49</v>
      </c>
      <c r="BI72" s="237" t="s">
        <v>666</v>
      </c>
      <c r="BJ72" s="197" t="s">
        <v>665</v>
      </c>
      <c r="BK72" s="888">
        <v>0</v>
      </c>
      <c r="BL72" s="237" t="s">
        <v>767</v>
      </c>
      <c r="BM72" s="886" t="s">
        <v>766</v>
      </c>
      <c r="BN72" s="888">
        <v>0.01</v>
      </c>
      <c r="BO72" s="1163">
        <f t="shared" si="4"/>
        <v>0.5</v>
      </c>
      <c r="BP72" s="888">
        <v>0.49</v>
      </c>
      <c r="BQ72" s="237" t="s">
        <v>666</v>
      </c>
      <c r="BR72" s="197" t="s">
        <v>665</v>
      </c>
      <c r="BS72" s="888">
        <v>0</v>
      </c>
      <c r="BT72" s="237" t="s">
        <v>767</v>
      </c>
      <c r="BU72" s="886" t="s">
        <v>766</v>
      </c>
      <c r="BV72" s="888">
        <v>0.01</v>
      </c>
      <c r="BW72" s="1163">
        <f t="shared" si="5"/>
        <v>0.5</v>
      </c>
      <c r="BX72" s="206"/>
      <c r="BY72" s="1235" t="str">
        <f>IF(VLOOKUP($A72,'EZ list'!$B$4:$H$460,4,FALSE)="","","Yes")</f>
        <v>Yes</v>
      </c>
      <c r="BZ72" s="1236" t="s">
        <v>914</v>
      </c>
      <c r="CA72" s="1229">
        <v>0.68600000000000005</v>
      </c>
      <c r="CB72" s="1205" t="s">
        <v>1006</v>
      </c>
      <c r="CC72" s="1205" t="s">
        <v>666</v>
      </c>
      <c r="CD72" s="1205" t="s">
        <v>665</v>
      </c>
      <c r="CE72" s="1205">
        <v>0</v>
      </c>
      <c r="CF72" s="1205" t="s">
        <v>767</v>
      </c>
      <c r="CG72" s="1205" t="s">
        <v>766</v>
      </c>
      <c r="CH72" s="1205">
        <v>0.01</v>
      </c>
      <c r="CI72" s="1161"/>
    </row>
    <row r="73" spans="1:87" s="197" customFormat="1" ht="15.75" customHeight="1" x14ac:dyDescent="0.25">
      <c r="A73" s="886" t="s">
        <v>224</v>
      </c>
      <c r="B73" s="886" t="s">
        <v>223</v>
      </c>
      <c r="C73" s="1459">
        <v>0.4</v>
      </c>
      <c r="D73" s="237" t="s">
        <v>769</v>
      </c>
      <c r="E73" s="886" t="s">
        <v>768</v>
      </c>
      <c r="F73" s="237">
        <v>0.09</v>
      </c>
      <c r="G73" s="886" t="s">
        <v>767</v>
      </c>
      <c r="H73" s="886" t="s">
        <v>766</v>
      </c>
      <c r="I73" s="237">
        <v>0.01</v>
      </c>
      <c r="J73" s="1460">
        <v>0.5</v>
      </c>
      <c r="K73" s="237">
        <v>0.4</v>
      </c>
      <c r="L73" s="237" t="s">
        <v>769</v>
      </c>
      <c r="M73" s="886" t="s">
        <v>768</v>
      </c>
      <c r="N73" s="237">
        <v>0.09</v>
      </c>
      <c r="O73" s="886" t="s">
        <v>767</v>
      </c>
      <c r="P73" s="886" t="s">
        <v>766</v>
      </c>
      <c r="Q73" s="237">
        <v>0.01</v>
      </c>
      <c r="R73" s="237">
        <v>0.5</v>
      </c>
      <c r="S73" s="887">
        <v>0.4</v>
      </c>
      <c r="T73" s="886" t="s">
        <v>769</v>
      </c>
      <c r="U73" s="886" t="s">
        <v>768</v>
      </c>
      <c r="V73" s="888">
        <v>0.09</v>
      </c>
      <c r="W73" s="886" t="s">
        <v>767</v>
      </c>
      <c r="X73" s="886" t="s">
        <v>766</v>
      </c>
      <c r="Y73" s="888">
        <v>0.01</v>
      </c>
      <c r="Z73" s="889">
        <v>0.5</v>
      </c>
      <c r="AA73" s="887">
        <v>0.4</v>
      </c>
      <c r="AB73" s="886" t="s">
        <v>769</v>
      </c>
      <c r="AC73" s="886" t="s">
        <v>768</v>
      </c>
      <c r="AD73" s="888">
        <v>0.09</v>
      </c>
      <c r="AE73" s="886" t="s">
        <v>767</v>
      </c>
      <c r="AF73" s="886" t="s">
        <v>766</v>
      </c>
      <c r="AG73" s="888">
        <v>0.01</v>
      </c>
      <c r="AH73" s="889">
        <v>0.5</v>
      </c>
      <c r="AI73" s="887">
        <v>0.4</v>
      </c>
      <c r="AJ73" s="886" t="s">
        <v>769</v>
      </c>
      <c r="AK73" s="886" t="s">
        <v>768</v>
      </c>
      <c r="AL73" s="888">
        <v>0.09</v>
      </c>
      <c r="AM73" s="886" t="s">
        <v>767</v>
      </c>
      <c r="AN73" s="886" t="s">
        <v>766</v>
      </c>
      <c r="AO73" s="888">
        <v>0.01</v>
      </c>
      <c r="AP73" s="889">
        <v>0.5</v>
      </c>
      <c r="AQ73" s="887">
        <v>0.4</v>
      </c>
      <c r="AR73" s="718" t="s">
        <v>769</v>
      </c>
      <c r="AS73" s="891" t="s">
        <v>768</v>
      </c>
      <c r="AT73" s="888">
        <v>0.09</v>
      </c>
      <c r="AU73" s="891" t="s">
        <v>767</v>
      </c>
      <c r="AV73" s="891" t="s">
        <v>766</v>
      </c>
      <c r="AW73" s="888">
        <v>0.01</v>
      </c>
      <c r="AX73" s="889">
        <v>0.5</v>
      </c>
      <c r="AY73" s="893">
        <v>0.5</v>
      </c>
      <c r="AZ73" s="894" t="s">
        <v>769</v>
      </c>
      <c r="BA73" s="894" t="s">
        <v>768</v>
      </c>
      <c r="BB73" s="893">
        <v>0.49</v>
      </c>
      <c r="BC73" s="894" t="s">
        <v>767</v>
      </c>
      <c r="BD73" s="894" t="s">
        <v>766</v>
      </c>
      <c r="BE73" s="893">
        <v>0.01</v>
      </c>
      <c r="BF73" s="1159">
        <f t="shared" si="3"/>
        <v>1</v>
      </c>
      <c r="BG73" s="1158"/>
      <c r="BH73" s="888">
        <v>0.4</v>
      </c>
      <c r="BI73" s="237" t="s">
        <v>769</v>
      </c>
      <c r="BJ73" s="197" t="s">
        <v>768</v>
      </c>
      <c r="BK73" s="888">
        <v>0.09</v>
      </c>
      <c r="BL73" s="237" t="s">
        <v>767</v>
      </c>
      <c r="BM73" s="886" t="s">
        <v>766</v>
      </c>
      <c r="BN73" s="888">
        <v>0.01</v>
      </c>
      <c r="BO73" s="1163">
        <f t="shared" si="4"/>
        <v>0.5</v>
      </c>
      <c r="BP73" s="888">
        <v>0.4</v>
      </c>
      <c r="BQ73" s="237" t="s">
        <v>769</v>
      </c>
      <c r="BR73" s="197" t="s">
        <v>768</v>
      </c>
      <c r="BS73" s="888">
        <v>0.09</v>
      </c>
      <c r="BT73" s="237" t="s">
        <v>767</v>
      </c>
      <c r="BU73" s="886" t="s">
        <v>766</v>
      </c>
      <c r="BV73" s="888">
        <v>0.01</v>
      </c>
      <c r="BW73" s="1163">
        <f t="shared" si="5"/>
        <v>0.5</v>
      </c>
      <c r="BX73" s="206"/>
      <c r="BY73" s="1235" t="str">
        <f>IF(VLOOKUP($A73,'EZ list'!$B$4:$H$460,4,FALSE)="","","Yes")</f>
        <v/>
      </c>
      <c r="BZ73" s="1236" t="s">
        <v>913</v>
      </c>
      <c r="CA73" s="1229">
        <v>0.66300000000000003</v>
      </c>
      <c r="CB73" s="1205" t="s">
        <v>1006</v>
      </c>
      <c r="CC73" s="1205" t="s">
        <v>769</v>
      </c>
      <c r="CD73" s="1205" t="s">
        <v>768</v>
      </c>
      <c r="CE73" s="1205">
        <v>0.59</v>
      </c>
      <c r="CF73" s="1205" t="s">
        <v>767</v>
      </c>
      <c r="CG73" s="1205" t="s">
        <v>766</v>
      </c>
      <c r="CH73" s="1205">
        <v>0.01</v>
      </c>
      <c r="CI73" s="1161"/>
    </row>
    <row r="74" spans="1:87" s="197" customFormat="1" ht="15.75" customHeight="1" x14ac:dyDescent="0.25">
      <c r="A74" s="886" t="s">
        <v>226</v>
      </c>
      <c r="B74" s="886" t="s">
        <v>225</v>
      </c>
      <c r="C74" s="1459">
        <v>0.49</v>
      </c>
      <c r="D74" s="237" t="s">
        <v>666</v>
      </c>
      <c r="E74" s="886" t="s">
        <v>683</v>
      </c>
      <c r="F74" s="237">
        <v>0</v>
      </c>
      <c r="G74" s="886" t="s">
        <v>776</v>
      </c>
      <c r="H74" s="886" t="s">
        <v>775</v>
      </c>
      <c r="I74" s="237">
        <v>0.01</v>
      </c>
      <c r="J74" s="1460">
        <v>0.5</v>
      </c>
      <c r="K74" s="237">
        <v>0.49</v>
      </c>
      <c r="L74" s="237" t="s">
        <v>666</v>
      </c>
      <c r="M74" s="886" t="s">
        <v>683</v>
      </c>
      <c r="N74" s="237">
        <v>0</v>
      </c>
      <c r="O74" s="886" t="s">
        <v>776</v>
      </c>
      <c r="P74" s="886" t="s">
        <v>775</v>
      </c>
      <c r="Q74" s="237">
        <v>0.01</v>
      </c>
      <c r="R74" s="237">
        <v>0.5</v>
      </c>
      <c r="S74" s="887">
        <v>0.49</v>
      </c>
      <c r="T74" s="886" t="s">
        <v>666</v>
      </c>
      <c r="U74" s="886" t="s">
        <v>683</v>
      </c>
      <c r="V74" s="888">
        <v>0</v>
      </c>
      <c r="W74" s="886" t="s">
        <v>776</v>
      </c>
      <c r="X74" s="886" t="s">
        <v>775</v>
      </c>
      <c r="Y74" s="888">
        <v>0.01</v>
      </c>
      <c r="Z74" s="889">
        <v>0.5</v>
      </c>
      <c r="AA74" s="887">
        <v>0.49</v>
      </c>
      <c r="AB74" s="886" t="s">
        <v>666</v>
      </c>
      <c r="AC74" s="886" t="s">
        <v>683</v>
      </c>
      <c r="AD74" s="888">
        <v>0</v>
      </c>
      <c r="AE74" s="886" t="s">
        <v>776</v>
      </c>
      <c r="AF74" s="886" t="s">
        <v>775</v>
      </c>
      <c r="AG74" s="888">
        <v>0.01</v>
      </c>
      <c r="AH74" s="889">
        <v>0.5</v>
      </c>
      <c r="AI74" s="887">
        <v>0.49</v>
      </c>
      <c r="AJ74" s="886" t="s">
        <v>666</v>
      </c>
      <c r="AK74" s="886" t="s">
        <v>683</v>
      </c>
      <c r="AL74" s="888">
        <v>0</v>
      </c>
      <c r="AM74" s="886" t="s">
        <v>776</v>
      </c>
      <c r="AN74" s="886" t="s">
        <v>775</v>
      </c>
      <c r="AO74" s="888">
        <v>0.01</v>
      </c>
      <c r="AP74" s="889">
        <v>0.5</v>
      </c>
      <c r="AQ74" s="887">
        <v>0.49</v>
      </c>
      <c r="AR74" s="718" t="s">
        <v>666</v>
      </c>
      <c r="AS74" s="891" t="s">
        <v>683</v>
      </c>
      <c r="AT74" s="888">
        <v>0</v>
      </c>
      <c r="AU74" s="891" t="s">
        <v>776</v>
      </c>
      <c r="AV74" s="891" t="s">
        <v>775</v>
      </c>
      <c r="AW74" s="888">
        <v>0.01</v>
      </c>
      <c r="AX74" s="889">
        <v>0.5</v>
      </c>
      <c r="AY74" s="893">
        <v>0.49</v>
      </c>
      <c r="AZ74" s="894" t="s">
        <v>666</v>
      </c>
      <c r="BA74" s="894" t="s">
        <v>683</v>
      </c>
      <c r="BB74" s="893">
        <v>0</v>
      </c>
      <c r="BC74" s="894" t="s">
        <v>776</v>
      </c>
      <c r="BD74" s="894" t="s">
        <v>775</v>
      </c>
      <c r="BE74" s="893">
        <v>0.01</v>
      </c>
      <c r="BF74" s="1159">
        <f t="shared" si="3"/>
        <v>0.5</v>
      </c>
      <c r="BG74" s="1158"/>
      <c r="BH74" s="888">
        <v>0.49</v>
      </c>
      <c r="BI74" s="237" t="s">
        <v>666</v>
      </c>
      <c r="BJ74" s="197" t="s">
        <v>683</v>
      </c>
      <c r="BK74" s="888">
        <v>0</v>
      </c>
      <c r="BL74" s="237" t="s">
        <v>776</v>
      </c>
      <c r="BM74" s="886" t="s">
        <v>775</v>
      </c>
      <c r="BN74" s="888">
        <v>0.01</v>
      </c>
      <c r="BO74" s="1163">
        <f t="shared" si="4"/>
        <v>0.5</v>
      </c>
      <c r="BP74" s="888">
        <v>0.49</v>
      </c>
      <c r="BQ74" s="237" t="s">
        <v>666</v>
      </c>
      <c r="BR74" s="197" t="s">
        <v>683</v>
      </c>
      <c r="BS74" s="888">
        <v>0</v>
      </c>
      <c r="BT74" s="237" t="s">
        <v>776</v>
      </c>
      <c r="BU74" s="886" t="s">
        <v>775</v>
      </c>
      <c r="BV74" s="888">
        <v>0.01</v>
      </c>
      <c r="BW74" s="1163">
        <f t="shared" si="5"/>
        <v>0.5</v>
      </c>
      <c r="BX74" s="206"/>
      <c r="BY74" s="1235" t="str">
        <f>IF(VLOOKUP($A74,'EZ list'!$B$4:$H$460,4,FALSE)="","","Yes")</f>
        <v>Yes</v>
      </c>
      <c r="BZ74" s="1236" t="s">
        <v>914</v>
      </c>
      <c r="CA74" s="1229">
        <v>0.65800000000000003</v>
      </c>
      <c r="CB74" s="1205" t="s">
        <v>1006</v>
      </c>
      <c r="CC74" s="1205" t="s">
        <v>666</v>
      </c>
      <c r="CD74" s="1205" t="s">
        <v>683</v>
      </c>
      <c r="CE74" s="1205">
        <v>0</v>
      </c>
      <c r="CF74" s="1205" t="s">
        <v>776</v>
      </c>
      <c r="CG74" s="1205" t="s">
        <v>775</v>
      </c>
      <c r="CH74" s="1205">
        <v>0.01</v>
      </c>
      <c r="CI74" s="1161"/>
    </row>
    <row r="75" spans="1:87" s="197" customFormat="1" ht="15.75" customHeight="1" x14ac:dyDescent="0.25">
      <c r="A75" s="886" t="s">
        <v>1241</v>
      </c>
      <c r="B75" s="886" t="s">
        <v>7063</v>
      </c>
      <c r="C75" s="1459">
        <v>0.49</v>
      </c>
      <c r="D75" s="237" t="s">
        <v>666</v>
      </c>
      <c r="E75" s="886" t="s">
        <v>665</v>
      </c>
      <c r="F75" s="237">
        <v>0</v>
      </c>
      <c r="G75" s="886" t="s">
        <v>1211</v>
      </c>
      <c r="H75" s="886" t="s">
        <v>1321</v>
      </c>
      <c r="I75" s="237">
        <v>0.01</v>
      </c>
      <c r="J75" s="1460">
        <v>0.5</v>
      </c>
      <c r="K75" s="237">
        <v>0.49</v>
      </c>
      <c r="L75" s="237" t="s">
        <v>666</v>
      </c>
      <c r="M75" s="886" t="s">
        <v>665</v>
      </c>
      <c r="N75" s="237">
        <v>0</v>
      </c>
      <c r="O75" s="886" t="s">
        <v>1211</v>
      </c>
      <c r="P75" s="886" t="s">
        <v>1321</v>
      </c>
      <c r="Q75" s="237">
        <v>0.01</v>
      </c>
      <c r="R75" s="237">
        <v>0.5</v>
      </c>
      <c r="S75" s="887">
        <v>0.49</v>
      </c>
      <c r="T75" s="886" t="s">
        <v>666</v>
      </c>
      <c r="U75" s="886" t="s">
        <v>665</v>
      </c>
      <c r="V75" s="888">
        <v>0</v>
      </c>
      <c r="W75" s="886" t="s">
        <v>1211</v>
      </c>
      <c r="X75" s="886" t="s">
        <v>1321</v>
      </c>
      <c r="Y75" s="888">
        <v>0.01</v>
      </c>
      <c r="Z75" s="889">
        <v>0.5</v>
      </c>
      <c r="AA75" s="887">
        <v>0.49</v>
      </c>
      <c r="AB75" s="886" t="s">
        <v>666</v>
      </c>
      <c r="AC75" s="886" t="s">
        <v>665</v>
      </c>
      <c r="AD75" s="888">
        <v>0</v>
      </c>
      <c r="AE75" s="886" t="s">
        <v>1211</v>
      </c>
      <c r="AF75" s="886" t="s">
        <v>1321</v>
      </c>
      <c r="AG75" s="888">
        <v>0.01</v>
      </c>
      <c r="AH75" s="889">
        <v>0.5</v>
      </c>
      <c r="AI75" s="887">
        <v>0.49</v>
      </c>
      <c r="AJ75" s="886" t="s">
        <v>666</v>
      </c>
      <c r="AK75" s="886" t="s">
        <v>665</v>
      </c>
      <c r="AL75" s="888">
        <v>0</v>
      </c>
      <c r="AM75" s="886" t="s">
        <v>1211</v>
      </c>
      <c r="AN75" s="886" t="s">
        <v>1321</v>
      </c>
      <c r="AO75" s="888">
        <v>0.01</v>
      </c>
      <c r="AP75" s="889">
        <v>0.5</v>
      </c>
      <c r="AQ75" s="887">
        <v>0.49</v>
      </c>
      <c r="AR75" s="718" t="s">
        <v>666</v>
      </c>
      <c r="AS75" s="891" t="s">
        <v>665</v>
      </c>
      <c r="AT75" s="888">
        <v>0</v>
      </c>
      <c r="AU75" s="891" t="s">
        <v>1211</v>
      </c>
      <c r="AV75" s="891" t="s">
        <v>1210</v>
      </c>
      <c r="AW75" s="888">
        <v>0.01</v>
      </c>
      <c r="AX75" s="889">
        <v>0.5</v>
      </c>
      <c r="AY75" s="893">
        <v>0.49</v>
      </c>
      <c r="AZ75" s="894" t="s">
        <v>702</v>
      </c>
      <c r="BA75" s="894" t="s">
        <v>1273</v>
      </c>
      <c r="BB75" s="893">
        <v>0</v>
      </c>
      <c r="BC75" s="894" t="s">
        <v>1211</v>
      </c>
      <c r="BD75" s="894" t="s">
        <v>1210</v>
      </c>
      <c r="BE75" s="893">
        <v>0.01</v>
      </c>
      <c r="BF75" s="1159">
        <v>0.5</v>
      </c>
      <c r="BG75" s="1158"/>
      <c r="BH75" s="888">
        <v>0.49</v>
      </c>
      <c r="BI75" s="237" t="s">
        <v>702</v>
      </c>
      <c r="BJ75" s="197" t="s">
        <v>1273</v>
      </c>
      <c r="BK75" s="888">
        <v>0</v>
      </c>
      <c r="BL75" s="237" t="s">
        <v>701</v>
      </c>
      <c r="BM75" s="886" t="s">
        <v>700</v>
      </c>
      <c r="BN75" s="888">
        <v>0.01</v>
      </c>
      <c r="BO75" s="1163">
        <v>0.5</v>
      </c>
      <c r="BP75" s="888">
        <v>0.49</v>
      </c>
      <c r="BQ75" s="237" t="s">
        <v>702</v>
      </c>
      <c r="BR75" s="197" t="s">
        <v>1273</v>
      </c>
      <c r="BS75" s="888">
        <v>0</v>
      </c>
      <c r="BT75" s="237" t="s">
        <v>701</v>
      </c>
      <c r="BU75" s="886" t="s">
        <v>700</v>
      </c>
      <c r="BV75" s="888">
        <v>0.01</v>
      </c>
      <c r="BW75" s="1163">
        <v>0.5</v>
      </c>
      <c r="BX75" s="206"/>
      <c r="BY75" s="1235" t="str">
        <f>IF(VLOOKUP($A75,'EZ list'!$B$4:$H$460,4,FALSE)="","","Yes")</f>
        <v>Yes</v>
      </c>
      <c r="BZ75" s="1236" t="s">
        <v>914</v>
      </c>
      <c r="CA75" s="1229">
        <v>0.67600000000000005</v>
      </c>
      <c r="CB75" s="1205" t="s">
        <v>1006</v>
      </c>
      <c r="CC75" s="1205" t="s">
        <v>666</v>
      </c>
      <c r="CD75" s="1205" t="s">
        <v>665</v>
      </c>
      <c r="CE75" s="1205">
        <v>0</v>
      </c>
      <c r="CF75" s="1205" t="s">
        <v>701</v>
      </c>
      <c r="CG75" s="1205" t="s">
        <v>700</v>
      </c>
      <c r="CH75" s="1205">
        <v>0.01</v>
      </c>
      <c r="CI75" s="1161"/>
    </row>
    <row r="76" spans="1:87" s="197" customFormat="1" ht="15.75" customHeight="1" x14ac:dyDescent="0.25">
      <c r="A76" s="886" t="s">
        <v>228</v>
      </c>
      <c r="B76" s="886" t="s">
        <v>227</v>
      </c>
      <c r="C76" s="1459">
        <v>0.4</v>
      </c>
      <c r="D76" s="237" t="s">
        <v>739</v>
      </c>
      <c r="E76" s="886" t="s">
        <v>738</v>
      </c>
      <c r="F76" s="237">
        <v>0.09</v>
      </c>
      <c r="G76" s="886" t="s">
        <v>737</v>
      </c>
      <c r="H76" s="886" t="s">
        <v>736</v>
      </c>
      <c r="I76" s="237">
        <v>0.01</v>
      </c>
      <c r="J76" s="1460">
        <v>0.5</v>
      </c>
      <c r="K76" s="237">
        <v>0.4</v>
      </c>
      <c r="L76" s="237" t="s">
        <v>739</v>
      </c>
      <c r="M76" s="886" t="s">
        <v>738</v>
      </c>
      <c r="N76" s="237">
        <v>0.09</v>
      </c>
      <c r="O76" s="886" t="s">
        <v>737</v>
      </c>
      <c r="P76" s="886" t="s">
        <v>736</v>
      </c>
      <c r="Q76" s="237">
        <v>0.01</v>
      </c>
      <c r="R76" s="237">
        <v>0.5</v>
      </c>
      <c r="S76" s="887">
        <v>0.4</v>
      </c>
      <c r="T76" s="886" t="s">
        <v>739</v>
      </c>
      <c r="U76" s="886" t="s">
        <v>738</v>
      </c>
      <c r="V76" s="888">
        <v>0.09</v>
      </c>
      <c r="W76" s="886" t="s">
        <v>737</v>
      </c>
      <c r="X76" s="886" t="s">
        <v>736</v>
      </c>
      <c r="Y76" s="888">
        <v>0.01</v>
      </c>
      <c r="Z76" s="889">
        <v>0.5</v>
      </c>
      <c r="AA76" s="887">
        <v>0.4</v>
      </c>
      <c r="AB76" s="886" t="s">
        <v>739</v>
      </c>
      <c r="AC76" s="886" t="s">
        <v>738</v>
      </c>
      <c r="AD76" s="888">
        <v>0.09</v>
      </c>
      <c r="AE76" s="886" t="s">
        <v>737</v>
      </c>
      <c r="AF76" s="886" t="s">
        <v>736</v>
      </c>
      <c r="AG76" s="888">
        <v>0.01</v>
      </c>
      <c r="AH76" s="889">
        <v>0.5</v>
      </c>
      <c r="AI76" s="887">
        <v>0.4</v>
      </c>
      <c r="AJ76" s="886" t="s">
        <v>739</v>
      </c>
      <c r="AK76" s="886" t="s">
        <v>738</v>
      </c>
      <c r="AL76" s="888">
        <v>0.09</v>
      </c>
      <c r="AM76" s="886" t="s">
        <v>737</v>
      </c>
      <c r="AN76" s="886" t="s">
        <v>736</v>
      </c>
      <c r="AO76" s="888">
        <v>0.01</v>
      </c>
      <c r="AP76" s="889">
        <v>0.5</v>
      </c>
      <c r="AQ76" s="887">
        <v>0.4</v>
      </c>
      <c r="AR76" s="718" t="s">
        <v>739</v>
      </c>
      <c r="AS76" s="891" t="s">
        <v>738</v>
      </c>
      <c r="AT76" s="888">
        <v>0.09</v>
      </c>
      <c r="AU76" s="891" t="s">
        <v>737</v>
      </c>
      <c r="AV76" s="891" t="s">
        <v>736</v>
      </c>
      <c r="AW76" s="888">
        <v>0.01</v>
      </c>
      <c r="AX76" s="889">
        <v>0.5</v>
      </c>
      <c r="AY76" s="893">
        <v>0.4</v>
      </c>
      <c r="AZ76" s="894" t="s">
        <v>739</v>
      </c>
      <c r="BA76" s="894" t="s">
        <v>738</v>
      </c>
      <c r="BB76" s="893">
        <v>0.59</v>
      </c>
      <c r="BC76" s="894" t="s">
        <v>737</v>
      </c>
      <c r="BD76" s="894" t="s">
        <v>736</v>
      </c>
      <c r="BE76" s="893">
        <v>0.01</v>
      </c>
      <c r="BF76" s="1159">
        <f t="shared" si="3"/>
        <v>1</v>
      </c>
      <c r="BG76" s="1158"/>
      <c r="BH76" s="888">
        <v>0.4</v>
      </c>
      <c r="BI76" s="237" t="s">
        <v>739</v>
      </c>
      <c r="BJ76" s="197" t="s">
        <v>738</v>
      </c>
      <c r="BK76" s="888">
        <v>0.09</v>
      </c>
      <c r="BL76" s="237" t="s">
        <v>737</v>
      </c>
      <c r="BM76" s="886" t="s">
        <v>736</v>
      </c>
      <c r="BN76" s="888">
        <v>0.01</v>
      </c>
      <c r="BO76" s="1163">
        <f t="shared" si="4"/>
        <v>0.5</v>
      </c>
      <c r="BP76" s="888">
        <v>0.4</v>
      </c>
      <c r="BQ76" s="237" t="s">
        <v>739</v>
      </c>
      <c r="BR76" s="197" t="s">
        <v>738</v>
      </c>
      <c r="BS76" s="888">
        <v>0.09</v>
      </c>
      <c r="BT76" s="237" t="s">
        <v>737</v>
      </c>
      <c r="BU76" s="886" t="s">
        <v>736</v>
      </c>
      <c r="BV76" s="888">
        <v>0.01</v>
      </c>
      <c r="BW76" s="1163">
        <f t="shared" si="5"/>
        <v>0.5</v>
      </c>
      <c r="BX76" s="206"/>
      <c r="BY76" s="1235" t="str">
        <f>IF(VLOOKUP($A76,'EZ list'!$B$4:$H$460,4,FALSE)="","","Yes")</f>
        <v/>
      </c>
      <c r="BZ76" s="1236" t="s">
        <v>913</v>
      </c>
      <c r="CA76" s="1229">
        <v>0.65600000000000003</v>
      </c>
      <c r="CB76" s="1205" t="s">
        <v>1006</v>
      </c>
      <c r="CC76" s="1205" t="s">
        <v>739</v>
      </c>
      <c r="CD76" s="1205" t="s">
        <v>738</v>
      </c>
      <c r="CE76" s="1205">
        <v>0.59</v>
      </c>
      <c r="CF76" s="1205" t="s">
        <v>737</v>
      </c>
      <c r="CG76" s="1205" t="s">
        <v>736</v>
      </c>
      <c r="CH76" s="1205">
        <v>0.01</v>
      </c>
      <c r="CI76" s="1161"/>
    </row>
    <row r="77" spans="1:87" s="197" customFormat="1" ht="15.75" customHeight="1" x14ac:dyDescent="0.25">
      <c r="A77" s="886" t="s">
        <v>230</v>
      </c>
      <c r="B77" s="886" t="s">
        <v>229</v>
      </c>
      <c r="C77" s="1459">
        <v>0.99</v>
      </c>
      <c r="D77" s="237" t="s">
        <v>666</v>
      </c>
      <c r="E77" s="886" t="s">
        <v>683</v>
      </c>
      <c r="F77" s="237">
        <v>0</v>
      </c>
      <c r="G77" s="886" t="s">
        <v>682</v>
      </c>
      <c r="H77" s="886" t="s">
        <v>681</v>
      </c>
      <c r="I77" s="237">
        <v>0.01</v>
      </c>
      <c r="J77" s="1460">
        <v>1</v>
      </c>
      <c r="K77" s="237">
        <v>0.99</v>
      </c>
      <c r="L77" s="237" t="s">
        <v>666</v>
      </c>
      <c r="M77" s="886" t="s">
        <v>683</v>
      </c>
      <c r="N77" s="237">
        <v>0</v>
      </c>
      <c r="O77" s="886" t="s">
        <v>682</v>
      </c>
      <c r="P77" s="886" t="s">
        <v>681</v>
      </c>
      <c r="Q77" s="237">
        <v>0.01</v>
      </c>
      <c r="R77" s="237">
        <v>1</v>
      </c>
      <c r="S77" s="887">
        <v>0.99</v>
      </c>
      <c r="T77" s="886" t="s">
        <v>666</v>
      </c>
      <c r="U77" s="886" t="s">
        <v>683</v>
      </c>
      <c r="V77" s="888">
        <v>0</v>
      </c>
      <c r="W77" s="886" t="s">
        <v>682</v>
      </c>
      <c r="X77" s="886" t="s">
        <v>681</v>
      </c>
      <c r="Y77" s="888">
        <v>0.01</v>
      </c>
      <c r="Z77" s="889">
        <v>1</v>
      </c>
      <c r="AA77" s="887">
        <v>0.99</v>
      </c>
      <c r="AB77" s="886" t="s">
        <v>666</v>
      </c>
      <c r="AC77" s="886" t="s">
        <v>683</v>
      </c>
      <c r="AD77" s="888">
        <v>0</v>
      </c>
      <c r="AE77" s="886" t="s">
        <v>682</v>
      </c>
      <c r="AF77" s="886" t="s">
        <v>681</v>
      </c>
      <c r="AG77" s="888">
        <v>0.01</v>
      </c>
      <c r="AH77" s="889">
        <v>1</v>
      </c>
      <c r="AI77" s="887">
        <v>0.99</v>
      </c>
      <c r="AJ77" s="886" t="s">
        <v>666</v>
      </c>
      <c r="AK77" s="886" t="s">
        <v>683</v>
      </c>
      <c r="AL77" s="888">
        <v>0</v>
      </c>
      <c r="AM77" s="886" t="s">
        <v>682</v>
      </c>
      <c r="AN77" s="886" t="s">
        <v>681</v>
      </c>
      <c r="AO77" s="888">
        <v>0.01</v>
      </c>
      <c r="AP77" s="889">
        <v>1</v>
      </c>
      <c r="AQ77" s="887">
        <v>0.99</v>
      </c>
      <c r="AR77" s="718" t="s">
        <v>666</v>
      </c>
      <c r="AS77" s="891" t="s">
        <v>683</v>
      </c>
      <c r="AT77" s="888">
        <v>0</v>
      </c>
      <c r="AU77" s="891" t="s">
        <v>682</v>
      </c>
      <c r="AV77" s="891" t="s">
        <v>681</v>
      </c>
      <c r="AW77" s="888">
        <v>0.01</v>
      </c>
      <c r="AX77" s="889">
        <v>1</v>
      </c>
      <c r="AY77" s="893">
        <v>0.99</v>
      </c>
      <c r="AZ77" s="894" t="s">
        <v>666</v>
      </c>
      <c r="BA77" s="894" t="s">
        <v>683</v>
      </c>
      <c r="BB77" s="893">
        <v>0</v>
      </c>
      <c r="BC77" s="894" t="s">
        <v>682</v>
      </c>
      <c r="BD77" s="894" t="s">
        <v>681</v>
      </c>
      <c r="BE77" s="893">
        <v>0.01</v>
      </c>
      <c r="BF77" s="1159">
        <f t="shared" si="3"/>
        <v>1</v>
      </c>
      <c r="BG77" s="1158"/>
      <c r="BH77" s="888">
        <v>0.99</v>
      </c>
      <c r="BI77" s="237" t="s">
        <v>666</v>
      </c>
      <c r="BJ77" s="197" t="s">
        <v>683</v>
      </c>
      <c r="BK77" s="888">
        <v>0</v>
      </c>
      <c r="BL77" s="237" t="s">
        <v>682</v>
      </c>
      <c r="BM77" s="886" t="s">
        <v>681</v>
      </c>
      <c r="BN77" s="888">
        <v>0.01</v>
      </c>
      <c r="BO77" s="1163">
        <f t="shared" si="4"/>
        <v>1</v>
      </c>
      <c r="BP77" s="888">
        <v>0.49</v>
      </c>
      <c r="BQ77" s="237" t="s">
        <v>666</v>
      </c>
      <c r="BR77" s="197" t="s">
        <v>683</v>
      </c>
      <c r="BS77" s="888">
        <v>0</v>
      </c>
      <c r="BT77" s="237" t="s">
        <v>682</v>
      </c>
      <c r="BU77" s="886" t="s">
        <v>681</v>
      </c>
      <c r="BV77" s="888">
        <v>0.01</v>
      </c>
      <c r="BW77" s="1163">
        <f t="shared" si="5"/>
        <v>0.5</v>
      </c>
      <c r="BX77" s="206"/>
      <c r="BY77" s="1235" t="str">
        <f>IF(VLOOKUP($A77,'EZ list'!$B$4:$H$460,4,FALSE)="","","Yes")</f>
        <v>Yes</v>
      </c>
      <c r="BZ77" s="1236" t="s">
        <v>914</v>
      </c>
      <c r="CA77" s="1229">
        <v>0.66300000000000003</v>
      </c>
      <c r="CB77" s="1205" t="s">
        <v>1006</v>
      </c>
      <c r="CC77" s="1205" t="s">
        <v>666</v>
      </c>
      <c r="CD77" s="1205" t="s">
        <v>683</v>
      </c>
      <c r="CE77" s="1205">
        <v>0</v>
      </c>
      <c r="CF77" s="1205" t="s">
        <v>682</v>
      </c>
      <c r="CG77" s="1205" t="s">
        <v>681</v>
      </c>
      <c r="CH77" s="1205">
        <v>0.01</v>
      </c>
      <c r="CI77" s="1161"/>
    </row>
    <row r="78" spans="1:87" s="197" customFormat="1" ht="15.75" customHeight="1" x14ac:dyDescent="0.25">
      <c r="A78" s="886" t="s">
        <v>232</v>
      </c>
      <c r="B78" s="886" t="s">
        <v>231</v>
      </c>
      <c r="C78" s="1459">
        <v>0.49</v>
      </c>
      <c r="D78" s="237" t="s">
        <v>666</v>
      </c>
      <c r="E78" s="886" t="s">
        <v>665</v>
      </c>
      <c r="F78" s="237">
        <v>0</v>
      </c>
      <c r="G78" s="886" t="s">
        <v>821</v>
      </c>
      <c r="H78" s="886" t="s">
        <v>820</v>
      </c>
      <c r="I78" s="237">
        <v>0.01</v>
      </c>
      <c r="J78" s="1460">
        <v>0.5</v>
      </c>
      <c r="K78" s="237">
        <v>0.49</v>
      </c>
      <c r="L78" s="237" t="s">
        <v>666</v>
      </c>
      <c r="M78" s="886" t="s">
        <v>665</v>
      </c>
      <c r="N78" s="237">
        <v>0</v>
      </c>
      <c r="O78" s="886" t="s">
        <v>821</v>
      </c>
      <c r="P78" s="886" t="s">
        <v>820</v>
      </c>
      <c r="Q78" s="237">
        <v>0.01</v>
      </c>
      <c r="R78" s="237">
        <v>0.5</v>
      </c>
      <c r="S78" s="887">
        <v>0.49</v>
      </c>
      <c r="T78" s="886" t="s">
        <v>666</v>
      </c>
      <c r="U78" s="886" t="s">
        <v>665</v>
      </c>
      <c r="V78" s="888">
        <v>0</v>
      </c>
      <c r="W78" s="886" t="s">
        <v>821</v>
      </c>
      <c r="X78" s="886" t="s">
        <v>820</v>
      </c>
      <c r="Y78" s="888">
        <v>0.01</v>
      </c>
      <c r="Z78" s="889">
        <v>0.5</v>
      </c>
      <c r="AA78" s="887">
        <v>0.49</v>
      </c>
      <c r="AB78" s="886" t="s">
        <v>666</v>
      </c>
      <c r="AC78" s="886" t="s">
        <v>665</v>
      </c>
      <c r="AD78" s="888">
        <v>0</v>
      </c>
      <c r="AE78" s="886" t="s">
        <v>821</v>
      </c>
      <c r="AF78" s="886" t="s">
        <v>820</v>
      </c>
      <c r="AG78" s="888">
        <v>0.01</v>
      </c>
      <c r="AH78" s="889">
        <v>0.5</v>
      </c>
      <c r="AI78" s="887">
        <v>0.49</v>
      </c>
      <c r="AJ78" s="886" t="s">
        <v>666</v>
      </c>
      <c r="AK78" s="886" t="s">
        <v>665</v>
      </c>
      <c r="AL78" s="888">
        <v>0</v>
      </c>
      <c r="AM78" s="886" t="s">
        <v>821</v>
      </c>
      <c r="AN78" s="886" t="s">
        <v>820</v>
      </c>
      <c r="AO78" s="888">
        <v>0.01</v>
      </c>
      <c r="AP78" s="889">
        <v>0.5</v>
      </c>
      <c r="AQ78" s="887">
        <v>0.49</v>
      </c>
      <c r="AR78" s="718" t="s">
        <v>666</v>
      </c>
      <c r="AS78" s="891" t="s">
        <v>665</v>
      </c>
      <c r="AT78" s="888">
        <v>0</v>
      </c>
      <c r="AU78" s="891" t="s">
        <v>821</v>
      </c>
      <c r="AV78" s="891" t="s">
        <v>820</v>
      </c>
      <c r="AW78" s="888">
        <v>0.01</v>
      </c>
      <c r="AX78" s="889">
        <v>0.5</v>
      </c>
      <c r="AY78" s="893">
        <v>0.49</v>
      </c>
      <c r="AZ78" s="894" t="s">
        <v>666</v>
      </c>
      <c r="BA78" s="894" t="s">
        <v>665</v>
      </c>
      <c r="BB78" s="893">
        <v>0</v>
      </c>
      <c r="BC78" s="894" t="s">
        <v>821</v>
      </c>
      <c r="BD78" s="894" t="s">
        <v>820</v>
      </c>
      <c r="BE78" s="893">
        <v>0.01</v>
      </c>
      <c r="BF78" s="1159">
        <f t="shared" si="3"/>
        <v>0.5</v>
      </c>
      <c r="BG78" s="1158"/>
      <c r="BH78" s="888">
        <v>0.49</v>
      </c>
      <c r="BI78" s="237" t="s">
        <v>666</v>
      </c>
      <c r="BJ78" s="197" t="s">
        <v>665</v>
      </c>
      <c r="BK78" s="888">
        <v>0</v>
      </c>
      <c r="BL78" s="237" t="s">
        <v>821</v>
      </c>
      <c r="BM78" s="886" t="s">
        <v>820</v>
      </c>
      <c r="BN78" s="888">
        <v>0.01</v>
      </c>
      <c r="BO78" s="1163">
        <f t="shared" si="4"/>
        <v>0.5</v>
      </c>
      <c r="BP78" s="888">
        <v>0.49</v>
      </c>
      <c r="BQ78" s="237" t="s">
        <v>666</v>
      </c>
      <c r="BR78" s="197" t="s">
        <v>665</v>
      </c>
      <c r="BS78" s="888">
        <v>0</v>
      </c>
      <c r="BT78" s="237" t="s">
        <v>821</v>
      </c>
      <c r="BU78" s="886" t="s">
        <v>820</v>
      </c>
      <c r="BV78" s="888">
        <v>0.01</v>
      </c>
      <c r="BW78" s="1163">
        <f t="shared" si="5"/>
        <v>0.5</v>
      </c>
      <c r="BX78" s="206"/>
      <c r="BY78" s="1235" t="str">
        <f>IF(VLOOKUP($A78,'EZ list'!$B$4:$H$460,4,FALSE)="","","Yes")</f>
        <v>Yes</v>
      </c>
      <c r="BZ78" s="1236" t="s">
        <v>914</v>
      </c>
      <c r="CA78" s="1229">
        <v>0.64900000000000002</v>
      </c>
      <c r="CB78" s="1205" t="s">
        <v>1006</v>
      </c>
      <c r="CC78" s="1205" t="s">
        <v>666</v>
      </c>
      <c r="CD78" s="1205" t="s">
        <v>665</v>
      </c>
      <c r="CE78" s="1205">
        <v>0</v>
      </c>
      <c r="CF78" s="1205" t="s">
        <v>821</v>
      </c>
      <c r="CG78" s="1205" t="s">
        <v>820</v>
      </c>
      <c r="CH78" s="1205">
        <v>0.01</v>
      </c>
      <c r="CI78" s="1161"/>
    </row>
    <row r="79" spans="1:87" s="197" customFormat="1" ht="15.75" customHeight="1" x14ac:dyDescent="0.25">
      <c r="A79" s="886" t="s">
        <v>234</v>
      </c>
      <c r="B79" s="886" t="s">
        <v>233</v>
      </c>
      <c r="C79" s="1459">
        <v>0.3</v>
      </c>
      <c r="D79" s="237" t="s">
        <v>704</v>
      </c>
      <c r="E79" s="886" t="s">
        <v>703</v>
      </c>
      <c r="F79" s="237">
        <v>0.37</v>
      </c>
      <c r="G79" s="886" t="s">
        <v>666</v>
      </c>
      <c r="H79" s="886" t="s">
        <v>666</v>
      </c>
      <c r="I79" s="237">
        <v>0</v>
      </c>
      <c r="J79" s="1460">
        <v>0.66999999999999993</v>
      </c>
      <c r="K79" s="237">
        <v>0.3</v>
      </c>
      <c r="L79" s="237" t="s">
        <v>704</v>
      </c>
      <c r="M79" s="886" t="s">
        <v>703</v>
      </c>
      <c r="N79" s="237">
        <v>0.37</v>
      </c>
      <c r="O79" s="886" t="s">
        <v>666</v>
      </c>
      <c r="P79" s="886" t="s">
        <v>666</v>
      </c>
      <c r="Q79" s="237">
        <v>0</v>
      </c>
      <c r="R79" s="237">
        <v>0.66999999999999993</v>
      </c>
      <c r="S79" s="887">
        <v>0.3</v>
      </c>
      <c r="T79" s="886" t="s">
        <v>704</v>
      </c>
      <c r="U79" s="886" t="s">
        <v>703</v>
      </c>
      <c r="V79" s="888">
        <v>0.37</v>
      </c>
      <c r="W79" s="886" t="s">
        <v>666</v>
      </c>
      <c r="X79" s="886" t="s">
        <v>666</v>
      </c>
      <c r="Y79" s="888">
        <v>0</v>
      </c>
      <c r="Z79" s="889">
        <v>0.66999999999999993</v>
      </c>
      <c r="AA79" s="887">
        <v>0.3</v>
      </c>
      <c r="AB79" s="886" t="s">
        <v>704</v>
      </c>
      <c r="AC79" s="886" t="s">
        <v>703</v>
      </c>
      <c r="AD79" s="888">
        <v>0.37</v>
      </c>
      <c r="AE79" s="886" t="s">
        <v>666</v>
      </c>
      <c r="AF79" s="886" t="s">
        <v>666</v>
      </c>
      <c r="AG79" s="888">
        <v>0</v>
      </c>
      <c r="AH79" s="889">
        <v>0.66999999999999993</v>
      </c>
      <c r="AI79" s="887">
        <v>0.3</v>
      </c>
      <c r="AJ79" s="886" t="s">
        <v>704</v>
      </c>
      <c r="AK79" s="886" t="s">
        <v>703</v>
      </c>
      <c r="AL79" s="888">
        <v>0.37</v>
      </c>
      <c r="AM79" s="886" t="s">
        <v>666</v>
      </c>
      <c r="AN79" s="886" t="s">
        <v>666</v>
      </c>
      <c r="AO79" s="888">
        <v>0</v>
      </c>
      <c r="AP79" s="889">
        <v>0.66999999999999993</v>
      </c>
      <c r="AQ79" s="887">
        <v>0.48</v>
      </c>
      <c r="AR79" s="718" t="s">
        <v>704</v>
      </c>
      <c r="AS79" s="891" t="s">
        <v>703</v>
      </c>
      <c r="AT79" s="888">
        <v>0.27</v>
      </c>
      <c r="AU79" s="891" t="s">
        <v>666</v>
      </c>
      <c r="AV79" s="891" t="s">
        <v>666</v>
      </c>
      <c r="AW79" s="888">
        <v>0</v>
      </c>
      <c r="AX79" s="889">
        <v>0.75</v>
      </c>
      <c r="AY79" s="893">
        <v>0.64</v>
      </c>
      <c r="AZ79" s="894" t="s">
        <v>704</v>
      </c>
      <c r="BA79" s="894" t="s">
        <v>703</v>
      </c>
      <c r="BB79" s="893">
        <v>0.36</v>
      </c>
      <c r="BC79" s="894" t="s">
        <v>666</v>
      </c>
      <c r="BD79" s="894" t="s">
        <v>666</v>
      </c>
      <c r="BE79" s="893">
        <v>0</v>
      </c>
      <c r="BF79" s="1159">
        <f t="shared" si="3"/>
        <v>1</v>
      </c>
      <c r="BG79" s="1158"/>
      <c r="BH79" s="888">
        <v>0.3</v>
      </c>
      <c r="BI79" s="237" t="s">
        <v>704</v>
      </c>
      <c r="BJ79" s="197" t="s">
        <v>703</v>
      </c>
      <c r="BK79" s="888">
        <v>0.37</v>
      </c>
      <c r="BL79" s="237" t="s">
        <v>666</v>
      </c>
      <c r="BM79" s="886" t="s">
        <v>666</v>
      </c>
      <c r="BN79" s="888">
        <v>0</v>
      </c>
      <c r="BO79" s="1163">
        <f t="shared" si="4"/>
        <v>0.66999999999999993</v>
      </c>
      <c r="BP79" s="888">
        <v>0.3</v>
      </c>
      <c r="BQ79" s="237" t="s">
        <v>704</v>
      </c>
      <c r="BR79" s="197" t="s">
        <v>703</v>
      </c>
      <c r="BS79" s="888">
        <v>0.2</v>
      </c>
      <c r="BT79" s="237" t="s">
        <v>666</v>
      </c>
      <c r="BU79" s="886" t="s">
        <v>666</v>
      </c>
      <c r="BV79" s="888">
        <v>0</v>
      </c>
      <c r="BW79" s="1163">
        <f t="shared" si="5"/>
        <v>0.5</v>
      </c>
      <c r="BX79" s="206"/>
      <c r="BY79" s="1235" t="str">
        <f>IF(VLOOKUP($A79,'EZ list'!$B$4:$H$460,4,FALSE)="","","Yes")</f>
        <v/>
      </c>
      <c r="BZ79" s="1236" t="s">
        <v>914</v>
      </c>
      <c r="CA79" s="1229">
        <v>0.76200000000000001</v>
      </c>
      <c r="CB79" s="1205" t="s">
        <v>1006</v>
      </c>
      <c r="CC79" s="1205" t="s">
        <v>704</v>
      </c>
      <c r="CD79" s="1205" t="s">
        <v>703</v>
      </c>
      <c r="CE79" s="1205">
        <v>0.2</v>
      </c>
      <c r="CF79" s="1205" t="s">
        <v>666</v>
      </c>
      <c r="CG79" s="1205" t="s">
        <v>666</v>
      </c>
      <c r="CH79" s="1205">
        <v>0</v>
      </c>
      <c r="CI79" s="1161"/>
    </row>
    <row r="80" spans="1:87" s="197" customFormat="1" ht="15.75" customHeight="1" x14ac:dyDescent="0.25">
      <c r="A80" s="886" t="s">
        <v>236</v>
      </c>
      <c r="B80" s="886" t="s">
        <v>235</v>
      </c>
      <c r="C80" s="1459">
        <v>0.4</v>
      </c>
      <c r="D80" s="237" t="s">
        <v>773</v>
      </c>
      <c r="E80" s="886" t="s">
        <v>772</v>
      </c>
      <c r="F80" s="237">
        <v>0.09</v>
      </c>
      <c r="G80" s="886" t="s">
        <v>771</v>
      </c>
      <c r="H80" s="886" t="s">
        <v>770</v>
      </c>
      <c r="I80" s="237">
        <v>0.01</v>
      </c>
      <c r="J80" s="1460">
        <v>0.5</v>
      </c>
      <c r="K80" s="237">
        <v>0.4</v>
      </c>
      <c r="L80" s="237" t="s">
        <v>773</v>
      </c>
      <c r="M80" s="886" t="s">
        <v>772</v>
      </c>
      <c r="N80" s="237">
        <v>0.09</v>
      </c>
      <c r="O80" s="886" t="s">
        <v>771</v>
      </c>
      <c r="P80" s="886" t="s">
        <v>770</v>
      </c>
      <c r="Q80" s="237">
        <v>0.01</v>
      </c>
      <c r="R80" s="237">
        <v>0.5</v>
      </c>
      <c r="S80" s="887">
        <v>0.4</v>
      </c>
      <c r="T80" s="886" t="s">
        <v>773</v>
      </c>
      <c r="U80" s="886" t="s">
        <v>772</v>
      </c>
      <c r="V80" s="888">
        <v>0.09</v>
      </c>
      <c r="W80" s="886" t="s">
        <v>771</v>
      </c>
      <c r="X80" s="886" t="s">
        <v>770</v>
      </c>
      <c r="Y80" s="888">
        <v>0.01</v>
      </c>
      <c r="Z80" s="889">
        <v>0.5</v>
      </c>
      <c r="AA80" s="887">
        <v>0.4</v>
      </c>
      <c r="AB80" s="886" t="s">
        <v>773</v>
      </c>
      <c r="AC80" s="886" t="s">
        <v>772</v>
      </c>
      <c r="AD80" s="888">
        <v>0.09</v>
      </c>
      <c r="AE80" s="886" t="s">
        <v>771</v>
      </c>
      <c r="AF80" s="886" t="s">
        <v>770</v>
      </c>
      <c r="AG80" s="888">
        <v>0.01</v>
      </c>
      <c r="AH80" s="889">
        <v>0.5</v>
      </c>
      <c r="AI80" s="887">
        <v>0.4</v>
      </c>
      <c r="AJ80" s="886" t="s">
        <v>773</v>
      </c>
      <c r="AK80" s="886" t="s">
        <v>772</v>
      </c>
      <c r="AL80" s="888">
        <v>0.09</v>
      </c>
      <c r="AM80" s="886" t="s">
        <v>771</v>
      </c>
      <c r="AN80" s="886" t="s">
        <v>770</v>
      </c>
      <c r="AO80" s="888">
        <v>0.01</v>
      </c>
      <c r="AP80" s="889">
        <v>0.5</v>
      </c>
      <c r="AQ80" s="887">
        <v>0.4</v>
      </c>
      <c r="AR80" s="718" t="s">
        <v>773</v>
      </c>
      <c r="AS80" s="891" t="s">
        <v>772</v>
      </c>
      <c r="AT80" s="888">
        <v>0.09</v>
      </c>
      <c r="AU80" s="891" t="s">
        <v>771</v>
      </c>
      <c r="AV80" s="891" t="s">
        <v>770</v>
      </c>
      <c r="AW80" s="888">
        <v>0.01</v>
      </c>
      <c r="AX80" s="889">
        <v>0.5</v>
      </c>
      <c r="AY80" s="893">
        <v>0.4</v>
      </c>
      <c r="AZ80" s="894" t="s">
        <v>773</v>
      </c>
      <c r="BA80" s="894" t="s">
        <v>772</v>
      </c>
      <c r="BB80" s="893">
        <v>0.09</v>
      </c>
      <c r="BC80" s="894" t="s">
        <v>771</v>
      </c>
      <c r="BD80" s="894" t="s">
        <v>770</v>
      </c>
      <c r="BE80" s="893">
        <v>0.01</v>
      </c>
      <c r="BF80" s="1159">
        <f t="shared" si="3"/>
        <v>0.5</v>
      </c>
      <c r="BG80" s="1158"/>
      <c r="BH80" s="888">
        <v>0.4</v>
      </c>
      <c r="BI80" s="237" t="s">
        <v>773</v>
      </c>
      <c r="BJ80" s="197" t="s">
        <v>772</v>
      </c>
      <c r="BK80" s="888">
        <v>0.09</v>
      </c>
      <c r="BL80" s="237" t="s">
        <v>771</v>
      </c>
      <c r="BM80" s="886" t="s">
        <v>770</v>
      </c>
      <c r="BN80" s="888">
        <v>0.01</v>
      </c>
      <c r="BO80" s="1163">
        <f t="shared" si="4"/>
        <v>0.5</v>
      </c>
      <c r="BP80" s="888">
        <v>0.4</v>
      </c>
      <c r="BQ80" s="237" t="s">
        <v>773</v>
      </c>
      <c r="BR80" s="197" t="s">
        <v>772</v>
      </c>
      <c r="BS80" s="888">
        <v>0.09</v>
      </c>
      <c r="BT80" s="237" t="s">
        <v>771</v>
      </c>
      <c r="BU80" s="886" t="s">
        <v>770</v>
      </c>
      <c r="BV80" s="888">
        <v>0.01</v>
      </c>
      <c r="BW80" s="1163">
        <f t="shared" si="5"/>
        <v>0.5</v>
      </c>
      <c r="BX80" s="206"/>
      <c r="BY80" s="1235" t="str">
        <f>IF(VLOOKUP($A80,'EZ list'!$B$4:$H$460,4,FALSE)="","","Yes")</f>
        <v>Yes</v>
      </c>
      <c r="BZ80" s="1236" t="s">
        <v>913</v>
      </c>
      <c r="CA80" s="1229">
        <v>0.70199999999999996</v>
      </c>
      <c r="CB80" s="1205" t="s">
        <v>1006</v>
      </c>
      <c r="CC80" s="1205" t="s">
        <v>773</v>
      </c>
      <c r="CD80" s="1205" t="s">
        <v>772</v>
      </c>
      <c r="CE80" s="1205">
        <v>0.59</v>
      </c>
      <c r="CF80" s="1205" t="s">
        <v>771</v>
      </c>
      <c r="CG80" s="1205" t="s">
        <v>770</v>
      </c>
      <c r="CH80" s="1205">
        <v>0.01</v>
      </c>
      <c r="CI80" s="1161"/>
    </row>
    <row r="81" spans="1:87" s="197" customFormat="1" ht="15.75" customHeight="1" x14ac:dyDescent="0.25">
      <c r="A81" s="886" t="s">
        <v>238</v>
      </c>
      <c r="B81" s="886" t="s">
        <v>237</v>
      </c>
      <c r="C81" s="1459">
        <v>0.4</v>
      </c>
      <c r="D81" s="237" t="s">
        <v>713</v>
      </c>
      <c r="E81" s="886" t="s">
        <v>712</v>
      </c>
      <c r="F81" s="237">
        <v>0.09</v>
      </c>
      <c r="G81" s="886" t="s">
        <v>706</v>
      </c>
      <c r="H81" s="886" t="s">
        <v>705</v>
      </c>
      <c r="I81" s="237">
        <v>0.01</v>
      </c>
      <c r="J81" s="1460">
        <v>0.5</v>
      </c>
      <c r="K81" s="237">
        <v>0.4</v>
      </c>
      <c r="L81" s="237" t="s">
        <v>713</v>
      </c>
      <c r="M81" s="886" t="s">
        <v>712</v>
      </c>
      <c r="N81" s="237">
        <v>0.09</v>
      </c>
      <c r="O81" s="886" t="s">
        <v>706</v>
      </c>
      <c r="P81" s="886" t="s">
        <v>705</v>
      </c>
      <c r="Q81" s="237">
        <v>0.01</v>
      </c>
      <c r="R81" s="237">
        <v>0.5</v>
      </c>
      <c r="S81" s="887">
        <v>0.4</v>
      </c>
      <c r="T81" s="886" t="s">
        <v>713</v>
      </c>
      <c r="U81" s="886" t="s">
        <v>712</v>
      </c>
      <c r="V81" s="888">
        <v>0.09</v>
      </c>
      <c r="W81" s="886" t="s">
        <v>706</v>
      </c>
      <c r="X81" s="886" t="s">
        <v>705</v>
      </c>
      <c r="Y81" s="888">
        <v>0.01</v>
      </c>
      <c r="Z81" s="889">
        <v>0.5</v>
      </c>
      <c r="AA81" s="887">
        <v>0.4</v>
      </c>
      <c r="AB81" s="886" t="s">
        <v>713</v>
      </c>
      <c r="AC81" s="886" t="s">
        <v>712</v>
      </c>
      <c r="AD81" s="888">
        <v>0.09</v>
      </c>
      <c r="AE81" s="886" t="s">
        <v>706</v>
      </c>
      <c r="AF81" s="886" t="s">
        <v>705</v>
      </c>
      <c r="AG81" s="888">
        <v>0.01</v>
      </c>
      <c r="AH81" s="889">
        <v>0.5</v>
      </c>
      <c r="AI81" s="887">
        <v>0.4</v>
      </c>
      <c r="AJ81" s="886" t="s">
        <v>713</v>
      </c>
      <c r="AK81" s="886" t="s">
        <v>712</v>
      </c>
      <c r="AL81" s="888">
        <v>0.09</v>
      </c>
      <c r="AM81" s="886" t="s">
        <v>706</v>
      </c>
      <c r="AN81" s="886" t="s">
        <v>705</v>
      </c>
      <c r="AO81" s="888">
        <v>0.01</v>
      </c>
      <c r="AP81" s="889">
        <v>0.5</v>
      </c>
      <c r="AQ81" s="887">
        <v>0.4</v>
      </c>
      <c r="AR81" s="718" t="s">
        <v>713</v>
      </c>
      <c r="AS81" s="891" t="s">
        <v>712</v>
      </c>
      <c r="AT81" s="888">
        <v>0.09</v>
      </c>
      <c r="AU81" s="891" t="s">
        <v>706</v>
      </c>
      <c r="AV81" s="891" t="s">
        <v>705</v>
      </c>
      <c r="AW81" s="888">
        <v>0.01</v>
      </c>
      <c r="AX81" s="889">
        <v>0.5</v>
      </c>
      <c r="AY81" s="893">
        <v>0.4</v>
      </c>
      <c r="AZ81" s="894" t="s">
        <v>713</v>
      </c>
      <c r="BA81" s="894" t="s">
        <v>712</v>
      </c>
      <c r="BB81" s="893">
        <v>0.59</v>
      </c>
      <c r="BC81" s="894" t="s">
        <v>706</v>
      </c>
      <c r="BD81" s="894" t="s">
        <v>705</v>
      </c>
      <c r="BE81" s="893">
        <v>0.01</v>
      </c>
      <c r="BF81" s="1159">
        <f t="shared" si="3"/>
        <v>1</v>
      </c>
      <c r="BG81" s="1158"/>
      <c r="BH81" s="888">
        <v>0.4</v>
      </c>
      <c r="BI81" s="237" t="s">
        <v>713</v>
      </c>
      <c r="BJ81" s="197" t="s">
        <v>712</v>
      </c>
      <c r="BK81" s="888">
        <v>0.09</v>
      </c>
      <c r="BL81" s="237" t="s">
        <v>706</v>
      </c>
      <c r="BM81" s="886" t="s">
        <v>705</v>
      </c>
      <c r="BN81" s="888">
        <v>0.01</v>
      </c>
      <c r="BO81" s="1163">
        <f t="shared" si="4"/>
        <v>0.5</v>
      </c>
      <c r="BP81" s="888">
        <v>0.4</v>
      </c>
      <c r="BQ81" s="237" t="s">
        <v>713</v>
      </c>
      <c r="BR81" s="197" t="s">
        <v>712</v>
      </c>
      <c r="BS81" s="888">
        <v>0.09</v>
      </c>
      <c r="BT81" s="237" t="s">
        <v>706</v>
      </c>
      <c r="BU81" s="886" t="s">
        <v>705</v>
      </c>
      <c r="BV81" s="888">
        <v>0.01</v>
      </c>
      <c r="BW81" s="1163">
        <f t="shared" si="5"/>
        <v>0.5</v>
      </c>
      <c r="BX81" s="206"/>
      <c r="BY81" s="1235" t="str">
        <f>IF(VLOOKUP($A81,'EZ list'!$B$4:$H$460,4,FALSE)="","","Yes")</f>
        <v>Yes</v>
      </c>
      <c r="BZ81" s="1236" t="s">
        <v>913</v>
      </c>
      <c r="CA81" s="1229">
        <v>0.66600000000000004</v>
      </c>
      <c r="CB81" s="1205" t="s">
        <v>1006</v>
      </c>
      <c r="CC81" s="1205" t="s">
        <v>713</v>
      </c>
      <c r="CD81" s="1205" t="s">
        <v>712</v>
      </c>
      <c r="CE81" s="1205">
        <v>0.59</v>
      </c>
      <c r="CF81" s="1205" t="s">
        <v>706</v>
      </c>
      <c r="CG81" s="1205" t="s">
        <v>705</v>
      </c>
      <c r="CH81" s="1205">
        <v>0.01</v>
      </c>
      <c r="CI81" s="1161"/>
    </row>
    <row r="82" spans="1:87" s="197" customFormat="1" ht="15.75" customHeight="1" x14ac:dyDescent="0.25">
      <c r="A82" s="886" t="s">
        <v>240</v>
      </c>
      <c r="B82" s="886" t="s">
        <v>239</v>
      </c>
      <c r="C82" s="1459">
        <v>0.4</v>
      </c>
      <c r="D82" s="237" t="s">
        <v>695</v>
      </c>
      <c r="E82" s="886" t="s">
        <v>694</v>
      </c>
      <c r="F82" s="237">
        <v>0.09</v>
      </c>
      <c r="G82" s="886" t="s">
        <v>3828</v>
      </c>
      <c r="H82" s="886" t="s">
        <v>3829</v>
      </c>
      <c r="I82" s="237">
        <v>0.01</v>
      </c>
      <c r="J82" s="1460">
        <v>0.5</v>
      </c>
      <c r="K82" s="237">
        <v>0.4</v>
      </c>
      <c r="L82" s="237" t="s">
        <v>695</v>
      </c>
      <c r="M82" s="886" t="s">
        <v>694</v>
      </c>
      <c r="N82" s="237">
        <v>0.09</v>
      </c>
      <c r="O82" s="886" t="s">
        <v>3828</v>
      </c>
      <c r="P82" s="886" t="s">
        <v>3829</v>
      </c>
      <c r="Q82" s="237">
        <v>0.01</v>
      </c>
      <c r="R82" s="237">
        <v>0.5</v>
      </c>
      <c r="S82" s="887">
        <v>0.4</v>
      </c>
      <c r="T82" s="886" t="s">
        <v>695</v>
      </c>
      <c r="U82" s="886" t="s">
        <v>694</v>
      </c>
      <c r="V82" s="888">
        <v>0.09</v>
      </c>
      <c r="W82" s="886" t="s">
        <v>3828</v>
      </c>
      <c r="X82" s="886" t="s">
        <v>3829</v>
      </c>
      <c r="Y82" s="888">
        <v>0.01</v>
      </c>
      <c r="Z82" s="889">
        <v>0.5</v>
      </c>
      <c r="AA82" s="887">
        <v>0.4</v>
      </c>
      <c r="AB82" s="886" t="s">
        <v>695</v>
      </c>
      <c r="AC82" s="886" t="s">
        <v>694</v>
      </c>
      <c r="AD82" s="888">
        <v>0.09</v>
      </c>
      <c r="AE82" s="886" t="s">
        <v>3828</v>
      </c>
      <c r="AF82" s="886" t="s">
        <v>3829</v>
      </c>
      <c r="AG82" s="888">
        <v>0.01</v>
      </c>
      <c r="AH82" s="889">
        <v>0.5</v>
      </c>
      <c r="AI82" s="887">
        <v>0.4</v>
      </c>
      <c r="AJ82" s="886" t="s">
        <v>695</v>
      </c>
      <c r="AK82" s="886" t="s">
        <v>694</v>
      </c>
      <c r="AL82" s="888">
        <v>0.09</v>
      </c>
      <c r="AM82" s="886" t="s">
        <v>693</v>
      </c>
      <c r="AN82" s="886" t="s">
        <v>692</v>
      </c>
      <c r="AO82" s="888">
        <v>0.01</v>
      </c>
      <c r="AP82" s="889">
        <v>0.5</v>
      </c>
      <c r="AQ82" s="887">
        <v>0.4</v>
      </c>
      <c r="AR82" s="718" t="s">
        <v>695</v>
      </c>
      <c r="AS82" s="891" t="s">
        <v>694</v>
      </c>
      <c r="AT82" s="888">
        <v>0.09</v>
      </c>
      <c r="AU82" s="891" t="s">
        <v>693</v>
      </c>
      <c r="AV82" s="891" t="s">
        <v>692</v>
      </c>
      <c r="AW82" s="888">
        <v>0.01</v>
      </c>
      <c r="AX82" s="889">
        <v>0.5</v>
      </c>
      <c r="AY82" s="893">
        <v>0.4</v>
      </c>
      <c r="AZ82" s="894" t="s">
        <v>695</v>
      </c>
      <c r="BA82" s="894" t="s">
        <v>694</v>
      </c>
      <c r="BB82" s="893">
        <v>0.09</v>
      </c>
      <c r="BC82" s="894" t="s">
        <v>693</v>
      </c>
      <c r="BD82" s="894" t="s">
        <v>692</v>
      </c>
      <c r="BE82" s="893">
        <v>0.01</v>
      </c>
      <c r="BF82" s="1159">
        <f t="shared" si="3"/>
        <v>0.5</v>
      </c>
      <c r="BG82" s="1158"/>
      <c r="BH82" s="888">
        <v>0.4</v>
      </c>
      <c r="BI82" s="237" t="s">
        <v>695</v>
      </c>
      <c r="BJ82" s="197" t="s">
        <v>694</v>
      </c>
      <c r="BK82" s="888">
        <v>0.09</v>
      </c>
      <c r="BL82" s="237" t="s">
        <v>693</v>
      </c>
      <c r="BM82" s="886" t="s">
        <v>692</v>
      </c>
      <c r="BN82" s="888">
        <v>0.01</v>
      </c>
      <c r="BO82" s="1163">
        <f t="shared" si="4"/>
        <v>0.5</v>
      </c>
      <c r="BP82" s="888">
        <v>0.4</v>
      </c>
      <c r="BQ82" s="237" t="s">
        <v>695</v>
      </c>
      <c r="BR82" s="197" t="s">
        <v>694</v>
      </c>
      <c r="BS82" s="888">
        <v>0.09</v>
      </c>
      <c r="BT82" s="237" t="s">
        <v>693</v>
      </c>
      <c r="BU82" s="886" t="s">
        <v>692</v>
      </c>
      <c r="BV82" s="888">
        <v>0.01</v>
      </c>
      <c r="BW82" s="1163">
        <f t="shared" si="5"/>
        <v>0.5</v>
      </c>
      <c r="BX82" s="206"/>
      <c r="BY82" s="1235" t="str">
        <f>IF(VLOOKUP($A82,'EZ list'!$B$4:$H$460,4,FALSE)="","","Yes")</f>
        <v>Yes</v>
      </c>
      <c r="BZ82" s="1236" t="s">
        <v>913</v>
      </c>
      <c r="CA82" s="1229">
        <v>0.70699999999999996</v>
      </c>
      <c r="CB82" s="1205" t="s">
        <v>1006</v>
      </c>
      <c r="CC82" s="1205" t="s">
        <v>695</v>
      </c>
      <c r="CD82" s="1205" t="s">
        <v>694</v>
      </c>
      <c r="CE82" s="1205">
        <v>0.59</v>
      </c>
      <c r="CF82" s="1205" t="s">
        <v>693</v>
      </c>
      <c r="CG82" s="1205" t="s">
        <v>692</v>
      </c>
      <c r="CH82" s="1205">
        <v>0.01</v>
      </c>
      <c r="CI82" s="1161"/>
    </row>
    <row r="83" spans="1:87" s="197" customFormat="1" ht="15.75" customHeight="1" x14ac:dyDescent="0.25">
      <c r="A83" s="886" t="s">
        <v>242</v>
      </c>
      <c r="B83" s="886" t="s">
        <v>241</v>
      </c>
      <c r="C83" s="1459">
        <v>0.4</v>
      </c>
      <c r="D83" s="237" t="s">
        <v>716</v>
      </c>
      <c r="E83" s="886" t="s">
        <v>715</v>
      </c>
      <c r="F83" s="237">
        <v>0.1</v>
      </c>
      <c r="G83" s="886" t="s">
        <v>666</v>
      </c>
      <c r="H83" s="886" t="s">
        <v>678</v>
      </c>
      <c r="I83" s="237">
        <v>0</v>
      </c>
      <c r="J83" s="1460">
        <v>0.5</v>
      </c>
      <c r="K83" s="237">
        <v>0.4</v>
      </c>
      <c r="L83" s="237" t="s">
        <v>716</v>
      </c>
      <c r="M83" s="886" t="s">
        <v>715</v>
      </c>
      <c r="N83" s="237">
        <v>0.1</v>
      </c>
      <c r="O83" s="886" t="s">
        <v>666</v>
      </c>
      <c r="P83" s="886" t="s">
        <v>678</v>
      </c>
      <c r="Q83" s="237">
        <v>0</v>
      </c>
      <c r="R83" s="237">
        <v>0.5</v>
      </c>
      <c r="S83" s="887">
        <v>0.4</v>
      </c>
      <c r="T83" s="886" t="s">
        <v>716</v>
      </c>
      <c r="U83" s="886" t="s">
        <v>715</v>
      </c>
      <c r="V83" s="888">
        <v>0.1</v>
      </c>
      <c r="W83" s="886" t="s">
        <v>666</v>
      </c>
      <c r="X83" s="886" t="s">
        <v>678</v>
      </c>
      <c r="Y83" s="888">
        <v>0</v>
      </c>
      <c r="Z83" s="889">
        <v>0.5</v>
      </c>
      <c r="AA83" s="887">
        <v>0.4</v>
      </c>
      <c r="AB83" s="886" t="s">
        <v>716</v>
      </c>
      <c r="AC83" s="886" t="s">
        <v>715</v>
      </c>
      <c r="AD83" s="888">
        <v>0.1</v>
      </c>
      <c r="AE83" s="886" t="s">
        <v>666</v>
      </c>
      <c r="AF83" s="886" t="s">
        <v>678</v>
      </c>
      <c r="AG83" s="888">
        <v>0</v>
      </c>
      <c r="AH83" s="889">
        <v>0.5</v>
      </c>
      <c r="AI83" s="887">
        <v>0.4</v>
      </c>
      <c r="AJ83" s="886" t="s">
        <v>716</v>
      </c>
      <c r="AK83" s="886" t="s">
        <v>715</v>
      </c>
      <c r="AL83" s="888">
        <v>0.1</v>
      </c>
      <c r="AM83" s="886" t="s">
        <v>666</v>
      </c>
      <c r="AN83" s="886" t="s">
        <v>678</v>
      </c>
      <c r="AO83" s="888">
        <v>0</v>
      </c>
      <c r="AP83" s="889">
        <v>0.5</v>
      </c>
      <c r="AQ83" s="887">
        <v>0.35</v>
      </c>
      <c r="AR83" s="718" t="s">
        <v>716</v>
      </c>
      <c r="AS83" s="891" t="s">
        <v>715</v>
      </c>
      <c r="AT83" s="888">
        <v>0.4</v>
      </c>
      <c r="AU83" s="891" t="s">
        <v>666</v>
      </c>
      <c r="AV83" s="891" t="s">
        <v>678</v>
      </c>
      <c r="AW83" s="888">
        <v>0</v>
      </c>
      <c r="AX83" s="889">
        <v>0.75</v>
      </c>
      <c r="AY83" s="893">
        <v>0.4</v>
      </c>
      <c r="AZ83" s="894" t="s">
        <v>716</v>
      </c>
      <c r="BA83" s="894" t="s">
        <v>715</v>
      </c>
      <c r="BB83" s="893">
        <v>0.1</v>
      </c>
      <c r="BC83" s="894" t="s">
        <v>666</v>
      </c>
      <c r="BD83" s="894" t="s">
        <v>678</v>
      </c>
      <c r="BE83" s="893">
        <v>0</v>
      </c>
      <c r="BF83" s="1159">
        <f t="shared" si="3"/>
        <v>0.5</v>
      </c>
      <c r="BG83" s="1158"/>
      <c r="BH83" s="888">
        <v>0.4</v>
      </c>
      <c r="BI83" s="237" t="s">
        <v>716</v>
      </c>
      <c r="BJ83" s="197" t="s">
        <v>715</v>
      </c>
      <c r="BK83" s="888">
        <v>0.1</v>
      </c>
      <c r="BL83" s="237" t="s">
        <v>666</v>
      </c>
      <c r="BM83" s="886" t="s">
        <v>678</v>
      </c>
      <c r="BN83" s="888">
        <v>0</v>
      </c>
      <c r="BO83" s="1163">
        <f t="shared" si="4"/>
        <v>0.5</v>
      </c>
      <c r="BP83" s="888">
        <v>0.4</v>
      </c>
      <c r="BQ83" s="237" t="s">
        <v>716</v>
      </c>
      <c r="BR83" s="197" t="s">
        <v>715</v>
      </c>
      <c r="BS83" s="888">
        <v>0.1</v>
      </c>
      <c r="BT83" s="237" t="s">
        <v>666</v>
      </c>
      <c r="BU83" s="886" t="s">
        <v>678</v>
      </c>
      <c r="BV83" s="888">
        <v>0</v>
      </c>
      <c r="BW83" s="1163">
        <f t="shared" si="5"/>
        <v>0.5</v>
      </c>
      <c r="BX83" s="206"/>
      <c r="BY83" s="1235" t="str">
        <f>IF(VLOOKUP($A83,'EZ list'!$B$4:$H$460,4,FALSE)="","","Yes")</f>
        <v/>
      </c>
      <c r="BZ83" s="1236" t="s">
        <v>913</v>
      </c>
      <c r="CA83" s="1229">
        <v>0.71299999999999997</v>
      </c>
      <c r="CB83" s="1205" t="s">
        <v>1006</v>
      </c>
      <c r="CC83" s="1205" t="s">
        <v>716</v>
      </c>
      <c r="CD83" s="1205" t="s">
        <v>715</v>
      </c>
      <c r="CE83" s="1205">
        <v>0.6</v>
      </c>
      <c r="CF83" s="1205" t="s">
        <v>666</v>
      </c>
      <c r="CG83" s="1205" t="s">
        <v>678</v>
      </c>
      <c r="CH83" s="1205">
        <v>0</v>
      </c>
      <c r="CI83" s="1161"/>
    </row>
    <row r="84" spans="1:87" s="197" customFormat="1" ht="15.75" customHeight="1" x14ac:dyDescent="0.25">
      <c r="A84" s="886" t="s">
        <v>244</v>
      </c>
      <c r="B84" s="886" t="s">
        <v>243</v>
      </c>
      <c r="C84" s="1459">
        <v>0.4</v>
      </c>
      <c r="D84" s="237" t="s">
        <v>711</v>
      </c>
      <c r="E84" s="886" t="s">
        <v>710</v>
      </c>
      <c r="F84" s="237">
        <v>0.1</v>
      </c>
      <c r="G84" s="886" t="s">
        <v>666</v>
      </c>
      <c r="H84" s="886" t="s">
        <v>678</v>
      </c>
      <c r="I84" s="237">
        <v>0</v>
      </c>
      <c r="J84" s="1460">
        <v>0.5</v>
      </c>
      <c r="K84" s="237">
        <v>0.4</v>
      </c>
      <c r="L84" s="237" t="s">
        <v>711</v>
      </c>
      <c r="M84" s="886" t="s">
        <v>710</v>
      </c>
      <c r="N84" s="237">
        <v>0.1</v>
      </c>
      <c r="O84" s="886" t="s">
        <v>666</v>
      </c>
      <c r="P84" s="886" t="s">
        <v>678</v>
      </c>
      <c r="Q84" s="237">
        <v>0</v>
      </c>
      <c r="R84" s="237">
        <v>0.5</v>
      </c>
      <c r="S84" s="887">
        <v>0.4</v>
      </c>
      <c r="T84" s="886" t="s">
        <v>711</v>
      </c>
      <c r="U84" s="886" t="s">
        <v>710</v>
      </c>
      <c r="V84" s="888">
        <v>0.1</v>
      </c>
      <c r="W84" s="886" t="s">
        <v>666</v>
      </c>
      <c r="X84" s="886" t="s">
        <v>678</v>
      </c>
      <c r="Y84" s="888">
        <v>0</v>
      </c>
      <c r="Z84" s="889">
        <v>0.5</v>
      </c>
      <c r="AA84" s="887">
        <v>0.4</v>
      </c>
      <c r="AB84" s="886" t="s">
        <v>711</v>
      </c>
      <c r="AC84" s="886" t="s">
        <v>710</v>
      </c>
      <c r="AD84" s="888">
        <v>0.1</v>
      </c>
      <c r="AE84" s="886" t="s">
        <v>666</v>
      </c>
      <c r="AF84" s="886" t="s">
        <v>678</v>
      </c>
      <c r="AG84" s="888">
        <v>0</v>
      </c>
      <c r="AH84" s="889">
        <v>0.5</v>
      </c>
      <c r="AI84" s="887">
        <v>0.4</v>
      </c>
      <c r="AJ84" s="886" t="s">
        <v>711</v>
      </c>
      <c r="AK84" s="886" t="s">
        <v>710</v>
      </c>
      <c r="AL84" s="888">
        <v>0.1</v>
      </c>
      <c r="AM84" s="886" t="s">
        <v>666</v>
      </c>
      <c r="AN84" s="886" t="s">
        <v>678</v>
      </c>
      <c r="AO84" s="888">
        <v>0</v>
      </c>
      <c r="AP84" s="889">
        <v>0.5</v>
      </c>
      <c r="AQ84" s="887">
        <v>0.4</v>
      </c>
      <c r="AR84" s="718" t="s">
        <v>711</v>
      </c>
      <c r="AS84" s="891" t="s">
        <v>710</v>
      </c>
      <c r="AT84" s="888">
        <v>0.1</v>
      </c>
      <c r="AU84" s="891" t="s">
        <v>666</v>
      </c>
      <c r="AV84" s="891" t="s">
        <v>678</v>
      </c>
      <c r="AW84" s="888">
        <v>0</v>
      </c>
      <c r="AX84" s="889">
        <v>0.5</v>
      </c>
      <c r="AY84" s="893">
        <v>0.6</v>
      </c>
      <c r="AZ84" s="894" t="s">
        <v>711</v>
      </c>
      <c r="BA84" s="894" t="s">
        <v>710</v>
      </c>
      <c r="BB84" s="893">
        <v>0.4</v>
      </c>
      <c r="BC84" s="894" t="s">
        <v>666</v>
      </c>
      <c r="BD84" s="894" t="s">
        <v>678</v>
      </c>
      <c r="BE84" s="893">
        <v>0</v>
      </c>
      <c r="BF84" s="1159">
        <f t="shared" si="3"/>
        <v>1</v>
      </c>
      <c r="BG84" s="1158"/>
      <c r="BH84" s="888">
        <v>0.4</v>
      </c>
      <c r="BI84" s="237" t="s">
        <v>711</v>
      </c>
      <c r="BJ84" s="197" t="s">
        <v>710</v>
      </c>
      <c r="BK84" s="888">
        <v>0.1</v>
      </c>
      <c r="BL84" s="237" t="s">
        <v>666</v>
      </c>
      <c r="BM84" s="886" t="s">
        <v>678</v>
      </c>
      <c r="BN84" s="888">
        <v>0</v>
      </c>
      <c r="BO84" s="1163">
        <f t="shared" si="4"/>
        <v>0.5</v>
      </c>
      <c r="BP84" s="888">
        <v>0.4</v>
      </c>
      <c r="BQ84" s="237" t="s">
        <v>711</v>
      </c>
      <c r="BR84" s="197" t="s">
        <v>710</v>
      </c>
      <c r="BS84" s="888">
        <v>0.1</v>
      </c>
      <c r="BT84" s="237" t="s">
        <v>666</v>
      </c>
      <c r="BU84" s="886" t="s">
        <v>678</v>
      </c>
      <c r="BV84" s="888">
        <v>0</v>
      </c>
      <c r="BW84" s="1163">
        <f t="shared" si="5"/>
        <v>0.5</v>
      </c>
      <c r="BX84" s="206"/>
      <c r="BY84" s="1235" t="str">
        <f>IF(VLOOKUP($A84,'EZ list'!$B$4:$H$460,4,FALSE)="","","Yes")</f>
        <v/>
      </c>
      <c r="BZ84" s="1236" t="s">
        <v>913</v>
      </c>
      <c r="CA84" s="1229">
        <v>0.64600000000000002</v>
      </c>
      <c r="CB84" s="1205" t="s">
        <v>1006</v>
      </c>
      <c r="CC84" s="1205" t="s">
        <v>711</v>
      </c>
      <c r="CD84" s="1205" t="s">
        <v>710</v>
      </c>
      <c r="CE84" s="1205">
        <v>0.6</v>
      </c>
      <c r="CF84" s="1205" t="s">
        <v>666</v>
      </c>
      <c r="CG84" s="1205" t="s">
        <v>678</v>
      </c>
      <c r="CH84" s="1205">
        <v>0</v>
      </c>
      <c r="CI84" s="1161"/>
    </row>
    <row r="85" spans="1:87" s="197" customFormat="1" ht="15" x14ac:dyDescent="0.25">
      <c r="A85" s="886" t="s">
        <v>246</v>
      </c>
      <c r="B85" s="886" t="s">
        <v>819</v>
      </c>
      <c r="C85" s="1459">
        <v>0.49</v>
      </c>
      <c r="D85" s="237" t="s">
        <v>666</v>
      </c>
      <c r="E85" s="886" t="s">
        <v>665</v>
      </c>
      <c r="F85" s="237">
        <v>0</v>
      </c>
      <c r="G85" s="886" t="s">
        <v>798</v>
      </c>
      <c r="H85" s="886" t="s">
        <v>797</v>
      </c>
      <c r="I85" s="237">
        <v>0.01</v>
      </c>
      <c r="J85" s="1460">
        <v>0.5</v>
      </c>
      <c r="K85" s="237">
        <v>0.49</v>
      </c>
      <c r="L85" s="237" t="s">
        <v>666</v>
      </c>
      <c r="M85" s="886" t="s">
        <v>665</v>
      </c>
      <c r="N85" s="237">
        <v>0</v>
      </c>
      <c r="O85" s="886" t="s">
        <v>798</v>
      </c>
      <c r="P85" s="886" t="s">
        <v>797</v>
      </c>
      <c r="Q85" s="237">
        <v>0.01</v>
      </c>
      <c r="R85" s="237">
        <v>0.5</v>
      </c>
      <c r="S85" s="887">
        <v>0.49</v>
      </c>
      <c r="T85" s="886" t="s">
        <v>666</v>
      </c>
      <c r="U85" s="886" t="s">
        <v>665</v>
      </c>
      <c r="V85" s="888">
        <v>0</v>
      </c>
      <c r="W85" s="886" t="s">
        <v>798</v>
      </c>
      <c r="X85" s="886" t="s">
        <v>797</v>
      </c>
      <c r="Y85" s="888">
        <v>0.01</v>
      </c>
      <c r="Z85" s="889">
        <v>0.5</v>
      </c>
      <c r="AA85" s="887">
        <v>0.49</v>
      </c>
      <c r="AB85" s="886" t="s">
        <v>666</v>
      </c>
      <c r="AC85" s="886" t="s">
        <v>665</v>
      </c>
      <c r="AD85" s="888">
        <v>0</v>
      </c>
      <c r="AE85" s="886" t="s">
        <v>798</v>
      </c>
      <c r="AF85" s="886" t="s">
        <v>797</v>
      </c>
      <c r="AG85" s="888">
        <v>0.01</v>
      </c>
      <c r="AH85" s="889">
        <v>0.5</v>
      </c>
      <c r="AI85" s="887">
        <v>0.49</v>
      </c>
      <c r="AJ85" s="886" t="s">
        <v>666</v>
      </c>
      <c r="AK85" s="886" t="s">
        <v>665</v>
      </c>
      <c r="AL85" s="888">
        <v>0</v>
      </c>
      <c r="AM85" s="886" t="s">
        <v>798</v>
      </c>
      <c r="AN85" s="886" t="s">
        <v>797</v>
      </c>
      <c r="AO85" s="888">
        <v>0.01</v>
      </c>
      <c r="AP85" s="889">
        <v>0.5</v>
      </c>
      <c r="AQ85" s="887">
        <v>0.49</v>
      </c>
      <c r="AR85" s="718" t="s">
        <v>666</v>
      </c>
      <c r="AS85" s="891" t="s">
        <v>665</v>
      </c>
      <c r="AT85" s="888">
        <v>0</v>
      </c>
      <c r="AU85" s="891" t="s">
        <v>798</v>
      </c>
      <c r="AV85" s="891" t="s">
        <v>797</v>
      </c>
      <c r="AW85" s="888">
        <v>0.01</v>
      </c>
      <c r="AX85" s="889">
        <v>0.5</v>
      </c>
      <c r="AY85" s="893">
        <v>0.49</v>
      </c>
      <c r="AZ85" s="894" t="s">
        <v>666</v>
      </c>
      <c r="BA85" s="894" t="s">
        <v>665</v>
      </c>
      <c r="BB85" s="893">
        <v>0</v>
      </c>
      <c r="BC85" s="894" t="s">
        <v>798</v>
      </c>
      <c r="BD85" s="894" t="s">
        <v>797</v>
      </c>
      <c r="BE85" s="893">
        <v>0.01</v>
      </c>
      <c r="BF85" s="1159">
        <f t="shared" si="3"/>
        <v>0.5</v>
      </c>
      <c r="BG85" s="1158"/>
      <c r="BH85" s="888">
        <v>0.49</v>
      </c>
      <c r="BI85" s="237" t="s">
        <v>666</v>
      </c>
      <c r="BJ85" s="197" t="s">
        <v>665</v>
      </c>
      <c r="BK85" s="888">
        <v>0</v>
      </c>
      <c r="BL85" s="237" t="s">
        <v>798</v>
      </c>
      <c r="BM85" s="886" t="s">
        <v>797</v>
      </c>
      <c r="BN85" s="888">
        <v>0.01</v>
      </c>
      <c r="BO85" s="1163">
        <f t="shared" si="4"/>
        <v>0.5</v>
      </c>
      <c r="BP85" s="888">
        <v>0.49</v>
      </c>
      <c r="BQ85" s="237" t="s">
        <v>666</v>
      </c>
      <c r="BR85" s="197" t="s">
        <v>665</v>
      </c>
      <c r="BS85" s="888">
        <v>0</v>
      </c>
      <c r="BT85" s="237" t="s">
        <v>798</v>
      </c>
      <c r="BU85" s="886" t="s">
        <v>797</v>
      </c>
      <c r="BV85" s="888">
        <v>0.01</v>
      </c>
      <c r="BW85" s="1163">
        <f t="shared" si="5"/>
        <v>0.5</v>
      </c>
      <c r="BX85" s="206"/>
      <c r="BY85" s="1235" t="str">
        <f>IF(VLOOKUP($A85,'EZ list'!$B$4:$H$460,4,FALSE)="","","Yes")</f>
        <v>Yes</v>
      </c>
      <c r="BZ85" s="1236" t="s">
        <v>914</v>
      </c>
      <c r="CA85" s="1229">
        <v>0.66</v>
      </c>
      <c r="CB85" s="1205" t="s">
        <v>1006</v>
      </c>
      <c r="CC85" s="1205" t="s">
        <v>666</v>
      </c>
      <c r="CD85" s="1205" t="s">
        <v>665</v>
      </c>
      <c r="CE85" s="1205">
        <v>0</v>
      </c>
      <c r="CF85" s="1205" t="s">
        <v>798</v>
      </c>
      <c r="CG85" s="1205" t="s">
        <v>797</v>
      </c>
      <c r="CH85" s="1205">
        <v>0.01</v>
      </c>
      <c r="CI85" s="1161"/>
    </row>
    <row r="86" spans="1:87" s="197" customFormat="1" ht="15.75" customHeight="1" x14ac:dyDescent="0.25">
      <c r="A86" s="886" t="s">
        <v>248</v>
      </c>
      <c r="B86" s="886" t="s">
        <v>247</v>
      </c>
      <c r="C86" s="1459">
        <v>0.4</v>
      </c>
      <c r="D86" s="237" t="s">
        <v>751</v>
      </c>
      <c r="E86" s="886" t="s">
        <v>750</v>
      </c>
      <c r="F86" s="237">
        <v>0.09</v>
      </c>
      <c r="G86" s="886" t="s">
        <v>749</v>
      </c>
      <c r="H86" s="886" t="s">
        <v>1271</v>
      </c>
      <c r="I86" s="237">
        <v>0.01</v>
      </c>
      <c r="J86" s="1460">
        <v>0.5</v>
      </c>
      <c r="K86" s="237">
        <v>0.4</v>
      </c>
      <c r="L86" s="237" t="s">
        <v>751</v>
      </c>
      <c r="M86" s="886" t="s">
        <v>750</v>
      </c>
      <c r="N86" s="237">
        <v>0.09</v>
      </c>
      <c r="O86" s="886" t="s">
        <v>749</v>
      </c>
      <c r="P86" s="886" t="s">
        <v>1271</v>
      </c>
      <c r="Q86" s="237">
        <v>0.01</v>
      </c>
      <c r="R86" s="237">
        <v>0.5</v>
      </c>
      <c r="S86" s="887">
        <v>0.4</v>
      </c>
      <c r="T86" s="886" t="s">
        <v>751</v>
      </c>
      <c r="U86" s="886" t="s">
        <v>750</v>
      </c>
      <c r="V86" s="888">
        <v>0.09</v>
      </c>
      <c r="W86" s="886" t="s">
        <v>749</v>
      </c>
      <c r="X86" s="886" t="s">
        <v>1271</v>
      </c>
      <c r="Y86" s="888">
        <v>0.01</v>
      </c>
      <c r="Z86" s="889">
        <v>0.5</v>
      </c>
      <c r="AA86" s="887">
        <v>0.4</v>
      </c>
      <c r="AB86" s="886" t="s">
        <v>751</v>
      </c>
      <c r="AC86" s="886" t="s">
        <v>750</v>
      </c>
      <c r="AD86" s="888">
        <v>0.09</v>
      </c>
      <c r="AE86" s="886" t="s">
        <v>749</v>
      </c>
      <c r="AF86" s="886" t="s">
        <v>1271</v>
      </c>
      <c r="AG86" s="888">
        <v>0.01</v>
      </c>
      <c r="AH86" s="889">
        <v>0.5</v>
      </c>
      <c r="AI86" s="887">
        <v>0.4</v>
      </c>
      <c r="AJ86" s="886" t="s">
        <v>751</v>
      </c>
      <c r="AK86" s="886" t="s">
        <v>750</v>
      </c>
      <c r="AL86" s="888">
        <v>0.09</v>
      </c>
      <c r="AM86" s="886" t="s">
        <v>749</v>
      </c>
      <c r="AN86" s="886" t="s">
        <v>1271</v>
      </c>
      <c r="AO86" s="888">
        <v>0.01</v>
      </c>
      <c r="AP86" s="889">
        <v>0.5</v>
      </c>
      <c r="AQ86" s="887">
        <v>0.4</v>
      </c>
      <c r="AR86" s="718" t="s">
        <v>751</v>
      </c>
      <c r="AS86" s="891" t="s">
        <v>750</v>
      </c>
      <c r="AT86" s="888">
        <v>0.33999999999999997</v>
      </c>
      <c r="AU86" s="891" t="s">
        <v>749</v>
      </c>
      <c r="AV86" s="891" t="s">
        <v>1271</v>
      </c>
      <c r="AW86" s="888">
        <v>0.01</v>
      </c>
      <c r="AX86" s="889">
        <v>0.75</v>
      </c>
      <c r="AY86" s="893">
        <v>0.4</v>
      </c>
      <c r="AZ86" s="894" t="s">
        <v>751</v>
      </c>
      <c r="BA86" s="894" t="s">
        <v>750</v>
      </c>
      <c r="BB86" s="893">
        <v>0.09</v>
      </c>
      <c r="BC86" s="894" t="s">
        <v>749</v>
      </c>
      <c r="BD86" s="894" t="s">
        <v>748</v>
      </c>
      <c r="BE86" s="893">
        <v>0.01</v>
      </c>
      <c r="BF86" s="1159">
        <f t="shared" si="3"/>
        <v>0.5</v>
      </c>
      <c r="BG86" s="1158"/>
      <c r="BH86" s="888">
        <v>0.4</v>
      </c>
      <c r="BI86" s="237" t="s">
        <v>751</v>
      </c>
      <c r="BJ86" s="197" t="s">
        <v>750</v>
      </c>
      <c r="BK86" s="888">
        <v>0.09</v>
      </c>
      <c r="BL86" s="237" t="s">
        <v>749</v>
      </c>
      <c r="BM86" s="886" t="s">
        <v>748</v>
      </c>
      <c r="BN86" s="888">
        <v>0.01</v>
      </c>
      <c r="BO86" s="1163">
        <f t="shared" si="4"/>
        <v>0.5</v>
      </c>
      <c r="BP86" s="888">
        <v>0.4</v>
      </c>
      <c r="BQ86" s="237" t="s">
        <v>751</v>
      </c>
      <c r="BR86" s="197" t="s">
        <v>750</v>
      </c>
      <c r="BS86" s="888">
        <v>0.09</v>
      </c>
      <c r="BT86" s="237" t="s">
        <v>749</v>
      </c>
      <c r="BU86" s="886" t="s">
        <v>748</v>
      </c>
      <c r="BV86" s="888">
        <v>0.01</v>
      </c>
      <c r="BW86" s="1163">
        <f t="shared" si="5"/>
        <v>0.5</v>
      </c>
      <c r="BX86" s="206"/>
      <c r="BY86" s="1235" t="str">
        <f>IF(VLOOKUP($A86,'EZ list'!$B$4:$H$460,4,FALSE)="","","Yes")</f>
        <v/>
      </c>
      <c r="BZ86" s="1236" t="s">
        <v>913</v>
      </c>
      <c r="CA86" s="1229">
        <v>0.68700000000000006</v>
      </c>
      <c r="CB86" s="1205" t="s">
        <v>1006</v>
      </c>
      <c r="CC86" s="1205" t="s">
        <v>751</v>
      </c>
      <c r="CD86" s="1205" t="s">
        <v>750</v>
      </c>
      <c r="CE86" s="1205">
        <v>0.59</v>
      </c>
      <c r="CF86" s="1205" t="s">
        <v>749</v>
      </c>
      <c r="CG86" s="1205" t="s">
        <v>748</v>
      </c>
      <c r="CH86" s="1205">
        <v>0.01</v>
      </c>
      <c r="CI86" s="1161"/>
    </row>
    <row r="87" spans="1:87" s="197" customFormat="1" ht="15.75" customHeight="1" x14ac:dyDescent="0.25">
      <c r="A87" s="886" t="s">
        <v>1242</v>
      </c>
      <c r="B87" s="886" t="s">
        <v>1249</v>
      </c>
      <c r="C87" s="1459">
        <v>0.4</v>
      </c>
      <c r="D87" s="237" t="s">
        <v>724</v>
      </c>
      <c r="E87" s="886" t="s">
        <v>723</v>
      </c>
      <c r="F87" s="237">
        <v>0.1</v>
      </c>
      <c r="G87" s="886" t="s">
        <v>666</v>
      </c>
      <c r="H87" s="886" t="s">
        <v>678</v>
      </c>
      <c r="I87" s="237">
        <v>0</v>
      </c>
      <c r="J87" s="1460">
        <v>0.5</v>
      </c>
      <c r="K87" s="237">
        <v>0.4</v>
      </c>
      <c r="L87" s="237" t="s">
        <v>724</v>
      </c>
      <c r="M87" s="886" t="s">
        <v>723</v>
      </c>
      <c r="N87" s="237">
        <v>0.1</v>
      </c>
      <c r="O87" s="886" t="s">
        <v>666</v>
      </c>
      <c r="P87" s="886" t="s">
        <v>678</v>
      </c>
      <c r="Q87" s="237">
        <v>0</v>
      </c>
      <c r="R87" s="237">
        <v>0.5</v>
      </c>
      <c r="S87" s="887">
        <v>0.4</v>
      </c>
      <c r="T87" s="886" t="s">
        <v>724</v>
      </c>
      <c r="U87" s="886" t="s">
        <v>723</v>
      </c>
      <c r="V87" s="888">
        <v>0.1</v>
      </c>
      <c r="W87" s="886" t="s">
        <v>666</v>
      </c>
      <c r="X87" s="886" t="s">
        <v>678</v>
      </c>
      <c r="Y87" s="888">
        <v>0</v>
      </c>
      <c r="Z87" s="889">
        <v>0.5</v>
      </c>
      <c r="AA87" s="887">
        <v>0.4</v>
      </c>
      <c r="AB87" s="886" t="s">
        <v>724</v>
      </c>
      <c r="AC87" s="886" t="s">
        <v>723</v>
      </c>
      <c r="AD87" s="888">
        <v>0.1</v>
      </c>
      <c r="AE87" s="886" t="s">
        <v>666</v>
      </c>
      <c r="AF87" s="886" t="s">
        <v>678</v>
      </c>
      <c r="AG87" s="888">
        <v>0</v>
      </c>
      <c r="AH87" s="889">
        <v>0.5</v>
      </c>
      <c r="AI87" s="887">
        <v>0.4</v>
      </c>
      <c r="AJ87" s="886" t="s">
        <v>724</v>
      </c>
      <c r="AK87" s="886" t="s">
        <v>723</v>
      </c>
      <c r="AL87" s="888">
        <v>0.1</v>
      </c>
      <c r="AM87" s="886" t="s">
        <v>666</v>
      </c>
      <c r="AN87" s="886" t="s">
        <v>678</v>
      </c>
      <c r="AO87" s="888">
        <v>0</v>
      </c>
      <c r="AP87" s="889">
        <v>0.5</v>
      </c>
      <c r="AQ87" s="887">
        <v>0.4</v>
      </c>
      <c r="AR87" s="718" t="s">
        <v>724</v>
      </c>
      <c r="AS87" s="891" t="s">
        <v>723</v>
      </c>
      <c r="AT87" s="888">
        <v>0.1</v>
      </c>
      <c r="AU87" s="891" t="s">
        <v>666</v>
      </c>
      <c r="AV87" s="891" t="s">
        <v>678</v>
      </c>
      <c r="AW87" s="888">
        <v>0</v>
      </c>
      <c r="AX87" s="889">
        <v>0.5</v>
      </c>
      <c r="AY87" s="893">
        <v>0.8</v>
      </c>
      <c r="AZ87" s="894" t="s">
        <v>724</v>
      </c>
      <c r="BA87" s="894" t="s">
        <v>723</v>
      </c>
      <c r="BB87" s="893">
        <v>0.2</v>
      </c>
      <c r="BC87" s="894" t="s">
        <v>666</v>
      </c>
      <c r="BD87" s="894" t="s">
        <v>678</v>
      </c>
      <c r="BE87" s="893">
        <v>0</v>
      </c>
      <c r="BF87" s="1159">
        <v>1</v>
      </c>
      <c r="BG87" s="1158"/>
      <c r="BH87" s="888">
        <v>0.4</v>
      </c>
      <c r="BI87" s="237" t="s">
        <v>724</v>
      </c>
      <c r="BJ87" s="197" t="s">
        <v>723</v>
      </c>
      <c r="BK87" s="888">
        <v>0.1</v>
      </c>
      <c r="BL87" s="237" t="s">
        <v>666</v>
      </c>
      <c r="BM87" s="886" t="s">
        <v>678</v>
      </c>
      <c r="BN87" s="888">
        <v>0</v>
      </c>
      <c r="BO87" s="1163">
        <v>0.5</v>
      </c>
      <c r="BP87" s="888">
        <v>0.4</v>
      </c>
      <c r="BQ87" s="237" t="s">
        <v>724</v>
      </c>
      <c r="BR87" s="197" t="s">
        <v>723</v>
      </c>
      <c r="BS87" s="888">
        <v>0.1</v>
      </c>
      <c r="BT87" s="237" t="s">
        <v>666</v>
      </c>
      <c r="BU87" s="886" t="s">
        <v>678</v>
      </c>
      <c r="BV87" s="888">
        <v>0</v>
      </c>
      <c r="BW87" s="1163">
        <v>0.5</v>
      </c>
      <c r="BX87" s="206"/>
      <c r="BY87" s="1235" t="str">
        <f>IF(VLOOKUP($A87,'EZ list'!$B$4:$H$460,4,FALSE)="","","Yes")</f>
        <v>Yes</v>
      </c>
      <c r="BZ87" s="1236"/>
      <c r="CA87" s="1229">
        <v>0.64100000000000001</v>
      </c>
      <c r="CB87" s="1205" t="s">
        <v>1006</v>
      </c>
      <c r="CC87" s="1205" t="s">
        <v>724</v>
      </c>
      <c r="CD87" s="1205" t="s">
        <v>723</v>
      </c>
      <c r="CE87" s="1205">
        <v>0.6</v>
      </c>
      <c r="CF87" s="1205" t="s">
        <v>666</v>
      </c>
      <c r="CG87" s="1205" t="s">
        <v>678</v>
      </c>
      <c r="CH87" s="1205">
        <v>0</v>
      </c>
      <c r="CI87" s="1161"/>
    </row>
    <row r="88" spans="1:87" s="197" customFormat="1" ht="15.75" customHeight="1" x14ac:dyDescent="0.25">
      <c r="A88" s="886" t="s">
        <v>250</v>
      </c>
      <c r="B88" s="886" t="s">
        <v>249</v>
      </c>
      <c r="C88" s="1459">
        <v>0.4</v>
      </c>
      <c r="D88" s="237" t="s">
        <v>722</v>
      </c>
      <c r="E88" s="886" t="s">
        <v>721</v>
      </c>
      <c r="F88" s="237">
        <v>0.09</v>
      </c>
      <c r="G88" s="886" t="s">
        <v>720</v>
      </c>
      <c r="H88" s="886" t="s">
        <v>719</v>
      </c>
      <c r="I88" s="237">
        <v>0.01</v>
      </c>
      <c r="J88" s="1460">
        <v>0.5</v>
      </c>
      <c r="K88" s="237">
        <v>0.4</v>
      </c>
      <c r="L88" s="237" t="s">
        <v>722</v>
      </c>
      <c r="M88" s="886" t="s">
        <v>721</v>
      </c>
      <c r="N88" s="237">
        <v>0.09</v>
      </c>
      <c r="O88" s="886" t="s">
        <v>720</v>
      </c>
      <c r="P88" s="886" t="s">
        <v>719</v>
      </c>
      <c r="Q88" s="237">
        <v>0.01</v>
      </c>
      <c r="R88" s="237">
        <v>0.5</v>
      </c>
      <c r="S88" s="887">
        <v>0.4</v>
      </c>
      <c r="T88" s="886" t="s">
        <v>722</v>
      </c>
      <c r="U88" s="886" t="s">
        <v>721</v>
      </c>
      <c r="V88" s="888">
        <v>0.09</v>
      </c>
      <c r="W88" s="886" t="s">
        <v>720</v>
      </c>
      <c r="X88" s="886" t="s">
        <v>719</v>
      </c>
      <c r="Y88" s="888">
        <v>0.01</v>
      </c>
      <c r="Z88" s="889">
        <v>0.5</v>
      </c>
      <c r="AA88" s="887">
        <v>0.4</v>
      </c>
      <c r="AB88" s="886" t="s">
        <v>722</v>
      </c>
      <c r="AC88" s="886" t="s">
        <v>721</v>
      </c>
      <c r="AD88" s="888">
        <v>0.09</v>
      </c>
      <c r="AE88" s="886" t="s">
        <v>720</v>
      </c>
      <c r="AF88" s="886" t="s">
        <v>719</v>
      </c>
      <c r="AG88" s="888">
        <v>0.01</v>
      </c>
      <c r="AH88" s="889">
        <v>0.5</v>
      </c>
      <c r="AI88" s="887">
        <v>0.4</v>
      </c>
      <c r="AJ88" s="886" t="s">
        <v>722</v>
      </c>
      <c r="AK88" s="886" t="s">
        <v>721</v>
      </c>
      <c r="AL88" s="888">
        <v>0.09</v>
      </c>
      <c r="AM88" s="886" t="s">
        <v>720</v>
      </c>
      <c r="AN88" s="886" t="s">
        <v>719</v>
      </c>
      <c r="AO88" s="888">
        <v>0.01</v>
      </c>
      <c r="AP88" s="889">
        <v>0.5</v>
      </c>
      <c r="AQ88" s="887">
        <v>0.44</v>
      </c>
      <c r="AR88" s="718" t="s">
        <v>722</v>
      </c>
      <c r="AS88" s="891" t="s">
        <v>721</v>
      </c>
      <c r="AT88" s="888">
        <v>0.26</v>
      </c>
      <c r="AU88" s="891" t="s">
        <v>720</v>
      </c>
      <c r="AV88" s="891" t="s">
        <v>719</v>
      </c>
      <c r="AW88" s="888">
        <v>0.05</v>
      </c>
      <c r="AX88" s="889">
        <v>0.75</v>
      </c>
      <c r="AY88" s="893">
        <v>0.4</v>
      </c>
      <c r="AZ88" s="894" t="s">
        <v>722</v>
      </c>
      <c r="BA88" s="894" t="s">
        <v>721</v>
      </c>
      <c r="BB88" s="893">
        <v>0.09</v>
      </c>
      <c r="BC88" s="894" t="s">
        <v>720</v>
      </c>
      <c r="BD88" s="894" t="s">
        <v>719</v>
      </c>
      <c r="BE88" s="893">
        <v>0.01</v>
      </c>
      <c r="BF88" s="1159">
        <f t="shared" si="3"/>
        <v>0.5</v>
      </c>
      <c r="BG88" s="1158"/>
      <c r="BH88" s="888">
        <v>0.4</v>
      </c>
      <c r="BI88" s="237" t="s">
        <v>722</v>
      </c>
      <c r="BJ88" s="197" t="s">
        <v>721</v>
      </c>
      <c r="BK88" s="888">
        <v>0.09</v>
      </c>
      <c r="BL88" s="237" t="s">
        <v>720</v>
      </c>
      <c r="BM88" s="886" t="s">
        <v>719</v>
      </c>
      <c r="BN88" s="888">
        <v>0.01</v>
      </c>
      <c r="BO88" s="1163">
        <f t="shared" si="4"/>
        <v>0.5</v>
      </c>
      <c r="BP88" s="888">
        <v>0.4</v>
      </c>
      <c r="BQ88" s="237" t="s">
        <v>722</v>
      </c>
      <c r="BR88" s="197" t="s">
        <v>721</v>
      </c>
      <c r="BS88" s="888">
        <v>0.09</v>
      </c>
      <c r="BT88" s="237" t="s">
        <v>720</v>
      </c>
      <c r="BU88" s="886" t="s">
        <v>719</v>
      </c>
      <c r="BV88" s="888">
        <v>0.01</v>
      </c>
      <c r="BW88" s="1163">
        <f t="shared" si="5"/>
        <v>0.5</v>
      </c>
      <c r="BX88" s="206"/>
      <c r="BY88" s="1235" t="str">
        <f>IF(VLOOKUP($A88,'EZ list'!$B$4:$H$460,4,FALSE)="","","Yes")</f>
        <v/>
      </c>
      <c r="BZ88" s="1236" t="s">
        <v>913</v>
      </c>
      <c r="CA88" s="1229">
        <v>0.69899999999999995</v>
      </c>
      <c r="CB88" s="1205" t="s">
        <v>1006</v>
      </c>
      <c r="CC88" s="1205" t="s">
        <v>722</v>
      </c>
      <c r="CD88" s="1205" t="s">
        <v>721</v>
      </c>
      <c r="CE88" s="1205">
        <v>0.59</v>
      </c>
      <c r="CF88" s="1205" t="s">
        <v>720</v>
      </c>
      <c r="CG88" s="1205" t="s">
        <v>719</v>
      </c>
      <c r="CH88" s="1205">
        <v>0.01</v>
      </c>
      <c r="CI88" s="1161"/>
    </row>
    <row r="89" spans="1:87" s="197" customFormat="1" ht="15.75" customHeight="1" x14ac:dyDescent="0.25">
      <c r="A89" s="886" t="s">
        <v>252</v>
      </c>
      <c r="B89" s="886" t="s">
        <v>251</v>
      </c>
      <c r="C89" s="1459">
        <v>0.4</v>
      </c>
      <c r="D89" s="237" t="s">
        <v>695</v>
      </c>
      <c r="E89" s="886" t="s">
        <v>694</v>
      </c>
      <c r="F89" s="237">
        <v>0.09</v>
      </c>
      <c r="G89" s="886" t="s">
        <v>3828</v>
      </c>
      <c r="H89" s="886" t="s">
        <v>3829</v>
      </c>
      <c r="I89" s="237">
        <v>0.01</v>
      </c>
      <c r="J89" s="1460">
        <v>0.5</v>
      </c>
      <c r="K89" s="237">
        <v>0.4</v>
      </c>
      <c r="L89" s="237" t="s">
        <v>695</v>
      </c>
      <c r="M89" s="886" t="s">
        <v>694</v>
      </c>
      <c r="N89" s="237">
        <v>0.09</v>
      </c>
      <c r="O89" s="886" t="s">
        <v>3828</v>
      </c>
      <c r="P89" s="886" t="s">
        <v>3829</v>
      </c>
      <c r="Q89" s="237">
        <v>0.01</v>
      </c>
      <c r="R89" s="237">
        <v>0.5</v>
      </c>
      <c r="S89" s="887">
        <v>0.4</v>
      </c>
      <c r="T89" s="886" t="s">
        <v>695</v>
      </c>
      <c r="U89" s="886" t="s">
        <v>694</v>
      </c>
      <c r="V89" s="888">
        <v>0.09</v>
      </c>
      <c r="W89" s="886" t="s">
        <v>3828</v>
      </c>
      <c r="X89" s="886" t="s">
        <v>3829</v>
      </c>
      <c r="Y89" s="888">
        <v>0.01</v>
      </c>
      <c r="Z89" s="889">
        <v>0.5</v>
      </c>
      <c r="AA89" s="887">
        <v>0.4</v>
      </c>
      <c r="AB89" s="886" t="s">
        <v>695</v>
      </c>
      <c r="AC89" s="886" t="s">
        <v>694</v>
      </c>
      <c r="AD89" s="888">
        <v>0.09</v>
      </c>
      <c r="AE89" s="886" t="s">
        <v>3828</v>
      </c>
      <c r="AF89" s="886" t="s">
        <v>3829</v>
      </c>
      <c r="AG89" s="888">
        <v>0.01</v>
      </c>
      <c r="AH89" s="889">
        <v>0.5</v>
      </c>
      <c r="AI89" s="887">
        <v>0.4</v>
      </c>
      <c r="AJ89" s="886" t="s">
        <v>695</v>
      </c>
      <c r="AK89" s="886" t="s">
        <v>694</v>
      </c>
      <c r="AL89" s="888">
        <v>0.09</v>
      </c>
      <c r="AM89" s="886" t="s">
        <v>693</v>
      </c>
      <c r="AN89" s="886" t="s">
        <v>692</v>
      </c>
      <c r="AO89" s="888">
        <v>0.01</v>
      </c>
      <c r="AP89" s="889">
        <v>0.5</v>
      </c>
      <c r="AQ89" s="887">
        <v>0.4</v>
      </c>
      <c r="AR89" s="718" t="s">
        <v>695</v>
      </c>
      <c r="AS89" s="891" t="s">
        <v>694</v>
      </c>
      <c r="AT89" s="888">
        <v>0.09</v>
      </c>
      <c r="AU89" s="891" t="s">
        <v>693</v>
      </c>
      <c r="AV89" s="891" t="s">
        <v>692</v>
      </c>
      <c r="AW89" s="888">
        <v>0.01</v>
      </c>
      <c r="AX89" s="889">
        <v>0.5</v>
      </c>
      <c r="AY89" s="893">
        <v>0.4</v>
      </c>
      <c r="AZ89" s="894" t="s">
        <v>695</v>
      </c>
      <c r="BA89" s="894" t="s">
        <v>694</v>
      </c>
      <c r="BB89" s="893">
        <v>0.09</v>
      </c>
      <c r="BC89" s="894" t="s">
        <v>693</v>
      </c>
      <c r="BD89" s="894" t="s">
        <v>692</v>
      </c>
      <c r="BE89" s="893">
        <v>0.01</v>
      </c>
      <c r="BF89" s="1159">
        <f t="shared" si="3"/>
        <v>0.5</v>
      </c>
      <c r="BG89" s="1158"/>
      <c r="BH89" s="888">
        <v>0.4</v>
      </c>
      <c r="BI89" s="237" t="s">
        <v>695</v>
      </c>
      <c r="BJ89" s="197" t="s">
        <v>694</v>
      </c>
      <c r="BK89" s="888">
        <v>0.09</v>
      </c>
      <c r="BL89" s="237" t="s">
        <v>693</v>
      </c>
      <c r="BM89" s="886" t="s">
        <v>692</v>
      </c>
      <c r="BN89" s="888">
        <v>0.01</v>
      </c>
      <c r="BO89" s="1163">
        <f t="shared" si="4"/>
        <v>0.5</v>
      </c>
      <c r="BP89" s="888">
        <v>0.4</v>
      </c>
      <c r="BQ89" s="237" t="s">
        <v>695</v>
      </c>
      <c r="BR89" s="197" t="s">
        <v>694</v>
      </c>
      <c r="BS89" s="888">
        <v>0.09</v>
      </c>
      <c r="BT89" s="237" t="s">
        <v>693</v>
      </c>
      <c r="BU89" s="886" t="s">
        <v>692</v>
      </c>
      <c r="BV89" s="888">
        <v>0.01</v>
      </c>
      <c r="BW89" s="1163">
        <f t="shared" si="5"/>
        <v>0.5</v>
      </c>
      <c r="BX89" s="206"/>
      <c r="BY89" s="1235" t="str">
        <f>IF(VLOOKUP($A89,'EZ list'!$B$4:$H$460,4,FALSE)="","","Yes")</f>
        <v>Yes</v>
      </c>
      <c r="BZ89" s="1236" t="s">
        <v>913</v>
      </c>
      <c r="CA89" s="1229">
        <v>0.72099999999999997</v>
      </c>
      <c r="CB89" s="1205" t="s">
        <v>1006</v>
      </c>
      <c r="CC89" s="1205" t="s">
        <v>695</v>
      </c>
      <c r="CD89" s="1205" t="s">
        <v>694</v>
      </c>
      <c r="CE89" s="1205">
        <v>0.59</v>
      </c>
      <c r="CF89" s="1205" t="s">
        <v>693</v>
      </c>
      <c r="CG89" s="1205" t="s">
        <v>692</v>
      </c>
      <c r="CH89" s="1205">
        <v>0.01</v>
      </c>
      <c r="CI89" s="1161"/>
    </row>
    <row r="90" spans="1:87" s="197" customFormat="1" ht="15.75" customHeight="1" x14ac:dyDescent="0.25">
      <c r="A90" s="886" t="s">
        <v>254</v>
      </c>
      <c r="B90" s="886" t="s">
        <v>253</v>
      </c>
      <c r="C90" s="1459">
        <v>0.4</v>
      </c>
      <c r="D90" s="237" t="s">
        <v>688</v>
      </c>
      <c r="E90" s="886" t="s">
        <v>687</v>
      </c>
      <c r="F90" s="237">
        <v>0.1</v>
      </c>
      <c r="G90" s="886" t="s">
        <v>666</v>
      </c>
      <c r="H90" s="886" t="s">
        <v>678</v>
      </c>
      <c r="I90" s="237">
        <v>0</v>
      </c>
      <c r="J90" s="1460">
        <v>0.5</v>
      </c>
      <c r="K90" s="237">
        <v>0.4</v>
      </c>
      <c r="L90" s="237" t="s">
        <v>688</v>
      </c>
      <c r="M90" s="886" t="s">
        <v>687</v>
      </c>
      <c r="N90" s="237">
        <v>0.1</v>
      </c>
      <c r="O90" s="886" t="s">
        <v>666</v>
      </c>
      <c r="P90" s="886" t="s">
        <v>678</v>
      </c>
      <c r="Q90" s="237">
        <v>0</v>
      </c>
      <c r="R90" s="237">
        <v>0.5</v>
      </c>
      <c r="S90" s="887">
        <v>0.4</v>
      </c>
      <c r="T90" s="886" t="s">
        <v>688</v>
      </c>
      <c r="U90" s="886" t="s">
        <v>687</v>
      </c>
      <c r="V90" s="888">
        <v>0.1</v>
      </c>
      <c r="W90" s="886" t="s">
        <v>666</v>
      </c>
      <c r="X90" s="886" t="s">
        <v>678</v>
      </c>
      <c r="Y90" s="888">
        <v>0</v>
      </c>
      <c r="Z90" s="889">
        <v>0.5</v>
      </c>
      <c r="AA90" s="887">
        <v>0.4</v>
      </c>
      <c r="AB90" s="886" t="s">
        <v>688</v>
      </c>
      <c r="AC90" s="886" t="s">
        <v>687</v>
      </c>
      <c r="AD90" s="888">
        <v>0.1</v>
      </c>
      <c r="AE90" s="886" t="s">
        <v>666</v>
      </c>
      <c r="AF90" s="886" t="s">
        <v>678</v>
      </c>
      <c r="AG90" s="888">
        <v>0</v>
      </c>
      <c r="AH90" s="889">
        <v>0.5</v>
      </c>
      <c r="AI90" s="887">
        <v>0.4</v>
      </c>
      <c r="AJ90" s="886" t="s">
        <v>688</v>
      </c>
      <c r="AK90" s="886" t="s">
        <v>687</v>
      </c>
      <c r="AL90" s="888">
        <v>0.1</v>
      </c>
      <c r="AM90" s="886" t="s">
        <v>666</v>
      </c>
      <c r="AN90" s="886" t="s">
        <v>678</v>
      </c>
      <c r="AO90" s="888">
        <v>0</v>
      </c>
      <c r="AP90" s="889">
        <v>0.5</v>
      </c>
      <c r="AQ90" s="887">
        <v>0.4</v>
      </c>
      <c r="AR90" s="718" t="s">
        <v>688</v>
      </c>
      <c r="AS90" s="891" t="s">
        <v>687</v>
      </c>
      <c r="AT90" s="888">
        <v>0.1</v>
      </c>
      <c r="AU90" s="891" t="s">
        <v>666</v>
      </c>
      <c r="AV90" s="891" t="s">
        <v>678</v>
      </c>
      <c r="AW90" s="888">
        <v>0</v>
      </c>
      <c r="AX90" s="889">
        <v>0.5</v>
      </c>
      <c r="AY90" s="893">
        <v>0.3</v>
      </c>
      <c r="AZ90" s="894" t="s">
        <v>688</v>
      </c>
      <c r="BA90" s="894" t="s">
        <v>687</v>
      </c>
      <c r="BB90" s="893">
        <v>0.7</v>
      </c>
      <c r="BC90" s="894" t="s">
        <v>666</v>
      </c>
      <c r="BD90" s="894" t="s">
        <v>678</v>
      </c>
      <c r="BE90" s="893">
        <v>0</v>
      </c>
      <c r="BF90" s="1159">
        <f t="shared" si="3"/>
        <v>1</v>
      </c>
      <c r="BG90" s="1158"/>
      <c r="BH90" s="888">
        <v>0.4</v>
      </c>
      <c r="BI90" s="237" t="s">
        <v>688</v>
      </c>
      <c r="BJ90" s="197" t="s">
        <v>687</v>
      </c>
      <c r="BK90" s="888">
        <v>0.1</v>
      </c>
      <c r="BL90" s="237" t="s">
        <v>666</v>
      </c>
      <c r="BM90" s="886" t="s">
        <v>678</v>
      </c>
      <c r="BN90" s="888">
        <v>0</v>
      </c>
      <c r="BO90" s="1163">
        <f t="shared" si="4"/>
        <v>0.5</v>
      </c>
      <c r="BP90" s="888">
        <v>0.4</v>
      </c>
      <c r="BQ90" s="237" t="s">
        <v>688</v>
      </c>
      <c r="BR90" s="197" t="s">
        <v>687</v>
      </c>
      <c r="BS90" s="888">
        <v>0.1</v>
      </c>
      <c r="BT90" s="237" t="s">
        <v>666</v>
      </c>
      <c r="BU90" s="886" t="s">
        <v>678</v>
      </c>
      <c r="BV90" s="888">
        <v>0</v>
      </c>
      <c r="BW90" s="1163">
        <f t="shared" si="5"/>
        <v>0.5</v>
      </c>
      <c r="BX90" s="206"/>
      <c r="BY90" s="1235" t="str">
        <f>IF(VLOOKUP($A90,'EZ list'!$B$4:$H$460,4,FALSE)="","","Yes")</f>
        <v/>
      </c>
      <c r="BZ90" s="1236" t="s">
        <v>913</v>
      </c>
      <c r="CA90" s="1229">
        <v>0.751</v>
      </c>
      <c r="CB90" s="1205" t="s">
        <v>1006</v>
      </c>
      <c r="CC90" s="1205" t="s">
        <v>688</v>
      </c>
      <c r="CD90" s="1205" t="s">
        <v>687</v>
      </c>
      <c r="CE90" s="1205">
        <v>0.6</v>
      </c>
      <c r="CF90" s="1205" t="s">
        <v>666</v>
      </c>
      <c r="CG90" s="1205" t="s">
        <v>678</v>
      </c>
      <c r="CH90" s="1205">
        <v>0</v>
      </c>
      <c r="CI90" s="1161"/>
    </row>
    <row r="91" spans="1:87" s="197" customFormat="1" ht="15.75" customHeight="1" x14ac:dyDescent="0.25">
      <c r="A91" s="886" t="s">
        <v>256</v>
      </c>
      <c r="B91" s="886" t="s">
        <v>255</v>
      </c>
      <c r="C91" s="1459">
        <v>0.3</v>
      </c>
      <c r="D91" s="237" t="s">
        <v>704</v>
      </c>
      <c r="E91" s="886" t="s">
        <v>703</v>
      </c>
      <c r="F91" s="237">
        <v>0.37</v>
      </c>
      <c r="G91" s="886" t="s">
        <v>666</v>
      </c>
      <c r="H91" s="886" t="s">
        <v>666</v>
      </c>
      <c r="I91" s="237">
        <v>0</v>
      </c>
      <c r="J91" s="1460">
        <v>0.66999999999999993</v>
      </c>
      <c r="K91" s="237">
        <v>0.3</v>
      </c>
      <c r="L91" s="237" t="s">
        <v>704</v>
      </c>
      <c r="M91" s="886" t="s">
        <v>703</v>
      </c>
      <c r="N91" s="237">
        <v>0.37</v>
      </c>
      <c r="O91" s="886" t="s">
        <v>666</v>
      </c>
      <c r="P91" s="886" t="s">
        <v>666</v>
      </c>
      <c r="Q91" s="237">
        <v>0</v>
      </c>
      <c r="R91" s="237">
        <v>0.66999999999999993</v>
      </c>
      <c r="S91" s="887">
        <v>0.3</v>
      </c>
      <c r="T91" s="886" t="s">
        <v>704</v>
      </c>
      <c r="U91" s="886" t="s">
        <v>703</v>
      </c>
      <c r="V91" s="888">
        <v>0.37</v>
      </c>
      <c r="W91" s="886" t="s">
        <v>666</v>
      </c>
      <c r="X91" s="886" t="s">
        <v>666</v>
      </c>
      <c r="Y91" s="888">
        <v>0</v>
      </c>
      <c r="Z91" s="889">
        <v>0.66999999999999993</v>
      </c>
      <c r="AA91" s="887">
        <v>0.3</v>
      </c>
      <c r="AB91" s="886" t="s">
        <v>704</v>
      </c>
      <c r="AC91" s="886" t="s">
        <v>703</v>
      </c>
      <c r="AD91" s="888">
        <v>0.37</v>
      </c>
      <c r="AE91" s="886" t="s">
        <v>666</v>
      </c>
      <c r="AF91" s="886" t="s">
        <v>666</v>
      </c>
      <c r="AG91" s="888">
        <v>0</v>
      </c>
      <c r="AH91" s="889">
        <v>0.66999999999999993</v>
      </c>
      <c r="AI91" s="887">
        <v>0.3</v>
      </c>
      <c r="AJ91" s="886" t="s">
        <v>704</v>
      </c>
      <c r="AK91" s="886" t="s">
        <v>703</v>
      </c>
      <c r="AL91" s="888">
        <v>0.37</v>
      </c>
      <c r="AM91" s="886" t="s">
        <v>666</v>
      </c>
      <c r="AN91" s="886" t="s">
        <v>666</v>
      </c>
      <c r="AO91" s="888">
        <v>0</v>
      </c>
      <c r="AP91" s="889">
        <v>0.66999999999999993</v>
      </c>
      <c r="AQ91" s="887">
        <v>0.48</v>
      </c>
      <c r="AR91" s="718" t="s">
        <v>704</v>
      </c>
      <c r="AS91" s="891" t="s">
        <v>703</v>
      </c>
      <c r="AT91" s="888">
        <v>0.27</v>
      </c>
      <c r="AU91" s="891" t="s">
        <v>666</v>
      </c>
      <c r="AV91" s="891" t="s">
        <v>666</v>
      </c>
      <c r="AW91" s="888">
        <v>0</v>
      </c>
      <c r="AX91" s="889">
        <v>0.75</v>
      </c>
      <c r="AY91" s="893">
        <v>0.64</v>
      </c>
      <c r="AZ91" s="894" t="s">
        <v>704</v>
      </c>
      <c r="BA91" s="894" t="s">
        <v>703</v>
      </c>
      <c r="BB91" s="893">
        <v>0.36</v>
      </c>
      <c r="BC91" s="894" t="s">
        <v>666</v>
      </c>
      <c r="BD91" s="894" t="s">
        <v>666</v>
      </c>
      <c r="BE91" s="893">
        <v>0</v>
      </c>
      <c r="BF91" s="1159">
        <f t="shared" si="3"/>
        <v>1</v>
      </c>
      <c r="BG91" s="1158"/>
      <c r="BH91" s="888">
        <v>0.3</v>
      </c>
      <c r="BI91" s="237" t="s">
        <v>704</v>
      </c>
      <c r="BJ91" s="197" t="s">
        <v>703</v>
      </c>
      <c r="BK91" s="888">
        <v>0.37</v>
      </c>
      <c r="BL91" s="237" t="s">
        <v>666</v>
      </c>
      <c r="BM91" s="886" t="s">
        <v>666</v>
      </c>
      <c r="BN91" s="888">
        <v>0</v>
      </c>
      <c r="BO91" s="1163">
        <f t="shared" si="4"/>
        <v>0.66999999999999993</v>
      </c>
      <c r="BP91" s="888">
        <v>0.3</v>
      </c>
      <c r="BQ91" s="237" t="s">
        <v>704</v>
      </c>
      <c r="BR91" s="197" t="s">
        <v>703</v>
      </c>
      <c r="BS91" s="888">
        <v>0.2</v>
      </c>
      <c r="BT91" s="237" t="s">
        <v>666</v>
      </c>
      <c r="BU91" s="886" t="s">
        <v>666</v>
      </c>
      <c r="BV91" s="888">
        <v>0</v>
      </c>
      <c r="BW91" s="1163">
        <f t="shared" si="5"/>
        <v>0.5</v>
      </c>
      <c r="BX91" s="206"/>
      <c r="BY91" s="1235" t="str">
        <f>IF(VLOOKUP($A91,'EZ list'!$B$4:$H$460,4,FALSE)="","","Yes")</f>
        <v/>
      </c>
      <c r="BZ91" s="1236" t="s">
        <v>914</v>
      </c>
      <c r="CA91" s="1229">
        <v>0.754</v>
      </c>
      <c r="CB91" s="1205" t="s">
        <v>1006</v>
      </c>
      <c r="CC91" s="1205" t="s">
        <v>704</v>
      </c>
      <c r="CD91" s="1205" t="s">
        <v>703</v>
      </c>
      <c r="CE91" s="1205">
        <v>0.2</v>
      </c>
      <c r="CF91" s="1205" t="s">
        <v>666</v>
      </c>
      <c r="CG91" s="1205" t="s">
        <v>666</v>
      </c>
      <c r="CH91" s="1205">
        <v>0</v>
      </c>
      <c r="CI91" s="1161"/>
    </row>
    <row r="92" spans="1:87" s="197" customFormat="1" ht="15.75" customHeight="1" x14ac:dyDescent="0.25">
      <c r="A92" s="886" t="s">
        <v>258</v>
      </c>
      <c r="B92" s="886" t="s">
        <v>257</v>
      </c>
      <c r="C92" s="1459">
        <v>0.4</v>
      </c>
      <c r="D92" s="237" t="s">
        <v>735</v>
      </c>
      <c r="E92" s="886" t="s">
        <v>734</v>
      </c>
      <c r="F92" s="237">
        <v>0.09</v>
      </c>
      <c r="G92" s="886" t="s">
        <v>733</v>
      </c>
      <c r="H92" s="886" t="s">
        <v>1269</v>
      </c>
      <c r="I92" s="237">
        <v>0.01</v>
      </c>
      <c r="J92" s="1460">
        <v>0.5</v>
      </c>
      <c r="K92" s="237">
        <v>0.4</v>
      </c>
      <c r="L92" s="237" t="s">
        <v>735</v>
      </c>
      <c r="M92" s="886" t="s">
        <v>734</v>
      </c>
      <c r="N92" s="237">
        <v>0.09</v>
      </c>
      <c r="O92" s="886" t="s">
        <v>733</v>
      </c>
      <c r="P92" s="886" t="s">
        <v>1269</v>
      </c>
      <c r="Q92" s="237">
        <v>0.01</v>
      </c>
      <c r="R92" s="237">
        <v>0.5</v>
      </c>
      <c r="S92" s="887">
        <v>0.4</v>
      </c>
      <c r="T92" s="886" t="s">
        <v>735</v>
      </c>
      <c r="U92" s="886" t="s">
        <v>734</v>
      </c>
      <c r="V92" s="888">
        <v>0.09</v>
      </c>
      <c r="W92" s="886" t="s">
        <v>733</v>
      </c>
      <c r="X92" s="886" t="s">
        <v>1269</v>
      </c>
      <c r="Y92" s="888">
        <v>0.01</v>
      </c>
      <c r="Z92" s="889">
        <v>0.5</v>
      </c>
      <c r="AA92" s="887">
        <v>0.4</v>
      </c>
      <c r="AB92" s="886" t="s">
        <v>735</v>
      </c>
      <c r="AC92" s="886" t="s">
        <v>734</v>
      </c>
      <c r="AD92" s="888">
        <v>0.09</v>
      </c>
      <c r="AE92" s="886" t="s">
        <v>733</v>
      </c>
      <c r="AF92" s="886" t="s">
        <v>1269</v>
      </c>
      <c r="AG92" s="888">
        <v>0.01</v>
      </c>
      <c r="AH92" s="889">
        <v>0.5</v>
      </c>
      <c r="AI92" s="887">
        <v>0.4</v>
      </c>
      <c r="AJ92" s="886" t="s">
        <v>735</v>
      </c>
      <c r="AK92" s="886" t="s">
        <v>734</v>
      </c>
      <c r="AL92" s="888">
        <v>0.09</v>
      </c>
      <c r="AM92" s="886" t="s">
        <v>733</v>
      </c>
      <c r="AN92" s="886" t="s">
        <v>1269</v>
      </c>
      <c r="AO92" s="888">
        <v>0.01</v>
      </c>
      <c r="AP92" s="889">
        <v>0.5</v>
      </c>
      <c r="AQ92" s="887">
        <v>0.4</v>
      </c>
      <c r="AR92" s="718" t="s">
        <v>735</v>
      </c>
      <c r="AS92" s="891" t="s">
        <v>734</v>
      </c>
      <c r="AT92" s="888">
        <v>0.09</v>
      </c>
      <c r="AU92" s="891" t="s">
        <v>733</v>
      </c>
      <c r="AV92" s="891" t="s">
        <v>1269</v>
      </c>
      <c r="AW92" s="888">
        <v>0.01</v>
      </c>
      <c r="AX92" s="889">
        <v>0.5</v>
      </c>
      <c r="AY92" s="893">
        <v>0.4</v>
      </c>
      <c r="AZ92" s="894" t="s">
        <v>735</v>
      </c>
      <c r="BA92" s="894" t="s">
        <v>734</v>
      </c>
      <c r="BB92" s="893">
        <v>0.09</v>
      </c>
      <c r="BC92" s="894" t="s">
        <v>733</v>
      </c>
      <c r="BD92" s="894" t="s">
        <v>732</v>
      </c>
      <c r="BE92" s="893">
        <v>0.01</v>
      </c>
      <c r="BF92" s="1159">
        <f t="shared" si="3"/>
        <v>0.5</v>
      </c>
      <c r="BG92" s="1158"/>
      <c r="BH92" s="888">
        <v>0.4</v>
      </c>
      <c r="BI92" s="237" t="s">
        <v>735</v>
      </c>
      <c r="BJ92" s="197" t="s">
        <v>734</v>
      </c>
      <c r="BK92" s="888">
        <v>0.09</v>
      </c>
      <c r="BL92" s="237" t="s">
        <v>733</v>
      </c>
      <c r="BM92" s="886" t="s">
        <v>732</v>
      </c>
      <c r="BN92" s="888">
        <v>0.01</v>
      </c>
      <c r="BO92" s="1163">
        <f t="shared" si="4"/>
        <v>0.5</v>
      </c>
      <c r="BP92" s="888">
        <v>0.4</v>
      </c>
      <c r="BQ92" s="237" t="s">
        <v>735</v>
      </c>
      <c r="BR92" s="197" t="s">
        <v>734</v>
      </c>
      <c r="BS92" s="888">
        <v>0.09</v>
      </c>
      <c r="BT92" s="237" t="s">
        <v>733</v>
      </c>
      <c r="BU92" s="886" t="s">
        <v>732</v>
      </c>
      <c r="BV92" s="888">
        <v>0.01</v>
      </c>
      <c r="BW92" s="1163">
        <f t="shared" si="5"/>
        <v>0.5</v>
      </c>
      <c r="BX92" s="206"/>
      <c r="BY92" s="1235" t="str">
        <f>IF(VLOOKUP($A92,'EZ list'!$B$4:$H$460,4,FALSE)="","","Yes")</f>
        <v/>
      </c>
      <c r="BZ92" s="1236" t="s">
        <v>913</v>
      </c>
      <c r="CA92" s="1229">
        <v>0.72599999999999998</v>
      </c>
      <c r="CB92" s="1205" t="s">
        <v>1006</v>
      </c>
      <c r="CC92" s="1205" t="s">
        <v>735</v>
      </c>
      <c r="CD92" s="1205" t="s">
        <v>734</v>
      </c>
      <c r="CE92" s="1205">
        <v>0.59</v>
      </c>
      <c r="CF92" s="1205" t="s">
        <v>733</v>
      </c>
      <c r="CG92" s="1205" t="s">
        <v>732</v>
      </c>
      <c r="CH92" s="1205">
        <v>0.01</v>
      </c>
      <c r="CI92" s="1161"/>
    </row>
    <row r="93" spans="1:87" s="197" customFormat="1" ht="15.75" customHeight="1" x14ac:dyDescent="0.25">
      <c r="A93" s="886" t="s">
        <v>260</v>
      </c>
      <c r="B93" s="886" t="s">
        <v>259</v>
      </c>
      <c r="C93" s="1459">
        <v>0.4</v>
      </c>
      <c r="D93" s="237" t="s">
        <v>688</v>
      </c>
      <c r="E93" s="886" t="s">
        <v>687</v>
      </c>
      <c r="F93" s="237">
        <v>0.1</v>
      </c>
      <c r="G93" s="886" t="s">
        <v>666</v>
      </c>
      <c r="H93" s="886" t="s">
        <v>678</v>
      </c>
      <c r="I93" s="237">
        <v>0</v>
      </c>
      <c r="J93" s="1460">
        <v>0.5</v>
      </c>
      <c r="K93" s="237">
        <v>0.4</v>
      </c>
      <c r="L93" s="237" t="s">
        <v>688</v>
      </c>
      <c r="M93" s="886" t="s">
        <v>687</v>
      </c>
      <c r="N93" s="237">
        <v>0.1</v>
      </c>
      <c r="O93" s="886" t="s">
        <v>666</v>
      </c>
      <c r="P93" s="886" t="s">
        <v>678</v>
      </c>
      <c r="Q93" s="237">
        <v>0</v>
      </c>
      <c r="R93" s="237">
        <v>0.5</v>
      </c>
      <c r="S93" s="887">
        <v>0.4</v>
      </c>
      <c r="T93" s="886" t="s">
        <v>688</v>
      </c>
      <c r="U93" s="886" t="s">
        <v>687</v>
      </c>
      <c r="V93" s="888">
        <v>0.1</v>
      </c>
      <c r="W93" s="886" t="s">
        <v>666</v>
      </c>
      <c r="X93" s="886" t="s">
        <v>678</v>
      </c>
      <c r="Y93" s="888">
        <v>0</v>
      </c>
      <c r="Z93" s="889">
        <v>0.5</v>
      </c>
      <c r="AA93" s="887">
        <v>0.4</v>
      </c>
      <c r="AB93" s="886" t="s">
        <v>688</v>
      </c>
      <c r="AC93" s="886" t="s">
        <v>687</v>
      </c>
      <c r="AD93" s="888">
        <v>0.1</v>
      </c>
      <c r="AE93" s="886" t="s">
        <v>666</v>
      </c>
      <c r="AF93" s="886" t="s">
        <v>678</v>
      </c>
      <c r="AG93" s="888">
        <v>0</v>
      </c>
      <c r="AH93" s="889">
        <v>0.5</v>
      </c>
      <c r="AI93" s="887">
        <v>0.4</v>
      </c>
      <c r="AJ93" s="886" t="s">
        <v>688</v>
      </c>
      <c r="AK93" s="886" t="s">
        <v>687</v>
      </c>
      <c r="AL93" s="888">
        <v>0.1</v>
      </c>
      <c r="AM93" s="886" t="s">
        <v>666</v>
      </c>
      <c r="AN93" s="886" t="s">
        <v>678</v>
      </c>
      <c r="AO93" s="888">
        <v>0</v>
      </c>
      <c r="AP93" s="889">
        <v>0.5</v>
      </c>
      <c r="AQ93" s="887">
        <v>0.4</v>
      </c>
      <c r="AR93" s="718" t="s">
        <v>688</v>
      </c>
      <c r="AS93" s="891" t="s">
        <v>687</v>
      </c>
      <c r="AT93" s="888">
        <v>0.1</v>
      </c>
      <c r="AU93" s="891" t="s">
        <v>666</v>
      </c>
      <c r="AV93" s="891" t="s">
        <v>678</v>
      </c>
      <c r="AW93" s="888">
        <v>0</v>
      </c>
      <c r="AX93" s="889">
        <v>0.5</v>
      </c>
      <c r="AY93" s="893">
        <v>0.3</v>
      </c>
      <c r="AZ93" s="894" t="s">
        <v>688</v>
      </c>
      <c r="BA93" s="894" t="s">
        <v>687</v>
      </c>
      <c r="BB93" s="893">
        <v>0.7</v>
      </c>
      <c r="BC93" s="894" t="s">
        <v>666</v>
      </c>
      <c r="BD93" s="894" t="s">
        <v>678</v>
      </c>
      <c r="BE93" s="893">
        <v>0</v>
      </c>
      <c r="BF93" s="1159">
        <f t="shared" si="3"/>
        <v>1</v>
      </c>
      <c r="BG93" s="1158"/>
      <c r="BH93" s="888">
        <v>0.4</v>
      </c>
      <c r="BI93" s="237" t="s">
        <v>688</v>
      </c>
      <c r="BJ93" s="197" t="s">
        <v>687</v>
      </c>
      <c r="BK93" s="888">
        <v>0.1</v>
      </c>
      <c r="BL93" s="237" t="s">
        <v>666</v>
      </c>
      <c r="BM93" s="886" t="s">
        <v>678</v>
      </c>
      <c r="BN93" s="888">
        <v>0</v>
      </c>
      <c r="BO93" s="1163">
        <f t="shared" si="4"/>
        <v>0.5</v>
      </c>
      <c r="BP93" s="888">
        <v>0.4</v>
      </c>
      <c r="BQ93" s="237" t="s">
        <v>688</v>
      </c>
      <c r="BR93" s="197" t="s">
        <v>687</v>
      </c>
      <c r="BS93" s="888">
        <v>0.1</v>
      </c>
      <c r="BT93" s="237" t="s">
        <v>666</v>
      </c>
      <c r="BU93" s="886" t="s">
        <v>678</v>
      </c>
      <c r="BV93" s="888">
        <v>0</v>
      </c>
      <c r="BW93" s="1163">
        <f t="shared" si="5"/>
        <v>0.5</v>
      </c>
      <c r="BX93" s="206"/>
      <c r="BY93" s="1235" t="str">
        <f>IF(VLOOKUP($A93,'EZ list'!$B$4:$H$460,4,FALSE)="","","Yes")</f>
        <v/>
      </c>
      <c r="BZ93" s="1236" t="s">
        <v>913</v>
      </c>
      <c r="CA93" s="1229">
        <v>0.746</v>
      </c>
      <c r="CB93" s="1205" t="s">
        <v>1006</v>
      </c>
      <c r="CC93" s="1205" t="s">
        <v>688</v>
      </c>
      <c r="CD93" s="1205" t="s">
        <v>687</v>
      </c>
      <c r="CE93" s="1205">
        <v>0.6</v>
      </c>
      <c r="CF93" s="1205" t="s">
        <v>666</v>
      </c>
      <c r="CG93" s="1205" t="s">
        <v>678</v>
      </c>
      <c r="CH93" s="1205">
        <v>0</v>
      </c>
      <c r="CI93" s="1161"/>
    </row>
    <row r="94" spans="1:87" s="197" customFormat="1" ht="15.75" customHeight="1" x14ac:dyDescent="0.25">
      <c r="A94" s="886" t="s">
        <v>262</v>
      </c>
      <c r="B94" s="886" t="s">
        <v>261</v>
      </c>
      <c r="C94" s="1459">
        <v>0.4</v>
      </c>
      <c r="D94" s="237" t="s">
        <v>769</v>
      </c>
      <c r="E94" s="886" t="s">
        <v>768</v>
      </c>
      <c r="F94" s="237">
        <v>0.09</v>
      </c>
      <c r="G94" s="886" t="s">
        <v>767</v>
      </c>
      <c r="H94" s="886" t="s">
        <v>766</v>
      </c>
      <c r="I94" s="237">
        <v>0.01</v>
      </c>
      <c r="J94" s="1460">
        <v>0.5</v>
      </c>
      <c r="K94" s="237">
        <v>0.4</v>
      </c>
      <c r="L94" s="237" t="s">
        <v>769</v>
      </c>
      <c r="M94" s="886" t="s">
        <v>768</v>
      </c>
      <c r="N94" s="237">
        <v>0.09</v>
      </c>
      <c r="O94" s="886" t="s">
        <v>767</v>
      </c>
      <c r="P94" s="886" t="s">
        <v>766</v>
      </c>
      <c r="Q94" s="237">
        <v>0.01</v>
      </c>
      <c r="R94" s="237">
        <v>0.5</v>
      </c>
      <c r="S94" s="887">
        <v>0.4</v>
      </c>
      <c r="T94" s="886" t="s">
        <v>769</v>
      </c>
      <c r="U94" s="886" t="s">
        <v>768</v>
      </c>
      <c r="V94" s="888">
        <v>0.09</v>
      </c>
      <c r="W94" s="886" t="s">
        <v>767</v>
      </c>
      <c r="X94" s="886" t="s">
        <v>766</v>
      </c>
      <c r="Y94" s="888">
        <v>0.01</v>
      </c>
      <c r="Z94" s="889">
        <v>0.5</v>
      </c>
      <c r="AA94" s="887">
        <v>0.4</v>
      </c>
      <c r="AB94" s="886" t="s">
        <v>769</v>
      </c>
      <c r="AC94" s="886" t="s">
        <v>768</v>
      </c>
      <c r="AD94" s="888">
        <v>0.09</v>
      </c>
      <c r="AE94" s="886" t="s">
        <v>767</v>
      </c>
      <c r="AF94" s="886" t="s">
        <v>766</v>
      </c>
      <c r="AG94" s="888">
        <v>0.01</v>
      </c>
      <c r="AH94" s="889">
        <v>0.5</v>
      </c>
      <c r="AI94" s="887">
        <v>0.4</v>
      </c>
      <c r="AJ94" s="886" t="s">
        <v>769</v>
      </c>
      <c r="AK94" s="886" t="s">
        <v>768</v>
      </c>
      <c r="AL94" s="888">
        <v>0.09</v>
      </c>
      <c r="AM94" s="886" t="s">
        <v>767</v>
      </c>
      <c r="AN94" s="886" t="s">
        <v>766</v>
      </c>
      <c r="AO94" s="888">
        <v>0.01</v>
      </c>
      <c r="AP94" s="889">
        <v>0.5</v>
      </c>
      <c r="AQ94" s="887">
        <v>0.4</v>
      </c>
      <c r="AR94" s="718" t="s">
        <v>769</v>
      </c>
      <c r="AS94" s="891" t="s">
        <v>768</v>
      </c>
      <c r="AT94" s="888">
        <v>0.09</v>
      </c>
      <c r="AU94" s="891" t="s">
        <v>767</v>
      </c>
      <c r="AV94" s="891" t="s">
        <v>766</v>
      </c>
      <c r="AW94" s="888">
        <v>0.01</v>
      </c>
      <c r="AX94" s="889">
        <v>0.5</v>
      </c>
      <c r="AY94" s="893">
        <v>0.5</v>
      </c>
      <c r="AZ94" s="894" t="s">
        <v>769</v>
      </c>
      <c r="BA94" s="894" t="s">
        <v>768</v>
      </c>
      <c r="BB94" s="893">
        <v>0.49</v>
      </c>
      <c r="BC94" s="894" t="s">
        <v>767</v>
      </c>
      <c r="BD94" s="894" t="s">
        <v>766</v>
      </c>
      <c r="BE94" s="893">
        <v>0.01</v>
      </c>
      <c r="BF94" s="1159">
        <f t="shared" si="3"/>
        <v>1</v>
      </c>
      <c r="BG94" s="1158"/>
      <c r="BH94" s="888">
        <v>0.4</v>
      </c>
      <c r="BI94" s="237" t="s">
        <v>769</v>
      </c>
      <c r="BJ94" s="197" t="s">
        <v>768</v>
      </c>
      <c r="BK94" s="888">
        <v>0.09</v>
      </c>
      <c r="BL94" s="237" t="s">
        <v>767</v>
      </c>
      <c r="BM94" s="886" t="s">
        <v>766</v>
      </c>
      <c r="BN94" s="888">
        <v>0.01</v>
      </c>
      <c r="BO94" s="1163">
        <f t="shared" si="4"/>
        <v>0.5</v>
      </c>
      <c r="BP94" s="888">
        <v>0.4</v>
      </c>
      <c r="BQ94" s="237" t="s">
        <v>769</v>
      </c>
      <c r="BR94" s="197" t="s">
        <v>768</v>
      </c>
      <c r="BS94" s="888">
        <v>0.09</v>
      </c>
      <c r="BT94" s="237" t="s">
        <v>767</v>
      </c>
      <c r="BU94" s="886" t="s">
        <v>766</v>
      </c>
      <c r="BV94" s="888">
        <v>0.01</v>
      </c>
      <c r="BW94" s="1163">
        <f t="shared" si="5"/>
        <v>0.5</v>
      </c>
      <c r="BX94" s="206"/>
      <c r="BY94" s="1235" t="str">
        <f>IF(VLOOKUP($A94,'EZ list'!$B$4:$H$460,4,FALSE)="","","Yes")</f>
        <v/>
      </c>
      <c r="BZ94" s="1236" t="s">
        <v>913</v>
      </c>
      <c r="CA94" s="1229">
        <v>0.67700000000000005</v>
      </c>
      <c r="CB94" s="1205" t="s">
        <v>1006</v>
      </c>
      <c r="CC94" s="1205" t="s">
        <v>769</v>
      </c>
      <c r="CD94" s="1205" t="s">
        <v>768</v>
      </c>
      <c r="CE94" s="1205">
        <v>0.59</v>
      </c>
      <c r="CF94" s="1205" t="s">
        <v>767</v>
      </c>
      <c r="CG94" s="1205" t="s">
        <v>766</v>
      </c>
      <c r="CH94" s="1205">
        <v>0.01</v>
      </c>
      <c r="CI94" s="1161"/>
    </row>
    <row r="95" spans="1:87" s="197" customFormat="1" ht="15.75" customHeight="1" x14ac:dyDescent="0.25">
      <c r="A95" s="886" t="s">
        <v>264</v>
      </c>
      <c r="B95" s="886" t="s">
        <v>263</v>
      </c>
      <c r="C95" s="1459">
        <v>0.4</v>
      </c>
      <c r="D95" s="237" t="s">
        <v>713</v>
      </c>
      <c r="E95" s="886" t="s">
        <v>712</v>
      </c>
      <c r="F95" s="237">
        <v>0.09</v>
      </c>
      <c r="G95" s="886" t="s">
        <v>706</v>
      </c>
      <c r="H95" s="886" t="s">
        <v>705</v>
      </c>
      <c r="I95" s="237">
        <v>0.01</v>
      </c>
      <c r="J95" s="1460">
        <v>0.5</v>
      </c>
      <c r="K95" s="237">
        <v>0.4</v>
      </c>
      <c r="L95" s="237" t="s">
        <v>713</v>
      </c>
      <c r="M95" s="886" t="s">
        <v>712</v>
      </c>
      <c r="N95" s="237">
        <v>0.09</v>
      </c>
      <c r="O95" s="886" t="s">
        <v>706</v>
      </c>
      <c r="P95" s="886" t="s">
        <v>705</v>
      </c>
      <c r="Q95" s="237">
        <v>0.01</v>
      </c>
      <c r="R95" s="237">
        <v>0.5</v>
      </c>
      <c r="S95" s="887">
        <v>0.4</v>
      </c>
      <c r="T95" s="886" t="s">
        <v>713</v>
      </c>
      <c r="U95" s="886" t="s">
        <v>712</v>
      </c>
      <c r="V95" s="888">
        <v>0.09</v>
      </c>
      <c r="W95" s="886" t="s">
        <v>706</v>
      </c>
      <c r="X95" s="886" t="s">
        <v>705</v>
      </c>
      <c r="Y95" s="888">
        <v>0.01</v>
      </c>
      <c r="Z95" s="889">
        <v>0.5</v>
      </c>
      <c r="AA95" s="887">
        <v>0.4</v>
      </c>
      <c r="AB95" s="886" t="s">
        <v>713</v>
      </c>
      <c r="AC95" s="886" t="s">
        <v>712</v>
      </c>
      <c r="AD95" s="888">
        <v>0.09</v>
      </c>
      <c r="AE95" s="886" t="s">
        <v>706</v>
      </c>
      <c r="AF95" s="886" t="s">
        <v>705</v>
      </c>
      <c r="AG95" s="888">
        <v>0.01</v>
      </c>
      <c r="AH95" s="889">
        <v>0.5</v>
      </c>
      <c r="AI95" s="887">
        <v>0.4</v>
      </c>
      <c r="AJ95" s="886" t="s">
        <v>713</v>
      </c>
      <c r="AK95" s="886" t="s">
        <v>712</v>
      </c>
      <c r="AL95" s="888">
        <v>0.09</v>
      </c>
      <c r="AM95" s="886" t="s">
        <v>706</v>
      </c>
      <c r="AN95" s="886" t="s">
        <v>705</v>
      </c>
      <c r="AO95" s="888">
        <v>0.01</v>
      </c>
      <c r="AP95" s="889">
        <v>0.5</v>
      </c>
      <c r="AQ95" s="887">
        <v>0.4</v>
      </c>
      <c r="AR95" s="718" t="s">
        <v>713</v>
      </c>
      <c r="AS95" s="891" t="s">
        <v>712</v>
      </c>
      <c r="AT95" s="888">
        <v>0.09</v>
      </c>
      <c r="AU95" s="891" t="s">
        <v>706</v>
      </c>
      <c r="AV95" s="891" t="s">
        <v>705</v>
      </c>
      <c r="AW95" s="888">
        <v>0.01</v>
      </c>
      <c r="AX95" s="889">
        <v>0.5</v>
      </c>
      <c r="AY95" s="893">
        <v>0.4</v>
      </c>
      <c r="AZ95" s="894" t="s">
        <v>713</v>
      </c>
      <c r="BA95" s="894" t="s">
        <v>712</v>
      </c>
      <c r="BB95" s="893">
        <v>0.59</v>
      </c>
      <c r="BC95" s="894" t="s">
        <v>706</v>
      </c>
      <c r="BD95" s="894" t="s">
        <v>705</v>
      </c>
      <c r="BE95" s="893">
        <v>0.01</v>
      </c>
      <c r="BF95" s="1159">
        <f t="shared" si="3"/>
        <v>1</v>
      </c>
      <c r="BG95" s="1158"/>
      <c r="BH95" s="888">
        <v>0.4</v>
      </c>
      <c r="BI95" s="237" t="s">
        <v>713</v>
      </c>
      <c r="BJ95" s="197" t="s">
        <v>712</v>
      </c>
      <c r="BK95" s="888">
        <v>0.09</v>
      </c>
      <c r="BL95" s="237" t="s">
        <v>706</v>
      </c>
      <c r="BM95" s="886" t="s">
        <v>705</v>
      </c>
      <c r="BN95" s="888">
        <v>0.01</v>
      </c>
      <c r="BO95" s="1163">
        <f t="shared" si="4"/>
        <v>0.5</v>
      </c>
      <c r="BP95" s="888">
        <v>0.4</v>
      </c>
      <c r="BQ95" s="237" t="s">
        <v>713</v>
      </c>
      <c r="BR95" s="197" t="s">
        <v>712</v>
      </c>
      <c r="BS95" s="888">
        <v>0.09</v>
      </c>
      <c r="BT95" s="237" t="s">
        <v>706</v>
      </c>
      <c r="BU95" s="886" t="s">
        <v>705</v>
      </c>
      <c r="BV95" s="888">
        <v>0.01</v>
      </c>
      <c r="BW95" s="1163">
        <f t="shared" si="5"/>
        <v>0.5</v>
      </c>
      <c r="BX95" s="206"/>
      <c r="BY95" s="1235" t="str">
        <f>IF(VLOOKUP($A95,'EZ list'!$B$4:$H$460,4,FALSE)="","","Yes")</f>
        <v/>
      </c>
      <c r="BZ95" s="1236" t="s">
        <v>913</v>
      </c>
      <c r="CA95" s="1229">
        <v>0.71299999999999997</v>
      </c>
      <c r="CB95" s="1205" t="s">
        <v>1006</v>
      </c>
      <c r="CC95" s="1205" t="s">
        <v>713</v>
      </c>
      <c r="CD95" s="1205" t="s">
        <v>712</v>
      </c>
      <c r="CE95" s="1205">
        <v>0.59</v>
      </c>
      <c r="CF95" s="1205" t="s">
        <v>706</v>
      </c>
      <c r="CG95" s="1205" t="s">
        <v>705</v>
      </c>
      <c r="CH95" s="1205">
        <v>0.01</v>
      </c>
      <c r="CI95" s="1161"/>
    </row>
    <row r="96" spans="1:87" s="197" customFormat="1" ht="15" x14ac:dyDescent="0.25">
      <c r="A96" s="886" t="s">
        <v>266</v>
      </c>
      <c r="B96" s="886" t="s">
        <v>265</v>
      </c>
      <c r="C96" s="1459">
        <v>0.4</v>
      </c>
      <c r="D96" s="237" t="s">
        <v>695</v>
      </c>
      <c r="E96" s="886" t="s">
        <v>694</v>
      </c>
      <c r="F96" s="237">
        <v>0.09</v>
      </c>
      <c r="G96" s="886" t="s">
        <v>3828</v>
      </c>
      <c r="H96" s="886" t="s">
        <v>3829</v>
      </c>
      <c r="I96" s="237">
        <v>0.01</v>
      </c>
      <c r="J96" s="1460">
        <v>0.5</v>
      </c>
      <c r="K96" s="237">
        <v>0.4</v>
      </c>
      <c r="L96" s="237" t="s">
        <v>695</v>
      </c>
      <c r="M96" s="886" t="s">
        <v>694</v>
      </c>
      <c r="N96" s="237">
        <v>0.09</v>
      </c>
      <c r="O96" s="886" t="s">
        <v>3828</v>
      </c>
      <c r="P96" s="886" t="s">
        <v>3829</v>
      </c>
      <c r="Q96" s="237">
        <v>0.01</v>
      </c>
      <c r="R96" s="237">
        <v>0.5</v>
      </c>
      <c r="S96" s="887">
        <v>0.4</v>
      </c>
      <c r="T96" s="886" t="s">
        <v>695</v>
      </c>
      <c r="U96" s="886" t="s">
        <v>694</v>
      </c>
      <c r="V96" s="888">
        <v>0.09</v>
      </c>
      <c r="W96" s="886" t="s">
        <v>3828</v>
      </c>
      <c r="X96" s="886" t="s">
        <v>3829</v>
      </c>
      <c r="Y96" s="888">
        <v>0.01</v>
      </c>
      <c r="Z96" s="889">
        <v>0.5</v>
      </c>
      <c r="AA96" s="887">
        <v>0.4</v>
      </c>
      <c r="AB96" s="886" t="s">
        <v>695</v>
      </c>
      <c r="AC96" s="886" t="s">
        <v>694</v>
      </c>
      <c r="AD96" s="888">
        <v>0.09</v>
      </c>
      <c r="AE96" s="886" t="s">
        <v>3828</v>
      </c>
      <c r="AF96" s="886" t="s">
        <v>3829</v>
      </c>
      <c r="AG96" s="888">
        <v>0.01</v>
      </c>
      <c r="AH96" s="889">
        <v>0.5</v>
      </c>
      <c r="AI96" s="887">
        <v>0.4</v>
      </c>
      <c r="AJ96" s="886" t="s">
        <v>695</v>
      </c>
      <c r="AK96" s="886" t="s">
        <v>694</v>
      </c>
      <c r="AL96" s="888">
        <v>0.09</v>
      </c>
      <c r="AM96" s="886" t="s">
        <v>693</v>
      </c>
      <c r="AN96" s="886" t="s">
        <v>692</v>
      </c>
      <c r="AO96" s="888">
        <v>0.01</v>
      </c>
      <c r="AP96" s="889">
        <v>0.5</v>
      </c>
      <c r="AQ96" s="887">
        <v>0.4</v>
      </c>
      <c r="AR96" s="718" t="s">
        <v>695</v>
      </c>
      <c r="AS96" s="891" t="s">
        <v>694</v>
      </c>
      <c r="AT96" s="888">
        <v>0.09</v>
      </c>
      <c r="AU96" s="891" t="s">
        <v>693</v>
      </c>
      <c r="AV96" s="891" t="s">
        <v>692</v>
      </c>
      <c r="AW96" s="888">
        <v>0.01</v>
      </c>
      <c r="AX96" s="889">
        <v>0.5</v>
      </c>
      <c r="AY96" s="893">
        <v>0.4</v>
      </c>
      <c r="AZ96" s="894" t="s">
        <v>695</v>
      </c>
      <c r="BA96" s="894" t="s">
        <v>694</v>
      </c>
      <c r="BB96" s="893">
        <v>0.09</v>
      </c>
      <c r="BC96" s="894" t="s">
        <v>693</v>
      </c>
      <c r="BD96" s="894" t="s">
        <v>692</v>
      </c>
      <c r="BE96" s="893">
        <v>0.01</v>
      </c>
      <c r="BF96" s="1159">
        <f t="shared" si="3"/>
        <v>0.5</v>
      </c>
      <c r="BG96" s="1158"/>
      <c r="BH96" s="888">
        <v>0.4</v>
      </c>
      <c r="BI96" s="237" t="s">
        <v>695</v>
      </c>
      <c r="BJ96" s="197" t="s">
        <v>694</v>
      </c>
      <c r="BK96" s="888">
        <v>0.09</v>
      </c>
      <c r="BL96" s="237" t="s">
        <v>693</v>
      </c>
      <c r="BM96" s="886" t="s">
        <v>692</v>
      </c>
      <c r="BN96" s="888">
        <v>0.01</v>
      </c>
      <c r="BO96" s="1163">
        <f t="shared" si="4"/>
        <v>0.5</v>
      </c>
      <c r="BP96" s="888">
        <v>0.4</v>
      </c>
      <c r="BQ96" s="237" t="s">
        <v>695</v>
      </c>
      <c r="BR96" s="197" t="s">
        <v>694</v>
      </c>
      <c r="BS96" s="888">
        <v>0.09</v>
      </c>
      <c r="BT96" s="237" t="s">
        <v>693</v>
      </c>
      <c r="BU96" s="886" t="s">
        <v>692</v>
      </c>
      <c r="BV96" s="888">
        <v>0.01</v>
      </c>
      <c r="BW96" s="1163">
        <f t="shared" si="5"/>
        <v>0.5</v>
      </c>
      <c r="BX96" s="206"/>
      <c r="BY96" s="1235" t="str">
        <f>IF(VLOOKUP($A96,'EZ list'!$B$4:$H$460,4,FALSE)="","","Yes")</f>
        <v>Yes</v>
      </c>
      <c r="BZ96" s="1236" t="s">
        <v>913</v>
      </c>
      <c r="CA96" s="1229">
        <v>0.71799999999999997</v>
      </c>
      <c r="CB96" s="1205" t="s">
        <v>1006</v>
      </c>
      <c r="CC96" s="1205" t="s">
        <v>695</v>
      </c>
      <c r="CD96" s="1205" t="s">
        <v>694</v>
      </c>
      <c r="CE96" s="1205">
        <v>0.59</v>
      </c>
      <c r="CF96" s="1205" t="s">
        <v>693</v>
      </c>
      <c r="CG96" s="1205" t="s">
        <v>692</v>
      </c>
      <c r="CH96" s="1205">
        <v>0.01</v>
      </c>
      <c r="CI96" s="1161"/>
    </row>
    <row r="97" spans="1:87" s="197" customFormat="1" ht="15.75" customHeight="1" x14ac:dyDescent="0.25">
      <c r="A97" s="886" t="s">
        <v>268</v>
      </c>
      <c r="B97" s="886" t="s">
        <v>267</v>
      </c>
      <c r="C97" s="1459">
        <v>0.4</v>
      </c>
      <c r="D97" s="237" t="s">
        <v>773</v>
      </c>
      <c r="E97" s="886" t="s">
        <v>772</v>
      </c>
      <c r="F97" s="237">
        <v>0.09</v>
      </c>
      <c r="G97" s="886" t="s">
        <v>771</v>
      </c>
      <c r="H97" s="886" t="s">
        <v>770</v>
      </c>
      <c r="I97" s="237">
        <v>0.01</v>
      </c>
      <c r="J97" s="1460">
        <v>0.5</v>
      </c>
      <c r="K97" s="237">
        <v>0.4</v>
      </c>
      <c r="L97" s="237" t="s">
        <v>773</v>
      </c>
      <c r="M97" s="886" t="s">
        <v>772</v>
      </c>
      <c r="N97" s="237">
        <v>0.09</v>
      </c>
      <c r="O97" s="886" t="s">
        <v>771</v>
      </c>
      <c r="P97" s="886" t="s">
        <v>770</v>
      </c>
      <c r="Q97" s="237">
        <v>0.01</v>
      </c>
      <c r="R97" s="237">
        <v>0.5</v>
      </c>
      <c r="S97" s="887">
        <v>0.4</v>
      </c>
      <c r="T97" s="886" t="s">
        <v>773</v>
      </c>
      <c r="U97" s="886" t="s">
        <v>772</v>
      </c>
      <c r="V97" s="888">
        <v>0.09</v>
      </c>
      <c r="W97" s="886" t="s">
        <v>771</v>
      </c>
      <c r="X97" s="886" t="s">
        <v>770</v>
      </c>
      <c r="Y97" s="888">
        <v>0.01</v>
      </c>
      <c r="Z97" s="889">
        <v>0.5</v>
      </c>
      <c r="AA97" s="887">
        <v>0.4</v>
      </c>
      <c r="AB97" s="886" t="s">
        <v>773</v>
      </c>
      <c r="AC97" s="886" t="s">
        <v>772</v>
      </c>
      <c r="AD97" s="888">
        <v>0.09</v>
      </c>
      <c r="AE97" s="886" t="s">
        <v>771</v>
      </c>
      <c r="AF97" s="886" t="s">
        <v>770</v>
      </c>
      <c r="AG97" s="888">
        <v>0.01</v>
      </c>
      <c r="AH97" s="889">
        <v>0.5</v>
      </c>
      <c r="AI97" s="887">
        <v>0.4</v>
      </c>
      <c r="AJ97" s="886" t="s">
        <v>773</v>
      </c>
      <c r="AK97" s="886" t="s">
        <v>772</v>
      </c>
      <c r="AL97" s="888">
        <v>0.09</v>
      </c>
      <c r="AM97" s="886" t="s">
        <v>771</v>
      </c>
      <c r="AN97" s="886" t="s">
        <v>770</v>
      </c>
      <c r="AO97" s="888">
        <v>0.01</v>
      </c>
      <c r="AP97" s="889">
        <v>0.5</v>
      </c>
      <c r="AQ97" s="887">
        <v>0.4</v>
      </c>
      <c r="AR97" s="718" t="s">
        <v>773</v>
      </c>
      <c r="AS97" s="891" t="s">
        <v>772</v>
      </c>
      <c r="AT97" s="888">
        <v>0.09</v>
      </c>
      <c r="AU97" s="891" t="s">
        <v>771</v>
      </c>
      <c r="AV97" s="891" t="s">
        <v>770</v>
      </c>
      <c r="AW97" s="888">
        <v>0.01</v>
      </c>
      <c r="AX97" s="889">
        <v>0.5</v>
      </c>
      <c r="AY97" s="893">
        <v>0.4</v>
      </c>
      <c r="AZ97" s="894" t="s">
        <v>773</v>
      </c>
      <c r="BA97" s="894" t="s">
        <v>772</v>
      </c>
      <c r="BB97" s="893">
        <v>0.09</v>
      </c>
      <c r="BC97" s="894" t="s">
        <v>771</v>
      </c>
      <c r="BD97" s="894" t="s">
        <v>770</v>
      </c>
      <c r="BE97" s="893">
        <v>0.01</v>
      </c>
      <c r="BF97" s="1159">
        <f t="shared" si="3"/>
        <v>0.5</v>
      </c>
      <c r="BG97" s="1158"/>
      <c r="BH97" s="888">
        <v>0.4</v>
      </c>
      <c r="BI97" s="237" t="s">
        <v>773</v>
      </c>
      <c r="BJ97" s="197" t="s">
        <v>772</v>
      </c>
      <c r="BK97" s="888">
        <v>0.09</v>
      </c>
      <c r="BL97" s="237" t="s">
        <v>771</v>
      </c>
      <c r="BM97" s="886" t="s">
        <v>770</v>
      </c>
      <c r="BN97" s="888">
        <v>0.01</v>
      </c>
      <c r="BO97" s="1163">
        <f t="shared" si="4"/>
        <v>0.5</v>
      </c>
      <c r="BP97" s="888">
        <v>0.4</v>
      </c>
      <c r="BQ97" s="237" t="s">
        <v>773</v>
      </c>
      <c r="BR97" s="197" t="s">
        <v>772</v>
      </c>
      <c r="BS97" s="888">
        <v>0.09</v>
      </c>
      <c r="BT97" s="237" t="s">
        <v>771</v>
      </c>
      <c r="BU97" s="886" t="s">
        <v>770</v>
      </c>
      <c r="BV97" s="888">
        <v>0.01</v>
      </c>
      <c r="BW97" s="1163">
        <f t="shared" si="5"/>
        <v>0.5</v>
      </c>
      <c r="BX97" s="206"/>
      <c r="BY97" s="1235" t="str">
        <f>IF(VLOOKUP($A97,'EZ list'!$B$4:$H$460,4,FALSE)="","","Yes")</f>
        <v/>
      </c>
      <c r="BZ97" s="1236" t="s">
        <v>913</v>
      </c>
      <c r="CA97" s="1229">
        <v>0.66800000000000004</v>
      </c>
      <c r="CB97" s="1205" t="s">
        <v>1006</v>
      </c>
      <c r="CC97" s="1205" t="s">
        <v>773</v>
      </c>
      <c r="CD97" s="1205" t="s">
        <v>772</v>
      </c>
      <c r="CE97" s="1205">
        <v>0.59</v>
      </c>
      <c r="CF97" s="1205" t="s">
        <v>771</v>
      </c>
      <c r="CG97" s="1205" t="s">
        <v>770</v>
      </c>
      <c r="CH97" s="1205">
        <v>0.01</v>
      </c>
      <c r="CI97" s="1161"/>
    </row>
    <row r="98" spans="1:87" s="197" customFormat="1" ht="15.75" customHeight="1" x14ac:dyDescent="0.25">
      <c r="A98" s="886" t="s">
        <v>497</v>
      </c>
      <c r="B98" s="886" t="s">
        <v>1206</v>
      </c>
      <c r="C98" s="1459">
        <v>0.4</v>
      </c>
      <c r="D98" s="237" t="s">
        <v>739</v>
      </c>
      <c r="E98" s="886" t="s">
        <v>738</v>
      </c>
      <c r="F98" s="237">
        <v>0.09</v>
      </c>
      <c r="G98" s="886" t="s">
        <v>737</v>
      </c>
      <c r="H98" s="886" t="s">
        <v>736</v>
      </c>
      <c r="I98" s="237">
        <v>0.01</v>
      </c>
      <c r="J98" s="1460">
        <v>0.5</v>
      </c>
      <c r="K98" s="237">
        <v>0.4</v>
      </c>
      <c r="L98" s="237" t="s">
        <v>739</v>
      </c>
      <c r="M98" s="886" t="s">
        <v>738</v>
      </c>
      <c r="N98" s="237">
        <v>0.09</v>
      </c>
      <c r="O98" s="886" t="s">
        <v>737</v>
      </c>
      <c r="P98" s="886" t="s">
        <v>736</v>
      </c>
      <c r="Q98" s="237">
        <v>0.01</v>
      </c>
      <c r="R98" s="237">
        <v>0.5</v>
      </c>
      <c r="S98" s="887">
        <v>0.4</v>
      </c>
      <c r="T98" s="886" t="s">
        <v>739</v>
      </c>
      <c r="U98" s="886" t="s">
        <v>738</v>
      </c>
      <c r="V98" s="888">
        <v>0.09</v>
      </c>
      <c r="W98" s="886" t="s">
        <v>737</v>
      </c>
      <c r="X98" s="886" t="s">
        <v>736</v>
      </c>
      <c r="Y98" s="888">
        <v>0.01</v>
      </c>
      <c r="Z98" s="889">
        <v>0.5</v>
      </c>
      <c r="AA98" s="887">
        <v>0.4</v>
      </c>
      <c r="AB98" s="886" t="s">
        <v>739</v>
      </c>
      <c r="AC98" s="886" t="s">
        <v>738</v>
      </c>
      <c r="AD98" s="888">
        <v>0.09</v>
      </c>
      <c r="AE98" s="886" t="s">
        <v>737</v>
      </c>
      <c r="AF98" s="886" t="s">
        <v>736</v>
      </c>
      <c r="AG98" s="888">
        <v>0.01</v>
      </c>
      <c r="AH98" s="889">
        <v>0.5</v>
      </c>
      <c r="AI98" s="887">
        <v>0.4</v>
      </c>
      <c r="AJ98" s="886" t="s">
        <v>739</v>
      </c>
      <c r="AK98" s="886" t="s">
        <v>738</v>
      </c>
      <c r="AL98" s="888">
        <v>0.09</v>
      </c>
      <c r="AM98" s="886" t="s">
        <v>737</v>
      </c>
      <c r="AN98" s="886" t="s">
        <v>736</v>
      </c>
      <c r="AO98" s="888">
        <v>0.01</v>
      </c>
      <c r="AP98" s="889">
        <v>0.5</v>
      </c>
      <c r="AQ98" s="887">
        <v>0.4</v>
      </c>
      <c r="AR98" s="718" t="s">
        <v>739</v>
      </c>
      <c r="AS98" s="891" t="s">
        <v>738</v>
      </c>
      <c r="AT98" s="888">
        <v>0.09</v>
      </c>
      <c r="AU98" s="891" t="s">
        <v>737</v>
      </c>
      <c r="AV98" s="891" t="s">
        <v>736</v>
      </c>
      <c r="AW98" s="888">
        <v>0.01</v>
      </c>
      <c r="AX98" s="889">
        <v>0.5</v>
      </c>
      <c r="AY98" s="893">
        <v>0.4</v>
      </c>
      <c r="AZ98" s="894" t="s">
        <v>739</v>
      </c>
      <c r="BA98" s="894" t="s">
        <v>738</v>
      </c>
      <c r="BB98" s="893">
        <v>0.59</v>
      </c>
      <c r="BC98" s="894" t="s">
        <v>737</v>
      </c>
      <c r="BD98" s="894" t="s">
        <v>736</v>
      </c>
      <c r="BE98" s="893">
        <v>0.01</v>
      </c>
      <c r="BF98" s="1159">
        <f>+AY98+BB98+BE98</f>
        <v>1</v>
      </c>
      <c r="BG98" s="1158"/>
      <c r="BH98" s="888">
        <v>0.4</v>
      </c>
      <c r="BI98" s="237" t="s">
        <v>739</v>
      </c>
      <c r="BJ98" s="197" t="s">
        <v>738</v>
      </c>
      <c r="BK98" s="888">
        <v>0.09</v>
      </c>
      <c r="BL98" s="237" t="s">
        <v>737</v>
      </c>
      <c r="BM98" s="886" t="s">
        <v>736</v>
      </c>
      <c r="BN98" s="888">
        <v>0.01</v>
      </c>
      <c r="BO98" s="1163">
        <f>+BH98+BK98+BN98</f>
        <v>0.5</v>
      </c>
      <c r="BP98" s="888">
        <v>0.4</v>
      </c>
      <c r="BQ98" s="237" t="s">
        <v>739</v>
      </c>
      <c r="BR98" s="197" t="s">
        <v>738</v>
      </c>
      <c r="BS98" s="888">
        <v>0.09</v>
      </c>
      <c r="BT98" s="237" t="s">
        <v>737</v>
      </c>
      <c r="BU98" s="886" t="s">
        <v>736</v>
      </c>
      <c r="BV98" s="888">
        <v>0.01</v>
      </c>
      <c r="BW98" s="1163">
        <f>+BP98+BS98+BV98</f>
        <v>0.5</v>
      </c>
      <c r="BX98" s="206"/>
      <c r="BY98" s="1235" t="str">
        <f>IF(VLOOKUP($A98,'EZ list'!$B$4:$H$460,4,FALSE)="","","Yes")</f>
        <v/>
      </c>
      <c r="BZ98" s="1236" t="s">
        <v>913</v>
      </c>
      <c r="CA98" s="1229">
        <v>0.66200000000000003</v>
      </c>
      <c r="CB98" s="1205" t="s">
        <v>1006</v>
      </c>
      <c r="CC98" s="1205" t="s">
        <v>739</v>
      </c>
      <c r="CD98" s="1205" t="s">
        <v>738</v>
      </c>
      <c r="CE98" s="1205">
        <v>0.59</v>
      </c>
      <c r="CF98" s="1205" t="s">
        <v>737</v>
      </c>
      <c r="CG98" s="1205" t="s">
        <v>736</v>
      </c>
      <c r="CH98" s="1205">
        <v>0.01</v>
      </c>
      <c r="CI98" s="1161"/>
    </row>
    <row r="99" spans="1:87" s="197" customFormat="1" ht="15.75" customHeight="1" x14ac:dyDescent="0.25">
      <c r="A99" s="886" t="s">
        <v>270</v>
      </c>
      <c r="B99" s="886" t="s">
        <v>269</v>
      </c>
      <c r="C99" s="1459">
        <v>0.4</v>
      </c>
      <c r="D99" s="237" t="s">
        <v>744</v>
      </c>
      <c r="E99" s="886" t="s">
        <v>743</v>
      </c>
      <c r="F99" s="237">
        <v>0.1</v>
      </c>
      <c r="G99" s="886" t="s">
        <v>666</v>
      </c>
      <c r="H99" s="886" t="s">
        <v>678</v>
      </c>
      <c r="I99" s="237">
        <v>0</v>
      </c>
      <c r="J99" s="1460">
        <v>0.5</v>
      </c>
      <c r="K99" s="237">
        <v>0.4</v>
      </c>
      <c r="L99" s="237" t="s">
        <v>744</v>
      </c>
      <c r="M99" s="886" t="s">
        <v>743</v>
      </c>
      <c r="N99" s="237">
        <v>0.1</v>
      </c>
      <c r="O99" s="886" t="s">
        <v>666</v>
      </c>
      <c r="P99" s="886" t="s">
        <v>678</v>
      </c>
      <c r="Q99" s="237">
        <v>0</v>
      </c>
      <c r="R99" s="237">
        <v>0.5</v>
      </c>
      <c r="S99" s="887">
        <v>0.4</v>
      </c>
      <c r="T99" s="886" t="s">
        <v>744</v>
      </c>
      <c r="U99" s="886" t="s">
        <v>743</v>
      </c>
      <c r="V99" s="888">
        <v>0.1</v>
      </c>
      <c r="W99" s="886" t="s">
        <v>666</v>
      </c>
      <c r="X99" s="886" t="s">
        <v>678</v>
      </c>
      <c r="Y99" s="888">
        <v>0</v>
      </c>
      <c r="Z99" s="889">
        <v>0.5</v>
      </c>
      <c r="AA99" s="887">
        <v>0.4</v>
      </c>
      <c r="AB99" s="886" t="s">
        <v>744</v>
      </c>
      <c r="AC99" s="886" t="s">
        <v>743</v>
      </c>
      <c r="AD99" s="888">
        <v>0.1</v>
      </c>
      <c r="AE99" s="886" t="s">
        <v>666</v>
      </c>
      <c r="AF99" s="886" t="s">
        <v>678</v>
      </c>
      <c r="AG99" s="888">
        <v>0</v>
      </c>
      <c r="AH99" s="889">
        <v>0.5</v>
      </c>
      <c r="AI99" s="887">
        <v>0.4</v>
      </c>
      <c r="AJ99" s="886" t="s">
        <v>744</v>
      </c>
      <c r="AK99" s="886" t="s">
        <v>743</v>
      </c>
      <c r="AL99" s="888">
        <v>0.1</v>
      </c>
      <c r="AM99" s="886" t="s">
        <v>666</v>
      </c>
      <c r="AN99" s="886" t="s">
        <v>678</v>
      </c>
      <c r="AO99" s="888">
        <v>0</v>
      </c>
      <c r="AP99" s="889">
        <v>0.5</v>
      </c>
      <c r="AQ99" s="887">
        <v>0.4</v>
      </c>
      <c r="AR99" s="718" t="s">
        <v>744</v>
      </c>
      <c r="AS99" s="891" t="s">
        <v>743</v>
      </c>
      <c r="AT99" s="888">
        <v>0.1</v>
      </c>
      <c r="AU99" s="891" t="s">
        <v>666</v>
      </c>
      <c r="AV99" s="891" t="s">
        <v>678</v>
      </c>
      <c r="AW99" s="888">
        <v>0</v>
      </c>
      <c r="AX99" s="889">
        <v>0.5</v>
      </c>
      <c r="AY99" s="893">
        <v>0.5</v>
      </c>
      <c r="AZ99" s="894" t="s">
        <v>744</v>
      </c>
      <c r="BA99" s="894" t="s">
        <v>743</v>
      </c>
      <c r="BB99" s="893">
        <v>0.5</v>
      </c>
      <c r="BC99" s="894" t="s">
        <v>666</v>
      </c>
      <c r="BD99" s="894" t="s">
        <v>678</v>
      </c>
      <c r="BE99" s="893">
        <v>0</v>
      </c>
      <c r="BF99" s="1159">
        <f t="shared" si="3"/>
        <v>1</v>
      </c>
      <c r="BG99" s="1158"/>
      <c r="BH99" s="888">
        <v>0.4</v>
      </c>
      <c r="BI99" s="237" t="s">
        <v>744</v>
      </c>
      <c r="BJ99" s="197" t="s">
        <v>743</v>
      </c>
      <c r="BK99" s="888">
        <v>0.1</v>
      </c>
      <c r="BL99" s="237" t="s">
        <v>666</v>
      </c>
      <c r="BM99" s="886" t="s">
        <v>678</v>
      </c>
      <c r="BN99" s="888">
        <v>0</v>
      </c>
      <c r="BO99" s="1163">
        <f t="shared" si="4"/>
        <v>0.5</v>
      </c>
      <c r="BP99" s="888">
        <v>0.4</v>
      </c>
      <c r="BQ99" s="237" t="s">
        <v>744</v>
      </c>
      <c r="BR99" s="197" t="s">
        <v>743</v>
      </c>
      <c r="BS99" s="888">
        <v>0.1</v>
      </c>
      <c r="BT99" s="237" t="s">
        <v>666</v>
      </c>
      <c r="BU99" s="886" t="s">
        <v>678</v>
      </c>
      <c r="BV99" s="888">
        <v>0</v>
      </c>
      <c r="BW99" s="1163">
        <f t="shared" si="5"/>
        <v>0.5</v>
      </c>
      <c r="BX99" s="206"/>
      <c r="BY99" s="1235" t="str">
        <f>IF(VLOOKUP($A99,'EZ list'!$B$4:$H$460,4,FALSE)="","","Yes")</f>
        <v/>
      </c>
      <c r="BZ99" s="1236" t="s">
        <v>913</v>
      </c>
      <c r="CA99" s="1229">
        <v>0.623</v>
      </c>
      <c r="CB99" s="1205" t="s">
        <v>1006</v>
      </c>
      <c r="CC99" s="1205" t="s">
        <v>744</v>
      </c>
      <c r="CD99" s="1205" t="s">
        <v>743</v>
      </c>
      <c r="CE99" s="1205">
        <v>0.6</v>
      </c>
      <c r="CF99" s="1205" t="s">
        <v>666</v>
      </c>
      <c r="CG99" s="1205" t="s">
        <v>678</v>
      </c>
      <c r="CH99" s="1205">
        <v>0</v>
      </c>
      <c r="CI99" s="1161"/>
    </row>
    <row r="100" spans="1:87" s="197" customFormat="1" ht="15" x14ac:dyDescent="0.25">
      <c r="A100" s="886" t="s">
        <v>272</v>
      </c>
      <c r="B100" s="886" t="s">
        <v>271</v>
      </c>
      <c r="C100" s="1459">
        <v>0.4</v>
      </c>
      <c r="D100" s="237" t="s">
        <v>675</v>
      </c>
      <c r="E100" s="886" t="s">
        <v>674</v>
      </c>
      <c r="F100" s="237">
        <v>0.09</v>
      </c>
      <c r="G100" s="886" t="s">
        <v>673</v>
      </c>
      <c r="H100" s="886" t="s">
        <v>672</v>
      </c>
      <c r="I100" s="237">
        <v>0.01</v>
      </c>
      <c r="J100" s="1460">
        <v>0.5</v>
      </c>
      <c r="K100" s="237">
        <v>0.4</v>
      </c>
      <c r="L100" s="237" t="s">
        <v>675</v>
      </c>
      <c r="M100" s="886" t="s">
        <v>674</v>
      </c>
      <c r="N100" s="237">
        <v>0.09</v>
      </c>
      <c r="O100" s="886" t="s">
        <v>673</v>
      </c>
      <c r="P100" s="886" t="s">
        <v>672</v>
      </c>
      <c r="Q100" s="237">
        <v>0.01</v>
      </c>
      <c r="R100" s="237">
        <v>0.5</v>
      </c>
      <c r="S100" s="887">
        <v>0.4</v>
      </c>
      <c r="T100" s="886" t="s">
        <v>675</v>
      </c>
      <c r="U100" s="886" t="s">
        <v>674</v>
      </c>
      <c r="V100" s="888">
        <v>0.09</v>
      </c>
      <c r="W100" s="886" t="s">
        <v>673</v>
      </c>
      <c r="X100" s="886" t="s">
        <v>672</v>
      </c>
      <c r="Y100" s="888">
        <v>0.01</v>
      </c>
      <c r="Z100" s="889">
        <v>0.5</v>
      </c>
      <c r="AA100" s="887">
        <v>0.4</v>
      </c>
      <c r="AB100" s="886" t="s">
        <v>675</v>
      </c>
      <c r="AC100" s="886" t="s">
        <v>674</v>
      </c>
      <c r="AD100" s="888">
        <v>0.09</v>
      </c>
      <c r="AE100" s="886" t="s">
        <v>673</v>
      </c>
      <c r="AF100" s="886" t="s">
        <v>672</v>
      </c>
      <c r="AG100" s="888">
        <v>0.01</v>
      </c>
      <c r="AH100" s="889">
        <v>0.5</v>
      </c>
      <c r="AI100" s="887">
        <v>0.4</v>
      </c>
      <c r="AJ100" s="886" t="s">
        <v>675</v>
      </c>
      <c r="AK100" s="886" t="s">
        <v>674</v>
      </c>
      <c r="AL100" s="888">
        <v>0.09</v>
      </c>
      <c r="AM100" s="886" t="s">
        <v>673</v>
      </c>
      <c r="AN100" s="886" t="s">
        <v>672</v>
      </c>
      <c r="AO100" s="888">
        <v>0.01</v>
      </c>
      <c r="AP100" s="889">
        <v>0.5</v>
      </c>
      <c r="AQ100" s="887">
        <v>0.56000000000000005</v>
      </c>
      <c r="AR100" s="718" t="s">
        <v>675</v>
      </c>
      <c r="AS100" s="891" t="s">
        <v>674</v>
      </c>
      <c r="AT100" s="888">
        <v>0.17499999999999999</v>
      </c>
      <c r="AU100" s="891" t="s">
        <v>673</v>
      </c>
      <c r="AV100" s="891" t="s">
        <v>672</v>
      </c>
      <c r="AW100" s="888">
        <v>1.4999999999999999E-2</v>
      </c>
      <c r="AX100" s="889">
        <v>0.75000000000000011</v>
      </c>
      <c r="AY100" s="893">
        <v>0.4</v>
      </c>
      <c r="AZ100" s="894" t="s">
        <v>675</v>
      </c>
      <c r="BA100" s="894" t="s">
        <v>674</v>
      </c>
      <c r="BB100" s="893">
        <v>0.09</v>
      </c>
      <c r="BC100" s="894" t="s">
        <v>673</v>
      </c>
      <c r="BD100" s="894" t="s">
        <v>672</v>
      </c>
      <c r="BE100" s="893">
        <v>0.01</v>
      </c>
      <c r="BF100" s="1159">
        <f t="shared" si="3"/>
        <v>0.5</v>
      </c>
      <c r="BG100" s="1158"/>
      <c r="BH100" s="888">
        <v>0.4</v>
      </c>
      <c r="BI100" s="237" t="s">
        <v>675</v>
      </c>
      <c r="BJ100" s="197" t="s">
        <v>674</v>
      </c>
      <c r="BK100" s="888">
        <v>0.09</v>
      </c>
      <c r="BL100" s="237" t="s">
        <v>673</v>
      </c>
      <c r="BM100" s="886" t="s">
        <v>672</v>
      </c>
      <c r="BN100" s="888">
        <v>0.01</v>
      </c>
      <c r="BO100" s="1163">
        <f t="shared" si="4"/>
        <v>0.5</v>
      </c>
      <c r="BP100" s="888">
        <v>0.4</v>
      </c>
      <c r="BQ100" s="237" t="s">
        <v>675</v>
      </c>
      <c r="BR100" s="197" t="s">
        <v>674</v>
      </c>
      <c r="BS100" s="888">
        <v>0.09</v>
      </c>
      <c r="BT100" s="237" t="s">
        <v>673</v>
      </c>
      <c r="BU100" s="886" t="s">
        <v>672</v>
      </c>
      <c r="BV100" s="888">
        <v>0.01</v>
      </c>
      <c r="BW100" s="1163">
        <f t="shared" si="5"/>
        <v>0.5</v>
      </c>
      <c r="BX100" s="206"/>
      <c r="BY100" s="1235" t="str">
        <f>IF(VLOOKUP($A100,'EZ list'!$B$4:$H$460,4,FALSE)="","","Yes")</f>
        <v>Yes</v>
      </c>
      <c r="BZ100" s="1236" t="s">
        <v>913</v>
      </c>
      <c r="CA100" s="1229">
        <v>0.66500000000000004</v>
      </c>
      <c r="CB100" s="1205" t="s">
        <v>914</v>
      </c>
      <c r="CC100" s="1205" t="s">
        <v>675</v>
      </c>
      <c r="CD100" s="1205" t="s">
        <v>674</v>
      </c>
      <c r="CE100" s="1205">
        <v>0.59</v>
      </c>
      <c r="CF100" s="1205" t="s">
        <v>673</v>
      </c>
      <c r="CG100" s="1205" t="s">
        <v>672</v>
      </c>
      <c r="CH100" s="1205">
        <v>0.01</v>
      </c>
      <c r="CI100" s="1161"/>
    </row>
    <row r="101" spans="1:87" s="197" customFormat="1" ht="15" x14ac:dyDescent="0.25">
      <c r="A101" s="886" t="s">
        <v>274</v>
      </c>
      <c r="B101" s="886" t="s">
        <v>273</v>
      </c>
      <c r="C101" s="1459">
        <v>0.49</v>
      </c>
      <c r="D101" s="237" t="s">
        <v>666</v>
      </c>
      <c r="E101" s="886" t="s">
        <v>683</v>
      </c>
      <c r="F101" s="237">
        <v>0</v>
      </c>
      <c r="G101" s="886" t="s">
        <v>754</v>
      </c>
      <c r="H101" s="886" t="s">
        <v>753</v>
      </c>
      <c r="I101" s="237">
        <v>0.01</v>
      </c>
      <c r="J101" s="1460">
        <v>0.5</v>
      </c>
      <c r="K101" s="237">
        <v>0.49</v>
      </c>
      <c r="L101" s="237" t="s">
        <v>666</v>
      </c>
      <c r="M101" s="886" t="s">
        <v>683</v>
      </c>
      <c r="N101" s="237">
        <v>0</v>
      </c>
      <c r="O101" s="886" t="s">
        <v>754</v>
      </c>
      <c r="P101" s="886" t="s">
        <v>753</v>
      </c>
      <c r="Q101" s="237">
        <v>0.01</v>
      </c>
      <c r="R101" s="237">
        <v>0.5</v>
      </c>
      <c r="S101" s="887">
        <v>0.49</v>
      </c>
      <c r="T101" s="886" t="s">
        <v>666</v>
      </c>
      <c r="U101" s="886" t="s">
        <v>683</v>
      </c>
      <c r="V101" s="888">
        <v>0</v>
      </c>
      <c r="W101" s="886" t="s">
        <v>754</v>
      </c>
      <c r="X101" s="886" t="s">
        <v>753</v>
      </c>
      <c r="Y101" s="888">
        <v>0.01</v>
      </c>
      <c r="Z101" s="889">
        <v>0.5</v>
      </c>
      <c r="AA101" s="887">
        <v>0.49</v>
      </c>
      <c r="AB101" s="886" t="s">
        <v>666</v>
      </c>
      <c r="AC101" s="886" t="s">
        <v>683</v>
      </c>
      <c r="AD101" s="888">
        <v>0</v>
      </c>
      <c r="AE101" s="886" t="s">
        <v>754</v>
      </c>
      <c r="AF101" s="886" t="s">
        <v>753</v>
      </c>
      <c r="AG101" s="888">
        <v>0.01</v>
      </c>
      <c r="AH101" s="889">
        <v>0.5</v>
      </c>
      <c r="AI101" s="887">
        <v>0.49</v>
      </c>
      <c r="AJ101" s="886" t="s">
        <v>666</v>
      </c>
      <c r="AK101" s="886" t="s">
        <v>683</v>
      </c>
      <c r="AL101" s="888">
        <v>0</v>
      </c>
      <c r="AM101" s="886" t="s">
        <v>754</v>
      </c>
      <c r="AN101" s="886" t="s">
        <v>753</v>
      </c>
      <c r="AO101" s="888">
        <v>0.01</v>
      </c>
      <c r="AP101" s="889">
        <v>0.5</v>
      </c>
      <c r="AQ101" s="887">
        <v>0.49</v>
      </c>
      <c r="AR101" s="718" t="s">
        <v>666</v>
      </c>
      <c r="AS101" s="891" t="s">
        <v>683</v>
      </c>
      <c r="AT101" s="888">
        <v>0</v>
      </c>
      <c r="AU101" s="891" t="s">
        <v>754</v>
      </c>
      <c r="AV101" s="891" t="s">
        <v>753</v>
      </c>
      <c r="AW101" s="888">
        <v>0.01</v>
      </c>
      <c r="AX101" s="889">
        <v>0.5</v>
      </c>
      <c r="AY101" s="893">
        <v>0.49</v>
      </c>
      <c r="AZ101" s="894" t="s">
        <v>666</v>
      </c>
      <c r="BA101" s="894" t="s">
        <v>683</v>
      </c>
      <c r="BB101" s="893">
        <v>0</v>
      </c>
      <c r="BC101" s="894" t="s">
        <v>754</v>
      </c>
      <c r="BD101" s="894" t="s">
        <v>753</v>
      </c>
      <c r="BE101" s="893">
        <v>0.01</v>
      </c>
      <c r="BF101" s="1159">
        <f t="shared" si="3"/>
        <v>0.5</v>
      </c>
      <c r="BG101" s="1158"/>
      <c r="BH101" s="888">
        <v>0.49</v>
      </c>
      <c r="BI101" s="237" t="s">
        <v>666</v>
      </c>
      <c r="BJ101" s="197" t="s">
        <v>683</v>
      </c>
      <c r="BK101" s="888">
        <v>0</v>
      </c>
      <c r="BL101" s="237" t="s">
        <v>754</v>
      </c>
      <c r="BM101" s="886" t="s">
        <v>753</v>
      </c>
      <c r="BN101" s="888">
        <v>0.01</v>
      </c>
      <c r="BO101" s="1163">
        <f t="shared" si="4"/>
        <v>0.5</v>
      </c>
      <c r="BP101" s="888">
        <v>0.49</v>
      </c>
      <c r="BQ101" s="237" t="s">
        <v>666</v>
      </c>
      <c r="BR101" s="197" t="s">
        <v>683</v>
      </c>
      <c r="BS101" s="888">
        <v>0</v>
      </c>
      <c r="BT101" s="237" t="s">
        <v>754</v>
      </c>
      <c r="BU101" s="886" t="s">
        <v>753</v>
      </c>
      <c r="BV101" s="888">
        <v>0.01</v>
      </c>
      <c r="BW101" s="1163">
        <f t="shared" si="5"/>
        <v>0.5</v>
      </c>
      <c r="BX101" s="206"/>
      <c r="BY101" s="1235" t="str">
        <f>IF(VLOOKUP($A101,'EZ list'!$B$4:$H$460,4,FALSE)="","","Yes")</f>
        <v>Yes</v>
      </c>
      <c r="BZ101" s="1236" t="s">
        <v>914</v>
      </c>
      <c r="CA101" s="1229">
        <v>0.67500000000000004</v>
      </c>
      <c r="CB101" s="1205" t="s">
        <v>1006</v>
      </c>
      <c r="CC101" s="1205" t="s">
        <v>666</v>
      </c>
      <c r="CD101" s="1205" t="s">
        <v>683</v>
      </c>
      <c r="CE101" s="1205">
        <v>0</v>
      </c>
      <c r="CF101" s="1205" t="s">
        <v>754</v>
      </c>
      <c r="CG101" s="1205" t="s">
        <v>753</v>
      </c>
      <c r="CH101" s="1205">
        <v>0.01</v>
      </c>
      <c r="CI101" s="1161"/>
    </row>
    <row r="102" spans="1:87" s="197" customFormat="1" ht="15.75" customHeight="1" x14ac:dyDescent="0.25">
      <c r="A102" s="886" t="s">
        <v>276</v>
      </c>
      <c r="B102" s="886" t="s">
        <v>275</v>
      </c>
      <c r="C102" s="1459">
        <v>0.4</v>
      </c>
      <c r="D102" s="237" t="s">
        <v>784</v>
      </c>
      <c r="E102" s="886" t="s">
        <v>783</v>
      </c>
      <c r="F102" s="237">
        <v>0.09</v>
      </c>
      <c r="G102" s="886" t="s">
        <v>782</v>
      </c>
      <c r="H102" s="886" t="s">
        <v>781</v>
      </c>
      <c r="I102" s="237">
        <v>0.01</v>
      </c>
      <c r="J102" s="1460">
        <v>0.5</v>
      </c>
      <c r="K102" s="237">
        <v>0.4</v>
      </c>
      <c r="L102" s="237" t="s">
        <v>784</v>
      </c>
      <c r="M102" s="886" t="s">
        <v>783</v>
      </c>
      <c r="N102" s="237">
        <v>0.09</v>
      </c>
      <c r="O102" s="886" t="s">
        <v>782</v>
      </c>
      <c r="P102" s="886" t="s">
        <v>781</v>
      </c>
      <c r="Q102" s="237">
        <v>0.01</v>
      </c>
      <c r="R102" s="237">
        <v>0.5</v>
      </c>
      <c r="S102" s="887">
        <v>0.4</v>
      </c>
      <c r="T102" s="886" t="s">
        <v>784</v>
      </c>
      <c r="U102" s="886" t="s">
        <v>783</v>
      </c>
      <c r="V102" s="888">
        <v>0.09</v>
      </c>
      <c r="W102" s="886" t="s">
        <v>782</v>
      </c>
      <c r="X102" s="886" t="s">
        <v>781</v>
      </c>
      <c r="Y102" s="888">
        <v>0.01</v>
      </c>
      <c r="Z102" s="889">
        <v>0.5</v>
      </c>
      <c r="AA102" s="887">
        <v>0.4</v>
      </c>
      <c r="AB102" s="886" t="s">
        <v>784</v>
      </c>
      <c r="AC102" s="886" t="s">
        <v>783</v>
      </c>
      <c r="AD102" s="888">
        <v>0.09</v>
      </c>
      <c r="AE102" s="886" t="s">
        <v>782</v>
      </c>
      <c r="AF102" s="886" t="s">
        <v>781</v>
      </c>
      <c r="AG102" s="888">
        <v>0.01</v>
      </c>
      <c r="AH102" s="889">
        <v>0.5</v>
      </c>
      <c r="AI102" s="887">
        <v>0.4</v>
      </c>
      <c r="AJ102" s="886" t="s">
        <v>784</v>
      </c>
      <c r="AK102" s="886" t="s">
        <v>783</v>
      </c>
      <c r="AL102" s="888">
        <v>0.09</v>
      </c>
      <c r="AM102" s="886" t="s">
        <v>782</v>
      </c>
      <c r="AN102" s="886" t="s">
        <v>781</v>
      </c>
      <c r="AO102" s="888">
        <v>0.01</v>
      </c>
      <c r="AP102" s="889">
        <v>0.5</v>
      </c>
      <c r="AQ102" s="887">
        <v>0.4</v>
      </c>
      <c r="AR102" s="718" t="s">
        <v>784</v>
      </c>
      <c r="AS102" s="891" t="s">
        <v>783</v>
      </c>
      <c r="AT102" s="888">
        <v>0.09</v>
      </c>
      <c r="AU102" s="891" t="s">
        <v>782</v>
      </c>
      <c r="AV102" s="891" t="s">
        <v>781</v>
      </c>
      <c r="AW102" s="888">
        <v>0.01</v>
      </c>
      <c r="AX102" s="889">
        <v>0.5</v>
      </c>
      <c r="AY102" s="893">
        <v>0.4</v>
      </c>
      <c r="AZ102" s="894" t="s">
        <v>784</v>
      </c>
      <c r="BA102" s="894" t="s">
        <v>783</v>
      </c>
      <c r="BB102" s="893">
        <v>0.09</v>
      </c>
      <c r="BC102" s="894" t="s">
        <v>782</v>
      </c>
      <c r="BD102" s="894" t="s">
        <v>781</v>
      </c>
      <c r="BE102" s="893">
        <v>0.01</v>
      </c>
      <c r="BF102" s="1159">
        <f t="shared" si="3"/>
        <v>0.5</v>
      </c>
      <c r="BG102" s="1158"/>
      <c r="BH102" s="888">
        <v>0.4</v>
      </c>
      <c r="BI102" s="237" t="s">
        <v>784</v>
      </c>
      <c r="BJ102" s="197" t="s">
        <v>783</v>
      </c>
      <c r="BK102" s="888">
        <v>0.09</v>
      </c>
      <c r="BL102" s="237" t="s">
        <v>782</v>
      </c>
      <c r="BM102" s="886" t="s">
        <v>781</v>
      </c>
      <c r="BN102" s="888">
        <v>0.01</v>
      </c>
      <c r="BO102" s="1163">
        <f t="shared" si="4"/>
        <v>0.5</v>
      </c>
      <c r="BP102" s="888">
        <v>0.4</v>
      </c>
      <c r="BQ102" s="237" t="s">
        <v>784</v>
      </c>
      <c r="BR102" s="197" t="s">
        <v>783</v>
      </c>
      <c r="BS102" s="888">
        <v>0.09</v>
      </c>
      <c r="BT102" s="237" t="s">
        <v>782</v>
      </c>
      <c r="BU102" s="886" t="s">
        <v>781</v>
      </c>
      <c r="BV102" s="888">
        <v>0.01</v>
      </c>
      <c r="BW102" s="1163">
        <f t="shared" si="5"/>
        <v>0.5</v>
      </c>
      <c r="BX102" s="206"/>
      <c r="BY102" s="1235" t="str">
        <f>IF(VLOOKUP($A102,'EZ list'!$B$4:$H$460,4,FALSE)="","","Yes")</f>
        <v/>
      </c>
      <c r="BZ102" s="1236" t="s">
        <v>913</v>
      </c>
      <c r="CA102" s="1229">
        <v>0.69099999999999995</v>
      </c>
      <c r="CB102" s="1205" t="s">
        <v>1006</v>
      </c>
      <c r="CC102" s="1205" t="s">
        <v>784</v>
      </c>
      <c r="CD102" s="1205" t="s">
        <v>783</v>
      </c>
      <c r="CE102" s="1205">
        <v>0.59</v>
      </c>
      <c r="CF102" s="1205" t="s">
        <v>782</v>
      </c>
      <c r="CG102" s="1205" t="s">
        <v>781</v>
      </c>
      <c r="CH102" s="1205">
        <v>0.01</v>
      </c>
      <c r="CI102" s="1161"/>
    </row>
    <row r="103" spans="1:87" s="197" customFormat="1" ht="15.75" customHeight="1" x14ac:dyDescent="0.25">
      <c r="A103" s="886" t="s">
        <v>278</v>
      </c>
      <c r="B103" s="886" t="s">
        <v>277</v>
      </c>
      <c r="C103" s="1459">
        <v>0.4</v>
      </c>
      <c r="D103" s="237" t="s">
        <v>744</v>
      </c>
      <c r="E103" s="886" t="s">
        <v>743</v>
      </c>
      <c r="F103" s="237">
        <v>0.1</v>
      </c>
      <c r="G103" s="886" t="s">
        <v>666</v>
      </c>
      <c r="H103" s="886" t="s">
        <v>678</v>
      </c>
      <c r="I103" s="237">
        <v>0</v>
      </c>
      <c r="J103" s="1460">
        <v>0.5</v>
      </c>
      <c r="K103" s="237">
        <v>0.4</v>
      </c>
      <c r="L103" s="237" t="s">
        <v>744</v>
      </c>
      <c r="M103" s="886" t="s">
        <v>743</v>
      </c>
      <c r="N103" s="237">
        <v>0.1</v>
      </c>
      <c r="O103" s="886" t="s">
        <v>666</v>
      </c>
      <c r="P103" s="886" t="s">
        <v>678</v>
      </c>
      <c r="Q103" s="237">
        <v>0</v>
      </c>
      <c r="R103" s="237">
        <v>0.5</v>
      </c>
      <c r="S103" s="887">
        <v>0.4</v>
      </c>
      <c r="T103" s="886" t="s">
        <v>744</v>
      </c>
      <c r="U103" s="886" t="s">
        <v>743</v>
      </c>
      <c r="V103" s="888">
        <v>0.1</v>
      </c>
      <c r="W103" s="886" t="s">
        <v>666</v>
      </c>
      <c r="X103" s="886" t="s">
        <v>678</v>
      </c>
      <c r="Y103" s="888">
        <v>0</v>
      </c>
      <c r="Z103" s="889">
        <v>0.5</v>
      </c>
      <c r="AA103" s="887">
        <v>0.4</v>
      </c>
      <c r="AB103" s="886" t="s">
        <v>744</v>
      </c>
      <c r="AC103" s="886" t="s">
        <v>743</v>
      </c>
      <c r="AD103" s="888">
        <v>0.1</v>
      </c>
      <c r="AE103" s="886" t="s">
        <v>666</v>
      </c>
      <c r="AF103" s="886" t="s">
        <v>678</v>
      </c>
      <c r="AG103" s="888">
        <v>0</v>
      </c>
      <c r="AH103" s="889">
        <v>0.5</v>
      </c>
      <c r="AI103" s="887">
        <v>0.4</v>
      </c>
      <c r="AJ103" s="886" t="s">
        <v>744</v>
      </c>
      <c r="AK103" s="886" t="s">
        <v>743</v>
      </c>
      <c r="AL103" s="888">
        <v>0.1</v>
      </c>
      <c r="AM103" s="886" t="s">
        <v>666</v>
      </c>
      <c r="AN103" s="886" t="s">
        <v>678</v>
      </c>
      <c r="AO103" s="888">
        <v>0</v>
      </c>
      <c r="AP103" s="889">
        <v>0.5</v>
      </c>
      <c r="AQ103" s="887">
        <v>0.4</v>
      </c>
      <c r="AR103" s="718" t="s">
        <v>744</v>
      </c>
      <c r="AS103" s="891" t="s">
        <v>743</v>
      </c>
      <c r="AT103" s="888">
        <v>0.1</v>
      </c>
      <c r="AU103" s="891" t="s">
        <v>666</v>
      </c>
      <c r="AV103" s="891" t="s">
        <v>678</v>
      </c>
      <c r="AW103" s="888">
        <v>0</v>
      </c>
      <c r="AX103" s="889">
        <v>0.5</v>
      </c>
      <c r="AY103" s="893">
        <v>0.5</v>
      </c>
      <c r="AZ103" s="894" t="s">
        <v>744</v>
      </c>
      <c r="BA103" s="894" t="s">
        <v>743</v>
      </c>
      <c r="BB103" s="893">
        <v>0.5</v>
      </c>
      <c r="BC103" s="894" t="s">
        <v>666</v>
      </c>
      <c r="BD103" s="894" t="s">
        <v>678</v>
      </c>
      <c r="BE103" s="893">
        <v>0</v>
      </c>
      <c r="BF103" s="1159">
        <f t="shared" si="3"/>
        <v>1</v>
      </c>
      <c r="BG103" s="1158"/>
      <c r="BH103" s="888">
        <v>0.4</v>
      </c>
      <c r="BI103" s="237" t="s">
        <v>744</v>
      </c>
      <c r="BJ103" s="197" t="s">
        <v>743</v>
      </c>
      <c r="BK103" s="888">
        <v>0.1</v>
      </c>
      <c r="BL103" s="237" t="s">
        <v>666</v>
      </c>
      <c r="BM103" s="886" t="s">
        <v>678</v>
      </c>
      <c r="BN103" s="888">
        <v>0</v>
      </c>
      <c r="BO103" s="1163">
        <f t="shared" si="4"/>
        <v>0.5</v>
      </c>
      <c r="BP103" s="888">
        <v>0.4</v>
      </c>
      <c r="BQ103" s="237" t="s">
        <v>744</v>
      </c>
      <c r="BR103" s="197" t="s">
        <v>743</v>
      </c>
      <c r="BS103" s="888">
        <v>0.1</v>
      </c>
      <c r="BT103" s="237" t="s">
        <v>666</v>
      </c>
      <c r="BU103" s="886" t="s">
        <v>678</v>
      </c>
      <c r="BV103" s="888">
        <v>0</v>
      </c>
      <c r="BW103" s="1163">
        <f t="shared" si="5"/>
        <v>0.5</v>
      </c>
      <c r="BX103" s="206"/>
      <c r="BY103" s="1235" t="str">
        <f>IF(VLOOKUP($A103,'EZ list'!$B$4:$H$460,4,FALSE)="","","Yes")</f>
        <v/>
      </c>
      <c r="BZ103" s="1236" t="s">
        <v>913</v>
      </c>
      <c r="CA103" s="1229">
        <v>0.67800000000000005</v>
      </c>
      <c r="CB103" s="1205" t="s">
        <v>1006</v>
      </c>
      <c r="CC103" s="1205" t="s">
        <v>744</v>
      </c>
      <c r="CD103" s="1205" t="s">
        <v>743</v>
      </c>
      <c r="CE103" s="1205">
        <v>0.6</v>
      </c>
      <c r="CF103" s="1205" t="s">
        <v>666</v>
      </c>
      <c r="CG103" s="1205" t="s">
        <v>678</v>
      </c>
      <c r="CH103" s="1205">
        <v>0</v>
      </c>
      <c r="CI103" s="1161"/>
    </row>
    <row r="104" spans="1:87" s="197" customFormat="1" ht="15" x14ac:dyDescent="0.25">
      <c r="A104" s="886" t="s">
        <v>280</v>
      </c>
      <c r="B104" s="886" t="s">
        <v>279</v>
      </c>
      <c r="C104" s="1459">
        <v>0.4</v>
      </c>
      <c r="D104" s="237" t="s">
        <v>695</v>
      </c>
      <c r="E104" s="886" t="s">
        <v>694</v>
      </c>
      <c r="F104" s="237">
        <v>0.09</v>
      </c>
      <c r="G104" s="886" t="s">
        <v>3828</v>
      </c>
      <c r="H104" s="886" t="s">
        <v>3829</v>
      </c>
      <c r="I104" s="237">
        <v>0.01</v>
      </c>
      <c r="J104" s="1460">
        <v>0.5</v>
      </c>
      <c r="K104" s="237">
        <v>0.4</v>
      </c>
      <c r="L104" s="237" t="s">
        <v>695</v>
      </c>
      <c r="M104" s="886" t="s">
        <v>694</v>
      </c>
      <c r="N104" s="237">
        <v>0.09</v>
      </c>
      <c r="O104" s="886" t="s">
        <v>3828</v>
      </c>
      <c r="P104" s="886" t="s">
        <v>3829</v>
      </c>
      <c r="Q104" s="237">
        <v>0.01</v>
      </c>
      <c r="R104" s="237">
        <v>0.5</v>
      </c>
      <c r="S104" s="887">
        <v>0.4</v>
      </c>
      <c r="T104" s="886" t="s">
        <v>695</v>
      </c>
      <c r="U104" s="886" t="s">
        <v>694</v>
      </c>
      <c r="V104" s="888">
        <v>0.09</v>
      </c>
      <c r="W104" s="886" t="s">
        <v>3828</v>
      </c>
      <c r="X104" s="886" t="s">
        <v>3829</v>
      </c>
      <c r="Y104" s="888">
        <v>0.01</v>
      </c>
      <c r="Z104" s="889">
        <v>0.5</v>
      </c>
      <c r="AA104" s="887">
        <v>0.4</v>
      </c>
      <c r="AB104" s="886" t="s">
        <v>695</v>
      </c>
      <c r="AC104" s="886" t="s">
        <v>694</v>
      </c>
      <c r="AD104" s="888">
        <v>0.09</v>
      </c>
      <c r="AE104" s="886" t="s">
        <v>3828</v>
      </c>
      <c r="AF104" s="886" t="s">
        <v>3829</v>
      </c>
      <c r="AG104" s="888">
        <v>0.01</v>
      </c>
      <c r="AH104" s="889">
        <v>0.5</v>
      </c>
      <c r="AI104" s="887">
        <v>0.4</v>
      </c>
      <c r="AJ104" s="886" t="s">
        <v>695</v>
      </c>
      <c r="AK104" s="886" t="s">
        <v>694</v>
      </c>
      <c r="AL104" s="888">
        <v>0.09</v>
      </c>
      <c r="AM104" s="886" t="s">
        <v>693</v>
      </c>
      <c r="AN104" s="886" t="s">
        <v>692</v>
      </c>
      <c r="AO104" s="888">
        <v>0.01</v>
      </c>
      <c r="AP104" s="889">
        <v>0.5</v>
      </c>
      <c r="AQ104" s="887">
        <v>0.4</v>
      </c>
      <c r="AR104" s="718" t="s">
        <v>695</v>
      </c>
      <c r="AS104" s="891" t="s">
        <v>694</v>
      </c>
      <c r="AT104" s="888">
        <v>0.09</v>
      </c>
      <c r="AU104" s="891" t="s">
        <v>693</v>
      </c>
      <c r="AV104" s="891" t="s">
        <v>692</v>
      </c>
      <c r="AW104" s="888">
        <v>0.01</v>
      </c>
      <c r="AX104" s="889">
        <v>0.5</v>
      </c>
      <c r="AY104" s="893">
        <v>0.4</v>
      </c>
      <c r="AZ104" s="894" t="s">
        <v>695</v>
      </c>
      <c r="BA104" s="894" t="s">
        <v>694</v>
      </c>
      <c r="BB104" s="893">
        <v>0.09</v>
      </c>
      <c r="BC104" s="894" t="s">
        <v>693</v>
      </c>
      <c r="BD104" s="894" t="s">
        <v>692</v>
      </c>
      <c r="BE104" s="893">
        <v>0.01</v>
      </c>
      <c r="BF104" s="1159">
        <f t="shared" si="3"/>
        <v>0.5</v>
      </c>
      <c r="BG104" s="1158"/>
      <c r="BH104" s="888">
        <v>0.4</v>
      </c>
      <c r="BI104" s="237" t="s">
        <v>695</v>
      </c>
      <c r="BJ104" s="197" t="s">
        <v>694</v>
      </c>
      <c r="BK104" s="888">
        <v>0.09</v>
      </c>
      <c r="BL104" s="237" t="s">
        <v>693</v>
      </c>
      <c r="BM104" s="886" t="s">
        <v>692</v>
      </c>
      <c r="BN104" s="888">
        <v>0.01</v>
      </c>
      <c r="BO104" s="1163">
        <f t="shared" si="4"/>
        <v>0.5</v>
      </c>
      <c r="BP104" s="888">
        <v>0.4</v>
      </c>
      <c r="BQ104" s="237" t="s">
        <v>695</v>
      </c>
      <c r="BR104" s="197" t="s">
        <v>694</v>
      </c>
      <c r="BS104" s="888">
        <v>0.09</v>
      </c>
      <c r="BT104" s="237" t="s">
        <v>693</v>
      </c>
      <c r="BU104" s="886" t="s">
        <v>692</v>
      </c>
      <c r="BV104" s="888">
        <v>0.01</v>
      </c>
      <c r="BW104" s="1163">
        <f t="shared" si="5"/>
        <v>0.5</v>
      </c>
      <c r="BX104" s="206"/>
      <c r="BY104" s="1235" t="str">
        <f>IF(VLOOKUP($A104,'EZ list'!$B$4:$H$460,4,FALSE)="","","Yes")</f>
        <v>Yes</v>
      </c>
      <c r="BZ104" s="1236" t="s">
        <v>913</v>
      </c>
      <c r="CA104" s="1229">
        <v>0.67700000000000005</v>
      </c>
      <c r="CB104" s="1205" t="s">
        <v>1006</v>
      </c>
      <c r="CC104" s="1205" t="s">
        <v>695</v>
      </c>
      <c r="CD104" s="1205" t="s">
        <v>694</v>
      </c>
      <c r="CE104" s="1205">
        <v>0.59</v>
      </c>
      <c r="CF104" s="1205" t="s">
        <v>693</v>
      </c>
      <c r="CG104" s="1205" t="s">
        <v>692</v>
      </c>
      <c r="CH104" s="1205">
        <v>0.01</v>
      </c>
      <c r="CI104" s="1161"/>
    </row>
    <row r="105" spans="1:87" s="197" customFormat="1" ht="15.75" customHeight="1" x14ac:dyDescent="0.25">
      <c r="A105" s="886" t="s">
        <v>282</v>
      </c>
      <c r="B105" s="886" t="s">
        <v>281</v>
      </c>
      <c r="C105" s="1459">
        <v>0.4</v>
      </c>
      <c r="D105" s="237" t="s">
        <v>739</v>
      </c>
      <c r="E105" s="886" t="s">
        <v>738</v>
      </c>
      <c r="F105" s="237">
        <v>0.09</v>
      </c>
      <c r="G105" s="886" t="s">
        <v>737</v>
      </c>
      <c r="H105" s="886" t="s">
        <v>736</v>
      </c>
      <c r="I105" s="237">
        <v>0.01</v>
      </c>
      <c r="J105" s="1460">
        <v>0.5</v>
      </c>
      <c r="K105" s="237">
        <v>0.4</v>
      </c>
      <c r="L105" s="237" t="s">
        <v>739</v>
      </c>
      <c r="M105" s="886" t="s">
        <v>738</v>
      </c>
      <c r="N105" s="237">
        <v>0.09</v>
      </c>
      <c r="O105" s="886" t="s">
        <v>737</v>
      </c>
      <c r="P105" s="886" t="s">
        <v>736</v>
      </c>
      <c r="Q105" s="237">
        <v>0.01</v>
      </c>
      <c r="R105" s="237">
        <v>0.5</v>
      </c>
      <c r="S105" s="887">
        <v>0.4</v>
      </c>
      <c r="T105" s="886" t="s">
        <v>739</v>
      </c>
      <c r="U105" s="886" t="s">
        <v>738</v>
      </c>
      <c r="V105" s="888">
        <v>0.09</v>
      </c>
      <c r="W105" s="886" t="s">
        <v>737</v>
      </c>
      <c r="X105" s="886" t="s">
        <v>736</v>
      </c>
      <c r="Y105" s="888">
        <v>0.01</v>
      </c>
      <c r="Z105" s="889">
        <v>0.5</v>
      </c>
      <c r="AA105" s="887">
        <v>0.4</v>
      </c>
      <c r="AB105" s="886" t="s">
        <v>739</v>
      </c>
      <c r="AC105" s="886" t="s">
        <v>738</v>
      </c>
      <c r="AD105" s="888">
        <v>0.09</v>
      </c>
      <c r="AE105" s="886" t="s">
        <v>737</v>
      </c>
      <c r="AF105" s="886" t="s">
        <v>736</v>
      </c>
      <c r="AG105" s="888">
        <v>0.01</v>
      </c>
      <c r="AH105" s="889">
        <v>0.5</v>
      </c>
      <c r="AI105" s="887">
        <v>0.4</v>
      </c>
      <c r="AJ105" s="886" t="s">
        <v>739</v>
      </c>
      <c r="AK105" s="886" t="s">
        <v>738</v>
      </c>
      <c r="AL105" s="888">
        <v>0.09</v>
      </c>
      <c r="AM105" s="886" t="s">
        <v>737</v>
      </c>
      <c r="AN105" s="886" t="s">
        <v>736</v>
      </c>
      <c r="AO105" s="888">
        <v>0.01</v>
      </c>
      <c r="AP105" s="889">
        <v>0.5</v>
      </c>
      <c r="AQ105" s="887">
        <v>0.4</v>
      </c>
      <c r="AR105" s="718" t="s">
        <v>739</v>
      </c>
      <c r="AS105" s="891" t="s">
        <v>738</v>
      </c>
      <c r="AT105" s="888">
        <v>0.09</v>
      </c>
      <c r="AU105" s="891" t="s">
        <v>737</v>
      </c>
      <c r="AV105" s="891" t="s">
        <v>736</v>
      </c>
      <c r="AW105" s="888">
        <v>0.01</v>
      </c>
      <c r="AX105" s="889">
        <v>0.5</v>
      </c>
      <c r="AY105" s="893">
        <v>0.4</v>
      </c>
      <c r="AZ105" s="894" t="s">
        <v>739</v>
      </c>
      <c r="BA105" s="894" t="s">
        <v>738</v>
      </c>
      <c r="BB105" s="893">
        <v>0.59</v>
      </c>
      <c r="BC105" s="894" t="s">
        <v>737</v>
      </c>
      <c r="BD105" s="894" t="s">
        <v>736</v>
      </c>
      <c r="BE105" s="893">
        <v>0.01</v>
      </c>
      <c r="BF105" s="1159">
        <f t="shared" si="3"/>
        <v>1</v>
      </c>
      <c r="BG105" s="1158"/>
      <c r="BH105" s="888">
        <v>0.4</v>
      </c>
      <c r="BI105" s="237" t="s">
        <v>739</v>
      </c>
      <c r="BJ105" s="197" t="s">
        <v>738</v>
      </c>
      <c r="BK105" s="888">
        <v>0.09</v>
      </c>
      <c r="BL105" s="237" t="s">
        <v>737</v>
      </c>
      <c r="BM105" s="886" t="s">
        <v>736</v>
      </c>
      <c r="BN105" s="888">
        <v>0.01</v>
      </c>
      <c r="BO105" s="1163">
        <f t="shared" si="4"/>
        <v>0.5</v>
      </c>
      <c r="BP105" s="888">
        <v>0.4</v>
      </c>
      <c r="BQ105" s="237" t="s">
        <v>739</v>
      </c>
      <c r="BR105" s="197" t="s">
        <v>738</v>
      </c>
      <c r="BS105" s="888">
        <v>0.09</v>
      </c>
      <c r="BT105" s="237" t="s">
        <v>737</v>
      </c>
      <c r="BU105" s="886" t="s">
        <v>736</v>
      </c>
      <c r="BV105" s="888">
        <v>0.01</v>
      </c>
      <c r="BW105" s="1163">
        <f t="shared" si="5"/>
        <v>0.5</v>
      </c>
      <c r="BX105" s="206"/>
      <c r="BY105" s="1235" t="str">
        <f>IF(VLOOKUP($A105,'EZ list'!$B$4:$H$460,4,FALSE)="","","Yes")</f>
        <v>Yes</v>
      </c>
      <c r="BZ105" s="1236" t="s">
        <v>913</v>
      </c>
      <c r="CA105" s="1229">
        <v>0.70599999999999996</v>
      </c>
      <c r="CB105" s="1205" t="s">
        <v>1006</v>
      </c>
      <c r="CC105" s="1205" t="s">
        <v>739</v>
      </c>
      <c r="CD105" s="1205" t="s">
        <v>738</v>
      </c>
      <c r="CE105" s="1205">
        <v>0.59</v>
      </c>
      <c r="CF105" s="1205" t="s">
        <v>737</v>
      </c>
      <c r="CG105" s="1205" t="s">
        <v>736</v>
      </c>
      <c r="CH105" s="1205">
        <v>0.01</v>
      </c>
      <c r="CI105" s="1161"/>
    </row>
    <row r="106" spans="1:87" s="197" customFormat="1" ht="15" x14ac:dyDescent="0.25">
      <c r="A106" s="886" t="s">
        <v>284</v>
      </c>
      <c r="B106" s="886" t="s">
        <v>283</v>
      </c>
      <c r="C106" s="1459">
        <v>0.4</v>
      </c>
      <c r="D106" s="237" t="s">
        <v>762</v>
      </c>
      <c r="E106" s="886" t="s">
        <v>761</v>
      </c>
      <c r="F106" s="237">
        <v>0.1</v>
      </c>
      <c r="G106" s="886" t="s">
        <v>666</v>
      </c>
      <c r="H106" s="886" t="s">
        <v>678</v>
      </c>
      <c r="I106" s="237">
        <v>0</v>
      </c>
      <c r="J106" s="1460">
        <v>0.5</v>
      </c>
      <c r="K106" s="237">
        <v>0.4</v>
      </c>
      <c r="L106" s="237" t="s">
        <v>762</v>
      </c>
      <c r="M106" s="886" t="s">
        <v>761</v>
      </c>
      <c r="N106" s="237">
        <v>0.1</v>
      </c>
      <c r="O106" s="886" t="s">
        <v>666</v>
      </c>
      <c r="P106" s="886" t="s">
        <v>678</v>
      </c>
      <c r="Q106" s="237">
        <v>0</v>
      </c>
      <c r="R106" s="237">
        <v>0.5</v>
      </c>
      <c r="S106" s="887">
        <v>0.4</v>
      </c>
      <c r="T106" s="886" t="s">
        <v>762</v>
      </c>
      <c r="U106" s="886" t="s">
        <v>761</v>
      </c>
      <c r="V106" s="888">
        <v>0.1</v>
      </c>
      <c r="W106" s="886" t="s">
        <v>666</v>
      </c>
      <c r="X106" s="886" t="s">
        <v>678</v>
      </c>
      <c r="Y106" s="888">
        <v>0</v>
      </c>
      <c r="Z106" s="889">
        <v>0.5</v>
      </c>
      <c r="AA106" s="887">
        <v>0.4</v>
      </c>
      <c r="AB106" s="886" t="s">
        <v>762</v>
      </c>
      <c r="AC106" s="886" t="s">
        <v>761</v>
      </c>
      <c r="AD106" s="888">
        <v>0.1</v>
      </c>
      <c r="AE106" s="886" t="s">
        <v>666</v>
      </c>
      <c r="AF106" s="886" t="s">
        <v>678</v>
      </c>
      <c r="AG106" s="888">
        <v>0</v>
      </c>
      <c r="AH106" s="889">
        <v>0.5</v>
      </c>
      <c r="AI106" s="887">
        <v>0.4</v>
      </c>
      <c r="AJ106" s="886" t="s">
        <v>762</v>
      </c>
      <c r="AK106" s="886" t="s">
        <v>761</v>
      </c>
      <c r="AL106" s="888">
        <v>0.1</v>
      </c>
      <c r="AM106" s="886" t="s">
        <v>666</v>
      </c>
      <c r="AN106" s="886" t="s">
        <v>678</v>
      </c>
      <c r="AO106" s="888">
        <v>0</v>
      </c>
      <c r="AP106" s="889">
        <v>0.5</v>
      </c>
      <c r="AQ106" s="887">
        <v>0.42499999999999999</v>
      </c>
      <c r="AR106" s="718" t="s">
        <v>762</v>
      </c>
      <c r="AS106" s="891" t="s">
        <v>761</v>
      </c>
      <c r="AT106" s="888">
        <v>0.32500000000000001</v>
      </c>
      <c r="AU106" s="891" t="s">
        <v>666</v>
      </c>
      <c r="AV106" s="891" t="s">
        <v>678</v>
      </c>
      <c r="AW106" s="888">
        <v>0</v>
      </c>
      <c r="AX106" s="889">
        <v>0.75</v>
      </c>
      <c r="AY106" s="893">
        <v>0.4</v>
      </c>
      <c r="AZ106" s="894" t="s">
        <v>762</v>
      </c>
      <c r="BA106" s="894" t="s">
        <v>761</v>
      </c>
      <c r="BB106" s="893">
        <v>0.1</v>
      </c>
      <c r="BC106" s="894" t="s">
        <v>666</v>
      </c>
      <c r="BD106" s="894" t="s">
        <v>678</v>
      </c>
      <c r="BE106" s="893">
        <v>0</v>
      </c>
      <c r="BF106" s="1159">
        <f t="shared" si="3"/>
        <v>0.5</v>
      </c>
      <c r="BG106" s="1158"/>
      <c r="BH106" s="888">
        <v>0.4</v>
      </c>
      <c r="BI106" s="237" t="s">
        <v>762</v>
      </c>
      <c r="BJ106" s="197" t="s">
        <v>761</v>
      </c>
      <c r="BK106" s="888">
        <v>0.1</v>
      </c>
      <c r="BL106" s="237" t="s">
        <v>666</v>
      </c>
      <c r="BM106" s="886" t="s">
        <v>678</v>
      </c>
      <c r="BN106" s="888">
        <v>0</v>
      </c>
      <c r="BO106" s="1163">
        <f t="shared" si="4"/>
        <v>0.5</v>
      </c>
      <c r="BP106" s="888">
        <v>0.4</v>
      </c>
      <c r="BQ106" s="237" t="s">
        <v>762</v>
      </c>
      <c r="BR106" s="197" t="s">
        <v>761</v>
      </c>
      <c r="BS106" s="888">
        <v>0.1</v>
      </c>
      <c r="BT106" s="237" t="s">
        <v>666</v>
      </c>
      <c r="BU106" s="886" t="s">
        <v>678</v>
      </c>
      <c r="BV106" s="888">
        <v>0</v>
      </c>
      <c r="BW106" s="1163">
        <f t="shared" si="5"/>
        <v>0.5</v>
      </c>
      <c r="BX106" s="206"/>
      <c r="BY106" s="1235" t="str">
        <f>IF(VLOOKUP($A106,'EZ list'!$B$4:$H$460,4,FALSE)="","","Yes")</f>
        <v>Yes</v>
      </c>
      <c r="BZ106" s="1236" t="s">
        <v>913</v>
      </c>
      <c r="CA106" s="1229">
        <v>0.65700000000000003</v>
      </c>
      <c r="CB106" s="1205" t="s">
        <v>1006</v>
      </c>
      <c r="CC106" s="1205" t="s">
        <v>762</v>
      </c>
      <c r="CD106" s="1205" t="s">
        <v>761</v>
      </c>
      <c r="CE106" s="1205">
        <v>0.6</v>
      </c>
      <c r="CF106" s="1205" t="s">
        <v>666</v>
      </c>
      <c r="CG106" s="1205" t="s">
        <v>678</v>
      </c>
      <c r="CH106" s="1205">
        <v>0</v>
      </c>
      <c r="CI106" s="1161"/>
    </row>
    <row r="107" spans="1:87" s="197" customFormat="1" ht="15.75" customHeight="1" x14ac:dyDescent="0.25">
      <c r="A107" s="886" t="s">
        <v>286</v>
      </c>
      <c r="B107" s="886" t="s">
        <v>285</v>
      </c>
      <c r="C107" s="1459">
        <v>0.3</v>
      </c>
      <c r="D107" s="237" t="s">
        <v>704</v>
      </c>
      <c r="E107" s="886" t="s">
        <v>703</v>
      </c>
      <c r="F107" s="237">
        <v>0.37</v>
      </c>
      <c r="G107" s="886" t="s">
        <v>666</v>
      </c>
      <c r="H107" s="886" t="s">
        <v>666</v>
      </c>
      <c r="I107" s="237">
        <v>0</v>
      </c>
      <c r="J107" s="1460">
        <v>0.66999999999999993</v>
      </c>
      <c r="K107" s="237">
        <v>0.3</v>
      </c>
      <c r="L107" s="237" t="s">
        <v>704</v>
      </c>
      <c r="M107" s="886" t="s">
        <v>703</v>
      </c>
      <c r="N107" s="237">
        <v>0.37</v>
      </c>
      <c r="O107" s="886" t="s">
        <v>666</v>
      </c>
      <c r="P107" s="886" t="s">
        <v>666</v>
      </c>
      <c r="Q107" s="237">
        <v>0</v>
      </c>
      <c r="R107" s="237">
        <v>0.66999999999999993</v>
      </c>
      <c r="S107" s="887">
        <v>0.3</v>
      </c>
      <c r="T107" s="886" t="s">
        <v>704</v>
      </c>
      <c r="U107" s="886" t="s">
        <v>703</v>
      </c>
      <c r="V107" s="888">
        <v>0.37</v>
      </c>
      <c r="W107" s="886" t="s">
        <v>666</v>
      </c>
      <c r="X107" s="886" t="s">
        <v>666</v>
      </c>
      <c r="Y107" s="888">
        <v>0</v>
      </c>
      <c r="Z107" s="889">
        <v>0.66999999999999993</v>
      </c>
      <c r="AA107" s="887">
        <v>0.3</v>
      </c>
      <c r="AB107" s="886" t="s">
        <v>704</v>
      </c>
      <c r="AC107" s="886" t="s">
        <v>703</v>
      </c>
      <c r="AD107" s="888">
        <v>0.37</v>
      </c>
      <c r="AE107" s="886" t="s">
        <v>666</v>
      </c>
      <c r="AF107" s="886" t="s">
        <v>666</v>
      </c>
      <c r="AG107" s="888">
        <v>0</v>
      </c>
      <c r="AH107" s="889">
        <v>0.66999999999999993</v>
      </c>
      <c r="AI107" s="887">
        <v>0.3</v>
      </c>
      <c r="AJ107" s="886" t="s">
        <v>704</v>
      </c>
      <c r="AK107" s="886" t="s">
        <v>703</v>
      </c>
      <c r="AL107" s="888">
        <v>0.37</v>
      </c>
      <c r="AM107" s="886" t="s">
        <v>666</v>
      </c>
      <c r="AN107" s="886" t="s">
        <v>666</v>
      </c>
      <c r="AO107" s="888">
        <v>0</v>
      </c>
      <c r="AP107" s="889">
        <v>0.66999999999999993</v>
      </c>
      <c r="AQ107" s="887">
        <v>0.48</v>
      </c>
      <c r="AR107" s="718" t="s">
        <v>704</v>
      </c>
      <c r="AS107" s="891" t="s">
        <v>703</v>
      </c>
      <c r="AT107" s="888">
        <v>0.27</v>
      </c>
      <c r="AU107" s="891" t="s">
        <v>666</v>
      </c>
      <c r="AV107" s="891" t="s">
        <v>666</v>
      </c>
      <c r="AW107" s="888">
        <v>0</v>
      </c>
      <c r="AX107" s="889">
        <v>0.75</v>
      </c>
      <c r="AY107" s="893">
        <v>0.64</v>
      </c>
      <c r="AZ107" s="894" t="s">
        <v>704</v>
      </c>
      <c r="BA107" s="894" t="s">
        <v>703</v>
      </c>
      <c r="BB107" s="893">
        <v>0.36</v>
      </c>
      <c r="BC107" s="894" t="s">
        <v>666</v>
      </c>
      <c r="BD107" s="894" t="s">
        <v>666</v>
      </c>
      <c r="BE107" s="893">
        <v>0</v>
      </c>
      <c r="BF107" s="1159">
        <f t="shared" si="3"/>
        <v>1</v>
      </c>
      <c r="BG107" s="1158"/>
      <c r="BH107" s="888">
        <v>0.3</v>
      </c>
      <c r="BI107" s="237" t="s">
        <v>704</v>
      </c>
      <c r="BJ107" s="197" t="s">
        <v>703</v>
      </c>
      <c r="BK107" s="888">
        <v>0.37</v>
      </c>
      <c r="BL107" s="237" t="s">
        <v>666</v>
      </c>
      <c r="BM107" s="886" t="s">
        <v>666</v>
      </c>
      <c r="BN107" s="888">
        <v>0</v>
      </c>
      <c r="BO107" s="1163">
        <f t="shared" si="4"/>
        <v>0.66999999999999993</v>
      </c>
      <c r="BP107" s="888">
        <v>0.3</v>
      </c>
      <c r="BQ107" s="237" t="s">
        <v>704</v>
      </c>
      <c r="BR107" s="197" t="s">
        <v>703</v>
      </c>
      <c r="BS107" s="888">
        <v>0.2</v>
      </c>
      <c r="BT107" s="237" t="s">
        <v>666</v>
      </c>
      <c r="BU107" s="886" t="s">
        <v>666</v>
      </c>
      <c r="BV107" s="888">
        <v>0</v>
      </c>
      <c r="BW107" s="1163">
        <f t="shared" si="5"/>
        <v>0.5</v>
      </c>
      <c r="BX107" s="206"/>
      <c r="BY107" s="1235" t="str">
        <f>IF(VLOOKUP($A107,'EZ list'!$B$4:$H$460,4,FALSE)="","","Yes")</f>
        <v/>
      </c>
      <c r="BZ107" s="1236" t="s">
        <v>914</v>
      </c>
      <c r="CA107" s="1229">
        <v>0.71899999999999997</v>
      </c>
      <c r="CB107" s="1205" t="s">
        <v>1006</v>
      </c>
      <c r="CC107" s="1205" t="s">
        <v>704</v>
      </c>
      <c r="CD107" s="1205" t="s">
        <v>703</v>
      </c>
      <c r="CE107" s="1205">
        <v>0.2</v>
      </c>
      <c r="CF107" s="1205" t="s">
        <v>666</v>
      </c>
      <c r="CG107" s="1205" t="s">
        <v>666</v>
      </c>
      <c r="CH107" s="1205">
        <v>0</v>
      </c>
      <c r="CI107" s="1161"/>
    </row>
    <row r="108" spans="1:87" s="197" customFormat="1" ht="15.75" customHeight="1" x14ac:dyDescent="0.25">
      <c r="A108" s="886" t="s">
        <v>288</v>
      </c>
      <c r="B108" s="886" t="s">
        <v>287</v>
      </c>
      <c r="C108" s="1459">
        <v>0.4</v>
      </c>
      <c r="D108" s="237" t="s">
        <v>688</v>
      </c>
      <c r="E108" s="886" t="s">
        <v>687</v>
      </c>
      <c r="F108" s="237">
        <v>0.1</v>
      </c>
      <c r="G108" s="886" t="s">
        <v>666</v>
      </c>
      <c r="H108" s="886" t="s">
        <v>678</v>
      </c>
      <c r="I108" s="237">
        <v>0</v>
      </c>
      <c r="J108" s="1460">
        <v>0.5</v>
      </c>
      <c r="K108" s="237">
        <v>0.4</v>
      </c>
      <c r="L108" s="237" t="s">
        <v>688</v>
      </c>
      <c r="M108" s="886" t="s">
        <v>687</v>
      </c>
      <c r="N108" s="237">
        <v>0.1</v>
      </c>
      <c r="O108" s="886" t="s">
        <v>666</v>
      </c>
      <c r="P108" s="886" t="s">
        <v>678</v>
      </c>
      <c r="Q108" s="237">
        <v>0</v>
      </c>
      <c r="R108" s="237">
        <v>0.5</v>
      </c>
      <c r="S108" s="887">
        <v>0.4</v>
      </c>
      <c r="T108" s="886" t="s">
        <v>688</v>
      </c>
      <c r="U108" s="886" t="s">
        <v>687</v>
      </c>
      <c r="V108" s="888">
        <v>0.1</v>
      </c>
      <c r="W108" s="886" t="s">
        <v>666</v>
      </c>
      <c r="X108" s="886" t="s">
        <v>678</v>
      </c>
      <c r="Y108" s="888">
        <v>0</v>
      </c>
      <c r="Z108" s="889">
        <v>0.5</v>
      </c>
      <c r="AA108" s="887">
        <v>0.4</v>
      </c>
      <c r="AB108" s="886" t="s">
        <v>688</v>
      </c>
      <c r="AC108" s="886" t="s">
        <v>687</v>
      </c>
      <c r="AD108" s="888">
        <v>0.1</v>
      </c>
      <c r="AE108" s="886" t="s">
        <v>666</v>
      </c>
      <c r="AF108" s="886" t="s">
        <v>678</v>
      </c>
      <c r="AG108" s="888">
        <v>0</v>
      </c>
      <c r="AH108" s="889">
        <v>0.5</v>
      </c>
      <c r="AI108" s="887">
        <v>0.4</v>
      </c>
      <c r="AJ108" s="886" t="s">
        <v>688</v>
      </c>
      <c r="AK108" s="886" t="s">
        <v>687</v>
      </c>
      <c r="AL108" s="888">
        <v>0.1</v>
      </c>
      <c r="AM108" s="886" t="s">
        <v>666</v>
      </c>
      <c r="AN108" s="886" t="s">
        <v>678</v>
      </c>
      <c r="AO108" s="888">
        <v>0</v>
      </c>
      <c r="AP108" s="889">
        <v>0.5</v>
      </c>
      <c r="AQ108" s="887">
        <v>0.4</v>
      </c>
      <c r="AR108" s="718" t="s">
        <v>688</v>
      </c>
      <c r="AS108" s="891" t="s">
        <v>687</v>
      </c>
      <c r="AT108" s="888">
        <v>0.1</v>
      </c>
      <c r="AU108" s="891" t="s">
        <v>666</v>
      </c>
      <c r="AV108" s="891" t="s">
        <v>678</v>
      </c>
      <c r="AW108" s="888">
        <v>0</v>
      </c>
      <c r="AX108" s="889">
        <v>0.5</v>
      </c>
      <c r="AY108" s="893">
        <v>0.3</v>
      </c>
      <c r="AZ108" s="894" t="s">
        <v>688</v>
      </c>
      <c r="BA108" s="894" t="s">
        <v>687</v>
      </c>
      <c r="BB108" s="893">
        <v>0.7</v>
      </c>
      <c r="BC108" s="894" t="s">
        <v>666</v>
      </c>
      <c r="BD108" s="894" t="s">
        <v>678</v>
      </c>
      <c r="BE108" s="893">
        <v>0</v>
      </c>
      <c r="BF108" s="1159">
        <f t="shared" si="3"/>
        <v>1</v>
      </c>
      <c r="BG108" s="1158"/>
      <c r="BH108" s="888">
        <v>0.4</v>
      </c>
      <c r="BI108" s="237" t="s">
        <v>688</v>
      </c>
      <c r="BJ108" s="197" t="s">
        <v>687</v>
      </c>
      <c r="BK108" s="888">
        <v>0.1</v>
      </c>
      <c r="BL108" s="237" t="s">
        <v>666</v>
      </c>
      <c r="BM108" s="886" t="s">
        <v>678</v>
      </c>
      <c r="BN108" s="888">
        <v>0</v>
      </c>
      <c r="BO108" s="1163">
        <f t="shared" si="4"/>
        <v>0.5</v>
      </c>
      <c r="BP108" s="888">
        <v>0.4</v>
      </c>
      <c r="BQ108" s="237" t="s">
        <v>688</v>
      </c>
      <c r="BR108" s="197" t="s">
        <v>687</v>
      </c>
      <c r="BS108" s="888">
        <v>0.1</v>
      </c>
      <c r="BT108" s="237" t="s">
        <v>666</v>
      </c>
      <c r="BU108" s="886" t="s">
        <v>678</v>
      </c>
      <c r="BV108" s="888">
        <v>0</v>
      </c>
      <c r="BW108" s="1163">
        <f t="shared" si="5"/>
        <v>0.5</v>
      </c>
      <c r="BX108" s="206"/>
      <c r="BY108" s="1235" t="str">
        <f>IF(VLOOKUP($A108,'EZ list'!$B$4:$H$460,4,FALSE)="","","Yes")</f>
        <v/>
      </c>
      <c r="BZ108" s="1236" t="s">
        <v>913</v>
      </c>
      <c r="CA108" s="1229">
        <v>0.71899999999999997</v>
      </c>
      <c r="CB108" s="1205" t="s">
        <v>1006</v>
      </c>
      <c r="CC108" s="1205" t="s">
        <v>688</v>
      </c>
      <c r="CD108" s="1205" t="s">
        <v>687</v>
      </c>
      <c r="CE108" s="1205">
        <v>0.6</v>
      </c>
      <c r="CF108" s="1205" t="s">
        <v>666</v>
      </c>
      <c r="CG108" s="1205" t="s">
        <v>678</v>
      </c>
      <c r="CH108" s="1205">
        <v>0</v>
      </c>
      <c r="CI108" s="1161"/>
    </row>
    <row r="109" spans="1:87" s="197" customFormat="1" ht="15.75" customHeight="1" x14ac:dyDescent="0.25">
      <c r="A109" s="886" t="s">
        <v>290</v>
      </c>
      <c r="B109" s="886" t="s">
        <v>289</v>
      </c>
      <c r="C109" s="1459">
        <v>0.3</v>
      </c>
      <c r="D109" s="237" t="s">
        <v>704</v>
      </c>
      <c r="E109" s="886" t="s">
        <v>703</v>
      </c>
      <c r="F109" s="237">
        <v>0.37</v>
      </c>
      <c r="G109" s="886" t="s">
        <v>666</v>
      </c>
      <c r="H109" s="886" t="s">
        <v>666</v>
      </c>
      <c r="I109" s="237">
        <v>0</v>
      </c>
      <c r="J109" s="1460">
        <v>0.66999999999999993</v>
      </c>
      <c r="K109" s="237">
        <v>0.3</v>
      </c>
      <c r="L109" s="237" t="s">
        <v>704</v>
      </c>
      <c r="M109" s="886" t="s">
        <v>703</v>
      </c>
      <c r="N109" s="237">
        <v>0.37</v>
      </c>
      <c r="O109" s="886" t="s">
        <v>666</v>
      </c>
      <c r="P109" s="886" t="s">
        <v>666</v>
      </c>
      <c r="Q109" s="237">
        <v>0</v>
      </c>
      <c r="R109" s="237">
        <v>0.66999999999999993</v>
      </c>
      <c r="S109" s="887">
        <v>0.3</v>
      </c>
      <c r="T109" s="886" t="s">
        <v>704</v>
      </c>
      <c r="U109" s="886" t="s">
        <v>703</v>
      </c>
      <c r="V109" s="888">
        <v>0.37</v>
      </c>
      <c r="W109" s="886" t="s">
        <v>666</v>
      </c>
      <c r="X109" s="886" t="s">
        <v>666</v>
      </c>
      <c r="Y109" s="888">
        <v>0</v>
      </c>
      <c r="Z109" s="889">
        <v>0.66999999999999993</v>
      </c>
      <c r="AA109" s="887">
        <v>0.3</v>
      </c>
      <c r="AB109" s="886" t="s">
        <v>704</v>
      </c>
      <c r="AC109" s="886" t="s">
        <v>703</v>
      </c>
      <c r="AD109" s="888">
        <v>0.37</v>
      </c>
      <c r="AE109" s="886" t="s">
        <v>666</v>
      </c>
      <c r="AF109" s="886" t="s">
        <v>666</v>
      </c>
      <c r="AG109" s="888">
        <v>0</v>
      </c>
      <c r="AH109" s="889">
        <v>0.66999999999999993</v>
      </c>
      <c r="AI109" s="887">
        <v>0.3</v>
      </c>
      <c r="AJ109" s="886" t="s">
        <v>704</v>
      </c>
      <c r="AK109" s="886" t="s">
        <v>703</v>
      </c>
      <c r="AL109" s="888">
        <v>0.37</v>
      </c>
      <c r="AM109" s="886" t="s">
        <v>666</v>
      </c>
      <c r="AN109" s="886" t="s">
        <v>666</v>
      </c>
      <c r="AO109" s="888">
        <v>0</v>
      </c>
      <c r="AP109" s="889">
        <v>0.66999999999999993</v>
      </c>
      <c r="AQ109" s="887">
        <v>0.48</v>
      </c>
      <c r="AR109" s="718" t="s">
        <v>704</v>
      </c>
      <c r="AS109" s="891" t="s">
        <v>703</v>
      </c>
      <c r="AT109" s="888">
        <v>0.27</v>
      </c>
      <c r="AU109" s="891" t="s">
        <v>666</v>
      </c>
      <c r="AV109" s="891" t="s">
        <v>666</v>
      </c>
      <c r="AW109" s="888">
        <v>0</v>
      </c>
      <c r="AX109" s="889">
        <v>0.75</v>
      </c>
      <c r="AY109" s="893">
        <v>0.64</v>
      </c>
      <c r="AZ109" s="894" t="s">
        <v>704</v>
      </c>
      <c r="BA109" s="894" t="s">
        <v>703</v>
      </c>
      <c r="BB109" s="893">
        <v>0.36</v>
      </c>
      <c r="BC109" s="894" t="s">
        <v>666</v>
      </c>
      <c r="BD109" s="894" t="s">
        <v>666</v>
      </c>
      <c r="BE109" s="893">
        <v>0</v>
      </c>
      <c r="BF109" s="1159">
        <f t="shared" si="3"/>
        <v>1</v>
      </c>
      <c r="BG109" s="1158"/>
      <c r="BH109" s="888">
        <v>0.3</v>
      </c>
      <c r="BI109" s="237" t="s">
        <v>704</v>
      </c>
      <c r="BJ109" s="197" t="s">
        <v>703</v>
      </c>
      <c r="BK109" s="888">
        <v>0.37</v>
      </c>
      <c r="BL109" s="237" t="s">
        <v>666</v>
      </c>
      <c r="BM109" s="886" t="s">
        <v>666</v>
      </c>
      <c r="BN109" s="888">
        <v>0</v>
      </c>
      <c r="BO109" s="1163">
        <f t="shared" si="4"/>
        <v>0.66999999999999993</v>
      </c>
      <c r="BP109" s="888">
        <v>0.3</v>
      </c>
      <c r="BQ109" s="237" t="s">
        <v>704</v>
      </c>
      <c r="BR109" s="197" t="s">
        <v>703</v>
      </c>
      <c r="BS109" s="888">
        <v>0.2</v>
      </c>
      <c r="BT109" s="237" t="s">
        <v>666</v>
      </c>
      <c r="BU109" s="886" t="s">
        <v>666</v>
      </c>
      <c r="BV109" s="888">
        <v>0</v>
      </c>
      <c r="BW109" s="1163">
        <f t="shared" si="5"/>
        <v>0.5</v>
      </c>
      <c r="BX109" s="206"/>
      <c r="BY109" s="1235" t="str">
        <f>IF(VLOOKUP($A109,'EZ list'!$B$4:$H$460,4,FALSE)="","","Yes")</f>
        <v/>
      </c>
      <c r="BZ109" s="1236" t="s">
        <v>914</v>
      </c>
      <c r="CA109" s="1229">
        <v>0.76</v>
      </c>
      <c r="CB109" s="1205" t="s">
        <v>1006</v>
      </c>
      <c r="CC109" s="1205" t="s">
        <v>704</v>
      </c>
      <c r="CD109" s="1205" t="s">
        <v>703</v>
      </c>
      <c r="CE109" s="1205">
        <v>0.2</v>
      </c>
      <c r="CF109" s="1205" t="s">
        <v>666</v>
      </c>
      <c r="CG109" s="1205" t="s">
        <v>666</v>
      </c>
      <c r="CH109" s="1205">
        <v>0</v>
      </c>
      <c r="CI109" s="1161"/>
    </row>
    <row r="110" spans="1:87" s="197" customFormat="1" ht="15" x14ac:dyDescent="0.25">
      <c r="A110" s="886" t="s">
        <v>292</v>
      </c>
      <c r="B110" s="886" t="s">
        <v>818</v>
      </c>
      <c r="C110" s="1459">
        <v>0.99</v>
      </c>
      <c r="D110" s="237" t="s">
        <v>666</v>
      </c>
      <c r="E110" s="886" t="s">
        <v>665</v>
      </c>
      <c r="F110" s="237">
        <v>0</v>
      </c>
      <c r="G110" s="886" t="s">
        <v>728</v>
      </c>
      <c r="H110" s="886" t="s">
        <v>727</v>
      </c>
      <c r="I110" s="237">
        <v>0.01</v>
      </c>
      <c r="J110" s="1460">
        <v>1</v>
      </c>
      <c r="K110" s="237">
        <v>0.99</v>
      </c>
      <c r="L110" s="237" t="s">
        <v>666</v>
      </c>
      <c r="M110" s="886" t="s">
        <v>665</v>
      </c>
      <c r="N110" s="237">
        <v>0</v>
      </c>
      <c r="O110" s="886" t="s">
        <v>728</v>
      </c>
      <c r="P110" s="886" t="s">
        <v>727</v>
      </c>
      <c r="Q110" s="237">
        <v>0.01</v>
      </c>
      <c r="R110" s="237">
        <v>1</v>
      </c>
      <c r="S110" s="887">
        <v>0.99</v>
      </c>
      <c r="T110" s="886" t="s">
        <v>666</v>
      </c>
      <c r="U110" s="886" t="s">
        <v>665</v>
      </c>
      <c r="V110" s="888">
        <v>0</v>
      </c>
      <c r="W110" s="886" t="s">
        <v>728</v>
      </c>
      <c r="X110" s="886" t="s">
        <v>727</v>
      </c>
      <c r="Y110" s="888">
        <v>0.01</v>
      </c>
      <c r="Z110" s="889">
        <v>1</v>
      </c>
      <c r="AA110" s="887">
        <v>0.99</v>
      </c>
      <c r="AB110" s="886" t="s">
        <v>666</v>
      </c>
      <c r="AC110" s="886" t="s">
        <v>665</v>
      </c>
      <c r="AD110" s="888">
        <v>0</v>
      </c>
      <c r="AE110" s="886" t="s">
        <v>728</v>
      </c>
      <c r="AF110" s="886" t="s">
        <v>727</v>
      </c>
      <c r="AG110" s="888">
        <v>0.01</v>
      </c>
      <c r="AH110" s="889">
        <v>1</v>
      </c>
      <c r="AI110" s="887">
        <v>0.99</v>
      </c>
      <c r="AJ110" s="886" t="s">
        <v>666</v>
      </c>
      <c r="AK110" s="886" t="s">
        <v>665</v>
      </c>
      <c r="AL110" s="888">
        <v>0</v>
      </c>
      <c r="AM110" s="886" t="s">
        <v>728</v>
      </c>
      <c r="AN110" s="886" t="s">
        <v>727</v>
      </c>
      <c r="AO110" s="888">
        <v>0.01</v>
      </c>
      <c r="AP110" s="889">
        <v>1</v>
      </c>
      <c r="AQ110" s="887">
        <v>0.99</v>
      </c>
      <c r="AR110" s="718" t="s">
        <v>666</v>
      </c>
      <c r="AS110" s="891" t="s">
        <v>665</v>
      </c>
      <c r="AT110" s="888">
        <v>0</v>
      </c>
      <c r="AU110" s="891" t="s">
        <v>728</v>
      </c>
      <c r="AV110" s="891" t="s">
        <v>727</v>
      </c>
      <c r="AW110" s="888">
        <v>0.01</v>
      </c>
      <c r="AX110" s="889">
        <v>1</v>
      </c>
      <c r="AY110" s="893">
        <v>0.99</v>
      </c>
      <c r="AZ110" s="894" t="s">
        <v>666</v>
      </c>
      <c r="BA110" s="894" t="s">
        <v>665</v>
      </c>
      <c r="BB110" s="893">
        <v>0</v>
      </c>
      <c r="BC110" s="894" t="s">
        <v>728</v>
      </c>
      <c r="BD110" s="894" t="s">
        <v>727</v>
      </c>
      <c r="BE110" s="893">
        <v>0.01</v>
      </c>
      <c r="BF110" s="1159">
        <f t="shared" si="3"/>
        <v>1</v>
      </c>
      <c r="BG110" s="1158"/>
      <c r="BH110" s="888">
        <v>0.99</v>
      </c>
      <c r="BI110" s="237" t="s">
        <v>666</v>
      </c>
      <c r="BJ110" s="197" t="s">
        <v>665</v>
      </c>
      <c r="BK110" s="888">
        <v>0</v>
      </c>
      <c r="BL110" s="237" t="s">
        <v>728</v>
      </c>
      <c r="BM110" s="886" t="s">
        <v>727</v>
      </c>
      <c r="BN110" s="888">
        <v>0.01</v>
      </c>
      <c r="BO110" s="1163">
        <f t="shared" si="4"/>
        <v>1</v>
      </c>
      <c r="BP110" s="888">
        <v>0.49</v>
      </c>
      <c r="BQ110" s="237" t="s">
        <v>666</v>
      </c>
      <c r="BR110" s="197" t="s">
        <v>665</v>
      </c>
      <c r="BS110" s="888">
        <v>0</v>
      </c>
      <c r="BT110" s="237" t="s">
        <v>728</v>
      </c>
      <c r="BU110" s="886" t="s">
        <v>727</v>
      </c>
      <c r="BV110" s="888">
        <v>0.01</v>
      </c>
      <c r="BW110" s="1163">
        <f t="shared" si="5"/>
        <v>0.5</v>
      </c>
      <c r="BX110" s="206"/>
      <c r="BY110" s="1235" t="str">
        <f>IF(VLOOKUP($A110,'EZ list'!$B$4:$H$460,4,FALSE)="","","Yes")</f>
        <v>Yes</v>
      </c>
      <c r="BZ110" s="1236" t="s">
        <v>914</v>
      </c>
      <c r="CA110" s="1229">
        <v>0.67500000000000004</v>
      </c>
      <c r="CB110" s="1205" t="s">
        <v>1006</v>
      </c>
      <c r="CC110" s="1205" t="s">
        <v>666</v>
      </c>
      <c r="CD110" s="1205" t="s">
        <v>665</v>
      </c>
      <c r="CE110" s="1205">
        <v>0</v>
      </c>
      <c r="CF110" s="1205" t="s">
        <v>728</v>
      </c>
      <c r="CG110" s="1205" t="s">
        <v>727</v>
      </c>
      <c r="CH110" s="1205">
        <v>0.01</v>
      </c>
      <c r="CI110" s="1161"/>
    </row>
    <row r="111" spans="1:87" s="197" customFormat="1" ht="15.75" customHeight="1" x14ac:dyDescent="0.25">
      <c r="A111" s="886" t="s">
        <v>294</v>
      </c>
      <c r="B111" s="886" t="s">
        <v>817</v>
      </c>
      <c r="C111" s="1459">
        <v>0.3</v>
      </c>
      <c r="D111" s="237" t="s">
        <v>704</v>
      </c>
      <c r="E111" s="886" t="s">
        <v>703</v>
      </c>
      <c r="F111" s="237">
        <v>0.37</v>
      </c>
      <c r="G111" s="886" t="s">
        <v>666</v>
      </c>
      <c r="H111" s="886" t="s">
        <v>666</v>
      </c>
      <c r="I111" s="237">
        <v>0</v>
      </c>
      <c r="J111" s="1460">
        <v>0.66999999999999993</v>
      </c>
      <c r="K111" s="237">
        <v>0.3</v>
      </c>
      <c r="L111" s="237" t="s">
        <v>704</v>
      </c>
      <c r="M111" s="886" t="s">
        <v>703</v>
      </c>
      <c r="N111" s="237">
        <v>0.37</v>
      </c>
      <c r="O111" s="886" t="s">
        <v>666</v>
      </c>
      <c r="P111" s="886" t="s">
        <v>666</v>
      </c>
      <c r="Q111" s="237">
        <v>0</v>
      </c>
      <c r="R111" s="237">
        <v>0.66999999999999993</v>
      </c>
      <c r="S111" s="887">
        <v>0.3</v>
      </c>
      <c r="T111" s="886" t="s">
        <v>704</v>
      </c>
      <c r="U111" s="886" t="s">
        <v>703</v>
      </c>
      <c r="V111" s="888">
        <v>0.37</v>
      </c>
      <c r="W111" s="886" t="s">
        <v>666</v>
      </c>
      <c r="X111" s="886" t="s">
        <v>666</v>
      </c>
      <c r="Y111" s="888">
        <v>0</v>
      </c>
      <c r="Z111" s="889">
        <v>0.66999999999999993</v>
      </c>
      <c r="AA111" s="887">
        <v>0.3</v>
      </c>
      <c r="AB111" s="886" t="s">
        <v>704</v>
      </c>
      <c r="AC111" s="886" t="s">
        <v>703</v>
      </c>
      <c r="AD111" s="888">
        <v>0.37</v>
      </c>
      <c r="AE111" s="886" t="s">
        <v>666</v>
      </c>
      <c r="AF111" s="886" t="s">
        <v>666</v>
      </c>
      <c r="AG111" s="888">
        <v>0</v>
      </c>
      <c r="AH111" s="889">
        <v>0.66999999999999993</v>
      </c>
      <c r="AI111" s="887">
        <v>0.3</v>
      </c>
      <c r="AJ111" s="886" t="s">
        <v>704</v>
      </c>
      <c r="AK111" s="886" t="s">
        <v>703</v>
      </c>
      <c r="AL111" s="888">
        <v>0.37</v>
      </c>
      <c r="AM111" s="886" t="s">
        <v>666</v>
      </c>
      <c r="AN111" s="886" t="s">
        <v>666</v>
      </c>
      <c r="AO111" s="888">
        <v>0</v>
      </c>
      <c r="AP111" s="889">
        <v>0.66999999999999993</v>
      </c>
      <c r="AQ111" s="887">
        <v>0.48</v>
      </c>
      <c r="AR111" s="718" t="s">
        <v>704</v>
      </c>
      <c r="AS111" s="891" t="s">
        <v>703</v>
      </c>
      <c r="AT111" s="888">
        <v>0.27</v>
      </c>
      <c r="AU111" s="891" t="s">
        <v>666</v>
      </c>
      <c r="AV111" s="891" t="s">
        <v>666</v>
      </c>
      <c r="AW111" s="888">
        <v>0</v>
      </c>
      <c r="AX111" s="889">
        <v>0.75</v>
      </c>
      <c r="AY111" s="893">
        <v>0.64</v>
      </c>
      <c r="AZ111" s="894" t="s">
        <v>704</v>
      </c>
      <c r="BA111" s="894" t="s">
        <v>703</v>
      </c>
      <c r="BB111" s="893">
        <v>0.36</v>
      </c>
      <c r="BC111" s="894" t="s">
        <v>666</v>
      </c>
      <c r="BD111" s="894" t="s">
        <v>666</v>
      </c>
      <c r="BE111" s="893">
        <v>0</v>
      </c>
      <c r="BF111" s="1159">
        <f t="shared" si="3"/>
        <v>1</v>
      </c>
      <c r="BG111" s="1158"/>
      <c r="BH111" s="888">
        <v>0.3</v>
      </c>
      <c r="BI111" s="237" t="s">
        <v>704</v>
      </c>
      <c r="BJ111" s="197" t="s">
        <v>703</v>
      </c>
      <c r="BK111" s="888">
        <v>0.37</v>
      </c>
      <c r="BL111" s="237" t="s">
        <v>666</v>
      </c>
      <c r="BM111" s="886" t="s">
        <v>666</v>
      </c>
      <c r="BN111" s="888">
        <v>0</v>
      </c>
      <c r="BO111" s="1163">
        <f t="shared" si="4"/>
        <v>0.66999999999999993</v>
      </c>
      <c r="BP111" s="888">
        <v>0.3</v>
      </c>
      <c r="BQ111" s="237" t="s">
        <v>704</v>
      </c>
      <c r="BR111" s="197" t="s">
        <v>703</v>
      </c>
      <c r="BS111" s="888">
        <v>0.2</v>
      </c>
      <c r="BT111" s="237" t="s">
        <v>666</v>
      </c>
      <c r="BU111" s="886" t="s">
        <v>666</v>
      </c>
      <c r="BV111" s="888">
        <v>0</v>
      </c>
      <c r="BW111" s="1163">
        <f t="shared" si="5"/>
        <v>0.5</v>
      </c>
      <c r="BX111" s="206"/>
      <c r="BY111" s="1235" t="str">
        <f>IF(VLOOKUP($A111,'EZ list'!$B$4:$H$460,4,FALSE)="","","Yes")</f>
        <v/>
      </c>
      <c r="BZ111" s="1236" t="s">
        <v>914</v>
      </c>
      <c r="CA111" s="1229">
        <v>0.75700000000000001</v>
      </c>
      <c r="CB111" s="1205" t="s">
        <v>1006</v>
      </c>
      <c r="CC111" s="1205" t="s">
        <v>704</v>
      </c>
      <c r="CD111" s="1205" t="s">
        <v>703</v>
      </c>
      <c r="CE111" s="1205">
        <v>0.2</v>
      </c>
      <c r="CF111" s="1205" t="s">
        <v>666</v>
      </c>
      <c r="CG111" s="1205" t="s">
        <v>666</v>
      </c>
      <c r="CH111" s="1205">
        <v>0</v>
      </c>
      <c r="CI111" s="1161"/>
    </row>
    <row r="112" spans="1:87" s="197" customFormat="1" ht="15.75" customHeight="1" x14ac:dyDescent="0.25">
      <c r="A112" s="886" t="s">
        <v>296</v>
      </c>
      <c r="B112" s="886" t="s">
        <v>295</v>
      </c>
      <c r="C112" s="1459">
        <v>0.4</v>
      </c>
      <c r="D112" s="237" t="s">
        <v>792</v>
      </c>
      <c r="E112" s="886" t="s">
        <v>791</v>
      </c>
      <c r="F112" s="237">
        <v>0.09</v>
      </c>
      <c r="G112" s="886" t="s">
        <v>779</v>
      </c>
      <c r="H112" s="886" t="s">
        <v>778</v>
      </c>
      <c r="I112" s="237">
        <v>0.01</v>
      </c>
      <c r="J112" s="1460">
        <v>0.5</v>
      </c>
      <c r="K112" s="237">
        <v>0.4</v>
      </c>
      <c r="L112" s="237" t="s">
        <v>792</v>
      </c>
      <c r="M112" s="886" t="s">
        <v>791</v>
      </c>
      <c r="N112" s="237">
        <v>0.09</v>
      </c>
      <c r="O112" s="886" t="s">
        <v>779</v>
      </c>
      <c r="P112" s="886" t="s">
        <v>778</v>
      </c>
      <c r="Q112" s="237">
        <v>0.01</v>
      </c>
      <c r="R112" s="237">
        <v>0.5</v>
      </c>
      <c r="S112" s="887">
        <v>0.4</v>
      </c>
      <c r="T112" s="886" t="s">
        <v>792</v>
      </c>
      <c r="U112" s="886" t="s">
        <v>791</v>
      </c>
      <c r="V112" s="888">
        <v>0.09</v>
      </c>
      <c r="W112" s="886" t="s">
        <v>779</v>
      </c>
      <c r="X112" s="886" t="s">
        <v>778</v>
      </c>
      <c r="Y112" s="888">
        <v>0.01</v>
      </c>
      <c r="Z112" s="889">
        <v>0.5</v>
      </c>
      <c r="AA112" s="887">
        <v>0.4</v>
      </c>
      <c r="AB112" s="886" t="s">
        <v>792</v>
      </c>
      <c r="AC112" s="886" t="s">
        <v>791</v>
      </c>
      <c r="AD112" s="888">
        <v>0.09</v>
      </c>
      <c r="AE112" s="886" t="s">
        <v>779</v>
      </c>
      <c r="AF112" s="886" t="s">
        <v>778</v>
      </c>
      <c r="AG112" s="888">
        <v>0.01</v>
      </c>
      <c r="AH112" s="889">
        <v>0.5</v>
      </c>
      <c r="AI112" s="887">
        <v>0.4</v>
      </c>
      <c r="AJ112" s="886" t="s">
        <v>792</v>
      </c>
      <c r="AK112" s="886" t="s">
        <v>791</v>
      </c>
      <c r="AL112" s="888">
        <v>0.09</v>
      </c>
      <c r="AM112" s="886" t="s">
        <v>779</v>
      </c>
      <c r="AN112" s="886" t="s">
        <v>778</v>
      </c>
      <c r="AO112" s="888">
        <v>0.01</v>
      </c>
      <c r="AP112" s="889">
        <v>0.5</v>
      </c>
      <c r="AQ112" s="887">
        <v>0.375</v>
      </c>
      <c r="AR112" s="718" t="s">
        <v>792</v>
      </c>
      <c r="AS112" s="891" t="s">
        <v>791</v>
      </c>
      <c r="AT112" s="888">
        <v>0.36499999999999999</v>
      </c>
      <c r="AU112" s="891" t="s">
        <v>779</v>
      </c>
      <c r="AV112" s="891" t="s">
        <v>778</v>
      </c>
      <c r="AW112" s="888">
        <v>0.01</v>
      </c>
      <c r="AX112" s="889">
        <v>0.75</v>
      </c>
      <c r="AY112" s="893">
        <v>0.4</v>
      </c>
      <c r="AZ112" s="894" t="s">
        <v>792</v>
      </c>
      <c r="BA112" s="894" t="s">
        <v>791</v>
      </c>
      <c r="BB112" s="893">
        <v>0.09</v>
      </c>
      <c r="BC112" s="894" t="s">
        <v>779</v>
      </c>
      <c r="BD112" s="894" t="s">
        <v>778</v>
      </c>
      <c r="BE112" s="893">
        <v>0.01</v>
      </c>
      <c r="BF112" s="1159">
        <f t="shared" si="3"/>
        <v>0.5</v>
      </c>
      <c r="BG112" s="1158"/>
      <c r="BH112" s="888">
        <v>0.4</v>
      </c>
      <c r="BI112" s="237" t="s">
        <v>792</v>
      </c>
      <c r="BJ112" s="197" t="s">
        <v>791</v>
      </c>
      <c r="BK112" s="888">
        <v>0.09</v>
      </c>
      <c r="BL112" s="237" t="s">
        <v>779</v>
      </c>
      <c r="BM112" s="886" t="s">
        <v>778</v>
      </c>
      <c r="BN112" s="888">
        <v>0.01</v>
      </c>
      <c r="BO112" s="1163">
        <f t="shared" si="4"/>
        <v>0.5</v>
      </c>
      <c r="BP112" s="888">
        <v>0.4</v>
      </c>
      <c r="BQ112" s="237" t="s">
        <v>792</v>
      </c>
      <c r="BR112" s="197" t="s">
        <v>791</v>
      </c>
      <c r="BS112" s="888">
        <v>0.09</v>
      </c>
      <c r="BT112" s="237" t="s">
        <v>779</v>
      </c>
      <c r="BU112" s="886" t="s">
        <v>778</v>
      </c>
      <c r="BV112" s="888">
        <v>0.01</v>
      </c>
      <c r="BW112" s="1163">
        <f t="shared" si="5"/>
        <v>0.5</v>
      </c>
      <c r="BX112" s="206"/>
      <c r="BY112" s="1235" t="str">
        <f>IF(VLOOKUP($A112,'EZ list'!$B$4:$H$460,4,FALSE)="","","Yes")</f>
        <v/>
      </c>
      <c r="BZ112" s="1236" t="s">
        <v>913</v>
      </c>
      <c r="CA112" s="1229">
        <v>0.70199999999999996</v>
      </c>
      <c r="CB112" s="1205" t="s">
        <v>1006</v>
      </c>
      <c r="CC112" s="1205" t="s">
        <v>792</v>
      </c>
      <c r="CD112" s="1205" t="s">
        <v>791</v>
      </c>
      <c r="CE112" s="1205">
        <v>0.59</v>
      </c>
      <c r="CF112" s="1205" t="s">
        <v>779</v>
      </c>
      <c r="CG112" s="1205" t="s">
        <v>778</v>
      </c>
      <c r="CH112" s="1205">
        <v>0.01</v>
      </c>
      <c r="CI112" s="1161"/>
    </row>
    <row r="113" spans="1:87" s="197" customFormat="1" ht="15.75" customHeight="1" x14ac:dyDescent="0.25">
      <c r="A113" s="886" t="s">
        <v>298</v>
      </c>
      <c r="B113" s="886" t="s">
        <v>297</v>
      </c>
      <c r="C113" s="1459">
        <v>0.3</v>
      </c>
      <c r="D113" s="237" t="s">
        <v>704</v>
      </c>
      <c r="E113" s="886" t="s">
        <v>703</v>
      </c>
      <c r="F113" s="237">
        <v>0.37</v>
      </c>
      <c r="G113" s="886" t="s">
        <v>666</v>
      </c>
      <c r="H113" s="886" t="s">
        <v>666</v>
      </c>
      <c r="I113" s="237">
        <v>0</v>
      </c>
      <c r="J113" s="1460">
        <v>0.66999999999999993</v>
      </c>
      <c r="K113" s="237">
        <v>0.3</v>
      </c>
      <c r="L113" s="237" t="s">
        <v>704</v>
      </c>
      <c r="M113" s="886" t="s">
        <v>703</v>
      </c>
      <c r="N113" s="237">
        <v>0.37</v>
      </c>
      <c r="O113" s="886" t="s">
        <v>666</v>
      </c>
      <c r="P113" s="886" t="s">
        <v>666</v>
      </c>
      <c r="Q113" s="237">
        <v>0</v>
      </c>
      <c r="R113" s="237">
        <v>0.66999999999999993</v>
      </c>
      <c r="S113" s="887">
        <v>0.3</v>
      </c>
      <c r="T113" s="886" t="s">
        <v>704</v>
      </c>
      <c r="U113" s="886" t="s">
        <v>703</v>
      </c>
      <c r="V113" s="888">
        <v>0.37</v>
      </c>
      <c r="W113" s="886" t="s">
        <v>666</v>
      </c>
      <c r="X113" s="886" t="s">
        <v>666</v>
      </c>
      <c r="Y113" s="888">
        <v>0</v>
      </c>
      <c r="Z113" s="889">
        <v>0.66999999999999993</v>
      </c>
      <c r="AA113" s="887">
        <v>0.3</v>
      </c>
      <c r="AB113" s="886" t="s">
        <v>704</v>
      </c>
      <c r="AC113" s="886" t="s">
        <v>703</v>
      </c>
      <c r="AD113" s="888">
        <v>0.37</v>
      </c>
      <c r="AE113" s="886" t="s">
        <v>666</v>
      </c>
      <c r="AF113" s="886" t="s">
        <v>666</v>
      </c>
      <c r="AG113" s="888">
        <v>0</v>
      </c>
      <c r="AH113" s="889">
        <v>0.66999999999999993</v>
      </c>
      <c r="AI113" s="887">
        <v>0.3</v>
      </c>
      <c r="AJ113" s="886" t="s">
        <v>704</v>
      </c>
      <c r="AK113" s="886" t="s">
        <v>703</v>
      </c>
      <c r="AL113" s="888">
        <v>0.37</v>
      </c>
      <c r="AM113" s="886" t="s">
        <v>666</v>
      </c>
      <c r="AN113" s="886" t="s">
        <v>666</v>
      </c>
      <c r="AO113" s="888">
        <v>0</v>
      </c>
      <c r="AP113" s="889">
        <v>0.66999999999999993</v>
      </c>
      <c r="AQ113" s="887">
        <v>0.48</v>
      </c>
      <c r="AR113" s="718" t="s">
        <v>704</v>
      </c>
      <c r="AS113" s="891" t="s">
        <v>703</v>
      </c>
      <c r="AT113" s="888">
        <v>0.27</v>
      </c>
      <c r="AU113" s="891" t="s">
        <v>666</v>
      </c>
      <c r="AV113" s="891" t="s">
        <v>666</v>
      </c>
      <c r="AW113" s="888">
        <v>0</v>
      </c>
      <c r="AX113" s="889">
        <v>0.75</v>
      </c>
      <c r="AY113" s="893">
        <v>0.64</v>
      </c>
      <c r="AZ113" s="894" t="s">
        <v>704</v>
      </c>
      <c r="BA113" s="894" t="s">
        <v>703</v>
      </c>
      <c r="BB113" s="893">
        <v>0.36</v>
      </c>
      <c r="BC113" s="894" t="s">
        <v>666</v>
      </c>
      <c r="BD113" s="894" t="s">
        <v>666</v>
      </c>
      <c r="BE113" s="893">
        <v>0</v>
      </c>
      <c r="BF113" s="1159">
        <f t="shared" si="3"/>
        <v>1</v>
      </c>
      <c r="BG113" s="1158"/>
      <c r="BH113" s="888">
        <v>0.3</v>
      </c>
      <c r="BI113" s="237" t="s">
        <v>704</v>
      </c>
      <c r="BJ113" s="197" t="s">
        <v>703</v>
      </c>
      <c r="BK113" s="888">
        <v>0.37</v>
      </c>
      <c r="BL113" s="237" t="s">
        <v>666</v>
      </c>
      <c r="BM113" s="886" t="s">
        <v>666</v>
      </c>
      <c r="BN113" s="888">
        <v>0</v>
      </c>
      <c r="BO113" s="1163">
        <f t="shared" si="4"/>
        <v>0.66999999999999993</v>
      </c>
      <c r="BP113" s="888">
        <v>0.3</v>
      </c>
      <c r="BQ113" s="237" t="s">
        <v>704</v>
      </c>
      <c r="BR113" s="197" t="s">
        <v>703</v>
      </c>
      <c r="BS113" s="888">
        <v>0.2</v>
      </c>
      <c r="BT113" s="237" t="s">
        <v>666</v>
      </c>
      <c r="BU113" s="886" t="s">
        <v>666</v>
      </c>
      <c r="BV113" s="888">
        <v>0</v>
      </c>
      <c r="BW113" s="1163">
        <f t="shared" si="5"/>
        <v>0.5</v>
      </c>
      <c r="BX113" s="206"/>
      <c r="BY113" s="1235" t="str">
        <f>IF(VLOOKUP($A113,'EZ list'!$B$4:$H$460,4,FALSE)="","","Yes")</f>
        <v/>
      </c>
      <c r="BZ113" s="1236" t="s">
        <v>914</v>
      </c>
      <c r="CA113" s="1229">
        <v>0.75800000000000001</v>
      </c>
      <c r="CB113" s="1205" t="s">
        <v>1006</v>
      </c>
      <c r="CC113" s="1205" t="s">
        <v>704</v>
      </c>
      <c r="CD113" s="1205" t="s">
        <v>703</v>
      </c>
      <c r="CE113" s="1205">
        <v>0.2</v>
      </c>
      <c r="CF113" s="1205" t="s">
        <v>666</v>
      </c>
      <c r="CG113" s="1205" t="s">
        <v>666</v>
      </c>
      <c r="CH113" s="1205">
        <v>0</v>
      </c>
      <c r="CI113" s="1161"/>
    </row>
    <row r="114" spans="1:87" s="197" customFormat="1" ht="15" x14ac:dyDescent="0.25">
      <c r="A114" s="886" t="s">
        <v>300</v>
      </c>
      <c r="B114" s="886" t="s">
        <v>299</v>
      </c>
      <c r="C114" s="1459">
        <v>0.4</v>
      </c>
      <c r="D114" s="237" t="s">
        <v>735</v>
      </c>
      <c r="E114" s="886" t="s">
        <v>734</v>
      </c>
      <c r="F114" s="237">
        <v>0.09</v>
      </c>
      <c r="G114" s="886" t="s">
        <v>733</v>
      </c>
      <c r="H114" s="886" t="s">
        <v>1269</v>
      </c>
      <c r="I114" s="237">
        <v>0.01</v>
      </c>
      <c r="J114" s="1460">
        <v>0.5</v>
      </c>
      <c r="K114" s="237">
        <v>0.4</v>
      </c>
      <c r="L114" s="237" t="s">
        <v>735</v>
      </c>
      <c r="M114" s="886" t="s">
        <v>734</v>
      </c>
      <c r="N114" s="237">
        <v>0.09</v>
      </c>
      <c r="O114" s="886" t="s">
        <v>733</v>
      </c>
      <c r="P114" s="886" t="s">
        <v>1269</v>
      </c>
      <c r="Q114" s="237">
        <v>0.01</v>
      </c>
      <c r="R114" s="237">
        <v>0.5</v>
      </c>
      <c r="S114" s="887">
        <v>0.4</v>
      </c>
      <c r="T114" s="886" t="s">
        <v>735</v>
      </c>
      <c r="U114" s="886" t="s">
        <v>734</v>
      </c>
      <c r="V114" s="888">
        <v>0.09</v>
      </c>
      <c r="W114" s="886" t="s">
        <v>733</v>
      </c>
      <c r="X114" s="886" t="s">
        <v>1269</v>
      </c>
      <c r="Y114" s="888">
        <v>0.01</v>
      </c>
      <c r="Z114" s="889">
        <v>0.5</v>
      </c>
      <c r="AA114" s="887">
        <v>0.4</v>
      </c>
      <c r="AB114" s="886" t="s">
        <v>735</v>
      </c>
      <c r="AC114" s="886" t="s">
        <v>734</v>
      </c>
      <c r="AD114" s="888">
        <v>0.09</v>
      </c>
      <c r="AE114" s="886" t="s">
        <v>733</v>
      </c>
      <c r="AF114" s="886" t="s">
        <v>1269</v>
      </c>
      <c r="AG114" s="888">
        <v>0.01</v>
      </c>
      <c r="AH114" s="889">
        <v>0.5</v>
      </c>
      <c r="AI114" s="887">
        <v>0.4</v>
      </c>
      <c r="AJ114" s="886" t="s">
        <v>735</v>
      </c>
      <c r="AK114" s="886" t="s">
        <v>734</v>
      </c>
      <c r="AL114" s="888">
        <v>0.09</v>
      </c>
      <c r="AM114" s="886" t="s">
        <v>733</v>
      </c>
      <c r="AN114" s="886" t="s">
        <v>1269</v>
      </c>
      <c r="AO114" s="888">
        <v>0.01</v>
      </c>
      <c r="AP114" s="889">
        <v>0.5</v>
      </c>
      <c r="AQ114" s="887">
        <v>0.4</v>
      </c>
      <c r="AR114" s="718" t="s">
        <v>735</v>
      </c>
      <c r="AS114" s="891" t="s">
        <v>734</v>
      </c>
      <c r="AT114" s="888">
        <v>0.09</v>
      </c>
      <c r="AU114" s="891" t="s">
        <v>733</v>
      </c>
      <c r="AV114" s="891" t="s">
        <v>1269</v>
      </c>
      <c r="AW114" s="888">
        <v>0.01</v>
      </c>
      <c r="AX114" s="889">
        <v>0.5</v>
      </c>
      <c r="AY114" s="893">
        <v>0.4</v>
      </c>
      <c r="AZ114" s="894" t="s">
        <v>735</v>
      </c>
      <c r="BA114" s="894" t="s">
        <v>734</v>
      </c>
      <c r="BB114" s="893">
        <v>0.09</v>
      </c>
      <c r="BC114" s="894" t="s">
        <v>733</v>
      </c>
      <c r="BD114" s="894" t="s">
        <v>732</v>
      </c>
      <c r="BE114" s="893">
        <v>0.01</v>
      </c>
      <c r="BF114" s="1159">
        <f t="shared" si="3"/>
        <v>0.5</v>
      </c>
      <c r="BG114" s="1158"/>
      <c r="BH114" s="888">
        <v>0.4</v>
      </c>
      <c r="BI114" s="237" t="s">
        <v>735</v>
      </c>
      <c r="BJ114" s="197" t="s">
        <v>734</v>
      </c>
      <c r="BK114" s="888">
        <v>0.09</v>
      </c>
      <c r="BL114" s="237" t="s">
        <v>733</v>
      </c>
      <c r="BM114" s="886" t="s">
        <v>732</v>
      </c>
      <c r="BN114" s="888">
        <v>0.01</v>
      </c>
      <c r="BO114" s="1163">
        <f t="shared" si="4"/>
        <v>0.5</v>
      </c>
      <c r="BP114" s="888">
        <v>0.4</v>
      </c>
      <c r="BQ114" s="237" t="s">
        <v>735</v>
      </c>
      <c r="BR114" s="197" t="s">
        <v>734</v>
      </c>
      <c r="BS114" s="888">
        <v>0.09</v>
      </c>
      <c r="BT114" s="237" t="s">
        <v>733</v>
      </c>
      <c r="BU114" s="886" t="s">
        <v>732</v>
      </c>
      <c r="BV114" s="888">
        <v>0.01</v>
      </c>
      <c r="BW114" s="1163">
        <f t="shared" si="5"/>
        <v>0.5</v>
      </c>
      <c r="BX114" s="206"/>
      <c r="BY114" s="1235" t="str">
        <f>IF(VLOOKUP($A114,'EZ list'!$B$4:$H$460,4,FALSE)="","","Yes")</f>
        <v>Yes</v>
      </c>
      <c r="BZ114" s="1236" t="s">
        <v>913</v>
      </c>
      <c r="CA114" s="1229">
        <v>0.74099999999999999</v>
      </c>
      <c r="CB114" s="1205" t="s">
        <v>1006</v>
      </c>
      <c r="CC114" s="1205" t="s">
        <v>735</v>
      </c>
      <c r="CD114" s="1205" t="s">
        <v>734</v>
      </c>
      <c r="CE114" s="1205">
        <v>0.59</v>
      </c>
      <c r="CF114" s="1205" t="s">
        <v>733</v>
      </c>
      <c r="CG114" s="1205" t="s">
        <v>732</v>
      </c>
      <c r="CH114" s="1205">
        <v>0.01</v>
      </c>
      <c r="CI114" s="1161"/>
    </row>
    <row r="115" spans="1:87" s="197" customFormat="1" ht="15.75" customHeight="1" x14ac:dyDescent="0.25">
      <c r="A115" s="886" t="s">
        <v>302</v>
      </c>
      <c r="B115" s="886" t="s">
        <v>301</v>
      </c>
      <c r="C115" s="1459">
        <v>0.3</v>
      </c>
      <c r="D115" s="237" t="s">
        <v>704</v>
      </c>
      <c r="E115" s="886" t="s">
        <v>703</v>
      </c>
      <c r="F115" s="237">
        <v>0.37</v>
      </c>
      <c r="G115" s="886" t="s">
        <v>666</v>
      </c>
      <c r="H115" s="886" t="s">
        <v>666</v>
      </c>
      <c r="I115" s="237">
        <v>0</v>
      </c>
      <c r="J115" s="1460">
        <v>0.66999999999999993</v>
      </c>
      <c r="K115" s="237">
        <v>0.3</v>
      </c>
      <c r="L115" s="237" t="s">
        <v>704</v>
      </c>
      <c r="M115" s="886" t="s">
        <v>703</v>
      </c>
      <c r="N115" s="237">
        <v>0.37</v>
      </c>
      <c r="O115" s="886" t="s">
        <v>666</v>
      </c>
      <c r="P115" s="886" t="s">
        <v>666</v>
      </c>
      <c r="Q115" s="237">
        <v>0</v>
      </c>
      <c r="R115" s="237">
        <v>0.66999999999999993</v>
      </c>
      <c r="S115" s="887">
        <v>0.3</v>
      </c>
      <c r="T115" s="886" t="s">
        <v>704</v>
      </c>
      <c r="U115" s="886" t="s">
        <v>703</v>
      </c>
      <c r="V115" s="888">
        <v>0.37</v>
      </c>
      <c r="W115" s="886" t="s">
        <v>666</v>
      </c>
      <c r="X115" s="886" t="s">
        <v>666</v>
      </c>
      <c r="Y115" s="888">
        <v>0</v>
      </c>
      <c r="Z115" s="889">
        <v>0.66999999999999993</v>
      </c>
      <c r="AA115" s="887">
        <v>0.3</v>
      </c>
      <c r="AB115" s="886" t="s">
        <v>704</v>
      </c>
      <c r="AC115" s="886" t="s">
        <v>703</v>
      </c>
      <c r="AD115" s="888">
        <v>0.37</v>
      </c>
      <c r="AE115" s="886" t="s">
        <v>666</v>
      </c>
      <c r="AF115" s="886" t="s">
        <v>666</v>
      </c>
      <c r="AG115" s="888">
        <v>0</v>
      </c>
      <c r="AH115" s="889">
        <v>0.66999999999999993</v>
      </c>
      <c r="AI115" s="887">
        <v>0.3</v>
      </c>
      <c r="AJ115" s="886" t="s">
        <v>704</v>
      </c>
      <c r="AK115" s="886" t="s">
        <v>703</v>
      </c>
      <c r="AL115" s="888">
        <v>0.37</v>
      </c>
      <c r="AM115" s="886" t="s">
        <v>666</v>
      </c>
      <c r="AN115" s="886" t="s">
        <v>666</v>
      </c>
      <c r="AO115" s="888">
        <v>0</v>
      </c>
      <c r="AP115" s="889">
        <v>0.66999999999999993</v>
      </c>
      <c r="AQ115" s="887">
        <v>0.48</v>
      </c>
      <c r="AR115" s="718" t="s">
        <v>704</v>
      </c>
      <c r="AS115" s="891" t="s">
        <v>703</v>
      </c>
      <c r="AT115" s="888">
        <v>0.27</v>
      </c>
      <c r="AU115" s="891" t="s">
        <v>666</v>
      </c>
      <c r="AV115" s="891" t="s">
        <v>666</v>
      </c>
      <c r="AW115" s="888">
        <v>0</v>
      </c>
      <c r="AX115" s="889">
        <v>0.75</v>
      </c>
      <c r="AY115" s="893">
        <v>0.64</v>
      </c>
      <c r="AZ115" s="894" t="s">
        <v>704</v>
      </c>
      <c r="BA115" s="894" t="s">
        <v>703</v>
      </c>
      <c r="BB115" s="893">
        <v>0.36</v>
      </c>
      <c r="BC115" s="894" t="s">
        <v>666</v>
      </c>
      <c r="BD115" s="894" t="s">
        <v>666</v>
      </c>
      <c r="BE115" s="893">
        <v>0</v>
      </c>
      <c r="BF115" s="1159">
        <f t="shared" si="3"/>
        <v>1</v>
      </c>
      <c r="BG115" s="1158"/>
      <c r="BH115" s="888">
        <v>0.3</v>
      </c>
      <c r="BI115" s="237" t="s">
        <v>704</v>
      </c>
      <c r="BJ115" s="197" t="s">
        <v>703</v>
      </c>
      <c r="BK115" s="888">
        <v>0.37</v>
      </c>
      <c r="BL115" s="237" t="s">
        <v>666</v>
      </c>
      <c r="BM115" s="886" t="s">
        <v>666</v>
      </c>
      <c r="BN115" s="888">
        <v>0</v>
      </c>
      <c r="BO115" s="1163">
        <f t="shared" si="4"/>
        <v>0.66999999999999993</v>
      </c>
      <c r="BP115" s="888">
        <v>0.3</v>
      </c>
      <c r="BQ115" s="237" t="s">
        <v>704</v>
      </c>
      <c r="BR115" s="197" t="s">
        <v>703</v>
      </c>
      <c r="BS115" s="888">
        <v>0.2</v>
      </c>
      <c r="BT115" s="237" t="s">
        <v>666</v>
      </c>
      <c r="BU115" s="886" t="s">
        <v>666</v>
      </c>
      <c r="BV115" s="888">
        <v>0</v>
      </c>
      <c r="BW115" s="1163">
        <f t="shared" si="5"/>
        <v>0.5</v>
      </c>
      <c r="BX115" s="206"/>
      <c r="BY115" s="1235" t="str">
        <f>IF(VLOOKUP($A115,'EZ list'!$B$4:$H$460,4,FALSE)="","","Yes")</f>
        <v/>
      </c>
      <c r="BZ115" s="1236" t="s">
        <v>914</v>
      </c>
      <c r="CA115" s="1229">
        <v>0.76100000000000001</v>
      </c>
      <c r="CB115" s="1205" t="s">
        <v>1006</v>
      </c>
      <c r="CC115" s="1205" t="s">
        <v>704</v>
      </c>
      <c r="CD115" s="1205" t="s">
        <v>703</v>
      </c>
      <c r="CE115" s="1205">
        <v>0.2</v>
      </c>
      <c r="CF115" s="1205" t="s">
        <v>666</v>
      </c>
      <c r="CG115" s="1205" t="s">
        <v>666</v>
      </c>
      <c r="CH115" s="1205">
        <v>0</v>
      </c>
      <c r="CI115" s="1161"/>
    </row>
    <row r="116" spans="1:87" s="197" customFormat="1" ht="15.75" customHeight="1" x14ac:dyDescent="0.25">
      <c r="A116" s="886" t="s">
        <v>304</v>
      </c>
      <c r="B116" s="886" t="s">
        <v>303</v>
      </c>
      <c r="C116" s="1459">
        <v>0.4</v>
      </c>
      <c r="D116" s="237" t="s">
        <v>695</v>
      </c>
      <c r="E116" s="886" t="s">
        <v>694</v>
      </c>
      <c r="F116" s="237">
        <v>0.09</v>
      </c>
      <c r="G116" s="886" t="s">
        <v>3828</v>
      </c>
      <c r="H116" s="886" t="s">
        <v>3829</v>
      </c>
      <c r="I116" s="237">
        <v>0.01</v>
      </c>
      <c r="J116" s="1460">
        <v>0.5</v>
      </c>
      <c r="K116" s="237">
        <v>0.4</v>
      </c>
      <c r="L116" s="237" t="s">
        <v>695</v>
      </c>
      <c r="M116" s="886" t="s">
        <v>694</v>
      </c>
      <c r="N116" s="237">
        <v>0.09</v>
      </c>
      <c r="O116" s="886" t="s">
        <v>3828</v>
      </c>
      <c r="P116" s="886" t="s">
        <v>3829</v>
      </c>
      <c r="Q116" s="237">
        <v>0.01</v>
      </c>
      <c r="R116" s="237">
        <v>0.5</v>
      </c>
      <c r="S116" s="887">
        <v>0.4</v>
      </c>
      <c r="T116" s="886" t="s">
        <v>695</v>
      </c>
      <c r="U116" s="886" t="s">
        <v>694</v>
      </c>
      <c r="V116" s="888">
        <v>0.09</v>
      </c>
      <c r="W116" s="886" t="s">
        <v>3828</v>
      </c>
      <c r="X116" s="886" t="s">
        <v>3829</v>
      </c>
      <c r="Y116" s="888">
        <v>0.01</v>
      </c>
      <c r="Z116" s="889">
        <v>0.5</v>
      </c>
      <c r="AA116" s="887">
        <v>0.4</v>
      </c>
      <c r="AB116" s="886" t="s">
        <v>695</v>
      </c>
      <c r="AC116" s="886" t="s">
        <v>694</v>
      </c>
      <c r="AD116" s="888">
        <v>0.09</v>
      </c>
      <c r="AE116" s="886" t="s">
        <v>3828</v>
      </c>
      <c r="AF116" s="886" t="s">
        <v>3829</v>
      </c>
      <c r="AG116" s="888">
        <v>0.01</v>
      </c>
      <c r="AH116" s="889">
        <v>0.5</v>
      </c>
      <c r="AI116" s="887">
        <v>0.4</v>
      </c>
      <c r="AJ116" s="886" t="s">
        <v>695</v>
      </c>
      <c r="AK116" s="886" t="s">
        <v>694</v>
      </c>
      <c r="AL116" s="888">
        <v>0.09</v>
      </c>
      <c r="AM116" s="886" t="s">
        <v>693</v>
      </c>
      <c r="AN116" s="886" t="s">
        <v>692</v>
      </c>
      <c r="AO116" s="888">
        <v>0.01</v>
      </c>
      <c r="AP116" s="889">
        <v>0.5</v>
      </c>
      <c r="AQ116" s="887">
        <v>0.4</v>
      </c>
      <c r="AR116" s="718" t="s">
        <v>695</v>
      </c>
      <c r="AS116" s="891" t="s">
        <v>694</v>
      </c>
      <c r="AT116" s="888">
        <v>0.09</v>
      </c>
      <c r="AU116" s="891" t="s">
        <v>693</v>
      </c>
      <c r="AV116" s="891" t="s">
        <v>692</v>
      </c>
      <c r="AW116" s="888">
        <v>0.01</v>
      </c>
      <c r="AX116" s="889">
        <v>0.5</v>
      </c>
      <c r="AY116" s="893">
        <v>0.4</v>
      </c>
      <c r="AZ116" s="894" t="s">
        <v>695</v>
      </c>
      <c r="BA116" s="894" t="s">
        <v>694</v>
      </c>
      <c r="BB116" s="893">
        <v>0.09</v>
      </c>
      <c r="BC116" s="894" t="s">
        <v>693</v>
      </c>
      <c r="BD116" s="894" t="s">
        <v>692</v>
      </c>
      <c r="BE116" s="893">
        <v>0.01</v>
      </c>
      <c r="BF116" s="1159">
        <f t="shared" si="3"/>
        <v>0.5</v>
      </c>
      <c r="BG116" s="1158"/>
      <c r="BH116" s="888">
        <v>0.4</v>
      </c>
      <c r="BI116" s="237" t="s">
        <v>695</v>
      </c>
      <c r="BJ116" s="197" t="s">
        <v>694</v>
      </c>
      <c r="BK116" s="888">
        <v>0.09</v>
      </c>
      <c r="BL116" s="237" t="s">
        <v>693</v>
      </c>
      <c r="BM116" s="886" t="s">
        <v>692</v>
      </c>
      <c r="BN116" s="888">
        <v>0.01</v>
      </c>
      <c r="BO116" s="1163">
        <f t="shared" si="4"/>
        <v>0.5</v>
      </c>
      <c r="BP116" s="888">
        <v>0.4</v>
      </c>
      <c r="BQ116" s="237" t="s">
        <v>695</v>
      </c>
      <c r="BR116" s="197" t="s">
        <v>694</v>
      </c>
      <c r="BS116" s="888">
        <v>0.09</v>
      </c>
      <c r="BT116" s="237" t="s">
        <v>693</v>
      </c>
      <c r="BU116" s="886" t="s">
        <v>692</v>
      </c>
      <c r="BV116" s="888">
        <v>0.01</v>
      </c>
      <c r="BW116" s="1163">
        <f t="shared" si="5"/>
        <v>0.5</v>
      </c>
      <c r="BX116" s="206"/>
      <c r="BY116" s="1235" t="str">
        <f>IF(VLOOKUP($A116,'EZ list'!$B$4:$H$460,4,FALSE)="","","Yes")</f>
        <v/>
      </c>
      <c r="BZ116" s="1236" t="s">
        <v>913</v>
      </c>
      <c r="CA116" s="1229">
        <v>0.74199999999999999</v>
      </c>
      <c r="CB116" s="1205" t="s">
        <v>1006</v>
      </c>
      <c r="CC116" s="1205" t="s">
        <v>695</v>
      </c>
      <c r="CD116" s="1205" t="s">
        <v>694</v>
      </c>
      <c r="CE116" s="1205">
        <v>0.59</v>
      </c>
      <c r="CF116" s="1205" t="s">
        <v>693</v>
      </c>
      <c r="CG116" s="1205" t="s">
        <v>692</v>
      </c>
      <c r="CH116" s="1205">
        <v>0.01</v>
      </c>
      <c r="CI116" s="1161"/>
    </row>
    <row r="117" spans="1:87" s="197" customFormat="1" ht="15" x14ac:dyDescent="0.25">
      <c r="A117" s="886" t="s">
        <v>306</v>
      </c>
      <c r="B117" s="886" t="s">
        <v>816</v>
      </c>
      <c r="C117" s="1459">
        <v>0.49</v>
      </c>
      <c r="D117" s="237" t="s">
        <v>666</v>
      </c>
      <c r="E117" s="886" t="s">
        <v>665</v>
      </c>
      <c r="F117" s="237">
        <v>0</v>
      </c>
      <c r="G117" s="886" t="s">
        <v>757</v>
      </c>
      <c r="H117" s="886" t="s">
        <v>756</v>
      </c>
      <c r="I117" s="237">
        <v>0.01</v>
      </c>
      <c r="J117" s="1460">
        <v>0.5</v>
      </c>
      <c r="K117" s="237">
        <v>0.49</v>
      </c>
      <c r="L117" s="237" t="s">
        <v>666</v>
      </c>
      <c r="M117" s="886" t="s">
        <v>665</v>
      </c>
      <c r="N117" s="237">
        <v>0</v>
      </c>
      <c r="O117" s="886" t="s">
        <v>757</v>
      </c>
      <c r="P117" s="886" t="s">
        <v>756</v>
      </c>
      <c r="Q117" s="237">
        <v>0.01</v>
      </c>
      <c r="R117" s="237">
        <v>0.5</v>
      </c>
      <c r="S117" s="887">
        <v>0.49</v>
      </c>
      <c r="T117" s="886" t="s">
        <v>666</v>
      </c>
      <c r="U117" s="886" t="s">
        <v>665</v>
      </c>
      <c r="V117" s="888">
        <v>0</v>
      </c>
      <c r="W117" s="886" t="s">
        <v>757</v>
      </c>
      <c r="X117" s="886" t="s">
        <v>756</v>
      </c>
      <c r="Y117" s="888">
        <v>0.01</v>
      </c>
      <c r="Z117" s="889">
        <v>0.5</v>
      </c>
      <c r="AA117" s="887">
        <v>0.49</v>
      </c>
      <c r="AB117" s="886" t="s">
        <v>666</v>
      </c>
      <c r="AC117" s="886" t="s">
        <v>665</v>
      </c>
      <c r="AD117" s="888">
        <v>0</v>
      </c>
      <c r="AE117" s="886" t="s">
        <v>757</v>
      </c>
      <c r="AF117" s="886" t="s">
        <v>756</v>
      </c>
      <c r="AG117" s="888">
        <v>0.01</v>
      </c>
      <c r="AH117" s="889">
        <v>0.5</v>
      </c>
      <c r="AI117" s="887">
        <v>0.49</v>
      </c>
      <c r="AJ117" s="886" t="s">
        <v>666</v>
      </c>
      <c r="AK117" s="886" t="s">
        <v>665</v>
      </c>
      <c r="AL117" s="888">
        <v>0</v>
      </c>
      <c r="AM117" s="886" t="s">
        <v>757</v>
      </c>
      <c r="AN117" s="886" t="s">
        <v>756</v>
      </c>
      <c r="AO117" s="888">
        <v>0.01</v>
      </c>
      <c r="AP117" s="889">
        <v>0.5</v>
      </c>
      <c r="AQ117" s="887">
        <v>0.49</v>
      </c>
      <c r="AR117" s="718" t="s">
        <v>666</v>
      </c>
      <c r="AS117" s="891" t="s">
        <v>665</v>
      </c>
      <c r="AT117" s="888">
        <v>0</v>
      </c>
      <c r="AU117" s="891" t="s">
        <v>757</v>
      </c>
      <c r="AV117" s="891" t="s">
        <v>756</v>
      </c>
      <c r="AW117" s="888">
        <v>0.01</v>
      </c>
      <c r="AX117" s="889">
        <v>0.5</v>
      </c>
      <c r="AY117" s="893">
        <v>0.49</v>
      </c>
      <c r="AZ117" s="894" t="s">
        <v>666</v>
      </c>
      <c r="BA117" s="894" t="s">
        <v>665</v>
      </c>
      <c r="BB117" s="893">
        <v>0</v>
      </c>
      <c r="BC117" s="894" t="s">
        <v>757</v>
      </c>
      <c r="BD117" s="894" t="s">
        <v>756</v>
      </c>
      <c r="BE117" s="893">
        <v>0.01</v>
      </c>
      <c r="BF117" s="1159">
        <f t="shared" si="3"/>
        <v>0.5</v>
      </c>
      <c r="BG117" s="1158"/>
      <c r="BH117" s="888">
        <v>0.49</v>
      </c>
      <c r="BI117" s="237" t="s">
        <v>666</v>
      </c>
      <c r="BJ117" s="197" t="s">
        <v>665</v>
      </c>
      <c r="BK117" s="888">
        <v>0</v>
      </c>
      <c r="BL117" s="237" t="s">
        <v>757</v>
      </c>
      <c r="BM117" s="886" t="s">
        <v>756</v>
      </c>
      <c r="BN117" s="888">
        <v>0.01</v>
      </c>
      <c r="BO117" s="1163">
        <f t="shared" si="4"/>
        <v>0.5</v>
      </c>
      <c r="BP117" s="888">
        <v>0.49</v>
      </c>
      <c r="BQ117" s="237" t="s">
        <v>666</v>
      </c>
      <c r="BR117" s="197" t="s">
        <v>665</v>
      </c>
      <c r="BS117" s="888">
        <v>0</v>
      </c>
      <c r="BT117" s="237" t="s">
        <v>757</v>
      </c>
      <c r="BU117" s="886" t="s">
        <v>756</v>
      </c>
      <c r="BV117" s="888">
        <v>0.01</v>
      </c>
      <c r="BW117" s="1163">
        <f t="shared" si="5"/>
        <v>0.5</v>
      </c>
      <c r="BX117" s="206"/>
      <c r="BY117" s="1235" t="str">
        <f>IF(VLOOKUP($A117,'EZ list'!$B$4:$H$460,4,FALSE)="","","Yes")</f>
        <v>Yes</v>
      </c>
      <c r="BZ117" s="1236" t="s">
        <v>914</v>
      </c>
      <c r="CA117" s="1229">
        <v>0.65200000000000002</v>
      </c>
      <c r="CB117" s="1205" t="s">
        <v>1006</v>
      </c>
      <c r="CC117" s="1205" t="s">
        <v>666</v>
      </c>
      <c r="CD117" s="1205" t="s">
        <v>665</v>
      </c>
      <c r="CE117" s="1205">
        <v>0</v>
      </c>
      <c r="CF117" s="1205" t="s">
        <v>757</v>
      </c>
      <c r="CG117" s="1205" t="s">
        <v>756</v>
      </c>
      <c r="CH117" s="1205">
        <v>0.01</v>
      </c>
      <c r="CI117" s="1161"/>
    </row>
    <row r="118" spans="1:87" s="197" customFormat="1" ht="15.75" customHeight="1" x14ac:dyDescent="0.25">
      <c r="A118" s="886" t="s">
        <v>308</v>
      </c>
      <c r="B118" s="886" t="s">
        <v>307</v>
      </c>
      <c r="C118" s="1459">
        <v>0.4</v>
      </c>
      <c r="D118" s="237" t="s">
        <v>722</v>
      </c>
      <c r="E118" s="886" t="s">
        <v>721</v>
      </c>
      <c r="F118" s="237">
        <v>0.09</v>
      </c>
      <c r="G118" s="886" t="s">
        <v>720</v>
      </c>
      <c r="H118" s="886" t="s">
        <v>719</v>
      </c>
      <c r="I118" s="237">
        <v>0.01</v>
      </c>
      <c r="J118" s="1460">
        <v>0.5</v>
      </c>
      <c r="K118" s="237">
        <v>0.4</v>
      </c>
      <c r="L118" s="237" t="s">
        <v>722</v>
      </c>
      <c r="M118" s="886" t="s">
        <v>721</v>
      </c>
      <c r="N118" s="237">
        <v>0.09</v>
      </c>
      <c r="O118" s="886" t="s">
        <v>720</v>
      </c>
      <c r="P118" s="886" t="s">
        <v>719</v>
      </c>
      <c r="Q118" s="237">
        <v>0.01</v>
      </c>
      <c r="R118" s="237">
        <v>0.5</v>
      </c>
      <c r="S118" s="887">
        <v>0.4</v>
      </c>
      <c r="T118" s="886" t="s">
        <v>722</v>
      </c>
      <c r="U118" s="886" t="s">
        <v>721</v>
      </c>
      <c r="V118" s="888">
        <v>0.09</v>
      </c>
      <c r="W118" s="886" t="s">
        <v>720</v>
      </c>
      <c r="X118" s="886" t="s">
        <v>719</v>
      </c>
      <c r="Y118" s="888">
        <v>0.01</v>
      </c>
      <c r="Z118" s="889">
        <v>0.5</v>
      </c>
      <c r="AA118" s="887">
        <v>0.4</v>
      </c>
      <c r="AB118" s="886" t="s">
        <v>722</v>
      </c>
      <c r="AC118" s="886" t="s">
        <v>721</v>
      </c>
      <c r="AD118" s="888">
        <v>0.09</v>
      </c>
      <c r="AE118" s="886" t="s">
        <v>720</v>
      </c>
      <c r="AF118" s="886" t="s">
        <v>719</v>
      </c>
      <c r="AG118" s="888">
        <v>0.01</v>
      </c>
      <c r="AH118" s="889">
        <v>0.5</v>
      </c>
      <c r="AI118" s="887">
        <v>0.4</v>
      </c>
      <c r="AJ118" s="886" t="s">
        <v>722</v>
      </c>
      <c r="AK118" s="886" t="s">
        <v>721</v>
      </c>
      <c r="AL118" s="888">
        <v>0.09</v>
      </c>
      <c r="AM118" s="886" t="s">
        <v>720</v>
      </c>
      <c r="AN118" s="886" t="s">
        <v>719</v>
      </c>
      <c r="AO118" s="888">
        <v>0.01</v>
      </c>
      <c r="AP118" s="889">
        <v>0.5</v>
      </c>
      <c r="AQ118" s="887">
        <v>0.44</v>
      </c>
      <c r="AR118" s="718" t="s">
        <v>722</v>
      </c>
      <c r="AS118" s="891" t="s">
        <v>721</v>
      </c>
      <c r="AT118" s="888">
        <v>0.26</v>
      </c>
      <c r="AU118" s="891" t="s">
        <v>720</v>
      </c>
      <c r="AV118" s="891" t="s">
        <v>719</v>
      </c>
      <c r="AW118" s="888">
        <v>0.05</v>
      </c>
      <c r="AX118" s="889">
        <v>0.75</v>
      </c>
      <c r="AY118" s="893">
        <v>0.4</v>
      </c>
      <c r="AZ118" s="894" t="s">
        <v>722</v>
      </c>
      <c r="BA118" s="894" t="s">
        <v>721</v>
      </c>
      <c r="BB118" s="893">
        <v>0.09</v>
      </c>
      <c r="BC118" s="894" t="s">
        <v>720</v>
      </c>
      <c r="BD118" s="894" t="s">
        <v>719</v>
      </c>
      <c r="BE118" s="893">
        <v>0.01</v>
      </c>
      <c r="BF118" s="1159">
        <f t="shared" si="3"/>
        <v>0.5</v>
      </c>
      <c r="BG118" s="1158"/>
      <c r="BH118" s="888">
        <v>0.4</v>
      </c>
      <c r="BI118" s="237" t="s">
        <v>722</v>
      </c>
      <c r="BJ118" s="197" t="s">
        <v>721</v>
      </c>
      <c r="BK118" s="888">
        <v>0.09</v>
      </c>
      <c r="BL118" s="237" t="s">
        <v>720</v>
      </c>
      <c r="BM118" s="886" t="s">
        <v>719</v>
      </c>
      <c r="BN118" s="888">
        <v>0.01</v>
      </c>
      <c r="BO118" s="1163">
        <f t="shared" si="4"/>
        <v>0.5</v>
      </c>
      <c r="BP118" s="888">
        <v>0.4</v>
      </c>
      <c r="BQ118" s="237" t="s">
        <v>722</v>
      </c>
      <c r="BR118" s="197" t="s">
        <v>721</v>
      </c>
      <c r="BS118" s="888">
        <v>0.09</v>
      </c>
      <c r="BT118" s="237" t="s">
        <v>720</v>
      </c>
      <c r="BU118" s="886" t="s">
        <v>719</v>
      </c>
      <c r="BV118" s="888">
        <v>0.01</v>
      </c>
      <c r="BW118" s="1163">
        <f t="shared" si="5"/>
        <v>0.5</v>
      </c>
      <c r="BX118" s="206"/>
      <c r="BY118" s="1235" t="str">
        <f>IF(VLOOKUP($A118,'EZ list'!$B$4:$H$460,4,FALSE)="","","Yes")</f>
        <v/>
      </c>
      <c r="BZ118" s="1236" t="s">
        <v>913</v>
      </c>
      <c r="CA118" s="1229">
        <v>0.65600000000000003</v>
      </c>
      <c r="CB118" s="1205" t="s">
        <v>1006</v>
      </c>
      <c r="CC118" s="1205" t="s">
        <v>722</v>
      </c>
      <c r="CD118" s="1205" t="s">
        <v>721</v>
      </c>
      <c r="CE118" s="1205">
        <v>0.59</v>
      </c>
      <c r="CF118" s="1205" t="s">
        <v>720</v>
      </c>
      <c r="CG118" s="1205" t="s">
        <v>719</v>
      </c>
      <c r="CH118" s="1205">
        <v>0.01</v>
      </c>
      <c r="CI118" s="1161"/>
    </row>
    <row r="119" spans="1:87" s="197" customFormat="1" ht="15.75" customHeight="1" x14ac:dyDescent="0.25">
      <c r="A119" s="886" t="s">
        <v>310</v>
      </c>
      <c r="B119" s="886" t="s">
        <v>309</v>
      </c>
      <c r="C119" s="1459">
        <v>0.4</v>
      </c>
      <c r="D119" s="237" t="s">
        <v>695</v>
      </c>
      <c r="E119" s="886" t="s">
        <v>694</v>
      </c>
      <c r="F119" s="237">
        <v>0.09</v>
      </c>
      <c r="G119" s="886" t="s">
        <v>3828</v>
      </c>
      <c r="H119" s="886" t="s">
        <v>3829</v>
      </c>
      <c r="I119" s="237">
        <v>0.01</v>
      </c>
      <c r="J119" s="1460">
        <v>0.5</v>
      </c>
      <c r="K119" s="237">
        <v>0.4</v>
      </c>
      <c r="L119" s="237" t="s">
        <v>695</v>
      </c>
      <c r="M119" s="886" t="s">
        <v>694</v>
      </c>
      <c r="N119" s="237">
        <v>0.09</v>
      </c>
      <c r="O119" s="886" t="s">
        <v>3828</v>
      </c>
      <c r="P119" s="886" t="s">
        <v>3829</v>
      </c>
      <c r="Q119" s="237">
        <v>0.01</v>
      </c>
      <c r="R119" s="237">
        <v>0.5</v>
      </c>
      <c r="S119" s="887">
        <v>0.4</v>
      </c>
      <c r="T119" s="886" t="s">
        <v>695</v>
      </c>
      <c r="U119" s="886" t="s">
        <v>694</v>
      </c>
      <c r="V119" s="888">
        <v>0.09</v>
      </c>
      <c r="W119" s="886" t="s">
        <v>3828</v>
      </c>
      <c r="X119" s="886" t="s">
        <v>3829</v>
      </c>
      <c r="Y119" s="888">
        <v>0.01</v>
      </c>
      <c r="Z119" s="889">
        <v>0.5</v>
      </c>
      <c r="AA119" s="887">
        <v>0.4</v>
      </c>
      <c r="AB119" s="886" t="s">
        <v>695</v>
      </c>
      <c r="AC119" s="886" t="s">
        <v>694</v>
      </c>
      <c r="AD119" s="888">
        <v>0.09</v>
      </c>
      <c r="AE119" s="886" t="s">
        <v>3828</v>
      </c>
      <c r="AF119" s="886" t="s">
        <v>3829</v>
      </c>
      <c r="AG119" s="888">
        <v>0.01</v>
      </c>
      <c r="AH119" s="889">
        <v>0.5</v>
      </c>
      <c r="AI119" s="887">
        <v>0.4</v>
      </c>
      <c r="AJ119" s="886" t="s">
        <v>695</v>
      </c>
      <c r="AK119" s="886" t="s">
        <v>694</v>
      </c>
      <c r="AL119" s="888">
        <v>0.09</v>
      </c>
      <c r="AM119" s="886" t="s">
        <v>693</v>
      </c>
      <c r="AN119" s="886" t="s">
        <v>692</v>
      </c>
      <c r="AO119" s="888">
        <v>0.01</v>
      </c>
      <c r="AP119" s="889">
        <v>0.5</v>
      </c>
      <c r="AQ119" s="887">
        <v>0.4</v>
      </c>
      <c r="AR119" s="718" t="s">
        <v>695</v>
      </c>
      <c r="AS119" s="891" t="s">
        <v>694</v>
      </c>
      <c r="AT119" s="888">
        <v>0.09</v>
      </c>
      <c r="AU119" s="891" t="s">
        <v>693</v>
      </c>
      <c r="AV119" s="891" t="s">
        <v>692</v>
      </c>
      <c r="AW119" s="888">
        <v>0.01</v>
      </c>
      <c r="AX119" s="889">
        <v>0.5</v>
      </c>
      <c r="AY119" s="893">
        <v>0.4</v>
      </c>
      <c r="AZ119" s="894" t="s">
        <v>695</v>
      </c>
      <c r="BA119" s="894" t="s">
        <v>694</v>
      </c>
      <c r="BB119" s="893">
        <v>0.09</v>
      </c>
      <c r="BC119" s="894" t="s">
        <v>693</v>
      </c>
      <c r="BD119" s="894" t="s">
        <v>692</v>
      </c>
      <c r="BE119" s="893">
        <v>0.01</v>
      </c>
      <c r="BF119" s="1159">
        <f t="shared" si="3"/>
        <v>0.5</v>
      </c>
      <c r="BG119" s="1158"/>
      <c r="BH119" s="888">
        <v>0.4</v>
      </c>
      <c r="BI119" s="237" t="s">
        <v>695</v>
      </c>
      <c r="BJ119" s="197" t="s">
        <v>694</v>
      </c>
      <c r="BK119" s="888">
        <v>0.09</v>
      </c>
      <c r="BL119" s="237" t="s">
        <v>693</v>
      </c>
      <c r="BM119" s="886" t="s">
        <v>692</v>
      </c>
      <c r="BN119" s="888">
        <v>0.01</v>
      </c>
      <c r="BO119" s="1163">
        <f t="shared" si="4"/>
        <v>0.5</v>
      </c>
      <c r="BP119" s="888">
        <v>0.4</v>
      </c>
      <c r="BQ119" s="237" t="s">
        <v>695</v>
      </c>
      <c r="BR119" s="197" t="s">
        <v>694</v>
      </c>
      <c r="BS119" s="888">
        <v>0.09</v>
      </c>
      <c r="BT119" s="237" t="s">
        <v>693</v>
      </c>
      <c r="BU119" s="886" t="s">
        <v>692</v>
      </c>
      <c r="BV119" s="888">
        <v>0.01</v>
      </c>
      <c r="BW119" s="1163">
        <f t="shared" si="5"/>
        <v>0.5</v>
      </c>
      <c r="BX119" s="206"/>
      <c r="BY119" s="1235" t="str">
        <f>IF(VLOOKUP($A119,'EZ list'!$B$4:$H$460,4,FALSE)="","","Yes")</f>
        <v>Yes</v>
      </c>
      <c r="BZ119" s="1236" t="s">
        <v>913</v>
      </c>
      <c r="CA119" s="1229">
        <v>0.69</v>
      </c>
      <c r="CB119" s="1205" t="s">
        <v>1006</v>
      </c>
      <c r="CC119" s="1205" t="s">
        <v>695</v>
      </c>
      <c r="CD119" s="1205" t="s">
        <v>694</v>
      </c>
      <c r="CE119" s="1205">
        <v>0.59</v>
      </c>
      <c r="CF119" s="1205" t="s">
        <v>693</v>
      </c>
      <c r="CG119" s="1205" t="s">
        <v>692</v>
      </c>
      <c r="CH119" s="1205">
        <v>0.01</v>
      </c>
      <c r="CI119" s="1161"/>
    </row>
    <row r="120" spans="1:87" s="197" customFormat="1" ht="15.75" customHeight="1" x14ac:dyDescent="0.25">
      <c r="A120" s="886" t="s">
        <v>312</v>
      </c>
      <c r="B120" s="886" t="s">
        <v>311</v>
      </c>
      <c r="C120" s="1459">
        <v>0.3</v>
      </c>
      <c r="D120" s="237" t="s">
        <v>704</v>
      </c>
      <c r="E120" s="886" t="s">
        <v>703</v>
      </c>
      <c r="F120" s="237">
        <v>0.37</v>
      </c>
      <c r="G120" s="886" t="s">
        <v>666</v>
      </c>
      <c r="H120" s="886" t="s">
        <v>666</v>
      </c>
      <c r="I120" s="237">
        <v>0</v>
      </c>
      <c r="J120" s="1460">
        <v>0.66999999999999993</v>
      </c>
      <c r="K120" s="237">
        <v>0.3</v>
      </c>
      <c r="L120" s="237" t="s">
        <v>704</v>
      </c>
      <c r="M120" s="886" t="s">
        <v>703</v>
      </c>
      <c r="N120" s="237">
        <v>0.37</v>
      </c>
      <c r="O120" s="886" t="s">
        <v>666</v>
      </c>
      <c r="P120" s="886" t="s">
        <v>666</v>
      </c>
      <c r="Q120" s="237">
        <v>0</v>
      </c>
      <c r="R120" s="237">
        <v>0.66999999999999993</v>
      </c>
      <c r="S120" s="887">
        <v>0.3</v>
      </c>
      <c r="T120" s="886" t="s">
        <v>704</v>
      </c>
      <c r="U120" s="886" t="s">
        <v>703</v>
      </c>
      <c r="V120" s="888">
        <v>0.37</v>
      </c>
      <c r="W120" s="886" t="s">
        <v>666</v>
      </c>
      <c r="X120" s="886" t="s">
        <v>666</v>
      </c>
      <c r="Y120" s="888">
        <v>0</v>
      </c>
      <c r="Z120" s="889">
        <v>0.66999999999999993</v>
      </c>
      <c r="AA120" s="887">
        <v>0.3</v>
      </c>
      <c r="AB120" s="886" t="s">
        <v>704</v>
      </c>
      <c r="AC120" s="886" t="s">
        <v>703</v>
      </c>
      <c r="AD120" s="888">
        <v>0.37</v>
      </c>
      <c r="AE120" s="886" t="s">
        <v>666</v>
      </c>
      <c r="AF120" s="886" t="s">
        <v>666</v>
      </c>
      <c r="AG120" s="888">
        <v>0</v>
      </c>
      <c r="AH120" s="889">
        <v>0.66999999999999993</v>
      </c>
      <c r="AI120" s="887">
        <v>0.3</v>
      </c>
      <c r="AJ120" s="886" t="s">
        <v>704</v>
      </c>
      <c r="AK120" s="886" t="s">
        <v>703</v>
      </c>
      <c r="AL120" s="888">
        <v>0.37</v>
      </c>
      <c r="AM120" s="886" t="s">
        <v>666</v>
      </c>
      <c r="AN120" s="886" t="s">
        <v>666</v>
      </c>
      <c r="AO120" s="888">
        <v>0</v>
      </c>
      <c r="AP120" s="889">
        <v>0.66999999999999993</v>
      </c>
      <c r="AQ120" s="887">
        <v>0.48</v>
      </c>
      <c r="AR120" s="718" t="s">
        <v>704</v>
      </c>
      <c r="AS120" s="891" t="s">
        <v>703</v>
      </c>
      <c r="AT120" s="888">
        <v>0.27</v>
      </c>
      <c r="AU120" s="891" t="s">
        <v>666</v>
      </c>
      <c r="AV120" s="891" t="s">
        <v>666</v>
      </c>
      <c r="AW120" s="888">
        <v>0</v>
      </c>
      <c r="AX120" s="889">
        <v>0.75</v>
      </c>
      <c r="AY120" s="893">
        <v>0.64</v>
      </c>
      <c r="AZ120" s="894" t="s">
        <v>704</v>
      </c>
      <c r="BA120" s="894" t="s">
        <v>703</v>
      </c>
      <c r="BB120" s="893">
        <v>0.36</v>
      </c>
      <c r="BC120" s="894" t="s">
        <v>666</v>
      </c>
      <c r="BD120" s="894" t="s">
        <v>666</v>
      </c>
      <c r="BE120" s="893">
        <v>0</v>
      </c>
      <c r="BF120" s="1159">
        <f t="shared" si="3"/>
        <v>1</v>
      </c>
      <c r="BG120" s="1158"/>
      <c r="BH120" s="888">
        <v>0.3</v>
      </c>
      <c r="BI120" s="237" t="s">
        <v>704</v>
      </c>
      <c r="BJ120" s="197" t="s">
        <v>703</v>
      </c>
      <c r="BK120" s="888">
        <v>0.37</v>
      </c>
      <c r="BL120" s="237" t="s">
        <v>666</v>
      </c>
      <c r="BM120" s="886" t="s">
        <v>666</v>
      </c>
      <c r="BN120" s="888">
        <v>0</v>
      </c>
      <c r="BO120" s="1163">
        <f t="shared" si="4"/>
        <v>0.66999999999999993</v>
      </c>
      <c r="BP120" s="888">
        <v>0.3</v>
      </c>
      <c r="BQ120" s="237" t="s">
        <v>704</v>
      </c>
      <c r="BR120" s="197" t="s">
        <v>703</v>
      </c>
      <c r="BS120" s="888">
        <v>0.2</v>
      </c>
      <c r="BT120" s="237" t="s">
        <v>666</v>
      </c>
      <c r="BU120" s="886" t="s">
        <v>666</v>
      </c>
      <c r="BV120" s="888">
        <v>0</v>
      </c>
      <c r="BW120" s="1163">
        <f t="shared" si="5"/>
        <v>0.5</v>
      </c>
      <c r="BX120" s="206"/>
      <c r="BY120" s="1235" t="str">
        <f>IF(VLOOKUP($A120,'EZ list'!$B$4:$H$460,4,FALSE)="","","Yes")</f>
        <v/>
      </c>
      <c r="BZ120" s="1236" t="s">
        <v>914</v>
      </c>
      <c r="CA120" s="1229">
        <v>0.749</v>
      </c>
      <c r="CB120" s="1205" t="s">
        <v>1006</v>
      </c>
      <c r="CC120" s="1205" t="s">
        <v>704</v>
      </c>
      <c r="CD120" s="1205" t="s">
        <v>703</v>
      </c>
      <c r="CE120" s="1205">
        <v>0.2</v>
      </c>
      <c r="CF120" s="1205" t="s">
        <v>666</v>
      </c>
      <c r="CG120" s="1205" t="s">
        <v>666</v>
      </c>
      <c r="CH120" s="1205">
        <v>0</v>
      </c>
      <c r="CI120" s="1161"/>
    </row>
    <row r="121" spans="1:87" s="197" customFormat="1" ht="15" x14ac:dyDescent="0.25">
      <c r="A121" s="886" t="s">
        <v>314</v>
      </c>
      <c r="B121" s="886" t="s">
        <v>815</v>
      </c>
      <c r="C121" s="1459">
        <v>0.49</v>
      </c>
      <c r="D121" s="237" t="s">
        <v>666</v>
      </c>
      <c r="E121" s="886" t="s">
        <v>665</v>
      </c>
      <c r="F121" s="237">
        <v>0</v>
      </c>
      <c r="G121" s="886" t="s">
        <v>669</v>
      </c>
      <c r="H121" s="886" t="s">
        <v>668</v>
      </c>
      <c r="I121" s="237">
        <v>0.01</v>
      </c>
      <c r="J121" s="1460">
        <v>0.5</v>
      </c>
      <c r="K121" s="237">
        <v>0.49</v>
      </c>
      <c r="L121" s="237" t="s">
        <v>666</v>
      </c>
      <c r="M121" s="886" t="s">
        <v>665</v>
      </c>
      <c r="N121" s="237">
        <v>0</v>
      </c>
      <c r="O121" s="886" t="s">
        <v>669</v>
      </c>
      <c r="P121" s="886" t="s">
        <v>668</v>
      </c>
      <c r="Q121" s="237">
        <v>0.01</v>
      </c>
      <c r="R121" s="237">
        <v>0.5</v>
      </c>
      <c r="S121" s="887">
        <v>0.49</v>
      </c>
      <c r="T121" s="886" t="s">
        <v>666</v>
      </c>
      <c r="U121" s="886" t="s">
        <v>665</v>
      </c>
      <c r="V121" s="888">
        <v>0</v>
      </c>
      <c r="W121" s="886" t="s">
        <v>669</v>
      </c>
      <c r="X121" s="886" t="s">
        <v>668</v>
      </c>
      <c r="Y121" s="888">
        <v>0.01</v>
      </c>
      <c r="Z121" s="889">
        <v>0.5</v>
      </c>
      <c r="AA121" s="887">
        <v>0.49</v>
      </c>
      <c r="AB121" s="886" t="s">
        <v>666</v>
      </c>
      <c r="AC121" s="886" t="s">
        <v>665</v>
      </c>
      <c r="AD121" s="888">
        <v>0</v>
      </c>
      <c r="AE121" s="886" t="s">
        <v>669</v>
      </c>
      <c r="AF121" s="886" t="s">
        <v>668</v>
      </c>
      <c r="AG121" s="888">
        <v>0.01</v>
      </c>
      <c r="AH121" s="889">
        <v>0.5</v>
      </c>
      <c r="AI121" s="887">
        <v>0.49</v>
      </c>
      <c r="AJ121" s="886" t="s">
        <v>666</v>
      </c>
      <c r="AK121" s="886" t="s">
        <v>665</v>
      </c>
      <c r="AL121" s="888">
        <v>0</v>
      </c>
      <c r="AM121" s="886" t="s">
        <v>669</v>
      </c>
      <c r="AN121" s="886" t="s">
        <v>668</v>
      </c>
      <c r="AO121" s="888">
        <v>0.01</v>
      </c>
      <c r="AP121" s="889">
        <v>0.5</v>
      </c>
      <c r="AQ121" s="887">
        <v>0.49</v>
      </c>
      <c r="AR121" s="718" t="s">
        <v>666</v>
      </c>
      <c r="AS121" s="891" t="s">
        <v>665</v>
      </c>
      <c r="AT121" s="888">
        <v>0</v>
      </c>
      <c r="AU121" s="891" t="s">
        <v>669</v>
      </c>
      <c r="AV121" s="891" t="s">
        <v>668</v>
      </c>
      <c r="AW121" s="888">
        <v>0.01</v>
      </c>
      <c r="AX121" s="889">
        <v>0.5</v>
      </c>
      <c r="AY121" s="893">
        <v>0.49</v>
      </c>
      <c r="AZ121" s="894" t="s">
        <v>666</v>
      </c>
      <c r="BA121" s="894" t="s">
        <v>665</v>
      </c>
      <c r="BB121" s="893">
        <v>0</v>
      </c>
      <c r="BC121" s="894" t="s">
        <v>669</v>
      </c>
      <c r="BD121" s="894" t="s">
        <v>668</v>
      </c>
      <c r="BE121" s="893">
        <v>0.01</v>
      </c>
      <c r="BF121" s="1159">
        <f t="shared" si="3"/>
        <v>0.5</v>
      </c>
      <c r="BG121" s="1158"/>
      <c r="BH121" s="888">
        <v>0.49</v>
      </c>
      <c r="BI121" s="237" t="s">
        <v>666</v>
      </c>
      <c r="BJ121" s="197" t="s">
        <v>665</v>
      </c>
      <c r="BK121" s="888">
        <v>0</v>
      </c>
      <c r="BL121" s="237" t="s">
        <v>669</v>
      </c>
      <c r="BM121" s="886" t="s">
        <v>668</v>
      </c>
      <c r="BN121" s="888">
        <v>0.01</v>
      </c>
      <c r="BO121" s="1163">
        <f t="shared" si="4"/>
        <v>0.5</v>
      </c>
      <c r="BP121" s="888">
        <v>0.49</v>
      </c>
      <c r="BQ121" s="237" t="s">
        <v>666</v>
      </c>
      <c r="BR121" s="197" t="s">
        <v>665</v>
      </c>
      <c r="BS121" s="888">
        <v>0</v>
      </c>
      <c r="BT121" s="237" t="s">
        <v>669</v>
      </c>
      <c r="BU121" s="886" t="s">
        <v>668</v>
      </c>
      <c r="BV121" s="888">
        <v>0.01</v>
      </c>
      <c r="BW121" s="1163">
        <f t="shared" si="5"/>
        <v>0.5</v>
      </c>
      <c r="BX121" s="206"/>
      <c r="BY121" s="1235" t="str">
        <f>IF(VLOOKUP($A121,'EZ list'!$B$4:$H$460,4,FALSE)="","","Yes")</f>
        <v>Yes</v>
      </c>
      <c r="BZ121" s="1236" t="s">
        <v>914</v>
      </c>
      <c r="CA121" s="1229">
        <v>0.65500000000000003</v>
      </c>
      <c r="CB121" s="1205" t="s">
        <v>1006</v>
      </c>
      <c r="CC121" s="1205" t="s">
        <v>666</v>
      </c>
      <c r="CD121" s="1205" t="s">
        <v>665</v>
      </c>
      <c r="CE121" s="1205">
        <v>0</v>
      </c>
      <c r="CF121" s="1205" t="s">
        <v>669</v>
      </c>
      <c r="CG121" s="1205" t="s">
        <v>668</v>
      </c>
      <c r="CH121" s="1205">
        <v>0.01</v>
      </c>
      <c r="CI121" s="1161"/>
    </row>
    <row r="122" spans="1:87" s="197" customFormat="1" ht="15.75" customHeight="1" x14ac:dyDescent="0.25">
      <c r="A122" s="886" t="s">
        <v>316</v>
      </c>
      <c r="B122" s="886" t="s">
        <v>315</v>
      </c>
      <c r="C122" s="1459">
        <v>0.4</v>
      </c>
      <c r="D122" s="237" t="s">
        <v>716</v>
      </c>
      <c r="E122" s="886" t="s">
        <v>715</v>
      </c>
      <c r="F122" s="237">
        <v>0.1</v>
      </c>
      <c r="G122" s="886" t="s">
        <v>666</v>
      </c>
      <c r="H122" s="886" t="s">
        <v>678</v>
      </c>
      <c r="I122" s="237">
        <v>0</v>
      </c>
      <c r="J122" s="1460">
        <v>0.5</v>
      </c>
      <c r="K122" s="237">
        <v>0.4</v>
      </c>
      <c r="L122" s="237" t="s">
        <v>716</v>
      </c>
      <c r="M122" s="886" t="s">
        <v>715</v>
      </c>
      <c r="N122" s="237">
        <v>0.1</v>
      </c>
      <c r="O122" s="886" t="s">
        <v>666</v>
      </c>
      <c r="P122" s="886" t="s">
        <v>678</v>
      </c>
      <c r="Q122" s="237">
        <v>0</v>
      </c>
      <c r="R122" s="237">
        <v>0.5</v>
      </c>
      <c r="S122" s="887">
        <v>0.4</v>
      </c>
      <c r="T122" s="886" t="s">
        <v>716</v>
      </c>
      <c r="U122" s="886" t="s">
        <v>715</v>
      </c>
      <c r="V122" s="888">
        <v>0.1</v>
      </c>
      <c r="W122" s="886" t="s">
        <v>666</v>
      </c>
      <c r="X122" s="886" t="s">
        <v>678</v>
      </c>
      <c r="Y122" s="888">
        <v>0</v>
      </c>
      <c r="Z122" s="889">
        <v>0.5</v>
      </c>
      <c r="AA122" s="887">
        <v>0.4</v>
      </c>
      <c r="AB122" s="886" t="s">
        <v>716</v>
      </c>
      <c r="AC122" s="886" t="s">
        <v>715</v>
      </c>
      <c r="AD122" s="888">
        <v>0.1</v>
      </c>
      <c r="AE122" s="886" t="s">
        <v>666</v>
      </c>
      <c r="AF122" s="886" t="s">
        <v>678</v>
      </c>
      <c r="AG122" s="888">
        <v>0</v>
      </c>
      <c r="AH122" s="889">
        <v>0.5</v>
      </c>
      <c r="AI122" s="887">
        <v>0.4</v>
      </c>
      <c r="AJ122" s="886" t="s">
        <v>716</v>
      </c>
      <c r="AK122" s="886" t="s">
        <v>715</v>
      </c>
      <c r="AL122" s="888">
        <v>0.1</v>
      </c>
      <c r="AM122" s="886" t="s">
        <v>666</v>
      </c>
      <c r="AN122" s="886" t="s">
        <v>678</v>
      </c>
      <c r="AO122" s="888">
        <v>0</v>
      </c>
      <c r="AP122" s="889">
        <v>0.5</v>
      </c>
      <c r="AQ122" s="887">
        <v>0.35</v>
      </c>
      <c r="AR122" s="718" t="s">
        <v>716</v>
      </c>
      <c r="AS122" s="891" t="s">
        <v>715</v>
      </c>
      <c r="AT122" s="888">
        <v>0.4</v>
      </c>
      <c r="AU122" s="891" t="s">
        <v>666</v>
      </c>
      <c r="AV122" s="891" t="s">
        <v>678</v>
      </c>
      <c r="AW122" s="888">
        <v>0</v>
      </c>
      <c r="AX122" s="889">
        <v>0.75</v>
      </c>
      <c r="AY122" s="893">
        <v>0.4</v>
      </c>
      <c r="AZ122" s="894" t="s">
        <v>716</v>
      </c>
      <c r="BA122" s="894" t="s">
        <v>715</v>
      </c>
      <c r="BB122" s="893">
        <v>0.1</v>
      </c>
      <c r="BC122" s="894" t="s">
        <v>666</v>
      </c>
      <c r="BD122" s="894" t="s">
        <v>678</v>
      </c>
      <c r="BE122" s="893">
        <v>0</v>
      </c>
      <c r="BF122" s="1159">
        <f t="shared" si="3"/>
        <v>0.5</v>
      </c>
      <c r="BG122" s="1158"/>
      <c r="BH122" s="888">
        <v>0.4</v>
      </c>
      <c r="BI122" s="237" t="s">
        <v>716</v>
      </c>
      <c r="BJ122" s="197" t="s">
        <v>715</v>
      </c>
      <c r="BK122" s="888">
        <v>0.1</v>
      </c>
      <c r="BL122" s="237" t="s">
        <v>666</v>
      </c>
      <c r="BM122" s="886" t="s">
        <v>678</v>
      </c>
      <c r="BN122" s="888">
        <v>0</v>
      </c>
      <c r="BO122" s="1163">
        <f t="shared" si="4"/>
        <v>0.5</v>
      </c>
      <c r="BP122" s="888">
        <v>0.4</v>
      </c>
      <c r="BQ122" s="237" t="s">
        <v>716</v>
      </c>
      <c r="BR122" s="197" t="s">
        <v>715</v>
      </c>
      <c r="BS122" s="888">
        <v>0.1</v>
      </c>
      <c r="BT122" s="237" t="s">
        <v>666</v>
      </c>
      <c r="BU122" s="886" t="s">
        <v>678</v>
      </c>
      <c r="BV122" s="888">
        <v>0</v>
      </c>
      <c r="BW122" s="1163">
        <f t="shared" si="5"/>
        <v>0.5</v>
      </c>
      <c r="BX122" s="206"/>
      <c r="BY122" s="1235" t="str">
        <f>IF(VLOOKUP($A122,'EZ list'!$B$4:$H$460,4,FALSE)="","","Yes")</f>
        <v/>
      </c>
      <c r="BZ122" s="1236" t="s">
        <v>913</v>
      </c>
      <c r="CA122" s="1229">
        <v>0.73699999999999999</v>
      </c>
      <c r="CB122" s="1205" t="s">
        <v>1006</v>
      </c>
      <c r="CC122" s="1205" t="s">
        <v>716</v>
      </c>
      <c r="CD122" s="1205" t="s">
        <v>715</v>
      </c>
      <c r="CE122" s="1205">
        <v>0.6</v>
      </c>
      <c r="CF122" s="1205" t="s">
        <v>666</v>
      </c>
      <c r="CG122" s="1205" t="s">
        <v>678</v>
      </c>
      <c r="CH122" s="1205">
        <v>0</v>
      </c>
      <c r="CI122" s="1161"/>
    </row>
    <row r="123" spans="1:87" s="197" customFormat="1" ht="15.75" customHeight="1" x14ac:dyDescent="0.25">
      <c r="A123" s="886" t="s">
        <v>318</v>
      </c>
      <c r="B123" s="886" t="s">
        <v>317</v>
      </c>
      <c r="C123" s="1459">
        <v>0.4</v>
      </c>
      <c r="D123" s="237" t="s">
        <v>769</v>
      </c>
      <c r="E123" s="886" t="s">
        <v>768</v>
      </c>
      <c r="F123" s="237">
        <v>0.09</v>
      </c>
      <c r="G123" s="886" t="s">
        <v>767</v>
      </c>
      <c r="H123" s="886" t="s">
        <v>766</v>
      </c>
      <c r="I123" s="237">
        <v>0.01</v>
      </c>
      <c r="J123" s="1460">
        <v>0.5</v>
      </c>
      <c r="K123" s="237">
        <v>0.4</v>
      </c>
      <c r="L123" s="237" t="s">
        <v>769</v>
      </c>
      <c r="M123" s="886" t="s">
        <v>768</v>
      </c>
      <c r="N123" s="237">
        <v>0.09</v>
      </c>
      <c r="O123" s="886" t="s">
        <v>767</v>
      </c>
      <c r="P123" s="886" t="s">
        <v>766</v>
      </c>
      <c r="Q123" s="237">
        <v>0.01</v>
      </c>
      <c r="R123" s="237">
        <v>0.5</v>
      </c>
      <c r="S123" s="887">
        <v>0.4</v>
      </c>
      <c r="T123" s="886" t="s">
        <v>769</v>
      </c>
      <c r="U123" s="886" t="s">
        <v>768</v>
      </c>
      <c r="V123" s="888">
        <v>0.09</v>
      </c>
      <c r="W123" s="886" t="s">
        <v>767</v>
      </c>
      <c r="X123" s="886" t="s">
        <v>766</v>
      </c>
      <c r="Y123" s="888">
        <v>0.01</v>
      </c>
      <c r="Z123" s="889">
        <v>0.5</v>
      </c>
      <c r="AA123" s="887">
        <v>0.4</v>
      </c>
      <c r="AB123" s="886" t="s">
        <v>769</v>
      </c>
      <c r="AC123" s="886" t="s">
        <v>768</v>
      </c>
      <c r="AD123" s="888">
        <v>0.09</v>
      </c>
      <c r="AE123" s="886" t="s">
        <v>767</v>
      </c>
      <c r="AF123" s="886" t="s">
        <v>766</v>
      </c>
      <c r="AG123" s="888">
        <v>0.01</v>
      </c>
      <c r="AH123" s="889">
        <v>0.5</v>
      </c>
      <c r="AI123" s="887">
        <v>0.4</v>
      </c>
      <c r="AJ123" s="886" t="s">
        <v>769</v>
      </c>
      <c r="AK123" s="886" t="s">
        <v>768</v>
      </c>
      <c r="AL123" s="888">
        <v>0.09</v>
      </c>
      <c r="AM123" s="886" t="s">
        <v>767</v>
      </c>
      <c r="AN123" s="886" t="s">
        <v>766</v>
      </c>
      <c r="AO123" s="888">
        <v>0.01</v>
      </c>
      <c r="AP123" s="889">
        <v>0.5</v>
      </c>
      <c r="AQ123" s="887">
        <v>0.4</v>
      </c>
      <c r="AR123" s="718" t="s">
        <v>769</v>
      </c>
      <c r="AS123" s="891" t="s">
        <v>768</v>
      </c>
      <c r="AT123" s="888">
        <v>0.09</v>
      </c>
      <c r="AU123" s="891" t="s">
        <v>767</v>
      </c>
      <c r="AV123" s="891" t="s">
        <v>766</v>
      </c>
      <c r="AW123" s="888">
        <v>0.01</v>
      </c>
      <c r="AX123" s="889">
        <v>0.5</v>
      </c>
      <c r="AY123" s="893">
        <v>0.5</v>
      </c>
      <c r="AZ123" s="894" t="s">
        <v>769</v>
      </c>
      <c r="BA123" s="894" t="s">
        <v>768</v>
      </c>
      <c r="BB123" s="893">
        <v>0.49</v>
      </c>
      <c r="BC123" s="894" t="s">
        <v>767</v>
      </c>
      <c r="BD123" s="894" t="s">
        <v>766</v>
      </c>
      <c r="BE123" s="893">
        <v>0.01</v>
      </c>
      <c r="BF123" s="1159">
        <f t="shared" ref="BF123:BF184" si="6">+AY123+BB123+BE123</f>
        <v>1</v>
      </c>
      <c r="BG123" s="1158"/>
      <c r="BH123" s="888">
        <v>0.4</v>
      </c>
      <c r="BI123" s="237" t="s">
        <v>769</v>
      </c>
      <c r="BJ123" s="197" t="s">
        <v>768</v>
      </c>
      <c r="BK123" s="888">
        <v>0.09</v>
      </c>
      <c r="BL123" s="237" t="s">
        <v>767</v>
      </c>
      <c r="BM123" s="886" t="s">
        <v>766</v>
      </c>
      <c r="BN123" s="888">
        <v>0.01</v>
      </c>
      <c r="BO123" s="1163">
        <f t="shared" ref="BO123:BO184" si="7">+BH123+BK123+BN123</f>
        <v>0.5</v>
      </c>
      <c r="BP123" s="888">
        <v>0.4</v>
      </c>
      <c r="BQ123" s="237" t="s">
        <v>769</v>
      </c>
      <c r="BR123" s="197" t="s">
        <v>768</v>
      </c>
      <c r="BS123" s="888">
        <v>0.09</v>
      </c>
      <c r="BT123" s="237" t="s">
        <v>767</v>
      </c>
      <c r="BU123" s="886" t="s">
        <v>766</v>
      </c>
      <c r="BV123" s="888">
        <v>0.01</v>
      </c>
      <c r="BW123" s="1163">
        <f t="shared" ref="BW123:BW184" si="8">+BP123+BS123+BV123</f>
        <v>0.5</v>
      </c>
      <c r="BX123" s="206"/>
      <c r="BY123" s="1235" t="str">
        <f>IF(VLOOKUP($A123,'EZ list'!$B$4:$H$460,4,FALSE)="","","Yes")</f>
        <v/>
      </c>
      <c r="BZ123" s="1236" t="s">
        <v>913</v>
      </c>
      <c r="CA123" s="1229">
        <v>0.66900000000000004</v>
      </c>
      <c r="CB123" s="1205" t="s">
        <v>1006</v>
      </c>
      <c r="CC123" s="1205" t="s">
        <v>769</v>
      </c>
      <c r="CD123" s="1205" t="s">
        <v>768</v>
      </c>
      <c r="CE123" s="1205">
        <v>0.59</v>
      </c>
      <c r="CF123" s="1205" t="s">
        <v>767</v>
      </c>
      <c r="CG123" s="1205" t="s">
        <v>766</v>
      </c>
      <c r="CH123" s="1205">
        <v>0.01</v>
      </c>
      <c r="CI123" s="1161"/>
    </row>
    <row r="124" spans="1:87" s="197" customFormat="1" ht="15.75" customHeight="1" x14ac:dyDescent="0.25">
      <c r="A124" s="886" t="s">
        <v>320</v>
      </c>
      <c r="B124" s="886" t="s">
        <v>319</v>
      </c>
      <c r="C124" s="1459">
        <v>0.3</v>
      </c>
      <c r="D124" s="237" t="s">
        <v>704</v>
      </c>
      <c r="E124" s="886" t="s">
        <v>703</v>
      </c>
      <c r="F124" s="237">
        <v>0.37</v>
      </c>
      <c r="G124" s="886" t="s">
        <v>666</v>
      </c>
      <c r="H124" s="886" t="s">
        <v>666</v>
      </c>
      <c r="I124" s="237">
        <v>0</v>
      </c>
      <c r="J124" s="1460">
        <v>0.66999999999999993</v>
      </c>
      <c r="K124" s="237">
        <v>0.3</v>
      </c>
      <c r="L124" s="237" t="s">
        <v>704</v>
      </c>
      <c r="M124" s="886" t="s">
        <v>703</v>
      </c>
      <c r="N124" s="237">
        <v>0.37</v>
      </c>
      <c r="O124" s="886" t="s">
        <v>666</v>
      </c>
      <c r="P124" s="886" t="s">
        <v>666</v>
      </c>
      <c r="Q124" s="237">
        <v>0</v>
      </c>
      <c r="R124" s="237">
        <v>0.66999999999999993</v>
      </c>
      <c r="S124" s="887">
        <v>0.3</v>
      </c>
      <c r="T124" s="886" t="s">
        <v>704</v>
      </c>
      <c r="U124" s="886" t="s">
        <v>703</v>
      </c>
      <c r="V124" s="888">
        <v>0.37</v>
      </c>
      <c r="W124" s="886" t="s">
        <v>666</v>
      </c>
      <c r="X124" s="886" t="s">
        <v>666</v>
      </c>
      <c r="Y124" s="888">
        <v>0</v>
      </c>
      <c r="Z124" s="889">
        <v>0.66999999999999993</v>
      </c>
      <c r="AA124" s="887">
        <v>0.3</v>
      </c>
      <c r="AB124" s="886" t="s">
        <v>704</v>
      </c>
      <c r="AC124" s="886" t="s">
        <v>703</v>
      </c>
      <c r="AD124" s="888">
        <v>0.37</v>
      </c>
      <c r="AE124" s="886" t="s">
        <v>666</v>
      </c>
      <c r="AF124" s="886" t="s">
        <v>666</v>
      </c>
      <c r="AG124" s="888">
        <v>0</v>
      </c>
      <c r="AH124" s="889">
        <v>0.66999999999999993</v>
      </c>
      <c r="AI124" s="887">
        <v>0.3</v>
      </c>
      <c r="AJ124" s="886" t="s">
        <v>704</v>
      </c>
      <c r="AK124" s="886" t="s">
        <v>703</v>
      </c>
      <c r="AL124" s="888">
        <v>0.37</v>
      </c>
      <c r="AM124" s="886" t="s">
        <v>666</v>
      </c>
      <c r="AN124" s="886" t="s">
        <v>666</v>
      </c>
      <c r="AO124" s="888">
        <v>0</v>
      </c>
      <c r="AP124" s="889">
        <v>0.66999999999999993</v>
      </c>
      <c r="AQ124" s="887">
        <v>0.48</v>
      </c>
      <c r="AR124" s="718" t="s">
        <v>704</v>
      </c>
      <c r="AS124" s="891" t="s">
        <v>703</v>
      </c>
      <c r="AT124" s="888">
        <v>0.27</v>
      </c>
      <c r="AU124" s="891" t="s">
        <v>666</v>
      </c>
      <c r="AV124" s="891" t="s">
        <v>666</v>
      </c>
      <c r="AW124" s="888">
        <v>0</v>
      </c>
      <c r="AX124" s="889">
        <v>0.75</v>
      </c>
      <c r="AY124" s="893">
        <v>0.64</v>
      </c>
      <c r="AZ124" s="894" t="s">
        <v>704</v>
      </c>
      <c r="BA124" s="894" t="s">
        <v>703</v>
      </c>
      <c r="BB124" s="893">
        <v>0.36</v>
      </c>
      <c r="BC124" s="894" t="s">
        <v>666</v>
      </c>
      <c r="BD124" s="894" t="s">
        <v>666</v>
      </c>
      <c r="BE124" s="893">
        <v>0</v>
      </c>
      <c r="BF124" s="1159">
        <f t="shared" si="6"/>
        <v>1</v>
      </c>
      <c r="BG124" s="1158"/>
      <c r="BH124" s="888">
        <v>0.3</v>
      </c>
      <c r="BI124" s="237" t="s">
        <v>704</v>
      </c>
      <c r="BJ124" s="197" t="s">
        <v>703</v>
      </c>
      <c r="BK124" s="888">
        <v>0.37</v>
      </c>
      <c r="BL124" s="237" t="s">
        <v>666</v>
      </c>
      <c r="BM124" s="886" t="s">
        <v>666</v>
      </c>
      <c r="BN124" s="888">
        <v>0</v>
      </c>
      <c r="BO124" s="1163">
        <f t="shared" si="7"/>
        <v>0.66999999999999993</v>
      </c>
      <c r="BP124" s="888">
        <v>0.3</v>
      </c>
      <c r="BQ124" s="237" t="s">
        <v>704</v>
      </c>
      <c r="BR124" s="197" t="s">
        <v>703</v>
      </c>
      <c r="BS124" s="888">
        <v>0.2</v>
      </c>
      <c r="BT124" s="237" t="s">
        <v>666</v>
      </c>
      <c r="BU124" s="886" t="s">
        <v>666</v>
      </c>
      <c r="BV124" s="888">
        <v>0</v>
      </c>
      <c r="BW124" s="1163">
        <f t="shared" si="8"/>
        <v>0.5</v>
      </c>
      <c r="BX124" s="206"/>
      <c r="BY124" s="1235" t="str">
        <f>IF(VLOOKUP($A124,'EZ list'!$B$4:$H$460,4,FALSE)="","","Yes")</f>
        <v/>
      </c>
      <c r="BZ124" s="1236" t="s">
        <v>914</v>
      </c>
      <c r="CA124" s="1229">
        <v>0.753</v>
      </c>
      <c r="CB124" s="1205" t="s">
        <v>1006</v>
      </c>
      <c r="CC124" s="1205" t="s">
        <v>704</v>
      </c>
      <c r="CD124" s="1205" t="s">
        <v>703</v>
      </c>
      <c r="CE124" s="1205">
        <v>0.2</v>
      </c>
      <c r="CF124" s="1205" t="s">
        <v>666</v>
      </c>
      <c r="CG124" s="1205" t="s">
        <v>666</v>
      </c>
      <c r="CH124" s="1205">
        <v>0</v>
      </c>
      <c r="CI124" s="1161"/>
    </row>
    <row r="125" spans="1:87" s="197" customFormat="1" ht="15" x14ac:dyDescent="0.25">
      <c r="A125" s="886" t="s">
        <v>322</v>
      </c>
      <c r="B125" s="886" t="s">
        <v>814</v>
      </c>
      <c r="C125" s="1459">
        <v>0.4</v>
      </c>
      <c r="D125" s="237" t="s">
        <v>792</v>
      </c>
      <c r="E125" s="886" t="s">
        <v>791</v>
      </c>
      <c r="F125" s="237">
        <v>0.09</v>
      </c>
      <c r="G125" s="886" t="s">
        <v>779</v>
      </c>
      <c r="H125" s="886" t="s">
        <v>778</v>
      </c>
      <c r="I125" s="237">
        <v>0.01</v>
      </c>
      <c r="J125" s="1460">
        <v>0.5</v>
      </c>
      <c r="K125" s="237">
        <v>0.4</v>
      </c>
      <c r="L125" s="237" t="s">
        <v>792</v>
      </c>
      <c r="M125" s="886" t="s">
        <v>791</v>
      </c>
      <c r="N125" s="237">
        <v>0.09</v>
      </c>
      <c r="O125" s="886" t="s">
        <v>779</v>
      </c>
      <c r="P125" s="886" t="s">
        <v>778</v>
      </c>
      <c r="Q125" s="237">
        <v>0.01</v>
      </c>
      <c r="R125" s="237">
        <v>0.5</v>
      </c>
      <c r="S125" s="887">
        <v>0.4</v>
      </c>
      <c r="T125" s="886" t="s">
        <v>792</v>
      </c>
      <c r="U125" s="886" t="s">
        <v>791</v>
      </c>
      <c r="V125" s="888">
        <v>0.09</v>
      </c>
      <c r="W125" s="886" t="s">
        <v>779</v>
      </c>
      <c r="X125" s="886" t="s">
        <v>778</v>
      </c>
      <c r="Y125" s="888">
        <v>0.01</v>
      </c>
      <c r="Z125" s="889">
        <v>0.5</v>
      </c>
      <c r="AA125" s="887">
        <v>0.4</v>
      </c>
      <c r="AB125" s="886" t="s">
        <v>792</v>
      </c>
      <c r="AC125" s="886" t="s">
        <v>791</v>
      </c>
      <c r="AD125" s="888">
        <v>0.09</v>
      </c>
      <c r="AE125" s="886" t="s">
        <v>779</v>
      </c>
      <c r="AF125" s="886" t="s">
        <v>778</v>
      </c>
      <c r="AG125" s="888">
        <v>0.01</v>
      </c>
      <c r="AH125" s="889">
        <v>0.5</v>
      </c>
      <c r="AI125" s="887">
        <v>0.4</v>
      </c>
      <c r="AJ125" s="886" t="s">
        <v>792</v>
      </c>
      <c r="AK125" s="886" t="s">
        <v>791</v>
      </c>
      <c r="AL125" s="888">
        <v>0.09</v>
      </c>
      <c r="AM125" s="886" t="s">
        <v>779</v>
      </c>
      <c r="AN125" s="886" t="s">
        <v>778</v>
      </c>
      <c r="AO125" s="888">
        <v>0.01</v>
      </c>
      <c r="AP125" s="889">
        <v>0.5</v>
      </c>
      <c r="AQ125" s="887">
        <v>0.375</v>
      </c>
      <c r="AR125" s="718" t="s">
        <v>792</v>
      </c>
      <c r="AS125" s="891" t="s">
        <v>791</v>
      </c>
      <c r="AT125" s="888">
        <v>0.36499999999999999</v>
      </c>
      <c r="AU125" s="891" t="s">
        <v>779</v>
      </c>
      <c r="AV125" s="891" t="s">
        <v>778</v>
      </c>
      <c r="AW125" s="888">
        <v>0.01</v>
      </c>
      <c r="AX125" s="889">
        <v>0.75</v>
      </c>
      <c r="AY125" s="893">
        <v>0.4</v>
      </c>
      <c r="AZ125" s="894" t="s">
        <v>792</v>
      </c>
      <c r="BA125" s="894" t="s">
        <v>791</v>
      </c>
      <c r="BB125" s="893">
        <v>0.09</v>
      </c>
      <c r="BC125" s="894" t="s">
        <v>779</v>
      </c>
      <c r="BD125" s="894" t="s">
        <v>778</v>
      </c>
      <c r="BE125" s="893">
        <v>0.01</v>
      </c>
      <c r="BF125" s="1159">
        <f t="shared" si="6"/>
        <v>0.5</v>
      </c>
      <c r="BG125" s="1158"/>
      <c r="BH125" s="888">
        <v>0.4</v>
      </c>
      <c r="BI125" s="237" t="s">
        <v>792</v>
      </c>
      <c r="BJ125" s="197" t="s">
        <v>791</v>
      </c>
      <c r="BK125" s="888">
        <v>0.09</v>
      </c>
      <c r="BL125" s="237" t="s">
        <v>779</v>
      </c>
      <c r="BM125" s="886" t="s">
        <v>778</v>
      </c>
      <c r="BN125" s="888">
        <v>0.01</v>
      </c>
      <c r="BO125" s="1163">
        <f t="shared" si="7"/>
        <v>0.5</v>
      </c>
      <c r="BP125" s="888">
        <v>0.4</v>
      </c>
      <c r="BQ125" s="237" t="s">
        <v>792</v>
      </c>
      <c r="BR125" s="197" t="s">
        <v>791</v>
      </c>
      <c r="BS125" s="888">
        <v>0.09</v>
      </c>
      <c r="BT125" s="237" t="s">
        <v>779</v>
      </c>
      <c r="BU125" s="886" t="s">
        <v>778</v>
      </c>
      <c r="BV125" s="888">
        <v>0.01</v>
      </c>
      <c r="BW125" s="1163">
        <f t="shared" si="8"/>
        <v>0.5</v>
      </c>
      <c r="BX125" s="206"/>
      <c r="BY125" s="1235" t="str">
        <f>IF(VLOOKUP($A125,'EZ list'!$B$4:$H$460,4,FALSE)="","","Yes")</f>
        <v>Yes</v>
      </c>
      <c r="BZ125" s="1236" t="s">
        <v>913</v>
      </c>
      <c r="CA125" s="1229">
        <v>0.67900000000000005</v>
      </c>
      <c r="CB125" s="1205" t="s">
        <v>1006</v>
      </c>
      <c r="CC125" s="1205" t="s">
        <v>792</v>
      </c>
      <c r="CD125" s="1205" t="s">
        <v>791</v>
      </c>
      <c r="CE125" s="1205">
        <v>0.59</v>
      </c>
      <c r="CF125" s="1205" t="s">
        <v>779</v>
      </c>
      <c r="CG125" s="1205" t="s">
        <v>778</v>
      </c>
      <c r="CH125" s="1205">
        <v>0.01</v>
      </c>
      <c r="CI125" s="1161"/>
    </row>
    <row r="126" spans="1:87" s="197" customFormat="1" ht="15.75" customHeight="1" x14ac:dyDescent="0.25">
      <c r="A126" s="886" t="s">
        <v>324</v>
      </c>
      <c r="B126" s="886" t="s">
        <v>323</v>
      </c>
      <c r="C126" s="1459">
        <v>0.4</v>
      </c>
      <c r="D126" s="237" t="s">
        <v>680</v>
      </c>
      <c r="E126" s="886" t="s">
        <v>679</v>
      </c>
      <c r="F126" s="237">
        <v>0.1</v>
      </c>
      <c r="G126" s="886" t="s">
        <v>666</v>
      </c>
      <c r="H126" s="886" t="s">
        <v>678</v>
      </c>
      <c r="I126" s="237">
        <v>0</v>
      </c>
      <c r="J126" s="1460">
        <v>0.5</v>
      </c>
      <c r="K126" s="237">
        <v>0.4</v>
      </c>
      <c r="L126" s="237" t="s">
        <v>680</v>
      </c>
      <c r="M126" s="886" t="s">
        <v>679</v>
      </c>
      <c r="N126" s="237">
        <v>0.1</v>
      </c>
      <c r="O126" s="886" t="s">
        <v>666</v>
      </c>
      <c r="P126" s="886" t="s">
        <v>678</v>
      </c>
      <c r="Q126" s="237">
        <v>0</v>
      </c>
      <c r="R126" s="237">
        <v>0.5</v>
      </c>
      <c r="S126" s="887">
        <v>0.4</v>
      </c>
      <c r="T126" s="886" t="s">
        <v>680</v>
      </c>
      <c r="U126" s="886" t="s">
        <v>679</v>
      </c>
      <c r="V126" s="888">
        <v>0.1</v>
      </c>
      <c r="W126" s="886" t="s">
        <v>666</v>
      </c>
      <c r="X126" s="886" t="s">
        <v>678</v>
      </c>
      <c r="Y126" s="888">
        <v>0</v>
      </c>
      <c r="Z126" s="889">
        <v>0.5</v>
      </c>
      <c r="AA126" s="887">
        <v>0.4</v>
      </c>
      <c r="AB126" s="886" t="s">
        <v>680</v>
      </c>
      <c r="AC126" s="886" t="s">
        <v>679</v>
      </c>
      <c r="AD126" s="888">
        <v>0.1</v>
      </c>
      <c r="AE126" s="886" t="s">
        <v>666</v>
      </c>
      <c r="AF126" s="886" t="s">
        <v>678</v>
      </c>
      <c r="AG126" s="888">
        <v>0</v>
      </c>
      <c r="AH126" s="889">
        <v>0.5</v>
      </c>
      <c r="AI126" s="887">
        <v>0.4</v>
      </c>
      <c r="AJ126" s="886" t="s">
        <v>680</v>
      </c>
      <c r="AK126" s="886" t="s">
        <v>679</v>
      </c>
      <c r="AL126" s="888">
        <v>0.1</v>
      </c>
      <c r="AM126" s="886" t="s">
        <v>666</v>
      </c>
      <c r="AN126" s="886" t="s">
        <v>678</v>
      </c>
      <c r="AO126" s="888">
        <v>0</v>
      </c>
      <c r="AP126" s="889">
        <v>0.5</v>
      </c>
      <c r="AQ126" s="887">
        <v>0.2</v>
      </c>
      <c r="AR126" s="718" t="s">
        <v>680</v>
      </c>
      <c r="AS126" s="891" t="s">
        <v>679</v>
      </c>
      <c r="AT126" s="888">
        <v>0.55000000000000004</v>
      </c>
      <c r="AU126" s="891" t="s">
        <v>666</v>
      </c>
      <c r="AV126" s="891" t="s">
        <v>678</v>
      </c>
      <c r="AW126" s="888">
        <v>0</v>
      </c>
      <c r="AX126" s="889">
        <v>0.75</v>
      </c>
      <c r="AY126" s="893">
        <v>0.4</v>
      </c>
      <c r="AZ126" s="894" t="s">
        <v>680</v>
      </c>
      <c r="BA126" s="894" t="s">
        <v>679</v>
      </c>
      <c r="BB126" s="893">
        <v>0.1</v>
      </c>
      <c r="BC126" s="894" t="s">
        <v>666</v>
      </c>
      <c r="BD126" s="894" t="s">
        <v>678</v>
      </c>
      <c r="BE126" s="893">
        <v>0</v>
      </c>
      <c r="BF126" s="1159">
        <f t="shared" si="6"/>
        <v>0.5</v>
      </c>
      <c r="BG126" s="1158"/>
      <c r="BH126" s="888">
        <v>0.4</v>
      </c>
      <c r="BI126" s="237" t="s">
        <v>680</v>
      </c>
      <c r="BJ126" s="197" t="s">
        <v>679</v>
      </c>
      <c r="BK126" s="888">
        <v>0.1</v>
      </c>
      <c r="BL126" s="237" t="s">
        <v>666</v>
      </c>
      <c r="BM126" s="886" t="s">
        <v>678</v>
      </c>
      <c r="BN126" s="888">
        <v>0</v>
      </c>
      <c r="BO126" s="1163">
        <f t="shared" si="7"/>
        <v>0.5</v>
      </c>
      <c r="BP126" s="888">
        <v>0.4</v>
      </c>
      <c r="BQ126" s="237" t="s">
        <v>680</v>
      </c>
      <c r="BR126" s="197" t="s">
        <v>679</v>
      </c>
      <c r="BS126" s="888">
        <v>0.1</v>
      </c>
      <c r="BT126" s="237" t="s">
        <v>666</v>
      </c>
      <c r="BU126" s="886" t="s">
        <v>678</v>
      </c>
      <c r="BV126" s="888">
        <v>0</v>
      </c>
      <c r="BW126" s="1163">
        <f t="shared" si="8"/>
        <v>0.5</v>
      </c>
      <c r="BX126" s="206"/>
      <c r="BY126" s="1235" t="str">
        <f>IF(VLOOKUP($A126,'EZ list'!$B$4:$H$460,4,FALSE)="","","Yes")</f>
        <v/>
      </c>
      <c r="BZ126" s="1236" t="s">
        <v>913</v>
      </c>
      <c r="CA126" s="1229">
        <v>0.70299999999999996</v>
      </c>
      <c r="CB126" s="1205" t="s">
        <v>1006</v>
      </c>
      <c r="CC126" s="1205" t="s">
        <v>680</v>
      </c>
      <c r="CD126" s="1205" t="s">
        <v>679</v>
      </c>
      <c r="CE126" s="1205">
        <v>0.6</v>
      </c>
      <c r="CF126" s="1205" t="s">
        <v>666</v>
      </c>
      <c r="CG126" s="1205" t="s">
        <v>678</v>
      </c>
      <c r="CH126" s="1205">
        <v>0</v>
      </c>
      <c r="CI126" s="1161"/>
    </row>
    <row r="127" spans="1:87" s="197" customFormat="1" ht="15.75" customHeight="1" x14ac:dyDescent="0.25">
      <c r="A127" s="886" t="s">
        <v>326</v>
      </c>
      <c r="B127" s="886" t="s">
        <v>325</v>
      </c>
      <c r="C127" s="1459">
        <v>0.3</v>
      </c>
      <c r="D127" s="237" t="s">
        <v>704</v>
      </c>
      <c r="E127" s="886" t="s">
        <v>703</v>
      </c>
      <c r="F127" s="237">
        <v>0.37</v>
      </c>
      <c r="G127" s="886" t="s">
        <v>666</v>
      </c>
      <c r="H127" s="886" t="s">
        <v>666</v>
      </c>
      <c r="I127" s="237">
        <v>0</v>
      </c>
      <c r="J127" s="1460">
        <v>0.66999999999999993</v>
      </c>
      <c r="K127" s="237">
        <v>0.3</v>
      </c>
      <c r="L127" s="237" t="s">
        <v>704</v>
      </c>
      <c r="M127" s="886" t="s">
        <v>703</v>
      </c>
      <c r="N127" s="237">
        <v>0.37</v>
      </c>
      <c r="O127" s="886" t="s">
        <v>666</v>
      </c>
      <c r="P127" s="886" t="s">
        <v>666</v>
      </c>
      <c r="Q127" s="237">
        <v>0</v>
      </c>
      <c r="R127" s="237">
        <v>0.66999999999999993</v>
      </c>
      <c r="S127" s="887">
        <v>0.3</v>
      </c>
      <c r="T127" s="886" t="s">
        <v>704</v>
      </c>
      <c r="U127" s="886" t="s">
        <v>703</v>
      </c>
      <c r="V127" s="888">
        <v>0.37</v>
      </c>
      <c r="W127" s="886" t="s">
        <v>666</v>
      </c>
      <c r="X127" s="886" t="s">
        <v>666</v>
      </c>
      <c r="Y127" s="888">
        <v>0</v>
      </c>
      <c r="Z127" s="889">
        <v>0.66999999999999993</v>
      </c>
      <c r="AA127" s="887">
        <v>0.3</v>
      </c>
      <c r="AB127" s="886" t="s">
        <v>704</v>
      </c>
      <c r="AC127" s="886" t="s">
        <v>703</v>
      </c>
      <c r="AD127" s="888">
        <v>0.37</v>
      </c>
      <c r="AE127" s="886" t="s">
        <v>666</v>
      </c>
      <c r="AF127" s="886" t="s">
        <v>666</v>
      </c>
      <c r="AG127" s="888">
        <v>0</v>
      </c>
      <c r="AH127" s="889">
        <v>0.66999999999999993</v>
      </c>
      <c r="AI127" s="887">
        <v>0.3</v>
      </c>
      <c r="AJ127" s="886" t="s">
        <v>704</v>
      </c>
      <c r="AK127" s="886" t="s">
        <v>703</v>
      </c>
      <c r="AL127" s="888">
        <v>0.37</v>
      </c>
      <c r="AM127" s="886" t="s">
        <v>666</v>
      </c>
      <c r="AN127" s="886" t="s">
        <v>666</v>
      </c>
      <c r="AO127" s="888">
        <v>0</v>
      </c>
      <c r="AP127" s="889">
        <v>0.66999999999999993</v>
      </c>
      <c r="AQ127" s="887">
        <v>0.48</v>
      </c>
      <c r="AR127" s="718" t="s">
        <v>704</v>
      </c>
      <c r="AS127" s="891" t="s">
        <v>703</v>
      </c>
      <c r="AT127" s="888">
        <v>0.27</v>
      </c>
      <c r="AU127" s="891" t="s">
        <v>666</v>
      </c>
      <c r="AV127" s="891" t="s">
        <v>666</v>
      </c>
      <c r="AW127" s="888">
        <v>0</v>
      </c>
      <c r="AX127" s="889">
        <v>0.75</v>
      </c>
      <c r="AY127" s="893">
        <v>0.64</v>
      </c>
      <c r="AZ127" s="894" t="s">
        <v>704</v>
      </c>
      <c r="BA127" s="894" t="s">
        <v>703</v>
      </c>
      <c r="BB127" s="893">
        <v>0.36</v>
      </c>
      <c r="BC127" s="894" t="s">
        <v>666</v>
      </c>
      <c r="BD127" s="894" t="s">
        <v>666</v>
      </c>
      <c r="BE127" s="893">
        <v>0</v>
      </c>
      <c r="BF127" s="1159">
        <f t="shared" si="6"/>
        <v>1</v>
      </c>
      <c r="BG127" s="1158"/>
      <c r="BH127" s="888">
        <v>0.3</v>
      </c>
      <c r="BI127" s="237" t="s">
        <v>704</v>
      </c>
      <c r="BJ127" s="197" t="s">
        <v>703</v>
      </c>
      <c r="BK127" s="888">
        <v>0.37</v>
      </c>
      <c r="BL127" s="237" t="s">
        <v>666</v>
      </c>
      <c r="BM127" s="886" t="s">
        <v>666</v>
      </c>
      <c r="BN127" s="888">
        <v>0</v>
      </c>
      <c r="BO127" s="1163">
        <f t="shared" si="7"/>
        <v>0.66999999999999993</v>
      </c>
      <c r="BP127" s="888">
        <v>0.3</v>
      </c>
      <c r="BQ127" s="237" t="s">
        <v>704</v>
      </c>
      <c r="BR127" s="197" t="s">
        <v>703</v>
      </c>
      <c r="BS127" s="888">
        <v>0.2</v>
      </c>
      <c r="BT127" s="237" t="s">
        <v>666</v>
      </c>
      <c r="BU127" s="886" t="s">
        <v>666</v>
      </c>
      <c r="BV127" s="888">
        <v>0</v>
      </c>
      <c r="BW127" s="1163">
        <f t="shared" si="8"/>
        <v>0.5</v>
      </c>
      <c r="BX127" s="206"/>
      <c r="BY127" s="1235" t="str">
        <f>IF(VLOOKUP($A127,'EZ list'!$B$4:$H$460,4,FALSE)="","","Yes")</f>
        <v/>
      </c>
      <c r="BZ127" s="1236" t="s">
        <v>914</v>
      </c>
      <c r="CA127" s="1229">
        <v>0.73199999999999998</v>
      </c>
      <c r="CB127" s="1205" t="s">
        <v>1006</v>
      </c>
      <c r="CC127" s="1205" t="s">
        <v>704</v>
      </c>
      <c r="CD127" s="1205" t="s">
        <v>703</v>
      </c>
      <c r="CE127" s="1205">
        <v>0.2</v>
      </c>
      <c r="CF127" s="1205" t="s">
        <v>666</v>
      </c>
      <c r="CG127" s="1205" t="s">
        <v>666</v>
      </c>
      <c r="CH127" s="1205">
        <v>0</v>
      </c>
      <c r="CI127" s="1161"/>
    </row>
    <row r="128" spans="1:87" s="197" customFormat="1" ht="15" x14ac:dyDescent="0.25">
      <c r="A128" s="886" t="s">
        <v>328</v>
      </c>
      <c r="B128" s="886" t="s">
        <v>327</v>
      </c>
      <c r="C128" s="1459">
        <v>0.4</v>
      </c>
      <c r="D128" s="237" t="s">
        <v>773</v>
      </c>
      <c r="E128" s="886" t="s">
        <v>772</v>
      </c>
      <c r="F128" s="237">
        <v>0.09</v>
      </c>
      <c r="G128" s="886" t="s">
        <v>771</v>
      </c>
      <c r="H128" s="886" t="s">
        <v>770</v>
      </c>
      <c r="I128" s="237">
        <v>0.01</v>
      </c>
      <c r="J128" s="1460">
        <v>0.5</v>
      </c>
      <c r="K128" s="237">
        <v>0.4</v>
      </c>
      <c r="L128" s="237" t="s">
        <v>773</v>
      </c>
      <c r="M128" s="886" t="s">
        <v>772</v>
      </c>
      <c r="N128" s="237">
        <v>0.09</v>
      </c>
      <c r="O128" s="886" t="s">
        <v>771</v>
      </c>
      <c r="P128" s="886" t="s">
        <v>770</v>
      </c>
      <c r="Q128" s="237">
        <v>0.01</v>
      </c>
      <c r="R128" s="237">
        <v>0.5</v>
      </c>
      <c r="S128" s="887">
        <v>0.4</v>
      </c>
      <c r="T128" s="886" t="s">
        <v>773</v>
      </c>
      <c r="U128" s="886" t="s">
        <v>772</v>
      </c>
      <c r="V128" s="888">
        <v>0.09</v>
      </c>
      <c r="W128" s="886" t="s">
        <v>771</v>
      </c>
      <c r="X128" s="886" t="s">
        <v>770</v>
      </c>
      <c r="Y128" s="888">
        <v>0.01</v>
      </c>
      <c r="Z128" s="889">
        <v>0.5</v>
      </c>
      <c r="AA128" s="887">
        <v>0.4</v>
      </c>
      <c r="AB128" s="886" t="s">
        <v>773</v>
      </c>
      <c r="AC128" s="886" t="s">
        <v>772</v>
      </c>
      <c r="AD128" s="888">
        <v>0.09</v>
      </c>
      <c r="AE128" s="886" t="s">
        <v>771</v>
      </c>
      <c r="AF128" s="886" t="s">
        <v>770</v>
      </c>
      <c r="AG128" s="888">
        <v>0.01</v>
      </c>
      <c r="AH128" s="889">
        <v>0.5</v>
      </c>
      <c r="AI128" s="887">
        <v>0.4</v>
      </c>
      <c r="AJ128" s="886" t="s">
        <v>773</v>
      </c>
      <c r="AK128" s="886" t="s">
        <v>772</v>
      </c>
      <c r="AL128" s="888">
        <v>0.09</v>
      </c>
      <c r="AM128" s="886" t="s">
        <v>771</v>
      </c>
      <c r="AN128" s="886" t="s">
        <v>770</v>
      </c>
      <c r="AO128" s="888">
        <v>0.01</v>
      </c>
      <c r="AP128" s="889">
        <v>0.5</v>
      </c>
      <c r="AQ128" s="887">
        <v>0.4</v>
      </c>
      <c r="AR128" s="718" t="s">
        <v>773</v>
      </c>
      <c r="AS128" s="891" t="s">
        <v>772</v>
      </c>
      <c r="AT128" s="888">
        <v>0.09</v>
      </c>
      <c r="AU128" s="891" t="s">
        <v>771</v>
      </c>
      <c r="AV128" s="891" t="s">
        <v>770</v>
      </c>
      <c r="AW128" s="888">
        <v>0.01</v>
      </c>
      <c r="AX128" s="889">
        <v>0.5</v>
      </c>
      <c r="AY128" s="893">
        <v>0.4</v>
      </c>
      <c r="AZ128" s="894" t="s">
        <v>773</v>
      </c>
      <c r="BA128" s="894" t="s">
        <v>772</v>
      </c>
      <c r="BB128" s="893">
        <v>0.09</v>
      </c>
      <c r="BC128" s="894" t="s">
        <v>771</v>
      </c>
      <c r="BD128" s="894" t="s">
        <v>770</v>
      </c>
      <c r="BE128" s="893">
        <v>0.01</v>
      </c>
      <c r="BF128" s="1159">
        <f t="shared" si="6"/>
        <v>0.5</v>
      </c>
      <c r="BG128" s="1158"/>
      <c r="BH128" s="888">
        <v>0.4</v>
      </c>
      <c r="BI128" s="237" t="s">
        <v>773</v>
      </c>
      <c r="BJ128" s="197" t="s">
        <v>772</v>
      </c>
      <c r="BK128" s="888">
        <v>0.09</v>
      </c>
      <c r="BL128" s="237" t="s">
        <v>771</v>
      </c>
      <c r="BM128" s="886" t="s">
        <v>770</v>
      </c>
      <c r="BN128" s="888">
        <v>0.01</v>
      </c>
      <c r="BO128" s="1163">
        <f t="shared" si="7"/>
        <v>0.5</v>
      </c>
      <c r="BP128" s="888">
        <v>0.4</v>
      </c>
      <c r="BQ128" s="237" t="s">
        <v>773</v>
      </c>
      <c r="BR128" s="197" t="s">
        <v>772</v>
      </c>
      <c r="BS128" s="888">
        <v>0.09</v>
      </c>
      <c r="BT128" s="237" t="s">
        <v>771</v>
      </c>
      <c r="BU128" s="886" t="s">
        <v>770</v>
      </c>
      <c r="BV128" s="888">
        <v>0.01</v>
      </c>
      <c r="BW128" s="1163">
        <f t="shared" si="8"/>
        <v>0.5</v>
      </c>
      <c r="BX128" s="206"/>
      <c r="BY128" s="1235" t="str">
        <f>IF(VLOOKUP($A128,'EZ list'!$B$4:$H$460,4,FALSE)="","","Yes")</f>
        <v>Yes</v>
      </c>
      <c r="BZ128" s="1236" t="s">
        <v>913</v>
      </c>
      <c r="CA128" s="1229">
        <v>0.70499999999999996</v>
      </c>
      <c r="CB128" s="1205" t="s">
        <v>1006</v>
      </c>
      <c r="CC128" s="1205" t="s">
        <v>773</v>
      </c>
      <c r="CD128" s="1205" t="s">
        <v>772</v>
      </c>
      <c r="CE128" s="1205">
        <v>0.59</v>
      </c>
      <c r="CF128" s="1205" t="s">
        <v>771</v>
      </c>
      <c r="CG128" s="1205" t="s">
        <v>770</v>
      </c>
      <c r="CH128" s="1205">
        <v>0.01</v>
      </c>
      <c r="CI128" s="1161"/>
    </row>
    <row r="129" spans="1:87" s="197" customFormat="1" ht="15.75" customHeight="1" x14ac:dyDescent="0.25">
      <c r="A129" s="886" t="s">
        <v>330</v>
      </c>
      <c r="B129" s="886" t="s">
        <v>329</v>
      </c>
      <c r="C129" s="1459">
        <v>0.4</v>
      </c>
      <c r="D129" s="237" t="s">
        <v>675</v>
      </c>
      <c r="E129" s="886" t="s">
        <v>674</v>
      </c>
      <c r="F129" s="237">
        <v>0.09</v>
      </c>
      <c r="G129" s="886" t="s">
        <v>673</v>
      </c>
      <c r="H129" s="886" t="s">
        <v>672</v>
      </c>
      <c r="I129" s="237">
        <v>0.01</v>
      </c>
      <c r="J129" s="1460">
        <v>0.5</v>
      </c>
      <c r="K129" s="237">
        <v>0.4</v>
      </c>
      <c r="L129" s="237" t="s">
        <v>675</v>
      </c>
      <c r="M129" s="886" t="s">
        <v>674</v>
      </c>
      <c r="N129" s="237">
        <v>0.09</v>
      </c>
      <c r="O129" s="886" t="s">
        <v>673</v>
      </c>
      <c r="P129" s="886" t="s">
        <v>672</v>
      </c>
      <c r="Q129" s="237">
        <v>0.01</v>
      </c>
      <c r="R129" s="237">
        <v>0.5</v>
      </c>
      <c r="S129" s="887">
        <v>0.4</v>
      </c>
      <c r="T129" s="886" t="s">
        <v>675</v>
      </c>
      <c r="U129" s="886" t="s">
        <v>674</v>
      </c>
      <c r="V129" s="888">
        <v>0.09</v>
      </c>
      <c r="W129" s="886" t="s">
        <v>673</v>
      </c>
      <c r="X129" s="886" t="s">
        <v>672</v>
      </c>
      <c r="Y129" s="888">
        <v>0.01</v>
      </c>
      <c r="Z129" s="889">
        <v>0.5</v>
      </c>
      <c r="AA129" s="887">
        <v>0.4</v>
      </c>
      <c r="AB129" s="886" t="s">
        <v>675</v>
      </c>
      <c r="AC129" s="886" t="s">
        <v>674</v>
      </c>
      <c r="AD129" s="888">
        <v>0.09</v>
      </c>
      <c r="AE129" s="886" t="s">
        <v>673</v>
      </c>
      <c r="AF129" s="886" t="s">
        <v>672</v>
      </c>
      <c r="AG129" s="888">
        <v>0.01</v>
      </c>
      <c r="AH129" s="889">
        <v>0.5</v>
      </c>
      <c r="AI129" s="887">
        <v>0.4</v>
      </c>
      <c r="AJ129" s="886" t="s">
        <v>675</v>
      </c>
      <c r="AK129" s="886" t="s">
        <v>674</v>
      </c>
      <c r="AL129" s="888">
        <v>0.09</v>
      </c>
      <c r="AM129" s="886" t="s">
        <v>673</v>
      </c>
      <c r="AN129" s="886" t="s">
        <v>672</v>
      </c>
      <c r="AO129" s="888">
        <v>0.01</v>
      </c>
      <c r="AP129" s="889">
        <v>0.5</v>
      </c>
      <c r="AQ129" s="887">
        <v>0.56000000000000005</v>
      </c>
      <c r="AR129" s="718" t="s">
        <v>675</v>
      </c>
      <c r="AS129" s="891" t="s">
        <v>674</v>
      </c>
      <c r="AT129" s="888">
        <v>0.17499999999999999</v>
      </c>
      <c r="AU129" s="891" t="s">
        <v>673</v>
      </c>
      <c r="AV129" s="891" t="s">
        <v>672</v>
      </c>
      <c r="AW129" s="888">
        <v>1.4999999999999999E-2</v>
      </c>
      <c r="AX129" s="889">
        <v>0.75000000000000011</v>
      </c>
      <c r="AY129" s="893">
        <v>0.4</v>
      </c>
      <c r="AZ129" s="894" t="s">
        <v>675</v>
      </c>
      <c r="BA129" s="894" t="s">
        <v>674</v>
      </c>
      <c r="BB129" s="893">
        <v>0.09</v>
      </c>
      <c r="BC129" s="894" t="s">
        <v>673</v>
      </c>
      <c r="BD129" s="894" t="s">
        <v>672</v>
      </c>
      <c r="BE129" s="893">
        <v>0.01</v>
      </c>
      <c r="BF129" s="1159">
        <f t="shared" si="6"/>
        <v>0.5</v>
      </c>
      <c r="BG129" s="1158"/>
      <c r="BH129" s="888">
        <v>0.4</v>
      </c>
      <c r="BI129" s="237" t="s">
        <v>675</v>
      </c>
      <c r="BJ129" s="197" t="s">
        <v>674</v>
      </c>
      <c r="BK129" s="888">
        <v>0.09</v>
      </c>
      <c r="BL129" s="237" t="s">
        <v>673</v>
      </c>
      <c r="BM129" s="886" t="s">
        <v>672</v>
      </c>
      <c r="BN129" s="888">
        <v>0.01</v>
      </c>
      <c r="BO129" s="1163">
        <f t="shared" si="7"/>
        <v>0.5</v>
      </c>
      <c r="BP129" s="888">
        <v>0.4</v>
      </c>
      <c r="BQ129" s="237" t="s">
        <v>675</v>
      </c>
      <c r="BR129" s="197" t="s">
        <v>674</v>
      </c>
      <c r="BS129" s="888">
        <v>0.09</v>
      </c>
      <c r="BT129" s="237" t="s">
        <v>673</v>
      </c>
      <c r="BU129" s="886" t="s">
        <v>672</v>
      </c>
      <c r="BV129" s="888">
        <v>0.01</v>
      </c>
      <c r="BW129" s="1163">
        <f t="shared" si="8"/>
        <v>0.5</v>
      </c>
      <c r="BX129" s="206"/>
      <c r="BY129" s="1235" t="str">
        <f>IF(VLOOKUP($A129,'EZ list'!$B$4:$H$460,4,FALSE)="","","Yes")</f>
        <v/>
      </c>
      <c r="BZ129" s="1236" t="s">
        <v>913</v>
      </c>
      <c r="CA129" s="1229">
        <v>0.64100000000000001</v>
      </c>
      <c r="CB129" s="1205" t="s">
        <v>914</v>
      </c>
      <c r="CC129" s="1205" t="s">
        <v>675</v>
      </c>
      <c r="CD129" s="1205" t="s">
        <v>674</v>
      </c>
      <c r="CE129" s="1205">
        <v>0.59</v>
      </c>
      <c r="CF129" s="1205" t="s">
        <v>673</v>
      </c>
      <c r="CG129" s="1205" t="s">
        <v>672</v>
      </c>
      <c r="CH129" s="1205">
        <v>0.01</v>
      </c>
      <c r="CI129" s="1161"/>
    </row>
    <row r="130" spans="1:87" s="197" customFormat="1" ht="15.75" customHeight="1" x14ac:dyDescent="0.25">
      <c r="A130" s="886" t="s">
        <v>332</v>
      </c>
      <c r="B130" s="886" t="s">
        <v>331</v>
      </c>
      <c r="C130" s="1459">
        <v>0.4</v>
      </c>
      <c r="D130" s="237" t="s">
        <v>724</v>
      </c>
      <c r="E130" s="886" t="s">
        <v>723</v>
      </c>
      <c r="F130" s="237">
        <v>0.1</v>
      </c>
      <c r="G130" s="886" t="s">
        <v>666</v>
      </c>
      <c r="H130" s="886" t="s">
        <v>678</v>
      </c>
      <c r="I130" s="237">
        <v>0</v>
      </c>
      <c r="J130" s="1460">
        <v>0.5</v>
      </c>
      <c r="K130" s="237">
        <v>0.4</v>
      </c>
      <c r="L130" s="237" t="s">
        <v>724</v>
      </c>
      <c r="M130" s="886" t="s">
        <v>723</v>
      </c>
      <c r="N130" s="237">
        <v>0.1</v>
      </c>
      <c r="O130" s="886" t="s">
        <v>666</v>
      </c>
      <c r="P130" s="886" t="s">
        <v>678</v>
      </c>
      <c r="Q130" s="237">
        <v>0</v>
      </c>
      <c r="R130" s="237">
        <v>0.5</v>
      </c>
      <c r="S130" s="887">
        <v>0.4</v>
      </c>
      <c r="T130" s="886" t="s">
        <v>724</v>
      </c>
      <c r="U130" s="886" t="s">
        <v>723</v>
      </c>
      <c r="V130" s="888">
        <v>0.1</v>
      </c>
      <c r="W130" s="886" t="s">
        <v>666</v>
      </c>
      <c r="X130" s="886" t="s">
        <v>678</v>
      </c>
      <c r="Y130" s="888">
        <v>0</v>
      </c>
      <c r="Z130" s="889">
        <v>0.5</v>
      </c>
      <c r="AA130" s="887">
        <v>0.4</v>
      </c>
      <c r="AB130" s="886" t="s">
        <v>724</v>
      </c>
      <c r="AC130" s="886" t="s">
        <v>723</v>
      </c>
      <c r="AD130" s="888">
        <v>0.1</v>
      </c>
      <c r="AE130" s="886" t="s">
        <v>666</v>
      </c>
      <c r="AF130" s="886" t="s">
        <v>678</v>
      </c>
      <c r="AG130" s="888">
        <v>0</v>
      </c>
      <c r="AH130" s="889">
        <v>0.5</v>
      </c>
      <c r="AI130" s="887">
        <v>0.4</v>
      </c>
      <c r="AJ130" s="886" t="s">
        <v>724</v>
      </c>
      <c r="AK130" s="886" t="s">
        <v>723</v>
      </c>
      <c r="AL130" s="888">
        <v>0.1</v>
      </c>
      <c r="AM130" s="886" t="s">
        <v>666</v>
      </c>
      <c r="AN130" s="886" t="s">
        <v>678</v>
      </c>
      <c r="AO130" s="888">
        <v>0</v>
      </c>
      <c r="AP130" s="889">
        <v>0.5</v>
      </c>
      <c r="AQ130" s="887">
        <v>0.4</v>
      </c>
      <c r="AR130" s="718" t="s">
        <v>724</v>
      </c>
      <c r="AS130" s="891" t="s">
        <v>723</v>
      </c>
      <c r="AT130" s="888">
        <v>0.1</v>
      </c>
      <c r="AU130" s="891" t="s">
        <v>666</v>
      </c>
      <c r="AV130" s="891" t="s">
        <v>678</v>
      </c>
      <c r="AW130" s="888">
        <v>0</v>
      </c>
      <c r="AX130" s="889">
        <v>0.5</v>
      </c>
      <c r="AY130" s="893">
        <v>0.8</v>
      </c>
      <c r="AZ130" s="894" t="s">
        <v>724</v>
      </c>
      <c r="BA130" s="894" t="s">
        <v>723</v>
      </c>
      <c r="BB130" s="893">
        <v>0.2</v>
      </c>
      <c r="BC130" s="894" t="s">
        <v>666</v>
      </c>
      <c r="BD130" s="894" t="s">
        <v>678</v>
      </c>
      <c r="BE130" s="893">
        <v>0</v>
      </c>
      <c r="BF130" s="1159">
        <f t="shared" si="6"/>
        <v>1</v>
      </c>
      <c r="BG130" s="1158"/>
      <c r="BH130" s="888">
        <v>0.4</v>
      </c>
      <c r="BI130" s="237" t="s">
        <v>724</v>
      </c>
      <c r="BJ130" s="197" t="s">
        <v>723</v>
      </c>
      <c r="BK130" s="888">
        <v>0.1</v>
      </c>
      <c r="BL130" s="237" t="s">
        <v>666</v>
      </c>
      <c r="BM130" s="886" t="s">
        <v>678</v>
      </c>
      <c r="BN130" s="888">
        <v>0</v>
      </c>
      <c r="BO130" s="1163">
        <f t="shared" si="7"/>
        <v>0.5</v>
      </c>
      <c r="BP130" s="888">
        <v>0.4</v>
      </c>
      <c r="BQ130" s="237" t="s">
        <v>724</v>
      </c>
      <c r="BR130" s="197" t="s">
        <v>723</v>
      </c>
      <c r="BS130" s="888">
        <v>0.1</v>
      </c>
      <c r="BT130" s="237" t="s">
        <v>666</v>
      </c>
      <c r="BU130" s="886" t="s">
        <v>678</v>
      </c>
      <c r="BV130" s="888">
        <v>0</v>
      </c>
      <c r="BW130" s="1163">
        <f t="shared" si="8"/>
        <v>0.5</v>
      </c>
      <c r="BX130" s="206"/>
      <c r="BY130" s="1235" t="str">
        <f>IF(VLOOKUP($A130,'EZ list'!$B$4:$H$460,4,FALSE)="","","Yes")</f>
        <v>Yes</v>
      </c>
      <c r="BZ130" s="1236" t="s">
        <v>913</v>
      </c>
      <c r="CA130" s="1229">
        <v>0.69199999999999995</v>
      </c>
      <c r="CB130" s="1205" t="s">
        <v>1006</v>
      </c>
      <c r="CC130" s="1205" t="s">
        <v>724</v>
      </c>
      <c r="CD130" s="1205" t="s">
        <v>723</v>
      </c>
      <c r="CE130" s="1205">
        <v>0.6</v>
      </c>
      <c r="CF130" s="1205" t="s">
        <v>666</v>
      </c>
      <c r="CG130" s="1205" t="s">
        <v>678</v>
      </c>
      <c r="CH130" s="1205">
        <v>0</v>
      </c>
      <c r="CI130" s="1161"/>
    </row>
    <row r="131" spans="1:87" s="197" customFormat="1" ht="15.75" customHeight="1" x14ac:dyDescent="0.25">
      <c r="A131" s="886" t="s">
        <v>333</v>
      </c>
      <c r="B131" s="886" t="s">
        <v>813</v>
      </c>
      <c r="C131" s="1459">
        <v>0.49</v>
      </c>
      <c r="D131" s="237" t="s">
        <v>666</v>
      </c>
      <c r="E131" s="886" t="s">
        <v>665</v>
      </c>
      <c r="F131" s="237">
        <v>0</v>
      </c>
      <c r="G131" s="886" t="s">
        <v>3828</v>
      </c>
      <c r="H131" s="886" t="s">
        <v>3829</v>
      </c>
      <c r="I131" s="237">
        <v>0.01</v>
      </c>
      <c r="J131" s="1460">
        <v>0.5</v>
      </c>
      <c r="K131" s="237">
        <v>0.49</v>
      </c>
      <c r="L131" s="237" t="s">
        <v>666</v>
      </c>
      <c r="M131" s="886" t="s">
        <v>665</v>
      </c>
      <c r="N131" s="237">
        <v>0</v>
      </c>
      <c r="O131" s="886" t="s">
        <v>3828</v>
      </c>
      <c r="P131" s="886" t="s">
        <v>3829</v>
      </c>
      <c r="Q131" s="237">
        <v>0.01</v>
      </c>
      <c r="R131" s="237">
        <v>0.5</v>
      </c>
      <c r="S131" s="887">
        <v>0.49</v>
      </c>
      <c r="T131" s="886" t="s">
        <v>666</v>
      </c>
      <c r="U131" s="886" t="s">
        <v>665</v>
      </c>
      <c r="V131" s="888">
        <v>0</v>
      </c>
      <c r="W131" s="886" t="s">
        <v>3828</v>
      </c>
      <c r="X131" s="886" t="s">
        <v>3829</v>
      </c>
      <c r="Y131" s="888">
        <v>0.01</v>
      </c>
      <c r="Z131" s="889">
        <v>0.5</v>
      </c>
      <c r="AA131" s="887">
        <v>0.49</v>
      </c>
      <c r="AB131" s="886" t="s">
        <v>666</v>
      </c>
      <c r="AC131" s="886" t="s">
        <v>665</v>
      </c>
      <c r="AD131" s="888">
        <v>0</v>
      </c>
      <c r="AE131" s="886" t="s">
        <v>3828</v>
      </c>
      <c r="AF131" s="886" t="s">
        <v>3829</v>
      </c>
      <c r="AG131" s="888">
        <v>0.01</v>
      </c>
      <c r="AH131" s="889">
        <v>0.5</v>
      </c>
      <c r="AI131" s="887">
        <v>0.5</v>
      </c>
      <c r="AJ131" s="886" t="s">
        <v>666</v>
      </c>
      <c r="AK131" s="886" t="s">
        <v>665</v>
      </c>
      <c r="AL131" s="888">
        <v>0</v>
      </c>
      <c r="AM131" s="886" t="s">
        <v>666</v>
      </c>
      <c r="AN131" s="886" t="s">
        <v>3829</v>
      </c>
      <c r="AO131" s="888">
        <v>0.01</v>
      </c>
      <c r="AP131" s="889">
        <v>0.5</v>
      </c>
      <c r="AQ131" s="887">
        <v>0.75</v>
      </c>
      <c r="AR131" s="718" t="s">
        <v>666</v>
      </c>
      <c r="AS131" s="891" t="s">
        <v>665</v>
      </c>
      <c r="AT131" s="888">
        <v>0</v>
      </c>
      <c r="AU131" s="891" t="s">
        <v>666</v>
      </c>
      <c r="AV131" s="891" t="s">
        <v>678</v>
      </c>
      <c r="AW131" s="888">
        <v>0</v>
      </c>
      <c r="AX131" s="889">
        <v>0.75</v>
      </c>
      <c r="AY131" s="893">
        <v>1</v>
      </c>
      <c r="AZ131" s="894" t="s">
        <v>666</v>
      </c>
      <c r="BA131" s="894" t="s">
        <v>665</v>
      </c>
      <c r="BB131" s="893">
        <v>0</v>
      </c>
      <c r="BC131" s="894" t="s">
        <v>666</v>
      </c>
      <c r="BD131" s="894" t="s">
        <v>678</v>
      </c>
      <c r="BE131" s="893">
        <v>0</v>
      </c>
      <c r="BF131" s="1159">
        <f t="shared" si="6"/>
        <v>1</v>
      </c>
      <c r="BG131" s="1158"/>
      <c r="BH131" s="888">
        <v>0.5</v>
      </c>
      <c r="BI131" s="237" t="s">
        <v>666</v>
      </c>
      <c r="BJ131" s="197" t="s">
        <v>665</v>
      </c>
      <c r="BK131" s="888">
        <v>0</v>
      </c>
      <c r="BL131" s="237" t="s">
        <v>666</v>
      </c>
      <c r="BM131" s="886" t="s">
        <v>678</v>
      </c>
      <c r="BN131" s="888">
        <v>0</v>
      </c>
      <c r="BO131" s="1163">
        <f t="shared" si="7"/>
        <v>0.5</v>
      </c>
      <c r="BP131" s="888">
        <v>0.5</v>
      </c>
      <c r="BQ131" s="237" t="s">
        <v>666</v>
      </c>
      <c r="BR131" s="197" t="s">
        <v>665</v>
      </c>
      <c r="BS131" s="888">
        <v>0</v>
      </c>
      <c r="BT131" s="237" t="s">
        <v>666</v>
      </c>
      <c r="BU131" s="886" t="s">
        <v>678</v>
      </c>
      <c r="BV131" s="888">
        <v>0</v>
      </c>
      <c r="BW131" s="1163">
        <f t="shared" si="8"/>
        <v>0.5</v>
      </c>
      <c r="BX131" s="206"/>
      <c r="BY131" s="1235" t="str">
        <f>IF(VLOOKUP($A131,'EZ list'!$B$4:$H$460,4,FALSE)="","","Yes")</f>
        <v/>
      </c>
      <c r="BZ131" s="1236" t="s">
        <v>914</v>
      </c>
      <c r="CA131" s="1229">
        <v>0.65900000000000003</v>
      </c>
      <c r="CB131" s="1205" t="s">
        <v>1006</v>
      </c>
      <c r="CC131" s="1205" t="s">
        <v>666</v>
      </c>
      <c r="CD131" s="1205" t="s">
        <v>665</v>
      </c>
      <c r="CE131" s="1205">
        <v>0</v>
      </c>
      <c r="CF131" s="1205" t="s">
        <v>666</v>
      </c>
      <c r="CG131" s="1205" t="s">
        <v>678</v>
      </c>
      <c r="CH131" s="1205">
        <v>0</v>
      </c>
      <c r="CI131" s="1161"/>
    </row>
    <row r="132" spans="1:87" s="197" customFormat="1" ht="15.75" customHeight="1" x14ac:dyDescent="0.25">
      <c r="A132" s="886" t="s">
        <v>335</v>
      </c>
      <c r="B132" s="886" t="s">
        <v>334</v>
      </c>
      <c r="C132" s="1459">
        <v>0.5</v>
      </c>
      <c r="D132" s="237" t="s">
        <v>666</v>
      </c>
      <c r="E132" s="886" t="s">
        <v>665</v>
      </c>
      <c r="F132" s="237">
        <v>0</v>
      </c>
      <c r="G132" s="886" t="s">
        <v>666</v>
      </c>
      <c r="H132" s="886" t="s">
        <v>678</v>
      </c>
      <c r="I132" s="237">
        <v>0</v>
      </c>
      <c r="J132" s="1460">
        <v>0.5</v>
      </c>
      <c r="K132" s="237">
        <v>0.5</v>
      </c>
      <c r="L132" s="237" t="s">
        <v>666</v>
      </c>
      <c r="M132" s="886" t="s">
        <v>665</v>
      </c>
      <c r="N132" s="237">
        <v>0</v>
      </c>
      <c r="O132" s="886" t="s">
        <v>666</v>
      </c>
      <c r="P132" s="886" t="s">
        <v>678</v>
      </c>
      <c r="Q132" s="237">
        <v>0</v>
      </c>
      <c r="R132" s="237">
        <v>0.5</v>
      </c>
      <c r="S132" s="887">
        <v>0.5</v>
      </c>
      <c r="T132" s="886" t="s">
        <v>666</v>
      </c>
      <c r="U132" s="886" t="s">
        <v>665</v>
      </c>
      <c r="V132" s="888">
        <v>0</v>
      </c>
      <c r="W132" s="886" t="s">
        <v>666</v>
      </c>
      <c r="X132" s="886" t="s">
        <v>678</v>
      </c>
      <c r="Y132" s="888">
        <v>0</v>
      </c>
      <c r="Z132" s="889">
        <v>0.5</v>
      </c>
      <c r="AA132" s="887">
        <v>0.5</v>
      </c>
      <c r="AB132" s="886" t="s">
        <v>666</v>
      </c>
      <c r="AC132" s="886" t="s">
        <v>665</v>
      </c>
      <c r="AD132" s="888">
        <v>0</v>
      </c>
      <c r="AE132" s="886" t="s">
        <v>666</v>
      </c>
      <c r="AF132" s="886" t="s">
        <v>678</v>
      </c>
      <c r="AG132" s="888">
        <v>0</v>
      </c>
      <c r="AH132" s="889">
        <v>0.5</v>
      </c>
      <c r="AI132" s="887">
        <v>0.5</v>
      </c>
      <c r="AJ132" s="886" t="s">
        <v>666</v>
      </c>
      <c r="AK132" s="886" t="s">
        <v>665</v>
      </c>
      <c r="AL132" s="888">
        <v>0</v>
      </c>
      <c r="AM132" s="886" t="s">
        <v>666</v>
      </c>
      <c r="AN132" s="886" t="s">
        <v>678</v>
      </c>
      <c r="AO132" s="888">
        <v>0</v>
      </c>
      <c r="AP132" s="889">
        <v>0.5</v>
      </c>
      <c r="AQ132" s="887">
        <v>0.5</v>
      </c>
      <c r="AR132" s="718" t="s">
        <v>666</v>
      </c>
      <c r="AS132" s="891" t="s">
        <v>665</v>
      </c>
      <c r="AT132" s="888">
        <v>0</v>
      </c>
      <c r="AU132" s="891" t="s">
        <v>666</v>
      </c>
      <c r="AV132" s="891" t="s">
        <v>678</v>
      </c>
      <c r="AW132" s="888">
        <v>0</v>
      </c>
      <c r="AX132" s="889">
        <v>0.5</v>
      </c>
      <c r="AY132" s="893">
        <v>0.5</v>
      </c>
      <c r="AZ132" s="894" t="s">
        <v>666</v>
      </c>
      <c r="BA132" s="894" t="s">
        <v>665</v>
      </c>
      <c r="BB132" s="893">
        <v>0</v>
      </c>
      <c r="BC132" s="894" t="s">
        <v>666</v>
      </c>
      <c r="BD132" s="894" t="s">
        <v>678</v>
      </c>
      <c r="BE132" s="893">
        <v>0</v>
      </c>
      <c r="BF132" s="1159">
        <f t="shared" si="6"/>
        <v>0.5</v>
      </c>
      <c r="BG132" s="1158"/>
      <c r="BH132" s="888">
        <v>0.5</v>
      </c>
      <c r="BI132" s="237" t="s">
        <v>666</v>
      </c>
      <c r="BJ132" s="197" t="s">
        <v>665</v>
      </c>
      <c r="BK132" s="888">
        <v>0</v>
      </c>
      <c r="BL132" s="237" t="s">
        <v>666</v>
      </c>
      <c r="BM132" s="886" t="s">
        <v>678</v>
      </c>
      <c r="BN132" s="888">
        <v>0</v>
      </c>
      <c r="BO132" s="1163">
        <f t="shared" si="7"/>
        <v>0.5</v>
      </c>
      <c r="BP132" s="888">
        <v>0.5</v>
      </c>
      <c r="BQ132" s="237" t="s">
        <v>666</v>
      </c>
      <c r="BR132" s="197" t="s">
        <v>665</v>
      </c>
      <c r="BS132" s="888">
        <v>0</v>
      </c>
      <c r="BT132" s="237" t="s">
        <v>666</v>
      </c>
      <c r="BU132" s="886" t="s">
        <v>678</v>
      </c>
      <c r="BV132" s="888">
        <v>0</v>
      </c>
      <c r="BW132" s="1163">
        <f t="shared" si="8"/>
        <v>0.5</v>
      </c>
      <c r="BX132" s="206"/>
      <c r="BY132" s="1235" t="str">
        <f>IF(VLOOKUP($A132,'EZ list'!$B$4:$H$460,4,FALSE)="","","Yes")</f>
        <v/>
      </c>
      <c r="BZ132" s="1236" t="s">
        <v>914</v>
      </c>
      <c r="CA132" s="1229">
        <v>0.64400000000000002</v>
      </c>
      <c r="CB132" s="1205" t="s">
        <v>1006</v>
      </c>
      <c r="CC132" s="1205" t="s">
        <v>666</v>
      </c>
      <c r="CD132" s="1205" t="s">
        <v>665</v>
      </c>
      <c r="CE132" s="1205">
        <v>0</v>
      </c>
      <c r="CF132" s="1205" t="s">
        <v>666</v>
      </c>
      <c r="CG132" s="1205" t="s">
        <v>678</v>
      </c>
      <c r="CH132" s="1205">
        <v>0</v>
      </c>
      <c r="CI132" s="1161"/>
    </row>
    <row r="133" spans="1:87" s="197" customFormat="1" ht="15.75" customHeight="1" x14ac:dyDescent="0.25">
      <c r="A133" s="886" t="s">
        <v>337</v>
      </c>
      <c r="B133" s="886" t="s">
        <v>336</v>
      </c>
      <c r="C133" s="1459">
        <v>0.3</v>
      </c>
      <c r="D133" s="237" t="s">
        <v>704</v>
      </c>
      <c r="E133" s="886" t="s">
        <v>703</v>
      </c>
      <c r="F133" s="237">
        <v>0.37</v>
      </c>
      <c r="G133" s="886" t="s">
        <v>666</v>
      </c>
      <c r="H133" s="886" t="s">
        <v>666</v>
      </c>
      <c r="I133" s="237">
        <v>0</v>
      </c>
      <c r="J133" s="1460">
        <v>0.66999999999999993</v>
      </c>
      <c r="K133" s="237">
        <v>0.3</v>
      </c>
      <c r="L133" s="237" t="s">
        <v>704</v>
      </c>
      <c r="M133" s="886" t="s">
        <v>703</v>
      </c>
      <c r="N133" s="237">
        <v>0.37</v>
      </c>
      <c r="O133" s="886" t="s">
        <v>666</v>
      </c>
      <c r="P133" s="886" t="s">
        <v>666</v>
      </c>
      <c r="Q133" s="237">
        <v>0</v>
      </c>
      <c r="R133" s="237">
        <v>0.66999999999999993</v>
      </c>
      <c r="S133" s="887">
        <v>0.3</v>
      </c>
      <c r="T133" s="886" t="s">
        <v>704</v>
      </c>
      <c r="U133" s="886" t="s">
        <v>703</v>
      </c>
      <c r="V133" s="888">
        <v>0.37</v>
      </c>
      <c r="W133" s="886" t="s">
        <v>666</v>
      </c>
      <c r="X133" s="886" t="s">
        <v>666</v>
      </c>
      <c r="Y133" s="888">
        <v>0</v>
      </c>
      <c r="Z133" s="889">
        <v>0.66999999999999993</v>
      </c>
      <c r="AA133" s="887">
        <v>0.3</v>
      </c>
      <c r="AB133" s="886" t="s">
        <v>704</v>
      </c>
      <c r="AC133" s="886" t="s">
        <v>703</v>
      </c>
      <c r="AD133" s="888">
        <v>0.37</v>
      </c>
      <c r="AE133" s="886" t="s">
        <v>666</v>
      </c>
      <c r="AF133" s="886" t="s">
        <v>666</v>
      </c>
      <c r="AG133" s="888">
        <v>0</v>
      </c>
      <c r="AH133" s="889">
        <v>0.66999999999999993</v>
      </c>
      <c r="AI133" s="887">
        <v>0.3</v>
      </c>
      <c r="AJ133" s="886" t="s">
        <v>704</v>
      </c>
      <c r="AK133" s="886" t="s">
        <v>703</v>
      </c>
      <c r="AL133" s="888">
        <v>0.37</v>
      </c>
      <c r="AM133" s="886" t="s">
        <v>666</v>
      </c>
      <c r="AN133" s="886" t="s">
        <v>666</v>
      </c>
      <c r="AO133" s="888">
        <v>0</v>
      </c>
      <c r="AP133" s="889">
        <v>0.66999999999999993</v>
      </c>
      <c r="AQ133" s="887">
        <v>0.48</v>
      </c>
      <c r="AR133" s="718" t="s">
        <v>704</v>
      </c>
      <c r="AS133" s="891" t="s">
        <v>703</v>
      </c>
      <c r="AT133" s="888">
        <v>0.27</v>
      </c>
      <c r="AU133" s="891" t="s">
        <v>666</v>
      </c>
      <c r="AV133" s="891" t="s">
        <v>666</v>
      </c>
      <c r="AW133" s="888">
        <v>0</v>
      </c>
      <c r="AX133" s="889">
        <v>0.75</v>
      </c>
      <c r="AY133" s="893">
        <v>0.64</v>
      </c>
      <c r="AZ133" s="894" t="s">
        <v>704</v>
      </c>
      <c r="BA133" s="894" t="s">
        <v>703</v>
      </c>
      <c r="BB133" s="893">
        <v>0.36</v>
      </c>
      <c r="BC133" s="894" t="s">
        <v>666</v>
      </c>
      <c r="BD133" s="894" t="s">
        <v>666</v>
      </c>
      <c r="BE133" s="893">
        <v>0</v>
      </c>
      <c r="BF133" s="1159">
        <f t="shared" si="6"/>
        <v>1</v>
      </c>
      <c r="BG133" s="1158"/>
      <c r="BH133" s="888">
        <v>0.3</v>
      </c>
      <c r="BI133" s="237" t="s">
        <v>704</v>
      </c>
      <c r="BJ133" s="197" t="s">
        <v>703</v>
      </c>
      <c r="BK133" s="888">
        <v>0.37</v>
      </c>
      <c r="BL133" s="237" t="s">
        <v>666</v>
      </c>
      <c r="BM133" s="886" t="s">
        <v>666</v>
      </c>
      <c r="BN133" s="888">
        <v>0</v>
      </c>
      <c r="BO133" s="1163">
        <f t="shared" si="7"/>
        <v>0.66999999999999993</v>
      </c>
      <c r="BP133" s="888">
        <v>0.3</v>
      </c>
      <c r="BQ133" s="237" t="s">
        <v>704</v>
      </c>
      <c r="BR133" s="197" t="s">
        <v>703</v>
      </c>
      <c r="BS133" s="888">
        <v>0.2</v>
      </c>
      <c r="BT133" s="237" t="s">
        <v>666</v>
      </c>
      <c r="BU133" s="886" t="s">
        <v>666</v>
      </c>
      <c r="BV133" s="888">
        <v>0</v>
      </c>
      <c r="BW133" s="1163">
        <f t="shared" si="8"/>
        <v>0.5</v>
      </c>
      <c r="BX133" s="206"/>
      <c r="BY133" s="1235" t="str">
        <f>IF(VLOOKUP($A133,'EZ list'!$B$4:$H$460,4,FALSE)="","","Yes")</f>
        <v/>
      </c>
      <c r="BZ133" s="1236" t="s">
        <v>914</v>
      </c>
      <c r="CA133" s="1229">
        <v>0.77400000000000002</v>
      </c>
      <c r="CB133" s="1205" t="s">
        <v>1006</v>
      </c>
      <c r="CC133" s="1205" t="s">
        <v>704</v>
      </c>
      <c r="CD133" s="1205" t="s">
        <v>703</v>
      </c>
      <c r="CE133" s="1205">
        <v>0.2</v>
      </c>
      <c r="CF133" s="1205" t="s">
        <v>666</v>
      </c>
      <c r="CG133" s="1205" t="s">
        <v>666</v>
      </c>
      <c r="CH133" s="1205">
        <v>0</v>
      </c>
      <c r="CI133" s="1161"/>
    </row>
    <row r="134" spans="1:87" s="197" customFormat="1" ht="15.75" customHeight="1" x14ac:dyDescent="0.25">
      <c r="A134" s="886" t="s">
        <v>339</v>
      </c>
      <c r="B134" s="886" t="s">
        <v>812</v>
      </c>
      <c r="C134" s="1459">
        <v>0.3</v>
      </c>
      <c r="D134" s="237" t="s">
        <v>704</v>
      </c>
      <c r="E134" s="886" t="s">
        <v>703</v>
      </c>
      <c r="F134" s="237">
        <v>0.37</v>
      </c>
      <c r="G134" s="886" t="s">
        <v>666</v>
      </c>
      <c r="H134" s="886" t="s">
        <v>666</v>
      </c>
      <c r="I134" s="237">
        <v>0</v>
      </c>
      <c r="J134" s="1460">
        <v>0.66999999999999993</v>
      </c>
      <c r="K134" s="237">
        <v>0.3</v>
      </c>
      <c r="L134" s="237" t="s">
        <v>704</v>
      </c>
      <c r="M134" s="886" t="s">
        <v>703</v>
      </c>
      <c r="N134" s="237">
        <v>0.37</v>
      </c>
      <c r="O134" s="886" t="s">
        <v>666</v>
      </c>
      <c r="P134" s="886" t="s">
        <v>666</v>
      </c>
      <c r="Q134" s="237">
        <v>0</v>
      </c>
      <c r="R134" s="237">
        <v>0.66999999999999993</v>
      </c>
      <c r="S134" s="887">
        <v>0.3</v>
      </c>
      <c r="T134" s="886" t="s">
        <v>704</v>
      </c>
      <c r="U134" s="886" t="s">
        <v>703</v>
      </c>
      <c r="V134" s="888">
        <v>0.37</v>
      </c>
      <c r="W134" s="886" t="s">
        <v>666</v>
      </c>
      <c r="X134" s="886" t="s">
        <v>666</v>
      </c>
      <c r="Y134" s="888">
        <v>0</v>
      </c>
      <c r="Z134" s="889">
        <v>0.66999999999999993</v>
      </c>
      <c r="AA134" s="887">
        <v>0.3</v>
      </c>
      <c r="AB134" s="886" t="s">
        <v>704</v>
      </c>
      <c r="AC134" s="886" t="s">
        <v>703</v>
      </c>
      <c r="AD134" s="888">
        <v>0.37</v>
      </c>
      <c r="AE134" s="886" t="s">
        <v>666</v>
      </c>
      <c r="AF134" s="886" t="s">
        <v>666</v>
      </c>
      <c r="AG134" s="888">
        <v>0</v>
      </c>
      <c r="AH134" s="889">
        <v>0.66999999999999993</v>
      </c>
      <c r="AI134" s="887">
        <v>0.3</v>
      </c>
      <c r="AJ134" s="886" t="s">
        <v>704</v>
      </c>
      <c r="AK134" s="886" t="s">
        <v>703</v>
      </c>
      <c r="AL134" s="888">
        <v>0.37</v>
      </c>
      <c r="AM134" s="886" t="s">
        <v>666</v>
      </c>
      <c r="AN134" s="886" t="s">
        <v>666</v>
      </c>
      <c r="AO134" s="888">
        <v>0</v>
      </c>
      <c r="AP134" s="889">
        <v>0.66999999999999993</v>
      </c>
      <c r="AQ134" s="887">
        <v>0.48</v>
      </c>
      <c r="AR134" s="718" t="s">
        <v>704</v>
      </c>
      <c r="AS134" s="891" t="s">
        <v>703</v>
      </c>
      <c r="AT134" s="888">
        <v>0.27</v>
      </c>
      <c r="AU134" s="891" t="s">
        <v>666</v>
      </c>
      <c r="AV134" s="891" t="s">
        <v>666</v>
      </c>
      <c r="AW134" s="888">
        <v>0</v>
      </c>
      <c r="AX134" s="889">
        <v>0.75</v>
      </c>
      <c r="AY134" s="893">
        <v>0.64</v>
      </c>
      <c r="AZ134" s="894" t="s">
        <v>704</v>
      </c>
      <c r="BA134" s="894" t="s">
        <v>703</v>
      </c>
      <c r="BB134" s="893">
        <v>0.36</v>
      </c>
      <c r="BC134" s="894" t="s">
        <v>666</v>
      </c>
      <c r="BD134" s="894" t="s">
        <v>666</v>
      </c>
      <c r="BE134" s="893">
        <v>0</v>
      </c>
      <c r="BF134" s="1159">
        <f t="shared" si="6"/>
        <v>1</v>
      </c>
      <c r="BG134" s="1158"/>
      <c r="BH134" s="888">
        <v>0.3</v>
      </c>
      <c r="BI134" s="237" t="s">
        <v>704</v>
      </c>
      <c r="BJ134" s="197" t="s">
        <v>703</v>
      </c>
      <c r="BK134" s="888">
        <v>0.37</v>
      </c>
      <c r="BL134" s="237" t="s">
        <v>666</v>
      </c>
      <c r="BM134" s="886" t="s">
        <v>666</v>
      </c>
      <c r="BN134" s="888">
        <v>0</v>
      </c>
      <c r="BO134" s="1163">
        <f t="shared" si="7"/>
        <v>0.66999999999999993</v>
      </c>
      <c r="BP134" s="888">
        <v>0.3</v>
      </c>
      <c r="BQ134" s="237" t="s">
        <v>704</v>
      </c>
      <c r="BR134" s="197" t="s">
        <v>703</v>
      </c>
      <c r="BS134" s="888">
        <v>0.2</v>
      </c>
      <c r="BT134" s="237" t="s">
        <v>666</v>
      </c>
      <c r="BU134" s="886" t="s">
        <v>666</v>
      </c>
      <c r="BV134" s="888">
        <v>0</v>
      </c>
      <c r="BW134" s="1163">
        <f t="shared" si="8"/>
        <v>0.5</v>
      </c>
      <c r="BX134" s="206"/>
      <c r="BY134" s="1235" t="str">
        <f>IF(VLOOKUP($A134,'EZ list'!$B$4:$H$460,4,FALSE)="","","Yes")</f>
        <v/>
      </c>
      <c r="BZ134" s="1236" t="s">
        <v>914</v>
      </c>
      <c r="CA134" s="1229">
        <v>0.80600000000000005</v>
      </c>
      <c r="CB134" s="1205" t="s">
        <v>1006</v>
      </c>
      <c r="CC134" s="1205" t="s">
        <v>704</v>
      </c>
      <c r="CD134" s="1205" t="s">
        <v>703</v>
      </c>
      <c r="CE134" s="1205">
        <v>0.2</v>
      </c>
      <c r="CF134" s="1205" t="s">
        <v>666</v>
      </c>
      <c r="CG134" s="1205" t="s">
        <v>666</v>
      </c>
      <c r="CH134" s="1205">
        <v>0</v>
      </c>
      <c r="CI134" s="1161"/>
    </row>
    <row r="135" spans="1:87" s="197" customFormat="1" ht="15.75" customHeight="1" x14ac:dyDescent="0.25">
      <c r="A135" s="886" t="s">
        <v>340</v>
      </c>
      <c r="B135" s="886" t="s">
        <v>811</v>
      </c>
      <c r="C135" s="1459">
        <v>0.4</v>
      </c>
      <c r="D135" s="237" t="s">
        <v>762</v>
      </c>
      <c r="E135" s="886" t="s">
        <v>761</v>
      </c>
      <c r="F135" s="237">
        <v>0.1</v>
      </c>
      <c r="G135" s="886" t="s">
        <v>666</v>
      </c>
      <c r="H135" s="886" t="s">
        <v>678</v>
      </c>
      <c r="I135" s="237">
        <v>0</v>
      </c>
      <c r="J135" s="1460">
        <v>0.5</v>
      </c>
      <c r="K135" s="237">
        <v>0.4</v>
      </c>
      <c r="L135" s="237" t="s">
        <v>762</v>
      </c>
      <c r="M135" s="886" t="s">
        <v>761</v>
      </c>
      <c r="N135" s="237">
        <v>0.1</v>
      </c>
      <c r="O135" s="886" t="s">
        <v>666</v>
      </c>
      <c r="P135" s="886" t="s">
        <v>678</v>
      </c>
      <c r="Q135" s="237">
        <v>0</v>
      </c>
      <c r="R135" s="237">
        <v>0.5</v>
      </c>
      <c r="S135" s="887">
        <v>0.4</v>
      </c>
      <c r="T135" s="886" t="s">
        <v>762</v>
      </c>
      <c r="U135" s="886" t="s">
        <v>761</v>
      </c>
      <c r="V135" s="888">
        <v>0.1</v>
      </c>
      <c r="W135" s="886" t="s">
        <v>666</v>
      </c>
      <c r="X135" s="886" t="s">
        <v>678</v>
      </c>
      <c r="Y135" s="888">
        <v>0</v>
      </c>
      <c r="Z135" s="889">
        <v>0.5</v>
      </c>
      <c r="AA135" s="887">
        <v>0.4</v>
      </c>
      <c r="AB135" s="886" t="s">
        <v>762</v>
      </c>
      <c r="AC135" s="886" t="s">
        <v>761</v>
      </c>
      <c r="AD135" s="888">
        <v>0.1</v>
      </c>
      <c r="AE135" s="886" t="s">
        <v>666</v>
      </c>
      <c r="AF135" s="886" t="s">
        <v>678</v>
      </c>
      <c r="AG135" s="888">
        <v>0</v>
      </c>
      <c r="AH135" s="889">
        <v>0.5</v>
      </c>
      <c r="AI135" s="887">
        <v>0.4</v>
      </c>
      <c r="AJ135" s="886" t="s">
        <v>762</v>
      </c>
      <c r="AK135" s="886" t="s">
        <v>761</v>
      </c>
      <c r="AL135" s="888">
        <v>0.1</v>
      </c>
      <c r="AM135" s="886" t="s">
        <v>666</v>
      </c>
      <c r="AN135" s="886" t="s">
        <v>678</v>
      </c>
      <c r="AO135" s="888">
        <v>0</v>
      </c>
      <c r="AP135" s="889">
        <v>0.5</v>
      </c>
      <c r="AQ135" s="887">
        <v>0.42499999999999999</v>
      </c>
      <c r="AR135" s="718" t="s">
        <v>762</v>
      </c>
      <c r="AS135" s="891" t="s">
        <v>761</v>
      </c>
      <c r="AT135" s="888">
        <v>0.32500000000000001</v>
      </c>
      <c r="AU135" s="891" t="s">
        <v>666</v>
      </c>
      <c r="AV135" s="891" t="s">
        <v>678</v>
      </c>
      <c r="AW135" s="888">
        <v>0</v>
      </c>
      <c r="AX135" s="889">
        <v>0.75</v>
      </c>
      <c r="AY135" s="893">
        <v>0.4</v>
      </c>
      <c r="AZ135" s="894" t="s">
        <v>762</v>
      </c>
      <c r="BA135" s="894" t="s">
        <v>761</v>
      </c>
      <c r="BB135" s="893">
        <v>0.1</v>
      </c>
      <c r="BC135" s="894" t="s">
        <v>666</v>
      </c>
      <c r="BD135" s="894" t="s">
        <v>678</v>
      </c>
      <c r="BE135" s="893">
        <v>0</v>
      </c>
      <c r="BF135" s="1159">
        <f t="shared" si="6"/>
        <v>0.5</v>
      </c>
      <c r="BG135" s="1158"/>
      <c r="BH135" s="888">
        <v>0.4</v>
      </c>
      <c r="BI135" s="237" t="s">
        <v>762</v>
      </c>
      <c r="BJ135" s="197" t="s">
        <v>761</v>
      </c>
      <c r="BK135" s="888">
        <v>0.1</v>
      </c>
      <c r="BL135" s="237" t="s">
        <v>666</v>
      </c>
      <c r="BM135" s="886" t="s">
        <v>678</v>
      </c>
      <c r="BN135" s="888">
        <v>0</v>
      </c>
      <c r="BO135" s="1163">
        <f t="shared" si="7"/>
        <v>0.5</v>
      </c>
      <c r="BP135" s="888">
        <v>0.4</v>
      </c>
      <c r="BQ135" s="237" t="s">
        <v>762</v>
      </c>
      <c r="BR135" s="197" t="s">
        <v>761</v>
      </c>
      <c r="BS135" s="888">
        <v>0.1</v>
      </c>
      <c r="BT135" s="237" t="s">
        <v>666</v>
      </c>
      <c r="BU135" s="886" t="s">
        <v>678</v>
      </c>
      <c r="BV135" s="888">
        <v>0</v>
      </c>
      <c r="BW135" s="1163">
        <f t="shared" si="8"/>
        <v>0.5</v>
      </c>
      <c r="BX135" s="206"/>
      <c r="BY135" s="1235" t="str">
        <f>IF(VLOOKUP($A135,'EZ list'!$B$4:$H$460,4,FALSE)="","","Yes")</f>
        <v>Yes</v>
      </c>
      <c r="BZ135" s="1236" t="s">
        <v>913</v>
      </c>
      <c r="CA135" s="1229">
        <v>0.66100000000000003</v>
      </c>
      <c r="CB135" s="1205" t="s">
        <v>1006</v>
      </c>
      <c r="CC135" s="1205" t="s">
        <v>762</v>
      </c>
      <c r="CD135" s="1205" t="s">
        <v>761</v>
      </c>
      <c r="CE135" s="1205">
        <v>0.6</v>
      </c>
      <c r="CF135" s="1205" t="s">
        <v>666</v>
      </c>
      <c r="CG135" s="1205" t="s">
        <v>678</v>
      </c>
      <c r="CH135" s="1205">
        <v>0</v>
      </c>
      <c r="CI135" s="1161"/>
    </row>
    <row r="136" spans="1:87" s="197" customFormat="1" ht="15" x14ac:dyDescent="0.25">
      <c r="A136" s="886" t="s">
        <v>342</v>
      </c>
      <c r="B136" s="886" t="s">
        <v>810</v>
      </c>
      <c r="C136" s="1459">
        <v>0.49</v>
      </c>
      <c r="D136" s="237" t="s">
        <v>666</v>
      </c>
      <c r="E136" s="886" t="s">
        <v>665</v>
      </c>
      <c r="F136" s="237">
        <v>0</v>
      </c>
      <c r="G136" s="886" t="s">
        <v>798</v>
      </c>
      <c r="H136" s="886" t="s">
        <v>797</v>
      </c>
      <c r="I136" s="237">
        <v>0.01</v>
      </c>
      <c r="J136" s="1460">
        <v>0.5</v>
      </c>
      <c r="K136" s="237">
        <v>0.49</v>
      </c>
      <c r="L136" s="237" t="s">
        <v>666</v>
      </c>
      <c r="M136" s="886" t="s">
        <v>665</v>
      </c>
      <c r="N136" s="237">
        <v>0</v>
      </c>
      <c r="O136" s="886" t="s">
        <v>798</v>
      </c>
      <c r="P136" s="886" t="s">
        <v>797</v>
      </c>
      <c r="Q136" s="237">
        <v>0.01</v>
      </c>
      <c r="R136" s="237">
        <v>0.5</v>
      </c>
      <c r="S136" s="887">
        <v>0.49</v>
      </c>
      <c r="T136" s="886" t="s">
        <v>666</v>
      </c>
      <c r="U136" s="886" t="s">
        <v>665</v>
      </c>
      <c r="V136" s="888">
        <v>0</v>
      </c>
      <c r="W136" s="886" t="s">
        <v>798</v>
      </c>
      <c r="X136" s="886" t="s">
        <v>797</v>
      </c>
      <c r="Y136" s="888">
        <v>0.01</v>
      </c>
      <c r="Z136" s="889">
        <v>0.5</v>
      </c>
      <c r="AA136" s="887">
        <v>0.49</v>
      </c>
      <c r="AB136" s="886" t="s">
        <v>666</v>
      </c>
      <c r="AC136" s="886" t="s">
        <v>665</v>
      </c>
      <c r="AD136" s="888">
        <v>0</v>
      </c>
      <c r="AE136" s="886" t="s">
        <v>798</v>
      </c>
      <c r="AF136" s="886" t="s">
        <v>797</v>
      </c>
      <c r="AG136" s="888">
        <v>0.01</v>
      </c>
      <c r="AH136" s="889">
        <v>0.5</v>
      </c>
      <c r="AI136" s="887">
        <v>0.49</v>
      </c>
      <c r="AJ136" s="886" t="s">
        <v>666</v>
      </c>
      <c r="AK136" s="886" t="s">
        <v>665</v>
      </c>
      <c r="AL136" s="888">
        <v>0</v>
      </c>
      <c r="AM136" s="886" t="s">
        <v>798</v>
      </c>
      <c r="AN136" s="886" t="s">
        <v>797</v>
      </c>
      <c r="AO136" s="888">
        <v>0.01</v>
      </c>
      <c r="AP136" s="889">
        <v>0.5</v>
      </c>
      <c r="AQ136" s="887">
        <v>0.49</v>
      </c>
      <c r="AR136" s="718" t="s">
        <v>666</v>
      </c>
      <c r="AS136" s="891" t="s">
        <v>665</v>
      </c>
      <c r="AT136" s="888">
        <v>0</v>
      </c>
      <c r="AU136" s="891" t="s">
        <v>798</v>
      </c>
      <c r="AV136" s="891" t="s">
        <v>797</v>
      </c>
      <c r="AW136" s="888">
        <v>0.01</v>
      </c>
      <c r="AX136" s="889">
        <v>0.5</v>
      </c>
      <c r="AY136" s="893">
        <v>0.49</v>
      </c>
      <c r="AZ136" s="894" t="s">
        <v>666</v>
      </c>
      <c r="BA136" s="894" t="s">
        <v>665</v>
      </c>
      <c r="BB136" s="893">
        <v>0</v>
      </c>
      <c r="BC136" s="894" t="s">
        <v>798</v>
      </c>
      <c r="BD136" s="894" t="s">
        <v>797</v>
      </c>
      <c r="BE136" s="893">
        <v>0.01</v>
      </c>
      <c r="BF136" s="1159">
        <f t="shared" si="6"/>
        <v>0.5</v>
      </c>
      <c r="BG136" s="1158"/>
      <c r="BH136" s="888">
        <v>0.49</v>
      </c>
      <c r="BI136" s="237" t="s">
        <v>666</v>
      </c>
      <c r="BJ136" s="197" t="s">
        <v>665</v>
      </c>
      <c r="BK136" s="888">
        <v>0</v>
      </c>
      <c r="BL136" s="237" t="s">
        <v>798</v>
      </c>
      <c r="BM136" s="886" t="s">
        <v>797</v>
      </c>
      <c r="BN136" s="888">
        <v>0.01</v>
      </c>
      <c r="BO136" s="1163">
        <f t="shared" si="7"/>
        <v>0.5</v>
      </c>
      <c r="BP136" s="888">
        <v>0.49</v>
      </c>
      <c r="BQ136" s="237" t="s">
        <v>666</v>
      </c>
      <c r="BR136" s="197" t="s">
        <v>665</v>
      </c>
      <c r="BS136" s="888">
        <v>0</v>
      </c>
      <c r="BT136" s="237" t="s">
        <v>798</v>
      </c>
      <c r="BU136" s="886" t="s">
        <v>797</v>
      </c>
      <c r="BV136" s="888">
        <v>0.01</v>
      </c>
      <c r="BW136" s="1163">
        <f t="shared" si="8"/>
        <v>0.5</v>
      </c>
      <c r="BX136" s="206"/>
      <c r="BY136" s="1235" t="str">
        <f>IF(VLOOKUP($A136,'EZ list'!$B$4:$H$460,4,FALSE)="","","Yes")</f>
        <v>Yes</v>
      </c>
      <c r="BZ136" s="1236" t="s">
        <v>914</v>
      </c>
      <c r="CA136" s="1229">
        <v>0.67300000000000004</v>
      </c>
      <c r="CB136" s="1205" t="s">
        <v>1006</v>
      </c>
      <c r="CC136" s="1205" t="s">
        <v>666</v>
      </c>
      <c r="CD136" s="1205" t="s">
        <v>665</v>
      </c>
      <c r="CE136" s="1205">
        <v>0</v>
      </c>
      <c r="CF136" s="1205" t="s">
        <v>798</v>
      </c>
      <c r="CG136" s="1205" t="s">
        <v>797</v>
      </c>
      <c r="CH136" s="1205">
        <v>0.01</v>
      </c>
      <c r="CI136" s="1161"/>
    </row>
    <row r="137" spans="1:87" s="197" customFormat="1" ht="15.75" customHeight="1" x14ac:dyDescent="0.25">
      <c r="A137" s="886" t="s">
        <v>344</v>
      </c>
      <c r="B137" s="886" t="s">
        <v>809</v>
      </c>
      <c r="C137" s="1459">
        <v>0.3</v>
      </c>
      <c r="D137" s="237" t="s">
        <v>704</v>
      </c>
      <c r="E137" s="886" t="s">
        <v>703</v>
      </c>
      <c r="F137" s="237">
        <v>0.37</v>
      </c>
      <c r="G137" s="886" t="s">
        <v>666</v>
      </c>
      <c r="H137" s="886" t="s">
        <v>666</v>
      </c>
      <c r="I137" s="237">
        <v>0</v>
      </c>
      <c r="J137" s="1460">
        <v>0.66999999999999993</v>
      </c>
      <c r="K137" s="237">
        <v>0.3</v>
      </c>
      <c r="L137" s="237" t="s">
        <v>704</v>
      </c>
      <c r="M137" s="886" t="s">
        <v>703</v>
      </c>
      <c r="N137" s="237">
        <v>0.37</v>
      </c>
      <c r="O137" s="886" t="s">
        <v>666</v>
      </c>
      <c r="P137" s="886" t="s">
        <v>666</v>
      </c>
      <c r="Q137" s="237">
        <v>0</v>
      </c>
      <c r="R137" s="237">
        <v>0.66999999999999993</v>
      </c>
      <c r="S137" s="887">
        <v>0.3</v>
      </c>
      <c r="T137" s="886" t="s">
        <v>704</v>
      </c>
      <c r="U137" s="886" t="s">
        <v>703</v>
      </c>
      <c r="V137" s="888">
        <v>0.37</v>
      </c>
      <c r="W137" s="886" t="s">
        <v>666</v>
      </c>
      <c r="X137" s="886" t="s">
        <v>666</v>
      </c>
      <c r="Y137" s="888">
        <v>0</v>
      </c>
      <c r="Z137" s="889">
        <v>0.66999999999999993</v>
      </c>
      <c r="AA137" s="887">
        <v>0.3</v>
      </c>
      <c r="AB137" s="886" t="s">
        <v>704</v>
      </c>
      <c r="AC137" s="886" t="s">
        <v>703</v>
      </c>
      <c r="AD137" s="888">
        <v>0.37</v>
      </c>
      <c r="AE137" s="886" t="s">
        <v>666</v>
      </c>
      <c r="AF137" s="886" t="s">
        <v>666</v>
      </c>
      <c r="AG137" s="888">
        <v>0</v>
      </c>
      <c r="AH137" s="889">
        <v>0.66999999999999993</v>
      </c>
      <c r="AI137" s="887">
        <v>0.3</v>
      </c>
      <c r="AJ137" s="886" t="s">
        <v>704</v>
      </c>
      <c r="AK137" s="886" t="s">
        <v>703</v>
      </c>
      <c r="AL137" s="888">
        <v>0.37</v>
      </c>
      <c r="AM137" s="886" t="s">
        <v>666</v>
      </c>
      <c r="AN137" s="886" t="s">
        <v>666</v>
      </c>
      <c r="AO137" s="888">
        <v>0</v>
      </c>
      <c r="AP137" s="889">
        <v>0.66999999999999993</v>
      </c>
      <c r="AQ137" s="887">
        <v>0.48</v>
      </c>
      <c r="AR137" s="718" t="s">
        <v>704</v>
      </c>
      <c r="AS137" s="891" t="s">
        <v>703</v>
      </c>
      <c r="AT137" s="888">
        <v>0.27</v>
      </c>
      <c r="AU137" s="891" t="s">
        <v>666</v>
      </c>
      <c r="AV137" s="891" t="s">
        <v>666</v>
      </c>
      <c r="AW137" s="888">
        <v>0</v>
      </c>
      <c r="AX137" s="889">
        <v>0.75</v>
      </c>
      <c r="AY137" s="893">
        <v>0.64</v>
      </c>
      <c r="AZ137" s="894" t="s">
        <v>704</v>
      </c>
      <c r="BA137" s="894" t="s">
        <v>703</v>
      </c>
      <c r="BB137" s="893">
        <v>0.36</v>
      </c>
      <c r="BC137" s="894" t="s">
        <v>666</v>
      </c>
      <c r="BD137" s="894" t="s">
        <v>666</v>
      </c>
      <c r="BE137" s="893">
        <v>0</v>
      </c>
      <c r="BF137" s="1159">
        <f t="shared" si="6"/>
        <v>1</v>
      </c>
      <c r="BG137" s="1158"/>
      <c r="BH137" s="888">
        <v>0.3</v>
      </c>
      <c r="BI137" s="237" t="s">
        <v>704</v>
      </c>
      <c r="BJ137" s="197" t="s">
        <v>703</v>
      </c>
      <c r="BK137" s="888">
        <v>0.37</v>
      </c>
      <c r="BL137" s="237" t="s">
        <v>666</v>
      </c>
      <c r="BM137" s="886" t="s">
        <v>666</v>
      </c>
      <c r="BN137" s="888">
        <v>0</v>
      </c>
      <c r="BO137" s="1163">
        <f t="shared" si="7"/>
        <v>0.66999999999999993</v>
      </c>
      <c r="BP137" s="888">
        <v>0.3</v>
      </c>
      <c r="BQ137" s="237" t="s">
        <v>704</v>
      </c>
      <c r="BR137" s="197" t="s">
        <v>703</v>
      </c>
      <c r="BS137" s="888">
        <v>0.2</v>
      </c>
      <c r="BT137" s="237" t="s">
        <v>666</v>
      </c>
      <c r="BU137" s="886" t="s">
        <v>666</v>
      </c>
      <c r="BV137" s="888">
        <v>0</v>
      </c>
      <c r="BW137" s="1163">
        <f t="shared" si="8"/>
        <v>0.5</v>
      </c>
      <c r="BX137" s="206"/>
      <c r="BY137" s="1235" t="str">
        <f>IF(VLOOKUP($A137,'EZ list'!$B$4:$H$460,4,FALSE)="","","Yes")</f>
        <v/>
      </c>
      <c r="BZ137" s="1236" t="s">
        <v>914</v>
      </c>
      <c r="CA137" s="1229">
        <v>0.74099999999999999</v>
      </c>
      <c r="CB137" s="1205" t="s">
        <v>1006</v>
      </c>
      <c r="CC137" s="1205" t="s">
        <v>704</v>
      </c>
      <c r="CD137" s="1205" t="s">
        <v>703</v>
      </c>
      <c r="CE137" s="1205">
        <v>0.2</v>
      </c>
      <c r="CF137" s="1205" t="s">
        <v>666</v>
      </c>
      <c r="CG137" s="1205" t="s">
        <v>666</v>
      </c>
      <c r="CH137" s="1205">
        <v>0</v>
      </c>
      <c r="CI137" s="1161"/>
    </row>
    <row r="138" spans="1:87" s="197" customFormat="1" ht="15.75" customHeight="1" x14ac:dyDescent="0.25">
      <c r="A138" s="886" t="s">
        <v>346</v>
      </c>
      <c r="B138" s="886" t="s">
        <v>345</v>
      </c>
      <c r="C138" s="1459">
        <v>0.49</v>
      </c>
      <c r="D138" s="237" t="s">
        <v>666</v>
      </c>
      <c r="E138" s="886" t="s">
        <v>683</v>
      </c>
      <c r="F138" s="237">
        <v>0</v>
      </c>
      <c r="G138" s="886" t="s">
        <v>731</v>
      </c>
      <c r="H138" s="886" t="s">
        <v>730</v>
      </c>
      <c r="I138" s="237">
        <v>0.01</v>
      </c>
      <c r="J138" s="1460">
        <v>0.5</v>
      </c>
      <c r="K138" s="237">
        <v>0.49</v>
      </c>
      <c r="L138" s="237" t="s">
        <v>666</v>
      </c>
      <c r="M138" s="886" t="s">
        <v>683</v>
      </c>
      <c r="N138" s="237">
        <v>0</v>
      </c>
      <c r="O138" s="886" t="s">
        <v>731</v>
      </c>
      <c r="P138" s="886" t="s">
        <v>730</v>
      </c>
      <c r="Q138" s="237">
        <v>0.01</v>
      </c>
      <c r="R138" s="237">
        <v>0.5</v>
      </c>
      <c r="S138" s="887">
        <v>0.49</v>
      </c>
      <c r="T138" s="886" t="s">
        <v>666</v>
      </c>
      <c r="U138" s="886" t="s">
        <v>683</v>
      </c>
      <c r="V138" s="888">
        <v>0</v>
      </c>
      <c r="W138" s="886" t="s">
        <v>731</v>
      </c>
      <c r="X138" s="886" t="s">
        <v>730</v>
      </c>
      <c r="Y138" s="888">
        <v>0.01</v>
      </c>
      <c r="Z138" s="889">
        <v>0.5</v>
      </c>
      <c r="AA138" s="887">
        <v>0.49</v>
      </c>
      <c r="AB138" s="886" t="s">
        <v>666</v>
      </c>
      <c r="AC138" s="886" t="s">
        <v>683</v>
      </c>
      <c r="AD138" s="888">
        <v>0</v>
      </c>
      <c r="AE138" s="886" t="s">
        <v>731</v>
      </c>
      <c r="AF138" s="886" t="s">
        <v>730</v>
      </c>
      <c r="AG138" s="888">
        <v>0.01</v>
      </c>
      <c r="AH138" s="889">
        <v>0.5</v>
      </c>
      <c r="AI138" s="887">
        <v>0.49</v>
      </c>
      <c r="AJ138" s="886" t="s">
        <v>666</v>
      </c>
      <c r="AK138" s="886" t="s">
        <v>683</v>
      </c>
      <c r="AL138" s="888">
        <v>0</v>
      </c>
      <c r="AM138" s="886" t="s">
        <v>731</v>
      </c>
      <c r="AN138" s="886" t="s">
        <v>730</v>
      </c>
      <c r="AO138" s="888">
        <v>0.01</v>
      </c>
      <c r="AP138" s="889">
        <v>0.5</v>
      </c>
      <c r="AQ138" s="887">
        <v>0.74</v>
      </c>
      <c r="AR138" s="718" t="s">
        <v>666</v>
      </c>
      <c r="AS138" s="891" t="s">
        <v>683</v>
      </c>
      <c r="AT138" s="888">
        <v>0</v>
      </c>
      <c r="AU138" s="891" t="s">
        <v>731</v>
      </c>
      <c r="AV138" s="891" t="s">
        <v>730</v>
      </c>
      <c r="AW138" s="888">
        <v>0.01</v>
      </c>
      <c r="AX138" s="889">
        <v>0.75</v>
      </c>
      <c r="AY138" s="893">
        <v>0.99</v>
      </c>
      <c r="AZ138" s="894" t="s">
        <v>666</v>
      </c>
      <c r="BA138" s="894" t="s">
        <v>683</v>
      </c>
      <c r="BB138" s="893">
        <v>0</v>
      </c>
      <c r="BC138" s="894" t="s">
        <v>731</v>
      </c>
      <c r="BD138" s="894" t="s">
        <v>730</v>
      </c>
      <c r="BE138" s="893">
        <v>0.01</v>
      </c>
      <c r="BF138" s="1159">
        <f t="shared" si="6"/>
        <v>1</v>
      </c>
      <c r="BG138" s="1158"/>
      <c r="BH138" s="888">
        <v>0.49</v>
      </c>
      <c r="BI138" s="237" t="s">
        <v>666</v>
      </c>
      <c r="BJ138" s="197" t="s">
        <v>683</v>
      </c>
      <c r="BK138" s="888">
        <v>0</v>
      </c>
      <c r="BL138" s="237" t="s">
        <v>731</v>
      </c>
      <c r="BM138" s="886" t="s">
        <v>730</v>
      </c>
      <c r="BN138" s="888">
        <v>0.01</v>
      </c>
      <c r="BO138" s="1163">
        <f t="shared" si="7"/>
        <v>0.5</v>
      </c>
      <c r="BP138" s="888">
        <v>0.49</v>
      </c>
      <c r="BQ138" s="237" t="s">
        <v>666</v>
      </c>
      <c r="BR138" s="197" t="s">
        <v>683</v>
      </c>
      <c r="BS138" s="888">
        <v>0</v>
      </c>
      <c r="BT138" s="237" t="s">
        <v>731</v>
      </c>
      <c r="BU138" s="886" t="s">
        <v>730</v>
      </c>
      <c r="BV138" s="888">
        <v>0.01</v>
      </c>
      <c r="BW138" s="1163">
        <f t="shared" si="8"/>
        <v>0.5</v>
      </c>
      <c r="BX138" s="206"/>
      <c r="BY138" s="1235" t="str">
        <f>IF(VLOOKUP($A138,'EZ list'!$B$4:$H$460,4,FALSE)="","","Yes")</f>
        <v>Yes</v>
      </c>
      <c r="BZ138" s="1236" t="s">
        <v>914</v>
      </c>
      <c r="CA138" s="1229">
        <v>0.65300000000000002</v>
      </c>
      <c r="CB138" s="1205" t="s">
        <v>1006</v>
      </c>
      <c r="CC138" s="1205" t="s">
        <v>666</v>
      </c>
      <c r="CD138" s="1205" t="s">
        <v>683</v>
      </c>
      <c r="CE138" s="1205">
        <v>0</v>
      </c>
      <c r="CF138" s="1205" t="s">
        <v>731</v>
      </c>
      <c r="CG138" s="1205" t="s">
        <v>730</v>
      </c>
      <c r="CH138" s="1205">
        <v>0.01</v>
      </c>
      <c r="CI138" s="1161"/>
    </row>
    <row r="139" spans="1:87" s="197" customFormat="1" ht="15.75" customHeight="1" x14ac:dyDescent="0.25">
      <c r="A139" s="886" t="s">
        <v>348</v>
      </c>
      <c r="B139" s="886" t="s">
        <v>347</v>
      </c>
      <c r="C139" s="1459">
        <v>0.99</v>
      </c>
      <c r="D139" s="237" t="s">
        <v>666</v>
      </c>
      <c r="E139" s="886" t="s">
        <v>683</v>
      </c>
      <c r="F139" s="237">
        <v>0</v>
      </c>
      <c r="G139" s="886" t="s">
        <v>690</v>
      </c>
      <c r="H139" s="886" t="s">
        <v>689</v>
      </c>
      <c r="I139" s="237">
        <v>0.01</v>
      </c>
      <c r="J139" s="1460">
        <v>1</v>
      </c>
      <c r="K139" s="237">
        <v>0.99</v>
      </c>
      <c r="L139" s="237" t="s">
        <v>666</v>
      </c>
      <c r="M139" s="886" t="s">
        <v>683</v>
      </c>
      <c r="N139" s="237">
        <v>0</v>
      </c>
      <c r="O139" s="886" t="s">
        <v>690</v>
      </c>
      <c r="P139" s="886" t="s">
        <v>689</v>
      </c>
      <c r="Q139" s="237">
        <v>0.01</v>
      </c>
      <c r="R139" s="237">
        <v>1</v>
      </c>
      <c r="S139" s="887">
        <v>0.99</v>
      </c>
      <c r="T139" s="886" t="s">
        <v>666</v>
      </c>
      <c r="U139" s="886" t="s">
        <v>683</v>
      </c>
      <c r="V139" s="888">
        <v>0</v>
      </c>
      <c r="W139" s="886" t="s">
        <v>690</v>
      </c>
      <c r="X139" s="886" t="s">
        <v>689</v>
      </c>
      <c r="Y139" s="888">
        <v>0.01</v>
      </c>
      <c r="Z139" s="889">
        <v>1</v>
      </c>
      <c r="AA139" s="887">
        <v>0.99</v>
      </c>
      <c r="AB139" s="886" t="s">
        <v>666</v>
      </c>
      <c r="AC139" s="886" t="s">
        <v>683</v>
      </c>
      <c r="AD139" s="888">
        <v>0</v>
      </c>
      <c r="AE139" s="886" t="s">
        <v>690</v>
      </c>
      <c r="AF139" s="886" t="s">
        <v>689</v>
      </c>
      <c r="AG139" s="888">
        <v>0.01</v>
      </c>
      <c r="AH139" s="889">
        <v>1</v>
      </c>
      <c r="AI139" s="887">
        <v>0.99</v>
      </c>
      <c r="AJ139" s="886" t="s">
        <v>666</v>
      </c>
      <c r="AK139" s="886" t="s">
        <v>683</v>
      </c>
      <c r="AL139" s="888">
        <v>0</v>
      </c>
      <c r="AM139" s="886" t="s">
        <v>690</v>
      </c>
      <c r="AN139" s="886" t="s">
        <v>689</v>
      </c>
      <c r="AO139" s="888">
        <v>0.01</v>
      </c>
      <c r="AP139" s="889">
        <v>1</v>
      </c>
      <c r="AQ139" s="887">
        <v>0.99</v>
      </c>
      <c r="AR139" s="718" t="s">
        <v>666</v>
      </c>
      <c r="AS139" s="891" t="s">
        <v>683</v>
      </c>
      <c r="AT139" s="888">
        <v>0</v>
      </c>
      <c r="AU139" s="891" t="s">
        <v>690</v>
      </c>
      <c r="AV139" s="891" t="s">
        <v>689</v>
      </c>
      <c r="AW139" s="888">
        <v>0.01</v>
      </c>
      <c r="AX139" s="889">
        <v>1</v>
      </c>
      <c r="AY139" s="893">
        <v>0.99</v>
      </c>
      <c r="AZ139" s="894" t="s">
        <v>666</v>
      </c>
      <c r="BA139" s="894" t="s">
        <v>683</v>
      </c>
      <c r="BB139" s="893">
        <v>0</v>
      </c>
      <c r="BC139" s="894" t="s">
        <v>690</v>
      </c>
      <c r="BD139" s="894" t="s">
        <v>689</v>
      </c>
      <c r="BE139" s="893">
        <v>0.01</v>
      </c>
      <c r="BF139" s="1159">
        <f t="shared" si="6"/>
        <v>1</v>
      </c>
      <c r="BG139" s="1158"/>
      <c r="BH139" s="888">
        <v>0.99</v>
      </c>
      <c r="BI139" s="237" t="s">
        <v>666</v>
      </c>
      <c r="BJ139" s="197" t="s">
        <v>683</v>
      </c>
      <c r="BK139" s="888">
        <v>0</v>
      </c>
      <c r="BL139" s="237" t="s">
        <v>690</v>
      </c>
      <c r="BM139" s="886" t="s">
        <v>689</v>
      </c>
      <c r="BN139" s="888">
        <v>0.01</v>
      </c>
      <c r="BO139" s="1163">
        <f t="shared" si="7"/>
        <v>1</v>
      </c>
      <c r="BP139" s="888">
        <v>0.49</v>
      </c>
      <c r="BQ139" s="237" t="s">
        <v>666</v>
      </c>
      <c r="BR139" s="197" t="s">
        <v>683</v>
      </c>
      <c r="BS139" s="888">
        <v>0</v>
      </c>
      <c r="BT139" s="237" t="s">
        <v>690</v>
      </c>
      <c r="BU139" s="886" t="s">
        <v>689</v>
      </c>
      <c r="BV139" s="888">
        <v>0.01</v>
      </c>
      <c r="BW139" s="1163">
        <f t="shared" si="8"/>
        <v>0.5</v>
      </c>
      <c r="BX139" s="206"/>
      <c r="BY139" s="1235" t="str">
        <f>IF(VLOOKUP($A139,'EZ list'!$B$4:$H$460,4,FALSE)="","","Yes")</f>
        <v/>
      </c>
      <c r="BZ139" s="1236" t="s">
        <v>914</v>
      </c>
      <c r="CA139" s="1229">
        <v>0.68400000000000005</v>
      </c>
      <c r="CB139" s="1205" t="s">
        <v>1006</v>
      </c>
      <c r="CC139" s="1205" t="s">
        <v>666</v>
      </c>
      <c r="CD139" s="1205" t="s">
        <v>683</v>
      </c>
      <c r="CE139" s="1205">
        <v>0</v>
      </c>
      <c r="CF139" s="1205" t="s">
        <v>690</v>
      </c>
      <c r="CG139" s="1205" t="s">
        <v>689</v>
      </c>
      <c r="CH139" s="1205">
        <v>0.01</v>
      </c>
      <c r="CI139" s="1161"/>
    </row>
    <row r="140" spans="1:87" s="197" customFormat="1" ht="15.75" customHeight="1" x14ac:dyDescent="0.25">
      <c r="A140" s="886" t="s">
        <v>350</v>
      </c>
      <c r="B140" s="886" t="s">
        <v>349</v>
      </c>
      <c r="C140" s="1459">
        <v>0.3</v>
      </c>
      <c r="D140" s="237" t="s">
        <v>704</v>
      </c>
      <c r="E140" s="886" t="s">
        <v>703</v>
      </c>
      <c r="F140" s="237">
        <v>0.37</v>
      </c>
      <c r="G140" s="886" t="s">
        <v>666</v>
      </c>
      <c r="H140" s="886" t="s">
        <v>666</v>
      </c>
      <c r="I140" s="237">
        <v>0</v>
      </c>
      <c r="J140" s="1460">
        <v>0.66999999999999993</v>
      </c>
      <c r="K140" s="237">
        <v>0.3</v>
      </c>
      <c r="L140" s="237" t="s">
        <v>704</v>
      </c>
      <c r="M140" s="886" t="s">
        <v>703</v>
      </c>
      <c r="N140" s="237">
        <v>0.37</v>
      </c>
      <c r="O140" s="886" t="s">
        <v>666</v>
      </c>
      <c r="P140" s="886" t="s">
        <v>666</v>
      </c>
      <c r="Q140" s="237">
        <v>0</v>
      </c>
      <c r="R140" s="237">
        <v>0.66999999999999993</v>
      </c>
      <c r="S140" s="887">
        <v>0.3</v>
      </c>
      <c r="T140" s="886" t="s">
        <v>704</v>
      </c>
      <c r="U140" s="886" t="s">
        <v>703</v>
      </c>
      <c r="V140" s="888">
        <v>0.37</v>
      </c>
      <c r="W140" s="886" t="s">
        <v>666</v>
      </c>
      <c r="X140" s="886" t="s">
        <v>666</v>
      </c>
      <c r="Y140" s="888">
        <v>0</v>
      </c>
      <c r="Z140" s="889">
        <v>0.66999999999999993</v>
      </c>
      <c r="AA140" s="887">
        <v>0.3</v>
      </c>
      <c r="AB140" s="886" t="s">
        <v>704</v>
      </c>
      <c r="AC140" s="886" t="s">
        <v>703</v>
      </c>
      <c r="AD140" s="888">
        <v>0.37</v>
      </c>
      <c r="AE140" s="886" t="s">
        <v>666</v>
      </c>
      <c r="AF140" s="886" t="s">
        <v>666</v>
      </c>
      <c r="AG140" s="888">
        <v>0</v>
      </c>
      <c r="AH140" s="889">
        <v>0.66999999999999993</v>
      </c>
      <c r="AI140" s="887">
        <v>0.3</v>
      </c>
      <c r="AJ140" s="886" t="s">
        <v>704</v>
      </c>
      <c r="AK140" s="886" t="s">
        <v>703</v>
      </c>
      <c r="AL140" s="888">
        <v>0.37</v>
      </c>
      <c r="AM140" s="886" t="s">
        <v>666</v>
      </c>
      <c r="AN140" s="886" t="s">
        <v>666</v>
      </c>
      <c r="AO140" s="888">
        <v>0</v>
      </c>
      <c r="AP140" s="889">
        <v>0.66999999999999993</v>
      </c>
      <c r="AQ140" s="887">
        <v>0.48</v>
      </c>
      <c r="AR140" s="718" t="s">
        <v>704</v>
      </c>
      <c r="AS140" s="891" t="s">
        <v>703</v>
      </c>
      <c r="AT140" s="888">
        <v>0.27</v>
      </c>
      <c r="AU140" s="891" t="s">
        <v>666</v>
      </c>
      <c r="AV140" s="891" t="s">
        <v>666</v>
      </c>
      <c r="AW140" s="888">
        <v>0</v>
      </c>
      <c r="AX140" s="889">
        <v>0.75</v>
      </c>
      <c r="AY140" s="893">
        <v>0.64</v>
      </c>
      <c r="AZ140" s="894" t="s">
        <v>704</v>
      </c>
      <c r="BA140" s="894" t="s">
        <v>703</v>
      </c>
      <c r="BB140" s="893">
        <v>0.36</v>
      </c>
      <c r="BC140" s="894" t="s">
        <v>666</v>
      </c>
      <c r="BD140" s="894" t="s">
        <v>666</v>
      </c>
      <c r="BE140" s="893">
        <v>0</v>
      </c>
      <c r="BF140" s="1159">
        <f t="shared" si="6"/>
        <v>1</v>
      </c>
      <c r="BG140" s="1158"/>
      <c r="BH140" s="888">
        <v>0.3</v>
      </c>
      <c r="BI140" s="237" t="s">
        <v>704</v>
      </c>
      <c r="BJ140" s="197" t="s">
        <v>703</v>
      </c>
      <c r="BK140" s="888">
        <v>0.37</v>
      </c>
      <c r="BL140" s="237" t="s">
        <v>666</v>
      </c>
      <c r="BM140" s="886" t="s">
        <v>666</v>
      </c>
      <c r="BN140" s="888">
        <v>0</v>
      </c>
      <c r="BO140" s="1163">
        <f t="shared" si="7"/>
        <v>0.66999999999999993</v>
      </c>
      <c r="BP140" s="888">
        <v>0.3</v>
      </c>
      <c r="BQ140" s="237" t="s">
        <v>704</v>
      </c>
      <c r="BR140" s="197" t="s">
        <v>703</v>
      </c>
      <c r="BS140" s="888">
        <v>0.2</v>
      </c>
      <c r="BT140" s="237" t="s">
        <v>666</v>
      </c>
      <c r="BU140" s="886" t="s">
        <v>666</v>
      </c>
      <c r="BV140" s="888">
        <v>0</v>
      </c>
      <c r="BW140" s="1163">
        <f t="shared" si="8"/>
        <v>0.5</v>
      </c>
      <c r="BX140" s="206"/>
      <c r="BY140" s="1235" t="str">
        <f>IF(VLOOKUP($A140,'EZ list'!$B$4:$H$460,4,FALSE)="","","Yes")</f>
        <v>Yes</v>
      </c>
      <c r="BZ140" s="1236" t="s">
        <v>914</v>
      </c>
      <c r="CA140" s="1229">
        <v>0.751</v>
      </c>
      <c r="CB140" s="1205" t="s">
        <v>1006</v>
      </c>
      <c r="CC140" s="1205" t="s">
        <v>704</v>
      </c>
      <c r="CD140" s="1205" t="s">
        <v>703</v>
      </c>
      <c r="CE140" s="1205">
        <v>0.2</v>
      </c>
      <c r="CF140" s="1205" t="s">
        <v>666</v>
      </c>
      <c r="CG140" s="1205" t="s">
        <v>666</v>
      </c>
      <c r="CH140" s="1205">
        <v>0</v>
      </c>
      <c r="CI140" s="1161"/>
    </row>
    <row r="141" spans="1:87" s="197" customFormat="1" ht="15.75" customHeight="1" x14ac:dyDescent="0.25">
      <c r="A141" s="886" t="s">
        <v>352</v>
      </c>
      <c r="B141" s="886" t="s">
        <v>351</v>
      </c>
      <c r="C141" s="1459">
        <v>0.4</v>
      </c>
      <c r="D141" s="237" t="s">
        <v>675</v>
      </c>
      <c r="E141" s="886" t="s">
        <v>674</v>
      </c>
      <c r="F141" s="237">
        <v>0.09</v>
      </c>
      <c r="G141" s="886" t="s">
        <v>673</v>
      </c>
      <c r="H141" s="886" t="s">
        <v>672</v>
      </c>
      <c r="I141" s="237">
        <v>0.01</v>
      </c>
      <c r="J141" s="1460">
        <v>0.5</v>
      </c>
      <c r="K141" s="237">
        <v>0.4</v>
      </c>
      <c r="L141" s="237" t="s">
        <v>675</v>
      </c>
      <c r="M141" s="886" t="s">
        <v>674</v>
      </c>
      <c r="N141" s="237">
        <v>0.09</v>
      </c>
      <c r="O141" s="886" t="s">
        <v>673</v>
      </c>
      <c r="P141" s="886" t="s">
        <v>672</v>
      </c>
      <c r="Q141" s="237">
        <v>0.01</v>
      </c>
      <c r="R141" s="237">
        <v>0.5</v>
      </c>
      <c r="S141" s="887">
        <v>0.4</v>
      </c>
      <c r="T141" s="886" t="s">
        <v>675</v>
      </c>
      <c r="U141" s="886" t="s">
        <v>674</v>
      </c>
      <c r="V141" s="888">
        <v>0.09</v>
      </c>
      <c r="W141" s="886" t="s">
        <v>673</v>
      </c>
      <c r="X141" s="886" t="s">
        <v>672</v>
      </c>
      <c r="Y141" s="888">
        <v>0.01</v>
      </c>
      <c r="Z141" s="889">
        <v>0.5</v>
      </c>
      <c r="AA141" s="887">
        <v>0.4</v>
      </c>
      <c r="AB141" s="886" t="s">
        <v>675</v>
      </c>
      <c r="AC141" s="886" t="s">
        <v>674</v>
      </c>
      <c r="AD141" s="888">
        <v>0.09</v>
      </c>
      <c r="AE141" s="886" t="s">
        <v>673</v>
      </c>
      <c r="AF141" s="886" t="s">
        <v>672</v>
      </c>
      <c r="AG141" s="888">
        <v>0.01</v>
      </c>
      <c r="AH141" s="889">
        <v>0.5</v>
      </c>
      <c r="AI141" s="887">
        <v>0.4</v>
      </c>
      <c r="AJ141" s="886" t="s">
        <v>675</v>
      </c>
      <c r="AK141" s="886" t="s">
        <v>674</v>
      </c>
      <c r="AL141" s="888">
        <v>0.09</v>
      </c>
      <c r="AM141" s="886" t="s">
        <v>673</v>
      </c>
      <c r="AN141" s="886" t="s">
        <v>672</v>
      </c>
      <c r="AO141" s="888">
        <v>0.01</v>
      </c>
      <c r="AP141" s="889">
        <v>0.5</v>
      </c>
      <c r="AQ141" s="887">
        <v>0.4</v>
      </c>
      <c r="AR141" s="718" t="s">
        <v>675</v>
      </c>
      <c r="AS141" s="891" t="s">
        <v>674</v>
      </c>
      <c r="AT141" s="888">
        <v>0.09</v>
      </c>
      <c r="AU141" s="891" t="s">
        <v>673</v>
      </c>
      <c r="AV141" s="891" t="s">
        <v>672</v>
      </c>
      <c r="AW141" s="888">
        <v>0.01</v>
      </c>
      <c r="AX141" s="889">
        <v>0.5</v>
      </c>
      <c r="AY141" s="893">
        <v>0.4</v>
      </c>
      <c r="AZ141" s="894" t="s">
        <v>675</v>
      </c>
      <c r="BA141" s="894" t="s">
        <v>674</v>
      </c>
      <c r="BB141" s="893">
        <v>0.09</v>
      </c>
      <c r="BC141" s="894" t="s">
        <v>673</v>
      </c>
      <c r="BD141" s="894" t="s">
        <v>672</v>
      </c>
      <c r="BE141" s="893">
        <v>0.01</v>
      </c>
      <c r="BF141" s="1159">
        <f t="shared" si="6"/>
        <v>0.5</v>
      </c>
      <c r="BG141" s="1158"/>
      <c r="BH141" s="888">
        <v>0.4</v>
      </c>
      <c r="BI141" s="237" t="s">
        <v>675</v>
      </c>
      <c r="BJ141" s="197" t="s">
        <v>674</v>
      </c>
      <c r="BK141" s="888">
        <v>0.09</v>
      </c>
      <c r="BL141" s="237" t="s">
        <v>673</v>
      </c>
      <c r="BM141" s="886" t="s">
        <v>672</v>
      </c>
      <c r="BN141" s="888">
        <v>0.01</v>
      </c>
      <c r="BO141" s="1163">
        <f t="shared" si="7"/>
        <v>0.5</v>
      </c>
      <c r="BP141" s="888">
        <v>0.4</v>
      </c>
      <c r="BQ141" s="237" t="s">
        <v>675</v>
      </c>
      <c r="BR141" s="197" t="s">
        <v>674</v>
      </c>
      <c r="BS141" s="888">
        <v>0.09</v>
      </c>
      <c r="BT141" s="237" t="s">
        <v>673</v>
      </c>
      <c r="BU141" s="886" t="s">
        <v>672</v>
      </c>
      <c r="BV141" s="888">
        <v>0.01</v>
      </c>
      <c r="BW141" s="1163">
        <f t="shared" si="8"/>
        <v>0.5</v>
      </c>
      <c r="BX141" s="206"/>
      <c r="BY141" s="1235" t="str">
        <f>IF(VLOOKUP($A141,'EZ list'!$B$4:$H$460,4,FALSE)="","","Yes")</f>
        <v/>
      </c>
      <c r="BZ141" s="1236" t="s">
        <v>913</v>
      </c>
      <c r="CA141" s="1229">
        <v>0.64700000000000002</v>
      </c>
      <c r="CB141" s="1205" t="s">
        <v>914</v>
      </c>
      <c r="CC141" s="1205" t="s">
        <v>675</v>
      </c>
      <c r="CD141" s="1205" t="s">
        <v>674</v>
      </c>
      <c r="CE141" s="1205">
        <v>0.59</v>
      </c>
      <c r="CF141" s="1205" t="s">
        <v>673</v>
      </c>
      <c r="CG141" s="1205" t="s">
        <v>672</v>
      </c>
      <c r="CH141" s="1205">
        <v>0.01</v>
      </c>
      <c r="CI141" s="1161"/>
    </row>
    <row r="142" spans="1:87" s="197" customFormat="1" ht="15" x14ac:dyDescent="0.25">
      <c r="A142" s="886" t="s">
        <v>354</v>
      </c>
      <c r="B142" s="886" t="s">
        <v>353</v>
      </c>
      <c r="C142" s="1459">
        <v>0.49</v>
      </c>
      <c r="D142" s="237" t="s">
        <v>666</v>
      </c>
      <c r="E142" s="886" t="s">
        <v>683</v>
      </c>
      <c r="F142" s="237">
        <v>0</v>
      </c>
      <c r="G142" s="886" t="s">
        <v>731</v>
      </c>
      <c r="H142" s="886" t="s">
        <v>730</v>
      </c>
      <c r="I142" s="237">
        <v>0.01</v>
      </c>
      <c r="J142" s="1460">
        <v>0.5</v>
      </c>
      <c r="K142" s="237">
        <v>0.49</v>
      </c>
      <c r="L142" s="237" t="s">
        <v>666</v>
      </c>
      <c r="M142" s="886" t="s">
        <v>683</v>
      </c>
      <c r="N142" s="237">
        <v>0</v>
      </c>
      <c r="O142" s="886" t="s">
        <v>731</v>
      </c>
      <c r="P142" s="886" t="s">
        <v>730</v>
      </c>
      <c r="Q142" s="237">
        <v>0.01</v>
      </c>
      <c r="R142" s="237">
        <v>0.5</v>
      </c>
      <c r="S142" s="887">
        <v>0.49</v>
      </c>
      <c r="T142" s="886" t="s">
        <v>666</v>
      </c>
      <c r="U142" s="886" t="s">
        <v>683</v>
      </c>
      <c r="V142" s="888">
        <v>0</v>
      </c>
      <c r="W142" s="886" t="s">
        <v>731</v>
      </c>
      <c r="X142" s="886" t="s">
        <v>730</v>
      </c>
      <c r="Y142" s="888">
        <v>0.01</v>
      </c>
      <c r="Z142" s="889">
        <v>0.5</v>
      </c>
      <c r="AA142" s="887">
        <v>0.49</v>
      </c>
      <c r="AB142" s="886" t="s">
        <v>666</v>
      </c>
      <c r="AC142" s="886" t="s">
        <v>683</v>
      </c>
      <c r="AD142" s="888">
        <v>0</v>
      </c>
      <c r="AE142" s="886" t="s">
        <v>731</v>
      </c>
      <c r="AF142" s="886" t="s">
        <v>730</v>
      </c>
      <c r="AG142" s="888">
        <v>0.01</v>
      </c>
      <c r="AH142" s="889">
        <v>0.5</v>
      </c>
      <c r="AI142" s="887">
        <v>0.49</v>
      </c>
      <c r="AJ142" s="886" t="s">
        <v>666</v>
      </c>
      <c r="AK142" s="886" t="s">
        <v>683</v>
      </c>
      <c r="AL142" s="888">
        <v>0</v>
      </c>
      <c r="AM142" s="886" t="s">
        <v>731</v>
      </c>
      <c r="AN142" s="886" t="s">
        <v>730</v>
      </c>
      <c r="AO142" s="888">
        <v>0.01</v>
      </c>
      <c r="AP142" s="889">
        <v>0.5</v>
      </c>
      <c r="AQ142" s="887">
        <v>0.74</v>
      </c>
      <c r="AR142" s="718" t="s">
        <v>666</v>
      </c>
      <c r="AS142" s="891" t="s">
        <v>683</v>
      </c>
      <c r="AT142" s="888">
        <v>0</v>
      </c>
      <c r="AU142" s="891" t="s">
        <v>731</v>
      </c>
      <c r="AV142" s="891" t="s">
        <v>730</v>
      </c>
      <c r="AW142" s="888">
        <v>0.01</v>
      </c>
      <c r="AX142" s="889">
        <v>0.75</v>
      </c>
      <c r="AY142" s="893">
        <v>0.99</v>
      </c>
      <c r="AZ142" s="894" t="s">
        <v>666</v>
      </c>
      <c r="BA142" s="894" t="s">
        <v>683</v>
      </c>
      <c r="BB142" s="893">
        <v>0</v>
      </c>
      <c r="BC142" s="894" t="s">
        <v>731</v>
      </c>
      <c r="BD142" s="894" t="s">
        <v>730</v>
      </c>
      <c r="BE142" s="893">
        <v>0.01</v>
      </c>
      <c r="BF142" s="1159">
        <f t="shared" si="6"/>
        <v>1</v>
      </c>
      <c r="BG142" s="1158"/>
      <c r="BH142" s="888">
        <v>0.49</v>
      </c>
      <c r="BI142" s="237" t="s">
        <v>666</v>
      </c>
      <c r="BJ142" s="197" t="s">
        <v>683</v>
      </c>
      <c r="BK142" s="888">
        <v>0</v>
      </c>
      <c r="BL142" s="237" t="s">
        <v>731</v>
      </c>
      <c r="BM142" s="886" t="s">
        <v>730</v>
      </c>
      <c r="BN142" s="888">
        <v>0.01</v>
      </c>
      <c r="BO142" s="1163">
        <f t="shared" si="7"/>
        <v>0.5</v>
      </c>
      <c r="BP142" s="888">
        <v>0.49</v>
      </c>
      <c r="BQ142" s="237" t="s">
        <v>666</v>
      </c>
      <c r="BR142" s="197" t="s">
        <v>683</v>
      </c>
      <c r="BS142" s="888">
        <v>0</v>
      </c>
      <c r="BT142" s="237" t="s">
        <v>731</v>
      </c>
      <c r="BU142" s="886" t="s">
        <v>730</v>
      </c>
      <c r="BV142" s="888">
        <v>0.01</v>
      </c>
      <c r="BW142" s="1163">
        <f t="shared" si="8"/>
        <v>0.5</v>
      </c>
      <c r="BX142" s="206"/>
      <c r="BY142" s="1235" t="str">
        <f>IF(VLOOKUP($A142,'EZ list'!$B$4:$H$460,4,FALSE)="","","Yes")</f>
        <v>Yes</v>
      </c>
      <c r="BZ142" s="1236" t="s">
        <v>914</v>
      </c>
      <c r="CA142" s="1229">
        <v>0.69099999999999995</v>
      </c>
      <c r="CB142" s="1205" t="s">
        <v>1006</v>
      </c>
      <c r="CC142" s="1205" t="s">
        <v>666</v>
      </c>
      <c r="CD142" s="1205" t="s">
        <v>683</v>
      </c>
      <c r="CE142" s="1205">
        <v>0</v>
      </c>
      <c r="CF142" s="1205" t="s">
        <v>731</v>
      </c>
      <c r="CG142" s="1205" t="s">
        <v>730</v>
      </c>
      <c r="CH142" s="1205">
        <v>0.01</v>
      </c>
      <c r="CI142" s="1161"/>
    </row>
    <row r="143" spans="1:87" s="197" customFormat="1" ht="15.75" customHeight="1" x14ac:dyDescent="0.25">
      <c r="A143" s="886" t="s">
        <v>356</v>
      </c>
      <c r="B143" s="886" t="s">
        <v>808</v>
      </c>
      <c r="C143" s="1459">
        <v>0.49</v>
      </c>
      <c r="D143" s="237" t="s">
        <v>666</v>
      </c>
      <c r="E143" s="886" t="s">
        <v>665</v>
      </c>
      <c r="F143" s="237">
        <v>0</v>
      </c>
      <c r="G143" s="886" t="s">
        <v>779</v>
      </c>
      <c r="H143" s="886" t="s">
        <v>778</v>
      </c>
      <c r="I143" s="237">
        <v>0.01</v>
      </c>
      <c r="J143" s="1460">
        <v>0.5</v>
      </c>
      <c r="K143" s="237">
        <v>0.49</v>
      </c>
      <c r="L143" s="237" t="s">
        <v>666</v>
      </c>
      <c r="M143" s="886" t="s">
        <v>665</v>
      </c>
      <c r="N143" s="237">
        <v>0</v>
      </c>
      <c r="O143" s="886" t="s">
        <v>779</v>
      </c>
      <c r="P143" s="886" t="s">
        <v>778</v>
      </c>
      <c r="Q143" s="237">
        <v>0.01</v>
      </c>
      <c r="R143" s="237">
        <v>0.5</v>
      </c>
      <c r="S143" s="887">
        <v>0.49</v>
      </c>
      <c r="T143" s="886" t="s">
        <v>666</v>
      </c>
      <c r="U143" s="886" t="s">
        <v>665</v>
      </c>
      <c r="V143" s="888">
        <v>0</v>
      </c>
      <c r="W143" s="886" t="s">
        <v>779</v>
      </c>
      <c r="X143" s="886" t="s">
        <v>778</v>
      </c>
      <c r="Y143" s="888">
        <v>0.01</v>
      </c>
      <c r="Z143" s="889">
        <v>0.5</v>
      </c>
      <c r="AA143" s="887">
        <v>0.49</v>
      </c>
      <c r="AB143" s="886" t="s">
        <v>666</v>
      </c>
      <c r="AC143" s="886" t="s">
        <v>665</v>
      </c>
      <c r="AD143" s="888">
        <v>0</v>
      </c>
      <c r="AE143" s="886" t="s">
        <v>779</v>
      </c>
      <c r="AF143" s="886" t="s">
        <v>778</v>
      </c>
      <c r="AG143" s="888">
        <v>0.01</v>
      </c>
      <c r="AH143" s="889">
        <v>0.5</v>
      </c>
      <c r="AI143" s="887">
        <v>0.49</v>
      </c>
      <c r="AJ143" s="886" t="s">
        <v>666</v>
      </c>
      <c r="AK143" s="886" t="s">
        <v>665</v>
      </c>
      <c r="AL143" s="888">
        <v>0</v>
      </c>
      <c r="AM143" s="886" t="s">
        <v>779</v>
      </c>
      <c r="AN143" s="886" t="s">
        <v>778</v>
      </c>
      <c r="AO143" s="888">
        <v>0.01</v>
      </c>
      <c r="AP143" s="889">
        <v>0.5</v>
      </c>
      <c r="AQ143" s="887">
        <v>0.74</v>
      </c>
      <c r="AR143" s="718" t="s">
        <v>666</v>
      </c>
      <c r="AS143" s="891" t="s">
        <v>665</v>
      </c>
      <c r="AT143" s="888">
        <v>0</v>
      </c>
      <c r="AU143" s="891" t="s">
        <v>779</v>
      </c>
      <c r="AV143" s="891" t="s">
        <v>778</v>
      </c>
      <c r="AW143" s="888">
        <v>0.01</v>
      </c>
      <c r="AX143" s="889">
        <v>0.75</v>
      </c>
      <c r="AY143" s="893">
        <v>0.49</v>
      </c>
      <c r="AZ143" s="894" t="s">
        <v>666</v>
      </c>
      <c r="BA143" s="894" t="s">
        <v>665</v>
      </c>
      <c r="BB143" s="893">
        <v>0</v>
      </c>
      <c r="BC143" s="894" t="s">
        <v>779</v>
      </c>
      <c r="BD143" s="894" t="s">
        <v>778</v>
      </c>
      <c r="BE143" s="893">
        <v>0.01</v>
      </c>
      <c r="BF143" s="1159">
        <f t="shared" si="6"/>
        <v>0.5</v>
      </c>
      <c r="BG143" s="1158"/>
      <c r="BH143" s="888">
        <v>0.49</v>
      </c>
      <c r="BI143" s="237" t="s">
        <v>666</v>
      </c>
      <c r="BJ143" s="197" t="s">
        <v>665</v>
      </c>
      <c r="BK143" s="888">
        <v>0</v>
      </c>
      <c r="BL143" s="237" t="s">
        <v>779</v>
      </c>
      <c r="BM143" s="886" t="s">
        <v>778</v>
      </c>
      <c r="BN143" s="888">
        <v>0.01</v>
      </c>
      <c r="BO143" s="1163">
        <f t="shared" si="7"/>
        <v>0.5</v>
      </c>
      <c r="BP143" s="888">
        <v>0.49</v>
      </c>
      <c r="BQ143" s="237" t="s">
        <v>666</v>
      </c>
      <c r="BR143" s="197" t="s">
        <v>665</v>
      </c>
      <c r="BS143" s="888">
        <v>0</v>
      </c>
      <c r="BT143" s="237" t="s">
        <v>779</v>
      </c>
      <c r="BU143" s="886" t="s">
        <v>778</v>
      </c>
      <c r="BV143" s="888">
        <v>0.01</v>
      </c>
      <c r="BW143" s="1163">
        <f t="shared" si="8"/>
        <v>0.5</v>
      </c>
      <c r="BX143" s="206"/>
      <c r="BY143" s="1235" t="str">
        <f>IF(VLOOKUP($A143,'EZ list'!$B$4:$H$460,4,FALSE)="","","Yes")</f>
        <v>Yes</v>
      </c>
      <c r="BZ143" s="1236" t="s">
        <v>914</v>
      </c>
      <c r="CA143" s="1229">
        <v>0.68799999999999994</v>
      </c>
      <c r="CB143" s="1205" t="s">
        <v>1006</v>
      </c>
      <c r="CC143" s="1205" t="s">
        <v>666</v>
      </c>
      <c r="CD143" s="1205" t="s">
        <v>665</v>
      </c>
      <c r="CE143" s="1205">
        <v>0</v>
      </c>
      <c r="CF143" s="1205" t="s">
        <v>779</v>
      </c>
      <c r="CG143" s="1205" t="s">
        <v>778</v>
      </c>
      <c r="CH143" s="1205">
        <v>0.01</v>
      </c>
      <c r="CI143" s="1161"/>
    </row>
    <row r="144" spans="1:87" s="197" customFormat="1" ht="15.75" customHeight="1" x14ac:dyDescent="0.25">
      <c r="A144" s="886" t="s">
        <v>358</v>
      </c>
      <c r="B144" s="886" t="s">
        <v>357</v>
      </c>
      <c r="C144" s="1459">
        <v>0.4</v>
      </c>
      <c r="D144" s="237" t="s">
        <v>722</v>
      </c>
      <c r="E144" s="886" t="s">
        <v>721</v>
      </c>
      <c r="F144" s="237">
        <v>0.09</v>
      </c>
      <c r="G144" s="886" t="s">
        <v>720</v>
      </c>
      <c r="H144" s="886" t="s">
        <v>719</v>
      </c>
      <c r="I144" s="237">
        <v>0.01</v>
      </c>
      <c r="J144" s="1460">
        <v>0.5</v>
      </c>
      <c r="K144" s="237">
        <v>0.4</v>
      </c>
      <c r="L144" s="237" t="s">
        <v>722</v>
      </c>
      <c r="M144" s="886" t="s">
        <v>721</v>
      </c>
      <c r="N144" s="237">
        <v>0.09</v>
      </c>
      <c r="O144" s="886" t="s">
        <v>720</v>
      </c>
      <c r="P144" s="886" t="s">
        <v>719</v>
      </c>
      <c r="Q144" s="237">
        <v>0.01</v>
      </c>
      <c r="R144" s="237">
        <v>0.5</v>
      </c>
      <c r="S144" s="887">
        <v>0.4</v>
      </c>
      <c r="T144" s="886" t="s">
        <v>722</v>
      </c>
      <c r="U144" s="886" t="s">
        <v>721</v>
      </c>
      <c r="V144" s="888">
        <v>0.09</v>
      </c>
      <c r="W144" s="886" t="s">
        <v>720</v>
      </c>
      <c r="X144" s="886" t="s">
        <v>719</v>
      </c>
      <c r="Y144" s="888">
        <v>0.01</v>
      </c>
      <c r="Z144" s="889">
        <v>0.5</v>
      </c>
      <c r="AA144" s="887">
        <v>0.4</v>
      </c>
      <c r="AB144" s="886" t="s">
        <v>722</v>
      </c>
      <c r="AC144" s="886" t="s">
        <v>721</v>
      </c>
      <c r="AD144" s="888">
        <v>0.09</v>
      </c>
      <c r="AE144" s="886" t="s">
        <v>720</v>
      </c>
      <c r="AF144" s="886" t="s">
        <v>719</v>
      </c>
      <c r="AG144" s="888">
        <v>0.01</v>
      </c>
      <c r="AH144" s="889">
        <v>0.5</v>
      </c>
      <c r="AI144" s="887">
        <v>0.4</v>
      </c>
      <c r="AJ144" s="886" t="s">
        <v>722</v>
      </c>
      <c r="AK144" s="886" t="s">
        <v>721</v>
      </c>
      <c r="AL144" s="888">
        <v>0.09</v>
      </c>
      <c r="AM144" s="886" t="s">
        <v>720</v>
      </c>
      <c r="AN144" s="886" t="s">
        <v>719</v>
      </c>
      <c r="AO144" s="888">
        <v>0.01</v>
      </c>
      <c r="AP144" s="889">
        <v>0.5</v>
      </c>
      <c r="AQ144" s="887">
        <v>0.44</v>
      </c>
      <c r="AR144" s="718" t="s">
        <v>722</v>
      </c>
      <c r="AS144" s="891" t="s">
        <v>721</v>
      </c>
      <c r="AT144" s="888">
        <v>0.26</v>
      </c>
      <c r="AU144" s="891" t="s">
        <v>720</v>
      </c>
      <c r="AV144" s="891" t="s">
        <v>719</v>
      </c>
      <c r="AW144" s="888">
        <v>0.05</v>
      </c>
      <c r="AX144" s="889">
        <v>0.75</v>
      </c>
      <c r="AY144" s="893">
        <v>0.4</v>
      </c>
      <c r="AZ144" s="894" t="s">
        <v>722</v>
      </c>
      <c r="BA144" s="894" t="s">
        <v>721</v>
      </c>
      <c r="BB144" s="893">
        <v>0.09</v>
      </c>
      <c r="BC144" s="894" t="s">
        <v>720</v>
      </c>
      <c r="BD144" s="894" t="s">
        <v>719</v>
      </c>
      <c r="BE144" s="893">
        <v>0.01</v>
      </c>
      <c r="BF144" s="1159">
        <f t="shared" si="6"/>
        <v>0.5</v>
      </c>
      <c r="BG144" s="1158"/>
      <c r="BH144" s="888">
        <v>0.4</v>
      </c>
      <c r="BI144" s="237" t="s">
        <v>722</v>
      </c>
      <c r="BJ144" s="197" t="s">
        <v>721</v>
      </c>
      <c r="BK144" s="888">
        <v>0.09</v>
      </c>
      <c r="BL144" s="237" t="s">
        <v>720</v>
      </c>
      <c r="BM144" s="886" t="s">
        <v>719</v>
      </c>
      <c r="BN144" s="888">
        <v>0.01</v>
      </c>
      <c r="BO144" s="1163">
        <f t="shared" si="7"/>
        <v>0.5</v>
      </c>
      <c r="BP144" s="888">
        <v>0.4</v>
      </c>
      <c r="BQ144" s="237" t="s">
        <v>722</v>
      </c>
      <c r="BR144" s="197" t="s">
        <v>721</v>
      </c>
      <c r="BS144" s="888">
        <v>0.09</v>
      </c>
      <c r="BT144" s="237" t="s">
        <v>720</v>
      </c>
      <c r="BU144" s="886" t="s">
        <v>719</v>
      </c>
      <c r="BV144" s="888">
        <v>0.01</v>
      </c>
      <c r="BW144" s="1163">
        <f t="shared" si="8"/>
        <v>0.5</v>
      </c>
      <c r="BX144" s="206"/>
      <c r="BY144" s="1235" t="str">
        <f>IF(VLOOKUP($A144,'EZ list'!$B$4:$H$460,4,FALSE)="","","Yes")</f>
        <v>Yes</v>
      </c>
      <c r="BZ144" s="1236" t="s">
        <v>913</v>
      </c>
      <c r="CA144" s="1229">
        <v>0.68200000000000005</v>
      </c>
      <c r="CB144" s="1205" t="s">
        <v>1006</v>
      </c>
      <c r="CC144" s="1205" t="s">
        <v>722</v>
      </c>
      <c r="CD144" s="1205" t="s">
        <v>721</v>
      </c>
      <c r="CE144" s="1205">
        <v>0.59</v>
      </c>
      <c r="CF144" s="1205" t="s">
        <v>720</v>
      </c>
      <c r="CG144" s="1205" t="s">
        <v>719</v>
      </c>
      <c r="CH144" s="1205">
        <v>0.01</v>
      </c>
      <c r="CI144" s="1161"/>
    </row>
    <row r="145" spans="1:87" s="197" customFormat="1" ht="15.75" customHeight="1" x14ac:dyDescent="0.25">
      <c r="A145" s="886" t="s">
        <v>360</v>
      </c>
      <c r="B145" s="886" t="s">
        <v>359</v>
      </c>
      <c r="C145" s="1459">
        <v>0.3</v>
      </c>
      <c r="D145" s="237" t="s">
        <v>704</v>
      </c>
      <c r="E145" s="886" t="s">
        <v>703</v>
      </c>
      <c r="F145" s="237">
        <v>0.37</v>
      </c>
      <c r="G145" s="886" t="s">
        <v>666</v>
      </c>
      <c r="H145" s="886" t="s">
        <v>666</v>
      </c>
      <c r="I145" s="237">
        <v>0</v>
      </c>
      <c r="J145" s="1460">
        <v>0.66999999999999993</v>
      </c>
      <c r="K145" s="237">
        <v>0.3</v>
      </c>
      <c r="L145" s="237" t="s">
        <v>704</v>
      </c>
      <c r="M145" s="886" t="s">
        <v>703</v>
      </c>
      <c r="N145" s="237">
        <v>0.37</v>
      </c>
      <c r="O145" s="886" t="s">
        <v>666</v>
      </c>
      <c r="P145" s="886" t="s">
        <v>666</v>
      </c>
      <c r="Q145" s="237">
        <v>0</v>
      </c>
      <c r="R145" s="237">
        <v>0.66999999999999993</v>
      </c>
      <c r="S145" s="887">
        <v>0.3</v>
      </c>
      <c r="T145" s="886" t="s">
        <v>704</v>
      </c>
      <c r="U145" s="886" t="s">
        <v>703</v>
      </c>
      <c r="V145" s="888">
        <v>0.37</v>
      </c>
      <c r="W145" s="886" t="s">
        <v>666</v>
      </c>
      <c r="X145" s="886" t="s">
        <v>666</v>
      </c>
      <c r="Y145" s="888">
        <v>0</v>
      </c>
      <c r="Z145" s="889">
        <v>0.66999999999999993</v>
      </c>
      <c r="AA145" s="887">
        <v>0.3</v>
      </c>
      <c r="AB145" s="886" t="s">
        <v>704</v>
      </c>
      <c r="AC145" s="886" t="s">
        <v>703</v>
      </c>
      <c r="AD145" s="888">
        <v>0.37</v>
      </c>
      <c r="AE145" s="886" t="s">
        <v>666</v>
      </c>
      <c r="AF145" s="886" t="s">
        <v>666</v>
      </c>
      <c r="AG145" s="888">
        <v>0</v>
      </c>
      <c r="AH145" s="889">
        <v>0.66999999999999993</v>
      </c>
      <c r="AI145" s="887">
        <v>0.3</v>
      </c>
      <c r="AJ145" s="886" t="s">
        <v>704</v>
      </c>
      <c r="AK145" s="886" t="s">
        <v>703</v>
      </c>
      <c r="AL145" s="888">
        <v>0.37</v>
      </c>
      <c r="AM145" s="886" t="s">
        <v>666</v>
      </c>
      <c r="AN145" s="886" t="s">
        <v>666</v>
      </c>
      <c r="AO145" s="888">
        <v>0</v>
      </c>
      <c r="AP145" s="889">
        <v>0.66999999999999993</v>
      </c>
      <c r="AQ145" s="887">
        <v>0.48</v>
      </c>
      <c r="AR145" s="718" t="s">
        <v>704</v>
      </c>
      <c r="AS145" s="891" t="s">
        <v>703</v>
      </c>
      <c r="AT145" s="888">
        <v>0.27</v>
      </c>
      <c r="AU145" s="891" t="s">
        <v>666</v>
      </c>
      <c r="AV145" s="891" t="s">
        <v>666</v>
      </c>
      <c r="AW145" s="888">
        <v>0</v>
      </c>
      <c r="AX145" s="889">
        <v>0.75</v>
      </c>
      <c r="AY145" s="893">
        <v>0.64</v>
      </c>
      <c r="AZ145" s="894" t="s">
        <v>704</v>
      </c>
      <c r="BA145" s="894" t="s">
        <v>703</v>
      </c>
      <c r="BB145" s="893">
        <v>0.36</v>
      </c>
      <c r="BC145" s="894" t="s">
        <v>666</v>
      </c>
      <c r="BD145" s="894" t="s">
        <v>666</v>
      </c>
      <c r="BE145" s="893">
        <v>0</v>
      </c>
      <c r="BF145" s="1159">
        <f t="shared" si="6"/>
        <v>1</v>
      </c>
      <c r="BG145" s="1158"/>
      <c r="BH145" s="888">
        <v>0.3</v>
      </c>
      <c r="BI145" s="237" t="s">
        <v>704</v>
      </c>
      <c r="BJ145" s="197" t="s">
        <v>703</v>
      </c>
      <c r="BK145" s="888">
        <v>0.37</v>
      </c>
      <c r="BL145" s="237" t="s">
        <v>666</v>
      </c>
      <c r="BM145" s="886" t="s">
        <v>666</v>
      </c>
      <c r="BN145" s="888">
        <v>0</v>
      </c>
      <c r="BO145" s="1163">
        <f t="shared" si="7"/>
        <v>0.66999999999999993</v>
      </c>
      <c r="BP145" s="888">
        <v>0.3</v>
      </c>
      <c r="BQ145" s="237" t="s">
        <v>704</v>
      </c>
      <c r="BR145" s="197" t="s">
        <v>703</v>
      </c>
      <c r="BS145" s="888">
        <v>0.2</v>
      </c>
      <c r="BT145" s="237" t="s">
        <v>666</v>
      </c>
      <c r="BU145" s="886" t="s">
        <v>666</v>
      </c>
      <c r="BV145" s="888">
        <v>0</v>
      </c>
      <c r="BW145" s="1163">
        <f t="shared" si="8"/>
        <v>0.5</v>
      </c>
      <c r="BX145" s="206"/>
      <c r="BY145" s="1235" t="str">
        <f>IF(VLOOKUP($A145,'EZ list'!$B$4:$H$460,4,FALSE)="","","Yes")</f>
        <v/>
      </c>
      <c r="BZ145" s="1236" t="s">
        <v>914</v>
      </c>
      <c r="CA145" s="1229">
        <v>0.749</v>
      </c>
      <c r="CB145" s="1205" t="s">
        <v>1006</v>
      </c>
      <c r="CC145" s="1205" t="s">
        <v>704</v>
      </c>
      <c r="CD145" s="1205" t="s">
        <v>703</v>
      </c>
      <c r="CE145" s="1205">
        <v>0.2</v>
      </c>
      <c r="CF145" s="1205" t="s">
        <v>666</v>
      </c>
      <c r="CG145" s="1205" t="s">
        <v>666</v>
      </c>
      <c r="CH145" s="1205">
        <v>0</v>
      </c>
      <c r="CI145" s="1161"/>
    </row>
    <row r="146" spans="1:87" s="197" customFormat="1" ht="15.75" customHeight="1" x14ac:dyDescent="0.25">
      <c r="A146" s="886" t="s">
        <v>362</v>
      </c>
      <c r="B146" s="886" t="s">
        <v>361</v>
      </c>
      <c r="C146" s="1459">
        <v>0.4</v>
      </c>
      <c r="D146" s="237" t="s">
        <v>751</v>
      </c>
      <c r="E146" s="886" t="s">
        <v>750</v>
      </c>
      <c r="F146" s="237">
        <v>0.09</v>
      </c>
      <c r="G146" s="886" t="s">
        <v>749</v>
      </c>
      <c r="H146" s="886" t="s">
        <v>1271</v>
      </c>
      <c r="I146" s="237">
        <v>0.01</v>
      </c>
      <c r="J146" s="1460">
        <v>0.5</v>
      </c>
      <c r="K146" s="237">
        <v>0.4</v>
      </c>
      <c r="L146" s="237" t="s">
        <v>751</v>
      </c>
      <c r="M146" s="886" t="s">
        <v>750</v>
      </c>
      <c r="N146" s="237">
        <v>0.09</v>
      </c>
      <c r="O146" s="886" t="s">
        <v>749</v>
      </c>
      <c r="P146" s="886" t="s">
        <v>1271</v>
      </c>
      <c r="Q146" s="237">
        <v>0.01</v>
      </c>
      <c r="R146" s="237">
        <v>0.5</v>
      </c>
      <c r="S146" s="887">
        <v>0.4</v>
      </c>
      <c r="T146" s="886" t="s">
        <v>751</v>
      </c>
      <c r="U146" s="886" t="s">
        <v>750</v>
      </c>
      <c r="V146" s="888">
        <v>0.09</v>
      </c>
      <c r="W146" s="886" t="s">
        <v>749</v>
      </c>
      <c r="X146" s="886" t="s">
        <v>1271</v>
      </c>
      <c r="Y146" s="888">
        <v>0.01</v>
      </c>
      <c r="Z146" s="889">
        <v>0.5</v>
      </c>
      <c r="AA146" s="887">
        <v>0.4</v>
      </c>
      <c r="AB146" s="886" t="s">
        <v>751</v>
      </c>
      <c r="AC146" s="886" t="s">
        <v>750</v>
      </c>
      <c r="AD146" s="888">
        <v>0.09</v>
      </c>
      <c r="AE146" s="886" t="s">
        <v>749</v>
      </c>
      <c r="AF146" s="886" t="s">
        <v>1271</v>
      </c>
      <c r="AG146" s="888">
        <v>0.01</v>
      </c>
      <c r="AH146" s="889">
        <v>0.5</v>
      </c>
      <c r="AI146" s="887">
        <v>0.4</v>
      </c>
      <c r="AJ146" s="886" t="s">
        <v>751</v>
      </c>
      <c r="AK146" s="886" t="s">
        <v>750</v>
      </c>
      <c r="AL146" s="888">
        <v>0.09</v>
      </c>
      <c r="AM146" s="886" t="s">
        <v>749</v>
      </c>
      <c r="AN146" s="886" t="s">
        <v>1271</v>
      </c>
      <c r="AO146" s="888">
        <v>0.01</v>
      </c>
      <c r="AP146" s="889">
        <v>0.5</v>
      </c>
      <c r="AQ146" s="887">
        <v>0.4</v>
      </c>
      <c r="AR146" s="718" t="s">
        <v>751</v>
      </c>
      <c r="AS146" s="891" t="s">
        <v>750</v>
      </c>
      <c r="AT146" s="888">
        <v>0.33999999999999997</v>
      </c>
      <c r="AU146" s="891" t="s">
        <v>749</v>
      </c>
      <c r="AV146" s="891" t="s">
        <v>1271</v>
      </c>
      <c r="AW146" s="888">
        <v>0.01</v>
      </c>
      <c r="AX146" s="889">
        <v>0.75</v>
      </c>
      <c r="AY146" s="893">
        <v>0.4</v>
      </c>
      <c r="AZ146" s="894" t="s">
        <v>751</v>
      </c>
      <c r="BA146" s="894" t="s">
        <v>750</v>
      </c>
      <c r="BB146" s="893">
        <v>0.09</v>
      </c>
      <c r="BC146" s="894" t="s">
        <v>749</v>
      </c>
      <c r="BD146" s="894" t="s">
        <v>748</v>
      </c>
      <c r="BE146" s="893">
        <v>0.01</v>
      </c>
      <c r="BF146" s="1159">
        <f t="shared" si="6"/>
        <v>0.5</v>
      </c>
      <c r="BG146" s="1158"/>
      <c r="BH146" s="888">
        <v>0.4</v>
      </c>
      <c r="BI146" s="237" t="s">
        <v>751</v>
      </c>
      <c r="BJ146" s="197" t="s">
        <v>750</v>
      </c>
      <c r="BK146" s="888">
        <v>0.09</v>
      </c>
      <c r="BL146" s="237" t="s">
        <v>749</v>
      </c>
      <c r="BM146" s="886" t="s">
        <v>748</v>
      </c>
      <c r="BN146" s="888">
        <v>0.01</v>
      </c>
      <c r="BO146" s="1163">
        <f t="shared" si="7"/>
        <v>0.5</v>
      </c>
      <c r="BP146" s="888">
        <v>0.4</v>
      </c>
      <c r="BQ146" s="237" t="s">
        <v>751</v>
      </c>
      <c r="BR146" s="197" t="s">
        <v>750</v>
      </c>
      <c r="BS146" s="888">
        <v>0.09</v>
      </c>
      <c r="BT146" s="237" t="s">
        <v>749</v>
      </c>
      <c r="BU146" s="886" t="s">
        <v>748</v>
      </c>
      <c r="BV146" s="888">
        <v>0.01</v>
      </c>
      <c r="BW146" s="1163">
        <f t="shared" si="8"/>
        <v>0.5</v>
      </c>
      <c r="BX146" s="206"/>
      <c r="BY146" s="1235" t="str">
        <f>IF(VLOOKUP($A146,'EZ list'!$B$4:$H$460,4,FALSE)="","","Yes")</f>
        <v/>
      </c>
      <c r="BZ146" s="1236" t="s">
        <v>913</v>
      </c>
      <c r="CA146" s="1229">
        <v>0.71099999999999997</v>
      </c>
      <c r="CB146" s="1205" t="s">
        <v>1006</v>
      </c>
      <c r="CC146" s="1205" t="s">
        <v>751</v>
      </c>
      <c r="CD146" s="1205" t="s">
        <v>750</v>
      </c>
      <c r="CE146" s="1205">
        <v>0.59</v>
      </c>
      <c r="CF146" s="1205" t="s">
        <v>749</v>
      </c>
      <c r="CG146" s="1205" t="s">
        <v>748</v>
      </c>
      <c r="CH146" s="1205">
        <v>0.01</v>
      </c>
      <c r="CI146" s="1161"/>
    </row>
    <row r="147" spans="1:87" s="197" customFormat="1" ht="15.75" customHeight="1" x14ac:dyDescent="0.25">
      <c r="A147" s="886" t="s">
        <v>364</v>
      </c>
      <c r="B147" s="886" t="s">
        <v>363</v>
      </c>
      <c r="C147" s="1459">
        <v>0.4</v>
      </c>
      <c r="D147" s="237" t="s">
        <v>711</v>
      </c>
      <c r="E147" s="886" t="s">
        <v>710</v>
      </c>
      <c r="F147" s="237">
        <v>0.1</v>
      </c>
      <c r="G147" s="886" t="s">
        <v>666</v>
      </c>
      <c r="H147" s="886" t="s">
        <v>678</v>
      </c>
      <c r="I147" s="237">
        <v>0</v>
      </c>
      <c r="J147" s="1460">
        <v>0.5</v>
      </c>
      <c r="K147" s="237">
        <v>0.4</v>
      </c>
      <c r="L147" s="237" t="s">
        <v>711</v>
      </c>
      <c r="M147" s="886" t="s">
        <v>710</v>
      </c>
      <c r="N147" s="237">
        <v>0.1</v>
      </c>
      <c r="O147" s="886" t="s">
        <v>666</v>
      </c>
      <c r="P147" s="886" t="s">
        <v>678</v>
      </c>
      <c r="Q147" s="237">
        <v>0</v>
      </c>
      <c r="R147" s="237">
        <v>0.5</v>
      </c>
      <c r="S147" s="887">
        <v>0.4</v>
      </c>
      <c r="T147" s="886" t="s">
        <v>711</v>
      </c>
      <c r="U147" s="886" t="s">
        <v>710</v>
      </c>
      <c r="V147" s="888">
        <v>0.1</v>
      </c>
      <c r="W147" s="886" t="s">
        <v>666</v>
      </c>
      <c r="X147" s="886" t="s">
        <v>678</v>
      </c>
      <c r="Y147" s="888">
        <v>0</v>
      </c>
      <c r="Z147" s="889">
        <v>0.5</v>
      </c>
      <c r="AA147" s="887">
        <v>0.4</v>
      </c>
      <c r="AB147" s="886" t="s">
        <v>711</v>
      </c>
      <c r="AC147" s="886" t="s">
        <v>710</v>
      </c>
      <c r="AD147" s="888">
        <v>0.1</v>
      </c>
      <c r="AE147" s="886" t="s">
        <v>666</v>
      </c>
      <c r="AF147" s="886" t="s">
        <v>678</v>
      </c>
      <c r="AG147" s="888">
        <v>0</v>
      </c>
      <c r="AH147" s="889">
        <v>0.5</v>
      </c>
      <c r="AI147" s="887">
        <v>0.4</v>
      </c>
      <c r="AJ147" s="886" t="s">
        <v>711</v>
      </c>
      <c r="AK147" s="886" t="s">
        <v>710</v>
      </c>
      <c r="AL147" s="888">
        <v>0.1</v>
      </c>
      <c r="AM147" s="886" t="s">
        <v>666</v>
      </c>
      <c r="AN147" s="886" t="s">
        <v>678</v>
      </c>
      <c r="AO147" s="888">
        <v>0</v>
      </c>
      <c r="AP147" s="889">
        <v>0.5</v>
      </c>
      <c r="AQ147" s="887">
        <v>0.4</v>
      </c>
      <c r="AR147" s="718" t="s">
        <v>711</v>
      </c>
      <c r="AS147" s="891" t="s">
        <v>710</v>
      </c>
      <c r="AT147" s="888">
        <v>0.1</v>
      </c>
      <c r="AU147" s="891" t="s">
        <v>666</v>
      </c>
      <c r="AV147" s="891" t="s">
        <v>678</v>
      </c>
      <c r="AW147" s="888">
        <v>0</v>
      </c>
      <c r="AX147" s="889">
        <v>0.5</v>
      </c>
      <c r="AY147" s="893">
        <v>0.6</v>
      </c>
      <c r="AZ147" s="894" t="s">
        <v>711</v>
      </c>
      <c r="BA147" s="894" t="s">
        <v>710</v>
      </c>
      <c r="BB147" s="893">
        <v>0.4</v>
      </c>
      <c r="BC147" s="894" t="s">
        <v>666</v>
      </c>
      <c r="BD147" s="894" t="s">
        <v>678</v>
      </c>
      <c r="BE147" s="893">
        <v>0</v>
      </c>
      <c r="BF147" s="1159">
        <f t="shared" si="6"/>
        <v>1</v>
      </c>
      <c r="BG147" s="1158"/>
      <c r="BH147" s="888">
        <v>0.4</v>
      </c>
      <c r="BI147" s="237" t="s">
        <v>711</v>
      </c>
      <c r="BJ147" s="197" t="s">
        <v>710</v>
      </c>
      <c r="BK147" s="888">
        <v>0.1</v>
      </c>
      <c r="BL147" s="237" t="s">
        <v>666</v>
      </c>
      <c r="BM147" s="886" t="s">
        <v>678</v>
      </c>
      <c r="BN147" s="888">
        <v>0</v>
      </c>
      <c r="BO147" s="1163">
        <f t="shared" si="7"/>
        <v>0.5</v>
      </c>
      <c r="BP147" s="888">
        <v>0.4</v>
      </c>
      <c r="BQ147" s="237" t="s">
        <v>711</v>
      </c>
      <c r="BR147" s="197" t="s">
        <v>710</v>
      </c>
      <c r="BS147" s="888">
        <v>0.1</v>
      </c>
      <c r="BT147" s="237" t="s">
        <v>666</v>
      </c>
      <c r="BU147" s="886" t="s">
        <v>678</v>
      </c>
      <c r="BV147" s="888">
        <v>0</v>
      </c>
      <c r="BW147" s="1163">
        <f t="shared" si="8"/>
        <v>0.5</v>
      </c>
      <c r="BX147" s="206"/>
      <c r="BY147" s="1235" t="str">
        <f>IF(VLOOKUP($A147,'EZ list'!$B$4:$H$460,4,FALSE)="","","Yes")</f>
        <v/>
      </c>
      <c r="BZ147" s="1236" t="s">
        <v>913</v>
      </c>
      <c r="CA147" s="1229">
        <v>0.7</v>
      </c>
      <c r="CB147" s="1205" t="s">
        <v>1006</v>
      </c>
      <c r="CC147" s="1205" t="s">
        <v>711</v>
      </c>
      <c r="CD147" s="1205" t="s">
        <v>710</v>
      </c>
      <c r="CE147" s="1205">
        <v>0.6</v>
      </c>
      <c r="CF147" s="1205" t="s">
        <v>666</v>
      </c>
      <c r="CG147" s="1205" t="s">
        <v>678</v>
      </c>
      <c r="CH147" s="1205">
        <v>0</v>
      </c>
      <c r="CI147" s="1161"/>
    </row>
    <row r="148" spans="1:87" s="197" customFormat="1" ht="15" x14ac:dyDescent="0.25">
      <c r="A148" s="886" t="s">
        <v>366</v>
      </c>
      <c r="B148" s="886" t="s">
        <v>365</v>
      </c>
      <c r="C148" s="1459">
        <v>0.99</v>
      </c>
      <c r="D148" s="237" t="s">
        <v>666</v>
      </c>
      <c r="E148" s="886" t="s">
        <v>683</v>
      </c>
      <c r="F148" s="237">
        <v>0</v>
      </c>
      <c r="G148" s="886" t="s">
        <v>690</v>
      </c>
      <c r="H148" s="886" t="s">
        <v>689</v>
      </c>
      <c r="I148" s="237">
        <v>0.01</v>
      </c>
      <c r="J148" s="1460">
        <v>1</v>
      </c>
      <c r="K148" s="237">
        <v>0.99</v>
      </c>
      <c r="L148" s="237" t="s">
        <v>666</v>
      </c>
      <c r="M148" s="886" t="s">
        <v>683</v>
      </c>
      <c r="N148" s="237">
        <v>0</v>
      </c>
      <c r="O148" s="886" t="s">
        <v>690</v>
      </c>
      <c r="P148" s="886" t="s">
        <v>689</v>
      </c>
      <c r="Q148" s="237">
        <v>0.01</v>
      </c>
      <c r="R148" s="237">
        <v>1</v>
      </c>
      <c r="S148" s="887">
        <v>0.99</v>
      </c>
      <c r="T148" s="886" t="s">
        <v>666</v>
      </c>
      <c r="U148" s="886" t="s">
        <v>683</v>
      </c>
      <c r="V148" s="888">
        <v>0</v>
      </c>
      <c r="W148" s="886" t="s">
        <v>690</v>
      </c>
      <c r="X148" s="886" t="s">
        <v>689</v>
      </c>
      <c r="Y148" s="888">
        <v>0.01</v>
      </c>
      <c r="Z148" s="889">
        <v>1</v>
      </c>
      <c r="AA148" s="887">
        <v>0.99</v>
      </c>
      <c r="AB148" s="886" t="s">
        <v>666</v>
      </c>
      <c r="AC148" s="886" t="s">
        <v>683</v>
      </c>
      <c r="AD148" s="888">
        <v>0</v>
      </c>
      <c r="AE148" s="886" t="s">
        <v>690</v>
      </c>
      <c r="AF148" s="886" t="s">
        <v>689</v>
      </c>
      <c r="AG148" s="888">
        <v>0.01</v>
      </c>
      <c r="AH148" s="889">
        <v>1</v>
      </c>
      <c r="AI148" s="887">
        <v>0.99</v>
      </c>
      <c r="AJ148" s="886" t="s">
        <v>666</v>
      </c>
      <c r="AK148" s="886" t="s">
        <v>683</v>
      </c>
      <c r="AL148" s="888">
        <v>0</v>
      </c>
      <c r="AM148" s="886" t="s">
        <v>690</v>
      </c>
      <c r="AN148" s="886" t="s">
        <v>689</v>
      </c>
      <c r="AO148" s="888">
        <v>0.01</v>
      </c>
      <c r="AP148" s="889">
        <v>1</v>
      </c>
      <c r="AQ148" s="887">
        <v>0.99</v>
      </c>
      <c r="AR148" s="718" t="s">
        <v>666</v>
      </c>
      <c r="AS148" s="891" t="s">
        <v>683</v>
      </c>
      <c r="AT148" s="888">
        <v>0</v>
      </c>
      <c r="AU148" s="891" t="s">
        <v>690</v>
      </c>
      <c r="AV148" s="891" t="s">
        <v>689</v>
      </c>
      <c r="AW148" s="888">
        <v>0.01</v>
      </c>
      <c r="AX148" s="889">
        <v>1</v>
      </c>
      <c r="AY148" s="893">
        <v>0.99</v>
      </c>
      <c r="AZ148" s="894" t="s">
        <v>666</v>
      </c>
      <c r="BA148" s="894" t="s">
        <v>683</v>
      </c>
      <c r="BB148" s="893">
        <v>0</v>
      </c>
      <c r="BC148" s="894" t="s">
        <v>690</v>
      </c>
      <c r="BD148" s="894" t="s">
        <v>689</v>
      </c>
      <c r="BE148" s="893">
        <v>0.01</v>
      </c>
      <c r="BF148" s="1159">
        <f t="shared" si="6"/>
        <v>1</v>
      </c>
      <c r="BG148" s="1158"/>
      <c r="BH148" s="888">
        <v>0.99</v>
      </c>
      <c r="BI148" s="237" t="s">
        <v>666</v>
      </c>
      <c r="BJ148" s="197" t="s">
        <v>683</v>
      </c>
      <c r="BK148" s="888">
        <v>0</v>
      </c>
      <c r="BL148" s="237" t="s">
        <v>690</v>
      </c>
      <c r="BM148" s="886" t="s">
        <v>689</v>
      </c>
      <c r="BN148" s="888">
        <v>0.01</v>
      </c>
      <c r="BO148" s="1163">
        <f t="shared" si="7"/>
        <v>1</v>
      </c>
      <c r="BP148" s="888">
        <v>0.49</v>
      </c>
      <c r="BQ148" s="237" t="s">
        <v>666</v>
      </c>
      <c r="BR148" s="197" t="s">
        <v>683</v>
      </c>
      <c r="BS148" s="888">
        <v>0</v>
      </c>
      <c r="BT148" s="237" t="s">
        <v>690</v>
      </c>
      <c r="BU148" s="886" t="s">
        <v>689</v>
      </c>
      <c r="BV148" s="888">
        <v>0.01</v>
      </c>
      <c r="BW148" s="1163">
        <f t="shared" si="8"/>
        <v>0.5</v>
      </c>
      <c r="BX148" s="206"/>
      <c r="BY148" s="1235" t="str">
        <f>IF(VLOOKUP($A148,'EZ list'!$B$4:$H$460,4,FALSE)="","","Yes")</f>
        <v>Yes</v>
      </c>
      <c r="BZ148" s="1236" t="s">
        <v>914</v>
      </c>
      <c r="CA148" s="1229">
        <v>0.66100000000000003</v>
      </c>
      <c r="CB148" s="1205" t="s">
        <v>1006</v>
      </c>
      <c r="CC148" s="1205" t="s">
        <v>666</v>
      </c>
      <c r="CD148" s="1205" t="s">
        <v>683</v>
      </c>
      <c r="CE148" s="1205">
        <v>0</v>
      </c>
      <c r="CF148" s="1205" t="s">
        <v>690</v>
      </c>
      <c r="CG148" s="1205" t="s">
        <v>689</v>
      </c>
      <c r="CH148" s="1205">
        <v>0.01</v>
      </c>
      <c r="CI148" s="1161"/>
    </row>
    <row r="149" spans="1:87" s="197" customFormat="1" ht="15.75" customHeight="1" x14ac:dyDescent="0.25">
      <c r="A149" s="886" t="s">
        <v>368</v>
      </c>
      <c r="B149" s="886" t="s">
        <v>807</v>
      </c>
      <c r="C149" s="1459">
        <v>0.49</v>
      </c>
      <c r="D149" s="237" t="s">
        <v>666</v>
      </c>
      <c r="E149" s="886" t="s">
        <v>665</v>
      </c>
      <c r="F149" s="237">
        <v>0</v>
      </c>
      <c r="G149" s="886" t="s">
        <v>806</v>
      </c>
      <c r="H149" s="886" t="s">
        <v>805</v>
      </c>
      <c r="I149" s="237">
        <v>0.01</v>
      </c>
      <c r="J149" s="1460">
        <v>0.5</v>
      </c>
      <c r="K149" s="237">
        <v>0.49</v>
      </c>
      <c r="L149" s="237" t="s">
        <v>666</v>
      </c>
      <c r="M149" s="886" t="s">
        <v>665</v>
      </c>
      <c r="N149" s="237">
        <v>0</v>
      </c>
      <c r="O149" s="886" t="s">
        <v>806</v>
      </c>
      <c r="P149" s="886" t="s">
        <v>805</v>
      </c>
      <c r="Q149" s="237">
        <v>0.01</v>
      </c>
      <c r="R149" s="237">
        <v>0.5</v>
      </c>
      <c r="S149" s="887">
        <v>0.49</v>
      </c>
      <c r="T149" s="886" t="s">
        <v>666</v>
      </c>
      <c r="U149" s="886" t="s">
        <v>665</v>
      </c>
      <c r="V149" s="888">
        <v>0</v>
      </c>
      <c r="W149" s="886" t="s">
        <v>806</v>
      </c>
      <c r="X149" s="886" t="s">
        <v>805</v>
      </c>
      <c r="Y149" s="888">
        <v>0.01</v>
      </c>
      <c r="Z149" s="889">
        <v>0.5</v>
      </c>
      <c r="AA149" s="887">
        <v>0.49</v>
      </c>
      <c r="AB149" s="886" t="s">
        <v>666</v>
      </c>
      <c r="AC149" s="886" t="s">
        <v>665</v>
      </c>
      <c r="AD149" s="888">
        <v>0</v>
      </c>
      <c r="AE149" s="886" t="s">
        <v>806</v>
      </c>
      <c r="AF149" s="886" t="s">
        <v>805</v>
      </c>
      <c r="AG149" s="888">
        <v>0.01</v>
      </c>
      <c r="AH149" s="889">
        <v>0.5</v>
      </c>
      <c r="AI149" s="887">
        <v>0.49</v>
      </c>
      <c r="AJ149" s="886" t="s">
        <v>666</v>
      </c>
      <c r="AK149" s="886" t="s">
        <v>665</v>
      </c>
      <c r="AL149" s="888">
        <v>0</v>
      </c>
      <c r="AM149" s="886" t="s">
        <v>806</v>
      </c>
      <c r="AN149" s="886" t="s">
        <v>805</v>
      </c>
      <c r="AO149" s="888">
        <v>0.01</v>
      </c>
      <c r="AP149" s="889">
        <v>0.5</v>
      </c>
      <c r="AQ149" s="887">
        <v>0.49</v>
      </c>
      <c r="AR149" s="718" t="s">
        <v>666</v>
      </c>
      <c r="AS149" s="891" t="s">
        <v>665</v>
      </c>
      <c r="AT149" s="888">
        <v>0</v>
      </c>
      <c r="AU149" s="891" t="s">
        <v>806</v>
      </c>
      <c r="AV149" s="891" t="s">
        <v>805</v>
      </c>
      <c r="AW149" s="888">
        <v>0.01</v>
      </c>
      <c r="AX149" s="889">
        <v>0.5</v>
      </c>
      <c r="AY149" s="893">
        <v>0.49</v>
      </c>
      <c r="AZ149" s="894" t="s">
        <v>666</v>
      </c>
      <c r="BA149" s="894" t="s">
        <v>665</v>
      </c>
      <c r="BB149" s="893">
        <v>0</v>
      </c>
      <c r="BC149" s="894" t="s">
        <v>806</v>
      </c>
      <c r="BD149" s="894" t="s">
        <v>805</v>
      </c>
      <c r="BE149" s="893">
        <v>0.01</v>
      </c>
      <c r="BF149" s="1159">
        <f t="shared" si="6"/>
        <v>0.5</v>
      </c>
      <c r="BG149" s="1158"/>
      <c r="BH149" s="888">
        <v>0.49</v>
      </c>
      <c r="BI149" s="237" t="s">
        <v>666</v>
      </c>
      <c r="BJ149" s="197" t="s">
        <v>665</v>
      </c>
      <c r="BK149" s="888">
        <v>0</v>
      </c>
      <c r="BL149" s="237" t="s">
        <v>806</v>
      </c>
      <c r="BM149" s="886" t="s">
        <v>805</v>
      </c>
      <c r="BN149" s="888">
        <v>0.01</v>
      </c>
      <c r="BO149" s="1163">
        <f t="shared" si="7"/>
        <v>0.5</v>
      </c>
      <c r="BP149" s="888">
        <v>0.49</v>
      </c>
      <c r="BQ149" s="237" t="s">
        <v>666</v>
      </c>
      <c r="BR149" s="197" t="s">
        <v>665</v>
      </c>
      <c r="BS149" s="888">
        <v>0</v>
      </c>
      <c r="BT149" s="237" t="s">
        <v>806</v>
      </c>
      <c r="BU149" s="886" t="s">
        <v>805</v>
      </c>
      <c r="BV149" s="888">
        <v>0.01</v>
      </c>
      <c r="BW149" s="1163">
        <f t="shared" si="8"/>
        <v>0.5</v>
      </c>
      <c r="BX149" s="206"/>
      <c r="BY149" s="1235" t="str">
        <f>IF(VLOOKUP($A149,'EZ list'!$B$4:$H$460,4,FALSE)="","","Yes")</f>
        <v>Yes</v>
      </c>
      <c r="BZ149" s="1236" t="s">
        <v>914</v>
      </c>
      <c r="CA149" s="1229">
        <v>0.71599999999999997</v>
      </c>
      <c r="CB149" s="1205" t="s">
        <v>1006</v>
      </c>
      <c r="CC149" s="1205" t="s">
        <v>666</v>
      </c>
      <c r="CD149" s="1205" t="s">
        <v>665</v>
      </c>
      <c r="CE149" s="1205">
        <v>0</v>
      </c>
      <c r="CF149" s="1205" t="s">
        <v>806</v>
      </c>
      <c r="CG149" s="1205" t="s">
        <v>805</v>
      </c>
      <c r="CH149" s="1205">
        <v>0.01</v>
      </c>
      <c r="CI149" s="1161"/>
    </row>
    <row r="150" spans="1:87" s="197" customFormat="1" ht="15.75" customHeight="1" x14ac:dyDescent="0.25">
      <c r="A150" s="886" t="s">
        <v>370</v>
      </c>
      <c r="B150" s="886" t="s">
        <v>369</v>
      </c>
      <c r="C150" s="1459">
        <v>0.4</v>
      </c>
      <c r="D150" s="237" t="s">
        <v>739</v>
      </c>
      <c r="E150" s="886" t="s">
        <v>738</v>
      </c>
      <c r="F150" s="237">
        <v>0.09</v>
      </c>
      <c r="G150" s="886" t="s">
        <v>737</v>
      </c>
      <c r="H150" s="886" t="s">
        <v>736</v>
      </c>
      <c r="I150" s="237">
        <v>0.01</v>
      </c>
      <c r="J150" s="1460">
        <v>0.5</v>
      </c>
      <c r="K150" s="237">
        <v>0.4</v>
      </c>
      <c r="L150" s="237" t="s">
        <v>739</v>
      </c>
      <c r="M150" s="886" t="s">
        <v>738</v>
      </c>
      <c r="N150" s="237">
        <v>0.09</v>
      </c>
      <c r="O150" s="886" t="s">
        <v>737</v>
      </c>
      <c r="P150" s="886" t="s">
        <v>736</v>
      </c>
      <c r="Q150" s="237">
        <v>0.01</v>
      </c>
      <c r="R150" s="237">
        <v>0.5</v>
      </c>
      <c r="S150" s="887">
        <v>0.4</v>
      </c>
      <c r="T150" s="886" t="s">
        <v>739</v>
      </c>
      <c r="U150" s="886" t="s">
        <v>738</v>
      </c>
      <c r="V150" s="888">
        <v>0.09</v>
      </c>
      <c r="W150" s="886" t="s">
        <v>737</v>
      </c>
      <c r="X150" s="886" t="s">
        <v>736</v>
      </c>
      <c r="Y150" s="888">
        <v>0.01</v>
      </c>
      <c r="Z150" s="889">
        <v>0.5</v>
      </c>
      <c r="AA150" s="887">
        <v>0.4</v>
      </c>
      <c r="AB150" s="886" t="s">
        <v>739</v>
      </c>
      <c r="AC150" s="886" t="s">
        <v>738</v>
      </c>
      <c r="AD150" s="888">
        <v>0.09</v>
      </c>
      <c r="AE150" s="886" t="s">
        <v>737</v>
      </c>
      <c r="AF150" s="886" t="s">
        <v>736</v>
      </c>
      <c r="AG150" s="888">
        <v>0.01</v>
      </c>
      <c r="AH150" s="889">
        <v>0.5</v>
      </c>
      <c r="AI150" s="887">
        <v>0.4</v>
      </c>
      <c r="AJ150" s="886" t="s">
        <v>739</v>
      </c>
      <c r="AK150" s="886" t="s">
        <v>738</v>
      </c>
      <c r="AL150" s="888">
        <v>0.09</v>
      </c>
      <c r="AM150" s="886" t="s">
        <v>737</v>
      </c>
      <c r="AN150" s="886" t="s">
        <v>736</v>
      </c>
      <c r="AO150" s="888">
        <v>0.01</v>
      </c>
      <c r="AP150" s="889">
        <v>0.5</v>
      </c>
      <c r="AQ150" s="887">
        <v>0.4</v>
      </c>
      <c r="AR150" s="718" t="s">
        <v>739</v>
      </c>
      <c r="AS150" s="891" t="s">
        <v>738</v>
      </c>
      <c r="AT150" s="888">
        <v>0.09</v>
      </c>
      <c r="AU150" s="891" t="s">
        <v>737</v>
      </c>
      <c r="AV150" s="891" t="s">
        <v>736</v>
      </c>
      <c r="AW150" s="888">
        <v>0.01</v>
      </c>
      <c r="AX150" s="889">
        <v>0.5</v>
      </c>
      <c r="AY150" s="893">
        <v>0.4</v>
      </c>
      <c r="AZ150" s="894" t="s">
        <v>739</v>
      </c>
      <c r="BA150" s="894" t="s">
        <v>738</v>
      </c>
      <c r="BB150" s="893">
        <v>0.59</v>
      </c>
      <c r="BC150" s="894" t="s">
        <v>737</v>
      </c>
      <c r="BD150" s="894" t="s">
        <v>736</v>
      </c>
      <c r="BE150" s="893">
        <v>0.01</v>
      </c>
      <c r="BF150" s="1159">
        <f t="shared" si="6"/>
        <v>1</v>
      </c>
      <c r="BG150" s="1158"/>
      <c r="BH150" s="888">
        <v>0.4</v>
      </c>
      <c r="BI150" s="237" t="s">
        <v>739</v>
      </c>
      <c r="BJ150" s="197" t="s">
        <v>738</v>
      </c>
      <c r="BK150" s="888">
        <v>0.09</v>
      </c>
      <c r="BL150" s="237" t="s">
        <v>737</v>
      </c>
      <c r="BM150" s="886" t="s">
        <v>736</v>
      </c>
      <c r="BN150" s="888">
        <v>0.01</v>
      </c>
      <c r="BO150" s="1163">
        <f t="shared" si="7"/>
        <v>0.5</v>
      </c>
      <c r="BP150" s="888">
        <v>0.4</v>
      </c>
      <c r="BQ150" s="237" t="s">
        <v>739</v>
      </c>
      <c r="BR150" s="197" t="s">
        <v>738</v>
      </c>
      <c r="BS150" s="888">
        <v>0.09</v>
      </c>
      <c r="BT150" s="237" t="s">
        <v>737</v>
      </c>
      <c r="BU150" s="886" t="s">
        <v>736</v>
      </c>
      <c r="BV150" s="888">
        <v>0.01</v>
      </c>
      <c r="BW150" s="1163">
        <f t="shared" si="8"/>
        <v>0.5</v>
      </c>
      <c r="BX150" s="206"/>
      <c r="BY150" s="1235" t="str">
        <f>IF(VLOOKUP($A150,'EZ list'!$B$4:$H$460,4,FALSE)="","","Yes")</f>
        <v>Yes</v>
      </c>
      <c r="BZ150" s="1236" t="s">
        <v>913</v>
      </c>
      <c r="CA150" s="1229">
        <v>0.70499999999999996</v>
      </c>
      <c r="CB150" s="1205" t="s">
        <v>1006</v>
      </c>
      <c r="CC150" s="1205" t="s">
        <v>739</v>
      </c>
      <c r="CD150" s="1205" t="s">
        <v>738</v>
      </c>
      <c r="CE150" s="1205">
        <v>0.59</v>
      </c>
      <c r="CF150" s="1205" t="s">
        <v>737</v>
      </c>
      <c r="CG150" s="1205" t="s">
        <v>736</v>
      </c>
      <c r="CH150" s="1205">
        <v>0.01</v>
      </c>
      <c r="CI150" s="1161"/>
    </row>
    <row r="151" spans="1:87" s="197" customFormat="1" ht="15.75" customHeight="1" x14ac:dyDescent="0.25">
      <c r="A151" s="886" t="s">
        <v>372</v>
      </c>
      <c r="B151" s="886" t="s">
        <v>371</v>
      </c>
      <c r="C151" s="1459">
        <v>0.4</v>
      </c>
      <c r="D151" s="237" t="s">
        <v>735</v>
      </c>
      <c r="E151" s="886" t="s">
        <v>734</v>
      </c>
      <c r="F151" s="237">
        <v>0.09</v>
      </c>
      <c r="G151" s="886" t="s">
        <v>733</v>
      </c>
      <c r="H151" s="886" t="s">
        <v>1269</v>
      </c>
      <c r="I151" s="237">
        <v>0.01</v>
      </c>
      <c r="J151" s="1460">
        <v>0.5</v>
      </c>
      <c r="K151" s="237">
        <v>0.4</v>
      </c>
      <c r="L151" s="237" t="s">
        <v>735</v>
      </c>
      <c r="M151" s="886" t="s">
        <v>734</v>
      </c>
      <c r="N151" s="237">
        <v>0.09</v>
      </c>
      <c r="O151" s="886" t="s">
        <v>733</v>
      </c>
      <c r="P151" s="886" t="s">
        <v>1269</v>
      </c>
      <c r="Q151" s="237">
        <v>0.01</v>
      </c>
      <c r="R151" s="237">
        <v>0.5</v>
      </c>
      <c r="S151" s="887">
        <v>0.4</v>
      </c>
      <c r="T151" s="886" t="s">
        <v>735</v>
      </c>
      <c r="U151" s="886" t="s">
        <v>734</v>
      </c>
      <c r="V151" s="888">
        <v>0.09</v>
      </c>
      <c r="W151" s="886" t="s">
        <v>733</v>
      </c>
      <c r="X151" s="886" t="s">
        <v>1269</v>
      </c>
      <c r="Y151" s="888">
        <v>0.01</v>
      </c>
      <c r="Z151" s="889">
        <v>0.5</v>
      </c>
      <c r="AA151" s="887">
        <v>0.4</v>
      </c>
      <c r="AB151" s="886" t="s">
        <v>735</v>
      </c>
      <c r="AC151" s="886" t="s">
        <v>734</v>
      </c>
      <c r="AD151" s="888">
        <v>0.09</v>
      </c>
      <c r="AE151" s="886" t="s">
        <v>733</v>
      </c>
      <c r="AF151" s="886" t="s">
        <v>1269</v>
      </c>
      <c r="AG151" s="888">
        <v>0.01</v>
      </c>
      <c r="AH151" s="889">
        <v>0.5</v>
      </c>
      <c r="AI151" s="887">
        <v>0.4</v>
      </c>
      <c r="AJ151" s="886" t="s">
        <v>735</v>
      </c>
      <c r="AK151" s="886" t="s">
        <v>734</v>
      </c>
      <c r="AL151" s="888">
        <v>0.09</v>
      </c>
      <c r="AM151" s="886" t="s">
        <v>733</v>
      </c>
      <c r="AN151" s="886" t="s">
        <v>1269</v>
      </c>
      <c r="AO151" s="888">
        <v>0.01</v>
      </c>
      <c r="AP151" s="889">
        <v>0.5</v>
      </c>
      <c r="AQ151" s="887">
        <v>0.4</v>
      </c>
      <c r="AR151" s="718" t="s">
        <v>735</v>
      </c>
      <c r="AS151" s="891" t="s">
        <v>734</v>
      </c>
      <c r="AT151" s="888">
        <v>0.09</v>
      </c>
      <c r="AU151" s="891" t="s">
        <v>733</v>
      </c>
      <c r="AV151" s="891" t="s">
        <v>1269</v>
      </c>
      <c r="AW151" s="888">
        <v>0.01</v>
      </c>
      <c r="AX151" s="889">
        <v>0.5</v>
      </c>
      <c r="AY151" s="893">
        <v>0.4</v>
      </c>
      <c r="AZ151" s="894" t="s">
        <v>735</v>
      </c>
      <c r="BA151" s="894" t="s">
        <v>734</v>
      </c>
      <c r="BB151" s="893">
        <v>0.09</v>
      </c>
      <c r="BC151" s="894" t="s">
        <v>733</v>
      </c>
      <c r="BD151" s="894" t="s">
        <v>732</v>
      </c>
      <c r="BE151" s="893">
        <v>0.01</v>
      </c>
      <c r="BF151" s="1159">
        <f t="shared" si="6"/>
        <v>0.5</v>
      </c>
      <c r="BG151" s="1158"/>
      <c r="BH151" s="888">
        <v>0.4</v>
      </c>
      <c r="BI151" s="237" t="s">
        <v>735</v>
      </c>
      <c r="BJ151" s="197" t="s">
        <v>734</v>
      </c>
      <c r="BK151" s="888">
        <v>0.09</v>
      </c>
      <c r="BL151" s="237" t="s">
        <v>733</v>
      </c>
      <c r="BM151" s="886" t="s">
        <v>732</v>
      </c>
      <c r="BN151" s="888">
        <v>0.01</v>
      </c>
      <c r="BO151" s="1163">
        <f t="shared" si="7"/>
        <v>0.5</v>
      </c>
      <c r="BP151" s="888">
        <v>0.4</v>
      </c>
      <c r="BQ151" s="237" t="s">
        <v>735</v>
      </c>
      <c r="BR151" s="197" t="s">
        <v>734</v>
      </c>
      <c r="BS151" s="888">
        <v>0.09</v>
      </c>
      <c r="BT151" s="237" t="s">
        <v>733</v>
      </c>
      <c r="BU151" s="886" t="s">
        <v>732</v>
      </c>
      <c r="BV151" s="888">
        <v>0.01</v>
      </c>
      <c r="BW151" s="1163">
        <f t="shared" si="8"/>
        <v>0.5</v>
      </c>
      <c r="BX151" s="206"/>
      <c r="BY151" s="1235" t="str">
        <f>IF(VLOOKUP($A151,'EZ list'!$B$4:$H$460,4,FALSE)="","","Yes")</f>
        <v/>
      </c>
      <c r="BZ151" s="1236" t="s">
        <v>913</v>
      </c>
      <c r="CA151" s="1229">
        <v>0.68600000000000005</v>
      </c>
      <c r="CB151" s="1205" t="s">
        <v>1006</v>
      </c>
      <c r="CC151" s="1205" t="s">
        <v>735</v>
      </c>
      <c r="CD151" s="1205" t="s">
        <v>734</v>
      </c>
      <c r="CE151" s="1205">
        <v>0.59</v>
      </c>
      <c r="CF151" s="1205" t="s">
        <v>733</v>
      </c>
      <c r="CG151" s="1205" t="s">
        <v>732</v>
      </c>
      <c r="CH151" s="1205">
        <v>0.01</v>
      </c>
      <c r="CI151" s="1161"/>
    </row>
    <row r="152" spans="1:87" s="197" customFormat="1" ht="15.75" customHeight="1" x14ac:dyDescent="0.25">
      <c r="A152" s="886" t="s">
        <v>374</v>
      </c>
      <c r="B152" s="886" t="s">
        <v>373</v>
      </c>
      <c r="C152" s="1459">
        <v>0.4</v>
      </c>
      <c r="D152" s="237" t="s">
        <v>671</v>
      </c>
      <c r="E152" s="886" t="s">
        <v>670</v>
      </c>
      <c r="F152" s="237">
        <v>0.09</v>
      </c>
      <c r="G152" s="886" t="s">
        <v>669</v>
      </c>
      <c r="H152" s="886" t="s">
        <v>668</v>
      </c>
      <c r="I152" s="237">
        <v>0.01</v>
      </c>
      <c r="J152" s="1460">
        <v>0.5</v>
      </c>
      <c r="K152" s="237">
        <v>0.4</v>
      </c>
      <c r="L152" s="237" t="s">
        <v>671</v>
      </c>
      <c r="M152" s="886" t="s">
        <v>670</v>
      </c>
      <c r="N152" s="237">
        <v>0.09</v>
      </c>
      <c r="O152" s="886" t="s">
        <v>669</v>
      </c>
      <c r="P152" s="886" t="s">
        <v>668</v>
      </c>
      <c r="Q152" s="237">
        <v>0.01</v>
      </c>
      <c r="R152" s="237">
        <v>0.5</v>
      </c>
      <c r="S152" s="887">
        <v>0.4</v>
      </c>
      <c r="T152" s="886" t="s">
        <v>671</v>
      </c>
      <c r="U152" s="886" t="s">
        <v>670</v>
      </c>
      <c r="V152" s="888">
        <v>0.09</v>
      </c>
      <c r="W152" s="886" t="s">
        <v>669</v>
      </c>
      <c r="X152" s="886" t="s">
        <v>668</v>
      </c>
      <c r="Y152" s="888">
        <v>0.01</v>
      </c>
      <c r="Z152" s="889">
        <v>0.5</v>
      </c>
      <c r="AA152" s="887">
        <v>0.4</v>
      </c>
      <c r="AB152" s="886" t="s">
        <v>671</v>
      </c>
      <c r="AC152" s="886" t="s">
        <v>670</v>
      </c>
      <c r="AD152" s="888">
        <v>0.09</v>
      </c>
      <c r="AE152" s="886" t="s">
        <v>669</v>
      </c>
      <c r="AF152" s="886" t="s">
        <v>668</v>
      </c>
      <c r="AG152" s="888">
        <v>0.01</v>
      </c>
      <c r="AH152" s="889">
        <v>0.5</v>
      </c>
      <c r="AI152" s="887">
        <v>0.4</v>
      </c>
      <c r="AJ152" s="886" t="s">
        <v>671</v>
      </c>
      <c r="AK152" s="886" t="s">
        <v>670</v>
      </c>
      <c r="AL152" s="888">
        <v>0.09</v>
      </c>
      <c r="AM152" s="886" t="s">
        <v>669</v>
      </c>
      <c r="AN152" s="886" t="s">
        <v>668</v>
      </c>
      <c r="AO152" s="888">
        <v>0.01</v>
      </c>
      <c r="AP152" s="889">
        <v>0.5</v>
      </c>
      <c r="AQ152" s="887">
        <v>0</v>
      </c>
      <c r="AR152" s="718" t="s">
        <v>671</v>
      </c>
      <c r="AS152" s="891" t="s">
        <v>670</v>
      </c>
      <c r="AT152" s="888">
        <v>0.74</v>
      </c>
      <c r="AU152" s="891" t="s">
        <v>669</v>
      </c>
      <c r="AV152" s="891" t="s">
        <v>668</v>
      </c>
      <c r="AW152" s="888">
        <v>0.01</v>
      </c>
      <c r="AX152" s="889">
        <v>0.75</v>
      </c>
      <c r="AY152" s="893">
        <v>0.4</v>
      </c>
      <c r="AZ152" s="894" t="s">
        <v>671</v>
      </c>
      <c r="BA152" s="894" t="s">
        <v>670</v>
      </c>
      <c r="BB152" s="893">
        <v>0.09</v>
      </c>
      <c r="BC152" s="894" t="s">
        <v>669</v>
      </c>
      <c r="BD152" s="894" t="s">
        <v>668</v>
      </c>
      <c r="BE152" s="893">
        <v>0.01</v>
      </c>
      <c r="BF152" s="1159">
        <f t="shared" si="6"/>
        <v>0.5</v>
      </c>
      <c r="BG152" s="1158"/>
      <c r="BH152" s="888">
        <v>0.4</v>
      </c>
      <c r="BI152" s="237" t="s">
        <v>671</v>
      </c>
      <c r="BJ152" s="197" t="s">
        <v>670</v>
      </c>
      <c r="BK152" s="888">
        <v>0.09</v>
      </c>
      <c r="BL152" s="237" t="s">
        <v>669</v>
      </c>
      <c r="BM152" s="886" t="s">
        <v>668</v>
      </c>
      <c r="BN152" s="888">
        <v>0.01</v>
      </c>
      <c r="BO152" s="1163">
        <f t="shared" si="7"/>
        <v>0.5</v>
      </c>
      <c r="BP152" s="888">
        <v>0.4</v>
      </c>
      <c r="BQ152" s="237" t="s">
        <v>671</v>
      </c>
      <c r="BR152" s="197" t="s">
        <v>670</v>
      </c>
      <c r="BS152" s="888">
        <v>0.09</v>
      </c>
      <c r="BT152" s="237" t="s">
        <v>669</v>
      </c>
      <c r="BU152" s="886" t="s">
        <v>668</v>
      </c>
      <c r="BV152" s="888">
        <v>0.01</v>
      </c>
      <c r="BW152" s="1163">
        <f t="shared" si="8"/>
        <v>0.5</v>
      </c>
      <c r="BX152" s="206"/>
      <c r="BY152" s="1235" t="str">
        <f>IF(VLOOKUP($A152,'EZ list'!$B$4:$H$460,4,FALSE)="","","Yes")</f>
        <v/>
      </c>
      <c r="BZ152" s="1236" t="s">
        <v>913</v>
      </c>
      <c r="CA152" s="1229">
        <v>0.65800000000000003</v>
      </c>
      <c r="CB152" s="1205" t="s">
        <v>1006</v>
      </c>
      <c r="CC152" s="1205" t="s">
        <v>671</v>
      </c>
      <c r="CD152" s="1205" t="s">
        <v>670</v>
      </c>
      <c r="CE152" s="1205">
        <v>0.59</v>
      </c>
      <c r="CF152" s="1205" t="s">
        <v>669</v>
      </c>
      <c r="CG152" s="1205" t="s">
        <v>668</v>
      </c>
      <c r="CH152" s="1205">
        <v>0.01</v>
      </c>
      <c r="CI152" s="1161"/>
    </row>
    <row r="153" spans="1:87" s="197" customFormat="1" ht="15" x14ac:dyDescent="0.25">
      <c r="A153" s="886" t="s">
        <v>376</v>
      </c>
      <c r="B153" s="886" t="s">
        <v>375</v>
      </c>
      <c r="C153" s="1459">
        <v>0.99</v>
      </c>
      <c r="D153" s="237" t="s">
        <v>666</v>
      </c>
      <c r="E153" s="886" t="s">
        <v>683</v>
      </c>
      <c r="F153" s="237">
        <v>0</v>
      </c>
      <c r="G153" s="886" t="s">
        <v>1284</v>
      </c>
      <c r="H153" s="886" t="s">
        <v>1270</v>
      </c>
      <c r="I153" s="237">
        <v>0.01</v>
      </c>
      <c r="J153" s="1460">
        <v>1</v>
      </c>
      <c r="K153" s="237">
        <v>0.99</v>
      </c>
      <c r="L153" s="237" t="s">
        <v>666</v>
      </c>
      <c r="M153" s="886" t="s">
        <v>683</v>
      </c>
      <c r="N153" s="237">
        <v>0</v>
      </c>
      <c r="O153" s="886" t="s">
        <v>1284</v>
      </c>
      <c r="P153" s="886" t="s">
        <v>1270</v>
      </c>
      <c r="Q153" s="237">
        <v>0.01</v>
      </c>
      <c r="R153" s="237">
        <v>1</v>
      </c>
      <c r="S153" s="887">
        <v>0.99</v>
      </c>
      <c r="T153" s="886" t="s">
        <v>666</v>
      </c>
      <c r="U153" s="886" t="s">
        <v>683</v>
      </c>
      <c r="V153" s="888">
        <v>0</v>
      </c>
      <c r="W153" s="886" t="s">
        <v>1284</v>
      </c>
      <c r="X153" s="886" t="s">
        <v>1270</v>
      </c>
      <c r="Y153" s="888">
        <v>0.01</v>
      </c>
      <c r="Z153" s="889">
        <v>1</v>
      </c>
      <c r="AA153" s="887">
        <v>0.99</v>
      </c>
      <c r="AB153" s="886" t="s">
        <v>666</v>
      </c>
      <c r="AC153" s="886" t="s">
        <v>683</v>
      </c>
      <c r="AD153" s="888">
        <v>0</v>
      </c>
      <c r="AE153" s="886" t="s">
        <v>1284</v>
      </c>
      <c r="AF153" s="886" t="s">
        <v>1270</v>
      </c>
      <c r="AG153" s="888">
        <v>0.01</v>
      </c>
      <c r="AH153" s="889">
        <v>1</v>
      </c>
      <c r="AI153" s="887">
        <v>0.99</v>
      </c>
      <c r="AJ153" s="886" t="s">
        <v>666</v>
      </c>
      <c r="AK153" s="886" t="s">
        <v>683</v>
      </c>
      <c r="AL153" s="888">
        <v>0</v>
      </c>
      <c r="AM153" s="886" t="s">
        <v>1284</v>
      </c>
      <c r="AN153" s="886" t="s">
        <v>1270</v>
      </c>
      <c r="AO153" s="888">
        <v>0.01</v>
      </c>
      <c r="AP153" s="889">
        <v>1</v>
      </c>
      <c r="AQ153" s="887">
        <v>0.99</v>
      </c>
      <c r="AR153" s="718" t="s">
        <v>666</v>
      </c>
      <c r="AS153" s="891" t="s">
        <v>683</v>
      </c>
      <c r="AT153" s="888">
        <v>0</v>
      </c>
      <c r="AU153" s="891" t="s">
        <v>1284</v>
      </c>
      <c r="AV153" s="891" t="s">
        <v>1270</v>
      </c>
      <c r="AW153" s="888">
        <v>0.01</v>
      </c>
      <c r="AX153" s="889">
        <v>1</v>
      </c>
      <c r="AY153" s="893">
        <v>0.99</v>
      </c>
      <c r="AZ153" s="894" t="s">
        <v>666</v>
      </c>
      <c r="BA153" s="894" t="s">
        <v>683</v>
      </c>
      <c r="BB153" s="893">
        <v>0</v>
      </c>
      <c r="BC153" s="894" t="s">
        <v>699</v>
      </c>
      <c r="BD153" s="894" t="s">
        <v>698</v>
      </c>
      <c r="BE153" s="893">
        <v>0.01</v>
      </c>
      <c r="BF153" s="1159">
        <f t="shared" si="6"/>
        <v>1</v>
      </c>
      <c r="BG153" s="1158"/>
      <c r="BH153" s="888">
        <v>0.99</v>
      </c>
      <c r="BI153" s="237" t="s">
        <v>666</v>
      </c>
      <c r="BJ153" s="197" t="s">
        <v>683</v>
      </c>
      <c r="BK153" s="888">
        <v>0</v>
      </c>
      <c r="BL153" s="237" t="s">
        <v>699</v>
      </c>
      <c r="BM153" s="886" t="s">
        <v>698</v>
      </c>
      <c r="BN153" s="888">
        <v>0.01</v>
      </c>
      <c r="BO153" s="1163">
        <f t="shared" si="7"/>
        <v>1</v>
      </c>
      <c r="BP153" s="888">
        <v>0.49</v>
      </c>
      <c r="BQ153" s="237" t="s">
        <v>666</v>
      </c>
      <c r="BR153" s="197" t="s">
        <v>683</v>
      </c>
      <c r="BS153" s="888">
        <v>0</v>
      </c>
      <c r="BT153" s="237" t="s">
        <v>699</v>
      </c>
      <c r="BU153" s="886" t="s">
        <v>698</v>
      </c>
      <c r="BV153" s="888">
        <v>0.01</v>
      </c>
      <c r="BW153" s="1163">
        <f t="shared" si="8"/>
        <v>0.5</v>
      </c>
      <c r="BX153" s="206"/>
      <c r="BY153" s="1235" t="str">
        <f>IF(VLOOKUP($A153,'EZ list'!$B$4:$H$460,4,FALSE)="","","Yes")</f>
        <v>Yes</v>
      </c>
      <c r="BZ153" s="1236" t="s">
        <v>914</v>
      </c>
      <c r="CA153" s="1229">
        <v>0.67900000000000005</v>
      </c>
      <c r="CB153" s="1205" t="s">
        <v>1006</v>
      </c>
      <c r="CC153" s="1205" t="s">
        <v>666</v>
      </c>
      <c r="CD153" s="1205" t="s">
        <v>683</v>
      </c>
      <c r="CE153" s="1205">
        <v>0</v>
      </c>
      <c r="CF153" s="1205" t="s">
        <v>699</v>
      </c>
      <c r="CG153" s="1205" t="s">
        <v>698</v>
      </c>
      <c r="CH153" s="1205">
        <v>0.01</v>
      </c>
      <c r="CI153" s="1161"/>
    </row>
    <row r="154" spans="1:87" s="197" customFormat="1" ht="15.75" customHeight="1" x14ac:dyDescent="0.25">
      <c r="A154" s="886" t="s">
        <v>378</v>
      </c>
      <c r="B154" s="886" t="s">
        <v>377</v>
      </c>
      <c r="C154" s="1459">
        <v>0.4</v>
      </c>
      <c r="D154" s="237" t="s">
        <v>784</v>
      </c>
      <c r="E154" s="886" t="s">
        <v>783</v>
      </c>
      <c r="F154" s="237">
        <v>0.09</v>
      </c>
      <c r="G154" s="886" t="s">
        <v>782</v>
      </c>
      <c r="H154" s="886" t="s">
        <v>781</v>
      </c>
      <c r="I154" s="237">
        <v>0.01</v>
      </c>
      <c r="J154" s="1460">
        <v>0.5</v>
      </c>
      <c r="K154" s="237">
        <v>0.4</v>
      </c>
      <c r="L154" s="237" t="s">
        <v>784</v>
      </c>
      <c r="M154" s="886" t="s">
        <v>783</v>
      </c>
      <c r="N154" s="237">
        <v>0.09</v>
      </c>
      <c r="O154" s="886" t="s">
        <v>782</v>
      </c>
      <c r="P154" s="886" t="s">
        <v>781</v>
      </c>
      <c r="Q154" s="237">
        <v>0.01</v>
      </c>
      <c r="R154" s="237">
        <v>0.5</v>
      </c>
      <c r="S154" s="887">
        <v>0.4</v>
      </c>
      <c r="T154" s="886" t="s">
        <v>784</v>
      </c>
      <c r="U154" s="886" t="s">
        <v>783</v>
      </c>
      <c r="V154" s="888">
        <v>0.09</v>
      </c>
      <c r="W154" s="886" t="s">
        <v>782</v>
      </c>
      <c r="X154" s="886" t="s">
        <v>781</v>
      </c>
      <c r="Y154" s="888">
        <v>0.01</v>
      </c>
      <c r="Z154" s="889">
        <v>0.5</v>
      </c>
      <c r="AA154" s="887">
        <v>0.4</v>
      </c>
      <c r="AB154" s="886" t="s">
        <v>784</v>
      </c>
      <c r="AC154" s="886" t="s">
        <v>783</v>
      </c>
      <c r="AD154" s="888">
        <v>0.09</v>
      </c>
      <c r="AE154" s="886" t="s">
        <v>782</v>
      </c>
      <c r="AF154" s="886" t="s">
        <v>781</v>
      </c>
      <c r="AG154" s="888">
        <v>0.01</v>
      </c>
      <c r="AH154" s="889">
        <v>0.5</v>
      </c>
      <c r="AI154" s="887">
        <v>0.4</v>
      </c>
      <c r="AJ154" s="886" t="s">
        <v>784</v>
      </c>
      <c r="AK154" s="886" t="s">
        <v>783</v>
      </c>
      <c r="AL154" s="888">
        <v>0.09</v>
      </c>
      <c r="AM154" s="886" t="s">
        <v>782</v>
      </c>
      <c r="AN154" s="886" t="s">
        <v>781</v>
      </c>
      <c r="AO154" s="888">
        <v>0.01</v>
      </c>
      <c r="AP154" s="889">
        <v>0.5</v>
      </c>
      <c r="AQ154" s="887">
        <v>0.4</v>
      </c>
      <c r="AR154" s="718" t="s">
        <v>784</v>
      </c>
      <c r="AS154" s="891" t="s">
        <v>783</v>
      </c>
      <c r="AT154" s="888">
        <v>0.09</v>
      </c>
      <c r="AU154" s="891" t="s">
        <v>782</v>
      </c>
      <c r="AV154" s="891" t="s">
        <v>781</v>
      </c>
      <c r="AW154" s="888">
        <v>0.01</v>
      </c>
      <c r="AX154" s="889">
        <v>0.5</v>
      </c>
      <c r="AY154" s="893">
        <v>0.4</v>
      </c>
      <c r="AZ154" s="894" t="s">
        <v>784</v>
      </c>
      <c r="BA154" s="894" t="s">
        <v>783</v>
      </c>
      <c r="BB154" s="893">
        <v>0.09</v>
      </c>
      <c r="BC154" s="894" t="s">
        <v>782</v>
      </c>
      <c r="BD154" s="894" t="s">
        <v>781</v>
      </c>
      <c r="BE154" s="893">
        <v>0.01</v>
      </c>
      <c r="BF154" s="1159">
        <f t="shared" si="6"/>
        <v>0.5</v>
      </c>
      <c r="BG154" s="1158"/>
      <c r="BH154" s="888">
        <v>0.4</v>
      </c>
      <c r="BI154" s="237" t="s">
        <v>784</v>
      </c>
      <c r="BJ154" s="197" t="s">
        <v>783</v>
      </c>
      <c r="BK154" s="888">
        <v>0.09</v>
      </c>
      <c r="BL154" s="237" t="s">
        <v>782</v>
      </c>
      <c r="BM154" s="886" t="s">
        <v>781</v>
      </c>
      <c r="BN154" s="888">
        <v>0.01</v>
      </c>
      <c r="BO154" s="1163">
        <f t="shared" si="7"/>
        <v>0.5</v>
      </c>
      <c r="BP154" s="888">
        <v>0.4</v>
      </c>
      <c r="BQ154" s="237" t="s">
        <v>784</v>
      </c>
      <c r="BR154" s="197" t="s">
        <v>783</v>
      </c>
      <c r="BS154" s="888">
        <v>0.09</v>
      </c>
      <c r="BT154" s="237" t="s">
        <v>782</v>
      </c>
      <c r="BU154" s="886" t="s">
        <v>781</v>
      </c>
      <c r="BV154" s="888">
        <v>0.01</v>
      </c>
      <c r="BW154" s="1163">
        <f t="shared" si="8"/>
        <v>0.5</v>
      </c>
      <c r="BX154" s="206"/>
      <c r="BY154" s="1235" t="str">
        <f>IF(VLOOKUP($A154,'EZ list'!$B$4:$H$460,4,FALSE)="","","Yes")</f>
        <v/>
      </c>
      <c r="BZ154" s="1236" t="s">
        <v>913</v>
      </c>
      <c r="CA154" s="1229">
        <v>0.67400000000000004</v>
      </c>
      <c r="CB154" s="1205" t="s">
        <v>1006</v>
      </c>
      <c r="CC154" s="1205" t="s">
        <v>784</v>
      </c>
      <c r="CD154" s="1205" t="s">
        <v>783</v>
      </c>
      <c r="CE154" s="1205">
        <v>0.59</v>
      </c>
      <c r="CF154" s="1205" t="s">
        <v>782</v>
      </c>
      <c r="CG154" s="1205" t="s">
        <v>781</v>
      </c>
      <c r="CH154" s="1205">
        <v>0.01</v>
      </c>
      <c r="CI154" s="1161"/>
    </row>
    <row r="155" spans="1:87" s="197" customFormat="1" ht="15.75" customHeight="1" x14ac:dyDescent="0.25">
      <c r="A155" s="886" t="s">
        <v>380</v>
      </c>
      <c r="B155" s="886" t="s">
        <v>804</v>
      </c>
      <c r="C155" s="1459">
        <v>0.49</v>
      </c>
      <c r="D155" s="237" t="s">
        <v>666</v>
      </c>
      <c r="E155" s="886" t="s">
        <v>665</v>
      </c>
      <c r="F155" s="237">
        <v>0</v>
      </c>
      <c r="G155" s="886" t="s">
        <v>737</v>
      </c>
      <c r="H155" s="886" t="s">
        <v>736</v>
      </c>
      <c r="I155" s="237">
        <v>0.01</v>
      </c>
      <c r="J155" s="1460">
        <v>0.5</v>
      </c>
      <c r="K155" s="237">
        <v>0.49</v>
      </c>
      <c r="L155" s="237" t="s">
        <v>666</v>
      </c>
      <c r="M155" s="886" t="s">
        <v>665</v>
      </c>
      <c r="N155" s="237">
        <v>0</v>
      </c>
      <c r="O155" s="886" t="s">
        <v>737</v>
      </c>
      <c r="P155" s="886" t="s">
        <v>736</v>
      </c>
      <c r="Q155" s="237">
        <v>0.01</v>
      </c>
      <c r="R155" s="237">
        <v>0.5</v>
      </c>
      <c r="S155" s="887">
        <v>0.49</v>
      </c>
      <c r="T155" s="886" t="s">
        <v>666</v>
      </c>
      <c r="U155" s="886" t="s">
        <v>665</v>
      </c>
      <c r="V155" s="888">
        <v>0</v>
      </c>
      <c r="W155" s="886" t="s">
        <v>737</v>
      </c>
      <c r="X155" s="886" t="s">
        <v>736</v>
      </c>
      <c r="Y155" s="888">
        <v>0.01</v>
      </c>
      <c r="Z155" s="889">
        <v>0.5</v>
      </c>
      <c r="AA155" s="887">
        <v>0.49</v>
      </c>
      <c r="AB155" s="886" t="s">
        <v>666</v>
      </c>
      <c r="AC155" s="886" t="s">
        <v>665</v>
      </c>
      <c r="AD155" s="888">
        <v>0</v>
      </c>
      <c r="AE155" s="886" t="s">
        <v>737</v>
      </c>
      <c r="AF155" s="886" t="s">
        <v>736</v>
      </c>
      <c r="AG155" s="888">
        <v>0.01</v>
      </c>
      <c r="AH155" s="889">
        <v>0.5</v>
      </c>
      <c r="AI155" s="887">
        <v>0.49</v>
      </c>
      <c r="AJ155" s="886" t="s">
        <v>666</v>
      </c>
      <c r="AK155" s="886" t="s">
        <v>665</v>
      </c>
      <c r="AL155" s="888">
        <v>0</v>
      </c>
      <c r="AM155" s="886" t="s">
        <v>737</v>
      </c>
      <c r="AN155" s="886" t="s">
        <v>736</v>
      </c>
      <c r="AO155" s="888">
        <v>0.01</v>
      </c>
      <c r="AP155" s="889">
        <v>0.5</v>
      </c>
      <c r="AQ155" s="887">
        <v>0.49</v>
      </c>
      <c r="AR155" s="718" t="s">
        <v>666</v>
      </c>
      <c r="AS155" s="891" t="s">
        <v>665</v>
      </c>
      <c r="AT155" s="888">
        <v>0</v>
      </c>
      <c r="AU155" s="891" t="s">
        <v>737</v>
      </c>
      <c r="AV155" s="891" t="s">
        <v>736</v>
      </c>
      <c r="AW155" s="888">
        <v>0.01</v>
      </c>
      <c r="AX155" s="889">
        <v>0.5</v>
      </c>
      <c r="AY155" s="893">
        <v>0.99</v>
      </c>
      <c r="AZ155" s="894" t="s">
        <v>666</v>
      </c>
      <c r="BA155" s="894" t="s">
        <v>665</v>
      </c>
      <c r="BB155" s="893">
        <v>0</v>
      </c>
      <c r="BC155" s="894" t="s">
        <v>737</v>
      </c>
      <c r="BD155" s="894" t="s">
        <v>736</v>
      </c>
      <c r="BE155" s="893">
        <v>0.01</v>
      </c>
      <c r="BF155" s="1159">
        <f t="shared" si="6"/>
        <v>1</v>
      </c>
      <c r="BG155" s="1158"/>
      <c r="BH155" s="888">
        <v>0.49</v>
      </c>
      <c r="BI155" s="237" t="s">
        <v>666</v>
      </c>
      <c r="BJ155" s="197" t="s">
        <v>665</v>
      </c>
      <c r="BK155" s="888">
        <v>0</v>
      </c>
      <c r="BL155" s="237" t="s">
        <v>737</v>
      </c>
      <c r="BM155" s="886" t="s">
        <v>736</v>
      </c>
      <c r="BN155" s="888">
        <v>0.01</v>
      </c>
      <c r="BO155" s="1163">
        <f t="shared" si="7"/>
        <v>0.5</v>
      </c>
      <c r="BP155" s="888">
        <v>0.49</v>
      </c>
      <c r="BQ155" s="237" t="s">
        <v>666</v>
      </c>
      <c r="BR155" s="197" t="s">
        <v>665</v>
      </c>
      <c r="BS155" s="888">
        <v>0</v>
      </c>
      <c r="BT155" s="237" t="s">
        <v>737</v>
      </c>
      <c r="BU155" s="886" t="s">
        <v>736</v>
      </c>
      <c r="BV155" s="888">
        <v>0.01</v>
      </c>
      <c r="BW155" s="1163">
        <f t="shared" si="8"/>
        <v>0.5</v>
      </c>
      <c r="BX155" s="206"/>
      <c r="BY155" s="1235" t="str">
        <f>IF(VLOOKUP($A155,'EZ list'!$B$4:$H$460,4,FALSE)="","","Yes")</f>
        <v>Yes</v>
      </c>
      <c r="BZ155" s="1236" t="s">
        <v>914</v>
      </c>
      <c r="CA155" s="1229">
        <v>0.71099999999999997</v>
      </c>
      <c r="CB155" s="1205" t="s">
        <v>1006</v>
      </c>
      <c r="CC155" s="1205" t="s">
        <v>666</v>
      </c>
      <c r="CD155" s="1205" t="s">
        <v>665</v>
      </c>
      <c r="CE155" s="1205">
        <v>0</v>
      </c>
      <c r="CF155" s="1205" t="s">
        <v>737</v>
      </c>
      <c r="CG155" s="1205" t="s">
        <v>736</v>
      </c>
      <c r="CH155" s="1205">
        <v>0.01</v>
      </c>
      <c r="CI155" s="1161"/>
    </row>
    <row r="156" spans="1:87" s="197" customFormat="1" ht="15.75" customHeight="1" x14ac:dyDescent="0.25">
      <c r="A156" s="886" t="s">
        <v>382</v>
      </c>
      <c r="B156" s="886" t="s">
        <v>381</v>
      </c>
      <c r="C156" s="1459">
        <v>0.4</v>
      </c>
      <c r="D156" s="237" t="s">
        <v>792</v>
      </c>
      <c r="E156" s="886" t="s">
        <v>791</v>
      </c>
      <c r="F156" s="237">
        <v>0.09</v>
      </c>
      <c r="G156" s="886" t="s">
        <v>779</v>
      </c>
      <c r="H156" s="886" t="s">
        <v>778</v>
      </c>
      <c r="I156" s="237">
        <v>0.01</v>
      </c>
      <c r="J156" s="1460">
        <v>0.5</v>
      </c>
      <c r="K156" s="237">
        <v>0.4</v>
      </c>
      <c r="L156" s="237" t="s">
        <v>792</v>
      </c>
      <c r="M156" s="886" t="s">
        <v>791</v>
      </c>
      <c r="N156" s="237">
        <v>0.09</v>
      </c>
      <c r="O156" s="886" t="s">
        <v>779</v>
      </c>
      <c r="P156" s="886" t="s">
        <v>778</v>
      </c>
      <c r="Q156" s="237">
        <v>0.01</v>
      </c>
      <c r="R156" s="237">
        <v>0.5</v>
      </c>
      <c r="S156" s="887">
        <v>0.4</v>
      </c>
      <c r="T156" s="886" t="s">
        <v>792</v>
      </c>
      <c r="U156" s="886" t="s">
        <v>791</v>
      </c>
      <c r="V156" s="888">
        <v>0.09</v>
      </c>
      <c r="W156" s="886" t="s">
        <v>779</v>
      </c>
      <c r="X156" s="886" t="s">
        <v>778</v>
      </c>
      <c r="Y156" s="888">
        <v>0.01</v>
      </c>
      <c r="Z156" s="889">
        <v>0.5</v>
      </c>
      <c r="AA156" s="887">
        <v>0.4</v>
      </c>
      <c r="AB156" s="886" t="s">
        <v>792</v>
      </c>
      <c r="AC156" s="886" t="s">
        <v>791</v>
      </c>
      <c r="AD156" s="888">
        <v>0.09</v>
      </c>
      <c r="AE156" s="886" t="s">
        <v>779</v>
      </c>
      <c r="AF156" s="886" t="s">
        <v>778</v>
      </c>
      <c r="AG156" s="888">
        <v>0.01</v>
      </c>
      <c r="AH156" s="889">
        <v>0.5</v>
      </c>
      <c r="AI156" s="887">
        <v>0.4</v>
      </c>
      <c r="AJ156" s="886" t="s">
        <v>792</v>
      </c>
      <c r="AK156" s="886" t="s">
        <v>791</v>
      </c>
      <c r="AL156" s="888">
        <v>0.09</v>
      </c>
      <c r="AM156" s="886" t="s">
        <v>779</v>
      </c>
      <c r="AN156" s="886" t="s">
        <v>778</v>
      </c>
      <c r="AO156" s="888">
        <v>0.01</v>
      </c>
      <c r="AP156" s="889">
        <v>0.5</v>
      </c>
      <c r="AQ156" s="887">
        <v>0.375</v>
      </c>
      <c r="AR156" s="718" t="s">
        <v>792</v>
      </c>
      <c r="AS156" s="891" t="s">
        <v>791</v>
      </c>
      <c r="AT156" s="888">
        <v>0.36499999999999999</v>
      </c>
      <c r="AU156" s="891" t="s">
        <v>779</v>
      </c>
      <c r="AV156" s="891" t="s">
        <v>778</v>
      </c>
      <c r="AW156" s="888">
        <v>0.01</v>
      </c>
      <c r="AX156" s="889">
        <v>0.75</v>
      </c>
      <c r="AY156" s="893">
        <v>0.4</v>
      </c>
      <c r="AZ156" s="894" t="s">
        <v>792</v>
      </c>
      <c r="BA156" s="894" t="s">
        <v>791</v>
      </c>
      <c r="BB156" s="893">
        <v>0.09</v>
      </c>
      <c r="BC156" s="894" t="s">
        <v>779</v>
      </c>
      <c r="BD156" s="894" t="s">
        <v>778</v>
      </c>
      <c r="BE156" s="893">
        <v>0.01</v>
      </c>
      <c r="BF156" s="1159">
        <f t="shared" si="6"/>
        <v>0.5</v>
      </c>
      <c r="BG156" s="1158"/>
      <c r="BH156" s="888">
        <v>0.4</v>
      </c>
      <c r="BI156" s="237" t="s">
        <v>792</v>
      </c>
      <c r="BJ156" s="197" t="s">
        <v>791</v>
      </c>
      <c r="BK156" s="888">
        <v>0.09</v>
      </c>
      <c r="BL156" s="237" t="s">
        <v>779</v>
      </c>
      <c r="BM156" s="886" t="s">
        <v>778</v>
      </c>
      <c r="BN156" s="888">
        <v>0.01</v>
      </c>
      <c r="BO156" s="1163">
        <f t="shared" si="7"/>
        <v>0.5</v>
      </c>
      <c r="BP156" s="888">
        <v>0.4</v>
      </c>
      <c r="BQ156" s="237" t="s">
        <v>792</v>
      </c>
      <c r="BR156" s="197" t="s">
        <v>791</v>
      </c>
      <c r="BS156" s="888">
        <v>0.09</v>
      </c>
      <c r="BT156" s="237" t="s">
        <v>779</v>
      </c>
      <c r="BU156" s="886" t="s">
        <v>778</v>
      </c>
      <c r="BV156" s="888">
        <v>0.01</v>
      </c>
      <c r="BW156" s="1163">
        <f t="shared" si="8"/>
        <v>0.5</v>
      </c>
      <c r="BX156" s="206"/>
      <c r="BY156" s="1235" t="str">
        <f>IF(VLOOKUP($A156,'EZ list'!$B$4:$H$460,4,FALSE)="","","Yes")</f>
        <v/>
      </c>
      <c r="BZ156" s="1236" t="s">
        <v>913</v>
      </c>
      <c r="CA156" s="1229">
        <v>0.69</v>
      </c>
      <c r="CB156" s="1205" t="s">
        <v>1006</v>
      </c>
      <c r="CC156" s="1205" t="s">
        <v>792</v>
      </c>
      <c r="CD156" s="1205" t="s">
        <v>791</v>
      </c>
      <c r="CE156" s="1205">
        <v>0.59</v>
      </c>
      <c r="CF156" s="1205" t="s">
        <v>779</v>
      </c>
      <c r="CG156" s="1205" t="s">
        <v>778</v>
      </c>
      <c r="CH156" s="1205">
        <v>0.01</v>
      </c>
      <c r="CI156" s="1161"/>
    </row>
    <row r="157" spans="1:87" s="197" customFormat="1" ht="15.75" customHeight="1" x14ac:dyDescent="0.25">
      <c r="A157" s="886" t="s">
        <v>384</v>
      </c>
      <c r="B157" s="886" t="s">
        <v>383</v>
      </c>
      <c r="C157" s="1459">
        <v>0.3</v>
      </c>
      <c r="D157" s="237" t="s">
        <v>704</v>
      </c>
      <c r="E157" s="886" t="s">
        <v>703</v>
      </c>
      <c r="F157" s="237">
        <v>0.37</v>
      </c>
      <c r="G157" s="886" t="s">
        <v>666</v>
      </c>
      <c r="H157" s="886" t="s">
        <v>666</v>
      </c>
      <c r="I157" s="237">
        <v>0</v>
      </c>
      <c r="J157" s="1460">
        <v>0.66999999999999993</v>
      </c>
      <c r="K157" s="237">
        <v>0.3</v>
      </c>
      <c r="L157" s="237" t="s">
        <v>704</v>
      </c>
      <c r="M157" s="886" t="s">
        <v>703</v>
      </c>
      <c r="N157" s="237">
        <v>0.37</v>
      </c>
      <c r="O157" s="886" t="s">
        <v>666</v>
      </c>
      <c r="P157" s="886" t="s">
        <v>666</v>
      </c>
      <c r="Q157" s="237">
        <v>0</v>
      </c>
      <c r="R157" s="237">
        <v>0.66999999999999993</v>
      </c>
      <c r="S157" s="887">
        <v>0.3</v>
      </c>
      <c r="T157" s="886" t="s">
        <v>704</v>
      </c>
      <c r="U157" s="886" t="s">
        <v>703</v>
      </c>
      <c r="V157" s="888">
        <v>0.37</v>
      </c>
      <c r="W157" s="886" t="s">
        <v>666</v>
      </c>
      <c r="X157" s="886" t="s">
        <v>666</v>
      </c>
      <c r="Y157" s="888">
        <v>0</v>
      </c>
      <c r="Z157" s="889">
        <v>0.66999999999999993</v>
      </c>
      <c r="AA157" s="887">
        <v>0.3</v>
      </c>
      <c r="AB157" s="886" t="s">
        <v>704</v>
      </c>
      <c r="AC157" s="886" t="s">
        <v>703</v>
      </c>
      <c r="AD157" s="888">
        <v>0.37</v>
      </c>
      <c r="AE157" s="886" t="s">
        <v>666</v>
      </c>
      <c r="AF157" s="886" t="s">
        <v>666</v>
      </c>
      <c r="AG157" s="888">
        <v>0</v>
      </c>
      <c r="AH157" s="889">
        <v>0.66999999999999993</v>
      </c>
      <c r="AI157" s="887">
        <v>0.3</v>
      </c>
      <c r="AJ157" s="886" t="s">
        <v>704</v>
      </c>
      <c r="AK157" s="886" t="s">
        <v>703</v>
      </c>
      <c r="AL157" s="888">
        <v>0.37</v>
      </c>
      <c r="AM157" s="886" t="s">
        <v>666</v>
      </c>
      <c r="AN157" s="886" t="s">
        <v>666</v>
      </c>
      <c r="AO157" s="888">
        <v>0</v>
      </c>
      <c r="AP157" s="889">
        <v>0.66999999999999993</v>
      </c>
      <c r="AQ157" s="887">
        <v>0.48</v>
      </c>
      <c r="AR157" s="718" t="s">
        <v>704</v>
      </c>
      <c r="AS157" s="891" t="s">
        <v>703</v>
      </c>
      <c r="AT157" s="888">
        <v>0.27</v>
      </c>
      <c r="AU157" s="891" t="s">
        <v>666</v>
      </c>
      <c r="AV157" s="891" t="s">
        <v>666</v>
      </c>
      <c r="AW157" s="888">
        <v>0</v>
      </c>
      <c r="AX157" s="889">
        <v>0.75</v>
      </c>
      <c r="AY157" s="893">
        <v>0.64</v>
      </c>
      <c r="AZ157" s="894" t="s">
        <v>704</v>
      </c>
      <c r="BA157" s="894" t="s">
        <v>703</v>
      </c>
      <c r="BB157" s="893">
        <v>0.36</v>
      </c>
      <c r="BC157" s="894" t="s">
        <v>666</v>
      </c>
      <c r="BD157" s="894" t="s">
        <v>666</v>
      </c>
      <c r="BE157" s="893">
        <v>0</v>
      </c>
      <c r="BF157" s="1159">
        <f t="shared" si="6"/>
        <v>1</v>
      </c>
      <c r="BG157" s="1158"/>
      <c r="BH157" s="888">
        <v>0.3</v>
      </c>
      <c r="BI157" s="237" t="s">
        <v>704</v>
      </c>
      <c r="BJ157" s="197" t="s">
        <v>703</v>
      </c>
      <c r="BK157" s="888">
        <v>0.37</v>
      </c>
      <c r="BL157" s="237" t="s">
        <v>666</v>
      </c>
      <c r="BM157" s="886" t="s">
        <v>666</v>
      </c>
      <c r="BN157" s="888">
        <v>0</v>
      </c>
      <c r="BO157" s="1163">
        <f t="shared" si="7"/>
        <v>0.66999999999999993</v>
      </c>
      <c r="BP157" s="888">
        <v>0.3</v>
      </c>
      <c r="BQ157" s="237" t="s">
        <v>704</v>
      </c>
      <c r="BR157" s="197" t="s">
        <v>703</v>
      </c>
      <c r="BS157" s="888">
        <v>0.2</v>
      </c>
      <c r="BT157" s="237" t="s">
        <v>666</v>
      </c>
      <c r="BU157" s="886" t="s">
        <v>666</v>
      </c>
      <c r="BV157" s="888">
        <v>0</v>
      </c>
      <c r="BW157" s="1163">
        <f t="shared" si="8"/>
        <v>0.5</v>
      </c>
      <c r="BX157" s="206"/>
      <c r="BY157" s="1235" t="str">
        <f>IF(VLOOKUP($A157,'EZ list'!$B$4:$H$460,4,FALSE)="","","Yes")</f>
        <v/>
      </c>
      <c r="BZ157" s="1236" t="s">
        <v>914</v>
      </c>
      <c r="CA157" s="1229">
        <v>0.72899999999999998</v>
      </c>
      <c r="CB157" s="1205" t="s">
        <v>1006</v>
      </c>
      <c r="CC157" s="1205" t="s">
        <v>704</v>
      </c>
      <c r="CD157" s="1205" t="s">
        <v>703</v>
      </c>
      <c r="CE157" s="1205">
        <v>0.2</v>
      </c>
      <c r="CF157" s="1205" t="s">
        <v>666</v>
      </c>
      <c r="CG157" s="1205" t="s">
        <v>666</v>
      </c>
      <c r="CH157" s="1205">
        <v>0</v>
      </c>
      <c r="CI157" s="1161"/>
    </row>
    <row r="158" spans="1:87" s="197" customFormat="1" ht="15.75" customHeight="1" x14ac:dyDescent="0.25">
      <c r="A158" s="886" t="s">
        <v>386</v>
      </c>
      <c r="B158" s="886" t="s">
        <v>385</v>
      </c>
      <c r="C158" s="1459">
        <v>0.4</v>
      </c>
      <c r="D158" s="237" t="s">
        <v>713</v>
      </c>
      <c r="E158" s="886" t="s">
        <v>712</v>
      </c>
      <c r="F158" s="237">
        <v>0.09</v>
      </c>
      <c r="G158" s="886" t="s">
        <v>706</v>
      </c>
      <c r="H158" s="886" t="s">
        <v>705</v>
      </c>
      <c r="I158" s="237">
        <v>0.01</v>
      </c>
      <c r="J158" s="1460">
        <v>0.5</v>
      </c>
      <c r="K158" s="237">
        <v>0.4</v>
      </c>
      <c r="L158" s="237" t="s">
        <v>713</v>
      </c>
      <c r="M158" s="886" t="s">
        <v>712</v>
      </c>
      <c r="N158" s="237">
        <v>0.09</v>
      </c>
      <c r="O158" s="886" t="s">
        <v>706</v>
      </c>
      <c r="P158" s="886" t="s">
        <v>705</v>
      </c>
      <c r="Q158" s="237">
        <v>0.01</v>
      </c>
      <c r="R158" s="237">
        <v>0.5</v>
      </c>
      <c r="S158" s="887">
        <v>0.4</v>
      </c>
      <c r="T158" s="886" t="s">
        <v>713</v>
      </c>
      <c r="U158" s="886" t="s">
        <v>712</v>
      </c>
      <c r="V158" s="888">
        <v>0.09</v>
      </c>
      <c r="W158" s="886" t="s">
        <v>706</v>
      </c>
      <c r="X158" s="886" t="s">
        <v>705</v>
      </c>
      <c r="Y158" s="888">
        <v>0.01</v>
      </c>
      <c r="Z158" s="889">
        <v>0.5</v>
      </c>
      <c r="AA158" s="887">
        <v>0.4</v>
      </c>
      <c r="AB158" s="886" t="s">
        <v>713</v>
      </c>
      <c r="AC158" s="886" t="s">
        <v>712</v>
      </c>
      <c r="AD158" s="888">
        <v>0.09</v>
      </c>
      <c r="AE158" s="886" t="s">
        <v>706</v>
      </c>
      <c r="AF158" s="886" t="s">
        <v>705</v>
      </c>
      <c r="AG158" s="888">
        <v>0.01</v>
      </c>
      <c r="AH158" s="889">
        <v>0.5</v>
      </c>
      <c r="AI158" s="887">
        <v>0.4</v>
      </c>
      <c r="AJ158" s="886" t="s">
        <v>713</v>
      </c>
      <c r="AK158" s="886" t="s">
        <v>712</v>
      </c>
      <c r="AL158" s="888">
        <v>0.09</v>
      </c>
      <c r="AM158" s="886" t="s">
        <v>706</v>
      </c>
      <c r="AN158" s="886" t="s">
        <v>705</v>
      </c>
      <c r="AO158" s="888">
        <v>0.01</v>
      </c>
      <c r="AP158" s="889">
        <v>0.5</v>
      </c>
      <c r="AQ158" s="887">
        <v>0.4</v>
      </c>
      <c r="AR158" s="718" t="s">
        <v>713</v>
      </c>
      <c r="AS158" s="891" t="s">
        <v>712</v>
      </c>
      <c r="AT158" s="888">
        <v>0.09</v>
      </c>
      <c r="AU158" s="891" t="s">
        <v>706</v>
      </c>
      <c r="AV158" s="891" t="s">
        <v>705</v>
      </c>
      <c r="AW158" s="888">
        <v>0.01</v>
      </c>
      <c r="AX158" s="889">
        <v>0.5</v>
      </c>
      <c r="AY158" s="893">
        <v>0.4</v>
      </c>
      <c r="AZ158" s="894" t="s">
        <v>713</v>
      </c>
      <c r="BA158" s="894" t="s">
        <v>712</v>
      </c>
      <c r="BB158" s="893">
        <v>0.59</v>
      </c>
      <c r="BC158" s="894" t="s">
        <v>706</v>
      </c>
      <c r="BD158" s="894" t="s">
        <v>705</v>
      </c>
      <c r="BE158" s="893">
        <v>0.01</v>
      </c>
      <c r="BF158" s="1159">
        <f t="shared" si="6"/>
        <v>1</v>
      </c>
      <c r="BG158" s="1158"/>
      <c r="BH158" s="888">
        <v>0.4</v>
      </c>
      <c r="BI158" s="237" t="s">
        <v>713</v>
      </c>
      <c r="BJ158" s="197" t="s">
        <v>712</v>
      </c>
      <c r="BK158" s="888">
        <v>0.09</v>
      </c>
      <c r="BL158" s="237" t="s">
        <v>706</v>
      </c>
      <c r="BM158" s="886" t="s">
        <v>705</v>
      </c>
      <c r="BN158" s="888">
        <v>0.01</v>
      </c>
      <c r="BO158" s="1163">
        <f t="shared" si="7"/>
        <v>0.5</v>
      </c>
      <c r="BP158" s="888">
        <v>0.4</v>
      </c>
      <c r="BQ158" s="237" t="s">
        <v>713</v>
      </c>
      <c r="BR158" s="197" t="s">
        <v>712</v>
      </c>
      <c r="BS158" s="888">
        <v>0.09</v>
      </c>
      <c r="BT158" s="237" t="s">
        <v>706</v>
      </c>
      <c r="BU158" s="886" t="s">
        <v>705</v>
      </c>
      <c r="BV158" s="888">
        <v>0.01</v>
      </c>
      <c r="BW158" s="1163">
        <f t="shared" si="8"/>
        <v>0.5</v>
      </c>
      <c r="BX158" s="206"/>
      <c r="BY158" s="1235" t="str">
        <f>IF(VLOOKUP($A158,'EZ list'!$B$4:$H$460,4,FALSE)="","","Yes")</f>
        <v/>
      </c>
      <c r="BZ158" s="1236" t="s">
        <v>913</v>
      </c>
      <c r="CA158" s="1229">
        <v>0.66</v>
      </c>
      <c r="CB158" s="1205" t="s">
        <v>1006</v>
      </c>
      <c r="CC158" s="1205" t="s">
        <v>713</v>
      </c>
      <c r="CD158" s="1205" t="s">
        <v>712</v>
      </c>
      <c r="CE158" s="1205">
        <v>0.59</v>
      </c>
      <c r="CF158" s="1205" t="s">
        <v>706</v>
      </c>
      <c r="CG158" s="1205" t="s">
        <v>705</v>
      </c>
      <c r="CH158" s="1205">
        <v>0.01</v>
      </c>
      <c r="CI158" s="1161"/>
    </row>
    <row r="159" spans="1:87" s="197" customFormat="1" ht="15.75" customHeight="1" x14ac:dyDescent="0.25">
      <c r="A159" s="886" t="s">
        <v>388</v>
      </c>
      <c r="B159" s="886" t="s">
        <v>387</v>
      </c>
      <c r="C159" s="1459">
        <v>0.4</v>
      </c>
      <c r="D159" s="237" t="s">
        <v>724</v>
      </c>
      <c r="E159" s="886" t="s">
        <v>723</v>
      </c>
      <c r="F159" s="237">
        <v>0.1</v>
      </c>
      <c r="G159" s="886" t="s">
        <v>666</v>
      </c>
      <c r="H159" s="886" t="s">
        <v>678</v>
      </c>
      <c r="I159" s="237">
        <v>0</v>
      </c>
      <c r="J159" s="1460">
        <v>0.5</v>
      </c>
      <c r="K159" s="237">
        <v>0.4</v>
      </c>
      <c r="L159" s="237" t="s">
        <v>724</v>
      </c>
      <c r="M159" s="886" t="s">
        <v>723</v>
      </c>
      <c r="N159" s="237">
        <v>0.1</v>
      </c>
      <c r="O159" s="886" t="s">
        <v>666</v>
      </c>
      <c r="P159" s="886" t="s">
        <v>678</v>
      </c>
      <c r="Q159" s="237">
        <v>0</v>
      </c>
      <c r="R159" s="237">
        <v>0.5</v>
      </c>
      <c r="S159" s="887">
        <v>0.4</v>
      </c>
      <c r="T159" s="886" t="s">
        <v>724</v>
      </c>
      <c r="U159" s="886" t="s">
        <v>723</v>
      </c>
      <c r="V159" s="888">
        <v>0.1</v>
      </c>
      <c r="W159" s="886" t="s">
        <v>666</v>
      </c>
      <c r="X159" s="886" t="s">
        <v>678</v>
      </c>
      <c r="Y159" s="888">
        <v>0</v>
      </c>
      <c r="Z159" s="889">
        <v>0.5</v>
      </c>
      <c r="AA159" s="887">
        <v>0.4</v>
      </c>
      <c r="AB159" s="886" t="s">
        <v>724</v>
      </c>
      <c r="AC159" s="886" t="s">
        <v>723</v>
      </c>
      <c r="AD159" s="888">
        <v>0.1</v>
      </c>
      <c r="AE159" s="886" t="s">
        <v>666</v>
      </c>
      <c r="AF159" s="886" t="s">
        <v>678</v>
      </c>
      <c r="AG159" s="888">
        <v>0</v>
      </c>
      <c r="AH159" s="889">
        <v>0.5</v>
      </c>
      <c r="AI159" s="887">
        <v>0.4</v>
      </c>
      <c r="AJ159" s="886" t="s">
        <v>724</v>
      </c>
      <c r="AK159" s="886" t="s">
        <v>723</v>
      </c>
      <c r="AL159" s="888">
        <v>0.1</v>
      </c>
      <c r="AM159" s="886" t="s">
        <v>666</v>
      </c>
      <c r="AN159" s="886" t="s">
        <v>678</v>
      </c>
      <c r="AO159" s="888">
        <v>0</v>
      </c>
      <c r="AP159" s="889">
        <v>0.5</v>
      </c>
      <c r="AQ159" s="887">
        <v>0.4</v>
      </c>
      <c r="AR159" s="718" t="s">
        <v>724</v>
      </c>
      <c r="AS159" s="891" t="s">
        <v>723</v>
      </c>
      <c r="AT159" s="888">
        <v>0.1</v>
      </c>
      <c r="AU159" s="891" t="s">
        <v>666</v>
      </c>
      <c r="AV159" s="891" t="s">
        <v>678</v>
      </c>
      <c r="AW159" s="888">
        <v>0</v>
      </c>
      <c r="AX159" s="889">
        <v>0.5</v>
      </c>
      <c r="AY159" s="893">
        <v>0.8</v>
      </c>
      <c r="AZ159" s="894" t="s">
        <v>724</v>
      </c>
      <c r="BA159" s="894" t="s">
        <v>723</v>
      </c>
      <c r="BB159" s="893">
        <v>0.2</v>
      </c>
      <c r="BC159" s="894" t="s">
        <v>666</v>
      </c>
      <c r="BD159" s="894" t="s">
        <v>678</v>
      </c>
      <c r="BE159" s="893">
        <v>0</v>
      </c>
      <c r="BF159" s="1159">
        <f t="shared" si="6"/>
        <v>1</v>
      </c>
      <c r="BG159" s="1158"/>
      <c r="BH159" s="888">
        <v>0.4</v>
      </c>
      <c r="BI159" s="237" t="s">
        <v>724</v>
      </c>
      <c r="BJ159" s="197" t="s">
        <v>723</v>
      </c>
      <c r="BK159" s="888">
        <v>0.1</v>
      </c>
      <c r="BL159" s="237" t="s">
        <v>666</v>
      </c>
      <c r="BM159" s="886" t="s">
        <v>678</v>
      </c>
      <c r="BN159" s="888">
        <v>0</v>
      </c>
      <c r="BO159" s="1163">
        <f t="shared" si="7"/>
        <v>0.5</v>
      </c>
      <c r="BP159" s="888">
        <v>0.4</v>
      </c>
      <c r="BQ159" s="237" t="s">
        <v>724</v>
      </c>
      <c r="BR159" s="197" t="s">
        <v>723</v>
      </c>
      <c r="BS159" s="888">
        <v>0.1</v>
      </c>
      <c r="BT159" s="237" t="s">
        <v>666</v>
      </c>
      <c r="BU159" s="886" t="s">
        <v>678</v>
      </c>
      <c r="BV159" s="888">
        <v>0</v>
      </c>
      <c r="BW159" s="1163">
        <f t="shared" si="8"/>
        <v>0.5</v>
      </c>
      <c r="BX159" s="206"/>
      <c r="BY159" s="1235" t="str">
        <f>IF(VLOOKUP($A159,'EZ list'!$B$4:$H$460,4,FALSE)="","","Yes")</f>
        <v>Yes</v>
      </c>
      <c r="BZ159" s="1236" t="s">
        <v>913</v>
      </c>
      <c r="CA159" s="1229">
        <v>0.65500000000000003</v>
      </c>
      <c r="CB159" s="1205" t="s">
        <v>1006</v>
      </c>
      <c r="CC159" s="1205" t="s">
        <v>724</v>
      </c>
      <c r="CD159" s="1205" t="s">
        <v>723</v>
      </c>
      <c r="CE159" s="1205">
        <v>0.6</v>
      </c>
      <c r="CF159" s="1205" t="s">
        <v>666</v>
      </c>
      <c r="CG159" s="1205" t="s">
        <v>678</v>
      </c>
      <c r="CH159" s="1205">
        <v>0</v>
      </c>
      <c r="CI159" s="1161"/>
    </row>
    <row r="160" spans="1:87" s="197" customFormat="1" ht="15.75" customHeight="1" x14ac:dyDescent="0.25">
      <c r="A160" s="886" t="s">
        <v>390</v>
      </c>
      <c r="B160" s="886" t="s">
        <v>389</v>
      </c>
      <c r="C160" s="1459">
        <v>0.4</v>
      </c>
      <c r="D160" s="237" t="s">
        <v>680</v>
      </c>
      <c r="E160" s="886" t="s">
        <v>679</v>
      </c>
      <c r="F160" s="237">
        <v>0.1</v>
      </c>
      <c r="G160" s="886" t="s">
        <v>666</v>
      </c>
      <c r="H160" s="886" t="s">
        <v>678</v>
      </c>
      <c r="I160" s="237">
        <v>0</v>
      </c>
      <c r="J160" s="1460">
        <v>0.5</v>
      </c>
      <c r="K160" s="237">
        <v>0.4</v>
      </c>
      <c r="L160" s="237" t="s">
        <v>680</v>
      </c>
      <c r="M160" s="886" t="s">
        <v>679</v>
      </c>
      <c r="N160" s="237">
        <v>0.1</v>
      </c>
      <c r="O160" s="886" t="s">
        <v>666</v>
      </c>
      <c r="P160" s="886" t="s">
        <v>678</v>
      </c>
      <c r="Q160" s="237">
        <v>0</v>
      </c>
      <c r="R160" s="237">
        <v>0.5</v>
      </c>
      <c r="S160" s="887">
        <v>0.4</v>
      </c>
      <c r="T160" s="886" t="s">
        <v>680</v>
      </c>
      <c r="U160" s="886" t="s">
        <v>679</v>
      </c>
      <c r="V160" s="888">
        <v>0.1</v>
      </c>
      <c r="W160" s="886" t="s">
        <v>666</v>
      </c>
      <c r="X160" s="886" t="s">
        <v>678</v>
      </c>
      <c r="Y160" s="888">
        <v>0</v>
      </c>
      <c r="Z160" s="889">
        <v>0.5</v>
      </c>
      <c r="AA160" s="887">
        <v>0.4</v>
      </c>
      <c r="AB160" s="886" t="s">
        <v>680</v>
      </c>
      <c r="AC160" s="886" t="s">
        <v>679</v>
      </c>
      <c r="AD160" s="888">
        <v>0.1</v>
      </c>
      <c r="AE160" s="886" t="s">
        <v>666</v>
      </c>
      <c r="AF160" s="886" t="s">
        <v>678</v>
      </c>
      <c r="AG160" s="888">
        <v>0</v>
      </c>
      <c r="AH160" s="889">
        <v>0.5</v>
      </c>
      <c r="AI160" s="887">
        <v>0.4</v>
      </c>
      <c r="AJ160" s="886" t="s">
        <v>680</v>
      </c>
      <c r="AK160" s="886" t="s">
        <v>679</v>
      </c>
      <c r="AL160" s="888">
        <v>0.1</v>
      </c>
      <c r="AM160" s="886" t="s">
        <v>666</v>
      </c>
      <c r="AN160" s="886" t="s">
        <v>678</v>
      </c>
      <c r="AO160" s="888">
        <v>0</v>
      </c>
      <c r="AP160" s="889">
        <v>0.5</v>
      </c>
      <c r="AQ160" s="887">
        <v>0.2</v>
      </c>
      <c r="AR160" s="718" t="s">
        <v>680</v>
      </c>
      <c r="AS160" s="891" t="s">
        <v>679</v>
      </c>
      <c r="AT160" s="888">
        <v>0.55000000000000004</v>
      </c>
      <c r="AU160" s="891" t="s">
        <v>666</v>
      </c>
      <c r="AV160" s="891" t="s">
        <v>678</v>
      </c>
      <c r="AW160" s="888">
        <v>0</v>
      </c>
      <c r="AX160" s="889">
        <v>0.75</v>
      </c>
      <c r="AY160" s="893">
        <v>0.4</v>
      </c>
      <c r="AZ160" s="894" t="s">
        <v>680</v>
      </c>
      <c r="BA160" s="894" t="s">
        <v>679</v>
      </c>
      <c r="BB160" s="893">
        <v>0.1</v>
      </c>
      <c r="BC160" s="894" t="s">
        <v>666</v>
      </c>
      <c r="BD160" s="894" t="s">
        <v>678</v>
      </c>
      <c r="BE160" s="893">
        <v>0</v>
      </c>
      <c r="BF160" s="1159">
        <f t="shared" si="6"/>
        <v>0.5</v>
      </c>
      <c r="BG160" s="1158"/>
      <c r="BH160" s="888">
        <v>0.4</v>
      </c>
      <c r="BI160" s="237" t="s">
        <v>680</v>
      </c>
      <c r="BJ160" s="197" t="s">
        <v>679</v>
      </c>
      <c r="BK160" s="888">
        <v>0.1</v>
      </c>
      <c r="BL160" s="237" t="s">
        <v>666</v>
      </c>
      <c r="BM160" s="886" t="s">
        <v>678</v>
      </c>
      <c r="BN160" s="888">
        <v>0</v>
      </c>
      <c r="BO160" s="1163">
        <f t="shared" si="7"/>
        <v>0.5</v>
      </c>
      <c r="BP160" s="888">
        <v>0.4</v>
      </c>
      <c r="BQ160" s="237" t="s">
        <v>680</v>
      </c>
      <c r="BR160" s="197" t="s">
        <v>679</v>
      </c>
      <c r="BS160" s="888">
        <v>0.1</v>
      </c>
      <c r="BT160" s="237" t="s">
        <v>666</v>
      </c>
      <c r="BU160" s="886" t="s">
        <v>678</v>
      </c>
      <c r="BV160" s="888">
        <v>0</v>
      </c>
      <c r="BW160" s="1163">
        <f t="shared" si="8"/>
        <v>0.5</v>
      </c>
      <c r="BX160" s="206"/>
      <c r="BY160" s="1235" t="str">
        <f>IF(VLOOKUP($A160,'EZ list'!$B$4:$H$460,4,FALSE)="","","Yes")</f>
        <v/>
      </c>
      <c r="BZ160" s="1236" t="s">
        <v>913</v>
      </c>
      <c r="CA160" s="1229">
        <v>0.71699999999999997</v>
      </c>
      <c r="CB160" s="1205" t="s">
        <v>1006</v>
      </c>
      <c r="CC160" s="1205" t="s">
        <v>680</v>
      </c>
      <c r="CD160" s="1205" t="s">
        <v>679</v>
      </c>
      <c r="CE160" s="1205">
        <v>0.6</v>
      </c>
      <c r="CF160" s="1205" t="s">
        <v>666</v>
      </c>
      <c r="CG160" s="1205" t="s">
        <v>678</v>
      </c>
      <c r="CH160" s="1205">
        <v>0</v>
      </c>
      <c r="CI160" s="1161"/>
    </row>
    <row r="161" spans="1:87" s="197" customFormat="1" ht="15" x14ac:dyDescent="0.25">
      <c r="A161" s="886" t="s">
        <v>392</v>
      </c>
      <c r="B161" s="886" t="s">
        <v>803</v>
      </c>
      <c r="C161" s="1459">
        <v>0.49</v>
      </c>
      <c r="D161" s="237" t="s">
        <v>666</v>
      </c>
      <c r="E161" s="886" t="s">
        <v>665</v>
      </c>
      <c r="F161" s="237">
        <v>0</v>
      </c>
      <c r="G161" s="886" t="s">
        <v>757</v>
      </c>
      <c r="H161" s="886" t="s">
        <v>756</v>
      </c>
      <c r="I161" s="237">
        <v>0.01</v>
      </c>
      <c r="J161" s="1460">
        <v>0.5</v>
      </c>
      <c r="K161" s="237">
        <v>0.49</v>
      </c>
      <c r="L161" s="237" t="s">
        <v>666</v>
      </c>
      <c r="M161" s="886" t="s">
        <v>665</v>
      </c>
      <c r="N161" s="237">
        <v>0</v>
      </c>
      <c r="O161" s="886" t="s">
        <v>757</v>
      </c>
      <c r="P161" s="886" t="s">
        <v>756</v>
      </c>
      <c r="Q161" s="237">
        <v>0.01</v>
      </c>
      <c r="R161" s="237">
        <v>0.5</v>
      </c>
      <c r="S161" s="887">
        <v>0.49</v>
      </c>
      <c r="T161" s="886" t="s">
        <v>666</v>
      </c>
      <c r="U161" s="886" t="s">
        <v>665</v>
      </c>
      <c r="V161" s="888">
        <v>0</v>
      </c>
      <c r="W161" s="886" t="s">
        <v>757</v>
      </c>
      <c r="X161" s="886" t="s">
        <v>756</v>
      </c>
      <c r="Y161" s="888">
        <v>0.01</v>
      </c>
      <c r="Z161" s="889">
        <v>0.5</v>
      </c>
      <c r="AA161" s="887">
        <v>0.49</v>
      </c>
      <c r="AB161" s="886" t="s">
        <v>666</v>
      </c>
      <c r="AC161" s="886" t="s">
        <v>665</v>
      </c>
      <c r="AD161" s="888">
        <v>0</v>
      </c>
      <c r="AE161" s="886" t="s">
        <v>757</v>
      </c>
      <c r="AF161" s="886" t="s">
        <v>756</v>
      </c>
      <c r="AG161" s="888">
        <v>0.01</v>
      </c>
      <c r="AH161" s="889">
        <v>0.5</v>
      </c>
      <c r="AI161" s="887">
        <v>0.49</v>
      </c>
      <c r="AJ161" s="886" t="s">
        <v>666</v>
      </c>
      <c r="AK161" s="886" t="s">
        <v>665</v>
      </c>
      <c r="AL161" s="888">
        <v>0</v>
      </c>
      <c r="AM161" s="886" t="s">
        <v>757</v>
      </c>
      <c r="AN161" s="886" t="s">
        <v>756</v>
      </c>
      <c r="AO161" s="888">
        <v>0.01</v>
      </c>
      <c r="AP161" s="889">
        <v>0.5</v>
      </c>
      <c r="AQ161" s="887">
        <v>0.49</v>
      </c>
      <c r="AR161" s="718" t="s">
        <v>666</v>
      </c>
      <c r="AS161" s="891" t="s">
        <v>665</v>
      </c>
      <c r="AT161" s="888">
        <v>0</v>
      </c>
      <c r="AU161" s="891" t="s">
        <v>757</v>
      </c>
      <c r="AV161" s="891" t="s">
        <v>756</v>
      </c>
      <c r="AW161" s="888">
        <v>0.01</v>
      </c>
      <c r="AX161" s="889">
        <v>0.5</v>
      </c>
      <c r="AY161" s="893">
        <v>0.49</v>
      </c>
      <c r="AZ161" s="894" t="s">
        <v>666</v>
      </c>
      <c r="BA161" s="894" t="s">
        <v>665</v>
      </c>
      <c r="BB161" s="893">
        <v>0</v>
      </c>
      <c r="BC161" s="894" t="s">
        <v>757</v>
      </c>
      <c r="BD161" s="894" t="s">
        <v>756</v>
      </c>
      <c r="BE161" s="893">
        <v>0.01</v>
      </c>
      <c r="BF161" s="1159">
        <f t="shared" si="6"/>
        <v>0.5</v>
      </c>
      <c r="BG161" s="1158"/>
      <c r="BH161" s="888">
        <v>0.49</v>
      </c>
      <c r="BI161" s="237" t="s">
        <v>666</v>
      </c>
      <c r="BJ161" s="197" t="s">
        <v>665</v>
      </c>
      <c r="BK161" s="888">
        <v>0</v>
      </c>
      <c r="BL161" s="237" t="s">
        <v>757</v>
      </c>
      <c r="BM161" s="886" t="s">
        <v>756</v>
      </c>
      <c r="BN161" s="888">
        <v>0.01</v>
      </c>
      <c r="BO161" s="1163">
        <f t="shared" si="7"/>
        <v>0.5</v>
      </c>
      <c r="BP161" s="888">
        <v>0.49</v>
      </c>
      <c r="BQ161" s="237" t="s">
        <v>666</v>
      </c>
      <c r="BR161" s="197" t="s">
        <v>665</v>
      </c>
      <c r="BS161" s="888">
        <v>0</v>
      </c>
      <c r="BT161" s="237" t="s">
        <v>757</v>
      </c>
      <c r="BU161" s="886" t="s">
        <v>756</v>
      </c>
      <c r="BV161" s="888">
        <v>0.01</v>
      </c>
      <c r="BW161" s="1163">
        <f t="shared" si="8"/>
        <v>0.5</v>
      </c>
      <c r="BX161" s="206"/>
      <c r="BY161" s="1235" t="str">
        <f>IF(VLOOKUP($A161,'EZ list'!$B$4:$H$460,4,FALSE)="","","Yes")</f>
        <v>Yes</v>
      </c>
      <c r="BZ161" s="1236" t="s">
        <v>914</v>
      </c>
      <c r="CA161" s="1229">
        <v>0.67800000000000005</v>
      </c>
      <c r="CB161" s="1205" t="s">
        <v>1006</v>
      </c>
      <c r="CC161" s="1205" t="s">
        <v>666</v>
      </c>
      <c r="CD161" s="1205" t="s">
        <v>665</v>
      </c>
      <c r="CE161" s="1205">
        <v>0</v>
      </c>
      <c r="CF161" s="1205" t="s">
        <v>757</v>
      </c>
      <c r="CG161" s="1205" t="s">
        <v>756</v>
      </c>
      <c r="CH161" s="1205">
        <v>0.01</v>
      </c>
      <c r="CI161" s="1161"/>
    </row>
    <row r="162" spans="1:87" s="197" customFormat="1" ht="15.75" customHeight="1" x14ac:dyDescent="0.25">
      <c r="A162" s="886" t="s">
        <v>394</v>
      </c>
      <c r="B162" s="886" t="s">
        <v>802</v>
      </c>
      <c r="C162" s="1459">
        <v>0.49</v>
      </c>
      <c r="D162" s="237" t="s">
        <v>666</v>
      </c>
      <c r="E162" s="886" t="s">
        <v>665</v>
      </c>
      <c r="F162" s="237">
        <v>0</v>
      </c>
      <c r="G162" s="886" t="s">
        <v>677</v>
      </c>
      <c r="H162" s="886" t="s">
        <v>676</v>
      </c>
      <c r="I162" s="237">
        <v>0.01</v>
      </c>
      <c r="J162" s="1460">
        <v>0.5</v>
      </c>
      <c r="K162" s="237">
        <v>0.49</v>
      </c>
      <c r="L162" s="237" t="s">
        <v>666</v>
      </c>
      <c r="M162" s="886" t="s">
        <v>665</v>
      </c>
      <c r="N162" s="237">
        <v>0</v>
      </c>
      <c r="O162" s="886" t="s">
        <v>677</v>
      </c>
      <c r="P162" s="886" t="s">
        <v>676</v>
      </c>
      <c r="Q162" s="237">
        <v>0.01</v>
      </c>
      <c r="R162" s="237">
        <v>0.5</v>
      </c>
      <c r="S162" s="887">
        <v>0.49</v>
      </c>
      <c r="T162" s="886" t="s">
        <v>666</v>
      </c>
      <c r="U162" s="886" t="s">
        <v>665</v>
      </c>
      <c r="V162" s="888">
        <v>0</v>
      </c>
      <c r="W162" s="886" t="s">
        <v>677</v>
      </c>
      <c r="X162" s="886" t="s">
        <v>676</v>
      </c>
      <c r="Y162" s="888">
        <v>0.01</v>
      </c>
      <c r="Z162" s="889">
        <v>0.5</v>
      </c>
      <c r="AA162" s="887">
        <v>0.49</v>
      </c>
      <c r="AB162" s="886" t="s">
        <v>666</v>
      </c>
      <c r="AC162" s="886" t="s">
        <v>665</v>
      </c>
      <c r="AD162" s="888">
        <v>0</v>
      </c>
      <c r="AE162" s="886" t="s">
        <v>677</v>
      </c>
      <c r="AF162" s="886" t="s">
        <v>676</v>
      </c>
      <c r="AG162" s="888">
        <v>0.01</v>
      </c>
      <c r="AH162" s="889">
        <v>0.5</v>
      </c>
      <c r="AI162" s="887">
        <v>0.49</v>
      </c>
      <c r="AJ162" s="886" t="s">
        <v>666</v>
      </c>
      <c r="AK162" s="886" t="s">
        <v>665</v>
      </c>
      <c r="AL162" s="888">
        <v>0</v>
      </c>
      <c r="AM162" s="886" t="s">
        <v>677</v>
      </c>
      <c r="AN162" s="886" t="s">
        <v>676</v>
      </c>
      <c r="AO162" s="888">
        <v>0.01</v>
      </c>
      <c r="AP162" s="889">
        <v>0.5</v>
      </c>
      <c r="AQ162" s="887">
        <v>0.49</v>
      </c>
      <c r="AR162" s="718" t="s">
        <v>666</v>
      </c>
      <c r="AS162" s="891" t="s">
        <v>665</v>
      </c>
      <c r="AT162" s="888">
        <v>0</v>
      </c>
      <c r="AU162" s="891" t="s">
        <v>677</v>
      </c>
      <c r="AV162" s="891" t="s">
        <v>676</v>
      </c>
      <c r="AW162" s="888">
        <v>0.01</v>
      </c>
      <c r="AX162" s="889">
        <v>0.5</v>
      </c>
      <c r="AY162" s="893">
        <v>0.49</v>
      </c>
      <c r="AZ162" s="894" t="s">
        <v>666</v>
      </c>
      <c r="BA162" s="894" t="s">
        <v>665</v>
      </c>
      <c r="BB162" s="893">
        <v>0</v>
      </c>
      <c r="BC162" s="894" t="s">
        <v>677</v>
      </c>
      <c r="BD162" s="894" t="s">
        <v>676</v>
      </c>
      <c r="BE162" s="893">
        <v>0.01</v>
      </c>
      <c r="BF162" s="1159">
        <f t="shared" si="6"/>
        <v>0.5</v>
      </c>
      <c r="BG162" s="1158"/>
      <c r="BH162" s="888">
        <v>0.49</v>
      </c>
      <c r="BI162" s="237" t="s">
        <v>666</v>
      </c>
      <c r="BJ162" s="197" t="s">
        <v>665</v>
      </c>
      <c r="BK162" s="888">
        <v>0</v>
      </c>
      <c r="BL162" s="237" t="s">
        <v>677</v>
      </c>
      <c r="BM162" s="886" t="s">
        <v>676</v>
      </c>
      <c r="BN162" s="888">
        <v>0.01</v>
      </c>
      <c r="BO162" s="1163">
        <f t="shared" si="7"/>
        <v>0.5</v>
      </c>
      <c r="BP162" s="888">
        <v>0.49</v>
      </c>
      <c r="BQ162" s="237" t="s">
        <v>666</v>
      </c>
      <c r="BR162" s="197" t="s">
        <v>665</v>
      </c>
      <c r="BS162" s="888">
        <v>0</v>
      </c>
      <c r="BT162" s="237" t="s">
        <v>677</v>
      </c>
      <c r="BU162" s="886" t="s">
        <v>676</v>
      </c>
      <c r="BV162" s="888">
        <v>0.01</v>
      </c>
      <c r="BW162" s="1163">
        <f t="shared" si="8"/>
        <v>0.5</v>
      </c>
      <c r="BX162" s="206"/>
      <c r="BY162" s="1235" t="str">
        <f>IF(VLOOKUP($A162,'EZ list'!$B$4:$H$460,4,FALSE)="","","Yes")</f>
        <v/>
      </c>
      <c r="BZ162" s="1236" t="s">
        <v>914</v>
      </c>
      <c r="CA162" s="1229">
        <v>0.72199999999999998</v>
      </c>
      <c r="CB162" s="1205" t="s">
        <v>1006</v>
      </c>
      <c r="CC162" s="1205" t="s">
        <v>666</v>
      </c>
      <c r="CD162" s="1205" t="s">
        <v>665</v>
      </c>
      <c r="CE162" s="1205">
        <v>0</v>
      </c>
      <c r="CF162" s="1205" t="s">
        <v>677</v>
      </c>
      <c r="CG162" s="1205" t="s">
        <v>676</v>
      </c>
      <c r="CH162" s="1205">
        <v>0.01</v>
      </c>
      <c r="CI162" s="1161"/>
    </row>
    <row r="163" spans="1:87" s="197" customFormat="1" ht="15.75" customHeight="1" x14ac:dyDescent="0.25">
      <c r="A163" s="886" t="s">
        <v>396</v>
      </c>
      <c r="B163" s="886" t="s">
        <v>395</v>
      </c>
      <c r="C163" s="1459">
        <v>0.4</v>
      </c>
      <c r="D163" s="237" t="s">
        <v>688</v>
      </c>
      <c r="E163" s="886" t="s">
        <v>687</v>
      </c>
      <c r="F163" s="237">
        <v>0.1</v>
      </c>
      <c r="G163" s="886" t="s">
        <v>666</v>
      </c>
      <c r="H163" s="886" t="s">
        <v>678</v>
      </c>
      <c r="I163" s="237">
        <v>0</v>
      </c>
      <c r="J163" s="1460">
        <v>0.5</v>
      </c>
      <c r="K163" s="237">
        <v>0.4</v>
      </c>
      <c r="L163" s="237" t="s">
        <v>688</v>
      </c>
      <c r="M163" s="886" t="s">
        <v>687</v>
      </c>
      <c r="N163" s="237">
        <v>0.1</v>
      </c>
      <c r="O163" s="886" t="s">
        <v>666</v>
      </c>
      <c r="P163" s="886" t="s">
        <v>678</v>
      </c>
      <c r="Q163" s="237">
        <v>0</v>
      </c>
      <c r="R163" s="237">
        <v>0.5</v>
      </c>
      <c r="S163" s="887">
        <v>0.4</v>
      </c>
      <c r="T163" s="886" t="s">
        <v>688</v>
      </c>
      <c r="U163" s="886" t="s">
        <v>687</v>
      </c>
      <c r="V163" s="888">
        <v>0.1</v>
      </c>
      <c r="W163" s="886" t="s">
        <v>666</v>
      </c>
      <c r="X163" s="886" t="s">
        <v>678</v>
      </c>
      <c r="Y163" s="888">
        <v>0</v>
      </c>
      <c r="Z163" s="889">
        <v>0.5</v>
      </c>
      <c r="AA163" s="887">
        <v>0.4</v>
      </c>
      <c r="AB163" s="886" t="s">
        <v>688</v>
      </c>
      <c r="AC163" s="886" t="s">
        <v>687</v>
      </c>
      <c r="AD163" s="888">
        <v>0.1</v>
      </c>
      <c r="AE163" s="886" t="s">
        <v>666</v>
      </c>
      <c r="AF163" s="886" t="s">
        <v>678</v>
      </c>
      <c r="AG163" s="888">
        <v>0</v>
      </c>
      <c r="AH163" s="889">
        <v>0.5</v>
      </c>
      <c r="AI163" s="887">
        <v>0.4</v>
      </c>
      <c r="AJ163" s="886" t="s">
        <v>688</v>
      </c>
      <c r="AK163" s="886" t="s">
        <v>687</v>
      </c>
      <c r="AL163" s="888">
        <v>0.1</v>
      </c>
      <c r="AM163" s="886" t="s">
        <v>666</v>
      </c>
      <c r="AN163" s="886" t="s">
        <v>678</v>
      </c>
      <c r="AO163" s="888">
        <v>0</v>
      </c>
      <c r="AP163" s="889">
        <v>0.5</v>
      </c>
      <c r="AQ163" s="887">
        <v>0.4</v>
      </c>
      <c r="AR163" s="718" t="s">
        <v>688</v>
      </c>
      <c r="AS163" s="891" t="s">
        <v>687</v>
      </c>
      <c r="AT163" s="888">
        <v>0.1</v>
      </c>
      <c r="AU163" s="891" t="s">
        <v>666</v>
      </c>
      <c r="AV163" s="891" t="s">
        <v>678</v>
      </c>
      <c r="AW163" s="888">
        <v>0</v>
      </c>
      <c r="AX163" s="889">
        <v>0.5</v>
      </c>
      <c r="AY163" s="893">
        <v>0.3</v>
      </c>
      <c r="AZ163" s="894" t="s">
        <v>688</v>
      </c>
      <c r="BA163" s="894" t="s">
        <v>687</v>
      </c>
      <c r="BB163" s="893">
        <v>0.7</v>
      </c>
      <c r="BC163" s="894" t="s">
        <v>666</v>
      </c>
      <c r="BD163" s="894" t="s">
        <v>678</v>
      </c>
      <c r="BE163" s="893">
        <v>0</v>
      </c>
      <c r="BF163" s="1159">
        <f t="shared" si="6"/>
        <v>1</v>
      </c>
      <c r="BG163" s="1158"/>
      <c r="BH163" s="888">
        <v>0.4</v>
      </c>
      <c r="BI163" s="237" t="s">
        <v>688</v>
      </c>
      <c r="BJ163" s="197" t="s">
        <v>687</v>
      </c>
      <c r="BK163" s="888">
        <v>0.1</v>
      </c>
      <c r="BL163" s="237" t="s">
        <v>666</v>
      </c>
      <c r="BM163" s="886" t="s">
        <v>678</v>
      </c>
      <c r="BN163" s="888">
        <v>0</v>
      </c>
      <c r="BO163" s="1163">
        <f t="shared" si="7"/>
        <v>0.5</v>
      </c>
      <c r="BP163" s="888">
        <v>0.4</v>
      </c>
      <c r="BQ163" s="237" t="s">
        <v>688</v>
      </c>
      <c r="BR163" s="197" t="s">
        <v>687</v>
      </c>
      <c r="BS163" s="888">
        <v>0.1</v>
      </c>
      <c r="BT163" s="237" t="s">
        <v>666</v>
      </c>
      <c r="BU163" s="886" t="s">
        <v>678</v>
      </c>
      <c r="BV163" s="888">
        <v>0</v>
      </c>
      <c r="BW163" s="1163">
        <f t="shared" si="8"/>
        <v>0.5</v>
      </c>
      <c r="BX163" s="206"/>
      <c r="BY163" s="1235" t="str">
        <f>IF(VLOOKUP($A163,'EZ list'!$B$4:$H$460,4,FALSE)="","","Yes")</f>
        <v/>
      </c>
      <c r="BZ163" s="1236" t="s">
        <v>913</v>
      </c>
      <c r="CA163" s="1229">
        <v>0.70699999999999996</v>
      </c>
      <c r="CB163" s="1205" t="s">
        <v>1006</v>
      </c>
      <c r="CC163" s="1205" t="s">
        <v>688</v>
      </c>
      <c r="CD163" s="1205" t="s">
        <v>687</v>
      </c>
      <c r="CE163" s="1205">
        <v>0.6</v>
      </c>
      <c r="CF163" s="1205" t="s">
        <v>666</v>
      </c>
      <c r="CG163" s="1205" t="s">
        <v>678</v>
      </c>
      <c r="CH163" s="1205">
        <v>0</v>
      </c>
      <c r="CI163" s="1161"/>
    </row>
    <row r="164" spans="1:87" s="197" customFormat="1" ht="15.75" customHeight="1" x14ac:dyDescent="0.25">
      <c r="A164" s="886" t="s">
        <v>398</v>
      </c>
      <c r="B164" s="886" t="s">
        <v>397</v>
      </c>
      <c r="C164" s="1459">
        <v>0.4</v>
      </c>
      <c r="D164" s="237" t="s">
        <v>695</v>
      </c>
      <c r="E164" s="886" t="s">
        <v>694</v>
      </c>
      <c r="F164" s="237">
        <v>0.09</v>
      </c>
      <c r="G164" s="886" t="s">
        <v>3828</v>
      </c>
      <c r="H164" s="886" t="s">
        <v>3829</v>
      </c>
      <c r="I164" s="237">
        <v>0.01</v>
      </c>
      <c r="J164" s="1460">
        <v>0.5</v>
      </c>
      <c r="K164" s="237">
        <v>0.4</v>
      </c>
      <c r="L164" s="237" t="s">
        <v>695</v>
      </c>
      <c r="M164" s="886" t="s">
        <v>694</v>
      </c>
      <c r="N164" s="237">
        <v>0.09</v>
      </c>
      <c r="O164" s="886" t="s">
        <v>3828</v>
      </c>
      <c r="P164" s="886" t="s">
        <v>3829</v>
      </c>
      <c r="Q164" s="237">
        <v>0.01</v>
      </c>
      <c r="R164" s="237">
        <v>0.5</v>
      </c>
      <c r="S164" s="887">
        <v>0.4</v>
      </c>
      <c r="T164" s="886" t="s">
        <v>695</v>
      </c>
      <c r="U164" s="886" t="s">
        <v>694</v>
      </c>
      <c r="V164" s="888">
        <v>0.09</v>
      </c>
      <c r="W164" s="886" t="s">
        <v>3828</v>
      </c>
      <c r="X164" s="886" t="s">
        <v>3829</v>
      </c>
      <c r="Y164" s="888">
        <v>0.01</v>
      </c>
      <c r="Z164" s="889">
        <v>0.5</v>
      </c>
      <c r="AA164" s="887">
        <v>0.4</v>
      </c>
      <c r="AB164" s="886" t="s">
        <v>695</v>
      </c>
      <c r="AC164" s="886" t="s">
        <v>694</v>
      </c>
      <c r="AD164" s="888">
        <v>0.09</v>
      </c>
      <c r="AE164" s="886" t="s">
        <v>3828</v>
      </c>
      <c r="AF164" s="886" t="s">
        <v>3829</v>
      </c>
      <c r="AG164" s="888">
        <v>0.01</v>
      </c>
      <c r="AH164" s="889">
        <v>0.5</v>
      </c>
      <c r="AI164" s="887">
        <v>0.4</v>
      </c>
      <c r="AJ164" s="886" t="s">
        <v>695</v>
      </c>
      <c r="AK164" s="886" t="s">
        <v>694</v>
      </c>
      <c r="AL164" s="888">
        <v>0.09</v>
      </c>
      <c r="AM164" s="886" t="s">
        <v>693</v>
      </c>
      <c r="AN164" s="886" t="s">
        <v>692</v>
      </c>
      <c r="AO164" s="888">
        <v>0.01</v>
      </c>
      <c r="AP164" s="889">
        <v>0.5</v>
      </c>
      <c r="AQ164" s="887">
        <v>0.4</v>
      </c>
      <c r="AR164" s="718" t="s">
        <v>695</v>
      </c>
      <c r="AS164" s="891" t="s">
        <v>694</v>
      </c>
      <c r="AT164" s="888">
        <v>0.09</v>
      </c>
      <c r="AU164" s="891" t="s">
        <v>693</v>
      </c>
      <c r="AV164" s="891" t="s">
        <v>692</v>
      </c>
      <c r="AW164" s="888">
        <v>0.01</v>
      </c>
      <c r="AX164" s="889">
        <v>0.5</v>
      </c>
      <c r="AY164" s="893">
        <v>0.4</v>
      </c>
      <c r="AZ164" s="894" t="s">
        <v>695</v>
      </c>
      <c r="BA164" s="894" t="s">
        <v>694</v>
      </c>
      <c r="BB164" s="893">
        <v>0.09</v>
      </c>
      <c r="BC164" s="894" t="s">
        <v>693</v>
      </c>
      <c r="BD164" s="894" t="s">
        <v>692</v>
      </c>
      <c r="BE164" s="893">
        <v>0.01</v>
      </c>
      <c r="BF164" s="1159">
        <f t="shared" si="6"/>
        <v>0.5</v>
      </c>
      <c r="BG164" s="1158"/>
      <c r="BH164" s="888">
        <v>0.4</v>
      </c>
      <c r="BI164" s="237" t="s">
        <v>695</v>
      </c>
      <c r="BJ164" s="197" t="s">
        <v>694</v>
      </c>
      <c r="BK164" s="888">
        <v>0.09</v>
      </c>
      <c r="BL164" s="237" t="s">
        <v>693</v>
      </c>
      <c r="BM164" s="886" t="s">
        <v>692</v>
      </c>
      <c r="BN164" s="888">
        <v>0.01</v>
      </c>
      <c r="BO164" s="1163">
        <f t="shared" si="7"/>
        <v>0.5</v>
      </c>
      <c r="BP164" s="888">
        <v>0.4</v>
      </c>
      <c r="BQ164" s="237" t="s">
        <v>695</v>
      </c>
      <c r="BR164" s="197" t="s">
        <v>694</v>
      </c>
      <c r="BS164" s="888">
        <v>0.09</v>
      </c>
      <c r="BT164" s="237" t="s">
        <v>693</v>
      </c>
      <c r="BU164" s="886" t="s">
        <v>692</v>
      </c>
      <c r="BV164" s="888">
        <v>0.01</v>
      </c>
      <c r="BW164" s="1163">
        <f t="shared" si="8"/>
        <v>0.5</v>
      </c>
      <c r="BX164" s="206"/>
      <c r="BY164" s="1235" t="str">
        <f>IF(VLOOKUP($A164,'EZ list'!$B$4:$H$460,4,FALSE)="","","Yes")</f>
        <v>Yes</v>
      </c>
      <c r="BZ164" s="1236" t="s">
        <v>913</v>
      </c>
      <c r="CA164" s="1229">
        <v>0.69899999999999995</v>
      </c>
      <c r="CB164" s="1205" t="s">
        <v>1006</v>
      </c>
      <c r="CC164" s="1205" t="s">
        <v>695</v>
      </c>
      <c r="CD164" s="1205" t="s">
        <v>694</v>
      </c>
      <c r="CE164" s="1205">
        <v>0.59</v>
      </c>
      <c r="CF164" s="1205" t="s">
        <v>693</v>
      </c>
      <c r="CG164" s="1205" t="s">
        <v>692</v>
      </c>
      <c r="CH164" s="1205">
        <v>0.01</v>
      </c>
      <c r="CI164" s="1161"/>
    </row>
    <row r="165" spans="1:87" s="197" customFormat="1" ht="15.75" customHeight="1" x14ac:dyDescent="0.25">
      <c r="A165" s="886" t="s">
        <v>400</v>
      </c>
      <c r="B165" s="886" t="s">
        <v>801</v>
      </c>
      <c r="C165" s="1459">
        <v>0.4</v>
      </c>
      <c r="D165" s="237" t="s">
        <v>784</v>
      </c>
      <c r="E165" s="886" t="s">
        <v>783</v>
      </c>
      <c r="F165" s="237">
        <v>0.09</v>
      </c>
      <c r="G165" s="886" t="s">
        <v>782</v>
      </c>
      <c r="H165" s="886" t="s">
        <v>781</v>
      </c>
      <c r="I165" s="237">
        <v>0.01</v>
      </c>
      <c r="J165" s="1460">
        <v>0.5</v>
      </c>
      <c r="K165" s="237">
        <v>0.4</v>
      </c>
      <c r="L165" s="237" t="s">
        <v>784</v>
      </c>
      <c r="M165" s="886" t="s">
        <v>783</v>
      </c>
      <c r="N165" s="237">
        <v>0.09</v>
      </c>
      <c r="O165" s="886" t="s">
        <v>782</v>
      </c>
      <c r="P165" s="886" t="s">
        <v>781</v>
      </c>
      <c r="Q165" s="237">
        <v>0.01</v>
      </c>
      <c r="R165" s="237">
        <v>0.5</v>
      </c>
      <c r="S165" s="887">
        <v>0.4</v>
      </c>
      <c r="T165" s="886" t="s">
        <v>784</v>
      </c>
      <c r="U165" s="886" t="s">
        <v>783</v>
      </c>
      <c r="V165" s="888">
        <v>0.09</v>
      </c>
      <c r="W165" s="886" t="s">
        <v>782</v>
      </c>
      <c r="X165" s="886" t="s">
        <v>781</v>
      </c>
      <c r="Y165" s="888">
        <v>0.01</v>
      </c>
      <c r="Z165" s="889">
        <v>0.5</v>
      </c>
      <c r="AA165" s="887">
        <v>0.4</v>
      </c>
      <c r="AB165" s="886" t="s">
        <v>784</v>
      </c>
      <c r="AC165" s="886" t="s">
        <v>783</v>
      </c>
      <c r="AD165" s="888">
        <v>0.09</v>
      </c>
      <c r="AE165" s="886" t="s">
        <v>782</v>
      </c>
      <c r="AF165" s="886" t="s">
        <v>781</v>
      </c>
      <c r="AG165" s="888">
        <v>0.01</v>
      </c>
      <c r="AH165" s="889">
        <v>0.5</v>
      </c>
      <c r="AI165" s="887">
        <v>0.4</v>
      </c>
      <c r="AJ165" s="886" t="s">
        <v>784</v>
      </c>
      <c r="AK165" s="886" t="s">
        <v>783</v>
      </c>
      <c r="AL165" s="888">
        <v>0.09</v>
      </c>
      <c r="AM165" s="886" t="s">
        <v>782</v>
      </c>
      <c r="AN165" s="886" t="s">
        <v>781</v>
      </c>
      <c r="AO165" s="888">
        <v>0.01</v>
      </c>
      <c r="AP165" s="889">
        <v>0.5</v>
      </c>
      <c r="AQ165" s="887">
        <v>0.4</v>
      </c>
      <c r="AR165" s="718" t="s">
        <v>784</v>
      </c>
      <c r="AS165" s="891" t="s">
        <v>783</v>
      </c>
      <c r="AT165" s="888">
        <v>0.09</v>
      </c>
      <c r="AU165" s="891" t="s">
        <v>782</v>
      </c>
      <c r="AV165" s="891" t="s">
        <v>781</v>
      </c>
      <c r="AW165" s="888">
        <v>0.01</v>
      </c>
      <c r="AX165" s="889">
        <v>0.5</v>
      </c>
      <c r="AY165" s="893">
        <v>0.4</v>
      </c>
      <c r="AZ165" s="894" t="s">
        <v>784</v>
      </c>
      <c r="BA165" s="894" t="s">
        <v>783</v>
      </c>
      <c r="BB165" s="893">
        <v>0.09</v>
      </c>
      <c r="BC165" s="894" t="s">
        <v>782</v>
      </c>
      <c r="BD165" s="894" t="s">
        <v>781</v>
      </c>
      <c r="BE165" s="893">
        <v>0.01</v>
      </c>
      <c r="BF165" s="1159">
        <f t="shared" si="6"/>
        <v>0.5</v>
      </c>
      <c r="BG165" s="1158"/>
      <c r="BH165" s="888">
        <v>0.4</v>
      </c>
      <c r="BI165" s="237" t="s">
        <v>784</v>
      </c>
      <c r="BJ165" s="197" t="s">
        <v>783</v>
      </c>
      <c r="BK165" s="888">
        <v>0.09</v>
      </c>
      <c r="BL165" s="237" t="s">
        <v>782</v>
      </c>
      <c r="BM165" s="886" t="s">
        <v>781</v>
      </c>
      <c r="BN165" s="888">
        <v>0.01</v>
      </c>
      <c r="BO165" s="1163">
        <f t="shared" si="7"/>
        <v>0.5</v>
      </c>
      <c r="BP165" s="888">
        <v>0.4</v>
      </c>
      <c r="BQ165" s="237" t="s">
        <v>784</v>
      </c>
      <c r="BR165" s="197" t="s">
        <v>783</v>
      </c>
      <c r="BS165" s="888">
        <v>0.09</v>
      </c>
      <c r="BT165" s="237" t="s">
        <v>782</v>
      </c>
      <c r="BU165" s="886" t="s">
        <v>781</v>
      </c>
      <c r="BV165" s="888">
        <v>0.01</v>
      </c>
      <c r="BW165" s="1163">
        <f t="shared" si="8"/>
        <v>0.5</v>
      </c>
      <c r="BX165" s="206"/>
      <c r="BY165" s="1235" t="str">
        <f>IF(VLOOKUP($A165,'EZ list'!$B$4:$H$460,4,FALSE)="","","Yes")</f>
        <v/>
      </c>
      <c r="BZ165" s="1236" t="s">
        <v>913</v>
      </c>
      <c r="CA165" s="1229">
        <v>0.67300000000000004</v>
      </c>
      <c r="CB165" s="1205" t="s">
        <v>1006</v>
      </c>
      <c r="CC165" s="1205" t="s">
        <v>784</v>
      </c>
      <c r="CD165" s="1205" t="s">
        <v>783</v>
      </c>
      <c r="CE165" s="1205">
        <v>0.59</v>
      </c>
      <c r="CF165" s="1205" t="s">
        <v>782</v>
      </c>
      <c r="CG165" s="1205" t="s">
        <v>781</v>
      </c>
      <c r="CH165" s="1205">
        <v>0.01</v>
      </c>
      <c r="CI165" s="1161"/>
    </row>
    <row r="166" spans="1:87" s="197" customFormat="1" ht="15.75" customHeight="1" x14ac:dyDescent="0.25">
      <c r="A166" s="886" t="s">
        <v>404</v>
      </c>
      <c r="B166" s="886" t="s">
        <v>403</v>
      </c>
      <c r="C166" s="1459">
        <v>0.4</v>
      </c>
      <c r="D166" s="237" t="s">
        <v>751</v>
      </c>
      <c r="E166" s="886" t="s">
        <v>750</v>
      </c>
      <c r="F166" s="237">
        <v>0.09</v>
      </c>
      <c r="G166" s="886" t="s">
        <v>749</v>
      </c>
      <c r="H166" s="886" t="s">
        <v>1271</v>
      </c>
      <c r="I166" s="237">
        <v>0.01</v>
      </c>
      <c r="J166" s="1460">
        <v>0.5</v>
      </c>
      <c r="K166" s="237">
        <v>0.4</v>
      </c>
      <c r="L166" s="237" t="s">
        <v>751</v>
      </c>
      <c r="M166" s="886" t="s">
        <v>750</v>
      </c>
      <c r="N166" s="237">
        <v>0.09</v>
      </c>
      <c r="O166" s="886" t="s">
        <v>749</v>
      </c>
      <c r="P166" s="886" t="s">
        <v>1271</v>
      </c>
      <c r="Q166" s="237">
        <v>0.01</v>
      </c>
      <c r="R166" s="237">
        <v>0.5</v>
      </c>
      <c r="S166" s="887">
        <v>0.4</v>
      </c>
      <c r="T166" s="886" t="s">
        <v>751</v>
      </c>
      <c r="U166" s="886" t="s">
        <v>750</v>
      </c>
      <c r="V166" s="888">
        <v>0.09</v>
      </c>
      <c r="W166" s="886" t="s">
        <v>749</v>
      </c>
      <c r="X166" s="886" t="s">
        <v>1271</v>
      </c>
      <c r="Y166" s="888">
        <v>0.01</v>
      </c>
      <c r="Z166" s="889">
        <v>0.5</v>
      </c>
      <c r="AA166" s="887">
        <v>0.4</v>
      </c>
      <c r="AB166" s="886" t="s">
        <v>751</v>
      </c>
      <c r="AC166" s="886" t="s">
        <v>750</v>
      </c>
      <c r="AD166" s="888">
        <v>0.09</v>
      </c>
      <c r="AE166" s="886" t="s">
        <v>749</v>
      </c>
      <c r="AF166" s="886" t="s">
        <v>1271</v>
      </c>
      <c r="AG166" s="888">
        <v>0.01</v>
      </c>
      <c r="AH166" s="889">
        <v>0.5</v>
      </c>
      <c r="AI166" s="887">
        <v>0.4</v>
      </c>
      <c r="AJ166" s="886" t="s">
        <v>751</v>
      </c>
      <c r="AK166" s="886" t="s">
        <v>750</v>
      </c>
      <c r="AL166" s="888">
        <v>0.09</v>
      </c>
      <c r="AM166" s="886" t="s">
        <v>749</v>
      </c>
      <c r="AN166" s="886" t="s">
        <v>1271</v>
      </c>
      <c r="AO166" s="888">
        <v>0.01</v>
      </c>
      <c r="AP166" s="889">
        <v>0.5</v>
      </c>
      <c r="AQ166" s="887">
        <v>0.4</v>
      </c>
      <c r="AR166" s="718" t="s">
        <v>751</v>
      </c>
      <c r="AS166" s="891" t="s">
        <v>750</v>
      </c>
      <c r="AT166" s="888">
        <v>0.33999999999999997</v>
      </c>
      <c r="AU166" s="891" t="s">
        <v>749</v>
      </c>
      <c r="AV166" s="891" t="s">
        <v>1271</v>
      </c>
      <c r="AW166" s="888">
        <v>0.01</v>
      </c>
      <c r="AX166" s="889">
        <v>0.75</v>
      </c>
      <c r="AY166" s="893">
        <v>0.4</v>
      </c>
      <c r="AZ166" s="894" t="s">
        <v>751</v>
      </c>
      <c r="BA166" s="894" t="s">
        <v>750</v>
      </c>
      <c r="BB166" s="893">
        <v>0.09</v>
      </c>
      <c r="BC166" s="894" t="s">
        <v>749</v>
      </c>
      <c r="BD166" s="894" t="s">
        <v>748</v>
      </c>
      <c r="BE166" s="893">
        <v>0.01</v>
      </c>
      <c r="BF166" s="1159">
        <f>+AY166+BB166+BE166</f>
        <v>0.5</v>
      </c>
      <c r="BG166" s="1158"/>
      <c r="BH166" s="888">
        <v>0.4</v>
      </c>
      <c r="BI166" s="237" t="s">
        <v>751</v>
      </c>
      <c r="BJ166" s="197" t="s">
        <v>750</v>
      </c>
      <c r="BK166" s="888">
        <v>0.09</v>
      </c>
      <c r="BL166" s="237" t="s">
        <v>749</v>
      </c>
      <c r="BM166" s="886" t="s">
        <v>748</v>
      </c>
      <c r="BN166" s="888">
        <v>0.01</v>
      </c>
      <c r="BO166" s="1163">
        <f>+BH166+BK166+BN166</f>
        <v>0.5</v>
      </c>
      <c r="BP166" s="888">
        <v>0.4</v>
      </c>
      <c r="BQ166" s="237" t="s">
        <v>751</v>
      </c>
      <c r="BR166" s="197" t="s">
        <v>750</v>
      </c>
      <c r="BS166" s="888">
        <v>0.09</v>
      </c>
      <c r="BT166" s="237" t="s">
        <v>749</v>
      </c>
      <c r="BU166" s="886" t="s">
        <v>748</v>
      </c>
      <c r="BV166" s="888">
        <v>0.01</v>
      </c>
      <c r="BW166" s="1163">
        <f>+BP166+BS166+BV166</f>
        <v>0.5</v>
      </c>
      <c r="BX166" s="206"/>
      <c r="BY166" s="1235" t="str">
        <f>IF(VLOOKUP($A166,'EZ list'!$B$4:$H$460,4,FALSE)="","","Yes")</f>
        <v>Yes</v>
      </c>
      <c r="BZ166" s="1236" t="s">
        <v>913</v>
      </c>
      <c r="CA166" s="1229">
        <v>0.66500000000000004</v>
      </c>
      <c r="CB166" s="1205" t="s">
        <v>1006</v>
      </c>
      <c r="CC166" s="1205" t="s">
        <v>751</v>
      </c>
      <c r="CD166" s="1205" t="s">
        <v>750</v>
      </c>
      <c r="CE166" s="1205">
        <v>0.59</v>
      </c>
      <c r="CF166" s="1205" t="s">
        <v>749</v>
      </c>
      <c r="CG166" s="1205" t="s">
        <v>748</v>
      </c>
      <c r="CH166" s="1205">
        <v>0.01</v>
      </c>
      <c r="CI166" s="1161"/>
    </row>
    <row r="167" spans="1:87" s="197" customFormat="1" ht="15" x14ac:dyDescent="0.25">
      <c r="A167" s="886" t="s">
        <v>402</v>
      </c>
      <c r="B167" s="886" t="s">
        <v>401</v>
      </c>
      <c r="C167" s="1459">
        <v>0.49</v>
      </c>
      <c r="D167" s="237" t="s">
        <v>666</v>
      </c>
      <c r="E167" s="886" t="s">
        <v>683</v>
      </c>
      <c r="F167" s="237">
        <v>0</v>
      </c>
      <c r="G167" s="886" t="s">
        <v>754</v>
      </c>
      <c r="H167" s="886" t="s">
        <v>753</v>
      </c>
      <c r="I167" s="237">
        <v>0.01</v>
      </c>
      <c r="J167" s="1460">
        <v>0.5</v>
      </c>
      <c r="K167" s="237">
        <v>0.49</v>
      </c>
      <c r="L167" s="237" t="s">
        <v>666</v>
      </c>
      <c r="M167" s="886" t="s">
        <v>683</v>
      </c>
      <c r="N167" s="237">
        <v>0</v>
      </c>
      <c r="O167" s="886" t="s">
        <v>754</v>
      </c>
      <c r="P167" s="886" t="s">
        <v>753</v>
      </c>
      <c r="Q167" s="237">
        <v>0.01</v>
      </c>
      <c r="R167" s="237">
        <v>0.5</v>
      </c>
      <c r="S167" s="887">
        <v>0.49</v>
      </c>
      <c r="T167" s="886" t="s">
        <v>666</v>
      </c>
      <c r="U167" s="886" t="s">
        <v>683</v>
      </c>
      <c r="V167" s="888">
        <v>0</v>
      </c>
      <c r="W167" s="886" t="s">
        <v>754</v>
      </c>
      <c r="X167" s="886" t="s">
        <v>753</v>
      </c>
      <c r="Y167" s="888">
        <v>0.01</v>
      </c>
      <c r="Z167" s="889">
        <v>0.5</v>
      </c>
      <c r="AA167" s="887">
        <v>0.49</v>
      </c>
      <c r="AB167" s="886" t="s">
        <v>666</v>
      </c>
      <c r="AC167" s="886" t="s">
        <v>683</v>
      </c>
      <c r="AD167" s="888">
        <v>0</v>
      </c>
      <c r="AE167" s="886" t="s">
        <v>754</v>
      </c>
      <c r="AF167" s="886" t="s">
        <v>753</v>
      </c>
      <c r="AG167" s="888">
        <v>0.01</v>
      </c>
      <c r="AH167" s="889">
        <v>0.5</v>
      </c>
      <c r="AI167" s="887">
        <v>0.49</v>
      </c>
      <c r="AJ167" s="886" t="s">
        <v>666</v>
      </c>
      <c r="AK167" s="886" t="s">
        <v>683</v>
      </c>
      <c r="AL167" s="888">
        <v>0</v>
      </c>
      <c r="AM167" s="886" t="s">
        <v>754</v>
      </c>
      <c r="AN167" s="886" t="s">
        <v>753</v>
      </c>
      <c r="AO167" s="888">
        <v>0.01</v>
      </c>
      <c r="AP167" s="889">
        <v>0.5</v>
      </c>
      <c r="AQ167" s="887">
        <v>0.74</v>
      </c>
      <c r="AR167" s="718" t="s">
        <v>666</v>
      </c>
      <c r="AS167" s="891" t="s">
        <v>683</v>
      </c>
      <c r="AT167" s="888">
        <v>0</v>
      </c>
      <c r="AU167" s="891" t="s">
        <v>754</v>
      </c>
      <c r="AV167" s="891" t="s">
        <v>753</v>
      </c>
      <c r="AW167" s="888">
        <v>0.01</v>
      </c>
      <c r="AX167" s="889">
        <v>0.75</v>
      </c>
      <c r="AY167" s="893">
        <v>0.49</v>
      </c>
      <c r="AZ167" s="894" t="s">
        <v>666</v>
      </c>
      <c r="BA167" s="894" t="s">
        <v>683</v>
      </c>
      <c r="BB167" s="893">
        <v>0</v>
      </c>
      <c r="BC167" s="894" t="s">
        <v>754</v>
      </c>
      <c r="BD167" s="894" t="s">
        <v>753</v>
      </c>
      <c r="BE167" s="893">
        <v>0.01</v>
      </c>
      <c r="BF167" s="1159">
        <f>+AY167+BB167+BE167</f>
        <v>0.5</v>
      </c>
      <c r="BG167" s="1158"/>
      <c r="BH167" s="888">
        <v>0.49</v>
      </c>
      <c r="BI167" s="237" t="s">
        <v>666</v>
      </c>
      <c r="BJ167" s="197" t="s">
        <v>683</v>
      </c>
      <c r="BK167" s="888">
        <v>0</v>
      </c>
      <c r="BL167" s="237" t="s">
        <v>754</v>
      </c>
      <c r="BM167" s="886" t="s">
        <v>753</v>
      </c>
      <c r="BN167" s="888">
        <v>0.01</v>
      </c>
      <c r="BO167" s="1163">
        <f>+BH167+BK167+BN167</f>
        <v>0.5</v>
      </c>
      <c r="BP167" s="888">
        <v>0.49</v>
      </c>
      <c r="BQ167" s="237" t="s">
        <v>666</v>
      </c>
      <c r="BR167" s="197" t="s">
        <v>683</v>
      </c>
      <c r="BS167" s="888">
        <v>0</v>
      </c>
      <c r="BT167" s="237" t="s">
        <v>754</v>
      </c>
      <c r="BU167" s="886" t="s">
        <v>753</v>
      </c>
      <c r="BV167" s="888">
        <v>0.01</v>
      </c>
      <c r="BW167" s="1163">
        <f>+BP167+BS167+BV167</f>
        <v>0.5</v>
      </c>
      <c r="BX167" s="206"/>
      <c r="BY167" s="1235" t="str">
        <f>IF(VLOOKUP($A167,'EZ list'!$B$4:$H$460,4,FALSE)="","","Yes")</f>
        <v>Yes</v>
      </c>
      <c r="BZ167" s="1236" t="s">
        <v>914</v>
      </c>
      <c r="CA167" s="1229">
        <v>0.69199999999999995</v>
      </c>
      <c r="CB167" s="1205" t="s">
        <v>1006</v>
      </c>
      <c r="CC167" s="1205" t="s">
        <v>666</v>
      </c>
      <c r="CD167" s="1205" t="s">
        <v>683</v>
      </c>
      <c r="CE167" s="1205">
        <v>0</v>
      </c>
      <c r="CF167" s="1205" t="s">
        <v>754</v>
      </c>
      <c r="CG167" s="1205" t="s">
        <v>753</v>
      </c>
      <c r="CH167" s="1205">
        <v>0.01</v>
      </c>
      <c r="CI167" s="1161"/>
    </row>
    <row r="168" spans="1:87" s="197" customFormat="1" ht="15" x14ac:dyDescent="0.25">
      <c r="A168" s="886" t="s">
        <v>406</v>
      </c>
      <c r="B168" s="886" t="s">
        <v>405</v>
      </c>
      <c r="C168" s="1459">
        <v>0.3</v>
      </c>
      <c r="D168" s="237" t="s">
        <v>704</v>
      </c>
      <c r="E168" s="886" t="s">
        <v>703</v>
      </c>
      <c r="F168" s="237">
        <v>0.37</v>
      </c>
      <c r="G168" s="886" t="s">
        <v>666</v>
      </c>
      <c r="H168" s="886" t="s">
        <v>666</v>
      </c>
      <c r="I168" s="237">
        <v>0</v>
      </c>
      <c r="J168" s="1460">
        <v>0.66999999999999993</v>
      </c>
      <c r="K168" s="237">
        <v>0.3</v>
      </c>
      <c r="L168" s="237" t="s">
        <v>704</v>
      </c>
      <c r="M168" s="886" t="s">
        <v>703</v>
      </c>
      <c r="N168" s="237">
        <v>0.37</v>
      </c>
      <c r="O168" s="886" t="s">
        <v>666</v>
      </c>
      <c r="P168" s="886" t="s">
        <v>666</v>
      </c>
      <c r="Q168" s="237">
        <v>0</v>
      </c>
      <c r="R168" s="237">
        <v>0.66999999999999993</v>
      </c>
      <c r="S168" s="887">
        <v>0.3</v>
      </c>
      <c r="T168" s="886" t="s">
        <v>704</v>
      </c>
      <c r="U168" s="886" t="s">
        <v>703</v>
      </c>
      <c r="V168" s="888">
        <v>0.37</v>
      </c>
      <c r="W168" s="886" t="s">
        <v>666</v>
      </c>
      <c r="X168" s="886" t="s">
        <v>666</v>
      </c>
      <c r="Y168" s="888">
        <v>0</v>
      </c>
      <c r="Z168" s="889">
        <v>0.66999999999999993</v>
      </c>
      <c r="AA168" s="887">
        <v>0.3</v>
      </c>
      <c r="AB168" s="886" t="s">
        <v>704</v>
      </c>
      <c r="AC168" s="886" t="s">
        <v>703</v>
      </c>
      <c r="AD168" s="888">
        <v>0.37</v>
      </c>
      <c r="AE168" s="886" t="s">
        <v>666</v>
      </c>
      <c r="AF168" s="886" t="s">
        <v>666</v>
      </c>
      <c r="AG168" s="888">
        <v>0</v>
      </c>
      <c r="AH168" s="889">
        <v>0.66999999999999993</v>
      </c>
      <c r="AI168" s="887">
        <v>0.3</v>
      </c>
      <c r="AJ168" s="886" t="s">
        <v>704</v>
      </c>
      <c r="AK168" s="886" t="s">
        <v>703</v>
      </c>
      <c r="AL168" s="888">
        <v>0.37</v>
      </c>
      <c r="AM168" s="886" t="s">
        <v>666</v>
      </c>
      <c r="AN168" s="886" t="s">
        <v>666</v>
      </c>
      <c r="AO168" s="888">
        <v>0</v>
      </c>
      <c r="AP168" s="889">
        <v>0.66999999999999993</v>
      </c>
      <c r="AQ168" s="887">
        <v>0.48</v>
      </c>
      <c r="AR168" s="718" t="s">
        <v>704</v>
      </c>
      <c r="AS168" s="891" t="s">
        <v>703</v>
      </c>
      <c r="AT168" s="888">
        <v>0.27</v>
      </c>
      <c r="AU168" s="891" t="s">
        <v>666</v>
      </c>
      <c r="AV168" s="891" t="s">
        <v>666</v>
      </c>
      <c r="AW168" s="888">
        <v>0</v>
      </c>
      <c r="AX168" s="889">
        <v>0.75</v>
      </c>
      <c r="AY168" s="893">
        <v>0.64</v>
      </c>
      <c r="AZ168" s="894" t="s">
        <v>704</v>
      </c>
      <c r="BA168" s="894" t="s">
        <v>703</v>
      </c>
      <c r="BB168" s="893">
        <v>0.36</v>
      </c>
      <c r="BC168" s="894" t="s">
        <v>666</v>
      </c>
      <c r="BD168" s="894" t="s">
        <v>666</v>
      </c>
      <c r="BE168" s="893">
        <v>0</v>
      </c>
      <c r="BF168" s="1159">
        <f t="shared" si="6"/>
        <v>1</v>
      </c>
      <c r="BG168" s="1158"/>
      <c r="BH168" s="888">
        <v>0.3</v>
      </c>
      <c r="BI168" s="237" t="s">
        <v>704</v>
      </c>
      <c r="BJ168" s="197" t="s">
        <v>703</v>
      </c>
      <c r="BK168" s="888">
        <v>0.37</v>
      </c>
      <c r="BL168" s="237" t="s">
        <v>666</v>
      </c>
      <c r="BM168" s="886" t="s">
        <v>666</v>
      </c>
      <c r="BN168" s="888">
        <v>0</v>
      </c>
      <c r="BO168" s="1163">
        <f t="shared" si="7"/>
        <v>0.66999999999999993</v>
      </c>
      <c r="BP168" s="888">
        <v>0.3</v>
      </c>
      <c r="BQ168" s="237" t="s">
        <v>704</v>
      </c>
      <c r="BR168" s="197" t="s">
        <v>703</v>
      </c>
      <c r="BS168" s="888">
        <v>0.2</v>
      </c>
      <c r="BT168" s="237" t="s">
        <v>666</v>
      </c>
      <c r="BU168" s="886" t="s">
        <v>666</v>
      </c>
      <c r="BV168" s="888">
        <v>0</v>
      </c>
      <c r="BW168" s="1163">
        <f t="shared" si="8"/>
        <v>0.5</v>
      </c>
      <c r="BX168" s="206"/>
      <c r="BY168" s="1235" t="str">
        <f>IF(VLOOKUP($A168,'EZ list'!$B$4:$H$460,4,FALSE)="","","Yes")</f>
        <v>Yes</v>
      </c>
      <c r="BZ168" s="1236" t="s">
        <v>914</v>
      </c>
      <c r="CA168" s="1229">
        <v>0.74399999999999999</v>
      </c>
      <c r="CB168" s="1205" t="s">
        <v>1006</v>
      </c>
      <c r="CC168" s="1205" t="s">
        <v>704</v>
      </c>
      <c r="CD168" s="1205" t="s">
        <v>703</v>
      </c>
      <c r="CE168" s="1205">
        <v>0.2</v>
      </c>
      <c r="CF168" s="1205" t="s">
        <v>666</v>
      </c>
      <c r="CG168" s="1205" t="s">
        <v>666</v>
      </c>
      <c r="CH168" s="1205">
        <v>0</v>
      </c>
      <c r="CI168" s="1161"/>
    </row>
    <row r="169" spans="1:87" s="197" customFormat="1" ht="15.75" customHeight="1" x14ac:dyDescent="0.25">
      <c r="A169" s="886" t="s">
        <v>408</v>
      </c>
      <c r="B169" s="886" t="s">
        <v>407</v>
      </c>
      <c r="C169" s="1459">
        <v>0.4</v>
      </c>
      <c r="D169" s="237" t="s">
        <v>713</v>
      </c>
      <c r="E169" s="886" t="s">
        <v>712</v>
      </c>
      <c r="F169" s="237">
        <v>0.09</v>
      </c>
      <c r="G169" s="886" t="s">
        <v>706</v>
      </c>
      <c r="H169" s="886" t="s">
        <v>705</v>
      </c>
      <c r="I169" s="237">
        <v>0.01</v>
      </c>
      <c r="J169" s="1460">
        <v>0.5</v>
      </c>
      <c r="K169" s="237">
        <v>0.4</v>
      </c>
      <c r="L169" s="237" t="s">
        <v>713</v>
      </c>
      <c r="M169" s="886" t="s">
        <v>712</v>
      </c>
      <c r="N169" s="237">
        <v>0.09</v>
      </c>
      <c r="O169" s="886" t="s">
        <v>706</v>
      </c>
      <c r="P169" s="886" t="s">
        <v>705</v>
      </c>
      <c r="Q169" s="237">
        <v>0.01</v>
      </c>
      <c r="R169" s="237">
        <v>0.5</v>
      </c>
      <c r="S169" s="887">
        <v>0.4</v>
      </c>
      <c r="T169" s="886" t="s">
        <v>713</v>
      </c>
      <c r="U169" s="886" t="s">
        <v>712</v>
      </c>
      <c r="V169" s="888">
        <v>0.09</v>
      </c>
      <c r="W169" s="886" t="s">
        <v>706</v>
      </c>
      <c r="X169" s="886" t="s">
        <v>705</v>
      </c>
      <c r="Y169" s="888">
        <v>0.01</v>
      </c>
      <c r="Z169" s="889">
        <v>0.5</v>
      </c>
      <c r="AA169" s="887">
        <v>0.4</v>
      </c>
      <c r="AB169" s="886" t="s">
        <v>713</v>
      </c>
      <c r="AC169" s="886" t="s">
        <v>712</v>
      </c>
      <c r="AD169" s="888">
        <v>0.09</v>
      </c>
      <c r="AE169" s="886" t="s">
        <v>706</v>
      </c>
      <c r="AF169" s="886" t="s">
        <v>705</v>
      </c>
      <c r="AG169" s="888">
        <v>0.01</v>
      </c>
      <c r="AH169" s="889">
        <v>0.5</v>
      </c>
      <c r="AI169" s="887">
        <v>0.4</v>
      </c>
      <c r="AJ169" s="886" t="s">
        <v>713</v>
      </c>
      <c r="AK169" s="886" t="s">
        <v>712</v>
      </c>
      <c r="AL169" s="888">
        <v>0.09</v>
      </c>
      <c r="AM169" s="886" t="s">
        <v>706</v>
      </c>
      <c r="AN169" s="886" t="s">
        <v>705</v>
      </c>
      <c r="AO169" s="888">
        <v>0.01</v>
      </c>
      <c r="AP169" s="889">
        <v>0.5</v>
      </c>
      <c r="AQ169" s="887">
        <v>0.4</v>
      </c>
      <c r="AR169" s="718" t="s">
        <v>713</v>
      </c>
      <c r="AS169" s="891" t="s">
        <v>712</v>
      </c>
      <c r="AT169" s="888">
        <v>0.09</v>
      </c>
      <c r="AU169" s="891" t="s">
        <v>706</v>
      </c>
      <c r="AV169" s="891" t="s">
        <v>705</v>
      </c>
      <c r="AW169" s="888">
        <v>0.01</v>
      </c>
      <c r="AX169" s="889">
        <v>0.5</v>
      </c>
      <c r="AY169" s="893">
        <v>0.4</v>
      </c>
      <c r="AZ169" s="894" t="s">
        <v>713</v>
      </c>
      <c r="BA169" s="894" t="s">
        <v>712</v>
      </c>
      <c r="BB169" s="893">
        <v>0.59</v>
      </c>
      <c r="BC169" s="894" t="s">
        <v>706</v>
      </c>
      <c r="BD169" s="894" t="s">
        <v>705</v>
      </c>
      <c r="BE169" s="893">
        <v>0.01</v>
      </c>
      <c r="BF169" s="1159">
        <f t="shared" si="6"/>
        <v>1</v>
      </c>
      <c r="BG169" s="1158"/>
      <c r="BH169" s="888">
        <v>0.4</v>
      </c>
      <c r="BI169" s="237" t="s">
        <v>713</v>
      </c>
      <c r="BJ169" s="197" t="s">
        <v>712</v>
      </c>
      <c r="BK169" s="888">
        <v>0.09</v>
      </c>
      <c r="BL169" s="237" t="s">
        <v>706</v>
      </c>
      <c r="BM169" s="886" t="s">
        <v>705</v>
      </c>
      <c r="BN169" s="888">
        <v>0.01</v>
      </c>
      <c r="BO169" s="1163">
        <f t="shared" si="7"/>
        <v>0.5</v>
      </c>
      <c r="BP169" s="888">
        <v>0.4</v>
      </c>
      <c r="BQ169" s="237" t="s">
        <v>713</v>
      </c>
      <c r="BR169" s="197" t="s">
        <v>712</v>
      </c>
      <c r="BS169" s="888">
        <v>0.09</v>
      </c>
      <c r="BT169" s="237" t="s">
        <v>706</v>
      </c>
      <c r="BU169" s="886" t="s">
        <v>705</v>
      </c>
      <c r="BV169" s="888">
        <v>0.01</v>
      </c>
      <c r="BW169" s="1163">
        <f t="shared" si="8"/>
        <v>0.5</v>
      </c>
      <c r="BX169" s="206"/>
      <c r="BY169" s="1235" t="str">
        <f>IF(VLOOKUP($A169,'EZ list'!$B$4:$H$460,4,FALSE)="","","Yes")</f>
        <v/>
      </c>
      <c r="BZ169" s="1236" t="s">
        <v>913</v>
      </c>
      <c r="CA169" s="1229">
        <v>0.64700000000000002</v>
      </c>
      <c r="CB169" s="1205" t="s">
        <v>1006</v>
      </c>
      <c r="CC169" s="1205" t="s">
        <v>713</v>
      </c>
      <c r="CD169" s="1205" t="s">
        <v>712</v>
      </c>
      <c r="CE169" s="1205">
        <v>0.59</v>
      </c>
      <c r="CF169" s="1205" t="s">
        <v>706</v>
      </c>
      <c r="CG169" s="1205" t="s">
        <v>705</v>
      </c>
      <c r="CH169" s="1205">
        <v>0.01</v>
      </c>
      <c r="CI169" s="1161"/>
    </row>
    <row r="170" spans="1:87" s="197" customFormat="1" ht="15.75" customHeight="1" x14ac:dyDescent="0.25">
      <c r="A170" s="886" t="s">
        <v>410</v>
      </c>
      <c r="B170" s="886" t="s">
        <v>409</v>
      </c>
      <c r="C170" s="1459">
        <v>0.4</v>
      </c>
      <c r="D170" s="237" t="s">
        <v>769</v>
      </c>
      <c r="E170" s="886" t="s">
        <v>768</v>
      </c>
      <c r="F170" s="237">
        <v>0.09</v>
      </c>
      <c r="G170" s="886" t="s">
        <v>767</v>
      </c>
      <c r="H170" s="886" t="s">
        <v>766</v>
      </c>
      <c r="I170" s="237">
        <v>0.01</v>
      </c>
      <c r="J170" s="1460">
        <v>0.5</v>
      </c>
      <c r="K170" s="237">
        <v>0.4</v>
      </c>
      <c r="L170" s="237" t="s">
        <v>769</v>
      </c>
      <c r="M170" s="886" t="s">
        <v>768</v>
      </c>
      <c r="N170" s="237">
        <v>0.09</v>
      </c>
      <c r="O170" s="886" t="s">
        <v>767</v>
      </c>
      <c r="P170" s="886" t="s">
        <v>766</v>
      </c>
      <c r="Q170" s="237">
        <v>0.01</v>
      </c>
      <c r="R170" s="237">
        <v>0.5</v>
      </c>
      <c r="S170" s="887">
        <v>0.4</v>
      </c>
      <c r="T170" s="886" t="s">
        <v>769</v>
      </c>
      <c r="U170" s="886" t="s">
        <v>768</v>
      </c>
      <c r="V170" s="888">
        <v>0.09</v>
      </c>
      <c r="W170" s="886" t="s">
        <v>767</v>
      </c>
      <c r="X170" s="886" t="s">
        <v>766</v>
      </c>
      <c r="Y170" s="888">
        <v>0.01</v>
      </c>
      <c r="Z170" s="889">
        <v>0.5</v>
      </c>
      <c r="AA170" s="887">
        <v>0.4</v>
      </c>
      <c r="AB170" s="886" t="s">
        <v>769</v>
      </c>
      <c r="AC170" s="886" t="s">
        <v>768</v>
      </c>
      <c r="AD170" s="888">
        <v>0.09</v>
      </c>
      <c r="AE170" s="886" t="s">
        <v>767</v>
      </c>
      <c r="AF170" s="886" t="s">
        <v>766</v>
      </c>
      <c r="AG170" s="888">
        <v>0.01</v>
      </c>
      <c r="AH170" s="889">
        <v>0.5</v>
      </c>
      <c r="AI170" s="887">
        <v>0.4</v>
      </c>
      <c r="AJ170" s="886" t="s">
        <v>769</v>
      </c>
      <c r="AK170" s="886" t="s">
        <v>768</v>
      </c>
      <c r="AL170" s="888">
        <v>0.09</v>
      </c>
      <c r="AM170" s="886" t="s">
        <v>767</v>
      </c>
      <c r="AN170" s="886" t="s">
        <v>766</v>
      </c>
      <c r="AO170" s="888">
        <v>0.01</v>
      </c>
      <c r="AP170" s="889">
        <v>0.5</v>
      </c>
      <c r="AQ170" s="887">
        <v>0.4</v>
      </c>
      <c r="AR170" s="718" t="s">
        <v>769</v>
      </c>
      <c r="AS170" s="891" t="s">
        <v>768</v>
      </c>
      <c r="AT170" s="888">
        <v>0.09</v>
      </c>
      <c r="AU170" s="891" t="s">
        <v>767</v>
      </c>
      <c r="AV170" s="891" t="s">
        <v>766</v>
      </c>
      <c r="AW170" s="888">
        <v>0.01</v>
      </c>
      <c r="AX170" s="889">
        <v>0.5</v>
      </c>
      <c r="AY170" s="893">
        <v>0.5</v>
      </c>
      <c r="AZ170" s="894" t="s">
        <v>769</v>
      </c>
      <c r="BA170" s="894" t="s">
        <v>768</v>
      </c>
      <c r="BB170" s="893">
        <v>0.49</v>
      </c>
      <c r="BC170" s="894" t="s">
        <v>767</v>
      </c>
      <c r="BD170" s="894" t="s">
        <v>766</v>
      </c>
      <c r="BE170" s="893">
        <v>0.01</v>
      </c>
      <c r="BF170" s="1159">
        <f t="shared" si="6"/>
        <v>1</v>
      </c>
      <c r="BG170" s="1158"/>
      <c r="BH170" s="888">
        <v>0.4</v>
      </c>
      <c r="BI170" s="237" t="s">
        <v>769</v>
      </c>
      <c r="BJ170" s="197" t="s">
        <v>768</v>
      </c>
      <c r="BK170" s="888">
        <v>0.09</v>
      </c>
      <c r="BL170" s="237" t="s">
        <v>767</v>
      </c>
      <c r="BM170" s="886" t="s">
        <v>766</v>
      </c>
      <c r="BN170" s="888">
        <v>0.01</v>
      </c>
      <c r="BO170" s="1163">
        <f t="shared" si="7"/>
        <v>0.5</v>
      </c>
      <c r="BP170" s="888">
        <v>0.4</v>
      </c>
      <c r="BQ170" s="237" t="s">
        <v>769</v>
      </c>
      <c r="BR170" s="197" t="s">
        <v>768</v>
      </c>
      <c r="BS170" s="888">
        <v>0.09</v>
      </c>
      <c r="BT170" s="237" t="s">
        <v>767</v>
      </c>
      <c r="BU170" s="886" t="s">
        <v>766</v>
      </c>
      <c r="BV170" s="888">
        <v>0.01</v>
      </c>
      <c r="BW170" s="1163">
        <f t="shared" si="8"/>
        <v>0.5</v>
      </c>
      <c r="BX170" s="206"/>
      <c r="BY170" s="1235" t="str">
        <f>IF(VLOOKUP($A170,'EZ list'!$B$4:$H$460,4,FALSE)="","","Yes")</f>
        <v/>
      </c>
      <c r="BZ170" s="1236" t="s">
        <v>913</v>
      </c>
      <c r="CA170" s="1229">
        <v>0.65600000000000003</v>
      </c>
      <c r="CB170" s="1205" t="s">
        <v>1006</v>
      </c>
      <c r="CC170" s="1205" t="s">
        <v>769</v>
      </c>
      <c r="CD170" s="1205" t="s">
        <v>768</v>
      </c>
      <c r="CE170" s="1205">
        <v>0.59</v>
      </c>
      <c r="CF170" s="1205" t="s">
        <v>767</v>
      </c>
      <c r="CG170" s="1205" t="s">
        <v>766</v>
      </c>
      <c r="CH170" s="1205">
        <v>0.01</v>
      </c>
      <c r="CI170" s="1161"/>
    </row>
    <row r="171" spans="1:87" s="197" customFormat="1" ht="15" x14ac:dyDescent="0.25">
      <c r="A171" s="886" t="s">
        <v>412</v>
      </c>
      <c r="B171" s="886" t="s">
        <v>800</v>
      </c>
      <c r="C171" s="1459">
        <v>0.49</v>
      </c>
      <c r="D171" s="237" t="s">
        <v>666</v>
      </c>
      <c r="E171" s="886" t="s">
        <v>665</v>
      </c>
      <c r="F171" s="237">
        <v>0</v>
      </c>
      <c r="G171" s="886" t="s">
        <v>798</v>
      </c>
      <c r="H171" s="886" t="s">
        <v>797</v>
      </c>
      <c r="I171" s="237">
        <v>0.01</v>
      </c>
      <c r="J171" s="1460">
        <v>0.5</v>
      </c>
      <c r="K171" s="237">
        <v>0.49</v>
      </c>
      <c r="L171" s="237" t="s">
        <v>666</v>
      </c>
      <c r="M171" s="886" t="s">
        <v>665</v>
      </c>
      <c r="N171" s="237">
        <v>0</v>
      </c>
      <c r="O171" s="886" t="s">
        <v>798</v>
      </c>
      <c r="P171" s="886" t="s">
        <v>797</v>
      </c>
      <c r="Q171" s="237">
        <v>0.01</v>
      </c>
      <c r="R171" s="237">
        <v>0.5</v>
      </c>
      <c r="S171" s="887">
        <v>0.49</v>
      </c>
      <c r="T171" s="886" t="s">
        <v>666</v>
      </c>
      <c r="U171" s="886" t="s">
        <v>665</v>
      </c>
      <c r="V171" s="888">
        <v>0</v>
      </c>
      <c r="W171" s="886" t="s">
        <v>798</v>
      </c>
      <c r="X171" s="886" t="s">
        <v>797</v>
      </c>
      <c r="Y171" s="888">
        <v>0.01</v>
      </c>
      <c r="Z171" s="889">
        <v>0.5</v>
      </c>
      <c r="AA171" s="887">
        <v>0.49</v>
      </c>
      <c r="AB171" s="886" t="s">
        <v>666</v>
      </c>
      <c r="AC171" s="886" t="s">
        <v>665</v>
      </c>
      <c r="AD171" s="888">
        <v>0</v>
      </c>
      <c r="AE171" s="886" t="s">
        <v>798</v>
      </c>
      <c r="AF171" s="886" t="s">
        <v>797</v>
      </c>
      <c r="AG171" s="888">
        <v>0.01</v>
      </c>
      <c r="AH171" s="889">
        <v>0.5</v>
      </c>
      <c r="AI171" s="887">
        <v>0.49</v>
      </c>
      <c r="AJ171" s="886" t="s">
        <v>666</v>
      </c>
      <c r="AK171" s="886" t="s">
        <v>665</v>
      </c>
      <c r="AL171" s="888">
        <v>0</v>
      </c>
      <c r="AM171" s="886" t="s">
        <v>798</v>
      </c>
      <c r="AN171" s="886" t="s">
        <v>797</v>
      </c>
      <c r="AO171" s="888">
        <v>0.01</v>
      </c>
      <c r="AP171" s="889">
        <v>0.5</v>
      </c>
      <c r="AQ171" s="887">
        <v>0.49</v>
      </c>
      <c r="AR171" s="718" t="s">
        <v>666</v>
      </c>
      <c r="AS171" s="891" t="s">
        <v>665</v>
      </c>
      <c r="AT171" s="888">
        <v>0</v>
      </c>
      <c r="AU171" s="891" t="s">
        <v>798</v>
      </c>
      <c r="AV171" s="891" t="s">
        <v>797</v>
      </c>
      <c r="AW171" s="888">
        <v>0.01</v>
      </c>
      <c r="AX171" s="889">
        <v>0.5</v>
      </c>
      <c r="AY171" s="893">
        <v>0.49</v>
      </c>
      <c r="AZ171" s="894" t="s">
        <v>666</v>
      </c>
      <c r="BA171" s="894" t="s">
        <v>665</v>
      </c>
      <c r="BB171" s="893">
        <v>0</v>
      </c>
      <c r="BC171" s="894" t="s">
        <v>798</v>
      </c>
      <c r="BD171" s="894" t="s">
        <v>797</v>
      </c>
      <c r="BE171" s="893">
        <v>0.01</v>
      </c>
      <c r="BF171" s="1159">
        <f t="shared" si="6"/>
        <v>0.5</v>
      </c>
      <c r="BG171" s="1158"/>
      <c r="BH171" s="888">
        <v>0.49</v>
      </c>
      <c r="BI171" s="237" t="s">
        <v>666</v>
      </c>
      <c r="BJ171" s="197" t="s">
        <v>665</v>
      </c>
      <c r="BK171" s="888">
        <v>0</v>
      </c>
      <c r="BL171" s="237" t="s">
        <v>798</v>
      </c>
      <c r="BM171" s="886" t="s">
        <v>797</v>
      </c>
      <c r="BN171" s="888">
        <v>0.01</v>
      </c>
      <c r="BO171" s="1163">
        <f t="shared" si="7"/>
        <v>0.5</v>
      </c>
      <c r="BP171" s="888">
        <v>0.49</v>
      </c>
      <c r="BQ171" s="237" t="s">
        <v>666</v>
      </c>
      <c r="BR171" s="197" t="s">
        <v>665</v>
      </c>
      <c r="BS171" s="888">
        <v>0</v>
      </c>
      <c r="BT171" s="237" t="s">
        <v>798</v>
      </c>
      <c r="BU171" s="886" t="s">
        <v>797</v>
      </c>
      <c r="BV171" s="888">
        <v>0.01</v>
      </c>
      <c r="BW171" s="1163">
        <f t="shared" si="8"/>
        <v>0.5</v>
      </c>
      <c r="BX171" s="206"/>
      <c r="BY171" s="1235" t="str">
        <f>IF(VLOOKUP($A171,'EZ list'!$B$4:$H$460,4,FALSE)="","","Yes")</f>
        <v>Yes</v>
      </c>
      <c r="BZ171" s="1236" t="s">
        <v>914</v>
      </c>
      <c r="CA171" s="1229">
        <v>0.65600000000000003</v>
      </c>
      <c r="CB171" s="1205" t="s">
        <v>1006</v>
      </c>
      <c r="CC171" s="1205" t="s">
        <v>666</v>
      </c>
      <c r="CD171" s="1205" t="s">
        <v>665</v>
      </c>
      <c r="CE171" s="1205">
        <v>0</v>
      </c>
      <c r="CF171" s="1205" t="s">
        <v>798</v>
      </c>
      <c r="CG171" s="1205" t="s">
        <v>797</v>
      </c>
      <c r="CH171" s="1205">
        <v>0.01</v>
      </c>
      <c r="CI171" s="1161"/>
    </row>
    <row r="172" spans="1:87" s="197" customFormat="1" ht="15.75" customHeight="1" x14ac:dyDescent="0.25">
      <c r="A172" s="886" t="s">
        <v>414</v>
      </c>
      <c r="B172" s="886" t="s">
        <v>413</v>
      </c>
      <c r="C172" s="1459">
        <v>0.4</v>
      </c>
      <c r="D172" s="237" t="s">
        <v>716</v>
      </c>
      <c r="E172" s="886" t="s">
        <v>715</v>
      </c>
      <c r="F172" s="237">
        <v>0.1</v>
      </c>
      <c r="G172" s="886" t="s">
        <v>666</v>
      </c>
      <c r="H172" s="886" t="s">
        <v>678</v>
      </c>
      <c r="I172" s="237">
        <v>0</v>
      </c>
      <c r="J172" s="1460">
        <v>0.5</v>
      </c>
      <c r="K172" s="237">
        <v>0.4</v>
      </c>
      <c r="L172" s="237" t="s">
        <v>716</v>
      </c>
      <c r="M172" s="886" t="s">
        <v>715</v>
      </c>
      <c r="N172" s="237">
        <v>0.1</v>
      </c>
      <c r="O172" s="886" t="s">
        <v>666</v>
      </c>
      <c r="P172" s="886" t="s">
        <v>678</v>
      </c>
      <c r="Q172" s="237">
        <v>0</v>
      </c>
      <c r="R172" s="237">
        <v>0.5</v>
      </c>
      <c r="S172" s="887">
        <v>0.4</v>
      </c>
      <c r="T172" s="886" t="s">
        <v>716</v>
      </c>
      <c r="U172" s="886" t="s">
        <v>715</v>
      </c>
      <c r="V172" s="888">
        <v>0.1</v>
      </c>
      <c r="W172" s="886" t="s">
        <v>666</v>
      </c>
      <c r="X172" s="886" t="s">
        <v>678</v>
      </c>
      <c r="Y172" s="888">
        <v>0</v>
      </c>
      <c r="Z172" s="889">
        <v>0.5</v>
      </c>
      <c r="AA172" s="887">
        <v>0.4</v>
      </c>
      <c r="AB172" s="886" t="s">
        <v>716</v>
      </c>
      <c r="AC172" s="886" t="s">
        <v>715</v>
      </c>
      <c r="AD172" s="888">
        <v>0.1</v>
      </c>
      <c r="AE172" s="886" t="s">
        <v>666</v>
      </c>
      <c r="AF172" s="886" t="s">
        <v>678</v>
      </c>
      <c r="AG172" s="888">
        <v>0</v>
      </c>
      <c r="AH172" s="889">
        <v>0.5</v>
      </c>
      <c r="AI172" s="887">
        <v>0.4</v>
      </c>
      <c r="AJ172" s="886" t="s">
        <v>716</v>
      </c>
      <c r="AK172" s="886" t="s">
        <v>715</v>
      </c>
      <c r="AL172" s="888">
        <v>0.1</v>
      </c>
      <c r="AM172" s="886" t="s">
        <v>666</v>
      </c>
      <c r="AN172" s="886" t="s">
        <v>678</v>
      </c>
      <c r="AO172" s="888">
        <v>0</v>
      </c>
      <c r="AP172" s="889">
        <v>0.5</v>
      </c>
      <c r="AQ172" s="887">
        <v>0.35</v>
      </c>
      <c r="AR172" s="718" t="s">
        <v>716</v>
      </c>
      <c r="AS172" s="891" t="s">
        <v>715</v>
      </c>
      <c r="AT172" s="888">
        <v>0.4</v>
      </c>
      <c r="AU172" s="891" t="s">
        <v>666</v>
      </c>
      <c r="AV172" s="891" t="s">
        <v>678</v>
      </c>
      <c r="AW172" s="888">
        <v>0</v>
      </c>
      <c r="AX172" s="889">
        <v>0.75</v>
      </c>
      <c r="AY172" s="893">
        <v>0.4</v>
      </c>
      <c r="AZ172" s="894" t="s">
        <v>716</v>
      </c>
      <c r="BA172" s="894" t="s">
        <v>715</v>
      </c>
      <c r="BB172" s="893">
        <v>0.1</v>
      </c>
      <c r="BC172" s="894" t="s">
        <v>666</v>
      </c>
      <c r="BD172" s="894" t="s">
        <v>678</v>
      </c>
      <c r="BE172" s="893">
        <v>0</v>
      </c>
      <c r="BF172" s="1159">
        <f t="shared" si="6"/>
        <v>0.5</v>
      </c>
      <c r="BG172" s="1158"/>
      <c r="BH172" s="888">
        <v>0.4</v>
      </c>
      <c r="BI172" s="237" t="s">
        <v>716</v>
      </c>
      <c r="BJ172" s="197" t="s">
        <v>715</v>
      </c>
      <c r="BK172" s="888">
        <v>0.1</v>
      </c>
      <c r="BL172" s="237" t="s">
        <v>666</v>
      </c>
      <c r="BM172" s="886" t="s">
        <v>678</v>
      </c>
      <c r="BN172" s="888">
        <v>0</v>
      </c>
      <c r="BO172" s="1163">
        <f t="shared" si="7"/>
        <v>0.5</v>
      </c>
      <c r="BP172" s="888">
        <v>0.4</v>
      </c>
      <c r="BQ172" s="237" t="s">
        <v>716</v>
      </c>
      <c r="BR172" s="197" t="s">
        <v>715</v>
      </c>
      <c r="BS172" s="888">
        <v>0.1</v>
      </c>
      <c r="BT172" s="237" t="s">
        <v>666</v>
      </c>
      <c r="BU172" s="886" t="s">
        <v>678</v>
      </c>
      <c r="BV172" s="888">
        <v>0</v>
      </c>
      <c r="BW172" s="1163">
        <f t="shared" si="8"/>
        <v>0.5</v>
      </c>
      <c r="BX172" s="206"/>
      <c r="BY172" s="1235" t="str">
        <f>IF(VLOOKUP($A172,'EZ list'!$B$4:$H$460,4,FALSE)="","","Yes")</f>
        <v/>
      </c>
      <c r="BZ172" s="1236" t="s">
        <v>913</v>
      </c>
      <c r="CA172" s="1229">
        <v>0.70699999999999996</v>
      </c>
      <c r="CB172" s="1205" t="s">
        <v>1006</v>
      </c>
      <c r="CC172" s="1205" t="s">
        <v>716</v>
      </c>
      <c r="CD172" s="1205" t="s">
        <v>715</v>
      </c>
      <c r="CE172" s="1205">
        <v>0.6</v>
      </c>
      <c r="CF172" s="1205" t="s">
        <v>666</v>
      </c>
      <c r="CG172" s="1205" t="s">
        <v>678</v>
      </c>
      <c r="CH172" s="1205">
        <v>0</v>
      </c>
      <c r="CI172" s="1161"/>
    </row>
    <row r="173" spans="1:87" s="197" customFormat="1" ht="15.75" customHeight="1" x14ac:dyDescent="0.25">
      <c r="A173" s="886" t="s">
        <v>416</v>
      </c>
      <c r="B173" s="886" t="s">
        <v>415</v>
      </c>
      <c r="C173" s="1459">
        <v>0.4</v>
      </c>
      <c r="D173" s="237" t="s">
        <v>711</v>
      </c>
      <c r="E173" s="886" t="s">
        <v>710</v>
      </c>
      <c r="F173" s="237">
        <v>0.1</v>
      </c>
      <c r="G173" s="886" t="s">
        <v>666</v>
      </c>
      <c r="H173" s="886" t="s">
        <v>678</v>
      </c>
      <c r="I173" s="237">
        <v>0</v>
      </c>
      <c r="J173" s="1460">
        <v>0.5</v>
      </c>
      <c r="K173" s="237">
        <v>0.4</v>
      </c>
      <c r="L173" s="237" t="s">
        <v>711</v>
      </c>
      <c r="M173" s="886" t="s">
        <v>710</v>
      </c>
      <c r="N173" s="237">
        <v>0.1</v>
      </c>
      <c r="O173" s="886" t="s">
        <v>666</v>
      </c>
      <c r="P173" s="886" t="s">
        <v>678</v>
      </c>
      <c r="Q173" s="237">
        <v>0</v>
      </c>
      <c r="R173" s="237">
        <v>0.5</v>
      </c>
      <c r="S173" s="887">
        <v>0.4</v>
      </c>
      <c r="T173" s="886" t="s">
        <v>711</v>
      </c>
      <c r="U173" s="886" t="s">
        <v>710</v>
      </c>
      <c r="V173" s="888">
        <v>0.1</v>
      </c>
      <c r="W173" s="886" t="s">
        <v>666</v>
      </c>
      <c r="X173" s="886" t="s">
        <v>678</v>
      </c>
      <c r="Y173" s="888">
        <v>0</v>
      </c>
      <c r="Z173" s="889">
        <v>0.5</v>
      </c>
      <c r="AA173" s="887">
        <v>0.4</v>
      </c>
      <c r="AB173" s="886" t="s">
        <v>711</v>
      </c>
      <c r="AC173" s="886" t="s">
        <v>710</v>
      </c>
      <c r="AD173" s="888">
        <v>0.1</v>
      </c>
      <c r="AE173" s="886" t="s">
        <v>666</v>
      </c>
      <c r="AF173" s="886" t="s">
        <v>678</v>
      </c>
      <c r="AG173" s="888">
        <v>0</v>
      </c>
      <c r="AH173" s="889">
        <v>0.5</v>
      </c>
      <c r="AI173" s="887">
        <v>0.4</v>
      </c>
      <c r="AJ173" s="886" t="s">
        <v>711</v>
      </c>
      <c r="AK173" s="886" t="s">
        <v>710</v>
      </c>
      <c r="AL173" s="888">
        <v>0.1</v>
      </c>
      <c r="AM173" s="886" t="s">
        <v>666</v>
      </c>
      <c r="AN173" s="886" t="s">
        <v>678</v>
      </c>
      <c r="AO173" s="888">
        <v>0</v>
      </c>
      <c r="AP173" s="889">
        <v>0.5</v>
      </c>
      <c r="AQ173" s="887">
        <v>0.4</v>
      </c>
      <c r="AR173" s="718" t="s">
        <v>711</v>
      </c>
      <c r="AS173" s="891" t="s">
        <v>710</v>
      </c>
      <c r="AT173" s="888">
        <v>0.1</v>
      </c>
      <c r="AU173" s="891" t="s">
        <v>666</v>
      </c>
      <c r="AV173" s="891" t="s">
        <v>678</v>
      </c>
      <c r="AW173" s="888">
        <v>0</v>
      </c>
      <c r="AX173" s="889">
        <v>0.5</v>
      </c>
      <c r="AY173" s="893">
        <v>0.6</v>
      </c>
      <c r="AZ173" s="894" t="s">
        <v>711</v>
      </c>
      <c r="BA173" s="894" t="s">
        <v>710</v>
      </c>
      <c r="BB173" s="893">
        <v>0.4</v>
      </c>
      <c r="BC173" s="894" t="s">
        <v>666</v>
      </c>
      <c r="BD173" s="894" t="s">
        <v>678</v>
      </c>
      <c r="BE173" s="893">
        <v>0</v>
      </c>
      <c r="BF173" s="1159">
        <f t="shared" si="6"/>
        <v>1</v>
      </c>
      <c r="BG173" s="1158"/>
      <c r="BH173" s="888">
        <v>0.4</v>
      </c>
      <c r="BI173" s="237" t="s">
        <v>711</v>
      </c>
      <c r="BJ173" s="197" t="s">
        <v>710</v>
      </c>
      <c r="BK173" s="888">
        <v>0.1</v>
      </c>
      <c r="BL173" s="237" t="s">
        <v>666</v>
      </c>
      <c r="BM173" s="886" t="s">
        <v>678</v>
      </c>
      <c r="BN173" s="888">
        <v>0</v>
      </c>
      <c r="BO173" s="1163">
        <f t="shared" si="7"/>
        <v>0.5</v>
      </c>
      <c r="BP173" s="888">
        <v>0.4</v>
      </c>
      <c r="BQ173" s="237" t="s">
        <v>711</v>
      </c>
      <c r="BR173" s="197" t="s">
        <v>710</v>
      </c>
      <c r="BS173" s="888">
        <v>0.1</v>
      </c>
      <c r="BT173" s="237" t="s">
        <v>666</v>
      </c>
      <c r="BU173" s="886" t="s">
        <v>678</v>
      </c>
      <c r="BV173" s="888">
        <v>0</v>
      </c>
      <c r="BW173" s="1163">
        <f t="shared" si="8"/>
        <v>0.5</v>
      </c>
      <c r="BX173" s="206"/>
      <c r="BY173" s="1235" t="str">
        <f>IF(VLOOKUP($A173,'EZ list'!$B$4:$H$460,4,FALSE)="","","Yes")</f>
        <v/>
      </c>
      <c r="BZ173" s="1236" t="s">
        <v>913</v>
      </c>
      <c r="CA173" s="1229">
        <v>0.66200000000000003</v>
      </c>
      <c r="CB173" s="1205" t="s">
        <v>1006</v>
      </c>
      <c r="CC173" s="1205" t="s">
        <v>711</v>
      </c>
      <c r="CD173" s="1205" t="s">
        <v>710</v>
      </c>
      <c r="CE173" s="1205">
        <v>0.6</v>
      </c>
      <c r="CF173" s="1205" t="s">
        <v>666</v>
      </c>
      <c r="CG173" s="1205" t="s">
        <v>678</v>
      </c>
      <c r="CH173" s="1205">
        <v>0</v>
      </c>
      <c r="CI173" s="1161"/>
    </row>
    <row r="174" spans="1:87" s="197" customFormat="1" ht="15" x14ac:dyDescent="0.25">
      <c r="A174" s="886" t="s">
        <v>418</v>
      </c>
      <c r="B174" s="886" t="s">
        <v>799</v>
      </c>
      <c r="C174" s="1459">
        <v>0.49</v>
      </c>
      <c r="D174" s="237" t="s">
        <v>666</v>
      </c>
      <c r="E174" s="886" t="s">
        <v>665</v>
      </c>
      <c r="F174" s="237">
        <v>0</v>
      </c>
      <c r="G174" s="886" t="s">
        <v>798</v>
      </c>
      <c r="H174" s="886" t="s">
        <v>797</v>
      </c>
      <c r="I174" s="237">
        <v>0.01</v>
      </c>
      <c r="J174" s="1460">
        <v>0.5</v>
      </c>
      <c r="K174" s="237">
        <v>0.49</v>
      </c>
      <c r="L174" s="237" t="s">
        <v>666</v>
      </c>
      <c r="M174" s="886" t="s">
        <v>665</v>
      </c>
      <c r="N174" s="237">
        <v>0</v>
      </c>
      <c r="O174" s="886" t="s">
        <v>798</v>
      </c>
      <c r="P174" s="886" t="s">
        <v>797</v>
      </c>
      <c r="Q174" s="237">
        <v>0.01</v>
      </c>
      <c r="R174" s="237">
        <v>0.5</v>
      </c>
      <c r="S174" s="887">
        <v>0.49</v>
      </c>
      <c r="T174" s="886" t="s">
        <v>666</v>
      </c>
      <c r="U174" s="886" t="s">
        <v>665</v>
      </c>
      <c r="V174" s="888">
        <v>0</v>
      </c>
      <c r="W174" s="886" t="s">
        <v>798</v>
      </c>
      <c r="X174" s="886" t="s">
        <v>797</v>
      </c>
      <c r="Y174" s="888">
        <v>0.01</v>
      </c>
      <c r="Z174" s="889">
        <v>0.5</v>
      </c>
      <c r="AA174" s="887">
        <v>0.49</v>
      </c>
      <c r="AB174" s="886" t="s">
        <v>666</v>
      </c>
      <c r="AC174" s="886" t="s">
        <v>665</v>
      </c>
      <c r="AD174" s="888">
        <v>0</v>
      </c>
      <c r="AE174" s="886" t="s">
        <v>798</v>
      </c>
      <c r="AF174" s="886" t="s">
        <v>797</v>
      </c>
      <c r="AG174" s="888">
        <v>0.01</v>
      </c>
      <c r="AH174" s="889">
        <v>0.5</v>
      </c>
      <c r="AI174" s="887">
        <v>0.49</v>
      </c>
      <c r="AJ174" s="886" t="s">
        <v>666</v>
      </c>
      <c r="AK174" s="886" t="s">
        <v>665</v>
      </c>
      <c r="AL174" s="888">
        <v>0</v>
      </c>
      <c r="AM174" s="886" t="s">
        <v>798</v>
      </c>
      <c r="AN174" s="886" t="s">
        <v>797</v>
      </c>
      <c r="AO174" s="888">
        <v>0.01</v>
      </c>
      <c r="AP174" s="889">
        <v>0.5</v>
      </c>
      <c r="AQ174" s="887">
        <v>0.49</v>
      </c>
      <c r="AR174" s="718" t="s">
        <v>666</v>
      </c>
      <c r="AS174" s="891" t="s">
        <v>665</v>
      </c>
      <c r="AT174" s="888">
        <v>0</v>
      </c>
      <c r="AU174" s="891" t="s">
        <v>798</v>
      </c>
      <c r="AV174" s="891" t="s">
        <v>797</v>
      </c>
      <c r="AW174" s="888">
        <v>0.01</v>
      </c>
      <c r="AX174" s="889">
        <v>0.5</v>
      </c>
      <c r="AY174" s="893">
        <v>0.99</v>
      </c>
      <c r="AZ174" s="894" t="s">
        <v>666</v>
      </c>
      <c r="BA174" s="894" t="s">
        <v>665</v>
      </c>
      <c r="BB174" s="893">
        <v>0</v>
      </c>
      <c r="BC174" s="894" t="s">
        <v>798</v>
      </c>
      <c r="BD174" s="894" t="s">
        <v>797</v>
      </c>
      <c r="BE174" s="893">
        <v>0.01</v>
      </c>
      <c r="BF174" s="1159">
        <f t="shared" si="6"/>
        <v>1</v>
      </c>
      <c r="BG174" s="1158"/>
      <c r="BH174" s="888">
        <v>0.49</v>
      </c>
      <c r="BI174" s="237" t="s">
        <v>666</v>
      </c>
      <c r="BJ174" s="197" t="s">
        <v>665</v>
      </c>
      <c r="BK174" s="888">
        <v>0</v>
      </c>
      <c r="BL174" s="237" t="s">
        <v>798</v>
      </c>
      <c r="BM174" s="886" t="s">
        <v>797</v>
      </c>
      <c r="BN174" s="888">
        <v>0.01</v>
      </c>
      <c r="BO174" s="1163">
        <f t="shared" si="7"/>
        <v>0.5</v>
      </c>
      <c r="BP174" s="888">
        <v>0.49</v>
      </c>
      <c r="BQ174" s="237" t="s">
        <v>666</v>
      </c>
      <c r="BR174" s="197" t="s">
        <v>665</v>
      </c>
      <c r="BS174" s="888">
        <v>0</v>
      </c>
      <c r="BT174" s="237" t="s">
        <v>798</v>
      </c>
      <c r="BU174" s="886" t="s">
        <v>797</v>
      </c>
      <c r="BV174" s="888">
        <v>0.01</v>
      </c>
      <c r="BW174" s="1163">
        <f t="shared" si="8"/>
        <v>0.5</v>
      </c>
      <c r="BX174" s="206"/>
      <c r="BY174" s="1235" t="str">
        <f>IF(VLOOKUP($A174,'EZ list'!$B$4:$H$460,4,FALSE)="","","Yes")</f>
        <v>Yes</v>
      </c>
      <c r="BZ174" s="1236" t="s">
        <v>914</v>
      </c>
      <c r="CA174" s="1229">
        <v>0.65800000000000003</v>
      </c>
      <c r="CB174" s="1205" t="s">
        <v>1006</v>
      </c>
      <c r="CC174" s="1205" t="s">
        <v>666</v>
      </c>
      <c r="CD174" s="1205" t="s">
        <v>665</v>
      </c>
      <c r="CE174" s="1205">
        <v>0</v>
      </c>
      <c r="CF174" s="1205" t="s">
        <v>798</v>
      </c>
      <c r="CG174" s="1205" t="s">
        <v>797</v>
      </c>
      <c r="CH174" s="1205">
        <v>0.01</v>
      </c>
      <c r="CI174" s="1161"/>
    </row>
    <row r="175" spans="1:87" s="197" customFormat="1" ht="15.75" customHeight="1" x14ac:dyDescent="0.25">
      <c r="A175" s="886" t="s">
        <v>420</v>
      </c>
      <c r="B175" s="886" t="s">
        <v>419</v>
      </c>
      <c r="C175" s="1459">
        <v>0.4</v>
      </c>
      <c r="D175" s="237" t="s">
        <v>762</v>
      </c>
      <c r="E175" s="886" t="s">
        <v>761</v>
      </c>
      <c r="F175" s="237">
        <v>0.1</v>
      </c>
      <c r="G175" s="886" t="s">
        <v>666</v>
      </c>
      <c r="H175" s="886" t="s">
        <v>678</v>
      </c>
      <c r="I175" s="237">
        <v>0</v>
      </c>
      <c r="J175" s="1460">
        <v>0.5</v>
      </c>
      <c r="K175" s="237">
        <v>0.4</v>
      </c>
      <c r="L175" s="237" t="s">
        <v>762</v>
      </c>
      <c r="M175" s="886" t="s">
        <v>761</v>
      </c>
      <c r="N175" s="237">
        <v>0.1</v>
      </c>
      <c r="O175" s="886" t="s">
        <v>666</v>
      </c>
      <c r="P175" s="886" t="s">
        <v>678</v>
      </c>
      <c r="Q175" s="237">
        <v>0</v>
      </c>
      <c r="R175" s="237">
        <v>0.5</v>
      </c>
      <c r="S175" s="887">
        <v>0.4</v>
      </c>
      <c r="T175" s="886" t="s">
        <v>762</v>
      </c>
      <c r="U175" s="886" t="s">
        <v>761</v>
      </c>
      <c r="V175" s="888">
        <v>0.1</v>
      </c>
      <c r="W175" s="886" t="s">
        <v>666</v>
      </c>
      <c r="X175" s="886" t="s">
        <v>678</v>
      </c>
      <c r="Y175" s="888">
        <v>0</v>
      </c>
      <c r="Z175" s="889">
        <v>0.5</v>
      </c>
      <c r="AA175" s="887">
        <v>0.4</v>
      </c>
      <c r="AB175" s="886" t="s">
        <v>762</v>
      </c>
      <c r="AC175" s="886" t="s">
        <v>761</v>
      </c>
      <c r="AD175" s="888">
        <v>0.1</v>
      </c>
      <c r="AE175" s="886" t="s">
        <v>666</v>
      </c>
      <c r="AF175" s="886" t="s">
        <v>678</v>
      </c>
      <c r="AG175" s="888">
        <v>0</v>
      </c>
      <c r="AH175" s="889">
        <v>0.5</v>
      </c>
      <c r="AI175" s="887">
        <v>0.4</v>
      </c>
      <c r="AJ175" s="886" t="s">
        <v>762</v>
      </c>
      <c r="AK175" s="886" t="s">
        <v>761</v>
      </c>
      <c r="AL175" s="888">
        <v>0.1</v>
      </c>
      <c r="AM175" s="886" t="s">
        <v>666</v>
      </c>
      <c r="AN175" s="886" t="s">
        <v>678</v>
      </c>
      <c r="AO175" s="888">
        <v>0</v>
      </c>
      <c r="AP175" s="889">
        <v>0.5</v>
      </c>
      <c r="AQ175" s="887">
        <v>0.42499999999999999</v>
      </c>
      <c r="AR175" s="718" t="s">
        <v>762</v>
      </c>
      <c r="AS175" s="891" t="s">
        <v>761</v>
      </c>
      <c r="AT175" s="888">
        <v>0.32500000000000001</v>
      </c>
      <c r="AU175" s="891" t="s">
        <v>666</v>
      </c>
      <c r="AV175" s="891" t="s">
        <v>678</v>
      </c>
      <c r="AW175" s="888">
        <v>0</v>
      </c>
      <c r="AX175" s="889">
        <v>0.75</v>
      </c>
      <c r="AY175" s="893">
        <v>0.4</v>
      </c>
      <c r="AZ175" s="894" t="s">
        <v>762</v>
      </c>
      <c r="BA175" s="894" t="s">
        <v>761</v>
      </c>
      <c r="BB175" s="893">
        <v>0.1</v>
      </c>
      <c r="BC175" s="894" t="s">
        <v>666</v>
      </c>
      <c r="BD175" s="894" t="s">
        <v>678</v>
      </c>
      <c r="BE175" s="893">
        <v>0</v>
      </c>
      <c r="BF175" s="1159">
        <f t="shared" si="6"/>
        <v>0.5</v>
      </c>
      <c r="BG175" s="1158"/>
      <c r="BH175" s="888">
        <v>0.4</v>
      </c>
      <c r="BI175" s="237" t="s">
        <v>762</v>
      </c>
      <c r="BJ175" s="197" t="s">
        <v>761</v>
      </c>
      <c r="BK175" s="888">
        <v>0.1</v>
      </c>
      <c r="BL175" s="237" t="s">
        <v>666</v>
      </c>
      <c r="BM175" s="886" t="s">
        <v>678</v>
      </c>
      <c r="BN175" s="888">
        <v>0</v>
      </c>
      <c r="BO175" s="1163">
        <f t="shared" si="7"/>
        <v>0.5</v>
      </c>
      <c r="BP175" s="888">
        <v>0.4</v>
      </c>
      <c r="BQ175" s="237" t="s">
        <v>762</v>
      </c>
      <c r="BR175" s="197" t="s">
        <v>761</v>
      </c>
      <c r="BS175" s="888">
        <v>0.1</v>
      </c>
      <c r="BT175" s="237" t="s">
        <v>666</v>
      </c>
      <c r="BU175" s="886" t="s">
        <v>678</v>
      </c>
      <c r="BV175" s="888">
        <v>0</v>
      </c>
      <c r="BW175" s="1163">
        <f t="shared" si="8"/>
        <v>0.5</v>
      </c>
      <c r="BX175" s="206"/>
      <c r="BY175" s="1235" t="str">
        <f>IF(VLOOKUP($A175,'EZ list'!$B$4:$H$460,4,FALSE)="","","Yes")</f>
        <v>Yes</v>
      </c>
      <c r="BZ175" s="1236" t="s">
        <v>913</v>
      </c>
      <c r="CA175" s="1229">
        <v>0.63</v>
      </c>
      <c r="CB175" s="1205" t="s">
        <v>1006</v>
      </c>
      <c r="CC175" s="1205" t="s">
        <v>762</v>
      </c>
      <c r="CD175" s="1205" t="s">
        <v>761</v>
      </c>
      <c r="CE175" s="1205">
        <v>0.6</v>
      </c>
      <c r="CF175" s="1205" t="s">
        <v>666</v>
      </c>
      <c r="CG175" s="1205" t="s">
        <v>678</v>
      </c>
      <c r="CH175" s="1205">
        <v>0</v>
      </c>
      <c r="CI175" s="1161"/>
    </row>
    <row r="176" spans="1:87" s="197" customFormat="1" ht="15.75" customHeight="1" x14ac:dyDescent="0.25">
      <c r="A176" s="886" t="s">
        <v>3821</v>
      </c>
      <c r="B176" s="886" t="s">
        <v>3820</v>
      </c>
      <c r="C176" s="1459">
        <v>0.49</v>
      </c>
      <c r="D176" s="237" t="s">
        <v>666</v>
      </c>
      <c r="E176" s="886" t="s">
        <v>665</v>
      </c>
      <c r="F176" s="237">
        <v>0</v>
      </c>
      <c r="G176" s="886" t="s">
        <v>3893</v>
      </c>
      <c r="H176" s="886" t="s">
        <v>1272</v>
      </c>
      <c r="I176" s="237">
        <v>0.01</v>
      </c>
      <c r="J176" s="1460">
        <v>0.5</v>
      </c>
      <c r="K176" s="237">
        <v>0.49</v>
      </c>
      <c r="L176" s="237" t="s">
        <v>666</v>
      </c>
      <c r="M176" s="886" t="s">
        <v>665</v>
      </c>
      <c r="N176" s="237">
        <v>0</v>
      </c>
      <c r="O176" s="886" t="s">
        <v>3893</v>
      </c>
      <c r="P176" s="886" t="s">
        <v>1272</v>
      </c>
      <c r="Q176" s="237">
        <v>0.01</v>
      </c>
      <c r="R176" s="237">
        <v>0.5</v>
      </c>
      <c r="S176" s="887">
        <v>0.49</v>
      </c>
      <c r="T176" s="886" t="s">
        <v>666</v>
      </c>
      <c r="U176" s="886" t="s">
        <v>665</v>
      </c>
      <c r="V176" s="888">
        <v>0</v>
      </c>
      <c r="W176" s="886" t="s">
        <v>3893</v>
      </c>
      <c r="X176" s="886" t="s">
        <v>1272</v>
      </c>
      <c r="Y176" s="888">
        <v>0.01</v>
      </c>
      <c r="Z176" s="889">
        <v>0.5</v>
      </c>
      <c r="AA176" s="1147">
        <v>0.49</v>
      </c>
      <c r="AB176" s="886" t="s">
        <v>666</v>
      </c>
      <c r="AC176" s="886" t="s">
        <v>665</v>
      </c>
      <c r="AD176" s="888">
        <v>0</v>
      </c>
      <c r="AE176" s="886" t="s">
        <v>3893</v>
      </c>
      <c r="AF176" s="886" t="s">
        <v>1272</v>
      </c>
      <c r="AG176" s="888">
        <v>0.01</v>
      </c>
      <c r="AH176" s="1148">
        <v>0.5</v>
      </c>
      <c r="AI176" s="1147">
        <v>0.49</v>
      </c>
      <c r="AJ176" s="886" t="s">
        <v>666</v>
      </c>
      <c r="AK176" s="886" t="s">
        <v>665</v>
      </c>
      <c r="AL176" s="888">
        <v>0</v>
      </c>
      <c r="AM176" s="886" t="s">
        <v>3830</v>
      </c>
      <c r="AN176" s="886" t="s">
        <v>1272</v>
      </c>
      <c r="AO176" s="888">
        <v>0.01</v>
      </c>
      <c r="AP176" s="1148">
        <v>0.5</v>
      </c>
      <c r="AQ176" s="1147">
        <v>0.74</v>
      </c>
      <c r="AR176" s="718" t="s">
        <v>666</v>
      </c>
      <c r="AS176" s="891" t="s">
        <v>665</v>
      </c>
      <c r="AT176" s="888">
        <v>0</v>
      </c>
      <c r="AU176" s="891" t="s">
        <v>3830</v>
      </c>
      <c r="AV176" s="891" t="s">
        <v>1272</v>
      </c>
      <c r="AW176" s="888">
        <v>0.01</v>
      </c>
      <c r="AX176" s="1148">
        <v>0.75</v>
      </c>
      <c r="AY176" s="893">
        <v>0.49</v>
      </c>
      <c r="AZ176" s="894" t="s">
        <v>666</v>
      </c>
      <c r="BA176" s="894" t="s">
        <v>665</v>
      </c>
      <c r="BB176" s="893">
        <v>0</v>
      </c>
      <c r="BC176" s="894" t="s">
        <v>3830</v>
      </c>
      <c r="BD176" s="894" t="s">
        <v>1272</v>
      </c>
      <c r="BE176" s="893">
        <v>0.01</v>
      </c>
      <c r="BF176" s="1159">
        <v>0.5</v>
      </c>
      <c r="BG176" s="1158"/>
      <c r="BH176" s="888">
        <v>0.49</v>
      </c>
      <c r="BI176" s="237" t="s">
        <v>666</v>
      </c>
      <c r="BJ176" s="197" t="s">
        <v>665</v>
      </c>
      <c r="BK176" s="888">
        <v>0</v>
      </c>
      <c r="BL176" s="237" t="s">
        <v>3830</v>
      </c>
      <c r="BM176" s="886" t="s">
        <v>1272</v>
      </c>
      <c r="BN176" s="888">
        <v>0.01</v>
      </c>
      <c r="BO176" s="1163">
        <v>0.5</v>
      </c>
      <c r="BP176" s="888">
        <v>0.49</v>
      </c>
      <c r="BQ176" s="237" t="s">
        <v>666</v>
      </c>
      <c r="BR176" s="197" t="s">
        <v>665</v>
      </c>
      <c r="BS176" s="888">
        <v>0</v>
      </c>
      <c r="BT176" s="237" t="s">
        <v>3830</v>
      </c>
      <c r="BU176" s="886" t="s">
        <v>1272</v>
      </c>
      <c r="BV176" s="888">
        <v>0.01</v>
      </c>
      <c r="BW176" s="1163">
        <v>0.5</v>
      </c>
      <c r="BX176" s="206"/>
      <c r="BY176" s="1235" t="str">
        <f>IF(VLOOKUP($A176,'EZ list'!$B$4:$H$460,4,FALSE)="","","Yes")</f>
        <v/>
      </c>
      <c r="BZ176" s="1236" t="s">
        <v>914</v>
      </c>
      <c r="CA176" s="1205">
        <v>0.67800000000000005</v>
      </c>
      <c r="CB176" s="1205" t="s">
        <v>1006</v>
      </c>
      <c r="CC176" s="1205" t="s">
        <v>718</v>
      </c>
      <c r="CD176" s="1205" t="s">
        <v>717</v>
      </c>
      <c r="CE176" s="1205">
        <v>0.59</v>
      </c>
      <c r="CF176" s="1205" t="s">
        <v>3830</v>
      </c>
      <c r="CG176" s="1205" t="s">
        <v>1272</v>
      </c>
      <c r="CH176" s="1205">
        <v>0.01</v>
      </c>
      <c r="CI176" s="1161"/>
    </row>
    <row r="177" spans="1:87" s="197" customFormat="1" ht="15" x14ac:dyDescent="0.25">
      <c r="A177" s="886" t="s">
        <v>422</v>
      </c>
      <c r="B177" s="886" t="s">
        <v>796</v>
      </c>
      <c r="C177" s="1459">
        <v>0.49</v>
      </c>
      <c r="D177" s="237" t="s">
        <v>666</v>
      </c>
      <c r="E177" s="886" t="s">
        <v>665</v>
      </c>
      <c r="F177" s="237">
        <v>0</v>
      </c>
      <c r="G177" s="886" t="s">
        <v>764</v>
      </c>
      <c r="H177" s="886" t="s">
        <v>763</v>
      </c>
      <c r="I177" s="237">
        <v>0.01</v>
      </c>
      <c r="J177" s="1460">
        <v>0.5</v>
      </c>
      <c r="K177" s="237">
        <v>0.49</v>
      </c>
      <c r="L177" s="237" t="s">
        <v>666</v>
      </c>
      <c r="M177" s="886" t="s">
        <v>665</v>
      </c>
      <c r="N177" s="237">
        <v>0</v>
      </c>
      <c r="O177" s="886" t="s">
        <v>764</v>
      </c>
      <c r="P177" s="886" t="s">
        <v>763</v>
      </c>
      <c r="Q177" s="237">
        <v>0.01</v>
      </c>
      <c r="R177" s="237">
        <v>0.5</v>
      </c>
      <c r="S177" s="887">
        <v>0.49</v>
      </c>
      <c r="T177" s="886" t="s">
        <v>666</v>
      </c>
      <c r="U177" s="886" t="s">
        <v>665</v>
      </c>
      <c r="V177" s="888">
        <v>0</v>
      </c>
      <c r="W177" s="886" t="s">
        <v>764</v>
      </c>
      <c r="X177" s="886" t="s">
        <v>763</v>
      </c>
      <c r="Y177" s="888">
        <v>0.01</v>
      </c>
      <c r="Z177" s="889">
        <v>0.5</v>
      </c>
      <c r="AA177" s="887">
        <v>0.49</v>
      </c>
      <c r="AB177" s="886" t="s">
        <v>666</v>
      </c>
      <c r="AC177" s="886" t="s">
        <v>665</v>
      </c>
      <c r="AD177" s="888">
        <v>0</v>
      </c>
      <c r="AE177" s="886" t="s">
        <v>764</v>
      </c>
      <c r="AF177" s="886" t="s">
        <v>763</v>
      </c>
      <c r="AG177" s="888">
        <v>0.01</v>
      </c>
      <c r="AH177" s="889">
        <v>0.5</v>
      </c>
      <c r="AI177" s="887">
        <v>0.49</v>
      </c>
      <c r="AJ177" s="886" t="s">
        <v>666</v>
      </c>
      <c r="AK177" s="886" t="s">
        <v>665</v>
      </c>
      <c r="AL177" s="888">
        <v>0</v>
      </c>
      <c r="AM177" s="886" t="s">
        <v>764</v>
      </c>
      <c r="AN177" s="886" t="s">
        <v>763</v>
      </c>
      <c r="AO177" s="888">
        <v>0.01</v>
      </c>
      <c r="AP177" s="889">
        <v>0.5</v>
      </c>
      <c r="AQ177" s="887">
        <v>0.49</v>
      </c>
      <c r="AR177" s="718" t="s">
        <v>666</v>
      </c>
      <c r="AS177" s="891" t="s">
        <v>665</v>
      </c>
      <c r="AT177" s="888">
        <v>0</v>
      </c>
      <c r="AU177" s="891" t="s">
        <v>764</v>
      </c>
      <c r="AV177" s="891" t="s">
        <v>763</v>
      </c>
      <c r="AW177" s="888">
        <v>0.01</v>
      </c>
      <c r="AX177" s="889">
        <v>0.5</v>
      </c>
      <c r="AY177" s="893">
        <v>0.49</v>
      </c>
      <c r="AZ177" s="894" t="s">
        <v>666</v>
      </c>
      <c r="BA177" s="894" t="s">
        <v>665</v>
      </c>
      <c r="BB177" s="893">
        <v>0</v>
      </c>
      <c r="BC177" s="894" t="s">
        <v>764</v>
      </c>
      <c r="BD177" s="894" t="s">
        <v>763</v>
      </c>
      <c r="BE177" s="893">
        <v>0.01</v>
      </c>
      <c r="BF177" s="1159">
        <f t="shared" si="6"/>
        <v>0.5</v>
      </c>
      <c r="BG177" s="1158"/>
      <c r="BH177" s="888">
        <v>0.49</v>
      </c>
      <c r="BI177" s="237" t="s">
        <v>666</v>
      </c>
      <c r="BJ177" s="197" t="s">
        <v>665</v>
      </c>
      <c r="BK177" s="888">
        <v>0</v>
      </c>
      <c r="BL177" s="237" t="s">
        <v>764</v>
      </c>
      <c r="BM177" s="886" t="s">
        <v>763</v>
      </c>
      <c r="BN177" s="888">
        <v>0.01</v>
      </c>
      <c r="BO177" s="1163">
        <f t="shared" si="7"/>
        <v>0.5</v>
      </c>
      <c r="BP177" s="888">
        <v>0.49</v>
      </c>
      <c r="BQ177" s="237" t="s">
        <v>666</v>
      </c>
      <c r="BR177" s="197" t="s">
        <v>665</v>
      </c>
      <c r="BS177" s="888">
        <v>0</v>
      </c>
      <c r="BT177" s="237" t="s">
        <v>764</v>
      </c>
      <c r="BU177" s="886" t="s">
        <v>763</v>
      </c>
      <c r="BV177" s="888">
        <v>0.01</v>
      </c>
      <c r="BW177" s="1163">
        <f t="shared" si="8"/>
        <v>0.5</v>
      </c>
      <c r="BX177" s="206"/>
      <c r="BY177" s="1235" t="str">
        <f>IF(VLOOKUP($A177,'EZ list'!$B$4:$H$460,4,FALSE)="","","Yes")</f>
        <v>Yes</v>
      </c>
      <c r="BZ177" s="1236" t="s">
        <v>914</v>
      </c>
      <c r="CA177" s="1229">
        <v>0.69199999999999995</v>
      </c>
      <c r="CB177" s="1205" t="s">
        <v>1006</v>
      </c>
      <c r="CC177" s="1205" t="s">
        <v>666</v>
      </c>
      <c r="CD177" s="1205" t="s">
        <v>665</v>
      </c>
      <c r="CE177" s="1205">
        <v>0</v>
      </c>
      <c r="CF177" s="1205" t="s">
        <v>764</v>
      </c>
      <c r="CG177" s="1205" t="s">
        <v>763</v>
      </c>
      <c r="CH177" s="1205">
        <v>0.01</v>
      </c>
      <c r="CI177" s="1161"/>
    </row>
    <row r="178" spans="1:87" s="197" customFormat="1" ht="15" x14ac:dyDescent="0.25">
      <c r="A178" s="886" t="s">
        <v>424</v>
      </c>
      <c r="B178" s="886" t="s">
        <v>423</v>
      </c>
      <c r="C178" s="1459">
        <v>0.49</v>
      </c>
      <c r="D178" s="237" t="s">
        <v>666</v>
      </c>
      <c r="E178" s="886" t="s">
        <v>683</v>
      </c>
      <c r="F178" s="237">
        <v>0</v>
      </c>
      <c r="G178" s="886" t="s">
        <v>754</v>
      </c>
      <c r="H178" s="886" t="s">
        <v>753</v>
      </c>
      <c r="I178" s="237">
        <v>0.01</v>
      </c>
      <c r="J178" s="1460">
        <v>0.5</v>
      </c>
      <c r="K178" s="237">
        <v>0.49</v>
      </c>
      <c r="L178" s="237" t="s">
        <v>666</v>
      </c>
      <c r="M178" s="886" t="s">
        <v>683</v>
      </c>
      <c r="N178" s="237">
        <v>0</v>
      </c>
      <c r="O178" s="886" t="s">
        <v>754</v>
      </c>
      <c r="P178" s="886" t="s">
        <v>753</v>
      </c>
      <c r="Q178" s="237">
        <v>0.01</v>
      </c>
      <c r="R178" s="237">
        <v>0.5</v>
      </c>
      <c r="S178" s="887">
        <v>0.49</v>
      </c>
      <c r="T178" s="886" t="s">
        <v>666</v>
      </c>
      <c r="U178" s="886" t="s">
        <v>683</v>
      </c>
      <c r="V178" s="888">
        <v>0</v>
      </c>
      <c r="W178" s="886" t="s">
        <v>754</v>
      </c>
      <c r="X178" s="886" t="s">
        <v>753</v>
      </c>
      <c r="Y178" s="888">
        <v>0.01</v>
      </c>
      <c r="Z178" s="889">
        <v>0.5</v>
      </c>
      <c r="AA178" s="887">
        <v>0.49</v>
      </c>
      <c r="AB178" s="886" t="s">
        <v>666</v>
      </c>
      <c r="AC178" s="886" t="s">
        <v>683</v>
      </c>
      <c r="AD178" s="888">
        <v>0</v>
      </c>
      <c r="AE178" s="886" t="s">
        <v>754</v>
      </c>
      <c r="AF178" s="886" t="s">
        <v>753</v>
      </c>
      <c r="AG178" s="888">
        <v>0.01</v>
      </c>
      <c r="AH178" s="889">
        <v>0.5</v>
      </c>
      <c r="AI178" s="887">
        <v>0.49</v>
      </c>
      <c r="AJ178" s="886" t="s">
        <v>666</v>
      </c>
      <c r="AK178" s="886" t="s">
        <v>683</v>
      </c>
      <c r="AL178" s="888">
        <v>0</v>
      </c>
      <c r="AM178" s="886" t="s">
        <v>754</v>
      </c>
      <c r="AN178" s="886" t="s">
        <v>753</v>
      </c>
      <c r="AO178" s="888">
        <v>0.01</v>
      </c>
      <c r="AP178" s="889">
        <v>0.5</v>
      </c>
      <c r="AQ178" s="887">
        <v>0.74</v>
      </c>
      <c r="AR178" s="718" t="s">
        <v>666</v>
      </c>
      <c r="AS178" s="891" t="s">
        <v>683</v>
      </c>
      <c r="AT178" s="888">
        <v>0</v>
      </c>
      <c r="AU178" s="891" t="s">
        <v>754</v>
      </c>
      <c r="AV178" s="891" t="s">
        <v>753</v>
      </c>
      <c r="AW178" s="888">
        <v>0.01</v>
      </c>
      <c r="AX178" s="889">
        <v>0.75</v>
      </c>
      <c r="AY178" s="893">
        <v>0.49</v>
      </c>
      <c r="AZ178" s="894" t="s">
        <v>666</v>
      </c>
      <c r="BA178" s="894" t="s">
        <v>683</v>
      </c>
      <c r="BB178" s="893">
        <v>0</v>
      </c>
      <c r="BC178" s="894" t="s">
        <v>754</v>
      </c>
      <c r="BD178" s="894" t="s">
        <v>753</v>
      </c>
      <c r="BE178" s="893">
        <v>0.01</v>
      </c>
      <c r="BF178" s="1159">
        <f t="shared" si="6"/>
        <v>0.5</v>
      </c>
      <c r="BG178" s="1158"/>
      <c r="BH178" s="888">
        <v>0.49</v>
      </c>
      <c r="BI178" s="237" t="s">
        <v>666</v>
      </c>
      <c r="BJ178" s="197" t="s">
        <v>683</v>
      </c>
      <c r="BK178" s="888">
        <v>0</v>
      </c>
      <c r="BL178" s="237" t="s">
        <v>754</v>
      </c>
      <c r="BM178" s="886" t="s">
        <v>753</v>
      </c>
      <c r="BN178" s="888">
        <v>0.01</v>
      </c>
      <c r="BO178" s="1163">
        <f t="shared" si="7"/>
        <v>0.5</v>
      </c>
      <c r="BP178" s="888">
        <v>0.49</v>
      </c>
      <c r="BQ178" s="237" t="s">
        <v>666</v>
      </c>
      <c r="BR178" s="197" t="s">
        <v>683</v>
      </c>
      <c r="BS178" s="888">
        <v>0</v>
      </c>
      <c r="BT178" s="237" t="s">
        <v>754</v>
      </c>
      <c r="BU178" s="886" t="s">
        <v>753</v>
      </c>
      <c r="BV178" s="888">
        <v>0.01</v>
      </c>
      <c r="BW178" s="1163">
        <f t="shared" si="8"/>
        <v>0.5</v>
      </c>
      <c r="BX178" s="206"/>
      <c r="BY178" s="1235" t="str">
        <f>IF(VLOOKUP($A178,'EZ list'!$B$4:$H$460,4,FALSE)="","","Yes")</f>
        <v>Yes</v>
      </c>
      <c r="BZ178" s="1236" t="s">
        <v>914</v>
      </c>
      <c r="CA178" s="1229">
        <v>0.68500000000000005</v>
      </c>
      <c r="CB178" s="1205" t="s">
        <v>1006</v>
      </c>
      <c r="CC178" s="1205" t="s">
        <v>666</v>
      </c>
      <c r="CD178" s="1205" t="s">
        <v>683</v>
      </c>
      <c r="CE178" s="1205">
        <v>0</v>
      </c>
      <c r="CF178" s="1205" t="s">
        <v>754</v>
      </c>
      <c r="CG178" s="1205" t="s">
        <v>753</v>
      </c>
      <c r="CH178" s="1205">
        <v>0.01</v>
      </c>
      <c r="CI178" s="1161"/>
    </row>
    <row r="179" spans="1:87" s="197" customFormat="1" ht="15.75" customHeight="1" x14ac:dyDescent="0.25">
      <c r="A179" s="886" t="s">
        <v>426</v>
      </c>
      <c r="B179" s="886" t="s">
        <v>425</v>
      </c>
      <c r="C179" s="1459">
        <v>0.4</v>
      </c>
      <c r="D179" s="237" t="s">
        <v>726</v>
      </c>
      <c r="E179" s="886" t="s">
        <v>725</v>
      </c>
      <c r="F179" s="237">
        <v>0.1</v>
      </c>
      <c r="G179" s="886" t="s">
        <v>666</v>
      </c>
      <c r="H179" s="886" t="s">
        <v>678</v>
      </c>
      <c r="I179" s="237">
        <v>0</v>
      </c>
      <c r="J179" s="1460">
        <v>0.5</v>
      </c>
      <c r="K179" s="237">
        <v>0.4</v>
      </c>
      <c r="L179" s="237" t="s">
        <v>726</v>
      </c>
      <c r="M179" s="886" t="s">
        <v>725</v>
      </c>
      <c r="N179" s="237">
        <v>0.1</v>
      </c>
      <c r="O179" s="886" t="s">
        <v>666</v>
      </c>
      <c r="P179" s="886" t="s">
        <v>678</v>
      </c>
      <c r="Q179" s="237">
        <v>0</v>
      </c>
      <c r="R179" s="237">
        <v>0.5</v>
      </c>
      <c r="S179" s="887">
        <v>0.4</v>
      </c>
      <c r="T179" s="886" t="s">
        <v>726</v>
      </c>
      <c r="U179" s="886" t="s">
        <v>725</v>
      </c>
      <c r="V179" s="888">
        <v>0.1</v>
      </c>
      <c r="W179" s="886" t="s">
        <v>666</v>
      </c>
      <c r="X179" s="886" t="s">
        <v>678</v>
      </c>
      <c r="Y179" s="888">
        <v>0</v>
      </c>
      <c r="Z179" s="889">
        <v>0.5</v>
      </c>
      <c r="AA179" s="887">
        <v>0.4</v>
      </c>
      <c r="AB179" s="886" t="s">
        <v>726</v>
      </c>
      <c r="AC179" s="886" t="s">
        <v>725</v>
      </c>
      <c r="AD179" s="888">
        <v>0.1</v>
      </c>
      <c r="AE179" s="886" t="s">
        <v>666</v>
      </c>
      <c r="AF179" s="886" t="s">
        <v>678</v>
      </c>
      <c r="AG179" s="888">
        <v>0</v>
      </c>
      <c r="AH179" s="889">
        <v>0.5</v>
      </c>
      <c r="AI179" s="887">
        <v>0.4</v>
      </c>
      <c r="AJ179" s="886" t="s">
        <v>726</v>
      </c>
      <c r="AK179" s="886" t="s">
        <v>725</v>
      </c>
      <c r="AL179" s="888">
        <v>0.1</v>
      </c>
      <c r="AM179" s="886" t="s">
        <v>666</v>
      </c>
      <c r="AN179" s="886" t="s">
        <v>678</v>
      </c>
      <c r="AO179" s="888">
        <v>0</v>
      </c>
      <c r="AP179" s="889">
        <v>0.5</v>
      </c>
      <c r="AQ179" s="887">
        <v>0.4</v>
      </c>
      <c r="AR179" s="718" t="s">
        <v>726</v>
      </c>
      <c r="AS179" s="891" t="s">
        <v>725</v>
      </c>
      <c r="AT179" s="888">
        <v>0.1</v>
      </c>
      <c r="AU179" s="891" t="s">
        <v>666</v>
      </c>
      <c r="AV179" s="891" t="s">
        <v>678</v>
      </c>
      <c r="AW179" s="888">
        <v>0</v>
      </c>
      <c r="AX179" s="889">
        <v>0.5</v>
      </c>
      <c r="AY179" s="893">
        <v>0.4</v>
      </c>
      <c r="AZ179" s="894" t="s">
        <v>726</v>
      </c>
      <c r="BA179" s="894" t="s">
        <v>725</v>
      </c>
      <c r="BB179" s="893">
        <v>0.1</v>
      </c>
      <c r="BC179" s="894" t="s">
        <v>666</v>
      </c>
      <c r="BD179" s="894" t="s">
        <v>678</v>
      </c>
      <c r="BE179" s="893">
        <v>0</v>
      </c>
      <c r="BF179" s="1159">
        <f t="shared" si="6"/>
        <v>0.5</v>
      </c>
      <c r="BG179" s="1158"/>
      <c r="BH179" s="888">
        <v>0.4</v>
      </c>
      <c r="BI179" s="237" t="s">
        <v>726</v>
      </c>
      <c r="BJ179" s="197" t="s">
        <v>725</v>
      </c>
      <c r="BK179" s="888">
        <v>0.1</v>
      </c>
      <c r="BL179" s="237" t="s">
        <v>666</v>
      </c>
      <c r="BM179" s="886" t="s">
        <v>678</v>
      </c>
      <c r="BN179" s="888">
        <v>0</v>
      </c>
      <c r="BO179" s="1163">
        <f t="shared" si="7"/>
        <v>0.5</v>
      </c>
      <c r="BP179" s="888">
        <v>0.4</v>
      </c>
      <c r="BQ179" s="237" t="s">
        <v>726</v>
      </c>
      <c r="BR179" s="197" t="s">
        <v>725</v>
      </c>
      <c r="BS179" s="888">
        <v>0.1</v>
      </c>
      <c r="BT179" s="237" t="s">
        <v>666</v>
      </c>
      <c r="BU179" s="886" t="s">
        <v>678</v>
      </c>
      <c r="BV179" s="888">
        <v>0</v>
      </c>
      <c r="BW179" s="1163">
        <f t="shared" si="8"/>
        <v>0.5</v>
      </c>
      <c r="BX179" s="206"/>
      <c r="BY179" s="1235" t="str">
        <f>IF(VLOOKUP($A179,'EZ list'!$B$4:$H$460,4,FALSE)="","","Yes")</f>
        <v/>
      </c>
      <c r="BZ179" s="1236" t="s">
        <v>913</v>
      </c>
      <c r="CA179" s="1229">
        <v>0.68</v>
      </c>
      <c r="CB179" s="1205" t="s">
        <v>1006</v>
      </c>
      <c r="CC179" s="1205" t="s">
        <v>726</v>
      </c>
      <c r="CD179" s="1205" t="s">
        <v>725</v>
      </c>
      <c r="CE179" s="1205">
        <v>0.6</v>
      </c>
      <c r="CF179" s="1205" t="s">
        <v>666</v>
      </c>
      <c r="CG179" s="1205" t="s">
        <v>678</v>
      </c>
      <c r="CH179" s="1205">
        <v>0</v>
      </c>
      <c r="CI179" s="1161"/>
    </row>
    <row r="180" spans="1:87" s="197" customFormat="1" ht="15.75" customHeight="1" x14ac:dyDescent="0.25">
      <c r="A180" s="886" t="s">
        <v>428</v>
      </c>
      <c r="B180" s="886" t="s">
        <v>427</v>
      </c>
      <c r="C180" s="1459">
        <v>0.4</v>
      </c>
      <c r="D180" s="237" t="s">
        <v>792</v>
      </c>
      <c r="E180" s="886" t="s">
        <v>791</v>
      </c>
      <c r="F180" s="237">
        <v>0.09</v>
      </c>
      <c r="G180" s="886" t="s">
        <v>779</v>
      </c>
      <c r="H180" s="886" t="s">
        <v>778</v>
      </c>
      <c r="I180" s="237">
        <v>0.01</v>
      </c>
      <c r="J180" s="1460">
        <v>0.5</v>
      </c>
      <c r="K180" s="237">
        <v>0.4</v>
      </c>
      <c r="L180" s="237" t="s">
        <v>792</v>
      </c>
      <c r="M180" s="886" t="s">
        <v>791</v>
      </c>
      <c r="N180" s="237">
        <v>0.09</v>
      </c>
      <c r="O180" s="886" t="s">
        <v>779</v>
      </c>
      <c r="P180" s="886" t="s">
        <v>778</v>
      </c>
      <c r="Q180" s="237">
        <v>0.01</v>
      </c>
      <c r="R180" s="237">
        <v>0.5</v>
      </c>
      <c r="S180" s="887">
        <v>0.4</v>
      </c>
      <c r="T180" s="886" t="s">
        <v>792</v>
      </c>
      <c r="U180" s="886" t="s">
        <v>791</v>
      </c>
      <c r="V180" s="888">
        <v>0.09</v>
      </c>
      <c r="W180" s="886" t="s">
        <v>779</v>
      </c>
      <c r="X180" s="886" t="s">
        <v>778</v>
      </c>
      <c r="Y180" s="888">
        <v>0.01</v>
      </c>
      <c r="Z180" s="889">
        <v>0.5</v>
      </c>
      <c r="AA180" s="887">
        <v>0.4</v>
      </c>
      <c r="AB180" s="886" t="s">
        <v>792</v>
      </c>
      <c r="AC180" s="886" t="s">
        <v>791</v>
      </c>
      <c r="AD180" s="888">
        <v>0.09</v>
      </c>
      <c r="AE180" s="886" t="s">
        <v>779</v>
      </c>
      <c r="AF180" s="886" t="s">
        <v>778</v>
      </c>
      <c r="AG180" s="888">
        <v>0.01</v>
      </c>
      <c r="AH180" s="889">
        <v>0.5</v>
      </c>
      <c r="AI180" s="887">
        <v>0.4</v>
      </c>
      <c r="AJ180" s="886" t="s">
        <v>792</v>
      </c>
      <c r="AK180" s="886" t="s">
        <v>791</v>
      </c>
      <c r="AL180" s="888">
        <v>0.09</v>
      </c>
      <c r="AM180" s="886" t="s">
        <v>779</v>
      </c>
      <c r="AN180" s="886" t="s">
        <v>778</v>
      </c>
      <c r="AO180" s="888">
        <v>0.01</v>
      </c>
      <c r="AP180" s="889">
        <v>0.5</v>
      </c>
      <c r="AQ180" s="887">
        <v>0.375</v>
      </c>
      <c r="AR180" s="718" t="s">
        <v>792</v>
      </c>
      <c r="AS180" s="891" t="s">
        <v>791</v>
      </c>
      <c r="AT180" s="888">
        <v>0.36499999999999999</v>
      </c>
      <c r="AU180" s="891" t="s">
        <v>779</v>
      </c>
      <c r="AV180" s="891" t="s">
        <v>778</v>
      </c>
      <c r="AW180" s="888">
        <v>0.01</v>
      </c>
      <c r="AX180" s="889">
        <v>0.75</v>
      </c>
      <c r="AY180" s="893">
        <v>0.4</v>
      </c>
      <c r="AZ180" s="894" t="s">
        <v>792</v>
      </c>
      <c r="BA180" s="894" t="s">
        <v>791</v>
      </c>
      <c r="BB180" s="893">
        <v>0.09</v>
      </c>
      <c r="BC180" s="894" t="s">
        <v>779</v>
      </c>
      <c r="BD180" s="894" t="s">
        <v>778</v>
      </c>
      <c r="BE180" s="893">
        <v>0.01</v>
      </c>
      <c r="BF180" s="1159">
        <f t="shared" si="6"/>
        <v>0.5</v>
      </c>
      <c r="BG180" s="1158"/>
      <c r="BH180" s="888">
        <v>0.4</v>
      </c>
      <c r="BI180" s="237" t="s">
        <v>792</v>
      </c>
      <c r="BJ180" s="197" t="s">
        <v>791</v>
      </c>
      <c r="BK180" s="888">
        <v>0.09</v>
      </c>
      <c r="BL180" s="237" t="s">
        <v>779</v>
      </c>
      <c r="BM180" s="886" t="s">
        <v>778</v>
      </c>
      <c r="BN180" s="888">
        <v>0.01</v>
      </c>
      <c r="BO180" s="1163">
        <f t="shared" si="7"/>
        <v>0.5</v>
      </c>
      <c r="BP180" s="888">
        <v>0.4</v>
      </c>
      <c r="BQ180" s="237" t="s">
        <v>792</v>
      </c>
      <c r="BR180" s="197" t="s">
        <v>791</v>
      </c>
      <c r="BS180" s="888">
        <v>0.09</v>
      </c>
      <c r="BT180" s="237" t="s">
        <v>779</v>
      </c>
      <c r="BU180" s="886" t="s">
        <v>778</v>
      </c>
      <c r="BV180" s="888">
        <v>0.01</v>
      </c>
      <c r="BW180" s="1163">
        <f t="shared" si="8"/>
        <v>0.5</v>
      </c>
      <c r="BX180" s="206"/>
      <c r="BY180" s="1235" t="str">
        <f>IF(VLOOKUP($A180,'EZ list'!$B$4:$H$460,4,FALSE)="","","Yes")</f>
        <v>Yes</v>
      </c>
      <c r="BZ180" s="1236" t="s">
        <v>913</v>
      </c>
      <c r="CA180" s="1229">
        <v>0.66300000000000003</v>
      </c>
      <c r="CB180" s="1205" t="s">
        <v>1006</v>
      </c>
      <c r="CC180" s="1205" t="s">
        <v>792</v>
      </c>
      <c r="CD180" s="1205" t="s">
        <v>791</v>
      </c>
      <c r="CE180" s="1205">
        <v>0.59</v>
      </c>
      <c r="CF180" s="1205" t="s">
        <v>779</v>
      </c>
      <c r="CG180" s="1205" t="s">
        <v>778</v>
      </c>
      <c r="CH180" s="1205">
        <v>0.01</v>
      </c>
      <c r="CI180" s="1161"/>
    </row>
    <row r="181" spans="1:87" s="197" customFormat="1" ht="15.75" customHeight="1" x14ac:dyDescent="0.2">
      <c r="A181" s="886" t="s">
        <v>4125</v>
      </c>
      <c r="B181" s="886" t="s">
        <v>777</v>
      </c>
      <c r="C181" s="1459">
        <v>0.49</v>
      </c>
      <c r="D181" s="237" t="s">
        <v>666</v>
      </c>
      <c r="E181" s="886" t="s">
        <v>665</v>
      </c>
      <c r="F181" s="237">
        <v>0</v>
      </c>
      <c r="G181" s="886" t="s">
        <v>7061</v>
      </c>
      <c r="H181" s="886" t="s">
        <v>6916</v>
      </c>
      <c r="I181" s="237">
        <v>0.01</v>
      </c>
      <c r="J181" s="1460">
        <v>0.5</v>
      </c>
      <c r="K181" s="237">
        <v>0.49</v>
      </c>
      <c r="L181" s="237" t="s">
        <v>666</v>
      </c>
      <c r="M181" s="886" t="s">
        <v>665</v>
      </c>
      <c r="N181" s="237">
        <v>0</v>
      </c>
      <c r="O181" s="886" t="s">
        <v>664</v>
      </c>
      <c r="P181" s="886" t="s">
        <v>6916</v>
      </c>
      <c r="Q181" s="237">
        <v>0.01</v>
      </c>
      <c r="R181" s="237">
        <v>0.5</v>
      </c>
      <c r="S181" s="890">
        <v>0.49</v>
      </c>
      <c r="T181" s="886" t="s">
        <v>666</v>
      </c>
      <c r="U181" s="886" t="s">
        <v>665</v>
      </c>
      <c r="V181" s="888">
        <v>0</v>
      </c>
      <c r="W181" s="886" t="s">
        <v>664</v>
      </c>
      <c r="X181" s="886" t="s">
        <v>663</v>
      </c>
      <c r="Y181" s="888">
        <v>0.01</v>
      </c>
      <c r="Z181" s="1465">
        <v>0.5</v>
      </c>
      <c r="AA181" s="890">
        <v>0.49</v>
      </c>
      <c r="AB181" s="886" t="s">
        <v>666</v>
      </c>
      <c r="AC181" s="886" t="s">
        <v>665</v>
      </c>
      <c r="AD181" s="888">
        <v>0</v>
      </c>
      <c r="AE181" s="886" t="s">
        <v>664</v>
      </c>
      <c r="AF181" s="886" t="s">
        <v>663</v>
      </c>
      <c r="AG181" s="888">
        <v>0.01</v>
      </c>
      <c r="AH181" s="1465">
        <v>0.5</v>
      </c>
      <c r="AI181" s="890">
        <v>0.49</v>
      </c>
      <c r="AJ181" s="886" t="s">
        <v>666</v>
      </c>
      <c r="AK181" s="886" t="s">
        <v>665</v>
      </c>
      <c r="AL181" s="888">
        <v>0</v>
      </c>
      <c r="AM181" s="886" t="s">
        <v>664</v>
      </c>
      <c r="AN181" s="886" t="s">
        <v>663</v>
      </c>
      <c r="AO181" s="888">
        <v>0.01</v>
      </c>
      <c r="AP181" s="1465">
        <v>0.5</v>
      </c>
      <c r="AQ181" s="890">
        <v>0.74</v>
      </c>
      <c r="AR181" s="718" t="s">
        <v>666</v>
      </c>
      <c r="AS181" s="891" t="s">
        <v>665</v>
      </c>
      <c r="AT181" s="888">
        <v>0</v>
      </c>
      <c r="AU181" s="891" t="s">
        <v>664</v>
      </c>
      <c r="AV181" s="891" t="s">
        <v>663</v>
      </c>
      <c r="AW181" s="888">
        <v>0.01</v>
      </c>
      <c r="AX181" s="1465">
        <v>0.75</v>
      </c>
      <c r="AY181" s="893">
        <v>0.49</v>
      </c>
      <c r="AZ181" s="894" t="s">
        <v>666</v>
      </c>
      <c r="BA181" s="894" t="s">
        <v>665</v>
      </c>
      <c r="BB181" s="893">
        <v>0</v>
      </c>
      <c r="BC181" s="894" t="s">
        <v>664</v>
      </c>
      <c r="BD181" s="894" t="s">
        <v>663</v>
      </c>
      <c r="BE181" s="893">
        <v>0.01</v>
      </c>
      <c r="BF181" s="1159">
        <v>0.5</v>
      </c>
      <c r="BG181" s="1158"/>
      <c r="BH181" s="888">
        <v>0.49</v>
      </c>
      <c r="BI181" s="237" t="s">
        <v>666</v>
      </c>
      <c r="BJ181" s="197" t="s">
        <v>665</v>
      </c>
      <c r="BK181" s="888">
        <v>0</v>
      </c>
      <c r="BL181" s="237" t="s">
        <v>664</v>
      </c>
      <c r="BM181" s="886" t="s">
        <v>663</v>
      </c>
      <c r="BN181" s="888">
        <v>0.01</v>
      </c>
      <c r="BO181" s="1163">
        <v>0.5</v>
      </c>
      <c r="BP181" s="888">
        <v>0.49</v>
      </c>
      <c r="BQ181" s="237" t="s">
        <v>666</v>
      </c>
      <c r="BR181" s="197" t="s">
        <v>665</v>
      </c>
      <c r="BS181" s="888">
        <v>0</v>
      </c>
      <c r="BT181" s="237" t="s">
        <v>664</v>
      </c>
      <c r="BU181" s="886" t="s">
        <v>663</v>
      </c>
      <c r="BV181" s="888">
        <v>0.01</v>
      </c>
      <c r="BW181" s="1163">
        <v>0.5</v>
      </c>
      <c r="BX181" s="1466"/>
      <c r="BY181" s="1235" t="str">
        <f>IF(VLOOKUP($A181,'EZ list'!$B$4:$H$460,4,FALSE)="","","Yes")</f>
        <v/>
      </c>
      <c r="BZ181" s="1467" t="s">
        <v>914</v>
      </c>
      <c r="CA181" s="1469">
        <v>0.66</v>
      </c>
      <c r="CB181" s="1205" t="s">
        <v>1006</v>
      </c>
      <c r="CC181" s="1205" t="s">
        <v>666</v>
      </c>
      <c r="CD181" s="1205" t="s">
        <v>665</v>
      </c>
      <c r="CE181" s="1205">
        <v>0</v>
      </c>
      <c r="CF181" s="886" t="s">
        <v>7061</v>
      </c>
      <c r="CG181" s="886" t="s">
        <v>6916</v>
      </c>
      <c r="CH181" s="1205">
        <v>0.01</v>
      </c>
      <c r="CI181" s="1468"/>
    </row>
    <row r="182" spans="1:87" s="197" customFormat="1" ht="15" x14ac:dyDescent="0.25">
      <c r="A182" s="886" t="s">
        <v>430</v>
      </c>
      <c r="B182" s="886" t="s">
        <v>429</v>
      </c>
      <c r="C182" s="1459">
        <v>0.5</v>
      </c>
      <c r="D182" s="237" t="s">
        <v>666</v>
      </c>
      <c r="E182" s="886" t="s">
        <v>665</v>
      </c>
      <c r="F182" s="237">
        <v>0</v>
      </c>
      <c r="G182" s="886" t="s">
        <v>666</v>
      </c>
      <c r="H182" s="886" t="s">
        <v>678</v>
      </c>
      <c r="I182" s="237">
        <v>0</v>
      </c>
      <c r="J182" s="1460">
        <v>0.5</v>
      </c>
      <c r="K182" s="237">
        <v>0.5</v>
      </c>
      <c r="L182" s="237" t="s">
        <v>666</v>
      </c>
      <c r="M182" s="886" t="s">
        <v>665</v>
      </c>
      <c r="N182" s="237">
        <v>0</v>
      </c>
      <c r="O182" s="886" t="s">
        <v>666</v>
      </c>
      <c r="P182" s="886" t="s">
        <v>678</v>
      </c>
      <c r="Q182" s="237">
        <v>0</v>
      </c>
      <c r="R182" s="237">
        <v>0.5</v>
      </c>
      <c r="S182" s="887">
        <v>0.5</v>
      </c>
      <c r="T182" s="886" t="s">
        <v>666</v>
      </c>
      <c r="U182" s="886" t="s">
        <v>665</v>
      </c>
      <c r="V182" s="888">
        <v>0</v>
      </c>
      <c r="W182" s="886" t="s">
        <v>666</v>
      </c>
      <c r="X182" s="886" t="s">
        <v>678</v>
      </c>
      <c r="Y182" s="888">
        <v>0</v>
      </c>
      <c r="Z182" s="889">
        <v>0.5</v>
      </c>
      <c r="AA182" s="887">
        <v>0.5</v>
      </c>
      <c r="AB182" s="886" t="s">
        <v>666</v>
      </c>
      <c r="AC182" s="886" t="s">
        <v>665</v>
      </c>
      <c r="AD182" s="888">
        <v>0</v>
      </c>
      <c r="AE182" s="886" t="s">
        <v>666</v>
      </c>
      <c r="AF182" s="886" t="s">
        <v>678</v>
      </c>
      <c r="AG182" s="888">
        <v>0</v>
      </c>
      <c r="AH182" s="889">
        <v>0.5</v>
      </c>
      <c r="AI182" s="887">
        <v>0.5</v>
      </c>
      <c r="AJ182" s="886" t="s">
        <v>666</v>
      </c>
      <c r="AK182" s="886" t="s">
        <v>665</v>
      </c>
      <c r="AL182" s="888">
        <v>0</v>
      </c>
      <c r="AM182" s="886" t="s">
        <v>666</v>
      </c>
      <c r="AN182" s="886" t="s">
        <v>678</v>
      </c>
      <c r="AO182" s="888">
        <v>0</v>
      </c>
      <c r="AP182" s="889">
        <v>0.5</v>
      </c>
      <c r="AQ182" s="887">
        <v>0.75</v>
      </c>
      <c r="AR182" s="718" t="s">
        <v>666</v>
      </c>
      <c r="AS182" s="891" t="s">
        <v>665</v>
      </c>
      <c r="AT182" s="888">
        <v>0</v>
      </c>
      <c r="AU182" s="891" t="s">
        <v>666</v>
      </c>
      <c r="AV182" s="891" t="s">
        <v>678</v>
      </c>
      <c r="AW182" s="888">
        <v>0</v>
      </c>
      <c r="AX182" s="889">
        <v>0.75</v>
      </c>
      <c r="AY182" s="893">
        <v>0.5</v>
      </c>
      <c r="AZ182" s="894" t="s">
        <v>666</v>
      </c>
      <c r="BA182" s="894" t="s">
        <v>665</v>
      </c>
      <c r="BB182" s="893">
        <v>0</v>
      </c>
      <c r="BC182" s="894" t="s">
        <v>666</v>
      </c>
      <c r="BD182" s="894" t="s">
        <v>678</v>
      </c>
      <c r="BE182" s="893">
        <v>0</v>
      </c>
      <c r="BF182" s="1159">
        <f t="shared" si="6"/>
        <v>0.5</v>
      </c>
      <c r="BG182" s="1158"/>
      <c r="BH182" s="888">
        <v>0.5</v>
      </c>
      <c r="BI182" s="237" t="s">
        <v>666</v>
      </c>
      <c r="BJ182" s="197" t="s">
        <v>665</v>
      </c>
      <c r="BK182" s="888">
        <v>0</v>
      </c>
      <c r="BL182" s="237" t="s">
        <v>666</v>
      </c>
      <c r="BM182" s="886" t="s">
        <v>678</v>
      </c>
      <c r="BN182" s="888">
        <v>0</v>
      </c>
      <c r="BO182" s="1163">
        <f t="shared" si="7"/>
        <v>0.5</v>
      </c>
      <c r="BP182" s="888">
        <v>0.5</v>
      </c>
      <c r="BQ182" s="237" t="s">
        <v>666</v>
      </c>
      <c r="BR182" s="197" t="s">
        <v>665</v>
      </c>
      <c r="BS182" s="888">
        <v>0</v>
      </c>
      <c r="BT182" s="237" t="s">
        <v>666</v>
      </c>
      <c r="BU182" s="886" t="s">
        <v>678</v>
      </c>
      <c r="BV182" s="888">
        <v>0</v>
      </c>
      <c r="BW182" s="1163">
        <f t="shared" si="8"/>
        <v>0.5</v>
      </c>
      <c r="BX182" s="206"/>
      <c r="BY182" s="1235" t="str">
        <f>IF(VLOOKUP($A182,'EZ list'!$B$4:$H$460,4,FALSE)="","","Yes")</f>
        <v>Yes</v>
      </c>
      <c r="BZ182" s="1236" t="s">
        <v>914</v>
      </c>
      <c r="CA182" s="1229">
        <v>0.65700000000000003</v>
      </c>
      <c r="CB182" s="1205" t="s">
        <v>1006</v>
      </c>
      <c r="CC182" s="1205" t="s">
        <v>666</v>
      </c>
      <c r="CD182" s="1205" t="s">
        <v>665</v>
      </c>
      <c r="CE182" s="1205">
        <v>0</v>
      </c>
      <c r="CF182" s="1205" t="s">
        <v>666</v>
      </c>
      <c r="CG182" s="1205" t="s">
        <v>678</v>
      </c>
      <c r="CH182" s="1205">
        <v>0</v>
      </c>
      <c r="CI182" s="1161"/>
    </row>
    <row r="183" spans="1:87" s="197" customFormat="1" ht="15.75" customHeight="1" x14ac:dyDescent="0.25">
      <c r="A183" s="886" t="s">
        <v>432</v>
      </c>
      <c r="B183" s="886" t="s">
        <v>431</v>
      </c>
      <c r="C183" s="1459">
        <v>0.4</v>
      </c>
      <c r="D183" s="237" t="s">
        <v>762</v>
      </c>
      <c r="E183" s="886" t="s">
        <v>761</v>
      </c>
      <c r="F183" s="237">
        <v>0.1</v>
      </c>
      <c r="G183" s="886" t="s">
        <v>666</v>
      </c>
      <c r="H183" s="886" t="s">
        <v>678</v>
      </c>
      <c r="I183" s="237">
        <v>0</v>
      </c>
      <c r="J183" s="1460">
        <v>0.5</v>
      </c>
      <c r="K183" s="237">
        <v>0.4</v>
      </c>
      <c r="L183" s="237" t="s">
        <v>762</v>
      </c>
      <c r="M183" s="886" t="s">
        <v>761</v>
      </c>
      <c r="N183" s="237">
        <v>0.1</v>
      </c>
      <c r="O183" s="886" t="s">
        <v>666</v>
      </c>
      <c r="P183" s="886" t="s">
        <v>678</v>
      </c>
      <c r="Q183" s="237">
        <v>0</v>
      </c>
      <c r="R183" s="237">
        <v>0.5</v>
      </c>
      <c r="S183" s="887">
        <v>0.4</v>
      </c>
      <c r="T183" s="886" t="s">
        <v>762</v>
      </c>
      <c r="U183" s="886" t="s">
        <v>761</v>
      </c>
      <c r="V183" s="888">
        <v>0.1</v>
      </c>
      <c r="W183" s="886" t="s">
        <v>666</v>
      </c>
      <c r="X183" s="886" t="s">
        <v>678</v>
      </c>
      <c r="Y183" s="888">
        <v>0</v>
      </c>
      <c r="Z183" s="889">
        <v>0.5</v>
      </c>
      <c r="AA183" s="887">
        <v>0.4</v>
      </c>
      <c r="AB183" s="886" t="s">
        <v>762</v>
      </c>
      <c r="AC183" s="886" t="s">
        <v>761</v>
      </c>
      <c r="AD183" s="888">
        <v>0.1</v>
      </c>
      <c r="AE183" s="886" t="s">
        <v>666</v>
      </c>
      <c r="AF183" s="886" t="s">
        <v>678</v>
      </c>
      <c r="AG183" s="888">
        <v>0</v>
      </c>
      <c r="AH183" s="889">
        <v>0.5</v>
      </c>
      <c r="AI183" s="887">
        <v>0.4</v>
      </c>
      <c r="AJ183" s="886" t="s">
        <v>762</v>
      </c>
      <c r="AK183" s="886" t="s">
        <v>761</v>
      </c>
      <c r="AL183" s="888">
        <v>0.1</v>
      </c>
      <c r="AM183" s="886" t="s">
        <v>666</v>
      </c>
      <c r="AN183" s="886" t="s">
        <v>678</v>
      </c>
      <c r="AO183" s="888">
        <v>0</v>
      </c>
      <c r="AP183" s="889">
        <v>0.5</v>
      </c>
      <c r="AQ183" s="887">
        <v>0.42499999999999999</v>
      </c>
      <c r="AR183" s="718" t="s">
        <v>762</v>
      </c>
      <c r="AS183" s="891" t="s">
        <v>761</v>
      </c>
      <c r="AT183" s="888">
        <v>0.32500000000000001</v>
      </c>
      <c r="AU183" s="891" t="s">
        <v>666</v>
      </c>
      <c r="AV183" s="891" t="s">
        <v>678</v>
      </c>
      <c r="AW183" s="888">
        <v>0</v>
      </c>
      <c r="AX183" s="889">
        <v>0.75</v>
      </c>
      <c r="AY183" s="893">
        <v>0.4</v>
      </c>
      <c r="AZ183" s="894" t="s">
        <v>762</v>
      </c>
      <c r="BA183" s="894" t="s">
        <v>761</v>
      </c>
      <c r="BB183" s="893">
        <v>0.1</v>
      </c>
      <c r="BC183" s="894" t="s">
        <v>666</v>
      </c>
      <c r="BD183" s="894" t="s">
        <v>678</v>
      </c>
      <c r="BE183" s="893">
        <v>0</v>
      </c>
      <c r="BF183" s="1159">
        <f t="shared" si="6"/>
        <v>0.5</v>
      </c>
      <c r="BG183" s="1158"/>
      <c r="BH183" s="888">
        <v>0.4</v>
      </c>
      <c r="BI183" s="237" t="s">
        <v>762</v>
      </c>
      <c r="BJ183" s="197" t="s">
        <v>761</v>
      </c>
      <c r="BK183" s="888">
        <v>0.1</v>
      </c>
      <c r="BL183" s="237" t="s">
        <v>666</v>
      </c>
      <c r="BM183" s="886" t="s">
        <v>678</v>
      </c>
      <c r="BN183" s="888">
        <v>0</v>
      </c>
      <c r="BO183" s="1163">
        <f t="shared" si="7"/>
        <v>0.5</v>
      </c>
      <c r="BP183" s="888">
        <v>0.4</v>
      </c>
      <c r="BQ183" s="237" t="s">
        <v>762</v>
      </c>
      <c r="BR183" s="197" t="s">
        <v>761</v>
      </c>
      <c r="BS183" s="888">
        <v>0.1</v>
      </c>
      <c r="BT183" s="237" t="s">
        <v>666</v>
      </c>
      <c r="BU183" s="886" t="s">
        <v>678</v>
      </c>
      <c r="BV183" s="888">
        <v>0</v>
      </c>
      <c r="BW183" s="1163">
        <f t="shared" si="8"/>
        <v>0.5</v>
      </c>
      <c r="BX183" s="206"/>
      <c r="BY183" s="1235" t="str">
        <f>IF(VLOOKUP($A183,'EZ list'!$B$4:$H$460,4,FALSE)="","","Yes")</f>
        <v/>
      </c>
      <c r="BZ183" s="1236" t="s">
        <v>913</v>
      </c>
      <c r="CA183" s="1229">
        <v>0.69799999999999995</v>
      </c>
      <c r="CB183" s="1205" t="s">
        <v>1006</v>
      </c>
      <c r="CC183" s="1205" t="s">
        <v>762</v>
      </c>
      <c r="CD183" s="1205" t="s">
        <v>761</v>
      </c>
      <c r="CE183" s="1205">
        <v>0.6</v>
      </c>
      <c r="CF183" s="1205" t="s">
        <v>666</v>
      </c>
      <c r="CG183" s="1205" t="s">
        <v>678</v>
      </c>
      <c r="CH183" s="1205">
        <v>0</v>
      </c>
      <c r="CI183" s="1161"/>
    </row>
    <row r="184" spans="1:87" s="197" customFormat="1" ht="15" x14ac:dyDescent="0.25">
      <c r="A184" s="886" t="s">
        <v>434</v>
      </c>
      <c r="B184" s="886" t="s">
        <v>795</v>
      </c>
      <c r="C184" s="1459">
        <v>0.49</v>
      </c>
      <c r="D184" s="237" t="s">
        <v>666</v>
      </c>
      <c r="E184" s="886" t="s">
        <v>665</v>
      </c>
      <c r="F184" s="237">
        <v>0</v>
      </c>
      <c r="G184" s="886" t="s">
        <v>782</v>
      </c>
      <c r="H184" s="886" t="s">
        <v>781</v>
      </c>
      <c r="I184" s="237">
        <v>0.01</v>
      </c>
      <c r="J184" s="1460">
        <v>0.5</v>
      </c>
      <c r="K184" s="237">
        <v>0.49</v>
      </c>
      <c r="L184" s="237" t="s">
        <v>666</v>
      </c>
      <c r="M184" s="886" t="s">
        <v>665</v>
      </c>
      <c r="N184" s="237">
        <v>0</v>
      </c>
      <c r="O184" s="886" t="s">
        <v>782</v>
      </c>
      <c r="P184" s="886" t="s">
        <v>781</v>
      </c>
      <c r="Q184" s="237">
        <v>0.01</v>
      </c>
      <c r="R184" s="237">
        <v>0.5</v>
      </c>
      <c r="S184" s="887">
        <v>0.49</v>
      </c>
      <c r="T184" s="886" t="s">
        <v>666</v>
      </c>
      <c r="U184" s="886" t="s">
        <v>665</v>
      </c>
      <c r="V184" s="888">
        <v>0</v>
      </c>
      <c r="W184" s="886" t="s">
        <v>782</v>
      </c>
      <c r="X184" s="886" t="s">
        <v>781</v>
      </c>
      <c r="Y184" s="888">
        <v>0.01</v>
      </c>
      <c r="Z184" s="889">
        <v>0.5</v>
      </c>
      <c r="AA184" s="887">
        <v>0.49</v>
      </c>
      <c r="AB184" s="886" t="s">
        <v>666</v>
      </c>
      <c r="AC184" s="886" t="s">
        <v>665</v>
      </c>
      <c r="AD184" s="888">
        <v>0</v>
      </c>
      <c r="AE184" s="886" t="s">
        <v>782</v>
      </c>
      <c r="AF184" s="886" t="s">
        <v>781</v>
      </c>
      <c r="AG184" s="888">
        <v>0.01</v>
      </c>
      <c r="AH184" s="889">
        <v>0.5</v>
      </c>
      <c r="AI184" s="887">
        <v>0.49</v>
      </c>
      <c r="AJ184" s="886" t="s">
        <v>666</v>
      </c>
      <c r="AK184" s="886" t="s">
        <v>665</v>
      </c>
      <c r="AL184" s="888">
        <v>0</v>
      </c>
      <c r="AM184" s="886" t="s">
        <v>782</v>
      </c>
      <c r="AN184" s="886" t="s">
        <v>781</v>
      </c>
      <c r="AO184" s="888">
        <v>0.01</v>
      </c>
      <c r="AP184" s="889">
        <v>0.5</v>
      </c>
      <c r="AQ184" s="887">
        <v>0.49</v>
      </c>
      <c r="AR184" s="718" t="s">
        <v>666</v>
      </c>
      <c r="AS184" s="891" t="s">
        <v>665</v>
      </c>
      <c r="AT184" s="888">
        <v>0</v>
      </c>
      <c r="AU184" s="891" t="s">
        <v>782</v>
      </c>
      <c r="AV184" s="891" t="s">
        <v>781</v>
      </c>
      <c r="AW184" s="888">
        <v>0.01</v>
      </c>
      <c r="AX184" s="889">
        <v>0.5</v>
      </c>
      <c r="AY184" s="893">
        <v>0.49</v>
      </c>
      <c r="AZ184" s="894" t="s">
        <v>666</v>
      </c>
      <c r="BA184" s="894" t="s">
        <v>665</v>
      </c>
      <c r="BB184" s="893">
        <v>0</v>
      </c>
      <c r="BC184" s="894" t="s">
        <v>782</v>
      </c>
      <c r="BD184" s="894" t="s">
        <v>781</v>
      </c>
      <c r="BE184" s="893">
        <v>0.01</v>
      </c>
      <c r="BF184" s="1159">
        <f t="shared" si="6"/>
        <v>0.5</v>
      </c>
      <c r="BG184" s="1158"/>
      <c r="BH184" s="888">
        <v>0.49</v>
      </c>
      <c r="BI184" s="237" t="s">
        <v>666</v>
      </c>
      <c r="BJ184" s="197" t="s">
        <v>665</v>
      </c>
      <c r="BK184" s="888">
        <v>0</v>
      </c>
      <c r="BL184" s="237" t="s">
        <v>782</v>
      </c>
      <c r="BM184" s="886" t="s">
        <v>781</v>
      </c>
      <c r="BN184" s="888">
        <v>0.01</v>
      </c>
      <c r="BO184" s="1163">
        <f t="shared" si="7"/>
        <v>0.5</v>
      </c>
      <c r="BP184" s="888">
        <v>0.49</v>
      </c>
      <c r="BQ184" s="237" t="s">
        <v>666</v>
      </c>
      <c r="BR184" s="197" t="s">
        <v>665</v>
      </c>
      <c r="BS184" s="888">
        <v>0</v>
      </c>
      <c r="BT184" s="237" t="s">
        <v>782</v>
      </c>
      <c r="BU184" s="886" t="s">
        <v>781</v>
      </c>
      <c r="BV184" s="888">
        <v>0.01</v>
      </c>
      <c r="BW184" s="1163">
        <f t="shared" si="8"/>
        <v>0.5</v>
      </c>
      <c r="BX184" s="206"/>
      <c r="BY184" s="1235" t="str">
        <f>IF(VLOOKUP($A184,'EZ list'!$B$4:$H$460,4,FALSE)="","","Yes")</f>
        <v>Yes</v>
      </c>
      <c r="BZ184" s="1236" t="s">
        <v>914</v>
      </c>
      <c r="CA184" s="1229">
        <v>0.67100000000000004</v>
      </c>
      <c r="CB184" s="1205" t="s">
        <v>1006</v>
      </c>
      <c r="CC184" s="1205" t="s">
        <v>666</v>
      </c>
      <c r="CD184" s="1205" t="s">
        <v>665</v>
      </c>
      <c r="CE184" s="1205">
        <v>0</v>
      </c>
      <c r="CF184" s="1205" t="s">
        <v>782</v>
      </c>
      <c r="CG184" s="1205" t="s">
        <v>781</v>
      </c>
      <c r="CH184" s="1205">
        <v>0.01</v>
      </c>
      <c r="CI184" s="1161"/>
    </row>
    <row r="185" spans="1:87" s="197" customFormat="1" ht="15.75" customHeight="1" x14ac:dyDescent="0.25">
      <c r="A185" s="886" t="s">
        <v>436</v>
      </c>
      <c r="B185" s="886" t="s">
        <v>794</v>
      </c>
      <c r="C185" s="1459">
        <v>0.4</v>
      </c>
      <c r="D185" s="237" t="s">
        <v>726</v>
      </c>
      <c r="E185" s="886" t="s">
        <v>725</v>
      </c>
      <c r="F185" s="237">
        <v>0.1</v>
      </c>
      <c r="G185" s="886" t="s">
        <v>666</v>
      </c>
      <c r="H185" s="886" t="s">
        <v>678</v>
      </c>
      <c r="I185" s="237">
        <v>0</v>
      </c>
      <c r="J185" s="1460">
        <v>0.5</v>
      </c>
      <c r="K185" s="237">
        <v>0.4</v>
      </c>
      <c r="L185" s="237" t="s">
        <v>726</v>
      </c>
      <c r="M185" s="886" t="s">
        <v>725</v>
      </c>
      <c r="N185" s="237">
        <v>0.1</v>
      </c>
      <c r="O185" s="886" t="s">
        <v>666</v>
      </c>
      <c r="P185" s="886" t="s">
        <v>678</v>
      </c>
      <c r="Q185" s="237">
        <v>0</v>
      </c>
      <c r="R185" s="237">
        <v>0.5</v>
      </c>
      <c r="S185" s="887">
        <v>0.4</v>
      </c>
      <c r="T185" s="886" t="s">
        <v>726</v>
      </c>
      <c r="U185" s="886" t="s">
        <v>725</v>
      </c>
      <c r="V185" s="888">
        <v>0.1</v>
      </c>
      <c r="W185" s="886" t="s">
        <v>666</v>
      </c>
      <c r="X185" s="886" t="s">
        <v>678</v>
      </c>
      <c r="Y185" s="888">
        <v>0</v>
      </c>
      <c r="Z185" s="889">
        <v>0.5</v>
      </c>
      <c r="AA185" s="887">
        <v>0.4</v>
      </c>
      <c r="AB185" s="886" t="s">
        <v>726</v>
      </c>
      <c r="AC185" s="886" t="s">
        <v>725</v>
      </c>
      <c r="AD185" s="888">
        <v>0.1</v>
      </c>
      <c r="AE185" s="886" t="s">
        <v>666</v>
      </c>
      <c r="AF185" s="886" t="s">
        <v>678</v>
      </c>
      <c r="AG185" s="888">
        <v>0</v>
      </c>
      <c r="AH185" s="889">
        <v>0.5</v>
      </c>
      <c r="AI185" s="887">
        <v>0.4</v>
      </c>
      <c r="AJ185" s="886" t="s">
        <v>726</v>
      </c>
      <c r="AK185" s="886" t="s">
        <v>725</v>
      </c>
      <c r="AL185" s="888">
        <v>0.1</v>
      </c>
      <c r="AM185" s="886" t="s">
        <v>666</v>
      </c>
      <c r="AN185" s="886" t="s">
        <v>678</v>
      </c>
      <c r="AO185" s="888">
        <v>0</v>
      </c>
      <c r="AP185" s="889">
        <v>0.5</v>
      </c>
      <c r="AQ185" s="887">
        <v>0.4</v>
      </c>
      <c r="AR185" s="718" t="s">
        <v>726</v>
      </c>
      <c r="AS185" s="891" t="s">
        <v>725</v>
      </c>
      <c r="AT185" s="888">
        <v>0.1</v>
      </c>
      <c r="AU185" s="891" t="s">
        <v>666</v>
      </c>
      <c r="AV185" s="891" t="s">
        <v>678</v>
      </c>
      <c r="AW185" s="888">
        <v>0</v>
      </c>
      <c r="AX185" s="889">
        <v>0.5</v>
      </c>
      <c r="AY185" s="893">
        <v>0.4</v>
      </c>
      <c r="AZ185" s="894" t="s">
        <v>726</v>
      </c>
      <c r="BA185" s="894" t="s">
        <v>725</v>
      </c>
      <c r="BB185" s="893">
        <v>0.1</v>
      </c>
      <c r="BC185" s="894" t="s">
        <v>666</v>
      </c>
      <c r="BD185" s="894" t="s">
        <v>678</v>
      </c>
      <c r="BE185" s="893">
        <v>0</v>
      </c>
      <c r="BF185" s="1159">
        <f t="shared" ref="BF185:BF236" si="9">+AY185+BB185+BE185</f>
        <v>0.5</v>
      </c>
      <c r="BG185" s="1158"/>
      <c r="BH185" s="888">
        <v>0.4</v>
      </c>
      <c r="BI185" s="237" t="s">
        <v>726</v>
      </c>
      <c r="BJ185" s="197" t="s">
        <v>725</v>
      </c>
      <c r="BK185" s="888">
        <v>0.1</v>
      </c>
      <c r="BL185" s="237" t="s">
        <v>666</v>
      </c>
      <c r="BM185" s="886" t="s">
        <v>678</v>
      </c>
      <c r="BN185" s="888">
        <v>0</v>
      </c>
      <c r="BO185" s="1163">
        <f t="shared" ref="BO185:BO236" si="10">+BH185+BK185+BN185</f>
        <v>0.5</v>
      </c>
      <c r="BP185" s="888">
        <v>0.4</v>
      </c>
      <c r="BQ185" s="237" t="s">
        <v>726</v>
      </c>
      <c r="BR185" s="197" t="s">
        <v>725</v>
      </c>
      <c r="BS185" s="888">
        <v>0.1</v>
      </c>
      <c r="BT185" s="237" t="s">
        <v>666</v>
      </c>
      <c r="BU185" s="886" t="s">
        <v>678</v>
      </c>
      <c r="BV185" s="888">
        <v>0</v>
      </c>
      <c r="BW185" s="1163">
        <f t="shared" ref="BW185:BW236" si="11">+BP185+BS185+BV185</f>
        <v>0.5</v>
      </c>
      <c r="BX185" s="206"/>
      <c r="BY185" s="1235" t="str">
        <f>IF(VLOOKUP($A185,'EZ list'!$B$4:$H$460,4,FALSE)="","","Yes")</f>
        <v/>
      </c>
      <c r="BZ185" s="1236" t="s">
        <v>913</v>
      </c>
      <c r="CA185" s="1229">
        <v>0.69799999999999995</v>
      </c>
      <c r="CB185" s="1205" t="s">
        <v>1006</v>
      </c>
      <c r="CC185" s="1205" t="s">
        <v>726</v>
      </c>
      <c r="CD185" s="1205" t="s">
        <v>725</v>
      </c>
      <c r="CE185" s="1205">
        <v>0.6</v>
      </c>
      <c r="CF185" s="1205" t="s">
        <v>666</v>
      </c>
      <c r="CG185" s="1205" t="s">
        <v>678</v>
      </c>
      <c r="CH185" s="1205">
        <v>0</v>
      </c>
      <c r="CI185" s="1161"/>
    </row>
    <row r="186" spans="1:87" s="197" customFormat="1" ht="15.75" customHeight="1" x14ac:dyDescent="0.25">
      <c r="A186" s="886" t="s">
        <v>438</v>
      </c>
      <c r="B186" s="886" t="s">
        <v>793</v>
      </c>
      <c r="C186" s="1459">
        <v>0.4</v>
      </c>
      <c r="D186" s="237" t="s">
        <v>792</v>
      </c>
      <c r="E186" s="886" t="s">
        <v>791</v>
      </c>
      <c r="F186" s="237">
        <v>0.09</v>
      </c>
      <c r="G186" s="886" t="s">
        <v>779</v>
      </c>
      <c r="H186" s="886" t="s">
        <v>778</v>
      </c>
      <c r="I186" s="237">
        <v>0.01</v>
      </c>
      <c r="J186" s="1460">
        <v>0.5</v>
      </c>
      <c r="K186" s="237">
        <v>0.4</v>
      </c>
      <c r="L186" s="237" t="s">
        <v>792</v>
      </c>
      <c r="M186" s="886" t="s">
        <v>791</v>
      </c>
      <c r="N186" s="237">
        <v>0.09</v>
      </c>
      <c r="O186" s="886" t="s">
        <v>779</v>
      </c>
      <c r="P186" s="886" t="s">
        <v>778</v>
      </c>
      <c r="Q186" s="237">
        <v>0.01</v>
      </c>
      <c r="R186" s="237">
        <v>0.5</v>
      </c>
      <c r="S186" s="887">
        <v>0.4</v>
      </c>
      <c r="T186" s="886" t="s">
        <v>792</v>
      </c>
      <c r="U186" s="886" t="s">
        <v>791</v>
      </c>
      <c r="V186" s="888">
        <v>0.09</v>
      </c>
      <c r="W186" s="886" t="s">
        <v>779</v>
      </c>
      <c r="X186" s="886" t="s">
        <v>778</v>
      </c>
      <c r="Y186" s="888">
        <v>0.01</v>
      </c>
      <c r="Z186" s="889">
        <v>0.5</v>
      </c>
      <c r="AA186" s="887">
        <v>0.4</v>
      </c>
      <c r="AB186" s="886" t="s">
        <v>792</v>
      </c>
      <c r="AC186" s="886" t="s">
        <v>791</v>
      </c>
      <c r="AD186" s="888">
        <v>0.09</v>
      </c>
      <c r="AE186" s="886" t="s">
        <v>779</v>
      </c>
      <c r="AF186" s="886" t="s">
        <v>778</v>
      </c>
      <c r="AG186" s="888">
        <v>0.01</v>
      </c>
      <c r="AH186" s="889">
        <v>0.5</v>
      </c>
      <c r="AI186" s="887">
        <v>0.4</v>
      </c>
      <c r="AJ186" s="886" t="s">
        <v>792</v>
      </c>
      <c r="AK186" s="886" t="s">
        <v>791</v>
      </c>
      <c r="AL186" s="888">
        <v>0.09</v>
      </c>
      <c r="AM186" s="886" t="s">
        <v>779</v>
      </c>
      <c r="AN186" s="886" t="s">
        <v>778</v>
      </c>
      <c r="AO186" s="888">
        <v>0.01</v>
      </c>
      <c r="AP186" s="889">
        <v>0.5</v>
      </c>
      <c r="AQ186" s="887">
        <v>0.375</v>
      </c>
      <c r="AR186" s="718" t="s">
        <v>792</v>
      </c>
      <c r="AS186" s="891" t="s">
        <v>791</v>
      </c>
      <c r="AT186" s="888">
        <v>0.36499999999999999</v>
      </c>
      <c r="AU186" s="891" t="s">
        <v>779</v>
      </c>
      <c r="AV186" s="891" t="s">
        <v>778</v>
      </c>
      <c r="AW186" s="888">
        <v>0.01</v>
      </c>
      <c r="AX186" s="889">
        <v>0.75</v>
      </c>
      <c r="AY186" s="893">
        <v>0.4</v>
      </c>
      <c r="AZ186" s="894" t="s">
        <v>792</v>
      </c>
      <c r="BA186" s="894" t="s">
        <v>791</v>
      </c>
      <c r="BB186" s="893">
        <v>0.09</v>
      </c>
      <c r="BC186" s="894" t="s">
        <v>779</v>
      </c>
      <c r="BD186" s="894" t="s">
        <v>778</v>
      </c>
      <c r="BE186" s="893">
        <v>0.01</v>
      </c>
      <c r="BF186" s="1159">
        <f t="shared" si="9"/>
        <v>0.5</v>
      </c>
      <c r="BG186" s="1158"/>
      <c r="BH186" s="888">
        <v>0.4</v>
      </c>
      <c r="BI186" s="237" t="s">
        <v>792</v>
      </c>
      <c r="BJ186" s="197" t="s">
        <v>791</v>
      </c>
      <c r="BK186" s="888">
        <v>0.09</v>
      </c>
      <c r="BL186" s="237" t="s">
        <v>779</v>
      </c>
      <c r="BM186" s="886" t="s">
        <v>778</v>
      </c>
      <c r="BN186" s="888">
        <v>0.01</v>
      </c>
      <c r="BO186" s="1163">
        <f t="shared" si="10"/>
        <v>0.5</v>
      </c>
      <c r="BP186" s="888">
        <v>0.4</v>
      </c>
      <c r="BQ186" s="237" t="s">
        <v>792</v>
      </c>
      <c r="BR186" s="197" t="s">
        <v>791</v>
      </c>
      <c r="BS186" s="888">
        <v>0.09</v>
      </c>
      <c r="BT186" s="237" t="s">
        <v>779</v>
      </c>
      <c r="BU186" s="886" t="s">
        <v>778</v>
      </c>
      <c r="BV186" s="888">
        <v>0.01</v>
      </c>
      <c r="BW186" s="1163">
        <f t="shared" si="11"/>
        <v>0.5</v>
      </c>
      <c r="BX186" s="206"/>
      <c r="BY186" s="1235" t="str">
        <f>IF(VLOOKUP($A186,'EZ list'!$B$4:$H$460,4,FALSE)="","","Yes")</f>
        <v/>
      </c>
      <c r="BZ186" s="1236" t="s">
        <v>913</v>
      </c>
      <c r="CA186" s="1229">
        <v>0.71699999999999997</v>
      </c>
      <c r="CB186" s="1205" t="s">
        <v>1006</v>
      </c>
      <c r="CC186" s="1205" t="s">
        <v>792</v>
      </c>
      <c r="CD186" s="1205" t="s">
        <v>791</v>
      </c>
      <c r="CE186" s="1205">
        <v>0.59</v>
      </c>
      <c r="CF186" s="1205" t="s">
        <v>779</v>
      </c>
      <c r="CG186" s="1205" t="s">
        <v>778</v>
      </c>
      <c r="CH186" s="1205">
        <v>0.01</v>
      </c>
      <c r="CI186" s="1161"/>
    </row>
    <row r="187" spans="1:87" s="197" customFormat="1" ht="15.75" customHeight="1" x14ac:dyDescent="0.25">
      <c r="A187" s="886" t="s">
        <v>440</v>
      </c>
      <c r="B187" s="886" t="s">
        <v>439</v>
      </c>
      <c r="C187" s="1459">
        <v>0.99</v>
      </c>
      <c r="D187" s="237" t="s">
        <v>666</v>
      </c>
      <c r="E187" s="886" t="s">
        <v>683</v>
      </c>
      <c r="F187" s="237">
        <v>0</v>
      </c>
      <c r="G187" s="886" t="s">
        <v>1284</v>
      </c>
      <c r="H187" s="886" t="s">
        <v>1270</v>
      </c>
      <c r="I187" s="237">
        <v>0.01</v>
      </c>
      <c r="J187" s="1460">
        <v>1</v>
      </c>
      <c r="K187" s="237">
        <v>0.99</v>
      </c>
      <c r="L187" s="237" t="s">
        <v>666</v>
      </c>
      <c r="M187" s="886" t="s">
        <v>683</v>
      </c>
      <c r="N187" s="237">
        <v>0</v>
      </c>
      <c r="O187" s="886" t="s">
        <v>1284</v>
      </c>
      <c r="P187" s="886" t="s">
        <v>1270</v>
      </c>
      <c r="Q187" s="237">
        <v>0.01</v>
      </c>
      <c r="R187" s="237">
        <v>1</v>
      </c>
      <c r="S187" s="887">
        <v>0.99</v>
      </c>
      <c r="T187" s="886" t="s">
        <v>666</v>
      </c>
      <c r="U187" s="886" t="s">
        <v>683</v>
      </c>
      <c r="V187" s="888">
        <v>0</v>
      </c>
      <c r="W187" s="886" t="s">
        <v>1284</v>
      </c>
      <c r="X187" s="886" t="s">
        <v>1270</v>
      </c>
      <c r="Y187" s="888">
        <v>0.01</v>
      </c>
      <c r="Z187" s="889">
        <v>1</v>
      </c>
      <c r="AA187" s="887">
        <v>0.99</v>
      </c>
      <c r="AB187" s="886" t="s">
        <v>666</v>
      </c>
      <c r="AC187" s="886" t="s">
        <v>683</v>
      </c>
      <c r="AD187" s="888">
        <v>0</v>
      </c>
      <c r="AE187" s="886" t="s">
        <v>1284</v>
      </c>
      <c r="AF187" s="886" t="s">
        <v>1270</v>
      </c>
      <c r="AG187" s="888">
        <v>0.01</v>
      </c>
      <c r="AH187" s="889">
        <v>1</v>
      </c>
      <c r="AI187" s="887">
        <v>0.99</v>
      </c>
      <c r="AJ187" s="886" t="s">
        <v>666</v>
      </c>
      <c r="AK187" s="886" t="s">
        <v>683</v>
      </c>
      <c r="AL187" s="888">
        <v>0</v>
      </c>
      <c r="AM187" s="886" t="s">
        <v>1284</v>
      </c>
      <c r="AN187" s="886" t="s">
        <v>1270</v>
      </c>
      <c r="AO187" s="888">
        <v>0.01</v>
      </c>
      <c r="AP187" s="889">
        <v>1</v>
      </c>
      <c r="AQ187" s="887">
        <v>0.99</v>
      </c>
      <c r="AR187" s="718" t="s">
        <v>666</v>
      </c>
      <c r="AS187" s="891" t="s">
        <v>683</v>
      </c>
      <c r="AT187" s="888">
        <v>0</v>
      </c>
      <c r="AU187" s="891" t="s">
        <v>1284</v>
      </c>
      <c r="AV187" s="891" t="s">
        <v>1270</v>
      </c>
      <c r="AW187" s="888">
        <v>0.01</v>
      </c>
      <c r="AX187" s="889">
        <v>1</v>
      </c>
      <c r="AY187" s="893">
        <v>0.99</v>
      </c>
      <c r="AZ187" s="894" t="s">
        <v>666</v>
      </c>
      <c r="BA187" s="894" t="s">
        <v>683</v>
      </c>
      <c r="BB187" s="893">
        <v>0</v>
      </c>
      <c r="BC187" s="894" t="s">
        <v>699</v>
      </c>
      <c r="BD187" s="894" t="s">
        <v>698</v>
      </c>
      <c r="BE187" s="893">
        <v>0.01</v>
      </c>
      <c r="BF187" s="1159">
        <f t="shared" si="9"/>
        <v>1</v>
      </c>
      <c r="BG187" s="1158"/>
      <c r="BH187" s="888">
        <v>0.99</v>
      </c>
      <c r="BI187" s="237" t="s">
        <v>666</v>
      </c>
      <c r="BJ187" s="197" t="s">
        <v>683</v>
      </c>
      <c r="BK187" s="888">
        <v>0</v>
      </c>
      <c r="BL187" s="237" t="s">
        <v>699</v>
      </c>
      <c r="BM187" s="886" t="s">
        <v>698</v>
      </c>
      <c r="BN187" s="888">
        <v>0.01</v>
      </c>
      <c r="BO187" s="1163">
        <f t="shared" si="10"/>
        <v>1</v>
      </c>
      <c r="BP187" s="888">
        <v>0.49</v>
      </c>
      <c r="BQ187" s="237" t="s">
        <v>666</v>
      </c>
      <c r="BR187" s="197" t="s">
        <v>683</v>
      </c>
      <c r="BS187" s="888">
        <v>0</v>
      </c>
      <c r="BT187" s="237" t="s">
        <v>699</v>
      </c>
      <c r="BU187" s="886" t="s">
        <v>698</v>
      </c>
      <c r="BV187" s="888">
        <v>0.01</v>
      </c>
      <c r="BW187" s="1163">
        <f t="shared" si="11"/>
        <v>0.5</v>
      </c>
      <c r="BX187" s="206"/>
      <c r="BY187" s="1235" t="str">
        <f>IF(VLOOKUP($A187,'EZ list'!$B$4:$H$460,4,FALSE)="","","Yes")</f>
        <v/>
      </c>
      <c r="BZ187" s="1236" t="s">
        <v>914</v>
      </c>
      <c r="CA187" s="1229">
        <v>0.66</v>
      </c>
      <c r="CB187" s="1205" t="s">
        <v>1006</v>
      </c>
      <c r="CC187" s="1205" t="s">
        <v>666</v>
      </c>
      <c r="CD187" s="1205" t="s">
        <v>683</v>
      </c>
      <c r="CE187" s="1205">
        <v>0</v>
      </c>
      <c r="CF187" s="1205" t="s">
        <v>699</v>
      </c>
      <c r="CG187" s="1205" t="s">
        <v>698</v>
      </c>
      <c r="CH187" s="1205">
        <v>0.01</v>
      </c>
      <c r="CI187" s="1161"/>
    </row>
    <row r="188" spans="1:87" s="197" customFormat="1" ht="15.75" customHeight="1" x14ac:dyDescent="0.25">
      <c r="A188" s="886" t="s">
        <v>442</v>
      </c>
      <c r="B188" s="886" t="s">
        <v>441</v>
      </c>
      <c r="C188" s="1459">
        <v>0.4</v>
      </c>
      <c r="D188" s="237" t="s">
        <v>709</v>
      </c>
      <c r="E188" s="886" t="s">
        <v>708</v>
      </c>
      <c r="F188" s="237">
        <v>0.1</v>
      </c>
      <c r="G188" s="886" t="s">
        <v>666</v>
      </c>
      <c r="H188" s="886" t="s">
        <v>678</v>
      </c>
      <c r="I188" s="237">
        <v>0</v>
      </c>
      <c r="J188" s="1460">
        <v>0.5</v>
      </c>
      <c r="K188" s="237">
        <v>0.4</v>
      </c>
      <c r="L188" s="237" t="s">
        <v>709</v>
      </c>
      <c r="M188" s="886" t="s">
        <v>708</v>
      </c>
      <c r="N188" s="237">
        <v>0.1</v>
      </c>
      <c r="O188" s="886" t="s">
        <v>666</v>
      </c>
      <c r="P188" s="886" t="s">
        <v>678</v>
      </c>
      <c r="Q188" s="237">
        <v>0</v>
      </c>
      <c r="R188" s="237">
        <v>0.5</v>
      </c>
      <c r="S188" s="887">
        <v>0.4</v>
      </c>
      <c r="T188" s="886" t="s">
        <v>709</v>
      </c>
      <c r="U188" s="886" t="s">
        <v>708</v>
      </c>
      <c r="V188" s="888">
        <v>0.1</v>
      </c>
      <c r="W188" s="886" t="s">
        <v>666</v>
      </c>
      <c r="X188" s="886" t="s">
        <v>678</v>
      </c>
      <c r="Y188" s="888">
        <v>0</v>
      </c>
      <c r="Z188" s="889">
        <v>0.5</v>
      </c>
      <c r="AA188" s="887">
        <v>0.4</v>
      </c>
      <c r="AB188" s="886" t="s">
        <v>709</v>
      </c>
      <c r="AC188" s="886" t="s">
        <v>708</v>
      </c>
      <c r="AD188" s="888">
        <v>0.1</v>
      </c>
      <c r="AE188" s="886" t="s">
        <v>666</v>
      </c>
      <c r="AF188" s="886" t="s">
        <v>678</v>
      </c>
      <c r="AG188" s="888">
        <v>0</v>
      </c>
      <c r="AH188" s="889">
        <v>0.5</v>
      </c>
      <c r="AI188" s="887">
        <v>0.4</v>
      </c>
      <c r="AJ188" s="886" t="s">
        <v>709</v>
      </c>
      <c r="AK188" s="886" t="s">
        <v>708</v>
      </c>
      <c r="AL188" s="888">
        <v>0.1</v>
      </c>
      <c r="AM188" s="886" t="s">
        <v>666</v>
      </c>
      <c r="AN188" s="886" t="s">
        <v>678</v>
      </c>
      <c r="AO188" s="888">
        <v>0</v>
      </c>
      <c r="AP188" s="889">
        <v>0.5</v>
      </c>
      <c r="AQ188" s="887">
        <v>0.4</v>
      </c>
      <c r="AR188" s="718" t="s">
        <v>709</v>
      </c>
      <c r="AS188" s="891" t="s">
        <v>708</v>
      </c>
      <c r="AT188" s="888">
        <v>0.1</v>
      </c>
      <c r="AU188" s="891" t="s">
        <v>666</v>
      </c>
      <c r="AV188" s="891" t="s">
        <v>678</v>
      </c>
      <c r="AW188" s="888">
        <v>0</v>
      </c>
      <c r="AX188" s="889">
        <v>0.5</v>
      </c>
      <c r="AY188" s="893">
        <v>0.4</v>
      </c>
      <c r="AZ188" s="894" t="s">
        <v>709</v>
      </c>
      <c r="BA188" s="894" t="s">
        <v>708</v>
      </c>
      <c r="BB188" s="893">
        <v>0.1</v>
      </c>
      <c r="BC188" s="894" t="s">
        <v>666</v>
      </c>
      <c r="BD188" s="894" t="s">
        <v>678</v>
      </c>
      <c r="BE188" s="893">
        <v>0</v>
      </c>
      <c r="BF188" s="1159">
        <f t="shared" si="9"/>
        <v>0.5</v>
      </c>
      <c r="BG188" s="1158"/>
      <c r="BH188" s="888">
        <v>0.4</v>
      </c>
      <c r="BI188" s="237" t="s">
        <v>709</v>
      </c>
      <c r="BJ188" s="197" t="s">
        <v>708</v>
      </c>
      <c r="BK188" s="888">
        <v>0.1</v>
      </c>
      <c r="BL188" s="237" t="s">
        <v>666</v>
      </c>
      <c r="BM188" s="886" t="s">
        <v>678</v>
      </c>
      <c r="BN188" s="888">
        <v>0</v>
      </c>
      <c r="BO188" s="1163">
        <f t="shared" si="10"/>
        <v>0.5</v>
      </c>
      <c r="BP188" s="888">
        <v>0.4</v>
      </c>
      <c r="BQ188" s="237" t="s">
        <v>709</v>
      </c>
      <c r="BR188" s="197" t="s">
        <v>708</v>
      </c>
      <c r="BS188" s="888">
        <v>0.1</v>
      </c>
      <c r="BT188" s="237" t="s">
        <v>666</v>
      </c>
      <c r="BU188" s="886" t="s">
        <v>678</v>
      </c>
      <c r="BV188" s="888">
        <v>0</v>
      </c>
      <c r="BW188" s="1163">
        <f t="shared" si="11"/>
        <v>0.5</v>
      </c>
      <c r="BX188" s="206"/>
      <c r="BY188" s="1235" t="str">
        <f>IF(VLOOKUP($A188,'EZ list'!$B$4:$H$460,4,FALSE)="","","Yes")</f>
        <v/>
      </c>
      <c r="BZ188" s="1236" t="s">
        <v>913</v>
      </c>
      <c r="CA188" s="1229">
        <v>0.72699999999999998</v>
      </c>
      <c r="CB188" s="1205" t="s">
        <v>1006</v>
      </c>
      <c r="CC188" s="1205" t="s">
        <v>709</v>
      </c>
      <c r="CD188" s="1205" t="s">
        <v>708</v>
      </c>
      <c r="CE188" s="1205">
        <v>0.6</v>
      </c>
      <c r="CF188" s="1205" t="s">
        <v>666</v>
      </c>
      <c r="CG188" s="1205" t="s">
        <v>678</v>
      </c>
      <c r="CH188" s="1205">
        <v>0</v>
      </c>
      <c r="CI188" s="1161"/>
    </row>
    <row r="189" spans="1:87" s="197" customFormat="1" ht="15.75" customHeight="1" x14ac:dyDescent="0.25">
      <c r="A189" s="886" t="s">
        <v>444</v>
      </c>
      <c r="B189" s="886" t="s">
        <v>443</v>
      </c>
      <c r="C189" s="1459">
        <v>0.4</v>
      </c>
      <c r="D189" s="237" t="s">
        <v>675</v>
      </c>
      <c r="E189" s="886" t="s">
        <v>674</v>
      </c>
      <c r="F189" s="237">
        <v>0.09</v>
      </c>
      <c r="G189" s="886" t="s">
        <v>673</v>
      </c>
      <c r="H189" s="886" t="s">
        <v>672</v>
      </c>
      <c r="I189" s="237">
        <v>0.01</v>
      </c>
      <c r="J189" s="1460">
        <v>0.5</v>
      </c>
      <c r="K189" s="237">
        <v>0.4</v>
      </c>
      <c r="L189" s="237" t="s">
        <v>675</v>
      </c>
      <c r="M189" s="886" t="s">
        <v>674</v>
      </c>
      <c r="N189" s="237">
        <v>0.09</v>
      </c>
      <c r="O189" s="886" t="s">
        <v>673</v>
      </c>
      <c r="P189" s="886" t="s">
        <v>672</v>
      </c>
      <c r="Q189" s="237">
        <v>0.01</v>
      </c>
      <c r="R189" s="237">
        <v>0.5</v>
      </c>
      <c r="S189" s="887">
        <v>0.4</v>
      </c>
      <c r="T189" s="886" t="s">
        <v>675</v>
      </c>
      <c r="U189" s="886" t="s">
        <v>674</v>
      </c>
      <c r="V189" s="888">
        <v>0.09</v>
      </c>
      <c r="W189" s="886" t="s">
        <v>673</v>
      </c>
      <c r="X189" s="886" t="s">
        <v>672</v>
      </c>
      <c r="Y189" s="888">
        <v>0.01</v>
      </c>
      <c r="Z189" s="889">
        <v>0.5</v>
      </c>
      <c r="AA189" s="887">
        <v>0.4</v>
      </c>
      <c r="AB189" s="886" t="s">
        <v>675</v>
      </c>
      <c r="AC189" s="886" t="s">
        <v>674</v>
      </c>
      <c r="AD189" s="888">
        <v>0.09</v>
      </c>
      <c r="AE189" s="886" t="s">
        <v>673</v>
      </c>
      <c r="AF189" s="886" t="s">
        <v>672</v>
      </c>
      <c r="AG189" s="888">
        <v>0.01</v>
      </c>
      <c r="AH189" s="889">
        <v>0.5</v>
      </c>
      <c r="AI189" s="887">
        <v>0.4</v>
      </c>
      <c r="AJ189" s="886" t="s">
        <v>675</v>
      </c>
      <c r="AK189" s="886" t="s">
        <v>674</v>
      </c>
      <c r="AL189" s="888">
        <v>0.09</v>
      </c>
      <c r="AM189" s="886" t="s">
        <v>673</v>
      </c>
      <c r="AN189" s="886" t="s">
        <v>672</v>
      </c>
      <c r="AO189" s="888">
        <v>0.01</v>
      </c>
      <c r="AP189" s="889">
        <v>0.5</v>
      </c>
      <c r="AQ189" s="887">
        <v>0.56000000000000005</v>
      </c>
      <c r="AR189" s="718" t="s">
        <v>675</v>
      </c>
      <c r="AS189" s="891" t="s">
        <v>674</v>
      </c>
      <c r="AT189" s="888">
        <v>0.17499999999999999</v>
      </c>
      <c r="AU189" s="891" t="s">
        <v>673</v>
      </c>
      <c r="AV189" s="891" t="s">
        <v>672</v>
      </c>
      <c r="AW189" s="888">
        <v>1.4999999999999999E-2</v>
      </c>
      <c r="AX189" s="889">
        <v>0.75000000000000011</v>
      </c>
      <c r="AY189" s="893">
        <v>0.4</v>
      </c>
      <c r="AZ189" s="894" t="s">
        <v>675</v>
      </c>
      <c r="BA189" s="894" t="s">
        <v>674</v>
      </c>
      <c r="BB189" s="893">
        <v>0.09</v>
      </c>
      <c r="BC189" s="894" t="s">
        <v>673</v>
      </c>
      <c r="BD189" s="894" t="s">
        <v>672</v>
      </c>
      <c r="BE189" s="893">
        <v>0.01</v>
      </c>
      <c r="BF189" s="1159">
        <f t="shared" si="9"/>
        <v>0.5</v>
      </c>
      <c r="BG189" s="1158"/>
      <c r="BH189" s="888">
        <v>0.4</v>
      </c>
      <c r="BI189" s="237" t="s">
        <v>675</v>
      </c>
      <c r="BJ189" s="197" t="s">
        <v>674</v>
      </c>
      <c r="BK189" s="888">
        <v>0.09</v>
      </c>
      <c r="BL189" s="237" t="s">
        <v>673</v>
      </c>
      <c r="BM189" s="886" t="s">
        <v>672</v>
      </c>
      <c r="BN189" s="888">
        <v>0.01</v>
      </c>
      <c r="BO189" s="1163">
        <f t="shared" si="10"/>
        <v>0.5</v>
      </c>
      <c r="BP189" s="888">
        <v>0.4</v>
      </c>
      <c r="BQ189" s="237" t="s">
        <v>675</v>
      </c>
      <c r="BR189" s="197" t="s">
        <v>674</v>
      </c>
      <c r="BS189" s="888">
        <v>0.09</v>
      </c>
      <c r="BT189" s="237" t="s">
        <v>673</v>
      </c>
      <c r="BU189" s="886" t="s">
        <v>672</v>
      </c>
      <c r="BV189" s="888">
        <v>0.01</v>
      </c>
      <c r="BW189" s="1163">
        <f t="shared" si="11"/>
        <v>0.5</v>
      </c>
      <c r="BX189" s="206"/>
      <c r="BY189" s="1235" t="str">
        <f>IF(VLOOKUP($A189,'EZ list'!$B$4:$H$460,4,FALSE)="","","Yes")</f>
        <v/>
      </c>
      <c r="BZ189" s="1236" t="s">
        <v>913</v>
      </c>
      <c r="CA189" s="1229">
        <v>0.61399999999999999</v>
      </c>
      <c r="CB189" s="1205" t="s">
        <v>914</v>
      </c>
      <c r="CC189" s="1205" t="s">
        <v>675</v>
      </c>
      <c r="CD189" s="1205" t="s">
        <v>674</v>
      </c>
      <c r="CE189" s="1205">
        <v>0.59</v>
      </c>
      <c r="CF189" s="1205" t="s">
        <v>673</v>
      </c>
      <c r="CG189" s="1205" t="s">
        <v>672</v>
      </c>
      <c r="CH189" s="1205">
        <v>0.01</v>
      </c>
      <c r="CI189" s="1161"/>
    </row>
    <row r="190" spans="1:87" s="197" customFormat="1" ht="15.75" customHeight="1" x14ac:dyDescent="0.25">
      <c r="A190" s="886" t="s">
        <v>446</v>
      </c>
      <c r="B190" s="886" t="s">
        <v>790</v>
      </c>
      <c r="C190" s="1459">
        <v>0.49</v>
      </c>
      <c r="D190" s="237" t="s">
        <v>666</v>
      </c>
      <c r="E190" s="886" t="s">
        <v>665</v>
      </c>
      <c r="F190" s="237">
        <v>0</v>
      </c>
      <c r="G190" s="886" t="s">
        <v>771</v>
      </c>
      <c r="H190" s="886" t="s">
        <v>770</v>
      </c>
      <c r="I190" s="237">
        <v>0.01</v>
      </c>
      <c r="J190" s="1460">
        <v>0.5</v>
      </c>
      <c r="K190" s="237">
        <v>0.49</v>
      </c>
      <c r="L190" s="237" t="s">
        <v>666</v>
      </c>
      <c r="M190" s="886" t="s">
        <v>665</v>
      </c>
      <c r="N190" s="237">
        <v>0</v>
      </c>
      <c r="O190" s="886" t="s">
        <v>771</v>
      </c>
      <c r="P190" s="886" t="s">
        <v>770</v>
      </c>
      <c r="Q190" s="237">
        <v>0.01</v>
      </c>
      <c r="R190" s="237">
        <v>0.5</v>
      </c>
      <c r="S190" s="887">
        <v>0.49</v>
      </c>
      <c r="T190" s="886" t="s">
        <v>666</v>
      </c>
      <c r="U190" s="886" t="s">
        <v>665</v>
      </c>
      <c r="V190" s="888">
        <v>0</v>
      </c>
      <c r="W190" s="886" t="s">
        <v>771</v>
      </c>
      <c r="X190" s="886" t="s">
        <v>770</v>
      </c>
      <c r="Y190" s="888">
        <v>0.01</v>
      </c>
      <c r="Z190" s="889">
        <v>0.5</v>
      </c>
      <c r="AA190" s="887">
        <v>0.49</v>
      </c>
      <c r="AB190" s="886" t="s">
        <v>666</v>
      </c>
      <c r="AC190" s="886" t="s">
        <v>665</v>
      </c>
      <c r="AD190" s="888">
        <v>0</v>
      </c>
      <c r="AE190" s="886" t="s">
        <v>771</v>
      </c>
      <c r="AF190" s="886" t="s">
        <v>770</v>
      </c>
      <c r="AG190" s="888">
        <v>0.01</v>
      </c>
      <c r="AH190" s="889">
        <v>0.5</v>
      </c>
      <c r="AI190" s="887">
        <v>0.49</v>
      </c>
      <c r="AJ190" s="886" t="s">
        <v>666</v>
      </c>
      <c r="AK190" s="886" t="s">
        <v>665</v>
      </c>
      <c r="AL190" s="888">
        <v>0</v>
      </c>
      <c r="AM190" s="886" t="s">
        <v>771</v>
      </c>
      <c r="AN190" s="886" t="s">
        <v>770</v>
      </c>
      <c r="AO190" s="888">
        <v>0.01</v>
      </c>
      <c r="AP190" s="889">
        <v>0.5</v>
      </c>
      <c r="AQ190" s="887">
        <v>0.49</v>
      </c>
      <c r="AR190" s="718" t="s">
        <v>666</v>
      </c>
      <c r="AS190" s="891" t="s">
        <v>665</v>
      </c>
      <c r="AT190" s="888">
        <v>0</v>
      </c>
      <c r="AU190" s="891" t="s">
        <v>771</v>
      </c>
      <c r="AV190" s="891" t="s">
        <v>770</v>
      </c>
      <c r="AW190" s="888">
        <v>0.01</v>
      </c>
      <c r="AX190" s="889">
        <v>0.5</v>
      </c>
      <c r="AY190" s="893">
        <v>0.49</v>
      </c>
      <c r="AZ190" s="894" t="s">
        <v>666</v>
      </c>
      <c r="BA190" s="894" t="s">
        <v>665</v>
      </c>
      <c r="BB190" s="893">
        <v>0</v>
      </c>
      <c r="BC190" s="894" t="s">
        <v>771</v>
      </c>
      <c r="BD190" s="894" t="s">
        <v>770</v>
      </c>
      <c r="BE190" s="893">
        <v>0.01</v>
      </c>
      <c r="BF190" s="1159">
        <f t="shared" si="9"/>
        <v>0.5</v>
      </c>
      <c r="BG190" s="1158"/>
      <c r="BH190" s="888">
        <v>0.49</v>
      </c>
      <c r="BI190" s="237" t="s">
        <v>666</v>
      </c>
      <c r="BJ190" s="197" t="s">
        <v>665</v>
      </c>
      <c r="BK190" s="888">
        <v>0</v>
      </c>
      <c r="BL190" s="237" t="s">
        <v>771</v>
      </c>
      <c r="BM190" s="886" t="s">
        <v>770</v>
      </c>
      <c r="BN190" s="888">
        <v>0.01</v>
      </c>
      <c r="BO190" s="1163">
        <f t="shared" si="10"/>
        <v>0.5</v>
      </c>
      <c r="BP190" s="888">
        <v>0.49</v>
      </c>
      <c r="BQ190" s="237" t="s">
        <v>666</v>
      </c>
      <c r="BR190" s="197" t="s">
        <v>665</v>
      </c>
      <c r="BS190" s="888">
        <v>0</v>
      </c>
      <c r="BT190" s="237" t="s">
        <v>771</v>
      </c>
      <c r="BU190" s="886" t="s">
        <v>770</v>
      </c>
      <c r="BV190" s="888">
        <v>0.01</v>
      </c>
      <c r="BW190" s="1163">
        <f t="shared" si="11"/>
        <v>0.5</v>
      </c>
      <c r="BX190" s="206"/>
      <c r="BY190" s="1235" t="str">
        <f>IF(VLOOKUP($A190,'EZ list'!$B$4:$H$460,4,FALSE)="","","Yes")</f>
        <v/>
      </c>
      <c r="BZ190" s="1236" t="s">
        <v>914</v>
      </c>
      <c r="CA190" s="1229">
        <v>0.71099999999999997</v>
      </c>
      <c r="CB190" s="1205" t="s">
        <v>1006</v>
      </c>
      <c r="CC190" s="1205" t="s">
        <v>666</v>
      </c>
      <c r="CD190" s="1205" t="s">
        <v>665</v>
      </c>
      <c r="CE190" s="1205">
        <v>0</v>
      </c>
      <c r="CF190" s="1205" t="s">
        <v>771</v>
      </c>
      <c r="CG190" s="1205" t="s">
        <v>770</v>
      </c>
      <c r="CH190" s="1205">
        <v>0.01</v>
      </c>
      <c r="CI190" s="1161"/>
    </row>
    <row r="191" spans="1:87" s="197" customFormat="1" ht="15.75" customHeight="1" x14ac:dyDescent="0.25">
      <c r="A191" s="886" t="s">
        <v>448</v>
      </c>
      <c r="B191" s="886" t="s">
        <v>789</v>
      </c>
      <c r="C191" s="1459">
        <v>0.49</v>
      </c>
      <c r="D191" s="237" t="s">
        <v>666</v>
      </c>
      <c r="E191" s="886" t="s">
        <v>665</v>
      </c>
      <c r="F191" s="237">
        <v>0</v>
      </c>
      <c r="G191" s="886" t="s">
        <v>706</v>
      </c>
      <c r="H191" s="886" t="s">
        <v>705</v>
      </c>
      <c r="I191" s="237">
        <v>0.01</v>
      </c>
      <c r="J191" s="1460">
        <v>0.5</v>
      </c>
      <c r="K191" s="237">
        <v>0.49</v>
      </c>
      <c r="L191" s="237" t="s">
        <v>666</v>
      </c>
      <c r="M191" s="886" t="s">
        <v>665</v>
      </c>
      <c r="N191" s="237">
        <v>0</v>
      </c>
      <c r="O191" s="886" t="s">
        <v>706</v>
      </c>
      <c r="P191" s="886" t="s">
        <v>705</v>
      </c>
      <c r="Q191" s="237">
        <v>0.01</v>
      </c>
      <c r="R191" s="237">
        <v>0.5</v>
      </c>
      <c r="S191" s="887">
        <v>0.49</v>
      </c>
      <c r="T191" s="886" t="s">
        <v>666</v>
      </c>
      <c r="U191" s="886" t="s">
        <v>665</v>
      </c>
      <c r="V191" s="888">
        <v>0</v>
      </c>
      <c r="W191" s="886" t="s">
        <v>706</v>
      </c>
      <c r="X191" s="886" t="s">
        <v>705</v>
      </c>
      <c r="Y191" s="888">
        <v>0.01</v>
      </c>
      <c r="Z191" s="889">
        <v>0.5</v>
      </c>
      <c r="AA191" s="887">
        <v>0.49</v>
      </c>
      <c r="AB191" s="886" t="s">
        <v>666</v>
      </c>
      <c r="AC191" s="886" t="s">
        <v>665</v>
      </c>
      <c r="AD191" s="888">
        <v>0</v>
      </c>
      <c r="AE191" s="886" t="s">
        <v>706</v>
      </c>
      <c r="AF191" s="886" t="s">
        <v>705</v>
      </c>
      <c r="AG191" s="888">
        <v>0.01</v>
      </c>
      <c r="AH191" s="889">
        <v>0.5</v>
      </c>
      <c r="AI191" s="887">
        <v>0.49</v>
      </c>
      <c r="AJ191" s="886" t="s">
        <v>666</v>
      </c>
      <c r="AK191" s="886" t="s">
        <v>665</v>
      </c>
      <c r="AL191" s="888">
        <v>0</v>
      </c>
      <c r="AM191" s="886" t="s">
        <v>706</v>
      </c>
      <c r="AN191" s="886" t="s">
        <v>705</v>
      </c>
      <c r="AO191" s="888">
        <v>0.01</v>
      </c>
      <c r="AP191" s="889">
        <v>0.5</v>
      </c>
      <c r="AQ191" s="887">
        <v>0.49</v>
      </c>
      <c r="AR191" s="718" t="s">
        <v>666</v>
      </c>
      <c r="AS191" s="891" t="s">
        <v>665</v>
      </c>
      <c r="AT191" s="888">
        <v>0</v>
      </c>
      <c r="AU191" s="891" t="s">
        <v>706</v>
      </c>
      <c r="AV191" s="891" t="s">
        <v>705</v>
      </c>
      <c r="AW191" s="888">
        <v>0.01</v>
      </c>
      <c r="AX191" s="889">
        <v>0.5</v>
      </c>
      <c r="AY191" s="893">
        <v>0.99</v>
      </c>
      <c r="AZ191" s="894" t="s">
        <v>666</v>
      </c>
      <c r="BA191" s="894" t="s">
        <v>665</v>
      </c>
      <c r="BB191" s="893">
        <v>0</v>
      </c>
      <c r="BC191" s="894" t="s">
        <v>706</v>
      </c>
      <c r="BD191" s="894" t="s">
        <v>705</v>
      </c>
      <c r="BE191" s="893">
        <v>0.01</v>
      </c>
      <c r="BF191" s="1159">
        <f t="shared" si="9"/>
        <v>1</v>
      </c>
      <c r="BG191" s="1158"/>
      <c r="BH191" s="888">
        <v>0.49</v>
      </c>
      <c r="BI191" s="237" t="s">
        <v>666</v>
      </c>
      <c r="BJ191" s="197" t="s">
        <v>665</v>
      </c>
      <c r="BK191" s="888">
        <v>0</v>
      </c>
      <c r="BL191" s="237" t="s">
        <v>706</v>
      </c>
      <c r="BM191" s="886" t="s">
        <v>705</v>
      </c>
      <c r="BN191" s="888">
        <v>0.01</v>
      </c>
      <c r="BO191" s="1163">
        <f t="shared" si="10"/>
        <v>0.5</v>
      </c>
      <c r="BP191" s="888">
        <v>0.49</v>
      </c>
      <c r="BQ191" s="237" t="s">
        <v>666</v>
      </c>
      <c r="BR191" s="197" t="s">
        <v>665</v>
      </c>
      <c r="BS191" s="888">
        <v>0</v>
      </c>
      <c r="BT191" s="237" t="s">
        <v>706</v>
      </c>
      <c r="BU191" s="886" t="s">
        <v>705</v>
      </c>
      <c r="BV191" s="888">
        <v>0.01</v>
      </c>
      <c r="BW191" s="1163">
        <f t="shared" si="11"/>
        <v>0.5</v>
      </c>
      <c r="BX191" s="206"/>
      <c r="BY191" s="1235" t="str">
        <f>IF(VLOOKUP($A191,'EZ list'!$B$4:$H$460,4,FALSE)="","","Yes")</f>
        <v>Yes</v>
      </c>
      <c r="BZ191" s="1236" t="s">
        <v>914</v>
      </c>
      <c r="CA191" s="1229">
        <v>0.69399999999999995</v>
      </c>
      <c r="CB191" s="1205" t="s">
        <v>1006</v>
      </c>
      <c r="CC191" s="1205" t="s">
        <v>666</v>
      </c>
      <c r="CD191" s="1205" t="s">
        <v>665</v>
      </c>
      <c r="CE191" s="1205">
        <v>0</v>
      </c>
      <c r="CF191" s="1205" t="s">
        <v>706</v>
      </c>
      <c r="CG191" s="1205" t="s">
        <v>705</v>
      </c>
      <c r="CH191" s="1205">
        <v>0.01</v>
      </c>
      <c r="CI191" s="1161"/>
    </row>
    <row r="192" spans="1:87" s="197" customFormat="1" ht="15.75" customHeight="1" x14ac:dyDescent="0.25">
      <c r="A192" s="886" t="s">
        <v>450</v>
      </c>
      <c r="B192" s="886" t="s">
        <v>788</v>
      </c>
      <c r="C192" s="1459">
        <v>0.49</v>
      </c>
      <c r="D192" s="237" t="s">
        <v>666</v>
      </c>
      <c r="E192" s="886" t="s">
        <v>665</v>
      </c>
      <c r="F192" s="237">
        <v>0</v>
      </c>
      <c r="G192" s="886" t="s">
        <v>3828</v>
      </c>
      <c r="H192" s="886" t="s">
        <v>3829</v>
      </c>
      <c r="I192" s="237">
        <v>0.01</v>
      </c>
      <c r="J192" s="1460">
        <v>0.5</v>
      </c>
      <c r="K192" s="237">
        <v>0.49</v>
      </c>
      <c r="L192" s="237" t="s">
        <v>666</v>
      </c>
      <c r="M192" s="886" t="s">
        <v>665</v>
      </c>
      <c r="N192" s="237">
        <v>0</v>
      </c>
      <c r="O192" s="886" t="s">
        <v>3828</v>
      </c>
      <c r="P192" s="886" t="s">
        <v>3829</v>
      </c>
      <c r="Q192" s="237">
        <v>0.01</v>
      </c>
      <c r="R192" s="237">
        <v>0.5</v>
      </c>
      <c r="S192" s="887">
        <v>0.49</v>
      </c>
      <c r="T192" s="886" t="s">
        <v>666</v>
      </c>
      <c r="U192" s="886" t="s">
        <v>665</v>
      </c>
      <c r="V192" s="888">
        <v>0</v>
      </c>
      <c r="W192" s="886" t="s">
        <v>3828</v>
      </c>
      <c r="X192" s="886" t="s">
        <v>3829</v>
      </c>
      <c r="Y192" s="888">
        <v>0.01</v>
      </c>
      <c r="Z192" s="889">
        <v>0.5</v>
      </c>
      <c r="AA192" s="887">
        <v>0.49</v>
      </c>
      <c r="AB192" s="886" t="s">
        <v>666</v>
      </c>
      <c r="AC192" s="886" t="s">
        <v>665</v>
      </c>
      <c r="AD192" s="888">
        <v>0</v>
      </c>
      <c r="AE192" s="886" t="s">
        <v>3828</v>
      </c>
      <c r="AF192" s="886" t="s">
        <v>3829</v>
      </c>
      <c r="AG192" s="888">
        <v>0.01</v>
      </c>
      <c r="AH192" s="889">
        <v>0.5</v>
      </c>
      <c r="AI192" s="887">
        <v>0.49</v>
      </c>
      <c r="AJ192" s="886" t="s">
        <v>666</v>
      </c>
      <c r="AK192" s="886" t="s">
        <v>665</v>
      </c>
      <c r="AL192" s="888">
        <v>0</v>
      </c>
      <c r="AM192" s="886" t="s">
        <v>693</v>
      </c>
      <c r="AN192" s="886" t="s">
        <v>692</v>
      </c>
      <c r="AO192" s="888">
        <v>0.01</v>
      </c>
      <c r="AP192" s="889">
        <v>0.5</v>
      </c>
      <c r="AQ192" s="887">
        <v>0.74</v>
      </c>
      <c r="AR192" s="718" t="s">
        <v>666</v>
      </c>
      <c r="AS192" s="891" t="s">
        <v>665</v>
      </c>
      <c r="AT192" s="888">
        <v>0</v>
      </c>
      <c r="AU192" s="891" t="s">
        <v>693</v>
      </c>
      <c r="AV192" s="891" t="s">
        <v>692</v>
      </c>
      <c r="AW192" s="888">
        <v>0.01</v>
      </c>
      <c r="AX192" s="889">
        <v>0.75</v>
      </c>
      <c r="AY192" s="893">
        <v>0.99</v>
      </c>
      <c r="AZ192" s="894" t="s">
        <v>666</v>
      </c>
      <c r="BA192" s="894" t="s">
        <v>665</v>
      </c>
      <c r="BB192" s="893">
        <v>0</v>
      </c>
      <c r="BC192" s="894" t="s">
        <v>693</v>
      </c>
      <c r="BD192" s="894" t="s">
        <v>692</v>
      </c>
      <c r="BE192" s="893">
        <v>0.01</v>
      </c>
      <c r="BF192" s="1159">
        <f t="shared" si="9"/>
        <v>1</v>
      </c>
      <c r="BG192" s="1158"/>
      <c r="BH192" s="888">
        <v>0.49</v>
      </c>
      <c r="BI192" s="237" t="s">
        <v>666</v>
      </c>
      <c r="BJ192" s="197" t="s">
        <v>665</v>
      </c>
      <c r="BK192" s="888">
        <v>0</v>
      </c>
      <c r="BL192" s="237" t="s">
        <v>693</v>
      </c>
      <c r="BM192" s="886" t="s">
        <v>692</v>
      </c>
      <c r="BN192" s="888">
        <v>0.01</v>
      </c>
      <c r="BO192" s="1163">
        <f t="shared" si="10"/>
        <v>0.5</v>
      </c>
      <c r="BP192" s="888">
        <v>0.49</v>
      </c>
      <c r="BQ192" s="237" t="s">
        <v>666</v>
      </c>
      <c r="BR192" s="197" t="s">
        <v>665</v>
      </c>
      <c r="BS192" s="888">
        <v>0</v>
      </c>
      <c r="BT192" s="237" t="s">
        <v>693</v>
      </c>
      <c r="BU192" s="886" t="s">
        <v>692</v>
      </c>
      <c r="BV192" s="888">
        <v>0.01</v>
      </c>
      <c r="BW192" s="1163">
        <f t="shared" si="11"/>
        <v>0.5</v>
      </c>
      <c r="BX192" s="206"/>
      <c r="BY192" s="1235" t="str">
        <f>IF(VLOOKUP($A192,'EZ list'!$B$4:$H$460,4,FALSE)="","","Yes")</f>
        <v/>
      </c>
      <c r="BZ192" s="1236" t="s">
        <v>914</v>
      </c>
      <c r="CA192" s="1229">
        <v>0.70199999999999996</v>
      </c>
      <c r="CB192" s="1205" t="s">
        <v>1006</v>
      </c>
      <c r="CC192" s="1205" t="s">
        <v>666</v>
      </c>
      <c r="CD192" s="1205" t="s">
        <v>665</v>
      </c>
      <c r="CE192" s="1205">
        <v>0</v>
      </c>
      <c r="CF192" s="1205" t="s">
        <v>693</v>
      </c>
      <c r="CG192" s="1205" t="s">
        <v>692</v>
      </c>
      <c r="CH192" s="1205">
        <v>0.01</v>
      </c>
      <c r="CI192" s="1161"/>
    </row>
    <row r="193" spans="1:87" s="197" customFormat="1" ht="15.75" customHeight="1" x14ac:dyDescent="0.25">
      <c r="A193" s="886" t="s">
        <v>452</v>
      </c>
      <c r="B193" s="886" t="s">
        <v>451</v>
      </c>
      <c r="C193" s="1459">
        <v>0.4</v>
      </c>
      <c r="D193" s="237" t="s">
        <v>675</v>
      </c>
      <c r="E193" s="886" t="s">
        <v>674</v>
      </c>
      <c r="F193" s="237">
        <v>0.09</v>
      </c>
      <c r="G193" s="886" t="s">
        <v>673</v>
      </c>
      <c r="H193" s="886" t="s">
        <v>672</v>
      </c>
      <c r="I193" s="237">
        <v>0.01</v>
      </c>
      <c r="J193" s="1460">
        <v>0.5</v>
      </c>
      <c r="K193" s="237">
        <v>0.4</v>
      </c>
      <c r="L193" s="237" t="s">
        <v>675</v>
      </c>
      <c r="M193" s="886" t="s">
        <v>674</v>
      </c>
      <c r="N193" s="237">
        <v>0.09</v>
      </c>
      <c r="O193" s="886" t="s">
        <v>673</v>
      </c>
      <c r="P193" s="886" t="s">
        <v>672</v>
      </c>
      <c r="Q193" s="237">
        <v>0.01</v>
      </c>
      <c r="R193" s="237">
        <v>0.5</v>
      </c>
      <c r="S193" s="887">
        <v>0.4</v>
      </c>
      <c r="T193" s="886" t="s">
        <v>675</v>
      </c>
      <c r="U193" s="886" t="s">
        <v>674</v>
      </c>
      <c r="V193" s="888">
        <v>0.09</v>
      </c>
      <c r="W193" s="886" t="s">
        <v>673</v>
      </c>
      <c r="X193" s="886" t="s">
        <v>672</v>
      </c>
      <c r="Y193" s="888">
        <v>0.01</v>
      </c>
      <c r="Z193" s="889">
        <v>0.5</v>
      </c>
      <c r="AA193" s="887">
        <v>0.4</v>
      </c>
      <c r="AB193" s="886" t="s">
        <v>675</v>
      </c>
      <c r="AC193" s="886" t="s">
        <v>674</v>
      </c>
      <c r="AD193" s="888">
        <v>0.09</v>
      </c>
      <c r="AE193" s="886" t="s">
        <v>673</v>
      </c>
      <c r="AF193" s="886" t="s">
        <v>672</v>
      </c>
      <c r="AG193" s="888">
        <v>0.01</v>
      </c>
      <c r="AH193" s="889">
        <v>0.5</v>
      </c>
      <c r="AI193" s="887">
        <v>0.4</v>
      </c>
      <c r="AJ193" s="886" t="s">
        <v>675</v>
      </c>
      <c r="AK193" s="886" t="s">
        <v>674</v>
      </c>
      <c r="AL193" s="888">
        <v>0.09</v>
      </c>
      <c r="AM193" s="886" t="s">
        <v>673</v>
      </c>
      <c r="AN193" s="886" t="s">
        <v>672</v>
      </c>
      <c r="AO193" s="888">
        <v>0.01</v>
      </c>
      <c r="AP193" s="889">
        <v>0.5</v>
      </c>
      <c r="AQ193" s="887">
        <v>0.56000000000000005</v>
      </c>
      <c r="AR193" s="718" t="s">
        <v>675</v>
      </c>
      <c r="AS193" s="891" t="s">
        <v>674</v>
      </c>
      <c r="AT193" s="888">
        <v>0.17499999999999999</v>
      </c>
      <c r="AU193" s="891" t="s">
        <v>673</v>
      </c>
      <c r="AV193" s="891" t="s">
        <v>672</v>
      </c>
      <c r="AW193" s="888">
        <v>1.4999999999999999E-2</v>
      </c>
      <c r="AX193" s="889">
        <v>0.75000000000000011</v>
      </c>
      <c r="AY193" s="893">
        <v>0.4</v>
      </c>
      <c r="AZ193" s="894" t="s">
        <v>675</v>
      </c>
      <c r="BA193" s="894" t="s">
        <v>674</v>
      </c>
      <c r="BB193" s="893">
        <v>0.09</v>
      </c>
      <c r="BC193" s="894" t="s">
        <v>673</v>
      </c>
      <c r="BD193" s="894" t="s">
        <v>672</v>
      </c>
      <c r="BE193" s="893">
        <v>0.01</v>
      </c>
      <c r="BF193" s="1159">
        <f t="shared" si="9"/>
        <v>0.5</v>
      </c>
      <c r="BG193" s="1158"/>
      <c r="BH193" s="888">
        <v>0.4</v>
      </c>
      <c r="BI193" s="237" t="s">
        <v>675</v>
      </c>
      <c r="BJ193" s="197" t="s">
        <v>674</v>
      </c>
      <c r="BK193" s="888">
        <v>0.09</v>
      </c>
      <c r="BL193" s="237" t="s">
        <v>673</v>
      </c>
      <c r="BM193" s="886" t="s">
        <v>672</v>
      </c>
      <c r="BN193" s="888">
        <v>0.01</v>
      </c>
      <c r="BO193" s="1163">
        <f t="shared" si="10"/>
        <v>0.5</v>
      </c>
      <c r="BP193" s="888">
        <v>0.4</v>
      </c>
      <c r="BQ193" s="237" t="s">
        <v>675</v>
      </c>
      <c r="BR193" s="197" t="s">
        <v>674</v>
      </c>
      <c r="BS193" s="888">
        <v>0.09</v>
      </c>
      <c r="BT193" s="237" t="s">
        <v>673</v>
      </c>
      <c r="BU193" s="886" t="s">
        <v>672</v>
      </c>
      <c r="BV193" s="888">
        <v>0.01</v>
      </c>
      <c r="BW193" s="1163">
        <f t="shared" si="11"/>
        <v>0.5</v>
      </c>
      <c r="BX193" s="206"/>
      <c r="BY193" s="1235" t="str">
        <f>IF(VLOOKUP($A193,'EZ list'!$B$4:$H$460,4,FALSE)="","","Yes")</f>
        <v/>
      </c>
      <c r="BZ193" s="1236" t="s">
        <v>913</v>
      </c>
      <c r="CA193" s="1229">
        <v>0.67</v>
      </c>
      <c r="CB193" s="1205" t="s">
        <v>914</v>
      </c>
      <c r="CC193" s="1205" t="s">
        <v>675</v>
      </c>
      <c r="CD193" s="1205" t="s">
        <v>674</v>
      </c>
      <c r="CE193" s="1205">
        <v>0.59</v>
      </c>
      <c r="CF193" s="1205" t="s">
        <v>673</v>
      </c>
      <c r="CG193" s="1205" t="s">
        <v>672</v>
      </c>
      <c r="CH193" s="1205">
        <v>0.01</v>
      </c>
      <c r="CI193" s="1161"/>
    </row>
    <row r="194" spans="1:87" s="197" customFormat="1" ht="15.75" customHeight="1" x14ac:dyDescent="0.25">
      <c r="A194" s="886" t="s">
        <v>454</v>
      </c>
      <c r="B194" s="886" t="s">
        <v>787</v>
      </c>
      <c r="C194" s="1459">
        <v>0.49</v>
      </c>
      <c r="D194" s="237" t="s">
        <v>666</v>
      </c>
      <c r="E194" s="886" t="s">
        <v>665</v>
      </c>
      <c r="F194" s="237">
        <v>0</v>
      </c>
      <c r="G194" s="886" t="s">
        <v>685</v>
      </c>
      <c r="H194" s="886" t="s">
        <v>684</v>
      </c>
      <c r="I194" s="237">
        <v>0.01</v>
      </c>
      <c r="J194" s="1460">
        <v>0.5</v>
      </c>
      <c r="K194" s="237">
        <v>0.49</v>
      </c>
      <c r="L194" s="237" t="s">
        <v>666</v>
      </c>
      <c r="M194" s="886" t="s">
        <v>665</v>
      </c>
      <c r="N194" s="237">
        <v>0</v>
      </c>
      <c r="O194" s="886" t="s">
        <v>685</v>
      </c>
      <c r="P194" s="886" t="s">
        <v>684</v>
      </c>
      <c r="Q194" s="237">
        <v>0.01</v>
      </c>
      <c r="R194" s="237">
        <v>0.5</v>
      </c>
      <c r="S194" s="887">
        <v>0.49</v>
      </c>
      <c r="T194" s="886" t="s">
        <v>666</v>
      </c>
      <c r="U194" s="886" t="s">
        <v>665</v>
      </c>
      <c r="V194" s="888">
        <v>0</v>
      </c>
      <c r="W194" s="886" t="s">
        <v>685</v>
      </c>
      <c r="X194" s="886" t="s">
        <v>684</v>
      </c>
      <c r="Y194" s="888">
        <v>0.01</v>
      </c>
      <c r="Z194" s="889">
        <v>0.5</v>
      </c>
      <c r="AA194" s="887">
        <v>0.49</v>
      </c>
      <c r="AB194" s="886" t="s">
        <v>666</v>
      </c>
      <c r="AC194" s="886" t="s">
        <v>665</v>
      </c>
      <c r="AD194" s="888">
        <v>0</v>
      </c>
      <c r="AE194" s="886" t="s">
        <v>685</v>
      </c>
      <c r="AF194" s="886" t="s">
        <v>684</v>
      </c>
      <c r="AG194" s="888">
        <v>0.01</v>
      </c>
      <c r="AH194" s="889">
        <v>0.5</v>
      </c>
      <c r="AI194" s="887">
        <v>0.49</v>
      </c>
      <c r="AJ194" s="886" t="s">
        <v>666</v>
      </c>
      <c r="AK194" s="886" t="s">
        <v>665</v>
      </c>
      <c r="AL194" s="888">
        <v>0</v>
      </c>
      <c r="AM194" s="886" t="s">
        <v>685</v>
      </c>
      <c r="AN194" s="886" t="s">
        <v>684</v>
      </c>
      <c r="AO194" s="888">
        <v>0.01</v>
      </c>
      <c r="AP194" s="889">
        <v>0.5</v>
      </c>
      <c r="AQ194" s="887">
        <v>0.74</v>
      </c>
      <c r="AR194" s="718" t="s">
        <v>666</v>
      </c>
      <c r="AS194" s="891" t="s">
        <v>665</v>
      </c>
      <c r="AT194" s="888">
        <v>0</v>
      </c>
      <c r="AU194" s="891" t="s">
        <v>685</v>
      </c>
      <c r="AV194" s="891" t="s">
        <v>684</v>
      </c>
      <c r="AW194" s="888">
        <v>0.01</v>
      </c>
      <c r="AX194" s="889">
        <v>0.75</v>
      </c>
      <c r="AY194" s="893">
        <v>0.99</v>
      </c>
      <c r="AZ194" s="894" t="s">
        <v>666</v>
      </c>
      <c r="BA194" s="894" t="s">
        <v>665</v>
      </c>
      <c r="BB194" s="893">
        <v>0</v>
      </c>
      <c r="BC194" s="894" t="s">
        <v>685</v>
      </c>
      <c r="BD194" s="894" t="s">
        <v>684</v>
      </c>
      <c r="BE194" s="893">
        <v>0.01</v>
      </c>
      <c r="BF194" s="1159">
        <f t="shared" si="9"/>
        <v>1</v>
      </c>
      <c r="BG194" s="1158"/>
      <c r="BH194" s="888">
        <v>0.49</v>
      </c>
      <c r="BI194" s="237" t="s">
        <v>666</v>
      </c>
      <c r="BJ194" s="197" t="s">
        <v>665</v>
      </c>
      <c r="BK194" s="888">
        <v>0</v>
      </c>
      <c r="BL194" s="237" t="s">
        <v>685</v>
      </c>
      <c r="BM194" s="886" t="s">
        <v>684</v>
      </c>
      <c r="BN194" s="888">
        <v>0.01</v>
      </c>
      <c r="BO194" s="1163">
        <f t="shared" si="10"/>
        <v>0.5</v>
      </c>
      <c r="BP194" s="888">
        <v>0.49</v>
      </c>
      <c r="BQ194" s="237" t="s">
        <v>666</v>
      </c>
      <c r="BR194" s="197" t="s">
        <v>665</v>
      </c>
      <c r="BS194" s="888">
        <v>0</v>
      </c>
      <c r="BT194" s="237" t="s">
        <v>685</v>
      </c>
      <c r="BU194" s="886" t="s">
        <v>684</v>
      </c>
      <c r="BV194" s="888">
        <v>0.01</v>
      </c>
      <c r="BW194" s="1163">
        <f t="shared" si="11"/>
        <v>0.5</v>
      </c>
      <c r="BX194" s="206"/>
      <c r="BY194" s="1235" t="str">
        <f>IF(VLOOKUP($A194,'EZ list'!$B$4:$H$460,4,FALSE)="","","Yes")</f>
        <v/>
      </c>
      <c r="BZ194" s="1236" t="s">
        <v>914</v>
      </c>
      <c r="CA194" s="1229">
        <v>0.72</v>
      </c>
      <c r="CB194" s="1205" t="s">
        <v>1006</v>
      </c>
      <c r="CC194" s="1205" t="s">
        <v>666</v>
      </c>
      <c r="CD194" s="1205" t="s">
        <v>665</v>
      </c>
      <c r="CE194" s="1205">
        <v>0</v>
      </c>
      <c r="CF194" s="1205" t="s">
        <v>685</v>
      </c>
      <c r="CG194" s="1205" t="s">
        <v>684</v>
      </c>
      <c r="CH194" s="1205">
        <v>0.01</v>
      </c>
      <c r="CI194" s="1161"/>
    </row>
    <row r="195" spans="1:87" s="197" customFormat="1" ht="15.75" customHeight="1" x14ac:dyDescent="0.25">
      <c r="A195" s="886" t="s">
        <v>456</v>
      </c>
      <c r="B195" s="886" t="s">
        <v>455</v>
      </c>
      <c r="C195" s="1459">
        <v>0.3</v>
      </c>
      <c r="D195" s="237" t="s">
        <v>704</v>
      </c>
      <c r="E195" s="886" t="s">
        <v>703</v>
      </c>
      <c r="F195" s="237">
        <v>0.37</v>
      </c>
      <c r="G195" s="886" t="s">
        <v>666</v>
      </c>
      <c r="H195" s="886" t="s">
        <v>666</v>
      </c>
      <c r="I195" s="237">
        <v>0</v>
      </c>
      <c r="J195" s="1460">
        <v>0.66999999999999993</v>
      </c>
      <c r="K195" s="237">
        <v>0.3</v>
      </c>
      <c r="L195" s="237" t="s">
        <v>704</v>
      </c>
      <c r="M195" s="886" t="s">
        <v>703</v>
      </c>
      <c r="N195" s="237">
        <v>0.37</v>
      </c>
      <c r="O195" s="886" t="s">
        <v>666</v>
      </c>
      <c r="P195" s="886" t="s">
        <v>666</v>
      </c>
      <c r="Q195" s="237">
        <v>0</v>
      </c>
      <c r="R195" s="237">
        <v>0.66999999999999993</v>
      </c>
      <c r="S195" s="887">
        <v>0.3</v>
      </c>
      <c r="T195" s="886" t="s">
        <v>704</v>
      </c>
      <c r="U195" s="886" t="s">
        <v>703</v>
      </c>
      <c r="V195" s="888">
        <v>0.37</v>
      </c>
      <c r="W195" s="886" t="s">
        <v>666</v>
      </c>
      <c r="X195" s="886" t="s">
        <v>666</v>
      </c>
      <c r="Y195" s="888">
        <v>0</v>
      </c>
      <c r="Z195" s="889">
        <v>0.66999999999999993</v>
      </c>
      <c r="AA195" s="887">
        <v>0.3</v>
      </c>
      <c r="AB195" s="886" t="s">
        <v>704</v>
      </c>
      <c r="AC195" s="886" t="s">
        <v>703</v>
      </c>
      <c r="AD195" s="888">
        <v>0.37</v>
      </c>
      <c r="AE195" s="886" t="s">
        <v>666</v>
      </c>
      <c r="AF195" s="886" t="s">
        <v>666</v>
      </c>
      <c r="AG195" s="888">
        <v>0</v>
      </c>
      <c r="AH195" s="889">
        <v>0.66999999999999993</v>
      </c>
      <c r="AI195" s="887">
        <v>0.3</v>
      </c>
      <c r="AJ195" s="886" t="s">
        <v>704</v>
      </c>
      <c r="AK195" s="886" t="s">
        <v>703</v>
      </c>
      <c r="AL195" s="888">
        <v>0.37</v>
      </c>
      <c r="AM195" s="886" t="s">
        <v>666</v>
      </c>
      <c r="AN195" s="886" t="s">
        <v>666</v>
      </c>
      <c r="AO195" s="888">
        <v>0</v>
      </c>
      <c r="AP195" s="889">
        <v>0.66999999999999993</v>
      </c>
      <c r="AQ195" s="887">
        <v>0.48</v>
      </c>
      <c r="AR195" s="718" t="s">
        <v>704</v>
      </c>
      <c r="AS195" s="891" t="s">
        <v>703</v>
      </c>
      <c r="AT195" s="888">
        <v>0.27</v>
      </c>
      <c r="AU195" s="891" t="s">
        <v>666</v>
      </c>
      <c r="AV195" s="891" t="s">
        <v>666</v>
      </c>
      <c r="AW195" s="888">
        <v>0</v>
      </c>
      <c r="AX195" s="889">
        <v>0.75</v>
      </c>
      <c r="AY195" s="893">
        <v>0.64</v>
      </c>
      <c r="AZ195" s="894" t="s">
        <v>704</v>
      </c>
      <c r="BA195" s="894" t="s">
        <v>703</v>
      </c>
      <c r="BB195" s="893">
        <v>0.36</v>
      </c>
      <c r="BC195" s="894" t="s">
        <v>666</v>
      </c>
      <c r="BD195" s="894" t="s">
        <v>666</v>
      </c>
      <c r="BE195" s="893">
        <v>0</v>
      </c>
      <c r="BF195" s="1159">
        <f t="shared" si="9"/>
        <v>1</v>
      </c>
      <c r="BG195" s="1158"/>
      <c r="BH195" s="888">
        <v>0.3</v>
      </c>
      <c r="BI195" s="237" t="s">
        <v>704</v>
      </c>
      <c r="BJ195" s="197" t="s">
        <v>703</v>
      </c>
      <c r="BK195" s="888">
        <v>0.37</v>
      </c>
      <c r="BL195" s="237" t="s">
        <v>666</v>
      </c>
      <c r="BM195" s="886" t="s">
        <v>666</v>
      </c>
      <c r="BN195" s="888">
        <v>0</v>
      </c>
      <c r="BO195" s="1163">
        <f t="shared" si="10"/>
        <v>0.66999999999999993</v>
      </c>
      <c r="BP195" s="888">
        <v>0.3</v>
      </c>
      <c r="BQ195" s="237" t="s">
        <v>704</v>
      </c>
      <c r="BR195" s="197" t="s">
        <v>703</v>
      </c>
      <c r="BS195" s="888">
        <v>0.2</v>
      </c>
      <c r="BT195" s="237" t="s">
        <v>666</v>
      </c>
      <c r="BU195" s="886" t="s">
        <v>666</v>
      </c>
      <c r="BV195" s="888">
        <v>0</v>
      </c>
      <c r="BW195" s="1163">
        <f t="shared" si="11"/>
        <v>0.5</v>
      </c>
      <c r="BX195" s="206"/>
      <c r="BY195" s="1235" t="str">
        <f>IF(VLOOKUP($A195,'EZ list'!$B$4:$H$460,4,FALSE)="","","Yes")</f>
        <v/>
      </c>
      <c r="BZ195" s="1236" t="s">
        <v>914</v>
      </c>
      <c r="CA195" s="1229">
        <v>0.76100000000000001</v>
      </c>
      <c r="CB195" s="1205" t="s">
        <v>1006</v>
      </c>
      <c r="CC195" s="1205" t="s">
        <v>704</v>
      </c>
      <c r="CD195" s="1205" t="s">
        <v>703</v>
      </c>
      <c r="CE195" s="1205">
        <v>0.2</v>
      </c>
      <c r="CF195" s="1205" t="s">
        <v>666</v>
      </c>
      <c r="CG195" s="1205" t="s">
        <v>666</v>
      </c>
      <c r="CH195" s="1205">
        <v>0</v>
      </c>
      <c r="CI195" s="1161"/>
    </row>
    <row r="196" spans="1:87" s="197" customFormat="1" ht="15" x14ac:dyDescent="0.25">
      <c r="A196" s="886" t="s">
        <v>458</v>
      </c>
      <c r="B196" s="886" t="s">
        <v>786</v>
      </c>
      <c r="C196" s="1459">
        <v>0.49</v>
      </c>
      <c r="D196" s="237" t="s">
        <v>666</v>
      </c>
      <c r="E196" s="886" t="s">
        <v>665</v>
      </c>
      <c r="F196" s="237">
        <v>0</v>
      </c>
      <c r="G196" s="886" t="s">
        <v>757</v>
      </c>
      <c r="H196" s="886" t="s">
        <v>756</v>
      </c>
      <c r="I196" s="237">
        <v>0.01</v>
      </c>
      <c r="J196" s="1460">
        <v>0.5</v>
      </c>
      <c r="K196" s="237">
        <v>0.49</v>
      </c>
      <c r="L196" s="237" t="s">
        <v>666</v>
      </c>
      <c r="M196" s="886" t="s">
        <v>665</v>
      </c>
      <c r="N196" s="237">
        <v>0</v>
      </c>
      <c r="O196" s="886" t="s">
        <v>757</v>
      </c>
      <c r="P196" s="886" t="s">
        <v>756</v>
      </c>
      <c r="Q196" s="237">
        <v>0.01</v>
      </c>
      <c r="R196" s="237">
        <v>0.5</v>
      </c>
      <c r="S196" s="887">
        <v>0.49</v>
      </c>
      <c r="T196" s="886" t="s">
        <v>666</v>
      </c>
      <c r="U196" s="886" t="s">
        <v>665</v>
      </c>
      <c r="V196" s="888">
        <v>0</v>
      </c>
      <c r="W196" s="886" t="s">
        <v>757</v>
      </c>
      <c r="X196" s="886" t="s">
        <v>756</v>
      </c>
      <c r="Y196" s="888">
        <v>0.01</v>
      </c>
      <c r="Z196" s="889">
        <v>0.5</v>
      </c>
      <c r="AA196" s="887">
        <v>0.49</v>
      </c>
      <c r="AB196" s="886" t="s">
        <v>666</v>
      </c>
      <c r="AC196" s="886" t="s">
        <v>665</v>
      </c>
      <c r="AD196" s="888">
        <v>0</v>
      </c>
      <c r="AE196" s="886" t="s">
        <v>757</v>
      </c>
      <c r="AF196" s="886" t="s">
        <v>756</v>
      </c>
      <c r="AG196" s="888">
        <v>0.01</v>
      </c>
      <c r="AH196" s="889">
        <v>0.5</v>
      </c>
      <c r="AI196" s="887">
        <v>0.49</v>
      </c>
      <c r="AJ196" s="886" t="s">
        <v>666</v>
      </c>
      <c r="AK196" s="886" t="s">
        <v>665</v>
      </c>
      <c r="AL196" s="888">
        <v>0</v>
      </c>
      <c r="AM196" s="886" t="s">
        <v>757</v>
      </c>
      <c r="AN196" s="886" t="s">
        <v>756</v>
      </c>
      <c r="AO196" s="888">
        <v>0.01</v>
      </c>
      <c r="AP196" s="889">
        <v>0.5</v>
      </c>
      <c r="AQ196" s="887">
        <v>0.49</v>
      </c>
      <c r="AR196" s="718" t="s">
        <v>666</v>
      </c>
      <c r="AS196" s="891" t="s">
        <v>665</v>
      </c>
      <c r="AT196" s="888">
        <v>0</v>
      </c>
      <c r="AU196" s="891" t="s">
        <v>757</v>
      </c>
      <c r="AV196" s="891" t="s">
        <v>756</v>
      </c>
      <c r="AW196" s="888">
        <v>0.01</v>
      </c>
      <c r="AX196" s="889">
        <v>0.5</v>
      </c>
      <c r="AY196" s="893">
        <v>0.49</v>
      </c>
      <c r="AZ196" s="894" t="s">
        <v>666</v>
      </c>
      <c r="BA196" s="894" t="s">
        <v>665</v>
      </c>
      <c r="BB196" s="893">
        <v>0</v>
      </c>
      <c r="BC196" s="894" t="s">
        <v>757</v>
      </c>
      <c r="BD196" s="894" t="s">
        <v>756</v>
      </c>
      <c r="BE196" s="893">
        <v>0.01</v>
      </c>
      <c r="BF196" s="1159">
        <f t="shared" si="9"/>
        <v>0.5</v>
      </c>
      <c r="BG196" s="1158"/>
      <c r="BH196" s="888">
        <v>0.49</v>
      </c>
      <c r="BI196" s="237" t="s">
        <v>666</v>
      </c>
      <c r="BJ196" s="197" t="s">
        <v>665</v>
      </c>
      <c r="BK196" s="888">
        <v>0</v>
      </c>
      <c r="BL196" s="237" t="s">
        <v>757</v>
      </c>
      <c r="BM196" s="886" t="s">
        <v>756</v>
      </c>
      <c r="BN196" s="888">
        <v>0.01</v>
      </c>
      <c r="BO196" s="1163">
        <f t="shared" si="10"/>
        <v>0.5</v>
      </c>
      <c r="BP196" s="888">
        <v>0.49</v>
      </c>
      <c r="BQ196" s="237" t="s">
        <v>666</v>
      </c>
      <c r="BR196" s="197" t="s">
        <v>665</v>
      </c>
      <c r="BS196" s="888">
        <v>0</v>
      </c>
      <c r="BT196" s="237" t="s">
        <v>757</v>
      </c>
      <c r="BU196" s="886" t="s">
        <v>756</v>
      </c>
      <c r="BV196" s="888">
        <v>0.01</v>
      </c>
      <c r="BW196" s="1163">
        <f t="shared" si="11"/>
        <v>0.5</v>
      </c>
      <c r="BX196" s="206"/>
      <c r="BY196" s="1235" t="str">
        <f>IF(VLOOKUP($A196,'EZ list'!$B$4:$H$460,4,FALSE)="","","Yes")</f>
        <v>Yes</v>
      </c>
      <c r="BZ196" s="1236" t="s">
        <v>914</v>
      </c>
      <c r="CA196" s="1229">
        <v>0.63900000000000001</v>
      </c>
      <c r="CB196" s="1205" t="s">
        <v>1006</v>
      </c>
      <c r="CC196" s="1205" t="s">
        <v>666</v>
      </c>
      <c r="CD196" s="1205" t="s">
        <v>665</v>
      </c>
      <c r="CE196" s="1205">
        <v>0</v>
      </c>
      <c r="CF196" s="1205" t="s">
        <v>757</v>
      </c>
      <c r="CG196" s="1205" t="s">
        <v>756</v>
      </c>
      <c r="CH196" s="1205">
        <v>0.01</v>
      </c>
      <c r="CI196" s="1161"/>
    </row>
    <row r="197" spans="1:87" s="197" customFormat="1" ht="15.75" customHeight="1" x14ac:dyDescent="0.25">
      <c r="A197" s="886" t="s">
        <v>460</v>
      </c>
      <c r="B197" s="886" t="s">
        <v>459</v>
      </c>
      <c r="C197" s="1459">
        <v>0.4</v>
      </c>
      <c r="D197" s="237" t="s">
        <v>671</v>
      </c>
      <c r="E197" s="886" t="s">
        <v>670</v>
      </c>
      <c r="F197" s="237">
        <v>0.09</v>
      </c>
      <c r="G197" s="886" t="s">
        <v>669</v>
      </c>
      <c r="H197" s="886" t="s">
        <v>668</v>
      </c>
      <c r="I197" s="237">
        <v>0.01</v>
      </c>
      <c r="J197" s="1460">
        <v>0.5</v>
      </c>
      <c r="K197" s="237">
        <v>0.4</v>
      </c>
      <c r="L197" s="237" t="s">
        <v>671</v>
      </c>
      <c r="M197" s="886" t="s">
        <v>670</v>
      </c>
      <c r="N197" s="237">
        <v>0.09</v>
      </c>
      <c r="O197" s="886" t="s">
        <v>669</v>
      </c>
      <c r="P197" s="886" t="s">
        <v>668</v>
      </c>
      <c r="Q197" s="237">
        <v>0.01</v>
      </c>
      <c r="R197" s="237">
        <v>0.5</v>
      </c>
      <c r="S197" s="887">
        <v>0.4</v>
      </c>
      <c r="T197" s="886" t="s">
        <v>671</v>
      </c>
      <c r="U197" s="886" t="s">
        <v>670</v>
      </c>
      <c r="V197" s="888">
        <v>0.09</v>
      </c>
      <c r="W197" s="886" t="s">
        <v>669</v>
      </c>
      <c r="X197" s="886" t="s">
        <v>668</v>
      </c>
      <c r="Y197" s="888">
        <v>0.01</v>
      </c>
      <c r="Z197" s="889">
        <v>0.5</v>
      </c>
      <c r="AA197" s="887">
        <v>0.4</v>
      </c>
      <c r="AB197" s="886" t="s">
        <v>671</v>
      </c>
      <c r="AC197" s="886" t="s">
        <v>670</v>
      </c>
      <c r="AD197" s="888">
        <v>0.09</v>
      </c>
      <c r="AE197" s="886" t="s">
        <v>669</v>
      </c>
      <c r="AF197" s="886" t="s">
        <v>668</v>
      </c>
      <c r="AG197" s="888">
        <v>0.01</v>
      </c>
      <c r="AH197" s="889">
        <v>0.5</v>
      </c>
      <c r="AI197" s="887">
        <v>0.4</v>
      </c>
      <c r="AJ197" s="886" t="s">
        <v>671</v>
      </c>
      <c r="AK197" s="886" t="s">
        <v>670</v>
      </c>
      <c r="AL197" s="888">
        <v>0.09</v>
      </c>
      <c r="AM197" s="886" t="s">
        <v>669</v>
      </c>
      <c r="AN197" s="886" t="s">
        <v>668</v>
      </c>
      <c r="AO197" s="888">
        <v>0.01</v>
      </c>
      <c r="AP197" s="889">
        <v>0.5</v>
      </c>
      <c r="AQ197" s="887">
        <v>0</v>
      </c>
      <c r="AR197" s="718" t="s">
        <v>671</v>
      </c>
      <c r="AS197" s="891" t="s">
        <v>670</v>
      </c>
      <c r="AT197" s="888">
        <v>0.74</v>
      </c>
      <c r="AU197" s="891" t="s">
        <v>669</v>
      </c>
      <c r="AV197" s="891" t="s">
        <v>668</v>
      </c>
      <c r="AW197" s="888">
        <v>0.01</v>
      </c>
      <c r="AX197" s="889">
        <v>0.75</v>
      </c>
      <c r="AY197" s="893">
        <v>0.4</v>
      </c>
      <c r="AZ197" s="894" t="s">
        <v>671</v>
      </c>
      <c r="BA197" s="894" t="s">
        <v>670</v>
      </c>
      <c r="BB197" s="893">
        <v>0.09</v>
      </c>
      <c r="BC197" s="894" t="s">
        <v>669</v>
      </c>
      <c r="BD197" s="894" t="s">
        <v>668</v>
      </c>
      <c r="BE197" s="893">
        <v>0.01</v>
      </c>
      <c r="BF197" s="1159">
        <f t="shared" si="9"/>
        <v>0.5</v>
      </c>
      <c r="BG197" s="1158"/>
      <c r="BH197" s="888">
        <v>0.4</v>
      </c>
      <c r="BI197" s="237" t="s">
        <v>671</v>
      </c>
      <c r="BJ197" s="197" t="s">
        <v>670</v>
      </c>
      <c r="BK197" s="888">
        <v>0.09</v>
      </c>
      <c r="BL197" s="237" t="s">
        <v>669</v>
      </c>
      <c r="BM197" s="886" t="s">
        <v>668</v>
      </c>
      <c r="BN197" s="888">
        <v>0.01</v>
      </c>
      <c r="BO197" s="1163">
        <f t="shared" si="10"/>
        <v>0.5</v>
      </c>
      <c r="BP197" s="888">
        <v>0.4</v>
      </c>
      <c r="BQ197" s="237" t="s">
        <v>671</v>
      </c>
      <c r="BR197" s="197" t="s">
        <v>670</v>
      </c>
      <c r="BS197" s="888">
        <v>0.09</v>
      </c>
      <c r="BT197" s="237" t="s">
        <v>669</v>
      </c>
      <c r="BU197" s="886" t="s">
        <v>668</v>
      </c>
      <c r="BV197" s="888">
        <v>0.01</v>
      </c>
      <c r="BW197" s="1163">
        <f t="shared" si="11"/>
        <v>0.5</v>
      </c>
      <c r="BX197" s="206"/>
      <c r="BY197" s="1235" t="str">
        <f>IF(VLOOKUP($A197,'EZ list'!$B$4:$H$460,4,FALSE)="","","Yes")</f>
        <v/>
      </c>
      <c r="BZ197" s="1236" t="s">
        <v>913</v>
      </c>
      <c r="CA197" s="1229">
        <v>0.68899999999999995</v>
      </c>
      <c r="CB197" s="1205" t="s">
        <v>1006</v>
      </c>
      <c r="CC197" s="1205" t="s">
        <v>671</v>
      </c>
      <c r="CD197" s="1205" t="s">
        <v>670</v>
      </c>
      <c r="CE197" s="1205">
        <v>0.59</v>
      </c>
      <c r="CF197" s="1205" t="s">
        <v>669</v>
      </c>
      <c r="CG197" s="1205" t="s">
        <v>668</v>
      </c>
      <c r="CH197" s="1205">
        <v>0.01</v>
      </c>
      <c r="CI197" s="1161"/>
    </row>
    <row r="198" spans="1:87" s="197" customFormat="1" ht="15.75" customHeight="1" x14ac:dyDescent="0.25">
      <c r="A198" s="886" t="s">
        <v>462</v>
      </c>
      <c r="B198" s="886" t="s">
        <v>785</v>
      </c>
      <c r="C198" s="1459">
        <v>0.4</v>
      </c>
      <c r="D198" s="237" t="s">
        <v>688</v>
      </c>
      <c r="E198" s="886" t="s">
        <v>687</v>
      </c>
      <c r="F198" s="237">
        <v>0.1</v>
      </c>
      <c r="G198" s="886" t="s">
        <v>666</v>
      </c>
      <c r="H198" s="886" t="s">
        <v>678</v>
      </c>
      <c r="I198" s="237">
        <v>0</v>
      </c>
      <c r="J198" s="1460">
        <v>0.5</v>
      </c>
      <c r="K198" s="237">
        <v>0.4</v>
      </c>
      <c r="L198" s="237" t="s">
        <v>688</v>
      </c>
      <c r="M198" s="886" t="s">
        <v>687</v>
      </c>
      <c r="N198" s="237">
        <v>0.1</v>
      </c>
      <c r="O198" s="886" t="s">
        <v>666</v>
      </c>
      <c r="P198" s="886" t="s">
        <v>678</v>
      </c>
      <c r="Q198" s="237">
        <v>0</v>
      </c>
      <c r="R198" s="237">
        <v>0.5</v>
      </c>
      <c r="S198" s="887">
        <v>0.4</v>
      </c>
      <c r="T198" s="886" t="s">
        <v>688</v>
      </c>
      <c r="U198" s="886" t="s">
        <v>687</v>
      </c>
      <c r="V198" s="888">
        <v>0.1</v>
      </c>
      <c r="W198" s="886" t="s">
        <v>666</v>
      </c>
      <c r="X198" s="886" t="s">
        <v>678</v>
      </c>
      <c r="Y198" s="888">
        <v>0</v>
      </c>
      <c r="Z198" s="889">
        <v>0.5</v>
      </c>
      <c r="AA198" s="887">
        <v>0.4</v>
      </c>
      <c r="AB198" s="886" t="s">
        <v>688</v>
      </c>
      <c r="AC198" s="886" t="s">
        <v>687</v>
      </c>
      <c r="AD198" s="888">
        <v>0.1</v>
      </c>
      <c r="AE198" s="886" t="s">
        <v>666</v>
      </c>
      <c r="AF198" s="886" t="s">
        <v>678</v>
      </c>
      <c r="AG198" s="888">
        <v>0</v>
      </c>
      <c r="AH198" s="889">
        <v>0.5</v>
      </c>
      <c r="AI198" s="887">
        <v>0.4</v>
      </c>
      <c r="AJ198" s="886" t="s">
        <v>688</v>
      </c>
      <c r="AK198" s="886" t="s">
        <v>687</v>
      </c>
      <c r="AL198" s="888">
        <v>0.1</v>
      </c>
      <c r="AM198" s="886" t="s">
        <v>666</v>
      </c>
      <c r="AN198" s="886" t="s">
        <v>678</v>
      </c>
      <c r="AO198" s="888">
        <v>0</v>
      </c>
      <c r="AP198" s="889">
        <v>0.5</v>
      </c>
      <c r="AQ198" s="887">
        <v>0.4</v>
      </c>
      <c r="AR198" s="718" t="s">
        <v>688</v>
      </c>
      <c r="AS198" s="891" t="s">
        <v>687</v>
      </c>
      <c r="AT198" s="888">
        <v>0.1</v>
      </c>
      <c r="AU198" s="891" t="s">
        <v>666</v>
      </c>
      <c r="AV198" s="891" t="s">
        <v>678</v>
      </c>
      <c r="AW198" s="888">
        <v>0</v>
      </c>
      <c r="AX198" s="889">
        <v>0.5</v>
      </c>
      <c r="AY198" s="893">
        <v>0.3</v>
      </c>
      <c r="AZ198" s="894" t="s">
        <v>688</v>
      </c>
      <c r="BA198" s="894" t="s">
        <v>687</v>
      </c>
      <c r="BB198" s="893">
        <v>0.7</v>
      </c>
      <c r="BC198" s="894" t="s">
        <v>666</v>
      </c>
      <c r="BD198" s="894" t="s">
        <v>678</v>
      </c>
      <c r="BE198" s="893">
        <v>0</v>
      </c>
      <c r="BF198" s="1159">
        <f t="shared" si="9"/>
        <v>1</v>
      </c>
      <c r="BG198" s="1158"/>
      <c r="BH198" s="888">
        <v>0.4</v>
      </c>
      <c r="BI198" s="237" t="s">
        <v>688</v>
      </c>
      <c r="BJ198" s="197" t="s">
        <v>687</v>
      </c>
      <c r="BK198" s="888">
        <v>0.1</v>
      </c>
      <c r="BL198" s="237" t="s">
        <v>666</v>
      </c>
      <c r="BM198" s="886" t="s">
        <v>678</v>
      </c>
      <c r="BN198" s="888">
        <v>0</v>
      </c>
      <c r="BO198" s="1163">
        <f t="shared" si="10"/>
        <v>0.5</v>
      </c>
      <c r="BP198" s="888">
        <v>0.4</v>
      </c>
      <c r="BQ198" s="237" t="s">
        <v>688</v>
      </c>
      <c r="BR198" s="197" t="s">
        <v>687</v>
      </c>
      <c r="BS198" s="888">
        <v>0.1</v>
      </c>
      <c r="BT198" s="237" t="s">
        <v>666</v>
      </c>
      <c r="BU198" s="886" t="s">
        <v>678</v>
      </c>
      <c r="BV198" s="888">
        <v>0</v>
      </c>
      <c r="BW198" s="1163">
        <f t="shared" si="11"/>
        <v>0.5</v>
      </c>
      <c r="BX198" s="206"/>
      <c r="BY198" s="1235" t="str">
        <f>IF(VLOOKUP($A198,'EZ list'!$B$4:$H$460,4,FALSE)="","","Yes")</f>
        <v/>
      </c>
      <c r="BZ198" s="1236" t="s">
        <v>913</v>
      </c>
      <c r="CA198" s="1229">
        <v>0.70699999999999996</v>
      </c>
      <c r="CB198" s="1205" t="s">
        <v>1006</v>
      </c>
      <c r="CC198" s="1205" t="s">
        <v>688</v>
      </c>
      <c r="CD198" s="1205" t="s">
        <v>687</v>
      </c>
      <c r="CE198" s="1205">
        <v>0.6</v>
      </c>
      <c r="CF198" s="1205" t="s">
        <v>666</v>
      </c>
      <c r="CG198" s="1205" t="s">
        <v>678</v>
      </c>
      <c r="CH198" s="1205">
        <v>0</v>
      </c>
      <c r="CI198" s="1161"/>
    </row>
    <row r="199" spans="1:87" s="197" customFormat="1" ht="15" x14ac:dyDescent="0.25">
      <c r="A199" s="886" t="s">
        <v>464</v>
      </c>
      <c r="B199" s="886" t="s">
        <v>463</v>
      </c>
      <c r="C199" s="1459">
        <v>0.4</v>
      </c>
      <c r="D199" s="237" t="s">
        <v>675</v>
      </c>
      <c r="E199" s="886" t="s">
        <v>674</v>
      </c>
      <c r="F199" s="237">
        <v>0.09</v>
      </c>
      <c r="G199" s="886" t="s">
        <v>673</v>
      </c>
      <c r="H199" s="886" t="s">
        <v>672</v>
      </c>
      <c r="I199" s="237">
        <v>0.01</v>
      </c>
      <c r="J199" s="1460">
        <v>0.5</v>
      </c>
      <c r="K199" s="237">
        <v>0.4</v>
      </c>
      <c r="L199" s="237" t="s">
        <v>675</v>
      </c>
      <c r="M199" s="886" t="s">
        <v>674</v>
      </c>
      <c r="N199" s="237">
        <v>0.09</v>
      </c>
      <c r="O199" s="886" t="s">
        <v>673</v>
      </c>
      <c r="P199" s="886" t="s">
        <v>672</v>
      </c>
      <c r="Q199" s="237">
        <v>0.01</v>
      </c>
      <c r="R199" s="237">
        <v>0.5</v>
      </c>
      <c r="S199" s="887">
        <v>0.4</v>
      </c>
      <c r="T199" s="886" t="s">
        <v>675</v>
      </c>
      <c r="U199" s="886" t="s">
        <v>674</v>
      </c>
      <c r="V199" s="888">
        <v>0.09</v>
      </c>
      <c r="W199" s="886" t="s">
        <v>673</v>
      </c>
      <c r="X199" s="886" t="s">
        <v>672</v>
      </c>
      <c r="Y199" s="888">
        <v>0.01</v>
      </c>
      <c r="Z199" s="889">
        <v>0.5</v>
      </c>
      <c r="AA199" s="887">
        <v>0.4</v>
      </c>
      <c r="AB199" s="886" t="s">
        <v>675</v>
      </c>
      <c r="AC199" s="886" t="s">
        <v>674</v>
      </c>
      <c r="AD199" s="888">
        <v>0.09</v>
      </c>
      <c r="AE199" s="886" t="s">
        <v>673</v>
      </c>
      <c r="AF199" s="886" t="s">
        <v>672</v>
      </c>
      <c r="AG199" s="888">
        <v>0.01</v>
      </c>
      <c r="AH199" s="889">
        <v>0.5</v>
      </c>
      <c r="AI199" s="887">
        <v>0.4</v>
      </c>
      <c r="AJ199" s="886" t="s">
        <v>675</v>
      </c>
      <c r="AK199" s="886" t="s">
        <v>674</v>
      </c>
      <c r="AL199" s="888">
        <v>0.09</v>
      </c>
      <c r="AM199" s="886" t="s">
        <v>673</v>
      </c>
      <c r="AN199" s="886" t="s">
        <v>672</v>
      </c>
      <c r="AO199" s="888">
        <v>0.01</v>
      </c>
      <c r="AP199" s="889">
        <v>0.5</v>
      </c>
      <c r="AQ199" s="887">
        <v>0.56000000000000005</v>
      </c>
      <c r="AR199" s="718" t="s">
        <v>675</v>
      </c>
      <c r="AS199" s="891" t="s">
        <v>674</v>
      </c>
      <c r="AT199" s="888">
        <v>0.17499999999999999</v>
      </c>
      <c r="AU199" s="891" t="s">
        <v>673</v>
      </c>
      <c r="AV199" s="891" t="s">
        <v>672</v>
      </c>
      <c r="AW199" s="888">
        <v>1.4999999999999999E-2</v>
      </c>
      <c r="AX199" s="889">
        <v>0.75000000000000011</v>
      </c>
      <c r="AY199" s="893">
        <v>0.4</v>
      </c>
      <c r="AZ199" s="894" t="s">
        <v>675</v>
      </c>
      <c r="BA199" s="894" t="s">
        <v>674</v>
      </c>
      <c r="BB199" s="893">
        <v>0.09</v>
      </c>
      <c r="BC199" s="894" t="s">
        <v>673</v>
      </c>
      <c r="BD199" s="894" t="s">
        <v>672</v>
      </c>
      <c r="BE199" s="893">
        <v>0.01</v>
      </c>
      <c r="BF199" s="1159">
        <f t="shared" si="9"/>
        <v>0.5</v>
      </c>
      <c r="BG199" s="1158"/>
      <c r="BH199" s="888">
        <v>0.4</v>
      </c>
      <c r="BI199" s="237" t="s">
        <v>675</v>
      </c>
      <c r="BJ199" s="197" t="s">
        <v>674</v>
      </c>
      <c r="BK199" s="888">
        <v>0.09</v>
      </c>
      <c r="BL199" s="237" t="s">
        <v>673</v>
      </c>
      <c r="BM199" s="886" t="s">
        <v>672</v>
      </c>
      <c r="BN199" s="888">
        <v>0.01</v>
      </c>
      <c r="BO199" s="1163">
        <f t="shared" si="10"/>
        <v>0.5</v>
      </c>
      <c r="BP199" s="888">
        <v>0.4</v>
      </c>
      <c r="BQ199" s="237" t="s">
        <v>675</v>
      </c>
      <c r="BR199" s="197" t="s">
        <v>674</v>
      </c>
      <c r="BS199" s="888">
        <v>0.09</v>
      </c>
      <c r="BT199" s="237" t="s">
        <v>673</v>
      </c>
      <c r="BU199" s="886" t="s">
        <v>672</v>
      </c>
      <c r="BV199" s="888">
        <v>0.01</v>
      </c>
      <c r="BW199" s="1163">
        <f t="shared" si="11"/>
        <v>0.5</v>
      </c>
      <c r="BX199" s="206"/>
      <c r="BY199" s="1235" t="str">
        <f>IF(VLOOKUP($A199,'EZ list'!$B$4:$H$460,4,FALSE)="","","Yes")</f>
        <v>Yes</v>
      </c>
      <c r="BZ199" s="1236" t="s">
        <v>913</v>
      </c>
      <c r="CA199" s="1229">
        <v>0.66400000000000003</v>
      </c>
      <c r="CB199" s="1205" t="s">
        <v>914</v>
      </c>
      <c r="CC199" s="1205" t="s">
        <v>675</v>
      </c>
      <c r="CD199" s="1205" t="s">
        <v>674</v>
      </c>
      <c r="CE199" s="1205">
        <v>0.59</v>
      </c>
      <c r="CF199" s="1205" t="s">
        <v>673</v>
      </c>
      <c r="CG199" s="1205" t="s">
        <v>672</v>
      </c>
      <c r="CH199" s="1205">
        <v>0.01</v>
      </c>
      <c r="CI199" s="1161"/>
    </row>
    <row r="200" spans="1:87" s="197" customFormat="1" ht="15.75" customHeight="1" x14ac:dyDescent="0.25">
      <c r="A200" s="886" t="s">
        <v>466</v>
      </c>
      <c r="B200" s="886" t="s">
        <v>5536</v>
      </c>
      <c r="C200" s="1459">
        <v>0.3</v>
      </c>
      <c r="D200" s="237" t="s">
        <v>704</v>
      </c>
      <c r="E200" s="886" t="s">
        <v>703</v>
      </c>
      <c r="F200" s="237">
        <v>0.37</v>
      </c>
      <c r="G200" s="886" t="s">
        <v>666</v>
      </c>
      <c r="H200" s="886" t="s">
        <v>666</v>
      </c>
      <c r="I200" s="237">
        <v>0</v>
      </c>
      <c r="J200" s="1460">
        <v>0.66999999999999993</v>
      </c>
      <c r="K200" s="237">
        <v>0.3</v>
      </c>
      <c r="L200" s="237" t="s">
        <v>704</v>
      </c>
      <c r="M200" s="886" t="s">
        <v>703</v>
      </c>
      <c r="N200" s="237">
        <v>0.37</v>
      </c>
      <c r="O200" s="886" t="s">
        <v>666</v>
      </c>
      <c r="P200" s="886" t="s">
        <v>666</v>
      </c>
      <c r="Q200" s="237">
        <v>0</v>
      </c>
      <c r="R200" s="237">
        <v>0.66999999999999993</v>
      </c>
      <c r="S200" s="887">
        <v>0.3</v>
      </c>
      <c r="T200" s="886" t="s">
        <v>704</v>
      </c>
      <c r="U200" s="886" t="s">
        <v>703</v>
      </c>
      <c r="V200" s="888">
        <v>0.37</v>
      </c>
      <c r="W200" s="886" t="s">
        <v>666</v>
      </c>
      <c r="X200" s="886" t="s">
        <v>666</v>
      </c>
      <c r="Y200" s="888">
        <v>0</v>
      </c>
      <c r="Z200" s="889">
        <v>0.66999999999999993</v>
      </c>
      <c r="AA200" s="887">
        <v>0.3</v>
      </c>
      <c r="AB200" s="886" t="s">
        <v>704</v>
      </c>
      <c r="AC200" s="886" t="s">
        <v>703</v>
      </c>
      <c r="AD200" s="888">
        <v>0.37</v>
      </c>
      <c r="AE200" s="886" t="s">
        <v>666</v>
      </c>
      <c r="AF200" s="886" t="s">
        <v>666</v>
      </c>
      <c r="AG200" s="888">
        <v>0</v>
      </c>
      <c r="AH200" s="889">
        <v>0.66999999999999993</v>
      </c>
      <c r="AI200" s="887">
        <v>0.3</v>
      </c>
      <c r="AJ200" s="886" t="s">
        <v>704</v>
      </c>
      <c r="AK200" s="886" t="s">
        <v>703</v>
      </c>
      <c r="AL200" s="888">
        <v>0.37</v>
      </c>
      <c r="AM200" s="886" t="s">
        <v>666</v>
      </c>
      <c r="AN200" s="886" t="s">
        <v>666</v>
      </c>
      <c r="AO200" s="888">
        <v>0</v>
      </c>
      <c r="AP200" s="889">
        <v>0.66999999999999993</v>
      </c>
      <c r="AQ200" s="887">
        <v>0.48</v>
      </c>
      <c r="AR200" s="718" t="s">
        <v>704</v>
      </c>
      <c r="AS200" s="891" t="s">
        <v>703</v>
      </c>
      <c r="AT200" s="888">
        <v>0.27</v>
      </c>
      <c r="AU200" s="891" t="s">
        <v>666</v>
      </c>
      <c r="AV200" s="891" t="s">
        <v>666</v>
      </c>
      <c r="AW200" s="888">
        <v>0</v>
      </c>
      <c r="AX200" s="889">
        <v>0.75</v>
      </c>
      <c r="AY200" s="893">
        <v>0.64</v>
      </c>
      <c r="AZ200" s="894" t="s">
        <v>704</v>
      </c>
      <c r="BA200" s="894" t="s">
        <v>703</v>
      </c>
      <c r="BB200" s="893">
        <v>0.36</v>
      </c>
      <c r="BC200" s="894" t="s">
        <v>666</v>
      </c>
      <c r="BD200" s="894" t="s">
        <v>666</v>
      </c>
      <c r="BE200" s="893">
        <v>0</v>
      </c>
      <c r="BF200" s="1159">
        <f>+AY200+BB200+BE200</f>
        <v>1</v>
      </c>
      <c r="BG200" s="1158"/>
      <c r="BH200" s="888">
        <v>0.3</v>
      </c>
      <c r="BI200" s="237" t="s">
        <v>704</v>
      </c>
      <c r="BJ200" s="197" t="s">
        <v>703</v>
      </c>
      <c r="BK200" s="888">
        <v>0.37</v>
      </c>
      <c r="BL200" s="237" t="s">
        <v>666</v>
      </c>
      <c r="BM200" s="886" t="s">
        <v>666</v>
      </c>
      <c r="BN200" s="888">
        <v>0</v>
      </c>
      <c r="BO200" s="1163">
        <f>+BH200+BK200+BN200</f>
        <v>0.66999999999999993</v>
      </c>
      <c r="BP200" s="888">
        <v>0.3</v>
      </c>
      <c r="BQ200" s="237" t="s">
        <v>704</v>
      </c>
      <c r="BR200" s="197" t="s">
        <v>703</v>
      </c>
      <c r="BS200" s="888">
        <v>0.2</v>
      </c>
      <c r="BT200" s="237" t="s">
        <v>666</v>
      </c>
      <c r="BU200" s="886" t="s">
        <v>666</v>
      </c>
      <c r="BV200" s="888">
        <v>0</v>
      </c>
      <c r="BW200" s="1163">
        <f>+BP200+BS200+BV200</f>
        <v>0.5</v>
      </c>
      <c r="BX200" s="206"/>
      <c r="BY200" s="1235" t="str">
        <f>IF(VLOOKUP($A200,'EZ list'!$B$4:$H$460,4,FALSE)="","","Yes")</f>
        <v/>
      </c>
      <c r="BZ200" s="1236" t="s">
        <v>914</v>
      </c>
      <c r="CA200" s="1229">
        <v>0.76900000000000002</v>
      </c>
      <c r="CB200" s="1205" t="s">
        <v>1006</v>
      </c>
      <c r="CC200" s="1205" t="s">
        <v>704</v>
      </c>
      <c r="CD200" s="1205" t="s">
        <v>703</v>
      </c>
      <c r="CE200" s="1205">
        <v>0.2</v>
      </c>
      <c r="CF200" s="1205" t="s">
        <v>666</v>
      </c>
      <c r="CG200" s="1205" t="s">
        <v>666</v>
      </c>
      <c r="CH200" s="1205">
        <v>0</v>
      </c>
      <c r="CI200" s="1161"/>
    </row>
    <row r="201" spans="1:87" s="197" customFormat="1" ht="15.75" customHeight="1" x14ac:dyDescent="0.25">
      <c r="A201" s="886" t="s">
        <v>468</v>
      </c>
      <c r="B201" s="886" t="s">
        <v>467</v>
      </c>
      <c r="C201" s="1459">
        <v>0.99</v>
      </c>
      <c r="D201" s="237" t="s">
        <v>666</v>
      </c>
      <c r="E201" s="886" t="s">
        <v>683</v>
      </c>
      <c r="F201" s="237">
        <v>0</v>
      </c>
      <c r="G201" s="886" t="s">
        <v>1284</v>
      </c>
      <c r="H201" s="886" t="s">
        <v>1270</v>
      </c>
      <c r="I201" s="237">
        <v>0.01</v>
      </c>
      <c r="J201" s="1460">
        <v>1</v>
      </c>
      <c r="K201" s="237">
        <v>0.99</v>
      </c>
      <c r="L201" s="237" t="s">
        <v>666</v>
      </c>
      <c r="M201" s="886" t="s">
        <v>683</v>
      </c>
      <c r="N201" s="237">
        <v>0</v>
      </c>
      <c r="O201" s="886" t="s">
        <v>1284</v>
      </c>
      <c r="P201" s="886" t="s">
        <v>1270</v>
      </c>
      <c r="Q201" s="237">
        <v>0.01</v>
      </c>
      <c r="R201" s="237">
        <v>1</v>
      </c>
      <c r="S201" s="887">
        <v>0.99</v>
      </c>
      <c r="T201" s="886" t="s">
        <v>666</v>
      </c>
      <c r="U201" s="886" t="s">
        <v>683</v>
      </c>
      <c r="V201" s="888">
        <v>0</v>
      </c>
      <c r="W201" s="886" t="s">
        <v>1284</v>
      </c>
      <c r="X201" s="886" t="s">
        <v>1270</v>
      </c>
      <c r="Y201" s="888">
        <v>0.01</v>
      </c>
      <c r="Z201" s="889">
        <v>1</v>
      </c>
      <c r="AA201" s="887">
        <v>0.99</v>
      </c>
      <c r="AB201" s="886" t="s">
        <v>666</v>
      </c>
      <c r="AC201" s="886" t="s">
        <v>683</v>
      </c>
      <c r="AD201" s="888">
        <v>0</v>
      </c>
      <c r="AE201" s="886" t="s">
        <v>1284</v>
      </c>
      <c r="AF201" s="886" t="s">
        <v>1270</v>
      </c>
      <c r="AG201" s="888">
        <v>0.01</v>
      </c>
      <c r="AH201" s="889">
        <v>1</v>
      </c>
      <c r="AI201" s="887">
        <v>0.99</v>
      </c>
      <c r="AJ201" s="886" t="s">
        <v>666</v>
      </c>
      <c r="AK201" s="886" t="s">
        <v>683</v>
      </c>
      <c r="AL201" s="888">
        <v>0</v>
      </c>
      <c r="AM201" s="886" t="s">
        <v>1284</v>
      </c>
      <c r="AN201" s="886" t="s">
        <v>1270</v>
      </c>
      <c r="AO201" s="888">
        <v>0.01</v>
      </c>
      <c r="AP201" s="889">
        <v>1</v>
      </c>
      <c r="AQ201" s="887">
        <v>0.99</v>
      </c>
      <c r="AR201" s="718" t="s">
        <v>666</v>
      </c>
      <c r="AS201" s="891" t="s">
        <v>683</v>
      </c>
      <c r="AT201" s="888">
        <v>0</v>
      </c>
      <c r="AU201" s="891" t="s">
        <v>1284</v>
      </c>
      <c r="AV201" s="891" t="s">
        <v>1270</v>
      </c>
      <c r="AW201" s="888">
        <v>0.01</v>
      </c>
      <c r="AX201" s="889">
        <v>1</v>
      </c>
      <c r="AY201" s="893">
        <v>0.99</v>
      </c>
      <c r="AZ201" s="894" t="s">
        <v>666</v>
      </c>
      <c r="BA201" s="894" t="s">
        <v>683</v>
      </c>
      <c r="BB201" s="893">
        <v>0</v>
      </c>
      <c r="BC201" s="894" t="s">
        <v>699</v>
      </c>
      <c r="BD201" s="894" t="s">
        <v>698</v>
      </c>
      <c r="BE201" s="893">
        <v>0.01</v>
      </c>
      <c r="BF201" s="1159">
        <f t="shared" si="9"/>
        <v>1</v>
      </c>
      <c r="BG201" s="1158"/>
      <c r="BH201" s="888">
        <v>0.99</v>
      </c>
      <c r="BI201" s="237" t="s">
        <v>666</v>
      </c>
      <c r="BJ201" s="197" t="s">
        <v>683</v>
      </c>
      <c r="BK201" s="888">
        <v>0</v>
      </c>
      <c r="BL201" s="237" t="s">
        <v>699</v>
      </c>
      <c r="BM201" s="886" t="s">
        <v>698</v>
      </c>
      <c r="BN201" s="888">
        <v>0.01</v>
      </c>
      <c r="BO201" s="1163">
        <f t="shared" si="10"/>
        <v>1</v>
      </c>
      <c r="BP201" s="888">
        <v>0.49</v>
      </c>
      <c r="BQ201" s="237" t="s">
        <v>666</v>
      </c>
      <c r="BR201" s="197" t="s">
        <v>683</v>
      </c>
      <c r="BS201" s="888">
        <v>0</v>
      </c>
      <c r="BT201" s="237" t="s">
        <v>699</v>
      </c>
      <c r="BU201" s="886" t="s">
        <v>698</v>
      </c>
      <c r="BV201" s="888">
        <v>0.01</v>
      </c>
      <c r="BW201" s="1163">
        <f t="shared" si="11"/>
        <v>0.5</v>
      </c>
      <c r="BX201" s="206"/>
      <c r="BY201" s="1235" t="str">
        <f>IF(VLOOKUP($A201,'EZ list'!$B$4:$H$460,4,FALSE)="","","Yes")</f>
        <v>Yes</v>
      </c>
      <c r="BZ201" s="1236" t="s">
        <v>914</v>
      </c>
      <c r="CA201" s="1229">
        <v>0.65300000000000002</v>
      </c>
      <c r="CB201" s="1205" t="s">
        <v>1006</v>
      </c>
      <c r="CC201" s="1205" t="s">
        <v>666</v>
      </c>
      <c r="CD201" s="1205" t="s">
        <v>683</v>
      </c>
      <c r="CE201" s="1205">
        <v>0</v>
      </c>
      <c r="CF201" s="1205" t="s">
        <v>699</v>
      </c>
      <c r="CG201" s="1205" t="s">
        <v>698</v>
      </c>
      <c r="CH201" s="1205">
        <v>0.01</v>
      </c>
      <c r="CI201" s="1161"/>
    </row>
    <row r="202" spans="1:87" s="197" customFormat="1" ht="15.75" customHeight="1" x14ac:dyDescent="0.25">
      <c r="A202" s="886" t="s">
        <v>470</v>
      </c>
      <c r="B202" s="886" t="s">
        <v>469</v>
      </c>
      <c r="C202" s="1459">
        <v>0.4</v>
      </c>
      <c r="D202" s="237" t="s">
        <v>735</v>
      </c>
      <c r="E202" s="886" t="s">
        <v>734</v>
      </c>
      <c r="F202" s="237">
        <v>0.09</v>
      </c>
      <c r="G202" s="886" t="s">
        <v>733</v>
      </c>
      <c r="H202" s="886" t="s">
        <v>1269</v>
      </c>
      <c r="I202" s="237">
        <v>0.01</v>
      </c>
      <c r="J202" s="1460">
        <v>0.5</v>
      </c>
      <c r="K202" s="237">
        <v>0.4</v>
      </c>
      <c r="L202" s="237" t="s">
        <v>735</v>
      </c>
      <c r="M202" s="886" t="s">
        <v>734</v>
      </c>
      <c r="N202" s="237">
        <v>0.09</v>
      </c>
      <c r="O202" s="886" t="s">
        <v>733</v>
      </c>
      <c r="P202" s="886" t="s">
        <v>1269</v>
      </c>
      <c r="Q202" s="237">
        <v>0.01</v>
      </c>
      <c r="R202" s="237">
        <v>0.5</v>
      </c>
      <c r="S202" s="887">
        <v>0.4</v>
      </c>
      <c r="T202" s="886" t="s">
        <v>735</v>
      </c>
      <c r="U202" s="886" t="s">
        <v>734</v>
      </c>
      <c r="V202" s="888">
        <v>0.09</v>
      </c>
      <c r="W202" s="886" t="s">
        <v>733</v>
      </c>
      <c r="X202" s="886" t="s">
        <v>1269</v>
      </c>
      <c r="Y202" s="888">
        <v>0.01</v>
      </c>
      <c r="Z202" s="889">
        <v>0.5</v>
      </c>
      <c r="AA202" s="887">
        <v>0.4</v>
      </c>
      <c r="AB202" s="886" t="s">
        <v>735</v>
      </c>
      <c r="AC202" s="886" t="s">
        <v>734</v>
      </c>
      <c r="AD202" s="888">
        <v>0.09</v>
      </c>
      <c r="AE202" s="886" t="s">
        <v>733</v>
      </c>
      <c r="AF202" s="886" t="s">
        <v>1269</v>
      </c>
      <c r="AG202" s="888">
        <v>0.01</v>
      </c>
      <c r="AH202" s="889">
        <v>0.5</v>
      </c>
      <c r="AI202" s="887">
        <v>0.4</v>
      </c>
      <c r="AJ202" s="886" t="s">
        <v>735</v>
      </c>
      <c r="AK202" s="886" t="s">
        <v>734</v>
      </c>
      <c r="AL202" s="888">
        <v>0.09</v>
      </c>
      <c r="AM202" s="886" t="s">
        <v>733</v>
      </c>
      <c r="AN202" s="886" t="s">
        <v>1269</v>
      </c>
      <c r="AO202" s="888">
        <v>0.01</v>
      </c>
      <c r="AP202" s="889">
        <v>0.5</v>
      </c>
      <c r="AQ202" s="887">
        <v>0.4</v>
      </c>
      <c r="AR202" s="718" t="s">
        <v>735</v>
      </c>
      <c r="AS202" s="891" t="s">
        <v>734</v>
      </c>
      <c r="AT202" s="888">
        <v>0.09</v>
      </c>
      <c r="AU202" s="891" t="s">
        <v>733</v>
      </c>
      <c r="AV202" s="891" t="s">
        <v>1269</v>
      </c>
      <c r="AW202" s="888">
        <v>0.01</v>
      </c>
      <c r="AX202" s="889">
        <v>0.5</v>
      </c>
      <c r="AY202" s="893">
        <v>0.4</v>
      </c>
      <c r="AZ202" s="894" t="s">
        <v>735</v>
      </c>
      <c r="BA202" s="894" t="s">
        <v>734</v>
      </c>
      <c r="BB202" s="893">
        <v>0.09</v>
      </c>
      <c r="BC202" s="894" t="s">
        <v>733</v>
      </c>
      <c r="BD202" s="894" t="s">
        <v>732</v>
      </c>
      <c r="BE202" s="893">
        <v>0.01</v>
      </c>
      <c r="BF202" s="1159">
        <f t="shared" si="9"/>
        <v>0.5</v>
      </c>
      <c r="BG202" s="1158"/>
      <c r="BH202" s="888">
        <v>0.4</v>
      </c>
      <c r="BI202" s="237" t="s">
        <v>735</v>
      </c>
      <c r="BJ202" s="197" t="s">
        <v>734</v>
      </c>
      <c r="BK202" s="888">
        <v>0.09</v>
      </c>
      <c r="BL202" s="237" t="s">
        <v>733</v>
      </c>
      <c r="BM202" s="886" t="s">
        <v>732</v>
      </c>
      <c r="BN202" s="888">
        <v>0.01</v>
      </c>
      <c r="BO202" s="1163">
        <f t="shared" si="10"/>
        <v>0.5</v>
      </c>
      <c r="BP202" s="888">
        <v>0.4</v>
      </c>
      <c r="BQ202" s="237" t="s">
        <v>735</v>
      </c>
      <c r="BR202" s="197" t="s">
        <v>734</v>
      </c>
      <c r="BS202" s="888">
        <v>0.09</v>
      </c>
      <c r="BT202" s="237" t="s">
        <v>733</v>
      </c>
      <c r="BU202" s="886" t="s">
        <v>732</v>
      </c>
      <c r="BV202" s="888">
        <v>0.01</v>
      </c>
      <c r="BW202" s="1163">
        <f t="shared" si="11"/>
        <v>0.5</v>
      </c>
      <c r="BX202" s="206"/>
      <c r="BY202" s="1235" t="str">
        <f>IF(VLOOKUP($A202,'EZ list'!$B$4:$H$460,4,FALSE)="","","Yes")</f>
        <v/>
      </c>
      <c r="BZ202" s="1236" t="s">
        <v>913</v>
      </c>
      <c r="CA202" s="1229">
        <v>0.70599999999999996</v>
      </c>
      <c r="CB202" s="1205" t="s">
        <v>1006</v>
      </c>
      <c r="CC202" s="1205" t="s">
        <v>735</v>
      </c>
      <c r="CD202" s="1205" t="s">
        <v>734</v>
      </c>
      <c r="CE202" s="1205">
        <v>0.59</v>
      </c>
      <c r="CF202" s="1205" t="s">
        <v>733</v>
      </c>
      <c r="CG202" s="1205" t="s">
        <v>732</v>
      </c>
      <c r="CH202" s="1205">
        <v>0.01</v>
      </c>
      <c r="CI202" s="1161"/>
    </row>
    <row r="203" spans="1:87" s="197" customFormat="1" ht="15.75" customHeight="1" x14ac:dyDescent="0.25">
      <c r="A203" s="886" t="s">
        <v>472</v>
      </c>
      <c r="B203" s="886" t="s">
        <v>471</v>
      </c>
      <c r="C203" s="1459">
        <v>0.4</v>
      </c>
      <c r="D203" s="237" t="s">
        <v>675</v>
      </c>
      <c r="E203" s="886" t="s">
        <v>674</v>
      </c>
      <c r="F203" s="237">
        <v>0.09</v>
      </c>
      <c r="G203" s="886" t="s">
        <v>673</v>
      </c>
      <c r="H203" s="886" t="s">
        <v>672</v>
      </c>
      <c r="I203" s="237">
        <v>0.01</v>
      </c>
      <c r="J203" s="1460">
        <v>0.5</v>
      </c>
      <c r="K203" s="237">
        <v>0.4</v>
      </c>
      <c r="L203" s="237" t="s">
        <v>675</v>
      </c>
      <c r="M203" s="886" t="s">
        <v>674</v>
      </c>
      <c r="N203" s="237">
        <v>0.09</v>
      </c>
      <c r="O203" s="886" t="s">
        <v>673</v>
      </c>
      <c r="P203" s="886" t="s">
        <v>672</v>
      </c>
      <c r="Q203" s="237">
        <v>0.01</v>
      </c>
      <c r="R203" s="237">
        <v>0.5</v>
      </c>
      <c r="S203" s="887">
        <v>0.4</v>
      </c>
      <c r="T203" s="886" t="s">
        <v>675</v>
      </c>
      <c r="U203" s="886" t="s">
        <v>674</v>
      </c>
      <c r="V203" s="888">
        <v>0.09</v>
      </c>
      <c r="W203" s="886" t="s">
        <v>673</v>
      </c>
      <c r="X203" s="886" t="s">
        <v>672</v>
      </c>
      <c r="Y203" s="888">
        <v>0.01</v>
      </c>
      <c r="Z203" s="889">
        <v>0.5</v>
      </c>
      <c r="AA203" s="887">
        <v>0.4</v>
      </c>
      <c r="AB203" s="886" t="s">
        <v>675</v>
      </c>
      <c r="AC203" s="886" t="s">
        <v>674</v>
      </c>
      <c r="AD203" s="888">
        <v>0.09</v>
      </c>
      <c r="AE203" s="886" t="s">
        <v>673</v>
      </c>
      <c r="AF203" s="886" t="s">
        <v>672</v>
      </c>
      <c r="AG203" s="888">
        <v>0.01</v>
      </c>
      <c r="AH203" s="889">
        <v>0.5</v>
      </c>
      <c r="AI203" s="887">
        <v>0.4</v>
      </c>
      <c r="AJ203" s="886" t="s">
        <v>675</v>
      </c>
      <c r="AK203" s="886" t="s">
        <v>674</v>
      </c>
      <c r="AL203" s="888">
        <v>0.09</v>
      </c>
      <c r="AM203" s="886" t="s">
        <v>673</v>
      </c>
      <c r="AN203" s="886" t="s">
        <v>672</v>
      </c>
      <c r="AO203" s="888">
        <v>0.01</v>
      </c>
      <c r="AP203" s="889">
        <v>0.5</v>
      </c>
      <c r="AQ203" s="887">
        <v>0.56000000000000005</v>
      </c>
      <c r="AR203" s="718" t="s">
        <v>675</v>
      </c>
      <c r="AS203" s="891" t="s">
        <v>674</v>
      </c>
      <c r="AT203" s="888">
        <v>0.17499999999999999</v>
      </c>
      <c r="AU203" s="891" t="s">
        <v>673</v>
      </c>
      <c r="AV203" s="891" t="s">
        <v>672</v>
      </c>
      <c r="AW203" s="888">
        <v>1.4999999999999999E-2</v>
      </c>
      <c r="AX203" s="889">
        <v>0.75000000000000011</v>
      </c>
      <c r="AY203" s="893">
        <v>0.4</v>
      </c>
      <c r="AZ203" s="894" t="s">
        <v>675</v>
      </c>
      <c r="BA203" s="894" t="s">
        <v>674</v>
      </c>
      <c r="BB203" s="893">
        <v>0.09</v>
      </c>
      <c r="BC203" s="894" t="s">
        <v>673</v>
      </c>
      <c r="BD203" s="894" t="s">
        <v>672</v>
      </c>
      <c r="BE203" s="893">
        <v>0.01</v>
      </c>
      <c r="BF203" s="1159">
        <f t="shared" si="9"/>
        <v>0.5</v>
      </c>
      <c r="BG203" s="1158"/>
      <c r="BH203" s="888">
        <v>0.4</v>
      </c>
      <c r="BI203" s="237" t="s">
        <v>675</v>
      </c>
      <c r="BJ203" s="197" t="s">
        <v>674</v>
      </c>
      <c r="BK203" s="888">
        <v>0.09</v>
      </c>
      <c r="BL203" s="237" t="s">
        <v>673</v>
      </c>
      <c r="BM203" s="886" t="s">
        <v>672</v>
      </c>
      <c r="BN203" s="888">
        <v>0.01</v>
      </c>
      <c r="BO203" s="1163">
        <f t="shared" si="10"/>
        <v>0.5</v>
      </c>
      <c r="BP203" s="888">
        <v>0.4</v>
      </c>
      <c r="BQ203" s="237" t="s">
        <v>675</v>
      </c>
      <c r="BR203" s="197" t="s">
        <v>674</v>
      </c>
      <c r="BS203" s="888">
        <v>0.09</v>
      </c>
      <c r="BT203" s="237" t="s">
        <v>673</v>
      </c>
      <c r="BU203" s="886" t="s">
        <v>672</v>
      </c>
      <c r="BV203" s="888">
        <v>0.01</v>
      </c>
      <c r="BW203" s="1163">
        <f t="shared" si="11"/>
        <v>0.5</v>
      </c>
      <c r="BX203" s="206"/>
      <c r="BY203" s="1235" t="str">
        <f>IF(VLOOKUP($A203,'EZ list'!$B$4:$H$460,4,FALSE)="","","Yes")</f>
        <v/>
      </c>
      <c r="BZ203" s="1236" t="s">
        <v>913</v>
      </c>
      <c r="CA203" s="1229">
        <v>0.63300000000000001</v>
      </c>
      <c r="CB203" s="1205" t="s">
        <v>914</v>
      </c>
      <c r="CC203" s="1205" t="s">
        <v>675</v>
      </c>
      <c r="CD203" s="1205" t="s">
        <v>674</v>
      </c>
      <c r="CE203" s="1205">
        <v>0.59</v>
      </c>
      <c r="CF203" s="1205" t="s">
        <v>673</v>
      </c>
      <c r="CG203" s="1205" t="s">
        <v>672</v>
      </c>
      <c r="CH203" s="1205">
        <v>0.01</v>
      </c>
      <c r="CI203" s="1161"/>
    </row>
    <row r="204" spans="1:87" s="197" customFormat="1" ht="15.75" customHeight="1" x14ac:dyDescent="0.25">
      <c r="A204" s="886" t="s">
        <v>474</v>
      </c>
      <c r="B204" s="886" t="s">
        <v>473</v>
      </c>
      <c r="C204" s="1459">
        <v>0.4</v>
      </c>
      <c r="D204" s="237" t="s">
        <v>722</v>
      </c>
      <c r="E204" s="886" t="s">
        <v>721</v>
      </c>
      <c r="F204" s="237">
        <v>0.09</v>
      </c>
      <c r="G204" s="886" t="s">
        <v>720</v>
      </c>
      <c r="H204" s="886" t="s">
        <v>719</v>
      </c>
      <c r="I204" s="237">
        <v>0.01</v>
      </c>
      <c r="J204" s="1460">
        <v>0.5</v>
      </c>
      <c r="K204" s="237">
        <v>0.4</v>
      </c>
      <c r="L204" s="237" t="s">
        <v>722</v>
      </c>
      <c r="M204" s="886" t="s">
        <v>721</v>
      </c>
      <c r="N204" s="237">
        <v>0.09</v>
      </c>
      <c r="O204" s="886" t="s">
        <v>720</v>
      </c>
      <c r="P204" s="886" t="s">
        <v>719</v>
      </c>
      <c r="Q204" s="237">
        <v>0.01</v>
      </c>
      <c r="R204" s="237">
        <v>0.5</v>
      </c>
      <c r="S204" s="887">
        <v>0.4</v>
      </c>
      <c r="T204" s="886" t="s">
        <v>722</v>
      </c>
      <c r="U204" s="886" t="s">
        <v>721</v>
      </c>
      <c r="V204" s="888">
        <v>0.09</v>
      </c>
      <c r="W204" s="886" t="s">
        <v>720</v>
      </c>
      <c r="X204" s="886" t="s">
        <v>719</v>
      </c>
      <c r="Y204" s="888">
        <v>0.01</v>
      </c>
      <c r="Z204" s="889">
        <v>0.5</v>
      </c>
      <c r="AA204" s="887">
        <v>0.4</v>
      </c>
      <c r="AB204" s="886" t="s">
        <v>722</v>
      </c>
      <c r="AC204" s="886" t="s">
        <v>721</v>
      </c>
      <c r="AD204" s="888">
        <v>0.09</v>
      </c>
      <c r="AE204" s="886" t="s">
        <v>720</v>
      </c>
      <c r="AF204" s="886" t="s">
        <v>719</v>
      </c>
      <c r="AG204" s="888">
        <v>0.01</v>
      </c>
      <c r="AH204" s="889">
        <v>0.5</v>
      </c>
      <c r="AI204" s="887">
        <v>0.4</v>
      </c>
      <c r="AJ204" s="886" t="s">
        <v>722</v>
      </c>
      <c r="AK204" s="886" t="s">
        <v>721</v>
      </c>
      <c r="AL204" s="888">
        <v>0.09</v>
      </c>
      <c r="AM204" s="886" t="s">
        <v>720</v>
      </c>
      <c r="AN204" s="886" t="s">
        <v>719</v>
      </c>
      <c r="AO204" s="888">
        <v>0.01</v>
      </c>
      <c r="AP204" s="889">
        <v>0.5</v>
      </c>
      <c r="AQ204" s="887">
        <v>0.44</v>
      </c>
      <c r="AR204" s="718" t="s">
        <v>722</v>
      </c>
      <c r="AS204" s="891" t="s">
        <v>721</v>
      </c>
      <c r="AT204" s="888">
        <v>0.26</v>
      </c>
      <c r="AU204" s="891" t="s">
        <v>720</v>
      </c>
      <c r="AV204" s="891" t="s">
        <v>719</v>
      </c>
      <c r="AW204" s="888">
        <v>0.05</v>
      </c>
      <c r="AX204" s="889">
        <v>0.75</v>
      </c>
      <c r="AY204" s="893">
        <v>0.4</v>
      </c>
      <c r="AZ204" s="894" t="s">
        <v>722</v>
      </c>
      <c r="BA204" s="894" t="s">
        <v>721</v>
      </c>
      <c r="BB204" s="893">
        <v>0.09</v>
      </c>
      <c r="BC204" s="894" t="s">
        <v>720</v>
      </c>
      <c r="BD204" s="894" t="s">
        <v>719</v>
      </c>
      <c r="BE204" s="893">
        <v>0.01</v>
      </c>
      <c r="BF204" s="1159">
        <f t="shared" si="9"/>
        <v>0.5</v>
      </c>
      <c r="BG204" s="1158"/>
      <c r="BH204" s="888">
        <v>0.4</v>
      </c>
      <c r="BI204" s="237" t="s">
        <v>722</v>
      </c>
      <c r="BJ204" s="197" t="s">
        <v>721</v>
      </c>
      <c r="BK204" s="888">
        <v>0.09</v>
      </c>
      <c r="BL204" s="237" t="s">
        <v>720</v>
      </c>
      <c r="BM204" s="886" t="s">
        <v>719</v>
      </c>
      <c r="BN204" s="888">
        <v>0.01</v>
      </c>
      <c r="BO204" s="1163">
        <f t="shared" si="10"/>
        <v>0.5</v>
      </c>
      <c r="BP204" s="888">
        <v>0.4</v>
      </c>
      <c r="BQ204" s="237" t="s">
        <v>722</v>
      </c>
      <c r="BR204" s="197" t="s">
        <v>721</v>
      </c>
      <c r="BS204" s="888">
        <v>0.09</v>
      </c>
      <c r="BT204" s="237" t="s">
        <v>720</v>
      </c>
      <c r="BU204" s="886" t="s">
        <v>719</v>
      </c>
      <c r="BV204" s="888">
        <v>0.01</v>
      </c>
      <c r="BW204" s="1163">
        <f t="shared" si="11"/>
        <v>0.5</v>
      </c>
      <c r="BX204" s="206"/>
      <c r="BY204" s="1235" t="str">
        <f>IF(VLOOKUP($A204,'EZ list'!$B$4:$H$460,4,FALSE)="","","Yes")</f>
        <v/>
      </c>
      <c r="BZ204" s="1236" t="s">
        <v>913</v>
      </c>
      <c r="CA204" s="1229">
        <v>0.66200000000000003</v>
      </c>
      <c r="CB204" s="1205" t="s">
        <v>1006</v>
      </c>
      <c r="CC204" s="1205" t="s">
        <v>722</v>
      </c>
      <c r="CD204" s="1205" t="s">
        <v>721</v>
      </c>
      <c r="CE204" s="1205">
        <v>0.59</v>
      </c>
      <c r="CF204" s="1205" t="s">
        <v>720</v>
      </c>
      <c r="CG204" s="1205" t="s">
        <v>719</v>
      </c>
      <c r="CH204" s="1205">
        <v>0.01</v>
      </c>
      <c r="CI204" s="1161"/>
    </row>
    <row r="205" spans="1:87" s="197" customFormat="1" ht="15" x14ac:dyDescent="0.25">
      <c r="A205" s="886" t="s">
        <v>476</v>
      </c>
      <c r="B205" s="886" t="s">
        <v>475</v>
      </c>
      <c r="C205" s="1459">
        <v>0.49</v>
      </c>
      <c r="D205" s="237" t="s">
        <v>666</v>
      </c>
      <c r="E205" s="886" t="s">
        <v>683</v>
      </c>
      <c r="F205" s="237">
        <v>0</v>
      </c>
      <c r="G205" s="886" t="s">
        <v>776</v>
      </c>
      <c r="H205" s="886" t="s">
        <v>775</v>
      </c>
      <c r="I205" s="237">
        <v>0.01</v>
      </c>
      <c r="J205" s="1460">
        <v>0.5</v>
      </c>
      <c r="K205" s="237">
        <v>0.49</v>
      </c>
      <c r="L205" s="237" t="s">
        <v>666</v>
      </c>
      <c r="M205" s="886" t="s">
        <v>683</v>
      </c>
      <c r="N205" s="237">
        <v>0</v>
      </c>
      <c r="O205" s="886" t="s">
        <v>776</v>
      </c>
      <c r="P205" s="886" t="s">
        <v>775</v>
      </c>
      <c r="Q205" s="237">
        <v>0.01</v>
      </c>
      <c r="R205" s="237">
        <v>0.5</v>
      </c>
      <c r="S205" s="887">
        <v>0.49</v>
      </c>
      <c r="T205" s="886" t="s">
        <v>666</v>
      </c>
      <c r="U205" s="886" t="s">
        <v>683</v>
      </c>
      <c r="V205" s="888">
        <v>0</v>
      </c>
      <c r="W205" s="886" t="s">
        <v>776</v>
      </c>
      <c r="X205" s="886" t="s">
        <v>775</v>
      </c>
      <c r="Y205" s="888">
        <v>0.01</v>
      </c>
      <c r="Z205" s="889">
        <v>0.5</v>
      </c>
      <c r="AA205" s="887">
        <v>0.49</v>
      </c>
      <c r="AB205" s="886" t="s">
        <v>666</v>
      </c>
      <c r="AC205" s="886" t="s">
        <v>683</v>
      </c>
      <c r="AD205" s="888">
        <v>0</v>
      </c>
      <c r="AE205" s="886" t="s">
        <v>776</v>
      </c>
      <c r="AF205" s="886" t="s">
        <v>775</v>
      </c>
      <c r="AG205" s="888">
        <v>0.01</v>
      </c>
      <c r="AH205" s="889">
        <v>0.5</v>
      </c>
      <c r="AI205" s="887">
        <v>0.49</v>
      </c>
      <c r="AJ205" s="886" t="s">
        <v>666</v>
      </c>
      <c r="AK205" s="886" t="s">
        <v>683</v>
      </c>
      <c r="AL205" s="888">
        <v>0</v>
      </c>
      <c r="AM205" s="886" t="s">
        <v>776</v>
      </c>
      <c r="AN205" s="886" t="s">
        <v>775</v>
      </c>
      <c r="AO205" s="888">
        <v>0.01</v>
      </c>
      <c r="AP205" s="889">
        <v>0.5</v>
      </c>
      <c r="AQ205" s="887">
        <v>0.49</v>
      </c>
      <c r="AR205" s="718" t="s">
        <v>666</v>
      </c>
      <c r="AS205" s="891" t="s">
        <v>683</v>
      </c>
      <c r="AT205" s="888">
        <v>0</v>
      </c>
      <c r="AU205" s="891" t="s">
        <v>776</v>
      </c>
      <c r="AV205" s="891" t="s">
        <v>775</v>
      </c>
      <c r="AW205" s="888">
        <v>0.01</v>
      </c>
      <c r="AX205" s="889">
        <v>0.5</v>
      </c>
      <c r="AY205" s="893">
        <v>0.49</v>
      </c>
      <c r="AZ205" s="894" t="s">
        <v>666</v>
      </c>
      <c r="BA205" s="894" t="s">
        <v>683</v>
      </c>
      <c r="BB205" s="893">
        <v>0</v>
      </c>
      <c r="BC205" s="894" t="s">
        <v>776</v>
      </c>
      <c r="BD205" s="894" t="s">
        <v>775</v>
      </c>
      <c r="BE205" s="893">
        <v>0.01</v>
      </c>
      <c r="BF205" s="1159">
        <f t="shared" si="9"/>
        <v>0.5</v>
      </c>
      <c r="BG205" s="1158"/>
      <c r="BH205" s="888">
        <v>0.49</v>
      </c>
      <c r="BI205" s="237" t="s">
        <v>666</v>
      </c>
      <c r="BJ205" s="197" t="s">
        <v>683</v>
      </c>
      <c r="BK205" s="888">
        <v>0</v>
      </c>
      <c r="BL205" s="237" t="s">
        <v>776</v>
      </c>
      <c r="BM205" s="886" t="s">
        <v>775</v>
      </c>
      <c r="BN205" s="888">
        <v>0.01</v>
      </c>
      <c r="BO205" s="1163">
        <f t="shared" si="10"/>
        <v>0.5</v>
      </c>
      <c r="BP205" s="888">
        <v>0.49</v>
      </c>
      <c r="BQ205" s="237" t="s">
        <v>666</v>
      </c>
      <c r="BR205" s="197" t="s">
        <v>683</v>
      </c>
      <c r="BS205" s="888">
        <v>0</v>
      </c>
      <c r="BT205" s="237" t="s">
        <v>776</v>
      </c>
      <c r="BU205" s="886" t="s">
        <v>775</v>
      </c>
      <c r="BV205" s="888">
        <v>0.01</v>
      </c>
      <c r="BW205" s="1163">
        <f t="shared" si="11"/>
        <v>0.5</v>
      </c>
      <c r="BX205" s="206"/>
      <c r="BY205" s="1235" t="str">
        <f>IF(VLOOKUP($A205,'EZ list'!$B$4:$H$460,4,FALSE)="","","Yes")</f>
        <v>Yes</v>
      </c>
      <c r="BZ205" s="1236" t="s">
        <v>914</v>
      </c>
      <c r="CA205" s="1229">
        <v>0.66</v>
      </c>
      <c r="CB205" s="1205" t="s">
        <v>1006</v>
      </c>
      <c r="CC205" s="1205" t="s">
        <v>666</v>
      </c>
      <c r="CD205" s="1205" t="s">
        <v>683</v>
      </c>
      <c r="CE205" s="1205">
        <v>0</v>
      </c>
      <c r="CF205" s="1205" t="s">
        <v>776</v>
      </c>
      <c r="CG205" s="1205" t="s">
        <v>775</v>
      </c>
      <c r="CH205" s="1205">
        <v>0.01</v>
      </c>
      <c r="CI205" s="1161"/>
    </row>
    <row r="206" spans="1:87" s="197" customFormat="1" ht="15.75" customHeight="1" x14ac:dyDescent="0.25">
      <c r="A206" s="886" t="s">
        <v>478</v>
      </c>
      <c r="B206" s="886" t="s">
        <v>477</v>
      </c>
      <c r="C206" s="1459">
        <v>0.4</v>
      </c>
      <c r="D206" s="237" t="s">
        <v>726</v>
      </c>
      <c r="E206" s="886" t="s">
        <v>725</v>
      </c>
      <c r="F206" s="237">
        <v>0.1</v>
      </c>
      <c r="G206" s="886" t="s">
        <v>666</v>
      </c>
      <c r="H206" s="886" t="s">
        <v>678</v>
      </c>
      <c r="I206" s="237">
        <v>0</v>
      </c>
      <c r="J206" s="1460">
        <v>0.5</v>
      </c>
      <c r="K206" s="237">
        <v>0.4</v>
      </c>
      <c r="L206" s="237" t="s">
        <v>726</v>
      </c>
      <c r="M206" s="886" t="s">
        <v>725</v>
      </c>
      <c r="N206" s="237">
        <v>0.1</v>
      </c>
      <c r="O206" s="886" t="s">
        <v>666</v>
      </c>
      <c r="P206" s="886" t="s">
        <v>678</v>
      </c>
      <c r="Q206" s="237">
        <v>0</v>
      </c>
      <c r="R206" s="237">
        <v>0.5</v>
      </c>
      <c r="S206" s="887">
        <v>0.4</v>
      </c>
      <c r="T206" s="886" t="s">
        <v>726</v>
      </c>
      <c r="U206" s="886" t="s">
        <v>725</v>
      </c>
      <c r="V206" s="888">
        <v>0.1</v>
      </c>
      <c r="W206" s="886" t="s">
        <v>666</v>
      </c>
      <c r="X206" s="886" t="s">
        <v>678</v>
      </c>
      <c r="Y206" s="888">
        <v>0</v>
      </c>
      <c r="Z206" s="889">
        <v>0.5</v>
      </c>
      <c r="AA206" s="887">
        <v>0.4</v>
      </c>
      <c r="AB206" s="886" t="s">
        <v>726</v>
      </c>
      <c r="AC206" s="886" t="s">
        <v>725</v>
      </c>
      <c r="AD206" s="888">
        <v>0.1</v>
      </c>
      <c r="AE206" s="886" t="s">
        <v>666</v>
      </c>
      <c r="AF206" s="886" t="s">
        <v>678</v>
      </c>
      <c r="AG206" s="888">
        <v>0</v>
      </c>
      <c r="AH206" s="889">
        <v>0.5</v>
      </c>
      <c r="AI206" s="887">
        <v>0.4</v>
      </c>
      <c r="AJ206" s="886" t="s">
        <v>726</v>
      </c>
      <c r="AK206" s="886" t="s">
        <v>725</v>
      </c>
      <c r="AL206" s="888">
        <v>0.1</v>
      </c>
      <c r="AM206" s="886" t="s">
        <v>666</v>
      </c>
      <c r="AN206" s="886" t="s">
        <v>678</v>
      </c>
      <c r="AO206" s="888">
        <v>0</v>
      </c>
      <c r="AP206" s="889">
        <v>0.5</v>
      </c>
      <c r="AQ206" s="887">
        <v>0.4</v>
      </c>
      <c r="AR206" s="718" t="s">
        <v>726</v>
      </c>
      <c r="AS206" s="891" t="s">
        <v>725</v>
      </c>
      <c r="AT206" s="888">
        <v>0.1</v>
      </c>
      <c r="AU206" s="891" t="s">
        <v>666</v>
      </c>
      <c r="AV206" s="891" t="s">
        <v>678</v>
      </c>
      <c r="AW206" s="888">
        <v>0</v>
      </c>
      <c r="AX206" s="889">
        <v>0.5</v>
      </c>
      <c r="AY206" s="893">
        <v>0.4</v>
      </c>
      <c r="AZ206" s="894" t="s">
        <v>726</v>
      </c>
      <c r="BA206" s="894" t="s">
        <v>725</v>
      </c>
      <c r="BB206" s="893">
        <v>0.1</v>
      </c>
      <c r="BC206" s="894" t="s">
        <v>666</v>
      </c>
      <c r="BD206" s="894" t="s">
        <v>678</v>
      </c>
      <c r="BE206" s="893">
        <v>0</v>
      </c>
      <c r="BF206" s="1159">
        <f t="shared" si="9"/>
        <v>0.5</v>
      </c>
      <c r="BG206" s="1158"/>
      <c r="BH206" s="888">
        <v>0.4</v>
      </c>
      <c r="BI206" s="237" t="s">
        <v>726</v>
      </c>
      <c r="BJ206" s="197" t="s">
        <v>725</v>
      </c>
      <c r="BK206" s="888">
        <v>0.1</v>
      </c>
      <c r="BL206" s="237" t="s">
        <v>666</v>
      </c>
      <c r="BM206" s="886" t="s">
        <v>678</v>
      </c>
      <c r="BN206" s="888">
        <v>0</v>
      </c>
      <c r="BO206" s="1163">
        <f t="shared" si="10"/>
        <v>0.5</v>
      </c>
      <c r="BP206" s="888">
        <v>0.4</v>
      </c>
      <c r="BQ206" s="237" t="s">
        <v>726</v>
      </c>
      <c r="BR206" s="197" t="s">
        <v>725</v>
      </c>
      <c r="BS206" s="888">
        <v>0.1</v>
      </c>
      <c r="BT206" s="237" t="s">
        <v>666</v>
      </c>
      <c r="BU206" s="886" t="s">
        <v>678</v>
      </c>
      <c r="BV206" s="888">
        <v>0</v>
      </c>
      <c r="BW206" s="1163">
        <f t="shared" si="11"/>
        <v>0.5</v>
      </c>
      <c r="BX206" s="206"/>
      <c r="BY206" s="1235" t="str">
        <f>IF(VLOOKUP($A206,'EZ list'!$B$4:$H$460,4,FALSE)="","","Yes")</f>
        <v/>
      </c>
      <c r="BZ206" s="1236" t="s">
        <v>913</v>
      </c>
      <c r="CA206" s="1229">
        <v>0.7</v>
      </c>
      <c r="CB206" s="1205" t="s">
        <v>1006</v>
      </c>
      <c r="CC206" s="1205" t="s">
        <v>726</v>
      </c>
      <c r="CD206" s="1205" t="s">
        <v>725</v>
      </c>
      <c r="CE206" s="1205">
        <v>0.6</v>
      </c>
      <c r="CF206" s="1205" t="s">
        <v>666</v>
      </c>
      <c r="CG206" s="1205" t="s">
        <v>678</v>
      </c>
      <c r="CH206" s="1205">
        <v>0</v>
      </c>
      <c r="CI206" s="1161"/>
    </row>
    <row r="207" spans="1:87" s="197" customFormat="1" ht="15.75" customHeight="1" x14ac:dyDescent="0.25">
      <c r="A207" s="886" t="s">
        <v>480</v>
      </c>
      <c r="B207" s="886" t="s">
        <v>479</v>
      </c>
      <c r="C207" s="1459">
        <v>0.4</v>
      </c>
      <c r="D207" s="237" t="s">
        <v>688</v>
      </c>
      <c r="E207" s="886" t="s">
        <v>687</v>
      </c>
      <c r="F207" s="237">
        <v>0.1</v>
      </c>
      <c r="G207" s="886" t="s">
        <v>666</v>
      </c>
      <c r="H207" s="886" t="s">
        <v>678</v>
      </c>
      <c r="I207" s="237">
        <v>0</v>
      </c>
      <c r="J207" s="1460">
        <v>0.5</v>
      </c>
      <c r="K207" s="237">
        <v>0.4</v>
      </c>
      <c r="L207" s="237" t="s">
        <v>688</v>
      </c>
      <c r="M207" s="886" t="s">
        <v>687</v>
      </c>
      <c r="N207" s="237">
        <v>0.1</v>
      </c>
      <c r="O207" s="886" t="s">
        <v>666</v>
      </c>
      <c r="P207" s="886" t="s">
        <v>678</v>
      </c>
      <c r="Q207" s="237">
        <v>0</v>
      </c>
      <c r="R207" s="237">
        <v>0.5</v>
      </c>
      <c r="S207" s="887">
        <v>0.4</v>
      </c>
      <c r="T207" s="886" t="s">
        <v>688</v>
      </c>
      <c r="U207" s="886" t="s">
        <v>687</v>
      </c>
      <c r="V207" s="888">
        <v>0.1</v>
      </c>
      <c r="W207" s="886" t="s">
        <v>666</v>
      </c>
      <c r="X207" s="886" t="s">
        <v>678</v>
      </c>
      <c r="Y207" s="888">
        <v>0</v>
      </c>
      <c r="Z207" s="889">
        <v>0.5</v>
      </c>
      <c r="AA207" s="887">
        <v>0.4</v>
      </c>
      <c r="AB207" s="886" t="s">
        <v>688</v>
      </c>
      <c r="AC207" s="886" t="s">
        <v>687</v>
      </c>
      <c r="AD207" s="888">
        <v>0.1</v>
      </c>
      <c r="AE207" s="886" t="s">
        <v>666</v>
      </c>
      <c r="AF207" s="886" t="s">
        <v>678</v>
      </c>
      <c r="AG207" s="888">
        <v>0</v>
      </c>
      <c r="AH207" s="889">
        <v>0.5</v>
      </c>
      <c r="AI207" s="887">
        <v>0.4</v>
      </c>
      <c r="AJ207" s="886" t="s">
        <v>688</v>
      </c>
      <c r="AK207" s="886" t="s">
        <v>687</v>
      </c>
      <c r="AL207" s="888">
        <v>0.1</v>
      </c>
      <c r="AM207" s="886" t="s">
        <v>666</v>
      </c>
      <c r="AN207" s="886" t="s">
        <v>678</v>
      </c>
      <c r="AO207" s="888">
        <v>0</v>
      </c>
      <c r="AP207" s="889">
        <v>0.5</v>
      </c>
      <c r="AQ207" s="887">
        <v>0.4</v>
      </c>
      <c r="AR207" s="718" t="s">
        <v>688</v>
      </c>
      <c r="AS207" s="891" t="s">
        <v>687</v>
      </c>
      <c r="AT207" s="888">
        <v>0.1</v>
      </c>
      <c r="AU207" s="891" t="s">
        <v>666</v>
      </c>
      <c r="AV207" s="891" t="s">
        <v>678</v>
      </c>
      <c r="AW207" s="888">
        <v>0</v>
      </c>
      <c r="AX207" s="889">
        <v>0.5</v>
      </c>
      <c r="AY207" s="893">
        <v>0.3</v>
      </c>
      <c r="AZ207" s="894" t="s">
        <v>688</v>
      </c>
      <c r="BA207" s="894" t="s">
        <v>687</v>
      </c>
      <c r="BB207" s="893">
        <v>0.7</v>
      </c>
      <c r="BC207" s="894" t="s">
        <v>666</v>
      </c>
      <c r="BD207" s="894" t="s">
        <v>678</v>
      </c>
      <c r="BE207" s="893">
        <v>0</v>
      </c>
      <c r="BF207" s="1159">
        <f t="shared" si="9"/>
        <v>1</v>
      </c>
      <c r="BG207" s="1158"/>
      <c r="BH207" s="888">
        <v>0.4</v>
      </c>
      <c r="BI207" s="237" t="s">
        <v>688</v>
      </c>
      <c r="BJ207" s="197" t="s">
        <v>687</v>
      </c>
      <c r="BK207" s="888">
        <v>0.1</v>
      </c>
      <c r="BL207" s="237" t="s">
        <v>666</v>
      </c>
      <c r="BM207" s="886" t="s">
        <v>678</v>
      </c>
      <c r="BN207" s="888">
        <v>0</v>
      </c>
      <c r="BO207" s="1163">
        <f t="shared" si="10"/>
        <v>0.5</v>
      </c>
      <c r="BP207" s="888">
        <v>0.4</v>
      </c>
      <c r="BQ207" s="237" t="s">
        <v>688</v>
      </c>
      <c r="BR207" s="197" t="s">
        <v>687</v>
      </c>
      <c r="BS207" s="888">
        <v>0.1</v>
      </c>
      <c r="BT207" s="237" t="s">
        <v>666</v>
      </c>
      <c r="BU207" s="886" t="s">
        <v>678</v>
      </c>
      <c r="BV207" s="888">
        <v>0</v>
      </c>
      <c r="BW207" s="1163">
        <f t="shared" si="11"/>
        <v>0.5</v>
      </c>
      <c r="BX207" s="206"/>
      <c r="BY207" s="1235" t="str">
        <f>IF(VLOOKUP($A207,'EZ list'!$B$4:$H$460,4,FALSE)="","","Yes")</f>
        <v>Yes</v>
      </c>
      <c r="BZ207" s="1236" t="s">
        <v>913</v>
      </c>
      <c r="CA207" s="1229">
        <v>0.73099999999999998</v>
      </c>
      <c r="CB207" s="1205" t="s">
        <v>1006</v>
      </c>
      <c r="CC207" s="1205" t="s">
        <v>688</v>
      </c>
      <c r="CD207" s="1205" t="s">
        <v>687</v>
      </c>
      <c r="CE207" s="1205">
        <v>0.6</v>
      </c>
      <c r="CF207" s="1205" t="s">
        <v>666</v>
      </c>
      <c r="CG207" s="1205" t="s">
        <v>678</v>
      </c>
      <c r="CH207" s="1205">
        <v>0</v>
      </c>
      <c r="CI207" s="1161"/>
    </row>
    <row r="208" spans="1:87" s="197" customFormat="1" ht="15.75" customHeight="1" x14ac:dyDescent="0.25">
      <c r="A208" s="886" t="s">
        <v>482</v>
      </c>
      <c r="B208" s="886" t="s">
        <v>481</v>
      </c>
      <c r="C208" s="1459">
        <v>0.4</v>
      </c>
      <c r="D208" s="237" t="s">
        <v>784</v>
      </c>
      <c r="E208" s="886" t="s">
        <v>783</v>
      </c>
      <c r="F208" s="237">
        <v>0.09</v>
      </c>
      <c r="G208" s="886" t="s">
        <v>782</v>
      </c>
      <c r="H208" s="886" t="s">
        <v>781</v>
      </c>
      <c r="I208" s="237">
        <v>0.01</v>
      </c>
      <c r="J208" s="1460">
        <v>0.5</v>
      </c>
      <c r="K208" s="237">
        <v>0.4</v>
      </c>
      <c r="L208" s="237" t="s">
        <v>784</v>
      </c>
      <c r="M208" s="886" t="s">
        <v>783</v>
      </c>
      <c r="N208" s="237">
        <v>0.09</v>
      </c>
      <c r="O208" s="886" t="s">
        <v>782</v>
      </c>
      <c r="P208" s="886" t="s">
        <v>781</v>
      </c>
      <c r="Q208" s="237">
        <v>0.01</v>
      </c>
      <c r="R208" s="237">
        <v>0.5</v>
      </c>
      <c r="S208" s="887">
        <v>0.4</v>
      </c>
      <c r="T208" s="886" t="s">
        <v>784</v>
      </c>
      <c r="U208" s="886" t="s">
        <v>783</v>
      </c>
      <c r="V208" s="888">
        <v>0.09</v>
      </c>
      <c r="W208" s="886" t="s">
        <v>782</v>
      </c>
      <c r="X208" s="886" t="s">
        <v>781</v>
      </c>
      <c r="Y208" s="888">
        <v>0.01</v>
      </c>
      <c r="Z208" s="889">
        <v>0.5</v>
      </c>
      <c r="AA208" s="887">
        <v>0.4</v>
      </c>
      <c r="AB208" s="886" t="s">
        <v>784</v>
      </c>
      <c r="AC208" s="886" t="s">
        <v>783</v>
      </c>
      <c r="AD208" s="888">
        <v>0.09</v>
      </c>
      <c r="AE208" s="886" t="s">
        <v>782</v>
      </c>
      <c r="AF208" s="886" t="s">
        <v>781</v>
      </c>
      <c r="AG208" s="888">
        <v>0.01</v>
      </c>
      <c r="AH208" s="889">
        <v>0.5</v>
      </c>
      <c r="AI208" s="887">
        <v>0.4</v>
      </c>
      <c r="AJ208" s="886" t="s">
        <v>784</v>
      </c>
      <c r="AK208" s="886" t="s">
        <v>783</v>
      </c>
      <c r="AL208" s="888">
        <v>0.09</v>
      </c>
      <c r="AM208" s="886" t="s">
        <v>782</v>
      </c>
      <c r="AN208" s="886" t="s">
        <v>781</v>
      </c>
      <c r="AO208" s="888">
        <v>0.01</v>
      </c>
      <c r="AP208" s="889">
        <v>0.5</v>
      </c>
      <c r="AQ208" s="887">
        <v>0.4</v>
      </c>
      <c r="AR208" s="718" t="s">
        <v>784</v>
      </c>
      <c r="AS208" s="891" t="s">
        <v>783</v>
      </c>
      <c r="AT208" s="888">
        <v>0.09</v>
      </c>
      <c r="AU208" s="891" t="s">
        <v>782</v>
      </c>
      <c r="AV208" s="891" t="s">
        <v>781</v>
      </c>
      <c r="AW208" s="888">
        <v>0.01</v>
      </c>
      <c r="AX208" s="889">
        <v>0.5</v>
      </c>
      <c r="AY208" s="893">
        <v>0.4</v>
      </c>
      <c r="AZ208" s="894" t="s">
        <v>784</v>
      </c>
      <c r="BA208" s="894" t="s">
        <v>783</v>
      </c>
      <c r="BB208" s="893">
        <v>0.09</v>
      </c>
      <c r="BC208" s="894" t="s">
        <v>782</v>
      </c>
      <c r="BD208" s="894" t="s">
        <v>781</v>
      </c>
      <c r="BE208" s="893">
        <v>0.01</v>
      </c>
      <c r="BF208" s="1159">
        <f t="shared" si="9"/>
        <v>0.5</v>
      </c>
      <c r="BG208" s="1158"/>
      <c r="BH208" s="888">
        <v>0.4</v>
      </c>
      <c r="BI208" s="237" t="s">
        <v>784</v>
      </c>
      <c r="BJ208" s="197" t="s">
        <v>783</v>
      </c>
      <c r="BK208" s="888">
        <v>0.09</v>
      </c>
      <c r="BL208" s="237" t="s">
        <v>782</v>
      </c>
      <c r="BM208" s="886" t="s">
        <v>781</v>
      </c>
      <c r="BN208" s="888">
        <v>0.01</v>
      </c>
      <c r="BO208" s="1163">
        <f t="shared" si="10"/>
        <v>0.5</v>
      </c>
      <c r="BP208" s="888">
        <v>0.4</v>
      </c>
      <c r="BQ208" s="237" t="s">
        <v>784</v>
      </c>
      <c r="BR208" s="197" t="s">
        <v>783</v>
      </c>
      <c r="BS208" s="888">
        <v>0.09</v>
      </c>
      <c r="BT208" s="237" t="s">
        <v>782</v>
      </c>
      <c r="BU208" s="886" t="s">
        <v>781</v>
      </c>
      <c r="BV208" s="888">
        <v>0.01</v>
      </c>
      <c r="BW208" s="1163">
        <f t="shared" si="11"/>
        <v>0.5</v>
      </c>
      <c r="BX208" s="206"/>
      <c r="BY208" s="1235" t="str">
        <f>IF(VLOOKUP($A208,'EZ list'!$B$4:$H$460,4,FALSE)="","","Yes")</f>
        <v>Yes</v>
      </c>
      <c r="BZ208" s="1236" t="s">
        <v>913</v>
      </c>
      <c r="CA208" s="1229">
        <v>0.68100000000000005</v>
      </c>
      <c r="CB208" s="1205" t="s">
        <v>1006</v>
      </c>
      <c r="CC208" s="1205" t="s">
        <v>784</v>
      </c>
      <c r="CD208" s="1205" t="s">
        <v>783</v>
      </c>
      <c r="CE208" s="1205">
        <v>0.59</v>
      </c>
      <c r="CF208" s="1205" t="s">
        <v>782</v>
      </c>
      <c r="CG208" s="1205" t="s">
        <v>781</v>
      </c>
      <c r="CH208" s="1205">
        <v>0.01</v>
      </c>
      <c r="CI208" s="1161"/>
    </row>
    <row r="209" spans="1:87" s="197" customFormat="1" ht="15.75" customHeight="1" x14ac:dyDescent="0.25">
      <c r="A209" s="886" t="s">
        <v>484</v>
      </c>
      <c r="B209" s="886" t="s">
        <v>483</v>
      </c>
      <c r="C209" s="1459">
        <v>0.4</v>
      </c>
      <c r="D209" s="237" t="s">
        <v>695</v>
      </c>
      <c r="E209" s="886" t="s">
        <v>694</v>
      </c>
      <c r="F209" s="237">
        <v>0.09</v>
      </c>
      <c r="G209" s="886" t="s">
        <v>3828</v>
      </c>
      <c r="H209" s="886" t="s">
        <v>3829</v>
      </c>
      <c r="I209" s="237">
        <v>0.01</v>
      </c>
      <c r="J209" s="1460">
        <v>0.5</v>
      </c>
      <c r="K209" s="237">
        <v>0.4</v>
      </c>
      <c r="L209" s="237" t="s">
        <v>695</v>
      </c>
      <c r="M209" s="886" t="s">
        <v>694</v>
      </c>
      <c r="N209" s="237">
        <v>0.09</v>
      </c>
      <c r="O209" s="886" t="s">
        <v>3828</v>
      </c>
      <c r="P209" s="886" t="s">
        <v>3829</v>
      </c>
      <c r="Q209" s="237">
        <v>0.01</v>
      </c>
      <c r="R209" s="237">
        <v>0.5</v>
      </c>
      <c r="S209" s="887">
        <v>0.4</v>
      </c>
      <c r="T209" s="886" t="s">
        <v>695</v>
      </c>
      <c r="U209" s="886" t="s">
        <v>694</v>
      </c>
      <c r="V209" s="888">
        <v>0.09</v>
      </c>
      <c r="W209" s="886" t="s">
        <v>3828</v>
      </c>
      <c r="X209" s="886" t="s">
        <v>3829</v>
      </c>
      <c r="Y209" s="888">
        <v>0.01</v>
      </c>
      <c r="Z209" s="889">
        <v>0.5</v>
      </c>
      <c r="AA209" s="887">
        <v>0.4</v>
      </c>
      <c r="AB209" s="886" t="s">
        <v>695</v>
      </c>
      <c r="AC209" s="886" t="s">
        <v>694</v>
      </c>
      <c r="AD209" s="888">
        <v>0.09</v>
      </c>
      <c r="AE209" s="886" t="s">
        <v>3828</v>
      </c>
      <c r="AF209" s="886" t="s">
        <v>3829</v>
      </c>
      <c r="AG209" s="888">
        <v>0.01</v>
      </c>
      <c r="AH209" s="889">
        <v>0.5</v>
      </c>
      <c r="AI209" s="887">
        <v>0.4</v>
      </c>
      <c r="AJ209" s="886" t="s">
        <v>695</v>
      </c>
      <c r="AK209" s="886" t="s">
        <v>694</v>
      </c>
      <c r="AL209" s="888">
        <v>0.09</v>
      </c>
      <c r="AM209" s="886" t="s">
        <v>693</v>
      </c>
      <c r="AN209" s="886" t="s">
        <v>692</v>
      </c>
      <c r="AO209" s="888">
        <v>0.01</v>
      </c>
      <c r="AP209" s="889">
        <v>0.5</v>
      </c>
      <c r="AQ209" s="887">
        <v>0.4</v>
      </c>
      <c r="AR209" s="718" t="s">
        <v>695</v>
      </c>
      <c r="AS209" s="891" t="s">
        <v>694</v>
      </c>
      <c r="AT209" s="888">
        <v>0.09</v>
      </c>
      <c r="AU209" s="891" t="s">
        <v>693</v>
      </c>
      <c r="AV209" s="891" t="s">
        <v>692</v>
      </c>
      <c r="AW209" s="888">
        <v>0.01</v>
      </c>
      <c r="AX209" s="889">
        <v>0.5</v>
      </c>
      <c r="AY209" s="893">
        <v>0.4</v>
      </c>
      <c r="AZ209" s="894" t="s">
        <v>695</v>
      </c>
      <c r="BA209" s="894" t="s">
        <v>694</v>
      </c>
      <c r="BB209" s="893">
        <v>0.09</v>
      </c>
      <c r="BC209" s="894" t="s">
        <v>693</v>
      </c>
      <c r="BD209" s="894" t="s">
        <v>692</v>
      </c>
      <c r="BE209" s="893">
        <v>0.01</v>
      </c>
      <c r="BF209" s="1159">
        <f t="shared" si="9"/>
        <v>0.5</v>
      </c>
      <c r="BG209" s="1158"/>
      <c r="BH209" s="888">
        <v>0.4</v>
      </c>
      <c r="BI209" s="237" t="s">
        <v>695</v>
      </c>
      <c r="BJ209" s="197" t="s">
        <v>694</v>
      </c>
      <c r="BK209" s="888">
        <v>0.09</v>
      </c>
      <c r="BL209" s="237" t="s">
        <v>693</v>
      </c>
      <c r="BM209" s="886" t="s">
        <v>692</v>
      </c>
      <c r="BN209" s="888">
        <v>0.01</v>
      </c>
      <c r="BO209" s="1163">
        <f t="shared" si="10"/>
        <v>0.5</v>
      </c>
      <c r="BP209" s="888">
        <v>0.4</v>
      </c>
      <c r="BQ209" s="237" t="s">
        <v>695</v>
      </c>
      <c r="BR209" s="197" t="s">
        <v>694</v>
      </c>
      <c r="BS209" s="888">
        <v>0.09</v>
      </c>
      <c r="BT209" s="237" t="s">
        <v>693</v>
      </c>
      <c r="BU209" s="886" t="s">
        <v>692</v>
      </c>
      <c r="BV209" s="888">
        <v>0.01</v>
      </c>
      <c r="BW209" s="1163">
        <f t="shared" si="11"/>
        <v>0.5</v>
      </c>
      <c r="BX209" s="206"/>
      <c r="BY209" s="1235" t="str">
        <f>IF(VLOOKUP($A209,'EZ list'!$B$4:$H$460,4,FALSE)="","","Yes")</f>
        <v/>
      </c>
      <c r="BZ209" s="1236" t="s">
        <v>913</v>
      </c>
      <c r="CA209" s="1229">
        <v>0.73099999999999998</v>
      </c>
      <c r="CB209" s="1205" t="s">
        <v>1006</v>
      </c>
      <c r="CC209" s="1205" t="s">
        <v>695</v>
      </c>
      <c r="CD209" s="1205" t="s">
        <v>694</v>
      </c>
      <c r="CE209" s="1205">
        <v>0.59</v>
      </c>
      <c r="CF209" s="1205" t="s">
        <v>693</v>
      </c>
      <c r="CG209" s="1205" t="s">
        <v>692</v>
      </c>
      <c r="CH209" s="1205">
        <v>0.01</v>
      </c>
      <c r="CI209" s="1161"/>
    </row>
    <row r="210" spans="1:87" s="197" customFormat="1" ht="15.75" customHeight="1" x14ac:dyDescent="0.25">
      <c r="A210" s="886" t="s">
        <v>486</v>
      </c>
      <c r="B210" s="886" t="s">
        <v>780</v>
      </c>
      <c r="C210" s="1459">
        <v>0.49</v>
      </c>
      <c r="D210" s="237" t="s">
        <v>666</v>
      </c>
      <c r="E210" s="886" t="s">
        <v>665</v>
      </c>
      <c r="F210" s="237">
        <v>0</v>
      </c>
      <c r="G210" s="886" t="s">
        <v>779</v>
      </c>
      <c r="H210" s="886" t="s">
        <v>778</v>
      </c>
      <c r="I210" s="237">
        <v>0.01</v>
      </c>
      <c r="J210" s="1460">
        <v>0.5</v>
      </c>
      <c r="K210" s="237">
        <v>0.49</v>
      </c>
      <c r="L210" s="237" t="s">
        <v>666</v>
      </c>
      <c r="M210" s="886" t="s">
        <v>665</v>
      </c>
      <c r="N210" s="237">
        <v>0</v>
      </c>
      <c r="O210" s="886" t="s">
        <v>779</v>
      </c>
      <c r="P210" s="886" t="s">
        <v>778</v>
      </c>
      <c r="Q210" s="237">
        <v>0.01</v>
      </c>
      <c r="R210" s="237">
        <v>0.5</v>
      </c>
      <c r="S210" s="887">
        <v>0.49</v>
      </c>
      <c r="T210" s="886" t="s">
        <v>666</v>
      </c>
      <c r="U210" s="886" t="s">
        <v>665</v>
      </c>
      <c r="V210" s="888">
        <v>0</v>
      </c>
      <c r="W210" s="886" t="s">
        <v>779</v>
      </c>
      <c r="X210" s="886" t="s">
        <v>778</v>
      </c>
      <c r="Y210" s="888">
        <v>0.01</v>
      </c>
      <c r="Z210" s="889">
        <v>0.5</v>
      </c>
      <c r="AA210" s="887">
        <v>0.49</v>
      </c>
      <c r="AB210" s="886" t="s">
        <v>666</v>
      </c>
      <c r="AC210" s="886" t="s">
        <v>665</v>
      </c>
      <c r="AD210" s="888">
        <v>0</v>
      </c>
      <c r="AE210" s="886" t="s">
        <v>779</v>
      </c>
      <c r="AF210" s="886" t="s">
        <v>778</v>
      </c>
      <c r="AG210" s="888">
        <v>0.01</v>
      </c>
      <c r="AH210" s="889">
        <v>0.5</v>
      </c>
      <c r="AI210" s="887">
        <v>0.49</v>
      </c>
      <c r="AJ210" s="886" t="s">
        <v>666</v>
      </c>
      <c r="AK210" s="886" t="s">
        <v>665</v>
      </c>
      <c r="AL210" s="888">
        <v>0</v>
      </c>
      <c r="AM210" s="886" t="s">
        <v>779</v>
      </c>
      <c r="AN210" s="886" t="s">
        <v>778</v>
      </c>
      <c r="AO210" s="888">
        <v>0.01</v>
      </c>
      <c r="AP210" s="889">
        <v>0.5</v>
      </c>
      <c r="AQ210" s="887">
        <v>0.49</v>
      </c>
      <c r="AR210" s="718" t="s">
        <v>666</v>
      </c>
      <c r="AS210" s="891" t="s">
        <v>665</v>
      </c>
      <c r="AT210" s="888">
        <v>0</v>
      </c>
      <c r="AU210" s="891" t="s">
        <v>779</v>
      </c>
      <c r="AV210" s="891" t="s">
        <v>778</v>
      </c>
      <c r="AW210" s="888">
        <v>0.01</v>
      </c>
      <c r="AX210" s="889">
        <v>0.5</v>
      </c>
      <c r="AY210" s="893">
        <v>0.49</v>
      </c>
      <c r="AZ210" s="894" t="s">
        <v>666</v>
      </c>
      <c r="BA210" s="894" t="s">
        <v>665</v>
      </c>
      <c r="BB210" s="893">
        <v>0</v>
      </c>
      <c r="BC210" s="894" t="s">
        <v>779</v>
      </c>
      <c r="BD210" s="894" t="s">
        <v>778</v>
      </c>
      <c r="BE210" s="893">
        <v>0.01</v>
      </c>
      <c r="BF210" s="1159">
        <f t="shared" si="9"/>
        <v>0.5</v>
      </c>
      <c r="BG210" s="1158"/>
      <c r="BH210" s="888">
        <v>0.49</v>
      </c>
      <c r="BI210" s="237" t="s">
        <v>666</v>
      </c>
      <c r="BJ210" s="197" t="s">
        <v>665</v>
      </c>
      <c r="BK210" s="888">
        <v>0</v>
      </c>
      <c r="BL210" s="237" t="s">
        <v>779</v>
      </c>
      <c r="BM210" s="886" t="s">
        <v>778</v>
      </c>
      <c r="BN210" s="888">
        <v>0.01</v>
      </c>
      <c r="BO210" s="1163">
        <f t="shared" si="10"/>
        <v>0.5</v>
      </c>
      <c r="BP210" s="888">
        <v>0.49</v>
      </c>
      <c r="BQ210" s="237" t="s">
        <v>666</v>
      </c>
      <c r="BR210" s="197" t="s">
        <v>665</v>
      </c>
      <c r="BS210" s="888">
        <v>0</v>
      </c>
      <c r="BT210" s="237" t="s">
        <v>779</v>
      </c>
      <c r="BU210" s="886" t="s">
        <v>778</v>
      </c>
      <c r="BV210" s="888">
        <v>0.01</v>
      </c>
      <c r="BW210" s="1163">
        <f t="shared" si="11"/>
        <v>0.5</v>
      </c>
      <c r="BX210" s="206"/>
      <c r="BY210" s="1235" t="str">
        <f>IF(VLOOKUP($A210,'EZ list'!$B$4:$H$460,4,FALSE)="","","Yes")</f>
        <v/>
      </c>
      <c r="BZ210" s="1236" t="s">
        <v>914</v>
      </c>
      <c r="CA210" s="1229">
        <v>0.67200000000000004</v>
      </c>
      <c r="CB210" s="1205" t="s">
        <v>1006</v>
      </c>
      <c r="CC210" s="1205" t="s">
        <v>666</v>
      </c>
      <c r="CD210" s="1205" t="s">
        <v>665</v>
      </c>
      <c r="CE210" s="1205">
        <v>0</v>
      </c>
      <c r="CF210" s="1205" t="s">
        <v>779</v>
      </c>
      <c r="CG210" s="1205" t="s">
        <v>778</v>
      </c>
      <c r="CH210" s="1205">
        <v>0.01</v>
      </c>
      <c r="CI210" s="1161"/>
    </row>
    <row r="211" spans="1:87" s="197" customFormat="1" ht="15.75" customHeight="1" x14ac:dyDescent="0.25">
      <c r="A211" s="886" t="s">
        <v>488</v>
      </c>
      <c r="B211" s="886" t="s">
        <v>487</v>
      </c>
      <c r="C211" s="1459">
        <v>0.99</v>
      </c>
      <c r="D211" s="237" t="s">
        <v>666</v>
      </c>
      <c r="E211" s="886" t="s">
        <v>683</v>
      </c>
      <c r="F211" s="237">
        <v>0</v>
      </c>
      <c r="G211" s="886" t="s">
        <v>1284</v>
      </c>
      <c r="H211" s="886" t="s">
        <v>1270</v>
      </c>
      <c r="I211" s="237">
        <v>0.01</v>
      </c>
      <c r="J211" s="1460">
        <v>1</v>
      </c>
      <c r="K211" s="237">
        <v>0.99</v>
      </c>
      <c r="L211" s="237" t="s">
        <v>666</v>
      </c>
      <c r="M211" s="886" t="s">
        <v>683</v>
      </c>
      <c r="N211" s="237">
        <v>0</v>
      </c>
      <c r="O211" s="886" t="s">
        <v>1284</v>
      </c>
      <c r="P211" s="886" t="s">
        <v>1270</v>
      </c>
      <c r="Q211" s="237">
        <v>0.01</v>
      </c>
      <c r="R211" s="237">
        <v>1</v>
      </c>
      <c r="S211" s="887">
        <v>0.99</v>
      </c>
      <c r="T211" s="886" t="s">
        <v>666</v>
      </c>
      <c r="U211" s="886" t="s">
        <v>683</v>
      </c>
      <c r="V211" s="888">
        <v>0</v>
      </c>
      <c r="W211" s="886" t="s">
        <v>1284</v>
      </c>
      <c r="X211" s="886" t="s">
        <v>1270</v>
      </c>
      <c r="Y211" s="888">
        <v>0.01</v>
      </c>
      <c r="Z211" s="889">
        <v>1</v>
      </c>
      <c r="AA211" s="887">
        <v>0.99</v>
      </c>
      <c r="AB211" s="886" t="s">
        <v>666</v>
      </c>
      <c r="AC211" s="886" t="s">
        <v>683</v>
      </c>
      <c r="AD211" s="888">
        <v>0</v>
      </c>
      <c r="AE211" s="886" t="s">
        <v>1284</v>
      </c>
      <c r="AF211" s="886" t="s">
        <v>1270</v>
      </c>
      <c r="AG211" s="888">
        <v>0.01</v>
      </c>
      <c r="AH211" s="889">
        <v>1</v>
      </c>
      <c r="AI211" s="887">
        <v>0.99</v>
      </c>
      <c r="AJ211" s="886" t="s">
        <v>666</v>
      </c>
      <c r="AK211" s="886" t="s">
        <v>683</v>
      </c>
      <c r="AL211" s="888">
        <v>0</v>
      </c>
      <c r="AM211" s="886" t="s">
        <v>1284</v>
      </c>
      <c r="AN211" s="886" t="s">
        <v>1270</v>
      </c>
      <c r="AO211" s="888">
        <v>0.01</v>
      </c>
      <c r="AP211" s="889">
        <v>1</v>
      </c>
      <c r="AQ211" s="887">
        <v>0.99</v>
      </c>
      <c r="AR211" s="718" t="s">
        <v>666</v>
      </c>
      <c r="AS211" s="891" t="s">
        <v>683</v>
      </c>
      <c r="AT211" s="888">
        <v>0</v>
      </c>
      <c r="AU211" s="891" t="s">
        <v>1284</v>
      </c>
      <c r="AV211" s="891" t="s">
        <v>1270</v>
      </c>
      <c r="AW211" s="888">
        <v>0.01</v>
      </c>
      <c r="AX211" s="889">
        <v>1</v>
      </c>
      <c r="AY211" s="893">
        <v>0.99</v>
      </c>
      <c r="AZ211" s="894" t="s">
        <v>666</v>
      </c>
      <c r="BA211" s="894" t="s">
        <v>683</v>
      </c>
      <c r="BB211" s="893">
        <v>0</v>
      </c>
      <c r="BC211" s="894" t="s">
        <v>699</v>
      </c>
      <c r="BD211" s="894" t="s">
        <v>698</v>
      </c>
      <c r="BE211" s="893">
        <v>0.01</v>
      </c>
      <c r="BF211" s="1159">
        <f t="shared" si="9"/>
        <v>1</v>
      </c>
      <c r="BG211" s="1158"/>
      <c r="BH211" s="888">
        <v>0.99</v>
      </c>
      <c r="BI211" s="237" t="s">
        <v>666</v>
      </c>
      <c r="BJ211" s="197" t="s">
        <v>683</v>
      </c>
      <c r="BK211" s="888">
        <v>0</v>
      </c>
      <c r="BL211" s="237" t="s">
        <v>699</v>
      </c>
      <c r="BM211" s="886" t="s">
        <v>698</v>
      </c>
      <c r="BN211" s="888">
        <v>0.01</v>
      </c>
      <c r="BO211" s="1163">
        <f t="shared" si="10"/>
        <v>1</v>
      </c>
      <c r="BP211" s="888">
        <v>0.49</v>
      </c>
      <c r="BQ211" s="237" t="s">
        <v>666</v>
      </c>
      <c r="BR211" s="197" t="s">
        <v>683</v>
      </c>
      <c r="BS211" s="888">
        <v>0</v>
      </c>
      <c r="BT211" s="237" t="s">
        <v>699</v>
      </c>
      <c r="BU211" s="886" t="s">
        <v>698</v>
      </c>
      <c r="BV211" s="888">
        <v>0.01</v>
      </c>
      <c r="BW211" s="1163">
        <f t="shared" si="11"/>
        <v>0.5</v>
      </c>
      <c r="BX211" s="206"/>
      <c r="BY211" s="1235" t="str">
        <f>IF(VLOOKUP($A211,'EZ list'!$B$4:$H$460,4,FALSE)="","","Yes")</f>
        <v>Yes</v>
      </c>
      <c r="BZ211" s="1236" t="s">
        <v>914</v>
      </c>
      <c r="CA211" s="1229">
        <v>0.66800000000000004</v>
      </c>
      <c r="CB211" s="1205" t="s">
        <v>1006</v>
      </c>
      <c r="CC211" s="1205" t="s">
        <v>666</v>
      </c>
      <c r="CD211" s="1205" t="s">
        <v>683</v>
      </c>
      <c r="CE211" s="1205">
        <v>0</v>
      </c>
      <c r="CF211" s="1205" t="s">
        <v>699</v>
      </c>
      <c r="CG211" s="1205" t="s">
        <v>698</v>
      </c>
      <c r="CH211" s="1205">
        <v>0.01</v>
      </c>
      <c r="CI211" s="1161"/>
    </row>
    <row r="212" spans="1:87" s="197" customFormat="1" ht="15.75" customHeight="1" x14ac:dyDescent="0.25">
      <c r="A212" s="886" t="s">
        <v>490</v>
      </c>
      <c r="B212" s="886" t="s">
        <v>489</v>
      </c>
      <c r="C212" s="1459">
        <v>0.99</v>
      </c>
      <c r="D212" s="237" t="s">
        <v>666</v>
      </c>
      <c r="E212" s="886" t="s">
        <v>683</v>
      </c>
      <c r="F212" s="237">
        <v>0</v>
      </c>
      <c r="G212" s="886" t="s">
        <v>682</v>
      </c>
      <c r="H212" s="886" t="s">
        <v>681</v>
      </c>
      <c r="I212" s="237">
        <v>0.01</v>
      </c>
      <c r="J212" s="1460">
        <v>1</v>
      </c>
      <c r="K212" s="237">
        <v>0.99</v>
      </c>
      <c r="L212" s="237" t="s">
        <v>666</v>
      </c>
      <c r="M212" s="886" t="s">
        <v>683</v>
      </c>
      <c r="N212" s="237">
        <v>0</v>
      </c>
      <c r="O212" s="886" t="s">
        <v>682</v>
      </c>
      <c r="P212" s="886" t="s">
        <v>681</v>
      </c>
      <c r="Q212" s="237">
        <v>0.01</v>
      </c>
      <c r="R212" s="237">
        <v>1</v>
      </c>
      <c r="S212" s="887">
        <v>0.99</v>
      </c>
      <c r="T212" s="886" t="s">
        <v>666</v>
      </c>
      <c r="U212" s="886" t="s">
        <v>683</v>
      </c>
      <c r="V212" s="888">
        <v>0</v>
      </c>
      <c r="W212" s="886" t="s">
        <v>682</v>
      </c>
      <c r="X212" s="886" t="s">
        <v>681</v>
      </c>
      <c r="Y212" s="888">
        <v>0.01</v>
      </c>
      <c r="Z212" s="889">
        <v>1</v>
      </c>
      <c r="AA212" s="887">
        <v>0.99</v>
      </c>
      <c r="AB212" s="886" t="s">
        <v>666</v>
      </c>
      <c r="AC212" s="886" t="s">
        <v>683</v>
      </c>
      <c r="AD212" s="888">
        <v>0</v>
      </c>
      <c r="AE212" s="886" t="s">
        <v>682</v>
      </c>
      <c r="AF212" s="886" t="s">
        <v>681</v>
      </c>
      <c r="AG212" s="888">
        <v>0.01</v>
      </c>
      <c r="AH212" s="889">
        <v>1</v>
      </c>
      <c r="AI212" s="887">
        <v>0.99</v>
      </c>
      <c r="AJ212" s="886" t="s">
        <v>666</v>
      </c>
      <c r="AK212" s="886" t="s">
        <v>683</v>
      </c>
      <c r="AL212" s="888">
        <v>0</v>
      </c>
      <c r="AM212" s="886" t="s">
        <v>682</v>
      </c>
      <c r="AN212" s="886" t="s">
        <v>681</v>
      </c>
      <c r="AO212" s="888">
        <v>0.01</v>
      </c>
      <c r="AP212" s="889">
        <v>1</v>
      </c>
      <c r="AQ212" s="887">
        <v>0.99</v>
      </c>
      <c r="AR212" s="718" t="s">
        <v>666</v>
      </c>
      <c r="AS212" s="891" t="s">
        <v>683</v>
      </c>
      <c r="AT212" s="888">
        <v>0</v>
      </c>
      <c r="AU212" s="891" t="s">
        <v>682</v>
      </c>
      <c r="AV212" s="891" t="s">
        <v>681</v>
      </c>
      <c r="AW212" s="888">
        <v>0.01</v>
      </c>
      <c r="AX212" s="889">
        <v>1</v>
      </c>
      <c r="AY212" s="893">
        <v>0.99</v>
      </c>
      <c r="AZ212" s="894" t="s">
        <v>666</v>
      </c>
      <c r="BA212" s="894" t="s">
        <v>683</v>
      </c>
      <c r="BB212" s="893">
        <v>0</v>
      </c>
      <c r="BC212" s="894" t="s">
        <v>682</v>
      </c>
      <c r="BD212" s="894" t="s">
        <v>681</v>
      </c>
      <c r="BE212" s="893">
        <v>0.01</v>
      </c>
      <c r="BF212" s="1159">
        <f t="shared" si="9"/>
        <v>1</v>
      </c>
      <c r="BG212" s="1158"/>
      <c r="BH212" s="888">
        <v>0.99</v>
      </c>
      <c r="BI212" s="237" t="s">
        <v>666</v>
      </c>
      <c r="BJ212" s="197" t="s">
        <v>683</v>
      </c>
      <c r="BK212" s="888">
        <v>0</v>
      </c>
      <c r="BL212" s="237" t="s">
        <v>682</v>
      </c>
      <c r="BM212" s="886" t="s">
        <v>681</v>
      </c>
      <c r="BN212" s="888">
        <v>0.01</v>
      </c>
      <c r="BO212" s="1163">
        <f t="shared" si="10"/>
        <v>1</v>
      </c>
      <c r="BP212" s="888">
        <v>0.49</v>
      </c>
      <c r="BQ212" s="237" t="s">
        <v>666</v>
      </c>
      <c r="BR212" s="197" t="s">
        <v>683</v>
      </c>
      <c r="BS212" s="888">
        <v>0</v>
      </c>
      <c r="BT212" s="237" t="s">
        <v>682</v>
      </c>
      <c r="BU212" s="886" t="s">
        <v>681</v>
      </c>
      <c r="BV212" s="888">
        <v>0.01</v>
      </c>
      <c r="BW212" s="1163">
        <f t="shared" si="11"/>
        <v>0.5</v>
      </c>
      <c r="BX212" s="206"/>
      <c r="BY212" s="1235" t="str">
        <f>IF(VLOOKUP($A212,'EZ list'!$B$4:$H$460,4,FALSE)="","","Yes")</f>
        <v>Yes</v>
      </c>
      <c r="BZ212" s="1236" t="s">
        <v>914</v>
      </c>
      <c r="CA212" s="1229">
        <v>0.67300000000000004</v>
      </c>
      <c r="CB212" s="1205" t="s">
        <v>1006</v>
      </c>
      <c r="CC212" s="1205" t="s">
        <v>666</v>
      </c>
      <c r="CD212" s="1205" t="s">
        <v>683</v>
      </c>
      <c r="CE212" s="1205">
        <v>0</v>
      </c>
      <c r="CF212" s="1205" t="s">
        <v>682</v>
      </c>
      <c r="CG212" s="1205" t="s">
        <v>681</v>
      </c>
      <c r="CH212" s="1205">
        <v>0.01</v>
      </c>
      <c r="CI212" s="1161"/>
    </row>
    <row r="213" spans="1:87" s="197" customFormat="1" ht="15.75" customHeight="1" x14ac:dyDescent="0.25">
      <c r="A213" s="886" t="s">
        <v>492</v>
      </c>
      <c r="B213" s="886" t="s">
        <v>491</v>
      </c>
      <c r="C213" s="1459">
        <v>0.99</v>
      </c>
      <c r="D213" s="237" t="s">
        <v>666</v>
      </c>
      <c r="E213" s="886" t="s">
        <v>683</v>
      </c>
      <c r="F213" s="237">
        <v>0</v>
      </c>
      <c r="G213" s="886" t="s">
        <v>690</v>
      </c>
      <c r="H213" s="886" t="s">
        <v>689</v>
      </c>
      <c r="I213" s="237">
        <v>0.01</v>
      </c>
      <c r="J213" s="1460">
        <v>1</v>
      </c>
      <c r="K213" s="237">
        <v>0.99</v>
      </c>
      <c r="L213" s="237" t="s">
        <v>666</v>
      </c>
      <c r="M213" s="886" t="s">
        <v>683</v>
      </c>
      <c r="N213" s="237">
        <v>0</v>
      </c>
      <c r="O213" s="886" t="s">
        <v>690</v>
      </c>
      <c r="P213" s="886" t="s">
        <v>689</v>
      </c>
      <c r="Q213" s="237">
        <v>0.01</v>
      </c>
      <c r="R213" s="237">
        <v>1</v>
      </c>
      <c r="S213" s="887">
        <v>0.99</v>
      </c>
      <c r="T213" s="886" t="s">
        <v>666</v>
      </c>
      <c r="U213" s="886" t="s">
        <v>683</v>
      </c>
      <c r="V213" s="888">
        <v>0</v>
      </c>
      <c r="W213" s="886" t="s">
        <v>690</v>
      </c>
      <c r="X213" s="886" t="s">
        <v>689</v>
      </c>
      <c r="Y213" s="888">
        <v>0.01</v>
      </c>
      <c r="Z213" s="889">
        <v>1</v>
      </c>
      <c r="AA213" s="887">
        <v>0.99</v>
      </c>
      <c r="AB213" s="886" t="s">
        <v>666</v>
      </c>
      <c r="AC213" s="886" t="s">
        <v>683</v>
      </c>
      <c r="AD213" s="888">
        <v>0</v>
      </c>
      <c r="AE213" s="886" t="s">
        <v>690</v>
      </c>
      <c r="AF213" s="886" t="s">
        <v>689</v>
      </c>
      <c r="AG213" s="888">
        <v>0.01</v>
      </c>
      <c r="AH213" s="889">
        <v>1</v>
      </c>
      <c r="AI213" s="887">
        <v>0.99</v>
      </c>
      <c r="AJ213" s="886" t="s">
        <v>666</v>
      </c>
      <c r="AK213" s="886" t="s">
        <v>683</v>
      </c>
      <c r="AL213" s="888">
        <v>0</v>
      </c>
      <c r="AM213" s="886" t="s">
        <v>690</v>
      </c>
      <c r="AN213" s="886" t="s">
        <v>689</v>
      </c>
      <c r="AO213" s="888">
        <v>0.01</v>
      </c>
      <c r="AP213" s="889">
        <v>1</v>
      </c>
      <c r="AQ213" s="887">
        <v>0.99</v>
      </c>
      <c r="AR213" s="718" t="s">
        <v>666</v>
      </c>
      <c r="AS213" s="891" t="s">
        <v>683</v>
      </c>
      <c r="AT213" s="888">
        <v>0</v>
      </c>
      <c r="AU213" s="891" t="s">
        <v>690</v>
      </c>
      <c r="AV213" s="891" t="s">
        <v>689</v>
      </c>
      <c r="AW213" s="888">
        <v>0.01</v>
      </c>
      <c r="AX213" s="889">
        <v>1</v>
      </c>
      <c r="AY213" s="893">
        <v>0.99</v>
      </c>
      <c r="AZ213" s="894" t="s">
        <v>666</v>
      </c>
      <c r="BA213" s="894" t="s">
        <v>683</v>
      </c>
      <c r="BB213" s="893">
        <v>0</v>
      </c>
      <c r="BC213" s="894" t="s">
        <v>690</v>
      </c>
      <c r="BD213" s="894" t="s">
        <v>689</v>
      </c>
      <c r="BE213" s="893">
        <v>0.01</v>
      </c>
      <c r="BF213" s="1159">
        <f t="shared" si="9"/>
        <v>1</v>
      </c>
      <c r="BG213" s="1158"/>
      <c r="BH213" s="888">
        <v>0.99</v>
      </c>
      <c r="BI213" s="237" t="s">
        <v>666</v>
      </c>
      <c r="BJ213" s="197" t="s">
        <v>683</v>
      </c>
      <c r="BK213" s="888">
        <v>0</v>
      </c>
      <c r="BL213" s="237" t="s">
        <v>690</v>
      </c>
      <c r="BM213" s="886" t="s">
        <v>689</v>
      </c>
      <c r="BN213" s="888">
        <v>0.01</v>
      </c>
      <c r="BO213" s="1163">
        <f t="shared" si="10"/>
        <v>1</v>
      </c>
      <c r="BP213" s="888">
        <v>0.49</v>
      </c>
      <c r="BQ213" s="237" t="s">
        <v>666</v>
      </c>
      <c r="BR213" s="197" t="s">
        <v>683</v>
      </c>
      <c r="BS213" s="888">
        <v>0</v>
      </c>
      <c r="BT213" s="237" t="s">
        <v>690</v>
      </c>
      <c r="BU213" s="886" t="s">
        <v>689</v>
      </c>
      <c r="BV213" s="888">
        <v>0.01</v>
      </c>
      <c r="BW213" s="1163">
        <f t="shared" si="11"/>
        <v>0.5</v>
      </c>
      <c r="BX213" s="206"/>
      <c r="BY213" s="1235" t="str">
        <f>IF(VLOOKUP($A213,'EZ list'!$B$4:$H$460,4,FALSE)="","","Yes")</f>
        <v/>
      </c>
      <c r="BZ213" s="1236" t="s">
        <v>914</v>
      </c>
      <c r="CA213" s="1229">
        <v>0.67300000000000004</v>
      </c>
      <c r="CB213" s="1205" t="s">
        <v>1006</v>
      </c>
      <c r="CC213" s="1205" t="s">
        <v>666</v>
      </c>
      <c r="CD213" s="1205" t="s">
        <v>683</v>
      </c>
      <c r="CE213" s="1205">
        <v>0</v>
      </c>
      <c r="CF213" s="1205" t="s">
        <v>690</v>
      </c>
      <c r="CG213" s="1205" t="s">
        <v>689</v>
      </c>
      <c r="CH213" s="1205">
        <v>0.01</v>
      </c>
      <c r="CI213" s="1161"/>
    </row>
    <row r="214" spans="1:87" s="197" customFormat="1" ht="15.75" customHeight="1" x14ac:dyDescent="0.25">
      <c r="A214" s="886" t="s">
        <v>494</v>
      </c>
      <c r="B214" s="886" t="s">
        <v>493</v>
      </c>
      <c r="C214" s="1459">
        <v>0.4</v>
      </c>
      <c r="D214" s="237" t="s">
        <v>739</v>
      </c>
      <c r="E214" s="886" t="s">
        <v>738</v>
      </c>
      <c r="F214" s="237">
        <v>0.09</v>
      </c>
      <c r="G214" s="886" t="s">
        <v>737</v>
      </c>
      <c r="H214" s="886" t="s">
        <v>736</v>
      </c>
      <c r="I214" s="237">
        <v>0.01</v>
      </c>
      <c r="J214" s="1460">
        <v>0.5</v>
      </c>
      <c r="K214" s="237">
        <v>0.4</v>
      </c>
      <c r="L214" s="237" t="s">
        <v>739</v>
      </c>
      <c r="M214" s="886" t="s">
        <v>738</v>
      </c>
      <c r="N214" s="237">
        <v>0.09</v>
      </c>
      <c r="O214" s="886" t="s">
        <v>737</v>
      </c>
      <c r="P214" s="886" t="s">
        <v>736</v>
      </c>
      <c r="Q214" s="237">
        <v>0.01</v>
      </c>
      <c r="R214" s="237">
        <v>0.5</v>
      </c>
      <c r="S214" s="887">
        <v>0.4</v>
      </c>
      <c r="T214" s="886" t="s">
        <v>739</v>
      </c>
      <c r="U214" s="886" t="s">
        <v>738</v>
      </c>
      <c r="V214" s="888">
        <v>0.09</v>
      </c>
      <c r="W214" s="886" t="s">
        <v>737</v>
      </c>
      <c r="X214" s="886" t="s">
        <v>736</v>
      </c>
      <c r="Y214" s="888">
        <v>0.01</v>
      </c>
      <c r="Z214" s="889">
        <v>0.5</v>
      </c>
      <c r="AA214" s="887">
        <v>0.4</v>
      </c>
      <c r="AB214" s="886" t="s">
        <v>739</v>
      </c>
      <c r="AC214" s="886" t="s">
        <v>738</v>
      </c>
      <c r="AD214" s="888">
        <v>0.09</v>
      </c>
      <c r="AE214" s="886" t="s">
        <v>737</v>
      </c>
      <c r="AF214" s="886" t="s">
        <v>736</v>
      </c>
      <c r="AG214" s="888">
        <v>0.01</v>
      </c>
      <c r="AH214" s="889">
        <v>0.5</v>
      </c>
      <c r="AI214" s="887">
        <v>0.4</v>
      </c>
      <c r="AJ214" s="886" t="s">
        <v>739</v>
      </c>
      <c r="AK214" s="886" t="s">
        <v>738</v>
      </c>
      <c r="AL214" s="888">
        <v>0.09</v>
      </c>
      <c r="AM214" s="886" t="s">
        <v>737</v>
      </c>
      <c r="AN214" s="886" t="s">
        <v>736</v>
      </c>
      <c r="AO214" s="888">
        <v>0.01</v>
      </c>
      <c r="AP214" s="889">
        <v>0.5</v>
      </c>
      <c r="AQ214" s="887">
        <v>0.4</v>
      </c>
      <c r="AR214" s="718" t="s">
        <v>739</v>
      </c>
      <c r="AS214" s="891" t="s">
        <v>738</v>
      </c>
      <c r="AT214" s="888">
        <v>0.09</v>
      </c>
      <c r="AU214" s="891" t="s">
        <v>737</v>
      </c>
      <c r="AV214" s="891" t="s">
        <v>736</v>
      </c>
      <c r="AW214" s="888">
        <v>0.01</v>
      </c>
      <c r="AX214" s="889">
        <v>0.5</v>
      </c>
      <c r="AY214" s="893">
        <v>0.4</v>
      </c>
      <c r="AZ214" s="894" t="s">
        <v>739</v>
      </c>
      <c r="BA214" s="894" t="s">
        <v>738</v>
      </c>
      <c r="BB214" s="893">
        <v>0.59</v>
      </c>
      <c r="BC214" s="894" t="s">
        <v>737</v>
      </c>
      <c r="BD214" s="894" t="s">
        <v>736</v>
      </c>
      <c r="BE214" s="893">
        <v>0.01</v>
      </c>
      <c r="BF214" s="1159">
        <f t="shared" si="9"/>
        <v>1</v>
      </c>
      <c r="BG214" s="1158"/>
      <c r="BH214" s="888">
        <v>0.4</v>
      </c>
      <c r="BI214" s="237" t="s">
        <v>739</v>
      </c>
      <c r="BJ214" s="197" t="s">
        <v>738</v>
      </c>
      <c r="BK214" s="888">
        <v>0.09</v>
      </c>
      <c r="BL214" s="237" t="s">
        <v>737</v>
      </c>
      <c r="BM214" s="886" t="s">
        <v>736</v>
      </c>
      <c r="BN214" s="888">
        <v>0.01</v>
      </c>
      <c r="BO214" s="1163">
        <f t="shared" si="10"/>
        <v>0.5</v>
      </c>
      <c r="BP214" s="888">
        <v>0.4</v>
      </c>
      <c r="BQ214" s="237" t="s">
        <v>739</v>
      </c>
      <c r="BR214" s="197" t="s">
        <v>738</v>
      </c>
      <c r="BS214" s="888">
        <v>0.09</v>
      </c>
      <c r="BT214" s="237" t="s">
        <v>737</v>
      </c>
      <c r="BU214" s="886" t="s">
        <v>736</v>
      </c>
      <c r="BV214" s="888">
        <v>0.01</v>
      </c>
      <c r="BW214" s="1163">
        <f t="shared" si="11"/>
        <v>0.5</v>
      </c>
      <c r="BX214" s="206"/>
      <c r="BY214" s="1235" t="str">
        <f>IF(VLOOKUP($A214,'EZ list'!$B$4:$H$460,4,FALSE)="","","Yes")</f>
        <v/>
      </c>
      <c r="BZ214" s="1236" t="s">
        <v>913</v>
      </c>
      <c r="CA214" s="1229">
        <v>0.70299999999999996</v>
      </c>
      <c r="CB214" s="1205" t="s">
        <v>1006</v>
      </c>
      <c r="CC214" s="1205" t="s">
        <v>739</v>
      </c>
      <c r="CD214" s="1205" t="s">
        <v>738</v>
      </c>
      <c r="CE214" s="1205">
        <v>0.59</v>
      </c>
      <c r="CF214" s="1205" t="s">
        <v>737</v>
      </c>
      <c r="CG214" s="1205" t="s">
        <v>736</v>
      </c>
      <c r="CH214" s="1205">
        <v>0.01</v>
      </c>
      <c r="CI214" s="1161"/>
    </row>
    <row r="215" spans="1:87" s="197" customFormat="1" ht="15" x14ac:dyDescent="0.25">
      <c r="A215" s="886" t="s">
        <v>496</v>
      </c>
      <c r="B215" s="886" t="s">
        <v>495</v>
      </c>
      <c r="C215" s="1459">
        <v>0.49</v>
      </c>
      <c r="D215" s="237" t="s">
        <v>666</v>
      </c>
      <c r="E215" s="886" t="s">
        <v>683</v>
      </c>
      <c r="F215" s="237">
        <v>0</v>
      </c>
      <c r="G215" s="886" t="s">
        <v>776</v>
      </c>
      <c r="H215" s="886" t="s">
        <v>775</v>
      </c>
      <c r="I215" s="237">
        <v>0.01</v>
      </c>
      <c r="J215" s="1460">
        <v>0.5</v>
      </c>
      <c r="K215" s="237">
        <v>0.49</v>
      </c>
      <c r="L215" s="237" t="s">
        <v>666</v>
      </c>
      <c r="M215" s="886" t="s">
        <v>683</v>
      </c>
      <c r="N215" s="237">
        <v>0</v>
      </c>
      <c r="O215" s="886" t="s">
        <v>776</v>
      </c>
      <c r="P215" s="886" t="s">
        <v>775</v>
      </c>
      <c r="Q215" s="237">
        <v>0.01</v>
      </c>
      <c r="R215" s="237">
        <v>0.5</v>
      </c>
      <c r="S215" s="887">
        <v>0.49</v>
      </c>
      <c r="T215" s="886" t="s">
        <v>666</v>
      </c>
      <c r="U215" s="886" t="s">
        <v>683</v>
      </c>
      <c r="V215" s="888">
        <v>0</v>
      </c>
      <c r="W215" s="886" t="s">
        <v>776</v>
      </c>
      <c r="X215" s="886" t="s">
        <v>775</v>
      </c>
      <c r="Y215" s="888">
        <v>0.01</v>
      </c>
      <c r="Z215" s="889">
        <v>0.5</v>
      </c>
      <c r="AA215" s="887">
        <v>0.49</v>
      </c>
      <c r="AB215" s="886" t="s">
        <v>666</v>
      </c>
      <c r="AC215" s="886" t="s">
        <v>683</v>
      </c>
      <c r="AD215" s="888">
        <v>0</v>
      </c>
      <c r="AE215" s="886" t="s">
        <v>776</v>
      </c>
      <c r="AF215" s="886" t="s">
        <v>775</v>
      </c>
      <c r="AG215" s="888">
        <v>0.01</v>
      </c>
      <c r="AH215" s="889">
        <v>0.5</v>
      </c>
      <c r="AI215" s="887">
        <v>0.49</v>
      </c>
      <c r="AJ215" s="886" t="s">
        <v>666</v>
      </c>
      <c r="AK215" s="886" t="s">
        <v>683</v>
      </c>
      <c r="AL215" s="888">
        <v>0</v>
      </c>
      <c r="AM215" s="886" t="s">
        <v>776</v>
      </c>
      <c r="AN215" s="886" t="s">
        <v>775</v>
      </c>
      <c r="AO215" s="888">
        <v>0.01</v>
      </c>
      <c r="AP215" s="889">
        <v>0.5</v>
      </c>
      <c r="AQ215" s="887">
        <v>0.49</v>
      </c>
      <c r="AR215" s="718" t="s">
        <v>666</v>
      </c>
      <c r="AS215" s="891" t="s">
        <v>683</v>
      </c>
      <c r="AT215" s="888">
        <v>0</v>
      </c>
      <c r="AU215" s="891" t="s">
        <v>776</v>
      </c>
      <c r="AV215" s="891" t="s">
        <v>775</v>
      </c>
      <c r="AW215" s="888">
        <v>0.01</v>
      </c>
      <c r="AX215" s="889">
        <v>0.5</v>
      </c>
      <c r="AY215" s="893">
        <v>0.49</v>
      </c>
      <c r="AZ215" s="894" t="s">
        <v>666</v>
      </c>
      <c r="BA215" s="894" t="s">
        <v>683</v>
      </c>
      <c r="BB215" s="893">
        <v>0</v>
      </c>
      <c r="BC215" s="894" t="s">
        <v>776</v>
      </c>
      <c r="BD215" s="894" t="s">
        <v>775</v>
      </c>
      <c r="BE215" s="893">
        <v>0.01</v>
      </c>
      <c r="BF215" s="1159">
        <f t="shared" si="9"/>
        <v>0.5</v>
      </c>
      <c r="BG215" s="1158"/>
      <c r="BH215" s="888">
        <v>0.49</v>
      </c>
      <c r="BI215" s="237" t="s">
        <v>666</v>
      </c>
      <c r="BJ215" s="197" t="s">
        <v>683</v>
      </c>
      <c r="BK215" s="888">
        <v>0</v>
      </c>
      <c r="BL215" s="237" t="s">
        <v>776</v>
      </c>
      <c r="BM215" s="886" t="s">
        <v>775</v>
      </c>
      <c r="BN215" s="888">
        <v>0.01</v>
      </c>
      <c r="BO215" s="1163">
        <f t="shared" si="10"/>
        <v>0.5</v>
      </c>
      <c r="BP215" s="888">
        <v>0.49</v>
      </c>
      <c r="BQ215" s="237" t="s">
        <v>666</v>
      </c>
      <c r="BR215" s="197" t="s">
        <v>683</v>
      </c>
      <c r="BS215" s="888">
        <v>0</v>
      </c>
      <c r="BT215" s="237" t="s">
        <v>776</v>
      </c>
      <c r="BU215" s="886" t="s">
        <v>775</v>
      </c>
      <c r="BV215" s="888">
        <v>0.01</v>
      </c>
      <c r="BW215" s="1163">
        <f t="shared" si="11"/>
        <v>0.5</v>
      </c>
      <c r="BX215" s="206"/>
      <c r="BY215" s="1235" t="str">
        <f>IF(VLOOKUP($A215,'EZ list'!$B$4:$H$460,4,FALSE)="","","Yes")</f>
        <v>Yes</v>
      </c>
      <c r="BZ215" s="1236" t="s">
        <v>914</v>
      </c>
      <c r="CA215" s="1229">
        <v>0.67600000000000005</v>
      </c>
      <c r="CB215" s="1205" t="s">
        <v>1006</v>
      </c>
      <c r="CC215" s="1205" t="s">
        <v>666</v>
      </c>
      <c r="CD215" s="1205" t="s">
        <v>683</v>
      </c>
      <c r="CE215" s="1205">
        <v>0</v>
      </c>
      <c r="CF215" s="1205" t="s">
        <v>776</v>
      </c>
      <c r="CG215" s="1205" t="s">
        <v>775</v>
      </c>
      <c r="CH215" s="1205">
        <v>0.01</v>
      </c>
      <c r="CI215" s="1161"/>
    </row>
    <row r="216" spans="1:87" s="197" customFormat="1" ht="15.75" customHeight="1" x14ac:dyDescent="0.25">
      <c r="A216" s="886" t="s">
        <v>499</v>
      </c>
      <c r="B216" s="886" t="s">
        <v>498</v>
      </c>
      <c r="C216" s="1459">
        <v>0.49</v>
      </c>
      <c r="D216" s="237" t="s">
        <v>666</v>
      </c>
      <c r="E216" s="886" t="s">
        <v>665</v>
      </c>
      <c r="F216" s="237">
        <v>0</v>
      </c>
      <c r="G216" s="886" t="s">
        <v>746</v>
      </c>
      <c r="H216" s="886" t="s">
        <v>745</v>
      </c>
      <c r="I216" s="237">
        <v>0.01</v>
      </c>
      <c r="J216" s="1460">
        <v>0.5</v>
      </c>
      <c r="K216" s="237">
        <v>0.49</v>
      </c>
      <c r="L216" s="237" t="s">
        <v>666</v>
      </c>
      <c r="M216" s="886" t="s">
        <v>665</v>
      </c>
      <c r="N216" s="237">
        <v>0</v>
      </c>
      <c r="O216" s="886" t="s">
        <v>746</v>
      </c>
      <c r="P216" s="886" t="s">
        <v>745</v>
      </c>
      <c r="Q216" s="237">
        <v>0.01</v>
      </c>
      <c r="R216" s="237">
        <v>0.5</v>
      </c>
      <c r="S216" s="887">
        <v>0.49</v>
      </c>
      <c r="T216" s="886" t="s">
        <v>666</v>
      </c>
      <c r="U216" s="886" t="s">
        <v>665</v>
      </c>
      <c r="V216" s="888">
        <v>0</v>
      </c>
      <c r="W216" s="886" t="s">
        <v>746</v>
      </c>
      <c r="X216" s="886" t="s">
        <v>745</v>
      </c>
      <c r="Y216" s="888">
        <v>0.01</v>
      </c>
      <c r="Z216" s="889">
        <v>0.5</v>
      </c>
      <c r="AA216" s="887">
        <v>0.49</v>
      </c>
      <c r="AB216" s="886" t="s">
        <v>666</v>
      </c>
      <c r="AC216" s="886" t="s">
        <v>665</v>
      </c>
      <c r="AD216" s="888">
        <v>0</v>
      </c>
      <c r="AE216" s="886" t="s">
        <v>746</v>
      </c>
      <c r="AF216" s="886" t="s">
        <v>745</v>
      </c>
      <c r="AG216" s="888">
        <v>0.01</v>
      </c>
      <c r="AH216" s="889">
        <v>0.5</v>
      </c>
      <c r="AI216" s="887">
        <v>0.49</v>
      </c>
      <c r="AJ216" s="886" t="s">
        <v>666</v>
      </c>
      <c r="AK216" s="886" t="s">
        <v>665</v>
      </c>
      <c r="AL216" s="888">
        <v>0</v>
      </c>
      <c r="AM216" s="886" t="s">
        <v>746</v>
      </c>
      <c r="AN216" s="886" t="s">
        <v>745</v>
      </c>
      <c r="AO216" s="888">
        <v>0.01</v>
      </c>
      <c r="AP216" s="889">
        <v>0.5</v>
      </c>
      <c r="AQ216" s="887">
        <v>0.49</v>
      </c>
      <c r="AR216" s="718" t="s">
        <v>666</v>
      </c>
      <c r="AS216" s="891" t="s">
        <v>665</v>
      </c>
      <c r="AT216" s="888">
        <v>0</v>
      </c>
      <c r="AU216" s="891" t="s">
        <v>746</v>
      </c>
      <c r="AV216" s="891" t="s">
        <v>745</v>
      </c>
      <c r="AW216" s="888">
        <v>0.01</v>
      </c>
      <c r="AX216" s="889">
        <v>0.5</v>
      </c>
      <c r="AY216" s="893">
        <v>0.49</v>
      </c>
      <c r="AZ216" s="894" t="s">
        <v>666</v>
      </c>
      <c r="BA216" s="894" t="s">
        <v>665</v>
      </c>
      <c r="BB216" s="893">
        <v>0</v>
      </c>
      <c r="BC216" s="894" t="s">
        <v>746</v>
      </c>
      <c r="BD216" s="894" t="s">
        <v>745</v>
      </c>
      <c r="BE216" s="893">
        <v>0.01</v>
      </c>
      <c r="BF216" s="1159">
        <f t="shared" si="9"/>
        <v>0.5</v>
      </c>
      <c r="BG216" s="1158"/>
      <c r="BH216" s="888">
        <v>0.49</v>
      </c>
      <c r="BI216" s="237" t="s">
        <v>666</v>
      </c>
      <c r="BJ216" s="197" t="s">
        <v>665</v>
      </c>
      <c r="BK216" s="888">
        <v>0</v>
      </c>
      <c r="BL216" s="237" t="s">
        <v>746</v>
      </c>
      <c r="BM216" s="886" t="s">
        <v>745</v>
      </c>
      <c r="BN216" s="888">
        <v>0.01</v>
      </c>
      <c r="BO216" s="1163">
        <f t="shared" si="10"/>
        <v>0.5</v>
      </c>
      <c r="BP216" s="888">
        <v>0.49</v>
      </c>
      <c r="BQ216" s="237" t="s">
        <v>666</v>
      </c>
      <c r="BR216" s="197" t="s">
        <v>665</v>
      </c>
      <c r="BS216" s="888">
        <v>0</v>
      </c>
      <c r="BT216" s="237" t="s">
        <v>746</v>
      </c>
      <c r="BU216" s="886" t="s">
        <v>745</v>
      </c>
      <c r="BV216" s="888">
        <v>0.01</v>
      </c>
      <c r="BW216" s="1163">
        <f t="shared" si="11"/>
        <v>0.5</v>
      </c>
      <c r="BX216" s="206"/>
      <c r="BY216" s="1235" t="str">
        <f>IF(VLOOKUP($A216,'EZ list'!$B$4:$H$460,4,FALSE)="","","Yes")</f>
        <v/>
      </c>
      <c r="BZ216" s="1236" t="s">
        <v>914</v>
      </c>
      <c r="CA216" s="1229">
        <v>0.67600000000000005</v>
      </c>
      <c r="CB216" s="1205" t="s">
        <v>1006</v>
      </c>
      <c r="CC216" s="1205" t="s">
        <v>666</v>
      </c>
      <c r="CD216" s="1205" t="s">
        <v>665</v>
      </c>
      <c r="CE216" s="1205">
        <v>0</v>
      </c>
      <c r="CF216" s="1205" t="s">
        <v>746</v>
      </c>
      <c r="CG216" s="1205" t="s">
        <v>745</v>
      </c>
      <c r="CH216" s="1205">
        <v>0.01</v>
      </c>
      <c r="CI216" s="1161"/>
    </row>
    <row r="217" spans="1:87" s="197" customFormat="1" ht="15.75" customHeight="1" x14ac:dyDescent="0.25">
      <c r="A217" s="886" t="s">
        <v>501</v>
      </c>
      <c r="B217" s="886" t="s">
        <v>774</v>
      </c>
      <c r="C217" s="1459">
        <v>0.49</v>
      </c>
      <c r="D217" s="237" t="s">
        <v>666</v>
      </c>
      <c r="E217" s="886" t="s">
        <v>665</v>
      </c>
      <c r="F217" s="237">
        <v>0</v>
      </c>
      <c r="G217" s="886" t="s">
        <v>685</v>
      </c>
      <c r="H217" s="886" t="s">
        <v>684</v>
      </c>
      <c r="I217" s="237">
        <v>0.01</v>
      </c>
      <c r="J217" s="1460">
        <v>0.5</v>
      </c>
      <c r="K217" s="237">
        <v>0.49</v>
      </c>
      <c r="L217" s="237" t="s">
        <v>666</v>
      </c>
      <c r="M217" s="886" t="s">
        <v>665</v>
      </c>
      <c r="N217" s="237">
        <v>0</v>
      </c>
      <c r="O217" s="886" t="s">
        <v>685</v>
      </c>
      <c r="P217" s="886" t="s">
        <v>684</v>
      </c>
      <c r="Q217" s="237">
        <v>0.01</v>
      </c>
      <c r="R217" s="237">
        <v>0.5</v>
      </c>
      <c r="S217" s="887">
        <v>0.49</v>
      </c>
      <c r="T217" s="886" t="s">
        <v>666</v>
      </c>
      <c r="U217" s="886" t="s">
        <v>665</v>
      </c>
      <c r="V217" s="888">
        <v>0</v>
      </c>
      <c r="W217" s="886" t="s">
        <v>685</v>
      </c>
      <c r="X217" s="886" t="s">
        <v>684</v>
      </c>
      <c r="Y217" s="888">
        <v>0.01</v>
      </c>
      <c r="Z217" s="889">
        <v>0.5</v>
      </c>
      <c r="AA217" s="887">
        <v>0.49</v>
      </c>
      <c r="AB217" s="886" t="s">
        <v>666</v>
      </c>
      <c r="AC217" s="886" t="s">
        <v>665</v>
      </c>
      <c r="AD217" s="888">
        <v>0</v>
      </c>
      <c r="AE217" s="886" t="s">
        <v>685</v>
      </c>
      <c r="AF217" s="886" t="s">
        <v>684</v>
      </c>
      <c r="AG217" s="888">
        <v>0.01</v>
      </c>
      <c r="AH217" s="889">
        <v>0.5</v>
      </c>
      <c r="AI217" s="887">
        <v>0.49</v>
      </c>
      <c r="AJ217" s="886" t="s">
        <v>666</v>
      </c>
      <c r="AK217" s="886" t="s">
        <v>665</v>
      </c>
      <c r="AL217" s="888">
        <v>0</v>
      </c>
      <c r="AM217" s="886" t="s">
        <v>685</v>
      </c>
      <c r="AN217" s="886" t="s">
        <v>684</v>
      </c>
      <c r="AO217" s="888">
        <v>0.01</v>
      </c>
      <c r="AP217" s="889">
        <v>0.5</v>
      </c>
      <c r="AQ217" s="887">
        <v>0.74</v>
      </c>
      <c r="AR217" s="718" t="s">
        <v>666</v>
      </c>
      <c r="AS217" s="891" t="s">
        <v>665</v>
      </c>
      <c r="AT217" s="888">
        <v>0</v>
      </c>
      <c r="AU217" s="891" t="s">
        <v>685</v>
      </c>
      <c r="AV217" s="891" t="s">
        <v>684</v>
      </c>
      <c r="AW217" s="888">
        <v>0.01</v>
      </c>
      <c r="AX217" s="889">
        <v>0.75</v>
      </c>
      <c r="AY217" s="893">
        <v>0.99</v>
      </c>
      <c r="AZ217" s="894" t="s">
        <v>666</v>
      </c>
      <c r="BA217" s="894" t="s">
        <v>665</v>
      </c>
      <c r="BB217" s="893">
        <v>0</v>
      </c>
      <c r="BC217" s="894" t="s">
        <v>685</v>
      </c>
      <c r="BD217" s="894" t="s">
        <v>684</v>
      </c>
      <c r="BE217" s="893">
        <v>0.01</v>
      </c>
      <c r="BF217" s="1159">
        <f t="shared" si="9"/>
        <v>1</v>
      </c>
      <c r="BG217" s="1158"/>
      <c r="BH217" s="888">
        <v>0.49</v>
      </c>
      <c r="BI217" s="237" t="s">
        <v>666</v>
      </c>
      <c r="BJ217" s="197" t="s">
        <v>665</v>
      </c>
      <c r="BK217" s="888">
        <v>0</v>
      </c>
      <c r="BL217" s="237" t="s">
        <v>685</v>
      </c>
      <c r="BM217" s="886" t="s">
        <v>684</v>
      </c>
      <c r="BN217" s="888">
        <v>0.01</v>
      </c>
      <c r="BO217" s="1163">
        <f t="shared" si="10"/>
        <v>0.5</v>
      </c>
      <c r="BP217" s="888">
        <v>0.49</v>
      </c>
      <c r="BQ217" s="237" t="s">
        <v>666</v>
      </c>
      <c r="BR217" s="197" t="s">
        <v>665</v>
      </c>
      <c r="BS217" s="888">
        <v>0</v>
      </c>
      <c r="BT217" s="237" t="s">
        <v>685</v>
      </c>
      <c r="BU217" s="886" t="s">
        <v>684</v>
      </c>
      <c r="BV217" s="888">
        <v>0.01</v>
      </c>
      <c r="BW217" s="1163">
        <f t="shared" si="11"/>
        <v>0.5</v>
      </c>
      <c r="BX217" s="206"/>
      <c r="BY217" s="1235" t="str">
        <f>IF(VLOOKUP($A217,'EZ list'!$B$4:$H$460,4,FALSE)="","","Yes")</f>
        <v/>
      </c>
      <c r="BZ217" s="1236" t="s">
        <v>914</v>
      </c>
      <c r="CA217" s="1229">
        <v>0.76300000000000001</v>
      </c>
      <c r="CB217" s="1205" t="s">
        <v>1006</v>
      </c>
      <c r="CC217" s="1205" t="s">
        <v>666</v>
      </c>
      <c r="CD217" s="1205" t="s">
        <v>665</v>
      </c>
      <c r="CE217" s="1205">
        <v>0</v>
      </c>
      <c r="CF217" s="1205" t="s">
        <v>685</v>
      </c>
      <c r="CG217" s="1205" t="s">
        <v>684</v>
      </c>
      <c r="CH217" s="1205">
        <v>0.01</v>
      </c>
      <c r="CI217" s="1161"/>
    </row>
    <row r="218" spans="1:87" s="197" customFormat="1" ht="15.75" customHeight="1" x14ac:dyDescent="0.25">
      <c r="A218" s="886" t="s">
        <v>503</v>
      </c>
      <c r="B218" s="886" t="s">
        <v>502</v>
      </c>
      <c r="C218" s="1459">
        <v>0.99</v>
      </c>
      <c r="D218" s="237" t="s">
        <v>666</v>
      </c>
      <c r="E218" s="886" t="s">
        <v>683</v>
      </c>
      <c r="F218" s="237">
        <v>0</v>
      </c>
      <c r="G218" s="886" t="s">
        <v>682</v>
      </c>
      <c r="H218" s="886" t="s">
        <v>681</v>
      </c>
      <c r="I218" s="237">
        <v>0.01</v>
      </c>
      <c r="J218" s="1460">
        <v>1</v>
      </c>
      <c r="K218" s="237">
        <v>0.99</v>
      </c>
      <c r="L218" s="237" t="s">
        <v>666</v>
      </c>
      <c r="M218" s="886" t="s">
        <v>683</v>
      </c>
      <c r="N218" s="237">
        <v>0</v>
      </c>
      <c r="O218" s="886" t="s">
        <v>682</v>
      </c>
      <c r="P218" s="886" t="s">
        <v>681</v>
      </c>
      <c r="Q218" s="237">
        <v>0.01</v>
      </c>
      <c r="R218" s="237">
        <v>1</v>
      </c>
      <c r="S218" s="887">
        <v>0.99</v>
      </c>
      <c r="T218" s="886" t="s">
        <v>666</v>
      </c>
      <c r="U218" s="886" t="s">
        <v>683</v>
      </c>
      <c r="V218" s="888">
        <v>0</v>
      </c>
      <c r="W218" s="886" t="s">
        <v>682</v>
      </c>
      <c r="X218" s="886" t="s">
        <v>681</v>
      </c>
      <c r="Y218" s="888">
        <v>0.01</v>
      </c>
      <c r="Z218" s="889">
        <v>1</v>
      </c>
      <c r="AA218" s="887">
        <v>0.99</v>
      </c>
      <c r="AB218" s="886" t="s">
        <v>666</v>
      </c>
      <c r="AC218" s="886" t="s">
        <v>683</v>
      </c>
      <c r="AD218" s="888">
        <v>0</v>
      </c>
      <c r="AE218" s="886" t="s">
        <v>682</v>
      </c>
      <c r="AF218" s="886" t="s">
        <v>681</v>
      </c>
      <c r="AG218" s="888">
        <v>0.01</v>
      </c>
      <c r="AH218" s="889">
        <v>1</v>
      </c>
      <c r="AI218" s="887">
        <v>0.99</v>
      </c>
      <c r="AJ218" s="886" t="s">
        <v>666</v>
      </c>
      <c r="AK218" s="886" t="s">
        <v>683</v>
      </c>
      <c r="AL218" s="888">
        <v>0</v>
      </c>
      <c r="AM218" s="886" t="s">
        <v>682</v>
      </c>
      <c r="AN218" s="886" t="s">
        <v>681</v>
      </c>
      <c r="AO218" s="888">
        <v>0.01</v>
      </c>
      <c r="AP218" s="889">
        <v>1</v>
      </c>
      <c r="AQ218" s="887">
        <v>0.99</v>
      </c>
      <c r="AR218" s="718" t="s">
        <v>666</v>
      </c>
      <c r="AS218" s="891" t="s">
        <v>683</v>
      </c>
      <c r="AT218" s="888">
        <v>0</v>
      </c>
      <c r="AU218" s="891" t="s">
        <v>682</v>
      </c>
      <c r="AV218" s="891" t="s">
        <v>681</v>
      </c>
      <c r="AW218" s="888">
        <v>0.01</v>
      </c>
      <c r="AX218" s="889">
        <v>1</v>
      </c>
      <c r="AY218" s="893">
        <v>0.99</v>
      </c>
      <c r="AZ218" s="894" t="s">
        <v>666</v>
      </c>
      <c r="BA218" s="894" t="s">
        <v>683</v>
      </c>
      <c r="BB218" s="893">
        <v>0</v>
      </c>
      <c r="BC218" s="894" t="s">
        <v>682</v>
      </c>
      <c r="BD218" s="894" t="s">
        <v>681</v>
      </c>
      <c r="BE218" s="893">
        <v>0.01</v>
      </c>
      <c r="BF218" s="1159">
        <f t="shared" si="9"/>
        <v>1</v>
      </c>
      <c r="BG218" s="1158"/>
      <c r="BH218" s="888">
        <v>0.99</v>
      </c>
      <c r="BI218" s="237" t="s">
        <v>666</v>
      </c>
      <c r="BJ218" s="197" t="s">
        <v>683</v>
      </c>
      <c r="BK218" s="888">
        <v>0</v>
      </c>
      <c r="BL218" s="237" t="s">
        <v>682</v>
      </c>
      <c r="BM218" s="886" t="s">
        <v>681</v>
      </c>
      <c r="BN218" s="888">
        <v>0.01</v>
      </c>
      <c r="BO218" s="1163">
        <f t="shared" si="10"/>
        <v>1</v>
      </c>
      <c r="BP218" s="888">
        <v>0.49</v>
      </c>
      <c r="BQ218" s="237" t="s">
        <v>666</v>
      </c>
      <c r="BR218" s="197" t="s">
        <v>683</v>
      </c>
      <c r="BS218" s="888">
        <v>0</v>
      </c>
      <c r="BT218" s="237" t="s">
        <v>682</v>
      </c>
      <c r="BU218" s="886" t="s">
        <v>681</v>
      </c>
      <c r="BV218" s="888">
        <v>0.01</v>
      </c>
      <c r="BW218" s="1163">
        <f t="shared" si="11"/>
        <v>0.5</v>
      </c>
      <c r="BX218" s="206"/>
      <c r="BY218" s="1235" t="str">
        <f>IF(VLOOKUP($A218,'EZ list'!$B$4:$H$460,4,FALSE)="","","Yes")</f>
        <v>Yes</v>
      </c>
      <c r="BZ218" s="1236" t="s">
        <v>914</v>
      </c>
      <c r="CA218" s="1229">
        <v>0.71199999999999997</v>
      </c>
      <c r="CB218" s="1205" t="s">
        <v>1006</v>
      </c>
      <c r="CC218" s="1205" t="s">
        <v>666</v>
      </c>
      <c r="CD218" s="1205" t="s">
        <v>683</v>
      </c>
      <c r="CE218" s="1205">
        <v>0</v>
      </c>
      <c r="CF218" s="1205" t="s">
        <v>682</v>
      </c>
      <c r="CG218" s="1205" t="s">
        <v>681</v>
      </c>
      <c r="CH218" s="1205">
        <v>0.01</v>
      </c>
      <c r="CI218" s="1161"/>
    </row>
    <row r="219" spans="1:87" s="197" customFormat="1" ht="15.75" customHeight="1" x14ac:dyDescent="0.2">
      <c r="A219" s="886" t="s">
        <v>4126</v>
      </c>
      <c r="B219" s="886" t="s">
        <v>707</v>
      </c>
      <c r="C219" s="1459">
        <v>0.49</v>
      </c>
      <c r="D219" s="237" t="s">
        <v>666</v>
      </c>
      <c r="E219" s="886" t="s">
        <v>665</v>
      </c>
      <c r="F219" s="237">
        <v>0</v>
      </c>
      <c r="G219" s="886" t="s">
        <v>706</v>
      </c>
      <c r="H219" s="886" t="s">
        <v>705</v>
      </c>
      <c r="I219" s="237">
        <v>0.01</v>
      </c>
      <c r="J219" s="1460">
        <v>0.5</v>
      </c>
      <c r="K219" s="237">
        <v>0.49</v>
      </c>
      <c r="L219" s="237" t="s">
        <v>666</v>
      </c>
      <c r="M219" s="886" t="s">
        <v>665</v>
      </c>
      <c r="N219" s="237">
        <v>0</v>
      </c>
      <c r="O219" s="886" t="s">
        <v>706</v>
      </c>
      <c r="P219" s="886" t="s">
        <v>705</v>
      </c>
      <c r="Q219" s="237">
        <v>0.01</v>
      </c>
      <c r="R219" s="237">
        <v>0.5</v>
      </c>
      <c r="S219" s="890">
        <v>0.49</v>
      </c>
      <c r="T219" s="886" t="s">
        <v>666</v>
      </c>
      <c r="U219" s="886" t="s">
        <v>665</v>
      </c>
      <c r="V219" s="888">
        <v>0</v>
      </c>
      <c r="W219" s="886" t="s">
        <v>706</v>
      </c>
      <c r="X219" s="886" t="s">
        <v>705</v>
      </c>
      <c r="Y219" s="888">
        <v>0.01</v>
      </c>
      <c r="Z219" s="1465">
        <v>0.5</v>
      </c>
      <c r="AA219" s="890">
        <v>0.49</v>
      </c>
      <c r="AB219" s="886" t="s">
        <v>666</v>
      </c>
      <c r="AC219" s="886" t="s">
        <v>665</v>
      </c>
      <c r="AD219" s="888">
        <v>0</v>
      </c>
      <c r="AE219" s="886" t="s">
        <v>706</v>
      </c>
      <c r="AF219" s="886" t="s">
        <v>705</v>
      </c>
      <c r="AG219" s="888">
        <v>0.01</v>
      </c>
      <c r="AH219" s="1465">
        <v>0.5</v>
      </c>
      <c r="AI219" s="890">
        <v>0.49</v>
      </c>
      <c r="AJ219" s="886" t="s">
        <v>666</v>
      </c>
      <c r="AK219" s="886" t="s">
        <v>665</v>
      </c>
      <c r="AL219" s="888">
        <v>0</v>
      </c>
      <c r="AM219" s="886" t="s">
        <v>706</v>
      </c>
      <c r="AN219" s="886" t="s">
        <v>705</v>
      </c>
      <c r="AO219" s="888">
        <v>0.01</v>
      </c>
      <c r="AP219" s="1465">
        <v>0.5</v>
      </c>
      <c r="AQ219" s="890">
        <v>0.74</v>
      </c>
      <c r="AR219" s="718" t="s">
        <v>666</v>
      </c>
      <c r="AS219" s="891" t="s">
        <v>665</v>
      </c>
      <c r="AT219" s="888">
        <v>0</v>
      </c>
      <c r="AU219" s="891" t="s">
        <v>706</v>
      </c>
      <c r="AV219" s="891" t="s">
        <v>705</v>
      </c>
      <c r="AW219" s="888">
        <v>0.01</v>
      </c>
      <c r="AX219" s="1465">
        <v>0.75</v>
      </c>
      <c r="AY219" s="893">
        <v>0.49</v>
      </c>
      <c r="AZ219" s="894" t="s">
        <v>666</v>
      </c>
      <c r="BA219" s="894" t="s">
        <v>665</v>
      </c>
      <c r="BB219" s="893">
        <v>0</v>
      </c>
      <c r="BC219" s="894" t="s">
        <v>706</v>
      </c>
      <c r="BD219" s="894" t="s">
        <v>705</v>
      </c>
      <c r="BE219" s="893">
        <v>0.01</v>
      </c>
      <c r="BF219" s="1159">
        <v>0.5</v>
      </c>
      <c r="BG219" s="1158"/>
      <c r="BH219" s="888">
        <v>0.49</v>
      </c>
      <c r="BI219" s="237" t="s">
        <v>666</v>
      </c>
      <c r="BJ219" s="197" t="s">
        <v>665</v>
      </c>
      <c r="BK219" s="888">
        <v>0</v>
      </c>
      <c r="BL219" s="237" t="s">
        <v>706</v>
      </c>
      <c r="BM219" s="886" t="s">
        <v>705</v>
      </c>
      <c r="BN219" s="888">
        <v>0.01</v>
      </c>
      <c r="BO219" s="1163">
        <v>0.5</v>
      </c>
      <c r="BP219" s="888">
        <v>0.49</v>
      </c>
      <c r="BQ219" s="237" t="s">
        <v>666</v>
      </c>
      <c r="BR219" s="197" t="s">
        <v>665</v>
      </c>
      <c r="BS219" s="888">
        <v>0</v>
      </c>
      <c r="BT219" s="237" t="s">
        <v>706</v>
      </c>
      <c r="BU219" s="886" t="s">
        <v>705</v>
      </c>
      <c r="BV219" s="888">
        <v>0.01</v>
      </c>
      <c r="BW219" s="1163">
        <v>0.5</v>
      </c>
      <c r="BX219" s="1466"/>
      <c r="BY219" s="1235" t="str">
        <f>IF(VLOOKUP($A219,'EZ list'!$B$4:$H$460,4,FALSE)="","","Yes")</f>
        <v>Yes</v>
      </c>
      <c r="BZ219" s="1467" t="s">
        <v>914</v>
      </c>
      <c r="CA219" s="1470">
        <v>0.67</v>
      </c>
      <c r="CB219" s="1205" t="s">
        <v>1006</v>
      </c>
      <c r="CC219" s="1205" t="s">
        <v>666</v>
      </c>
      <c r="CD219" s="1205" t="s">
        <v>665</v>
      </c>
      <c r="CE219" s="1229">
        <v>0</v>
      </c>
      <c r="CF219" s="1205" t="s">
        <v>706</v>
      </c>
      <c r="CG219" s="1205" t="s">
        <v>705</v>
      </c>
      <c r="CH219" s="1205">
        <v>0.01</v>
      </c>
      <c r="CI219" s="1468"/>
    </row>
    <row r="220" spans="1:87" s="197" customFormat="1" ht="15.75" customHeight="1" x14ac:dyDescent="0.25">
      <c r="A220" s="886" t="s">
        <v>505</v>
      </c>
      <c r="B220" s="886" t="s">
        <v>504</v>
      </c>
      <c r="C220" s="1459">
        <v>0.4</v>
      </c>
      <c r="D220" s="237" t="s">
        <v>773</v>
      </c>
      <c r="E220" s="886" t="s">
        <v>772</v>
      </c>
      <c r="F220" s="237">
        <v>0.09</v>
      </c>
      <c r="G220" s="886" t="s">
        <v>771</v>
      </c>
      <c r="H220" s="886" t="s">
        <v>770</v>
      </c>
      <c r="I220" s="237">
        <v>0.01</v>
      </c>
      <c r="J220" s="1460">
        <v>0.5</v>
      </c>
      <c r="K220" s="237">
        <v>0.4</v>
      </c>
      <c r="L220" s="237" t="s">
        <v>773</v>
      </c>
      <c r="M220" s="886" t="s">
        <v>772</v>
      </c>
      <c r="N220" s="237">
        <v>0.09</v>
      </c>
      <c r="O220" s="886" t="s">
        <v>771</v>
      </c>
      <c r="P220" s="886" t="s">
        <v>770</v>
      </c>
      <c r="Q220" s="237">
        <v>0.01</v>
      </c>
      <c r="R220" s="237">
        <v>0.5</v>
      </c>
      <c r="S220" s="887">
        <v>0.4</v>
      </c>
      <c r="T220" s="886" t="s">
        <v>773</v>
      </c>
      <c r="U220" s="886" t="s">
        <v>772</v>
      </c>
      <c r="V220" s="888">
        <v>0.09</v>
      </c>
      <c r="W220" s="886" t="s">
        <v>771</v>
      </c>
      <c r="X220" s="886" t="s">
        <v>770</v>
      </c>
      <c r="Y220" s="888">
        <v>0.01</v>
      </c>
      <c r="Z220" s="889">
        <v>0.5</v>
      </c>
      <c r="AA220" s="887">
        <v>0.4</v>
      </c>
      <c r="AB220" s="886" t="s">
        <v>773</v>
      </c>
      <c r="AC220" s="886" t="s">
        <v>772</v>
      </c>
      <c r="AD220" s="888">
        <v>0.09</v>
      </c>
      <c r="AE220" s="886" t="s">
        <v>771</v>
      </c>
      <c r="AF220" s="886" t="s">
        <v>770</v>
      </c>
      <c r="AG220" s="888">
        <v>0.01</v>
      </c>
      <c r="AH220" s="889">
        <v>0.5</v>
      </c>
      <c r="AI220" s="887">
        <v>0.4</v>
      </c>
      <c r="AJ220" s="886" t="s">
        <v>773</v>
      </c>
      <c r="AK220" s="886" t="s">
        <v>772</v>
      </c>
      <c r="AL220" s="888">
        <v>0.09</v>
      </c>
      <c r="AM220" s="886" t="s">
        <v>771</v>
      </c>
      <c r="AN220" s="886" t="s">
        <v>770</v>
      </c>
      <c r="AO220" s="888">
        <v>0.01</v>
      </c>
      <c r="AP220" s="889">
        <v>0.5</v>
      </c>
      <c r="AQ220" s="887">
        <v>0.4</v>
      </c>
      <c r="AR220" s="718" t="s">
        <v>773</v>
      </c>
      <c r="AS220" s="891" t="s">
        <v>772</v>
      </c>
      <c r="AT220" s="888">
        <v>0.09</v>
      </c>
      <c r="AU220" s="891" t="s">
        <v>771</v>
      </c>
      <c r="AV220" s="891" t="s">
        <v>770</v>
      </c>
      <c r="AW220" s="888">
        <v>0.01</v>
      </c>
      <c r="AX220" s="889">
        <v>0.5</v>
      </c>
      <c r="AY220" s="893">
        <v>0.4</v>
      </c>
      <c r="AZ220" s="894" t="s">
        <v>773</v>
      </c>
      <c r="BA220" s="894" t="s">
        <v>772</v>
      </c>
      <c r="BB220" s="893">
        <v>0.09</v>
      </c>
      <c r="BC220" s="894" t="s">
        <v>771</v>
      </c>
      <c r="BD220" s="894" t="s">
        <v>770</v>
      </c>
      <c r="BE220" s="893">
        <v>0.01</v>
      </c>
      <c r="BF220" s="1159">
        <f t="shared" si="9"/>
        <v>0.5</v>
      </c>
      <c r="BG220" s="1158"/>
      <c r="BH220" s="888">
        <v>0.4</v>
      </c>
      <c r="BI220" s="237" t="s">
        <v>773</v>
      </c>
      <c r="BJ220" s="197" t="s">
        <v>772</v>
      </c>
      <c r="BK220" s="888">
        <v>0.09</v>
      </c>
      <c r="BL220" s="237" t="s">
        <v>771</v>
      </c>
      <c r="BM220" s="886" t="s">
        <v>770</v>
      </c>
      <c r="BN220" s="888">
        <v>0.01</v>
      </c>
      <c r="BO220" s="1163">
        <f t="shared" si="10"/>
        <v>0.5</v>
      </c>
      <c r="BP220" s="888">
        <v>0.4</v>
      </c>
      <c r="BQ220" s="237" t="s">
        <v>773</v>
      </c>
      <c r="BR220" s="197" t="s">
        <v>772</v>
      </c>
      <c r="BS220" s="888">
        <v>0.09</v>
      </c>
      <c r="BT220" s="237" t="s">
        <v>771</v>
      </c>
      <c r="BU220" s="886" t="s">
        <v>770</v>
      </c>
      <c r="BV220" s="888">
        <v>0.01</v>
      </c>
      <c r="BW220" s="1163">
        <f t="shared" si="11"/>
        <v>0.5</v>
      </c>
      <c r="BX220" s="206"/>
      <c r="BY220" s="1235" t="str">
        <f>IF(VLOOKUP($A220,'EZ list'!$B$4:$H$460,4,FALSE)="","","Yes")</f>
        <v>Yes</v>
      </c>
      <c r="BZ220" s="1236" t="s">
        <v>913</v>
      </c>
      <c r="CA220" s="1229">
        <v>0.69199999999999995</v>
      </c>
      <c r="CB220" s="1205" t="s">
        <v>1006</v>
      </c>
      <c r="CC220" s="1205" t="s">
        <v>773</v>
      </c>
      <c r="CD220" s="1205" t="s">
        <v>772</v>
      </c>
      <c r="CE220" s="1205">
        <v>0.59</v>
      </c>
      <c r="CF220" s="1205" t="s">
        <v>771</v>
      </c>
      <c r="CG220" s="1205" t="s">
        <v>770</v>
      </c>
      <c r="CH220" s="1205">
        <v>0.01</v>
      </c>
      <c r="CI220" s="1161"/>
    </row>
    <row r="221" spans="1:87" s="197" customFormat="1" ht="15.75" customHeight="1" x14ac:dyDescent="0.25">
      <c r="A221" s="886" t="s">
        <v>507</v>
      </c>
      <c r="B221" s="886" t="s">
        <v>506</v>
      </c>
      <c r="C221" s="1459">
        <v>0.4</v>
      </c>
      <c r="D221" s="237" t="s">
        <v>769</v>
      </c>
      <c r="E221" s="886" t="s">
        <v>768</v>
      </c>
      <c r="F221" s="237">
        <v>0.09</v>
      </c>
      <c r="G221" s="886" t="s">
        <v>767</v>
      </c>
      <c r="H221" s="886" t="s">
        <v>766</v>
      </c>
      <c r="I221" s="237">
        <v>0.01</v>
      </c>
      <c r="J221" s="1460">
        <v>0.5</v>
      </c>
      <c r="K221" s="237">
        <v>0.4</v>
      </c>
      <c r="L221" s="237" t="s">
        <v>769</v>
      </c>
      <c r="M221" s="886" t="s">
        <v>768</v>
      </c>
      <c r="N221" s="237">
        <v>0.09</v>
      </c>
      <c r="O221" s="886" t="s">
        <v>767</v>
      </c>
      <c r="P221" s="886" t="s">
        <v>766</v>
      </c>
      <c r="Q221" s="237">
        <v>0.01</v>
      </c>
      <c r="R221" s="237">
        <v>0.5</v>
      </c>
      <c r="S221" s="887">
        <v>0.4</v>
      </c>
      <c r="T221" s="886" t="s">
        <v>769</v>
      </c>
      <c r="U221" s="886" t="s">
        <v>768</v>
      </c>
      <c r="V221" s="888">
        <v>0.09</v>
      </c>
      <c r="W221" s="886" t="s">
        <v>767</v>
      </c>
      <c r="X221" s="886" t="s">
        <v>766</v>
      </c>
      <c r="Y221" s="888">
        <v>0.01</v>
      </c>
      <c r="Z221" s="889">
        <v>0.5</v>
      </c>
      <c r="AA221" s="887">
        <v>0.4</v>
      </c>
      <c r="AB221" s="886" t="s">
        <v>769</v>
      </c>
      <c r="AC221" s="886" t="s">
        <v>768</v>
      </c>
      <c r="AD221" s="888">
        <v>0.09</v>
      </c>
      <c r="AE221" s="886" t="s">
        <v>767</v>
      </c>
      <c r="AF221" s="886" t="s">
        <v>766</v>
      </c>
      <c r="AG221" s="888">
        <v>0.01</v>
      </c>
      <c r="AH221" s="889">
        <v>0.5</v>
      </c>
      <c r="AI221" s="887">
        <v>0.4</v>
      </c>
      <c r="AJ221" s="886" t="s">
        <v>769</v>
      </c>
      <c r="AK221" s="886" t="s">
        <v>768</v>
      </c>
      <c r="AL221" s="888">
        <v>0.09</v>
      </c>
      <c r="AM221" s="886" t="s">
        <v>767</v>
      </c>
      <c r="AN221" s="886" t="s">
        <v>766</v>
      </c>
      <c r="AO221" s="888">
        <v>0.01</v>
      </c>
      <c r="AP221" s="889">
        <v>0.5</v>
      </c>
      <c r="AQ221" s="887">
        <v>0.4</v>
      </c>
      <c r="AR221" s="718" t="s">
        <v>769</v>
      </c>
      <c r="AS221" s="891" t="s">
        <v>768</v>
      </c>
      <c r="AT221" s="888">
        <v>0.09</v>
      </c>
      <c r="AU221" s="891" t="s">
        <v>767</v>
      </c>
      <c r="AV221" s="891" t="s">
        <v>766</v>
      </c>
      <c r="AW221" s="888">
        <v>0.01</v>
      </c>
      <c r="AX221" s="889">
        <v>0.5</v>
      </c>
      <c r="AY221" s="893">
        <v>0.5</v>
      </c>
      <c r="AZ221" s="894" t="s">
        <v>769</v>
      </c>
      <c r="BA221" s="894" t="s">
        <v>768</v>
      </c>
      <c r="BB221" s="893">
        <v>0.49</v>
      </c>
      <c r="BC221" s="894" t="s">
        <v>767</v>
      </c>
      <c r="BD221" s="894" t="s">
        <v>766</v>
      </c>
      <c r="BE221" s="893">
        <v>0.01</v>
      </c>
      <c r="BF221" s="1159">
        <f t="shared" si="9"/>
        <v>1</v>
      </c>
      <c r="BG221" s="1158"/>
      <c r="BH221" s="888">
        <v>0.4</v>
      </c>
      <c r="BI221" s="237" t="s">
        <v>769</v>
      </c>
      <c r="BJ221" s="197" t="s">
        <v>768</v>
      </c>
      <c r="BK221" s="888">
        <v>0.09</v>
      </c>
      <c r="BL221" s="237" t="s">
        <v>767</v>
      </c>
      <c r="BM221" s="886" t="s">
        <v>766</v>
      </c>
      <c r="BN221" s="888">
        <v>0.01</v>
      </c>
      <c r="BO221" s="1163">
        <f t="shared" si="10"/>
        <v>0.5</v>
      </c>
      <c r="BP221" s="888">
        <v>0.4</v>
      </c>
      <c r="BQ221" s="237" t="s">
        <v>769</v>
      </c>
      <c r="BR221" s="197" t="s">
        <v>768</v>
      </c>
      <c r="BS221" s="888">
        <v>0.09</v>
      </c>
      <c r="BT221" s="237" t="s">
        <v>767</v>
      </c>
      <c r="BU221" s="886" t="s">
        <v>766</v>
      </c>
      <c r="BV221" s="888">
        <v>0.01</v>
      </c>
      <c r="BW221" s="1163">
        <f t="shared" si="11"/>
        <v>0.5</v>
      </c>
      <c r="BX221" s="206"/>
      <c r="BY221" s="1235" t="str">
        <f>IF(VLOOKUP($A221,'EZ list'!$B$4:$H$460,4,FALSE)="","","Yes")</f>
        <v>Yes</v>
      </c>
      <c r="BZ221" s="1236" t="s">
        <v>913</v>
      </c>
      <c r="CA221" s="1229">
        <v>0.69399999999999995</v>
      </c>
      <c r="CB221" s="1205" t="s">
        <v>1006</v>
      </c>
      <c r="CC221" s="1205" t="s">
        <v>769</v>
      </c>
      <c r="CD221" s="1205" t="s">
        <v>768</v>
      </c>
      <c r="CE221" s="1205">
        <v>0.59</v>
      </c>
      <c r="CF221" s="1205" t="s">
        <v>767</v>
      </c>
      <c r="CG221" s="1205" t="s">
        <v>766</v>
      </c>
      <c r="CH221" s="1205">
        <v>0.01</v>
      </c>
      <c r="CI221" s="1161"/>
    </row>
    <row r="222" spans="1:87" s="197" customFormat="1" ht="15" x14ac:dyDescent="0.25">
      <c r="A222" s="886" t="s">
        <v>509</v>
      </c>
      <c r="B222" s="886" t="s">
        <v>765</v>
      </c>
      <c r="C222" s="1459">
        <v>0.94</v>
      </c>
      <c r="D222" s="237" t="s">
        <v>1004</v>
      </c>
      <c r="E222" s="886" t="s">
        <v>1005</v>
      </c>
      <c r="F222" s="237">
        <v>0.05</v>
      </c>
      <c r="G222" s="886" t="s">
        <v>764</v>
      </c>
      <c r="H222" s="886" t="s">
        <v>763</v>
      </c>
      <c r="I222" s="237">
        <v>0.01</v>
      </c>
      <c r="J222" s="1460">
        <v>1</v>
      </c>
      <c r="K222" s="237">
        <v>0.94</v>
      </c>
      <c r="L222" s="237" t="s">
        <v>1004</v>
      </c>
      <c r="M222" s="886" t="s">
        <v>1005</v>
      </c>
      <c r="N222" s="237">
        <v>0.05</v>
      </c>
      <c r="O222" s="886" t="s">
        <v>764</v>
      </c>
      <c r="P222" s="886" t="s">
        <v>763</v>
      </c>
      <c r="Q222" s="237">
        <v>0.01</v>
      </c>
      <c r="R222" s="237">
        <v>1</v>
      </c>
      <c r="S222" s="887">
        <v>0.94</v>
      </c>
      <c r="T222" s="886" t="s">
        <v>1004</v>
      </c>
      <c r="U222" s="886" t="s">
        <v>1005</v>
      </c>
      <c r="V222" s="888">
        <v>0.05</v>
      </c>
      <c r="W222" s="886" t="s">
        <v>764</v>
      </c>
      <c r="X222" s="886" t="s">
        <v>763</v>
      </c>
      <c r="Y222" s="888">
        <v>0.01</v>
      </c>
      <c r="Z222" s="889">
        <v>1</v>
      </c>
      <c r="AA222" s="887">
        <v>0.94</v>
      </c>
      <c r="AB222" s="886" t="s">
        <v>1004</v>
      </c>
      <c r="AC222" s="886" t="s">
        <v>1005</v>
      </c>
      <c r="AD222" s="888">
        <v>0.05</v>
      </c>
      <c r="AE222" s="886" t="s">
        <v>764</v>
      </c>
      <c r="AF222" s="886" t="s">
        <v>763</v>
      </c>
      <c r="AG222" s="888">
        <v>0.01</v>
      </c>
      <c r="AH222" s="889">
        <v>1</v>
      </c>
      <c r="AI222" s="887">
        <v>0.94</v>
      </c>
      <c r="AJ222" s="886" t="s">
        <v>1004</v>
      </c>
      <c r="AK222" s="886" t="s">
        <v>1005</v>
      </c>
      <c r="AL222" s="888">
        <v>0.05</v>
      </c>
      <c r="AM222" s="886" t="s">
        <v>764</v>
      </c>
      <c r="AN222" s="886" t="s">
        <v>763</v>
      </c>
      <c r="AO222" s="888">
        <v>0.01</v>
      </c>
      <c r="AP222" s="889">
        <v>1</v>
      </c>
      <c r="AQ222" s="887">
        <v>0.94</v>
      </c>
      <c r="AR222" s="718" t="s">
        <v>1004</v>
      </c>
      <c r="AS222" s="891" t="s">
        <v>1005</v>
      </c>
      <c r="AT222" s="888">
        <v>0.05</v>
      </c>
      <c r="AU222" s="891" t="s">
        <v>764</v>
      </c>
      <c r="AV222" s="891" t="s">
        <v>763</v>
      </c>
      <c r="AW222" s="888">
        <v>0.01</v>
      </c>
      <c r="AX222" s="889">
        <v>1</v>
      </c>
      <c r="AY222" s="893">
        <v>0.94</v>
      </c>
      <c r="AZ222" s="894" t="s">
        <v>1004</v>
      </c>
      <c r="BA222" s="894" t="s">
        <v>1005</v>
      </c>
      <c r="BB222" s="893">
        <v>0.05</v>
      </c>
      <c r="BC222" s="894" t="s">
        <v>764</v>
      </c>
      <c r="BD222" s="894" t="s">
        <v>763</v>
      </c>
      <c r="BE222" s="893">
        <v>0.01</v>
      </c>
      <c r="BF222" s="1159">
        <f t="shared" si="9"/>
        <v>1</v>
      </c>
      <c r="BG222" s="1158"/>
      <c r="BH222" s="888">
        <v>0.94</v>
      </c>
      <c r="BI222" s="237" t="s">
        <v>1004</v>
      </c>
      <c r="BJ222" s="197" t="s">
        <v>1005</v>
      </c>
      <c r="BK222" s="888">
        <v>0.05</v>
      </c>
      <c r="BL222" s="237" t="s">
        <v>764</v>
      </c>
      <c r="BM222" s="886" t="s">
        <v>763</v>
      </c>
      <c r="BN222" s="888">
        <v>0.01</v>
      </c>
      <c r="BO222" s="1163">
        <f t="shared" si="10"/>
        <v>1</v>
      </c>
      <c r="BP222" s="888">
        <v>0.49</v>
      </c>
      <c r="BQ222" s="237" t="s">
        <v>666</v>
      </c>
      <c r="BR222" s="197" t="s">
        <v>665</v>
      </c>
      <c r="BS222" s="888">
        <v>0</v>
      </c>
      <c r="BT222" s="237" t="s">
        <v>764</v>
      </c>
      <c r="BU222" s="886" t="s">
        <v>763</v>
      </c>
      <c r="BV222" s="888">
        <v>0.01</v>
      </c>
      <c r="BW222" s="1163">
        <f t="shared" si="11"/>
        <v>0.5</v>
      </c>
      <c r="BX222" s="206"/>
      <c r="BY222" s="1235" t="str">
        <f>IF(VLOOKUP($A222,'EZ list'!$B$4:$H$460,4,FALSE)="","","Yes")</f>
        <v>Yes</v>
      </c>
      <c r="BZ222" s="1236" t="s">
        <v>914</v>
      </c>
      <c r="CA222" s="1229">
        <v>0.68500000000000005</v>
      </c>
      <c r="CB222" s="1205" t="s">
        <v>1006</v>
      </c>
      <c r="CC222" s="1205" t="s">
        <v>1004</v>
      </c>
      <c r="CD222" s="1205" t="s">
        <v>1005</v>
      </c>
      <c r="CE222" s="1205">
        <v>0.59</v>
      </c>
      <c r="CF222" s="1205" t="s">
        <v>764</v>
      </c>
      <c r="CG222" s="1205" t="s">
        <v>763</v>
      </c>
      <c r="CH222" s="1205">
        <v>0.01</v>
      </c>
      <c r="CI222" s="1161"/>
    </row>
    <row r="223" spans="1:87" s="197" customFormat="1" ht="15.75" customHeight="1" x14ac:dyDescent="0.25">
      <c r="A223" s="886" t="s">
        <v>511</v>
      </c>
      <c r="B223" s="886" t="s">
        <v>510</v>
      </c>
      <c r="C223" s="1459">
        <v>0.4</v>
      </c>
      <c r="D223" s="237" t="s">
        <v>713</v>
      </c>
      <c r="E223" s="886" t="s">
        <v>712</v>
      </c>
      <c r="F223" s="237">
        <v>0.09</v>
      </c>
      <c r="G223" s="886" t="s">
        <v>706</v>
      </c>
      <c r="H223" s="886" t="s">
        <v>705</v>
      </c>
      <c r="I223" s="237">
        <v>0.01</v>
      </c>
      <c r="J223" s="1460">
        <v>0.5</v>
      </c>
      <c r="K223" s="237">
        <v>0.4</v>
      </c>
      <c r="L223" s="237" t="s">
        <v>713</v>
      </c>
      <c r="M223" s="886" t="s">
        <v>712</v>
      </c>
      <c r="N223" s="237">
        <v>0.09</v>
      </c>
      <c r="O223" s="886" t="s">
        <v>706</v>
      </c>
      <c r="P223" s="886" t="s">
        <v>705</v>
      </c>
      <c r="Q223" s="237">
        <v>0.01</v>
      </c>
      <c r="R223" s="237">
        <v>0.5</v>
      </c>
      <c r="S223" s="887">
        <v>0.4</v>
      </c>
      <c r="T223" s="886" t="s">
        <v>713</v>
      </c>
      <c r="U223" s="886" t="s">
        <v>712</v>
      </c>
      <c r="V223" s="888">
        <v>0.09</v>
      </c>
      <c r="W223" s="886" t="s">
        <v>706</v>
      </c>
      <c r="X223" s="886" t="s">
        <v>705</v>
      </c>
      <c r="Y223" s="888">
        <v>0.01</v>
      </c>
      <c r="Z223" s="889">
        <v>0.5</v>
      </c>
      <c r="AA223" s="887">
        <v>0.4</v>
      </c>
      <c r="AB223" s="886" t="s">
        <v>713</v>
      </c>
      <c r="AC223" s="886" t="s">
        <v>712</v>
      </c>
      <c r="AD223" s="888">
        <v>0.09</v>
      </c>
      <c r="AE223" s="886" t="s">
        <v>706</v>
      </c>
      <c r="AF223" s="886" t="s">
        <v>705</v>
      </c>
      <c r="AG223" s="888">
        <v>0.01</v>
      </c>
      <c r="AH223" s="889">
        <v>0.5</v>
      </c>
      <c r="AI223" s="887">
        <v>0.4</v>
      </c>
      <c r="AJ223" s="886" t="s">
        <v>713</v>
      </c>
      <c r="AK223" s="886" t="s">
        <v>712</v>
      </c>
      <c r="AL223" s="888">
        <v>0.09</v>
      </c>
      <c r="AM223" s="886" t="s">
        <v>706</v>
      </c>
      <c r="AN223" s="886" t="s">
        <v>705</v>
      </c>
      <c r="AO223" s="888">
        <v>0.01</v>
      </c>
      <c r="AP223" s="889">
        <v>0.5</v>
      </c>
      <c r="AQ223" s="887">
        <v>0.4</v>
      </c>
      <c r="AR223" s="718" t="s">
        <v>713</v>
      </c>
      <c r="AS223" s="891" t="s">
        <v>712</v>
      </c>
      <c r="AT223" s="888">
        <v>0.09</v>
      </c>
      <c r="AU223" s="891" t="s">
        <v>706</v>
      </c>
      <c r="AV223" s="891" t="s">
        <v>705</v>
      </c>
      <c r="AW223" s="888">
        <v>0.01</v>
      </c>
      <c r="AX223" s="889">
        <v>0.5</v>
      </c>
      <c r="AY223" s="893">
        <v>0.4</v>
      </c>
      <c r="AZ223" s="894" t="s">
        <v>713</v>
      </c>
      <c r="BA223" s="894" t="s">
        <v>712</v>
      </c>
      <c r="BB223" s="893">
        <v>0.59</v>
      </c>
      <c r="BC223" s="894" t="s">
        <v>706</v>
      </c>
      <c r="BD223" s="894" t="s">
        <v>705</v>
      </c>
      <c r="BE223" s="893">
        <v>0.01</v>
      </c>
      <c r="BF223" s="1159">
        <f t="shared" si="9"/>
        <v>1</v>
      </c>
      <c r="BG223" s="1158"/>
      <c r="BH223" s="888">
        <v>0.4</v>
      </c>
      <c r="BI223" s="237" t="s">
        <v>713</v>
      </c>
      <c r="BJ223" s="197" t="s">
        <v>712</v>
      </c>
      <c r="BK223" s="888">
        <v>0.09</v>
      </c>
      <c r="BL223" s="237" t="s">
        <v>706</v>
      </c>
      <c r="BM223" s="886" t="s">
        <v>705</v>
      </c>
      <c r="BN223" s="888">
        <v>0.01</v>
      </c>
      <c r="BO223" s="1163">
        <f t="shared" si="10"/>
        <v>0.5</v>
      </c>
      <c r="BP223" s="888">
        <v>0.4</v>
      </c>
      <c r="BQ223" s="237" t="s">
        <v>713</v>
      </c>
      <c r="BR223" s="197" t="s">
        <v>712</v>
      </c>
      <c r="BS223" s="888">
        <v>0.09</v>
      </c>
      <c r="BT223" s="237" t="s">
        <v>706</v>
      </c>
      <c r="BU223" s="886" t="s">
        <v>705</v>
      </c>
      <c r="BV223" s="888">
        <v>0.01</v>
      </c>
      <c r="BW223" s="1163">
        <f t="shared" si="11"/>
        <v>0.5</v>
      </c>
      <c r="BX223" s="206"/>
      <c r="BY223" s="1235" t="str">
        <f>IF(VLOOKUP($A223,'EZ list'!$B$4:$H$460,4,FALSE)="","","Yes")</f>
        <v>Yes</v>
      </c>
      <c r="BZ223" s="1236" t="s">
        <v>913</v>
      </c>
      <c r="CA223" s="1229">
        <v>0.64500000000000002</v>
      </c>
      <c r="CB223" s="1205" t="s">
        <v>1006</v>
      </c>
      <c r="CC223" s="1205" t="s">
        <v>713</v>
      </c>
      <c r="CD223" s="1205" t="s">
        <v>712</v>
      </c>
      <c r="CE223" s="1205">
        <v>0.59</v>
      </c>
      <c r="CF223" s="1205" t="s">
        <v>706</v>
      </c>
      <c r="CG223" s="1205" t="s">
        <v>705</v>
      </c>
      <c r="CH223" s="1205">
        <v>0.01</v>
      </c>
      <c r="CI223" s="1161"/>
    </row>
    <row r="224" spans="1:87" s="197" customFormat="1" ht="15.75" customHeight="1" x14ac:dyDescent="0.25">
      <c r="A224" s="886" t="s">
        <v>513</v>
      </c>
      <c r="B224" s="886" t="s">
        <v>512</v>
      </c>
      <c r="C224" s="1459">
        <v>0.4</v>
      </c>
      <c r="D224" s="237" t="s">
        <v>711</v>
      </c>
      <c r="E224" s="886" t="s">
        <v>710</v>
      </c>
      <c r="F224" s="237">
        <v>0.1</v>
      </c>
      <c r="G224" s="886" t="s">
        <v>666</v>
      </c>
      <c r="H224" s="886" t="s">
        <v>678</v>
      </c>
      <c r="I224" s="237">
        <v>0</v>
      </c>
      <c r="J224" s="1460">
        <v>0.5</v>
      </c>
      <c r="K224" s="237">
        <v>0.4</v>
      </c>
      <c r="L224" s="237" t="s">
        <v>711</v>
      </c>
      <c r="M224" s="886" t="s">
        <v>710</v>
      </c>
      <c r="N224" s="237">
        <v>0.1</v>
      </c>
      <c r="O224" s="886" t="s">
        <v>666</v>
      </c>
      <c r="P224" s="886" t="s">
        <v>678</v>
      </c>
      <c r="Q224" s="237">
        <v>0</v>
      </c>
      <c r="R224" s="237">
        <v>0.5</v>
      </c>
      <c r="S224" s="887">
        <v>0.4</v>
      </c>
      <c r="T224" s="886" t="s">
        <v>711</v>
      </c>
      <c r="U224" s="886" t="s">
        <v>710</v>
      </c>
      <c r="V224" s="888">
        <v>0.1</v>
      </c>
      <c r="W224" s="886" t="s">
        <v>666</v>
      </c>
      <c r="X224" s="886" t="s">
        <v>678</v>
      </c>
      <c r="Y224" s="888">
        <v>0</v>
      </c>
      <c r="Z224" s="889">
        <v>0.5</v>
      </c>
      <c r="AA224" s="887">
        <v>0.4</v>
      </c>
      <c r="AB224" s="886" t="s">
        <v>711</v>
      </c>
      <c r="AC224" s="886" t="s">
        <v>710</v>
      </c>
      <c r="AD224" s="888">
        <v>0.1</v>
      </c>
      <c r="AE224" s="886" t="s">
        <v>666</v>
      </c>
      <c r="AF224" s="886" t="s">
        <v>678</v>
      </c>
      <c r="AG224" s="888">
        <v>0</v>
      </c>
      <c r="AH224" s="889">
        <v>0.5</v>
      </c>
      <c r="AI224" s="887">
        <v>0.4</v>
      </c>
      <c r="AJ224" s="886" t="s">
        <v>711</v>
      </c>
      <c r="AK224" s="886" t="s">
        <v>710</v>
      </c>
      <c r="AL224" s="888">
        <v>0.1</v>
      </c>
      <c r="AM224" s="886" t="s">
        <v>666</v>
      </c>
      <c r="AN224" s="886" t="s">
        <v>678</v>
      </c>
      <c r="AO224" s="888">
        <v>0</v>
      </c>
      <c r="AP224" s="889">
        <v>0.5</v>
      </c>
      <c r="AQ224" s="887">
        <v>0.4</v>
      </c>
      <c r="AR224" s="718" t="s">
        <v>711</v>
      </c>
      <c r="AS224" s="891" t="s">
        <v>710</v>
      </c>
      <c r="AT224" s="888">
        <v>0.1</v>
      </c>
      <c r="AU224" s="891" t="s">
        <v>666</v>
      </c>
      <c r="AV224" s="891" t="s">
        <v>678</v>
      </c>
      <c r="AW224" s="888">
        <v>0</v>
      </c>
      <c r="AX224" s="889">
        <v>0.5</v>
      </c>
      <c r="AY224" s="893">
        <v>0.6</v>
      </c>
      <c r="AZ224" s="894" t="s">
        <v>711</v>
      </c>
      <c r="BA224" s="894" t="s">
        <v>710</v>
      </c>
      <c r="BB224" s="893">
        <v>0.4</v>
      </c>
      <c r="BC224" s="894" t="s">
        <v>666</v>
      </c>
      <c r="BD224" s="894" t="s">
        <v>678</v>
      </c>
      <c r="BE224" s="893">
        <v>0</v>
      </c>
      <c r="BF224" s="1159">
        <f t="shared" si="9"/>
        <v>1</v>
      </c>
      <c r="BG224" s="1158"/>
      <c r="BH224" s="888">
        <v>0.4</v>
      </c>
      <c r="BI224" s="237" t="s">
        <v>711</v>
      </c>
      <c r="BJ224" s="197" t="s">
        <v>710</v>
      </c>
      <c r="BK224" s="888">
        <v>0.1</v>
      </c>
      <c r="BL224" s="237" t="s">
        <v>666</v>
      </c>
      <c r="BM224" s="886" t="s">
        <v>678</v>
      </c>
      <c r="BN224" s="888">
        <v>0</v>
      </c>
      <c r="BO224" s="1163">
        <f t="shared" si="10"/>
        <v>0.5</v>
      </c>
      <c r="BP224" s="888">
        <v>0.4</v>
      </c>
      <c r="BQ224" s="237" t="s">
        <v>711</v>
      </c>
      <c r="BR224" s="197" t="s">
        <v>710</v>
      </c>
      <c r="BS224" s="888">
        <v>0.1</v>
      </c>
      <c r="BT224" s="237" t="s">
        <v>666</v>
      </c>
      <c r="BU224" s="886" t="s">
        <v>678</v>
      </c>
      <c r="BV224" s="888">
        <v>0</v>
      </c>
      <c r="BW224" s="1163">
        <f t="shared" si="11"/>
        <v>0.5</v>
      </c>
      <c r="BX224" s="206"/>
      <c r="BY224" s="1235" t="str">
        <f>IF(VLOOKUP($A224,'EZ list'!$B$4:$H$460,4,FALSE)="","","Yes")</f>
        <v/>
      </c>
      <c r="BZ224" s="1236" t="s">
        <v>913</v>
      </c>
      <c r="CA224" s="1229">
        <v>0.65800000000000003</v>
      </c>
      <c r="CB224" s="1205" t="s">
        <v>1006</v>
      </c>
      <c r="CC224" s="1205" t="s">
        <v>711</v>
      </c>
      <c r="CD224" s="1205" t="s">
        <v>710</v>
      </c>
      <c r="CE224" s="1205">
        <v>0.6</v>
      </c>
      <c r="CF224" s="1205" t="s">
        <v>666</v>
      </c>
      <c r="CG224" s="1205" t="s">
        <v>678</v>
      </c>
      <c r="CH224" s="1205">
        <v>0</v>
      </c>
      <c r="CI224" s="1161"/>
    </row>
    <row r="225" spans="1:87" s="197" customFormat="1" ht="15.75" customHeight="1" x14ac:dyDescent="0.25">
      <c r="A225" s="886" t="s">
        <v>515</v>
      </c>
      <c r="B225" s="886" t="s">
        <v>514</v>
      </c>
      <c r="C225" s="1459">
        <v>0.4</v>
      </c>
      <c r="D225" s="237" t="s">
        <v>711</v>
      </c>
      <c r="E225" s="886" t="s">
        <v>710</v>
      </c>
      <c r="F225" s="237">
        <v>0.1</v>
      </c>
      <c r="G225" s="886" t="s">
        <v>666</v>
      </c>
      <c r="H225" s="886" t="s">
        <v>678</v>
      </c>
      <c r="I225" s="237">
        <v>0</v>
      </c>
      <c r="J225" s="1460">
        <v>0.5</v>
      </c>
      <c r="K225" s="237">
        <v>0.4</v>
      </c>
      <c r="L225" s="237" t="s">
        <v>711</v>
      </c>
      <c r="M225" s="886" t="s">
        <v>710</v>
      </c>
      <c r="N225" s="237">
        <v>0.1</v>
      </c>
      <c r="O225" s="886" t="s">
        <v>666</v>
      </c>
      <c r="P225" s="886" t="s">
        <v>678</v>
      </c>
      <c r="Q225" s="237">
        <v>0</v>
      </c>
      <c r="R225" s="237">
        <v>0.5</v>
      </c>
      <c r="S225" s="887">
        <v>0.4</v>
      </c>
      <c r="T225" s="886" t="s">
        <v>711</v>
      </c>
      <c r="U225" s="886" t="s">
        <v>710</v>
      </c>
      <c r="V225" s="888">
        <v>0.1</v>
      </c>
      <c r="W225" s="886" t="s">
        <v>666</v>
      </c>
      <c r="X225" s="886" t="s">
        <v>678</v>
      </c>
      <c r="Y225" s="888">
        <v>0</v>
      </c>
      <c r="Z225" s="889">
        <v>0.5</v>
      </c>
      <c r="AA225" s="887">
        <v>0.4</v>
      </c>
      <c r="AB225" s="886" t="s">
        <v>711</v>
      </c>
      <c r="AC225" s="886" t="s">
        <v>710</v>
      </c>
      <c r="AD225" s="888">
        <v>0.1</v>
      </c>
      <c r="AE225" s="886" t="s">
        <v>666</v>
      </c>
      <c r="AF225" s="886" t="s">
        <v>678</v>
      </c>
      <c r="AG225" s="888">
        <v>0</v>
      </c>
      <c r="AH225" s="889">
        <v>0.5</v>
      </c>
      <c r="AI225" s="887">
        <v>0.4</v>
      </c>
      <c r="AJ225" s="886" t="s">
        <v>711</v>
      </c>
      <c r="AK225" s="886" t="s">
        <v>710</v>
      </c>
      <c r="AL225" s="888">
        <v>0.1</v>
      </c>
      <c r="AM225" s="886" t="s">
        <v>666</v>
      </c>
      <c r="AN225" s="886" t="s">
        <v>678</v>
      </c>
      <c r="AO225" s="888">
        <v>0</v>
      </c>
      <c r="AP225" s="889">
        <v>0.5</v>
      </c>
      <c r="AQ225" s="887">
        <v>0.4</v>
      </c>
      <c r="AR225" s="718" t="s">
        <v>711</v>
      </c>
      <c r="AS225" s="891" t="s">
        <v>710</v>
      </c>
      <c r="AT225" s="888">
        <v>0.1</v>
      </c>
      <c r="AU225" s="891" t="s">
        <v>666</v>
      </c>
      <c r="AV225" s="891" t="s">
        <v>678</v>
      </c>
      <c r="AW225" s="888">
        <v>0</v>
      </c>
      <c r="AX225" s="889">
        <v>0.5</v>
      </c>
      <c r="AY225" s="893">
        <v>0.6</v>
      </c>
      <c r="AZ225" s="894" t="s">
        <v>711</v>
      </c>
      <c r="BA225" s="894" t="s">
        <v>710</v>
      </c>
      <c r="BB225" s="893">
        <v>0.4</v>
      </c>
      <c r="BC225" s="894" t="s">
        <v>666</v>
      </c>
      <c r="BD225" s="894" t="s">
        <v>678</v>
      </c>
      <c r="BE225" s="893">
        <v>0</v>
      </c>
      <c r="BF225" s="1159">
        <f t="shared" si="9"/>
        <v>1</v>
      </c>
      <c r="BG225" s="1158"/>
      <c r="BH225" s="888">
        <v>0.4</v>
      </c>
      <c r="BI225" s="237" t="s">
        <v>711</v>
      </c>
      <c r="BJ225" s="197" t="s">
        <v>710</v>
      </c>
      <c r="BK225" s="888">
        <v>0.1</v>
      </c>
      <c r="BL225" s="237" t="s">
        <v>666</v>
      </c>
      <c r="BM225" s="886" t="s">
        <v>678</v>
      </c>
      <c r="BN225" s="888">
        <v>0</v>
      </c>
      <c r="BO225" s="1163">
        <f t="shared" si="10"/>
        <v>0.5</v>
      </c>
      <c r="BP225" s="888">
        <v>0.4</v>
      </c>
      <c r="BQ225" s="237" t="s">
        <v>711</v>
      </c>
      <c r="BR225" s="197" t="s">
        <v>710</v>
      </c>
      <c r="BS225" s="888">
        <v>0.1</v>
      </c>
      <c r="BT225" s="237" t="s">
        <v>666</v>
      </c>
      <c r="BU225" s="886" t="s">
        <v>678</v>
      </c>
      <c r="BV225" s="888">
        <v>0</v>
      </c>
      <c r="BW225" s="1163">
        <f t="shared" si="11"/>
        <v>0.5</v>
      </c>
      <c r="BX225" s="206"/>
      <c r="BY225" s="1235" t="str">
        <f>IF(VLOOKUP($A225,'EZ list'!$B$4:$H$460,4,FALSE)="","","Yes")</f>
        <v/>
      </c>
      <c r="BZ225" s="1236" t="s">
        <v>913</v>
      </c>
      <c r="CA225" s="1229">
        <v>0.70099999999999996</v>
      </c>
      <c r="CB225" s="1205" t="s">
        <v>1006</v>
      </c>
      <c r="CC225" s="1205" t="s">
        <v>711</v>
      </c>
      <c r="CD225" s="1205" t="s">
        <v>710</v>
      </c>
      <c r="CE225" s="1205">
        <v>0.6</v>
      </c>
      <c r="CF225" s="1205" t="s">
        <v>666</v>
      </c>
      <c r="CG225" s="1205" t="s">
        <v>678</v>
      </c>
      <c r="CH225" s="1205">
        <v>0</v>
      </c>
      <c r="CI225" s="1161"/>
    </row>
    <row r="226" spans="1:87" s="197" customFormat="1" ht="15.75" customHeight="1" x14ac:dyDescent="0.25">
      <c r="A226" s="886" t="s">
        <v>517</v>
      </c>
      <c r="B226" s="886" t="s">
        <v>516</v>
      </c>
      <c r="C226" s="1459">
        <v>0.4</v>
      </c>
      <c r="D226" s="237" t="s">
        <v>762</v>
      </c>
      <c r="E226" s="886" t="s">
        <v>761</v>
      </c>
      <c r="F226" s="237">
        <v>0.1</v>
      </c>
      <c r="G226" s="886" t="s">
        <v>666</v>
      </c>
      <c r="H226" s="886" t="s">
        <v>678</v>
      </c>
      <c r="I226" s="237">
        <v>0</v>
      </c>
      <c r="J226" s="1460">
        <v>0.5</v>
      </c>
      <c r="K226" s="237">
        <v>0.4</v>
      </c>
      <c r="L226" s="237" t="s">
        <v>762</v>
      </c>
      <c r="M226" s="886" t="s">
        <v>761</v>
      </c>
      <c r="N226" s="237">
        <v>0.1</v>
      </c>
      <c r="O226" s="886" t="s">
        <v>666</v>
      </c>
      <c r="P226" s="886" t="s">
        <v>678</v>
      </c>
      <c r="Q226" s="237">
        <v>0</v>
      </c>
      <c r="R226" s="237">
        <v>0.5</v>
      </c>
      <c r="S226" s="887">
        <v>0.4</v>
      </c>
      <c r="T226" s="886" t="s">
        <v>762</v>
      </c>
      <c r="U226" s="886" t="s">
        <v>761</v>
      </c>
      <c r="V226" s="888">
        <v>0.1</v>
      </c>
      <c r="W226" s="886" t="s">
        <v>666</v>
      </c>
      <c r="X226" s="886" t="s">
        <v>678</v>
      </c>
      <c r="Y226" s="888">
        <v>0</v>
      </c>
      <c r="Z226" s="889">
        <v>0.5</v>
      </c>
      <c r="AA226" s="887">
        <v>0.4</v>
      </c>
      <c r="AB226" s="886" t="s">
        <v>762</v>
      </c>
      <c r="AC226" s="886" t="s">
        <v>761</v>
      </c>
      <c r="AD226" s="888">
        <v>0.1</v>
      </c>
      <c r="AE226" s="886" t="s">
        <v>666</v>
      </c>
      <c r="AF226" s="886" t="s">
        <v>678</v>
      </c>
      <c r="AG226" s="888">
        <v>0</v>
      </c>
      <c r="AH226" s="889">
        <v>0.5</v>
      </c>
      <c r="AI226" s="887">
        <v>0.4</v>
      </c>
      <c r="AJ226" s="886" t="s">
        <v>762</v>
      </c>
      <c r="AK226" s="886" t="s">
        <v>761</v>
      </c>
      <c r="AL226" s="888">
        <v>0.1</v>
      </c>
      <c r="AM226" s="886" t="s">
        <v>666</v>
      </c>
      <c r="AN226" s="886" t="s">
        <v>678</v>
      </c>
      <c r="AO226" s="888">
        <v>0</v>
      </c>
      <c r="AP226" s="889">
        <v>0.5</v>
      </c>
      <c r="AQ226" s="887">
        <v>0.42499999999999999</v>
      </c>
      <c r="AR226" s="718" t="s">
        <v>762</v>
      </c>
      <c r="AS226" s="891" t="s">
        <v>761</v>
      </c>
      <c r="AT226" s="888">
        <v>0.32500000000000001</v>
      </c>
      <c r="AU226" s="891" t="s">
        <v>666</v>
      </c>
      <c r="AV226" s="891" t="s">
        <v>678</v>
      </c>
      <c r="AW226" s="888">
        <v>0</v>
      </c>
      <c r="AX226" s="889">
        <v>0.75</v>
      </c>
      <c r="AY226" s="893">
        <v>0.4</v>
      </c>
      <c r="AZ226" s="894" t="s">
        <v>762</v>
      </c>
      <c r="BA226" s="894" t="s">
        <v>761</v>
      </c>
      <c r="BB226" s="893">
        <v>0.1</v>
      </c>
      <c r="BC226" s="894" t="s">
        <v>666</v>
      </c>
      <c r="BD226" s="894" t="s">
        <v>678</v>
      </c>
      <c r="BE226" s="893">
        <v>0</v>
      </c>
      <c r="BF226" s="1159">
        <f t="shared" si="9"/>
        <v>0.5</v>
      </c>
      <c r="BG226" s="1158"/>
      <c r="BH226" s="888">
        <v>0.4</v>
      </c>
      <c r="BI226" s="237" t="s">
        <v>762</v>
      </c>
      <c r="BJ226" s="197" t="s">
        <v>761</v>
      </c>
      <c r="BK226" s="888">
        <v>0.1</v>
      </c>
      <c r="BL226" s="237" t="s">
        <v>666</v>
      </c>
      <c r="BM226" s="886" t="s">
        <v>678</v>
      </c>
      <c r="BN226" s="888">
        <v>0</v>
      </c>
      <c r="BO226" s="1163">
        <f t="shared" si="10"/>
        <v>0.5</v>
      </c>
      <c r="BP226" s="888">
        <v>0.4</v>
      </c>
      <c r="BQ226" s="237" t="s">
        <v>762</v>
      </c>
      <c r="BR226" s="197" t="s">
        <v>761</v>
      </c>
      <c r="BS226" s="888">
        <v>0.1</v>
      </c>
      <c r="BT226" s="237" t="s">
        <v>666</v>
      </c>
      <c r="BU226" s="886" t="s">
        <v>678</v>
      </c>
      <c r="BV226" s="888">
        <v>0</v>
      </c>
      <c r="BW226" s="1163">
        <f t="shared" si="11"/>
        <v>0.5</v>
      </c>
      <c r="BX226" s="206"/>
      <c r="BY226" s="1235" t="str">
        <f>IF(VLOOKUP($A226,'EZ list'!$B$4:$H$460,4,FALSE)="","","Yes")</f>
        <v>Yes</v>
      </c>
      <c r="BZ226" s="1236" t="s">
        <v>913</v>
      </c>
      <c r="CA226" s="1229">
        <v>0.67200000000000004</v>
      </c>
      <c r="CB226" s="1205" t="s">
        <v>1006</v>
      </c>
      <c r="CC226" s="1205" t="s">
        <v>762</v>
      </c>
      <c r="CD226" s="1205" t="s">
        <v>761</v>
      </c>
      <c r="CE226" s="1205">
        <v>0.6</v>
      </c>
      <c r="CF226" s="1205" t="s">
        <v>666</v>
      </c>
      <c r="CG226" s="1205" t="s">
        <v>678</v>
      </c>
      <c r="CH226" s="1205">
        <v>0</v>
      </c>
      <c r="CI226" s="1161"/>
    </row>
    <row r="227" spans="1:87" s="197" customFormat="1" ht="15.75" customHeight="1" x14ac:dyDescent="0.25">
      <c r="A227" s="886" t="s">
        <v>519</v>
      </c>
      <c r="B227" s="886" t="s">
        <v>518</v>
      </c>
      <c r="C227" s="1459">
        <v>0.4</v>
      </c>
      <c r="D227" s="237" t="s">
        <v>709</v>
      </c>
      <c r="E227" s="886" t="s">
        <v>708</v>
      </c>
      <c r="F227" s="237">
        <v>0.1</v>
      </c>
      <c r="G227" s="886" t="s">
        <v>666</v>
      </c>
      <c r="H227" s="886" t="s">
        <v>678</v>
      </c>
      <c r="I227" s="237">
        <v>0</v>
      </c>
      <c r="J227" s="1460">
        <v>0.5</v>
      </c>
      <c r="K227" s="237">
        <v>0.4</v>
      </c>
      <c r="L227" s="237" t="s">
        <v>709</v>
      </c>
      <c r="M227" s="886" t="s">
        <v>708</v>
      </c>
      <c r="N227" s="237">
        <v>0.1</v>
      </c>
      <c r="O227" s="886" t="s">
        <v>666</v>
      </c>
      <c r="P227" s="886" t="s">
        <v>678</v>
      </c>
      <c r="Q227" s="237">
        <v>0</v>
      </c>
      <c r="R227" s="237">
        <v>0.5</v>
      </c>
      <c r="S227" s="887">
        <v>0.4</v>
      </c>
      <c r="T227" s="886" t="s">
        <v>709</v>
      </c>
      <c r="U227" s="886" t="s">
        <v>708</v>
      </c>
      <c r="V227" s="888">
        <v>0.1</v>
      </c>
      <c r="W227" s="886" t="s">
        <v>666</v>
      </c>
      <c r="X227" s="886" t="s">
        <v>678</v>
      </c>
      <c r="Y227" s="888">
        <v>0</v>
      </c>
      <c r="Z227" s="889">
        <v>0.5</v>
      </c>
      <c r="AA227" s="887">
        <v>0.4</v>
      </c>
      <c r="AB227" s="886" t="s">
        <v>709</v>
      </c>
      <c r="AC227" s="886" t="s">
        <v>708</v>
      </c>
      <c r="AD227" s="888">
        <v>0.1</v>
      </c>
      <c r="AE227" s="886" t="s">
        <v>666</v>
      </c>
      <c r="AF227" s="886" t="s">
        <v>678</v>
      </c>
      <c r="AG227" s="888">
        <v>0</v>
      </c>
      <c r="AH227" s="889">
        <v>0.5</v>
      </c>
      <c r="AI227" s="887">
        <v>0.4</v>
      </c>
      <c r="AJ227" s="886" t="s">
        <v>709</v>
      </c>
      <c r="AK227" s="886" t="s">
        <v>708</v>
      </c>
      <c r="AL227" s="888">
        <v>0.1</v>
      </c>
      <c r="AM227" s="886" t="s">
        <v>666</v>
      </c>
      <c r="AN227" s="886" t="s">
        <v>678</v>
      </c>
      <c r="AO227" s="888">
        <v>0</v>
      </c>
      <c r="AP227" s="889">
        <v>0.5</v>
      </c>
      <c r="AQ227" s="887">
        <v>0.4</v>
      </c>
      <c r="AR227" s="718" t="s">
        <v>709</v>
      </c>
      <c r="AS227" s="891" t="s">
        <v>708</v>
      </c>
      <c r="AT227" s="888">
        <v>0.1</v>
      </c>
      <c r="AU227" s="891" t="s">
        <v>666</v>
      </c>
      <c r="AV227" s="891" t="s">
        <v>678</v>
      </c>
      <c r="AW227" s="888">
        <v>0</v>
      </c>
      <c r="AX227" s="889">
        <v>0.5</v>
      </c>
      <c r="AY227" s="893">
        <v>0.4</v>
      </c>
      <c r="AZ227" s="894" t="s">
        <v>709</v>
      </c>
      <c r="BA227" s="894" t="s">
        <v>708</v>
      </c>
      <c r="BB227" s="893">
        <v>0.1</v>
      </c>
      <c r="BC227" s="894" t="s">
        <v>666</v>
      </c>
      <c r="BD227" s="894" t="s">
        <v>678</v>
      </c>
      <c r="BE227" s="893">
        <v>0</v>
      </c>
      <c r="BF227" s="1159">
        <f t="shared" si="9"/>
        <v>0.5</v>
      </c>
      <c r="BG227" s="1158"/>
      <c r="BH227" s="888">
        <v>0.4</v>
      </c>
      <c r="BI227" s="237" t="s">
        <v>709</v>
      </c>
      <c r="BJ227" s="197" t="s">
        <v>708</v>
      </c>
      <c r="BK227" s="888">
        <v>0.1</v>
      </c>
      <c r="BL227" s="237" t="s">
        <v>666</v>
      </c>
      <c r="BM227" s="886" t="s">
        <v>678</v>
      </c>
      <c r="BN227" s="888">
        <v>0</v>
      </c>
      <c r="BO227" s="1163">
        <f t="shared" si="10"/>
        <v>0.5</v>
      </c>
      <c r="BP227" s="888">
        <v>0.4</v>
      </c>
      <c r="BQ227" s="237" t="s">
        <v>709</v>
      </c>
      <c r="BR227" s="197" t="s">
        <v>708</v>
      </c>
      <c r="BS227" s="888">
        <v>0.1</v>
      </c>
      <c r="BT227" s="237" t="s">
        <v>666</v>
      </c>
      <c r="BU227" s="886" t="s">
        <v>678</v>
      </c>
      <c r="BV227" s="888">
        <v>0</v>
      </c>
      <c r="BW227" s="1163">
        <f t="shared" si="11"/>
        <v>0.5</v>
      </c>
      <c r="BX227" s="206"/>
      <c r="BY227" s="1235" t="str">
        <f>IF(VLOOKUP($A227,'EZ list'!$B$4:$H$460,4,FALSE)="","","Yes")</f>
        <v>Yes</v>
      </c>
      <c r="BZ227" s="1236" t="s">
        <v>913</v>
      </c>
      <c r="CA227" s="1229">
        <v>0.70599999999999996</v>
      </c>
      <c r="CB227" s="1205" t="s">
        <v>1006</v>
      </c>
      <c r="CC227" s="1205" t="s">
        <v>709</v>
      </c>
      <c r="CD227" s="1205" t="s">
        <v>708</v>
      </c>
      <c r="CE227" s="1205">
        <v>0.6</v>
      </c>
      <c r="CF227" s="1205" t="s">
        <v>666</v>
      </c>
      <c r="CG227" s="1205" t="s">
        <v>678</v>
      </c>
      <c r="CH227" s="1205">
        <v>0</v>
      </c>
      <c r="CI227" s="1161"/>
    </row>
    <row r="228" spans="1:87" s="197" customFormat="1" ht="15.75" customHeight="1" x14ac:dyDescent="0.25">
      <c r="A228" s="886" t="s">
        <v>521</v>
      </c>
      <c r="B228" s="886" t="s">
        <v>520</v>
      </c>
      <c r="C228" s="1459">
        <v>0.4</v>
      </c>
      <c r="D228" s="237" t="s">
        <v>675</v>
      </c>
      <c r="E228" s="886" t="s">
        <v>674</v>
      </c>
      <c r="F228" s="237">
        <v>0.09</v>
      </c>
      <c r="G228" s="886" t="s">
        <v>673</v>
      </c>
      <c r="H228" s="886" t="s">
        <v>672</v>
      </c>
      <c r="I228" s="237">
        <v>0.01</v>
      </c>
      <c r="J228" s="1460">
        <v>0.5</v>
      </c>
      <c r="K228" s="237">
        <v>0.4</v>
      </c>
      <c r="L228" s="237" t="s">
        <v>675</v>
      </c>
      <c r="M228" s="886" t="s">
        <v>674</v>
      </c>
      <c r="N228" s="237">
        <v>0.09</v>
      </c>
      <c r="O228" s="886" t="s">
        <v>673</v>
      </c>
      <c r="P228" s="886" t="s">
        <v>672</v>
      </c>
      <c r="Q228" s="237">
        <v>0.01</v>
      </c>
      <c r="R228" s="237">
        <v>0.5</v>
      </c>
      <c r="S228" s="887">
        <v>0.4</v>
      </c>
      <c r="T228" s="886" t="s">
        <v>675</v>
      </c>
      <c r="U228" s="886" t="s">
        <v>674</v>
      </c>
      <c r="V228" s="888">
        <v>0.09</v>
      </c>
      <c r="W228" s="886" t="s">
        <v>673</v>
      </c>
      <c r="X228" s="886" t="s">
        <v>672</v>
      </c>
      <c r="Y228" s="888">
        <v>0.01</v>
      </c>
      <c r="Z228" s="889">
        <v>0.5</v>
      </c>
      <c r="AA228" s="887">
        <v>0.4</v>
      </c>
      <c r="AB228" s="886" t="s">
        <v>675</v>
      </c>
      <c r="AC228" s="886" t="s">
        <v>674</v>
      </c>
      <c r="AD228" s="888">
        <v>0.09</v>
      </c>
      <c r="AE228" s="886" t="s">
        <v>673</v>
      </c>
      <c r="AF228" s="886" t="s">
        <v>672</v>
      </c>
      <c r="AG228" s="888">
        <v>0.01</v>
      </c>
      <c r="AH228" s="889">
        <v>0.5</v>
      </c>
      <c r="AI228" s="887">
        <v>0.4</v>
      </c>
      <c r="AJ228" s="886" t="s">
        <v>675</v>
      </c>
      <c r="AK228" s="886" t="s">
        <v>674</v>
      </c>
      <c r="AL228" s="888">
        <v>0.09</v>
      </c>
      <c r="AM228" s="886" t="s">
        <v>673</v>
      </c>
      <c r="AN228" s="886" t="s">
        <v>672</v>
      </c>
      <c r="AO228" s="888">
        <v>0.01</v>
      </c>
      <c r="AP228" s="889">
        <v>0.5</v>
      </c>
      <c r="AQ228" s="887">
        <v>0.56000000000000005</v>
      </c>
      <c r="AR228" s="718" t="s">
        <v>675</v>
      </c>
      <c r="AS228" s="891" t="s">
        <v>674</v>
      </c>
      <c r="AT228" s="888">
        <v>0.17499999999999999</v>
      </c>
      <c r="AU228" s="891" t="s">
        <v>673</v>
      </c>
      <c r="AV228" s="891" t="s">
        <v>672</v>
      </c>
      <c r="AW228" s="888">
        <v>1.4999999999999999E-2</v>
      </c>
      <c r="AX228" s="889">
        <v>0.75000000000000011</v>
      </c>
      <c r="AY228" s="893">
        <v>0.4</v>
      </c>
      <c r="AZ228" s="894" t="s">
        <v>675</v>
      </c>
      <c r="BA228" s="894" t="s">
        <v>674</v>
      </c>
      <c r="BB228" s="893">
        <v>0.09</v>
      </c>
      <c r="BC228" s="894" t="s">
        <v>673</v>
      </c>
      <c r="BD228" s="894" t="s">
        <v>672</v>
      </c>
      <c r="BE228" s="893">
        <v>0.01</v>
      </c>
      <c r="BF228" s="1159">
        <f t="shared" si="9"/>
        <v>0.5</v>
      </c>
      <c r="BG228" s="1158"/>
      <c r="BH228" s="888">
        <v>0.4</v>
      </c>
      <c r="BI228" s="237" t="s">
        <v>675</v>
      </c>
      <c r="BJ228" s="197" t="s">
        <v>674</v>
      </c>
      <c r="BK228" s="888">
        <v>0.09</v>
      </c>
      <c r="BL228" s="237" t="s">
        <v>673</v>
      </c>
      <c r="BM228" s="886" t="s">
        <v>672</v>
      </c>
      <c r="BN228" s="888">
        <v>0.01</v>
      </c>
      <c r="BO228" s="1163">
        <f t="shared" si="10"/>
        <v>0.5</v>
      </c>
      <c r="BP228" s="888">
        <v>0.4</v>
      </c>
      <c r="BQ228" s="237" t="s">
        <v>675</v>
      </c>
      <c r="BR228" s="197" t="s">
        <v>674</v>
      </c>
      <c r="BS228" s="888">
        <v>0.09</v>
      </c>
      <c r="BT228" s="237" t="s">
        <v>673</v>
      </c>
      <c r="BU228" s="886" t="s">
        <v>672</v>
      </c>
      <c r="BV228" s="888">
        <v>0.01</v>
      </c>
      <c r="BW228" s="1163">
        <f t="shared" si="11"/>
        <v>0.5</v>
      </c>
      <c r="BX228" s="206"/>
      <c r="BY228" s="1235" t="str">
        <f>IF(VLOOKUP($A228,'EZ list'!$B$4:$H$460,4,FALSE)="","","Yes")</f>
        <v>Yes</v>
      </c>
      <c r="BZ228" s="1236" t="s">
        <v>913</v>
      </c>
      <c r="CA228" s="1229">
        <v>0.67200000000000004</v>
      </c>
      <c r="CB228" s="1205" t="s">
        <v>914</v>
      </c>
      <c r="CC228" s="1205" t="s">
        <v>675</v>
      </c>
      <c r="CD228" s="1205" t="s">
        <v>674</v>
      </c>
      <c r="CE228" s="1205">
        <v>0.59</v>
      </c>
      <c r="CF228" s="1205" t="s">
        <v>673</v>
      </c>
      <c r="CG228" s="1205" t="s">
        <v>672</v>
      </c>
      <c r="CH228" s="1205">
        <v>0.01</v>
      </c>
      <c r="CI228" s="1161"/>
    </row>
    <row r="229" spans="1:87" s="197" customFormat="1" ht="15" x14ac:dyDescent="0.25">
      <c r="A229" s="886" t="s">
        <v>523</v>
      </c>
      <c r="B229" s="886" t="s">
        <v>522</v>
      </c>
      <c r="C229" s="1459">
        <v>0.4</v>
      </c>
      <c r="D229" s="237" t="s">
        <v>751</v>
      </c>
      <c r="E229" s="886" t="s">
        <v>750</v>
      </c>
      <c r="F229" s="237">
        <v>0.09</v>
      </c>
      <c r="G229" s="886" t="s">
        <v>749</v>
      </c>
      <c r="H229" s="886" t="s">
        <v>1271</v>
      </c>
      <c r="I229" s="237">
        <v>0.01</v>
      </c>
      <c r="J229" s="1460">
        <v>0.5</v>
      </c>
      <c r="K229" s="237">
        <v>0.4</v>
      </c>
      <c r="L229" s="237" t="s">
        <v>751</v>
      </c>
      <c r="M229" s="886" t="s">
        <v>750</v>
      </c>
      <c r="N229" s="237">
        <v>0.09</v>
      </c>
      <c r="O229" s="886" t="s">
        <v>749</v>
      </c>
      <c r="P229" s="886" t="s">
        <v>1271</v>
      </c>
      <c r="Q229" s="237">
        <v>0.01</v>
      </c>
      <c r="R229" s="237">
        <v>0.5</v>
      </c>
      <c r="S229" s="887">
        <v>0.4</v>
      </c>
      <c r="T229" s="886" t="s">
        <v>751</v>
      </c>
      <c r="U229" s="886" t="s">
        <v>750</v>
      </c>
      <c r="V229" s="888">
        <v>0.09</v>
      </c>
      <c r="W229" s="886" t="s">
        <v>749</v>
      </c>
      <c r="X229" s="886" t="s">
        <v>1271</v>
      </c>
      <c r="Y229" s="888">
        <v>0.01</v>
      </c>
      <c r="Z229" s="889">
        <v>0.5</v>
      </c>
      <c r="AA229" s="887">
        <v>0.4</v>
      </c>
      <c r="AB229" s="886" t="s">
        <v>751</v>
      </c>
      <c r="AC229" s="886" t="s">
        <v>750</v>
      </c>
      <c r="AD229" s="888">
        <v>0.09</v>
      </c>
      <c r="AE229" s="886" t="s">
        <v>749</v>
      </c>
      <c r="AF229" s="886" t="s">
        <v>1271</v>
      </c>
      <c r="AG229" s="888">
        <v>0.01</v>
      </c>
      <c r="AH229" s="889">
        <v>0.5</v>
      </c>
      <c r="AI229" s="887">
        <v>0.4</v>
      </c>
      <c r="AJ229" s="886" t="s">
        <v>751</v>
      </c>
      <c r="AK229" s="886" t="s">
        <v>750</v>
      </c>
      <c r="AL229" s="888">
        <v>0.09</v>
      </c>
      <c r="AM229" s="886" t="s">
        <v>749</v>
      </c>
      <c r="AN229" s="886" t="s">
        <v>1271</v>
      </c>
      <c r="AO229" s="888">
        <v>0.01</v>
      </c>
      <c r="AP229" s="889">
        <v>0.5</v>
      </c>
      <c r="AQ229" s="887">
        <v>0.4</v>
      </c>
      <c r="AR229" s="718" t="s">
        <v>751</v>
      </c>
      <c r="AS229" s="891" t="s">
        <v>750</v>
      </c>
      <c r="AT229" s="888">
        <v>0.33999999999999997</v>
      </c>
      <c r="AU229" s="891" t="s">
        <v>749</v>
      </c>
      <c r="AV229" s="891" t="s">
        <v>1271</v>
      </c>
      <c r="AW229" s="888">
        <v>0.01</v>
      </c>
      <c r="AX229" s="889">
        <v>0.75</v>
      </c>
      <c r="AY229" s="893">
        <v>0.4</v>
      </c>
      <c r="AZ229" s="894" t="s">
        <v>751</v>
      </c>
      <c r="BA229" s="894" t="s">
        <v>750</v>
      </c>
      <c r="BB229" s="893">
        <v>0.09</v>
      </c>
      <c r="BC229" s="894" t="s">
        <v>749</v>
      </c>
      <c r="BD229" s="894" t="s">
        <v>748</v>
      </c>
      <c r="BE229" s="893">
        <v>0.01</v>
      </c>
      <c r="BF229" s="1159">
        <f t="shared" si="9"/>
        <v>0.5</v>
      </c>
      <c r="BG229" s="1158"/>
      <c r="BH229" s="888">
        <v>0.4</v>
      </c>
      <c r="BI229" s="237" t="s">
        <v>751</v>
      </c>
      <c r="BJ229" s="197" t="s">
        <v>750</v>
      </c>
      <c r="BK229" s="888">
        <v>0.09</v>
      </c>
      <c r="BL229" s="237" t="s">
        <v>749</v>
      </c>
      <c r="BM229" s="886" t="s">
        <v>748</v>
      </c>
      <c r="BN229" s="888">
        <v>0.01</v>
      </c>
      <c r="BO229" s="1163">
        <f t="shared" si="10"/>
        <v>0.5</v>
      </c>
      <c r="BP229" s="888">
        <v>0.4</v>
      </c>
      <c r="BQ229" s="237" t="s">
        <v>751</v>
      </c>
      <c r="BR229" s="197" t="s">
        <v>750</v>
      </c>
      <c r="BS229" s="888">
        <v>0.09</v>
      </c>
      <c r="BT229" s="237" t="s">
        <v>749</v>
      </c>
      <c r="BU229" s="886" t="s">
        <v>748</v>
      </c>
      <c r="BV229" s="888">
        <v>0.01</v>
      </c>
      <c r="BW229" s="1163">
        <f t="shared" si="11"/>
        <v>0.5</v>
      </c>
      <c r="BX229" s="206"/>
      <c r="BY229" s="1235" t="str">
        <f>IF(VLOOKUP($A229,'EZ list'!$B$4:$H$460,4,FALSE)="","","Yes")</f>
        <v>Yes</v>
      </c>
      <c r="BZ229" s="1236" t="s">
        <v>913</v>
      </c>
      <c r="CA229" s="1229">
        <v>0.67200000000000004</v>
      </c>
      <c r="CB229" s="1205" t="s">
        <v>1006</v>
      </c>
      <c r="CC229" s="1205" t="s">
        <v>751</v>
      </c>
      <c r="CD229" s="1205" t="s">
        <v>750</v>
      </c>
      <c r="CE229" s="1205">
        <v>0.59</v>
      </c>
      <c r="CF229" s="1205" t="s">
        <v>749</v>
      </c>
      <c r="CG229" s="1205" t="s">
        <v>748</v>
      </c>
      <c r="CH229" s="1205">
        <v>0.01</v>
      </c>
      <c r="CI229" s="1161"/>
    </row>
    <row r="230" spans="1:87" s="197" customFormat="1" ht="15.75" customHeight="1" x14ac:dyDescent="0.25">
      <c r="A230" s="886" t="s">
        <v>525</v>
      </c>
      <c r="B230" s="886" t="s">
        <v>524</v>
      </c>
      <c r="C230" s="1459">
        <v>0.49</v>
      </c>
      <c r="D230" s="237" t="s">
        <v>666</v>
      </c>
      <c r="E230" s="886" t="s">
        <v>683</v>
      </c>
      <c r="F230" s="237">
        <v>0</v>
      </c>
      <c r="G230" s="886" t="s">
        <v>754</v>
      </c>
      <c r="H230" s="886" t="s">
        <v>753</v>
      </c>
      <c r="I230" s="237">
        <v>0.01</v>
      </c>
      <c r="J230" s="1460">
        <v>0.5</v>
      </c>
      <c r="K230" s="237">
        <v>0.49</v>
      </c>
      <c r="L230" s="237" t="s">
        <v>666</v>
      </c>
      <c r="M230" s="886" t="s">
        <v>683</v>
      </c>
      <c r="N230" s="237">
        <v>0</v>
      </c>
      <c r="O230" s="886" t="s">
        <v>754</v>
      </c>
      <c r="P230" s="886" t="s">
        <v>753</v>
      </c>
      <c r="Q230" s="237">
        <v>0.01</v>
      </c>
      <c r="R230" s="237">
        <v>0.5</v>
      </c>
      <c r="S230" s="887">
        <v>0.49</v>
      </c>
      <c r="T230" s="886" t="s">
        <v>666</v>
      </c>
      <c r="U230" s="886" t="s">
        <v>683</v>
      </c>
      <c r="V230" s="888">
        <v>0</v>
      </c>
      <c r="W230" s="886" t="s">
        <v>754</v>
      </c>
      <c r="X230" s="886" t="s">
        <v>753</v>
      </c>
      <c r="Y230" s="888">
        <v>0.01</v>
      </c>
      <c r="Z230" s="889">
        <v>0.5</v>
      </c>
      <c r="AA230" s="887">
        <v>0.49</v>
      </c>
      <c r="AB230" s="886" t="s">
        <v>666</v>
      </c>
      <c r="AC230" s="886" t="s">
        <v>683</v>
      </c>
      <c r="AD230" s="888">
        <v>0</v>
      </c>
      <c r="AE230" s="886" t="s">
        <v>754</v>
      </c>
      <c r="AF230" s="886" t="s">
        <v>753</v>
      </c>
      <c r="AG230" s="888">
        <v>0.01</v>
      </c>
      <c r="AH230" s="889">
        <v>0.5</v>
      </c>
      <c r="AI230" s="887">
        <v>0.49</v>
      </c>
      <c r="AJ230" s="886" t="s">
        <v>666</v>
      </c>
      <c r="AK230" s="886" t="s">
        <v>683</v>
      </c>
      <c r="AL230" s="888">
        <v>0</v>
      </c>
      <c r="AM230" s="886" t="s">
        <v>754</v>
      </c>
      <c r="AN230" s="886" t="s">
        <v>753</v>
      </c>
      <c r="AO230" s="888">
        <v>0.01</v>
      </c>
      <c r="AP230" s="889">
        <v>0.5</v>
      </c>
      <c r="AQ230" s="887">
        <v>0.49</v>
      </c>
      <c r="AR230" s="718" t="s">
        <v>666</v>
      </c>
      <c r="AS230" s="891" t="s">
        <v>683</v>
      </c>
      <c r="AT230" s="888">
        <v>0</v>
      </c>
      <c r="AU230" s="891" t="s">
        <v>754</v>
      </c>
      <c r="AV230" s="891" t="s">
        <v>753</v>
      </c>
      <c r="AW230" s="888">
        <v>0.01</v>
      </c>
      <c r="AX230" s="889">
        <v>0.5</v>
      </c>
      <c r="AY230" s="893">
        <v>0.49</v>
      </c>
      <c r="AZ230" s="894" t="s">
        <v>666</v>
      </c>
      <c r="BA230" s="894" t="s">
        <v>683</v>
      </c>
      <c r="BB230" s="893">
        <v>0</v>
      </c>
      <c r="BC230" s="894" t="s">
        <v>754</v>
      </c>
      <c r="BD230" s="894" t="s">
        <v>753</v>
      </c>
      <c r="BE230" s="893">
        <v>0.01</v>
      </c>
      <c r="BF230" s="1159">
        <f t="shared" si="9"/>
        <v>0.5</v>
      </c>
      <c r="BG230" s="1158"/>
      <c r="BH230" s="888">
        <v>0.49</v>
      </c>
      <c r="BI230" s="237" t="s">
        <v>666</v>
      </c>
      <c r="BJ230" s="197" t="s">
        <v>683</v>
      </c>
      <c r="BK230" s="888">
        <v>0</v>
      </c>
      <c r="BL230" s="237" t="s">
        <v>754</v>
      </c>
      <c r="BM230" s="886" t="s">
        <v>753</v>
      </c>
      <c r="BN230" s="888">
        <v>0.01</v>
      </c>
      <c r="BO230" s="1163">
        <f t="shared" si="10"/>
        <v>0.5</v>
      </c>
      <c r="BP230" s="888">
        <v>0.49</v>
      </c>
      <c r="BQ230" s="237" t="s">
        <v>666</v>
      </c>
      <c r="BR230" s="197" t="s">
        <v>683</v>
      </c>
      <c r="BS230" s="888">
        <v>0</v>
      </c>
      <c r="BT230" s="237" t="s">
        <v>754</v>
      </c>
      <c r="BU230" s="886" t="s">
        <v>753</v>
      </c>
      <c r="BV230" s="888">
        <v>0.01</v>
      </c>
      <c r="BW230" s="1163">
        <f t="shared" si="11"/>
        <v>0.5</v>
      </c>
      <c r="BX230" s="206"/>
      <c r="BY230" s="1235" t="str">
        <f>IF(VLOOKUP($A230,'EZ list'!$B$4:$H$460,4,FALSE)="","","Yes")</f>
        <v>Yes</v>
      </c>
      <c r="BZ230" s="1236" t="s">
        <v>914</v>
      </c>
      <c r="CA230" s="1229">
        <v>0.66200000000000003</v>
      </c>
      <c r="CB230" s="1205" t="s">
        <v>1006</v>
      </c>
      <c r="CC230" s="1205" t="s">
        <v>666</v>
      </c>
      <c r="CD230" s="1205" t="s">
        <v>683</v>
      </c>
      <c r="CE230" s="1205">
        <v>0</v>
      </c>
      <c r="CF230" s="1205" t="s">
        <v>754</v>
      </c>
      <c r="CG230" s="1205" t="s">
        <v>753</v>
      </c>
      <c r="CH230" s="1205">
        <v>0.01</v>
      </c>
      <c r="CI230" s="1161"/>
    </row>
    <row r="231" spans="1:87" s="197" customFormat="1" ht="15.75" customHeight="1" x14ac:dyDescent="0.25">
      <c r="A231" s="886" t="s">
        <v>527</v>
      </c>
      <c r="B231" s="886" t="s">
        <v>760</v>
      </c>
      <c r="C231" s="1459">
        <v>0.49</v>
      </c>
      <c r="D231" s="237" t="s">
        <v>666</v>
      </c>
      <c r="E231" s="886" t="s">
        <v>665</v>
      </c>
      <c r="F231" s="237">
        <v>0</v>
      </c>
      <c r="G231" s="886" t="s">
        <v>3828</v>
      </c>
      <c r="H231" s="886" t="s">
        <v>3829</v>
      </c>
      <c r="I231" s="237">
        <v>0.01</v>
      </c>
      <c r="J231" s="1460">
        <v>0.5</v>
      </c>
      <c r="K231" s="237">
        <v>0.49</v>
      </c>
      <c r="L231" s="237" t="s">
        <v>666</v>
      </c>
      <c r="M231" s="886" t="s">
        <v>665</v>
      </c>
      <c r="N231" s="237">
        <v>0</v>
      </c>
      <c r="O231" s="886" t="s">
        <v>3828</v>
      </c>
      <c r="P231" s="886" t="s">
        <v>3829</v>
      </c>
      <c r="Q231" s="237">
        <v>0.01</v>
      </c>
      <c r="R231" s="237">
        <v>0.5</v>
      </c>
      <c r="S231" s="887">
        <v>0.49</v>
      </c>
      <c r="T231" s="886" t="s">
        <v>666</v>
      </c>
      <c r="U231" s="886" t="s">
        <v>665</v>
      </c>
      <c r="V231" s="888">
        <v>0</v>
      </c>
      <c r="W231" s="886" t="s">
        <v>3828</v>
      </c>
      <c r="X231" s="886" t="s">
        <v>3829</v>
      </c>
      <c r="Y231" s="888">
        <v>0.01</v>
      </c>
      <c r="Z231" s="889">
        <v>0.5</v>
      </c>
      <c r="AA231" s="887">
        <v>0.49</v>
      </c>
      <c r="AB231" s="886" t="s">
        <v>666</v>
      </c>
      <c r="AC231" s="886" t="s">
        <v>665</v>
      </c>
      <c r="AD231" s="888">
        <v>0</v>
      </c>
      <c r="AE231" s="886" t="s">
        <v>3828</v>
      </c>
      <c r="AF231" s="886" t="s">
        <v>3829</v>
      </c>
      <c r="AG231" s="888">
        <v>0.01</v>
      </c>
      <c r="AH231" s="889">
        <v>0.5</v>
      </c>
      <c r="AI231" s="887">
        <v>0.49</v>
      </c>
      <c r="AJ231" s="886" t="s">
        <v>666</v>
      </c>
      <c r="AK231" s="886" t="s">
        <v>665</v>
      </c>
      <c r="AL231" s="888">
        <v>0</v>
      </c>
      <c r="AM231" s="886" t="s">
        <v>693</v>
      </c>
      <c r="AN231" s="886" t="s">
        <v>692</v>
      </c>
      <c r="AO231" s="888">
        <v>0.01</v>
      </c>
      <c r="AP231" s="889">
        <v>0.5</v>
      </c>
      <c r="AQ231" s="887">
        <v>0.74</v>
      </c>
      <c r="AR231" s="718" t="s">
        <v>666</v>
      </c>
      <c r="AS231" s="891" t="s">
        <v>665</v>
      </c>
      <c r="AT231" s="888">
        <v>0</v>
      </c>
      <c r="AU231" s="891" t="s">
        <v>693</v>
      </c>
      <c r="AV231" s="891" t="s">
        <v>692</v>
      </c>
      <c r="AW231" s="888">
        <v>0.01</v>
      </c>
      <c r="AX231" s="889">
        <v>0.75</v>
      </c>
      <c r="AY231" s="893">
        <v>0.99</v>
      </c>
      <c r="AZ231" s="894" t="s">
        <v>666</v>
      </c>
      <c r="BA231" s="894" t="s">
        <v>665</v>
      </c>
      <c r="BB231" s="893">
        <v>0</v>
      </c>
      <c r="BC231" s="894" t="s">
        <v>693</v>
      </c>
      <c r="BD231" s="894" t="s">
        <v>692</v>
      </c>
      <c r="BE231" s="893">
        <v>0.01</v>
      </c>
      <c r="BF231" s="1159">
        <f t="shared" si="9"/>
        <v>1</v>
      </c>
      <c r="BG231" s="1158"/>
      <c r="BH231" s="888">
        <v>0.49</v>
      </c>
      <c r="BI231" s="237" t="s">
        <v>666</v>
      </c>
      <c r="BJ231" s="197" t="s">
        <v>665</v>
      </c>
      <c r="BK231" s="888">
        <v>0</v>
      </c>
      <c r="BL231" s="237" t="s">
        <v>693</v>
      </c>
      <c r="BM231" s="886" t="s">
        <v>692</v>
      </c>
      <c r="BN231" s="888">
        <v>0.01</v>
      </c>
      <c r="BO231" s="1163">
        <f t="shared" si="10"/>
        <v>0.5</v>
      </c>
      <c r="BP231" s="888">
        <v>0.49</v>
      </c>
      <c r="BQ231" s="237" t="s">
        <v>666</v>
      </c>
      <c r="BR231" s="197" t="s">
        <v>665</v>
      </c>
      <c r="BS231" s="888">
        <v>0</v>
      </c>
      <c r="BT231" s="237" t="s">
        <v>693</v>
      </c>
      <c r="BU231" s="886" t="s">
        <v>692</v>
      </c>
      <c r="BV231" s="888">
        <v>0.01</v>
      </c>
      <c r="BW231" s="1163">
        <f t="shared" si="11"/>
        <v>0.5</v>
      </c>
      <c r="BX231" s="206"/>
      <c r="BY231" s="1235" t="str">
        <f>IF(VLOOKUP($A231,'EZ list'!$B$4:$H$460,4,FALSE)="","","Yes")</f>
        <v>Yes</v>
      </c>
      <c r="BZ231" s="1236" t="s">
        <v>914</v>
      </c>
      <c r="CA231" s="1229">
        <v>0.70399999999999996</v>
      </c>
      <c r="CB231" s="1205" t="s">
        <v>1006</v>
      </c>
      <c r="CC231" s="1205" t="s">
        <v>666</v>
      </c>
      <c r="CD231" s="1205" t="s">
        <v>665</v>
      </c>
      <c r="CE231" s="1205">
        <v>0</v>
      </c>
      <c r="CF231" s="1205" t="s">
        <v>693</v>
      </c>
      <c r="CG231" s="1205" t="s">
        <v>692</v>
      </c>
      <c r="CH231" s="1205">
        <v>0.01</v>
      </c>
      <c r="CI231" s="1161"/>
    </row>
    <row r="232" spans="1:87" s="197" customFormat="1" ht="15.75" customHeight="1" x14ac:dyDescent="0.25">
      <c r="A232" s="886" t="s">
        <v>529</v>
      </c>
      <c r="B232" s="886" t="s">
        <v>759</v>
      </c>
      <c r="C232" s="1459">
        <v>0.49</v>
      </c>
      <c r="D232" s="237" t="s">
        <v>666</v>
      </c>
      <c r="E232" s="886" t="s">
        <v>665</v>
      </c>
      <c r="F232" s="237">
        <v>0</v>
      </c>
      <c r="G232" s="886" t="s">
        <v>733</v>
      </c>
      <c r="H232" s="886" t="s">
        <v>1269</v>
      </c>
      <c r="I232" s="237">
        <v>0.01</v>
      </c>
      <c r="J232" s="1460">
        <v>0.5</v>
      </c>
      <c r="K232" s="237">
        <v>0.49</v>
      </c>
      <c r="L232" s="237" t="s">
        <v>666</v>
      </c>
      <c r="M232" s="886" t="s">
        <v>665</v>
      </c>
      <c r="N232" s="237">
        <v>0</v>
      </c>
      <c r="O232" s="886" t="s">
        <v>733</v>
      </c>
      <c r="P232" s="886" t="s">
        <v>1269</v>
      </c>
      <c r="Q232" s="237">
        <v>0.01</v>
      </c>
      <c r="R232" s="237">
        <v>0.5</v>
      </c>
      <c r="S232" s="887">
        <v>0.49</v>
      </c>
      <c r="T232" s="886" t="s">
        <v>666</v>
      </c>
      <c r="U232" s="886" t="s">
        <v>665</v>
      </c>
      <c r="V232" s="888">
        <v>0</v>
      </c>
      <c r="W232" s="886" t="s">
        <v>733</v>
      </c>
      <c r="X232" s="886" t="s">
        <v>1269</v>
      </c>
      <c r="Y232" s="888">
        <v>0.01</v>
      </c>
      <c r="Z232" s="889">
        <v>0.5</v>
      </c>
      <c r="AA232" s="887">
        <v>0.49</v>
      </c>
      <c r="AB232" s="886" t="s">
        <v>666</v>
      </c>
      <c r="AC232" s="886" t="s">
        <v>665</v>
      </c>
      <c r="AD232" s="888">
        <v>0</v>
      </c>
      <c r="AE232" s="886" t="s">
        <v>733</v>
      </c>
      <c r="AF232" s="886" t="s">
        <v>1269</v>
      </c>
      <c r="AG232" s="888">
        <v>0.01</v>
      </c>
      <c r="AH232" s="889">
        <v>0.5</v>
      </c>
      <c r="AI232" s="887">
        <v>0.49</v>
      </c>
      <c r="AJ232" s="886" t="s">
        <v>666</v>
      </c>
      <c r="AK232" s="886" t="s">
        <v>665</v>
      </c>
      <c r="AL232" s="888">
        <v>0</v>
      </c>
      <c r="AM232" s="886" t="s">
        <v>733</v>
      </c>
      <c r="AN232" s="886" t="s">
        <v>1269</v>
      </c>
      <c r="AO232" s="888">
        <v>0.01</v>
      </c>
      <c r="AP232" s="889">
        <v>0.5</v>
      </c>
      <c r="AQ232" s="887">
        <v>0.49</v>
      </c>
      <c r="AR232" s="718" t="s">
        <v>666</v>
      </c>
      <c r="AS232" s="891" t="s">
        <v>665</v>
      </c>
      <c r="AT232" s="888">
        <v>0</v>
      </c>
      <c r="AU232" s="891" t="s">
        <v>733</v>
      </c>
      <c r="AV232" s="891" t="s">
        <v>1269</v>
      </c>
      <c r="AW232" s="888">
        <v>0.01</v>
      </c>
      <c r="AX232" s="889">
        <v>0.5</v>
      </c>
      <c r="AY232" s="893">
        <v>0.49</v>
      </c>
      <c r="AZ232" s="894" t="s">
        <v>666</v>
      </c>
      <c r="BA232" s="894" t="s">
        <v>665</v>
      </c>
      <c r="BB232" s="893">
        <v>0</v>
      </c>
      <c r="BC232" s="894" t="s">
        <v>733</v>
      </c>
      <c r="BD232" s="894" t="s">
        <v>732</v>
      </c>
      <c r="BE232" s="893">
        <v>0.01</v>
      </c>
      <c r="BF232" s="1159">
        <f t="shared" si="9"/>
        <v>0.5</v>
      </c>
      <c r="BG232" s="1158"/>
      <c r="BH232" s="888">
        <v>0.49</v>
      </c>
      <c r="BI232" s="237" t="s">
        <v>666</v>
      </c>
      <c r="BJ232" s="197" t="s">
        <v>665</v>
      </c>
      <c r="BK232" s="888">
        <v>0</v>
      </c>
      <c r="BL232" s="237" t="s">
        <v>733</v>
      </c>
      <c r="BM232" s="886" t="s">
        <v>732</v>
      </c>
      <c r="BN232" s="888">
        <v>0.01</v>
      </c>
      <c r="BO232" s="1163">
        <f t="shared" si="10"/>
        <v>0.5</v>
      </c>
      <c r="BP232" s="888">
        <v>0.49</v>
      </c>
      <c r="BQ232" s="237" t="s">
        <v>666</v>
      </c>
      <c r="BR232" s="197" t="s">
        <v>665</v>
      </c>
      <c r="BS232" s="888">
        <v>0</v>
      </c>
      <c r="BT232" s="237" t="s">
        <v>733</v>
      </c>
      <c r="BU232" s="886" t="s">
        <v>732</v>
      </c>
      <c r="BV232" s="888">
        <v>0.01</v>
      </c>
      <c r="BW232" s="1163">
        <f t="shared" si="11"/>
        <v>0.5</v>
      </c>
      <c r="BX232" s="206"/>
      <c r="BY232" s="1235" t="str">
        <f>IF(VLOOKUP($A232,'EZ list'!$B$4:$H$460,4,FALSE)="","","Yes")</f>
        <v/>
      </c>
      <c r="BZ232" s="1236" t="s">
        <v>914</v>
      </c>
      <c r="CA232" s="1229">
        <v>0.68400000000000005</v>
      </c>
      <c r="CB232" s="1205" t="s">
        <v>1006</v>
      </c>
      <c r="CC232" s="1205" t="s">
        <v>666</v>
      </c>
      <c r="CD232" s="1205" t="s">
        <v>665</v>
      </c>
      <c r="CE232" s="1205">
        <v>0</v>
      </c>
      <c r="CF232" s="1205" t="s">
        <v>733</v>
      </c>
      <c r="CG232" s="1205" t="s">
        <v>732</v>
      </c>
      <c r="CH232" s="1205">
        <v>0.01</v>
      </c>
      <c r="CI232" s="1161"/>
    </row>
    <row r="233" spans="1:87" s="197" customFormat="1" ht="15.75" customHeight="1" x14ac:dyDescent="0.25">
      <c r="A233" s="886" t="s">
        <v>531</v>
      </c>
      <c r="B233" s="886" t="s">
        <v>530</v>
      </c>
      <c r="C233" s="1459">
        <v>0.3</v>
      </c>
      <c r="D233" s="237" t="s">
        <v>704</v>
      </c>
      <c r="E233" s="886" t="s">
        <v>703</v>
      </c>
      <c r="F233" s="237">
        <v>0.37</v>
      </c>
      <c r="G233" s="886" t="s">
        <v>666</v>
      </c>
      <c r="H233" s="886" t="s">
        <v>666</v>
      </c>
      <c r="I233" s="237">
        <v>0</v>
      </c>
      <c r="J233" s="1460">
        <v>0.66999999999999993</v>
      </c>
      <c r="K233" s="237">
        <v>0.3</v>
      </c>
      <c r="L233" s="237" t="s">
        <v>704</v>
      </c>
      <c r="M233" s="886" t="s">
        <v>703</v>
      </c>
      <c r="N233" s="237">
        <v>0.37</v>
      </c>
      <c r="O233" s="886" t="s">
        <v>666</v>
      </c>
      <c r="P233" s="886" t="s">
        <v>666</v>
      </c>
      <c r="Q233" s="237">
        <v>0</v>
      </c>
      <c r="R233" s="237">
        <v>0.66999999999999993</v>
      </c>
      <c r="S233" s="887">
        <v>0.3</v>
      </c>
      <c r="T233" s="886" t="s">
        <v>704</v>
      </c>
      <c r="U233" s="886" t="s">
        <v>703</v>
      </c>
      <c r="V233" s="888">
        <v>0.37</v>
      </c>
      <c r="W233" s="886" t="s">
        <v>666</v>
      </c>
      <c r="X233" s="886" t="s">
        <v>666</v>
      </c>
      <c r="Y233" s="888">
        <v>0</v>
      </c>
      <c r="Z233" s="889">
        <v>0.66999999999999993</v>
      </c>
      <c r="AA233" s="887">
        <v>0.3</v>
      </c>
      <c r="AB233" s="886" t="s">
        <v>704</v>
      </c>
      <c r="AC233" s="886" t="s">
        <v>703</v>
      </c>
      <c r="AD233" s="888">
        <v>0.37</v>
      </c>
      <c r="AE233" s="886" t="s">
        <v>666</v>
      </c>
      <c r="AF233" s="886" t="s">
        <v>666</v>
      </c>
      <c r="AG233" s="888">
        <v>0</v>
      </c>
      <c r="AH233" s="889">
        <v>0.66999999999999993</v>
      </c>
      <c r="AI233" s="887">
        <v>0.3</v>
      </c>
      <c r="AJ233" s="886" t="s">
        <v>704</v>
      </c>
      <c r="AK233" s="886" t="s">
        <v>703</v>
      </c>
      <c r="AL233" s="888">
        <v>0.37</v>
      </c>
      <c r="AM233" s="886" t="s">
        <v>666</v>
      </c>
      <c r="AN233" s="886" t="s">
        <v>666</v>
      </c>
      <c r="AO233" s="888">
        <v>0</v>
      </c>
      <c r="AP233" s="889">
        <v>0.66999999999999993</v>
      </c>
      <c r="AQ233" s="887">
        <v>0.48</v>
      </c>
      <c r="AR233" s="718" t="s">
        <v>704</v>
      </c>
      <c r="AS233" s="891" t="s">
        <v>703</v>
      </c>
      <c r="AT233" s="888">
        <v>0.27</v>
      </c>
      <c r="AU233" s="891" t="s">
        <v>666</v>
      </c>
      <c r="AV233" s="891" t="s">
        <v>666</v>
      </c>
      <c r="AW233" s="888">
        <v>0</v>
      </c>
      <c r="AX233" s="889">
        <v>0.75</v>
      </c>
      <c r="AY233" s="893">
        <v>0.64</v>
      </c>
      <c r="AZ233" s="894" t="s">
        <v>704</v>
      </c>
      <c r="BA233" s="894" t="s">
        <v>703</v>
      </c>
      <c r="BB233" s="893">
        <v>0.36</v>
      </c>
      <c r="BC233" s="894" t="s">
        <v>666</v>
      </c>
      <c r="BD233" s="894" t="s">
        <v>666</v>
      </c>
      <c r="BE233" s="893">
        <v>0</v>
      </c>
      <c r="BF233" s="1159">
        <f t="shared" si="9"/>
        <v>1</v>
      </c>
      <c r="BG233" s="1158"/>
      <c r="BH233" s="888">
        <v>0.3</v>
      </c>
      <c r="BI233" s="237" t="s">
        <v>704</v>
      </c>
      <c r="BJ233" s="197" t="s">
        <v>703</v>
      </c>
      <c r="BK233" s="888">
        <v>0.37</v>
      </c>
      <c r="BL233" s="237" t="s">
        <v>666</v>
      </c>
      <c r="BM233" s="886" t="s">
        <v>666</v>
      </c>
      <c r="BN233" s="888">
        <v>0</v>
      </c>
      <c r="BO233" s="1163">
        <f t="shared" si="10"/>
        <v>0.66999999999999993</v>
      </c>
      <c r="BP233" s="888">
        <v>0.3</v>
      </c>
      <c r="BQ233" s="237" t="s">
        <v>704</v>
      </c>
      <c r="BR233" s="197" t="s">
        <v>703</v>
      </c>
      <c r="BS233" s="888">
        <v>0.2</v>
      </c>
      <c r="BT233" s="237" t="s">
        <v>666</v>
      </c>
      <c r="BU233" s="886" t="s">
        <v>666</v>
      </c>
      <c r="BV233" s="888">
        <v>0</v>
      </c>
      <c r="BW233" s="1163">
        <f t="shared" si="11"/>
        <v>0.5</v>
      </c>
      <c r="BX233" s="206"/>
      <c r="BY233" s="1235" t="str">
        <f>IF(VLOOKUP($A233,'EZ list'!$B$4:$H$460,4,FALSE)="","","Yes")</f>
        <v/>
      </c>
      <c r="BZ233" s="1236" t="s">
        <v>914</v>
      </c>
      <c r="CA233" s="1229">
        <v>0.75900000000000001</v>
      </c>
      <c r="CB233" s="1205" t="s">
        <v>1006</v>
      </c>
      <c r="CC233" s="1205" t="s">
        <v>704</v>
      </c>
      <c r="CD233" s="1205" t="s">
        <v>703</v>
      </c>
      <c r="CE233" s="1205">
        <v>0.2</v>
      </c>
      <c r="CF233" s="1205" t="s">
        <v>666</v>
      </c>
      <c r="CG233" s="1205" t="s">
        <v>666</v>
      </c>
      <c r="CH233" s="1205">
        <v>0</v>
      </c>
      <c r="CI233" s="1161"/>
    </row>
    <row r="234" spans="1:87" s="197" customFormat="1" ht="15.75" customHeight="1" x14ac:dyDescent="0.25">
      <c r="A234" s="886" t="s">
        <v>533</v>
      </c>
      <c r="B234" s="886" t="s">
        <v>532</v>
      </c>
      <c r="C234" s="1459">
        <v>0.4</v>
      </c>
      <c r="D234" s="237" t="s">
        <v>688</v>
      </c>
      <c r="E234" s="886" t="s">
        <v>687</v>
      </c>
      <c r="F234" s="237">
        <v>0.1</v>
      </c>
      <c r="G234" s="886" t="s">
        <v>666</v>
      </c>
      <c r="H234" s="886" t="s">
        <v>678</v>
      </c>
      <c r="I234" s="237">
        <v>0</v>
      </c>
      <c r="J234" s="1460">
        <v>0.5</v>
      </c>
      <c r="K234" s="237">
        <v>0.4</v>
      </c>
      <c r="L234" s="237" t="s">
        <v>688</v>
      </c>
      <c r="M234" s="886" t="s">
        <v>687</v>
      </c>
      <c r="N234" s="237">
        <v>0.1</v>
      </c>
      <c r="O234" s="886" t="s">
        <v>666</v>
      </c>
      <c r="P234" s="886" t="s">
        <v>678</v>
      </c>
      <c r="Q234" s="237">
        <v>0</v>
      </c>
      <c r="R234" s="237">
        <v>0.5</v>
      </c>
      <c r="S234" s="887">
        <v>0.4</v>
      </c>
      <c r="T234" s="886" t="s">
        <v>688</v>
      </c>
      <c r="U234" s="886" t="s">
        <v>687</v>
      </c>
      <c r="V234" s="888">
        <v>0.1</v>
      </c>
      <c r="W234" s="886" t="s">
        <v>666</v>
      </c>
      <c r="X234" s="886" t="s">
        <v>678</v>
      </c>
      <c r="Y234" s="888">
        <v>0</v>
      </c>
      <c r="Z234" s="889">
        <v>0.5</v>
      </c>
      <c r="AA234" s="887">
        <v>0.4</v>
      </c>
      <c r="AB234" s="886" t="s">
        <v>688</v>
      </c>
      <c r="AC234" s="886" t="s">
        <v>687</v>
      </c>
      <c r="AD234" s="888">
        <v>0.1</v>
      </c>
      <c r="AE234" s="886" t="s">
        <v>666</v>
      </c>
      <c r="AF234" s="886" t="s">
        <v>678</v>
      </c>
      <c r="AG234" s="888">
        <v>0</v>
      </c>
      <c r="AH234" s="889">
        <v>0.5</v>
      </c>
      <c r="AI234" s="887">
        <v>0.4</v>
      </c>
      <c r="AJ234" s="886" t="s">
        <v>688</v>
      </c>
      <c r="AK234" s="886" t="s">
        <v>687</v>
      </c>
      <c r="AL234" s="888">
        <v>0.1</v>
      </c>
      <c r="AM234" s="886" t="s">
        <v>666</v>
      </c>
      <c r="AN234" s="886" t="s">
        <v>678</v>
      </c>
      <c r="AO234" s="888">
        <v>0</v>
      </c>
      <c r="AP234" s="889">
        <v>0.5</v>
      </c>
      <c r="AQ234" s="887">
        <v>0.4</v>
      </c>
      <c r="AR234" s="718" t="s">
        <v>688</v>
      </c>
      <c r="AS234" s="891" t="s">
        <v>687</v>
      </c>
      <c r="AT234" s="888">
        <v>0.1</v>
      </c>
      <c r="AU234" s="891" t="s">
        <v>666</v>
      </c>
      <c r="AV234" s="891" t="s">
        <v>678</v>
      </c>
      <c r="AW234" s="888">
        <v>0</v>
      </c>
      <c r="AX234" s="889">
        <v>0.5</v>
      </c>
      <c r="AY234" s="893">
        <v>0.3</v>
      </c>
      <c r="AZ234" s="894" t="s">
        <v>688</v>
      </c>
      <c r="BA234" s="894" t="s">
        <v>687</v>
      </c>
      <c r="BB234" s="893">
        <v>0.7</v>
      </c>
      <c r="BC234" s="894" t="s">
        <v>666</v>
      </c>
      <c r="BD234" s="894" t="s">
        <v>678</v>
      </c>
      <c r="BE234" s="893">
        <v>0</v>
      </c>
      <c r="BF234" s="1159">
        <f t="shared" si="9"/>
        <v>1</v>
      </c>
      <c r="BG234" s="1158"/>
      <c r="BH234" s="888">
        <v>0.4</v>
      </c>
      <c r="BI234" s="237" t="s">
        <v>688</v>
      </c>
      <c r="BJ234" s="197" t="s">
        <v>687</v>
      </c>
      <c r="BK234" s="888">
        <v>0.1</v>
      </c>
      <c r="BL234" s="237" t="s">
        <v>666</v>
      </c>
      <c r="BM234" s="886" t="s">
        <v>678</v>
      </c>
      <c r="BN234" s="888">
        <v>0</v>
      </c>
      <c r="BO234" s="1163">
        <f t="shared" si="10"/>
        <v>0.5</v>
      </c>
      <c r="BP234" s="888">
        <v>0.4</v>
      </c>
      <c r="BQ234" s="237" t="s">
        <v>688</v>
      </c>
      <c r="BR234" s="197" t="s">
        <v>687</v>
      </c>
      <c r="BS234" s="888">
        <v>0.1</v>
      </c>
      <c r="BT234" s="237" t="s">
        <v>666</v>
      </c>
      <c r="BU234" s="886" t="s">
        <v>678</v>
      </c>
      <c r="BV234" s="888">
        <v>0</v>
      </c>
      <c r="BW234" s="1163">
        <f t="shared" si="11"/>
        <v>0.5</v>
      </c>
      <c r="BX234" s="206"/>
      <c r="BY234" s="1235" t="str">
        <f>IF(VLOOKUP($A234,'EZ list'!$B$4:$H$460,4,FALSE)="","","Yes")</f>
        <v/>
      </c>
      <c r="BZ234" s="1236" t="s">
        <v>913</v>
      </c>
      <c r="CA234" s="1229">
        <v>0.72399999999999998</v>
      </c>
      <c r="CB234" s="1205" t="s">
        <v>1006</v>
      </c>
      <c r="CC234" s="1205" t="s">
        <v>688</v>
      </c>
      <c r="CD234" s="1205" t="s">
        <v>687</v>
      </c>
      <c r="CE234" s="1205">
        <v>0.6</v>
      </c>
      <c r="CF234" s="1205" t="s">
        <v>666</v>
      </c>
      <c r="CG234" s="1205" t="s">
        <v>678</v>
      </c>
      <c r="CH234" s="1205">
        <v>0</v>
      </c>
      <c r="CI234" s="1161"/>
    </row>
    <row r="235" spans="1:87" s="197" customFormat="1" ht="15.75" customHeight="1" x14ac:dyDescent="0.25">
      <c r="A235" s="886" t="s">
        <v>535</v>
      </c>
      <c r="B235" s="886" t="s">
        <v>534</v>
      </c>
      <c r="C235" s="1459">
        <v>0.4</v>
      </c>
      <c r="D235" s="237" t="s">
        <v>716</v>
      </c>
      <c r="E235" s="886" t="s">
        <v>715</v>
      </c>
      <c r="F235" s="237">
        <v>0.1</v>
      </c>
      <c r="G235" s="886" t="s">
        <v>666</v>
      </c>
      <c r="H235" s="886" t="s">
        <v>678</v>
      </c>
      <c r="I235" s="237">
        <v>0</v>
      </c>
      <c r="J235" s="1460">
        <v>0.5</v>
      </c>
      <c r="K235" s="237">
        <v>0.4</v>
      </c>
      <c r="L235" s="237" t="s">
        <v>716</v>
      </c>
      <c r="M235" s="886" t="s">
        <v>715</v>
      </c>
      <c r="N235" s="237">
        <v>0.1</v>
      </c>
      <c r="O235" s="886" t="s">
        <v>666</v>
      </c>
      <c r="P235" s="886" t="s">
        <v>678</v>
      </c>
      <c r="Q235" s="237">
        <v>0</v>
      </c>
      <c r="R235" s="237">
        <v>0.5</v>
      </c>
      <c r="S235" s="887">
        <v>0.4</v>
      </c>
      <c r="T235" s="886" t="s">
        <v>716</v>
      </c>
      <c r="U235" s="886" t="s">
        <v>715</v>
      </c>
      <c r="V235" s="888">
        <v>0.1</v>
      </c>
      <c r="W235" s="886" t="s">
        <v>666</v>
      </c>
      <c r="X235" s="886" t="s">
        <v>678</v>
      </c>
      <c r="Y235" s="888">
        <v>0</v>
      </c>
      <c r="Z235" s="889">
        <v>0.5</v>
      </c>
      <c r="AA235" s="887">
        <v>0.4</v>
      </c>
      <c r="AB235" s="886" t="s">
        <v>716</v>
      </c>
      <c r="AC235" s="886" t="s">
        <v>715</v>
      </c>
      <c r="AD235" s="888">
        <v>0.1</v>
      </c>
      <c r="AE235" s="886" t="s">
        <v>666</v>
      </c>
      <c r="AF235" s="886" t="s">
        <v>678</v>
      </c>
      <c r="AG235" s="888">
        <v>0</v>
      </c>
      <c r="AH235" s="889">
        <v>0.5</v>
      </c>
      <c r="AI235" s="887">
        <v>0.4</v>
      </c>
      <c r="AJ235" s="886" t="s">
        <v>716</v>
      </c>
      <c r="AK235" s="886" t="s">
        <v>715</v>
      </c>
      <c r="AL235" s="888">
        <v>0.1</v>
      </c>
      <c r="AM235" s="886" t="s">
        <v>666</v>
      </c>
      <c r="AN235" s="886" t="s">
        <v>678</v>
      </c>
      <c r="AO235" s="888">
        <v>0</v>
      </c>
      <c r="AP235" s="889">
        <v>0.5</v>
      </c>
      <c r="AQ235" s="887">
        <v>0.35</v>
      </c>
      <c r="AR235" s="718" t="s">
        <v>716</v>
      </c>
      <c r="AS235" s="891" t="s">
        <v>715</v>
      </c>
      <c r="AT235" s="888">
        <v>0.4</v>
      </c>
      <c r="AU235" s="891" t="s">
        <v>666</v>
      </c>
      <c r="AV235" s="891" t="s">
        <v>678</v>
      </c>
      <c r="AW235" s="888">
        <v>0</v>
      </c>
      <c r="AX235" s="889">
        <v>0.75</v>
      </c>
      <c r="AY235" s="893">
        <v>0.4</v>
      </c>
      <c r="AZ235" s="894" t="s">
        <v>716</v>
      </c>
      <c r="BA235" s="894" t="s">
        <v>715</v>
      </c>
      <c r="BB235" s="893">
        <v>0.1</v>
      </c>
      <c r="BC235" s="894" t="s">
        <v>666</v>
      </c>
      <c r="BD235" s="894" t="s">
        <v>678</v>
      </c>
      <c r="BE235" s="893">
        <v>0</v>
      </c>
      <c r="BF235" s="1159">
        <f t="shared" si="9"/>
        <v>0.5</v>
      </c>
      <c r="BG235" s="1158"/>
      <c r="BH235" s="888">
        <v>0.4</v>
      </c>
      <c r="BI235" s="237" t="s">
        <v>716</v>
      </c>
      <c r="BJ235" s="197" t="s">
        <v>715</v>
      </c>
      <c r="BK235" s="888">
        <v>0.1</v>
      </c>
      <c r="BL235" s="237" t="s">
        <v>666</v>
      </c>
      <c r="BM235" s="886" t="s">
        <v>678</v>
      </c>
      <c r="BN235" s="888">
        <v>0</v>
      </c>
      <c r="BO235" s="1163">
        <f t="shared" si="10"/>
        <v>0.5</v>
      </c>
      <c r="BP235" s="888">
        <v>0.4</v>
      </c>
      <c r="BQ235" s="237" t="s">
        <v>716</v>
      </c>
      <c r="BR235" s="197" t="s">
        <v>715</v>
      </c>
      <c r="BS235" s="888">
        <v>0.1</v>
      </c>
      <c r="BT235" s="237" t="s">
        <v>666</v>
      </c>
      <c r="BU235" s="886" t="s">
        <v>678</v>
      </c>
      <c r="BV235" s="888">
        <v>0</v>
      </c>
      <c r="BW235" s="1163">
        <f t="shared" si="11"/>
        <v>0.5</v>
      </c>
      <c r="BX235" s="206"/>
      <c r="BY235" s="1235" t="str">
        <f>IF(VLOOKUP($A235,'EZ list'!$B$4:$H$460,4,FALSE)="","","Yes")</f>
        <v>Yes</v>
      </c>
      <c r="BZ235" s="1236" t="s">
        <v>913</v>
      </c>
      <c r="CA235" s="1229">
        <v>0.76900000000000002</v>
      </c>
      <c r="CB235" s="1205" t="s">
        <v>1006</v>
      </c>
      <c r="CC235" s="1205" t="s">
        <v>716</v>
      </c>
      <c r="CD235" s="1205" t="s">
        <v>715</v>
      </c>
      <c r="CE235" s="1205">
        <v>0.6</v>
      </c>
      <c r="CF235" s="1205" t="s">
        <v>666</v>
      </c>
      <c r="CG235" s="1205" t="s">
        <v>678</v>
      </c>
      <c r="CH235" s="1205">
        <v>0</v>
      </c>
      <c r="CI235" s="1161"/>
    </row>
    <row r="236" spans="1:87" s="197" customFormat="1" ht="15.75" customHeight="1" x14ac:dyDescent="0.25">
      <c r="A236" s="886" t="s">
        <v>537</v>
      </c>
      <c r="B236" s="886" t="s">
        <v>536</v>
      </c>
      <c r="C236" s="1459">
        <v>0.99</v>
      </c>
      <c r="D236" s="237" t="s">
        <v>666</v>
      </c>
      <c r="E236" s="886" t="s">
        <v>683</v>
      </c>
      <c r="F236" s="237">
        <v>0</v>
      </c>
      <c r="G236" s="886" t="s">
        <v>690</v>
      </c>
      <c r="H236" s="886" t="s">
        <v>689</v>
      </c>
      <c r="I236" s="237">
        <v>0.01</v>
      </c>
      <c r="J236" s="1460">
        <v>1</v>
      </c>
      <c r="K236" s="237">
        <v>0.99</v>
      </c>
      <c r="L236" s="237" t="s">
        <v>666</v>
      </c>
      <c r="M236" s="886" t="s">
        <v>683</v>
      </c>
      <c r="N236" s="237">
        <v>0</v>
      </c>
      <c r="O236" s="886" t="s">
        <v>690</v>
      </c>
      <c r="P236" s="886" t="s">
        <v>689</v>
      </c>
      <c r="Q236" s="237">
        <v>0.01</v>
      </c>
      <c r="R236" s="237">
        <v>1</v>
      </c>
      <c r="S236" s="887">
        <v>0.99</v>
      </c>
      <c r="T236" s="886" t="s">
        <v>666</v>
      </c>
      <c r="U236" s="886" t="s">
        <v>683</v>
      </c>
      <c r="V236" s="888">
        <v>0</v>
      </c>
      <c r="W236" s="886" t="s">
        <v>690</v>
      </c>
      <c r="X236" s="886" t="s">
        <v>689</v>
      </c>
      <c r="Y236" s="888">
        <v>0.01</v>
      </c>
      <c r="Z236" s="889">
        <v>1</v>
      </c>
      <c r="AA236" s="887">
        <v>0.99</v>
      </c>
      <c r="AB236" s="886" t="s">
        <v>666</v>
      </c>
      <c r="AC236" s="886" t="s">
        <v>683</v>
      </c>
      <c r="AD236" s="888">
        <v>0</v>
      </c>
      <c r="AE236" s="886" t="s">
        <v>690</v>
      </c>
      <c r="AF236" s="886" t="s">
        <v>689</v>
      </c>
      <c r="AG236" s="888">
        <v>0.01</v>
      </c>
      <c r="AH236" s="889">
        <v>1</v>
      </c>
      <c r="AI236" s="887">
        <v>0.99</v>
      </c>
      <c r="AJ236" s="886" t="s">
        <v>666</v>
      </c>
      <c r="AK236" s="886" t="s">
        <v>683</v>
      </c>
      <c r="AL236" s="888">
        <v>0</v>
      </c>
      <c r="AM236" s="886" t="s">
        <v>690</v>
      </c>
      <c r="AN236" s="886" t="s">
        <v>689</v>
      </c>
      <c r="AO236" s="888">
        <v>0.01</v>
      </c>
      <c r="AP236" s="889">
        <v>1</v>
      </c>
      <c r="AQ236" s="887">
        <v>0.99</v>
      </c>
      <c r="AR236" s="718" t="s">
        <v>666</v>
      </c>
      <c r="AS236" s="891" t="s">
        <v>683</v>
      </c>
      <c r="AT236" s="888">
        <v>0</v>
      </c>
      <c r="AU236" s="891" t="s">
        <v>690</v>
      </c>
      <c r="AV236" s="891" t="s">
        <v>689</v>
      </c>
      <c r="AW236" s="888">
        <v>0.01</v>
      </c>
      <c r="AX236" s="889">
        <v>1</v>
      </c>
      <c r="AY236" s="893">
        <v>0.99</v>
      </c>
      <c r="AZ236" s="894" t="s">
        <v>666</v>
      </c>
      <c r="BA236" s="894" t="s">
        <v>683</v>
      </c>
      <c r="BB236" s="893">
        <v>0</v>
      </c>
      <c r="BC236" s="894" t="s">
        <v>690</v>
      </c>
      <c r="BD236" s="894" t="s">
        <v>689</v>
      </c>
      <c r="BE236" s="893">
        <v>0.01</v>
      </c>
      <c r="BF236" s="1159">
        <f t="shared" si="9"/>
        <v>1</v>
      </c>
      <c r="BG236" s="1158"/>
      <c r="BH236" s="888">
        <v>0.99</v>
      </c>
      <c r="BI236" s="237" t="s">
        <v>666</v>
      </c>
      <c r="BJ236" s="197" t="s">
        <v>683</v>
      </c>
      <c r="BK236" s="888">
        <v>0</v>
      </c>
      <c r="BL236" s="237" t="s">
        <v>690</v>
      </c>
      <c r="BM236" s="886" t="s">
        <v>689</v>
      </c>
      <c r="BN236" s="888">
        <v>0.01</v>
      </c>
      <c r="BO236" s="1163">
        <f t="shared" si="10"/>
        <v>1</v>
      </c>
      <c r="BP236" s="888">
        <v>0.49</v>
      </c>
      <c r="BQ236" s="237" t="s">
        <v>666</v>
      </c>
      <c r="BR236" s="197" t="s">
        <v>683</v>
      </c>
      <c r="BS236" s="888">
        <v>0</v>
      </c>
      <c r="BT236" s="237" t="s">
        <v>690</v>
      </c>
      <c r="BU236" s="886" t="s">
        <v>689</v>
      </c>
      <c r="BV236" s="888">
        <v>0.01</v>
      </c>
      <c r="BW236" s="1163">
        <f t="shared" si="11"/>
        <v>0.5</v>
      </c>
      <c r="BX236" s="206"/>
      <c r="BY236" s="1235" t="str">
        <f>IF(VLOOKUP($A236,'EZ list'!$B$4:$H$460,4,FALSE)="","","Yes")</f>
        <v>Yes</v>
      </c>
      <c r="BZ236" s="1236" t="s">
        <v>914</v>
      </c>
      <c r="CA236" s="1229">
        <v>0.67400000000000004</v>
      </c>
      <c r="CB236" s="1205" t="s">
        <v>1006</v>
      </c>
      <c r="CC236" s="1205" t="s">
        <v>666</v>
      </c>
      <c r="CD236" s="1205" t="s">
        <v>683</v>
      </c>
      <c r="CE236" s="1205">
        <v>0</v>
      </c>
      <c r="CF236" s="1205" t="s">
        <v>690</v>
      </c>
      <c r="CG236" s="1205" t="s">
        <v>689</v>
      </c>
      <c r="CH236" s="1205">
        <v>0.01</v>
      </c>
      <c r="CI236" s="1161"/>
    </row>
    <row r="237" spans="1:87" s="197" customFormat="1" ht="15.75" customHeight="1" x14ac:dyDescent="0.25">
      <c r="A237" s="886" t="s">
        <v>539</v>
      </c>
      <c r="B237" s="886" t="s">
        <v>538</v>
      </c>
      <c r="C237" s="1459">
        <v>0.4</v>
      </c>
      <c r="D237" s="237" t="s">
        <v>751</v>
      </c>
      <c r="E237" s="886" t="s">
        <v>750</v>
      </c>
      <c r="F237" s="237">
        <v>0.09</v>
      </c>
      <c r="G237" s="886" t="s">
        <v>749</v>
      </c>
      <c r="H237" s="886" t="s">
        <v>1271</v>
      </c>
      <c r="I237" s="237">
        <v>0.01</v>
      </c>
      <c r="J237" s="1460">
        <v>0.5</v>
      </c>
      <c r="K237" s="237">
        <v>0.4</v>
      </c>
      <c r="L237" s="237" t="s">
        <v>751</v>
      </c>
      <c r="M237" s="886" t="s">
        <v>750</v>
      </c>
      <c r="N237" s="237">
        <v>0.09</v>
      </c>
      <c r="O237" s="886" t="s">
        <v>749</v>
      </c>
      <c r="P237" s="886" t="s">
        <v>1271</v>
      </c>
      <c r="Q237" s="237">
        <v>0.01</v>
      </c>
      <c r="R237" s="237">
        <v>0.5</v>
      </c>
      <c r="S237" s="887">
        <v>0.4</v>
      </c>
      <c r="T237" s="886" t="s">
        <v>751</v>
      </c>
      <c r="U237" s="886" t="s">
        <v>750</v>
      </c>
      <c r="V237" s="888">
        <v>0.09</v>
      </c>
      <c r="W237" s="886" t="s">
        <v>749</v>
      </c>
      <c r="X237" s="886" t="s">
        <v>1271</v>
      </c>
      <c r="Y237" s="888">
        <v>0.01</v>
      </c>
      <c r="Z237" s="889">
        <v>0.5</v>
      </c>
      <c r="AA237" s="887">
        <v>0.4</v>
      </c>
      <c r="AB237" s="886" t="s">
        <v>751</v>
      </c>
      <c r="AC237" s="886" t="s">
        <v>750</v>
      </c>
      <c r="AD237" s="888">
        <v>0.09</v>
      </c>
      <c r="AE237" s="886" t="s">
        <v>749</v>
      </c>
      <c r="AF237" s="886" t="s">
        <v>1271</v>
      </c>
      <c r="AG237" s="888">
        <v>0.01</v>
      </c>
      <c r="AH237" s="889">
        <v>0.5</v>
      </c>
      <c r="AI237" s="887">
        <v>0.4</v>
      </c>
      <c r="AJ237" s="886" t="s">
        <v>751</v>
      </c>
      <c r="AK237" s="886" t="s">
        <v>750</v>
      </c>
      <c r="AL237" s="888">
        <v>0.09</v>
      </c>
      <c r="AM237" s="886" t="s">
        <v>749</v>
      </c>
      <c r="AN237" s="886" t="s">
        <v>1271</v>
      </c>
      <c r="AO237" s="888">
        <v>0.01</v>
      </c>
      <c r="AP237" s="889">
        <v>0.5</v>
      </c>
      <c r="AQ237" s="887">
        <v>0.4</v>
      </c>
      <c r="AR237" s="718" t="s">
        <v>751</v>
      </c>
      <c r="AS237" s="891" t="s">
        <v>750</v>
      </c>
      <c r="AT237" s="888">
        <v>0.33999999999999997</v>
      </c>
      <c r="AU237" s="891" t="s">
        <v>749</v>
      </c>
      <c r="AV237" s="891" t="s">
        <v>1271</v>
      </c>
      <c r="AW237" s="888">
        <v>0.01</v>
      </c>
      <c r="AX237" s="889">
        <v>0.75</v>
      </c>
      <c r="AY237" s="893">
        <v>0.4</v>
      </c>
      <c r="AZ237" s="894" t="s">
        <v>751</v>
      </c>
      <c r="BA237" s="894" t="s">
        <v>750</v>
      </c>
      <c r="BB237" s="893">
        <v>0.09</v>
      </c>
      <c r="BC237" s="894" t="s">
        <v>749</v>
      </c>
      <c r="BD237" s="894" t="s">
        <v>748</v>
      </c>
      <c r="BE237" s="893">
        <v>0.01</v>
      </c>
      <c r="BF237" s="1159">
        <f t="shared" ref="BF237:BF296" si="12">+AY237+BB237+BE237</f>
        <v>0.5</v>
      </c>
      <c r="BG237" s="1158"/>
      <c r="BH237" s="888">
        <v>0.4</v>
      </c>
      <c r="BI237" s="237" t="s">
        <v>751</v>
      </c>
      <c r="BJ237" s="197" t="s">
        <v>750</v>
      </c>
      <c r="BK237" s="888">
        <v>0.09</v>
      </c>
      <c r="BL237" s="237" t="s">
        <v>749</v>
      </c>
      <c r="BM237" s="886" t="s">
        <v>748</v>
      </c>
      <c r="BN237" s="888">
        <v>0.01</v>
      </c>
      <c r="BO237" s="1163">
        <f t="shared" ref="BO237:BO296" si="13">+BH237+BK237+BN237</f>
        <v>0.5</v>
      </c>
      <c r="BP237" s="888">
        <v>0.4</v>
      </c>
      <c r="BQ237" s="237" t="s">
        <v>751</v>
      </c>
      <c r="BR237" s="197" t="s">
        <v>750</v>
      </c>
      <c r="BS237" s="888">
        <v>0.09</v>
      </c>
      <c r="BT237" s="237" t="s">
        <v>749</v>
      </c>
      <c r="BU237" s="886" t="s">
        <v>748</v>
      </c>
      <c r="BV237" s="888">
        <v>0.01</v>
      </c>
      <c r="BW237" s="1163">
        <f t="shared" ref="BW237:BW296" si="14">+BP237+BS237+BV237</f>
        <v>0.5</v>
      </c>
      <c r="BX237" s="206"/>
      <c r="BY237" s="1235" t="str">
        <f>IF(VLOOKUP($A237,'EZ list'!$B$4:$H$460,4,FALSE)="","","Yes")</f>
        <v/>
      </c>
      <c r="BZ237" s="1236" t="s">
        <v>913</v>
      </c>
      <c r="CA237" s="1229">
        <v>0.70199999999999996</v>
      </c>
      <c r="CB237" s="1205" t="s">
        <v>1006</v>
      </c>
      <c r="CC237" s="1205" t="s">
        <v>751</v>
      </c>
      <c r="CD237" s="1205" t="s">
        <v>750</v>
      </c>
      <c r="CE237" s="1205">
        <v>0.59</v>
      </c>
      <c r="CF237" s="1205" t="s">
        <v>749</v>
      </c>
      <c r="CG237" s="1205" t="s">
        <v>748</v>
      </c>
      <c r="CH237" s="1205">
        <v>0.01</v>
      </c>
      <c r="CI237" s="1161"/>
    </row>
    <row r="238" spans="1:87" s="197" customFormat="1" ht="15.75" customHeight="1" x14ac:dyDescent="0.25">
      <c r="A238" s="886" t="s">
        <v>541</v>
      </c>
      <c r="B238" s="886" t="s">
        <v>540</v>
      </c>
      <c r="C238" s="1459">
        <v>0.4</v>
      </c>
      <c r="D238" s="237" t="s">
        <v>751</v>
      </c>
      <c r="E238" s="886" t="s">
        <v>750</v>
      </c>
      <c r="F238" s="237">
        <v>0.09</v>
      </c>
      <c r="G238" s="886" t="s">
        <v>749</v>
      </c>
      <c r="H238" s="886" t="s">
        <v>1271</v>
      </c>
      <c r="I238" s="237">
        <v>0.01</v>
      </c>
      <c r="J238" s="1460">
        <v>0.5</v>
      </c>
      <c r="K238" s="237">
        <v>0.4</v>
      </c>
      <c r="L238" s="237" t="s">
        <v>751</v>
      </c>
      <c r="M238" s="886" t="s">
        <v>750</v>
      </c>
      <c r="N238" s="237">
        <v>0.09</v>
      </c>
      <c r="O238" s="886" t="s">
        <v>749</v>
      </c>
      <c r="P238" s="886" t="s">
        <v>1271</v>
      </c>
      <c r="Q238" s="237">
        <v>0.01</v>
      </c>
      <c r="R238" s="237">
        <v>0.5</v>
      </c>
      <c r="S238" s="887">
        <v>0.4</v>
      </c>
      <c r="T238" s="886" t="s">
        <v>751</v>
      </c>
      <c r="U238" s="886" t="s">
        <v>750</v>
      </c>
      <c r="V238" s="888">
        <v>0.09</v>
      </c>
      <c r="W238" s="886" t="s">
        <v>749</v>
      </c>
      <c r="X238" s="886" t="s">
        <v>1271</v>
      </c>
      <c r="Y238" s="888">
        <v>0.01</v>
      </c>
      <c r="Z238" s="889">
        <v>0.5</v>
      </c>
      <c r="AA238" s="887">
        <v>0.4</v>
      </c>
      <c r="AB238" s="886" t="s">
        <v>751</v>
      </c>
      <c r="AC238" s="886" t="s">
        <v>750</v>
      </c>
      <c r="AD238" s="888">
        <v>0.09</v>
      </c>
      <c r="AE238" s="886" t="s">
        <v>749</v>
      </c>
      <c r="AF238" s="886" t="s">
        <v>1271</v>
      </c>
      <c r="AG238" s="888">
        <v>0.01</v>
      </c>
      <c r="AH238" s="889">
        <v>0.5</v>
      </c>
      <c r="AI238" s="887">
        <v>0.4</v>
      </c>
      <c r="AJ238" s="886" t="s">
        <v>751</v>
      </c>
      <c r="AK238" s="886" t="s">
        <v>750</v>
      </c>
      <c r="AL238" s="888">
        <v>0.09</v>
      </c>
      <c r="AM238" s="886" t="s">
        <v>749</v>
      </c>
      <c r="AN238" s="886" t="s">
        <v>1271</v>
      </c>
      <c r="AO238" s="888">
        <v>0.01</v>
      </c>
      <c r="AP238" s="889">
        <v>0.5</v>
      </c>
      <c r="AQ238" s="887">
        <v>0.4</v>
      </c>
      <c r="AR238" s="718" t="s">
        <v>751</v>
      </c>
      <c r="AS238" s="891" t="s">
        <v>750</v>
      </c>
      <c r="AT238" s="888">
        <v>0.33999999999999997</v>
      </c>
      <c r="AU238" s="891" t="s">
        <v>749</v>
      </c>
      <c r="AV238" s="891" t="s">
        <v>1271</v>
      </c>
      <c r="AW238" s="888">
        <v>0.01</v>
      </c>
      <c r="AX238" s="889">
        <v>0.75</v>
      </c>
      <c r="AY238" s="893">
        <v>0.4</v>
      </c>
      <c r="AZ238" s="894" t="s">
        <v>751</v>
      </c>
      <c r="BA238" s="894" t="s">
        <v>750</v>
      </c>
      <c r="BB238" s="893">
        <v>0.09</v>
      </c>
      <c r="BC238" s="894" t="s">
        <v>749</v>
      </c>
      <c r="BD238" s="894" t="s">
        <v>748</v>
      </c>
      <c r="BE238" s="893">
        <v>0.01</v>
      </c>
      <c r="BF238" s="1159">
        <f t="shared" si="12"/>
        <v>0.5</v>
      </c>
      <c r="BG238" s="1158"/>
      <c r="BH238" s="888">
        <v>0.4</v>
      </c>
      <c r="BI238" s="237" t="s">
        <v>751</v>
      </c>
      <c r="BJ238" s="197" t="s">
        <v>750</v>
      </c>
      <c r="BK238" s="888">
        <v>0.09</v>
      </c>
      <c r="BL238" s="237" t="s">
        <v>749</v>
      </c>
      <c r="BM238" s="886" t="s">
        <v>748</v>
      </c>
      <c r="BN238" s="888">
        <v>0.01</v>
      </c>
      <c r="BO238" s="1163">
        <f t="shared" si="13"/>
        <v>0.5</v>
      </c>
      <c r="BP238" s="888">
        <v>0.4</v>
      </c>
      <c r="BQ238" s="237" t="s">
        <v>751</v>
      </c>
      <c r="BR238" s="197" t="s">
        <v>750</v>
      </c>
      <c r="BS238" s="888">
        <v>0.09</v>
      </c>
      <c r="BT238" s="237" t="s">
        <v>749</v>
      </c>
      <c r="BU238" s="886" t="s">
        <v>748</v>
      </c>
      <c r="BV238" s="888">
        <v>0.01</v>
      </c>
      <c r="BW238" s="1163">
        <f t="shared" si="14"/>
        <v>0.5</v>
      </c>
      <c r="BX238" s="206"/>
      <c r="BY238" s="1235" t="str">
        <f>IF(VLOOKUP($A238,'EZ list'!$B$4:$H$460,4,FALSE)="","","Yes")</f>
        <v/>
      </c>
      <c r="BZ238" s="1236" t="s">
        <v>913</v>
      </c>
      <c r="CA238" s="1229">
        <v>0.66400000000000003</v>
      </c>
      <c r="CB238" s="1205" t="s">
        <v>1006</v>
      </c>
      <c r="CC238" s="1205" t="s">
        <v>751</v>
      </c>
      <c r="CD238" s="1205" t="s">
        <v>750</v>
      </c>
      <c r="CE238" s="1205">
        <v>0.59</v>
      </c>
      <c r="CF238" s="1205" t="s">
        <v>749</v>
      </c>
      <c r="CG238" s="1205" t="s">
        <v>748</v>
      </c>
      <c r="CH238" s="1205">
        <v>0.01</v>
      </c>
      <c r="CI238" s="1161"/>
    </row>
    <row r="239" spans="1:87" s="197" customFormat="1" ht="15.75" customHeight="1" x14ac:dyDescent="0.25">
      <c r="A239" s="886" t="s">
        <v>543</v>
      </c>
      <c r="B239" s="886" t="s">
        <v>542</v>
      </c>
      <c r="C239" s="1459">
        <v>0.4</v>
      </c>
      <c r="D239" s="237" t="s">
        <v>716</v>
      </c>
      <c r="E239" s="886" t="s">
        <v>715</v>
      </c>
      <c r="F239" s="237">
        <v>0.1</v>
      </c>
      <c r="G239" s="886" t="s">
        <v>666</v>
      </c>
      <c r="H239" s="886" t="s">
        <v>678</v>
      </c>
      <c r="I239" s="237">
        <v>0</v>
      </c>
      <c r="J239" s="1460">
        <v>0.5</v>
      </c>
      <c r="K239" s="237">
        <v>0.4</v>
      </c>
      <c r="L239" s="237" t="s">
        <v>716</v>
      </c>
      <c r="M239" s="886" t="s">
        <v>715</v>
      </c>
      <c r="N239" s="237">
        <v>0.1</v>
      </c>
      <c r="O239" s="886" t="s">
        <v>666</v>
      </c>
      <c r="P239" s="886" t="s">
        <v>678</v>
      </c>
      <c r="Q239" s="237">
        <v>0</v>
      </c>
      <c r="R239" s="237">
        <v>0.5</v>
      </c>
      <c r="S239" s="887">
        <v>0.4</v>
      </c>
      <c r="T239" s="886" t="s">
        <v>716</v>
      </c>
      <c r="U239" s="886" t="s">
        <v>715</v>
      </c>
      <c r="V239" s="888">
        <v>0.1</v>
      </c>
      <c r="W239" s="886" t="s">
        <v>666</v>
      </c>
      <c r="X239" s="886" t="s">
        <v>678</v>
      </c>
      <c r="Y239" s="888">
        <v>0</v>
      </c>
      <c r="Z239" s="889">
        <v>0.5</v>
      </c>
      <c r="AA239" s="887">
        <v>0.4</v>
      </c>
      <c r="AB239" s="886" t="s">
        <v>716</v>
      </c>
      <c r="AC239" s="886" t="s">
        <v>715</v>
      </c>
      <c r="AD239" s="888">
        <v>0.1</v>
      </c>
      <c r="AE239" s="886" t="s">
        <v>666</v>
      </c>
      <c r="AF239" s="886" t="s">
        <v>678</v>
      </c>
      <c r="AG239" s="888">
        <v>0</v>
      </c>
      <c r="AH239" s="889">
        <v>0.5</v>
      </c>
      <c r="AI239" s="887">
        <v>0.4</v>
      </c>
      <c r="AJ239" s="886" t="s">
        <v>716</v>
      </c>
      <c r="AK239" s="886" t="s">
        <v>715</v>
      </c>
      <c r="AL239" s="888">
        <v>0.1</v>
      </c>
      <c r="AM239" s="886" t="s">
        <v>666</v>
      </c>
      <c r="AN239" s="886" t="s">
        <v>678</v>
      </c>
      <c r="AO239" s="888">
        <v>0</v>
      </c>
      <c r="AP239" s="889">
        <v>0.5</v>
      </c>
      <c r="AQ239" s="887">
        <v>0.35</v>
      </c>
      <c r="AR239" s="718" t="s">
        <v>716</v>
      </c>
      <c r="AS239" s="891" t="s">
        <v>715</v>
      </c>
      <c r="AT239" s="888">
        <v>0.4</v>
      </c>
      <c r="AU239" s="891" t="s">
        <v>666</v>
      </c>
      <c r="AV239" s="891" t="s">
        <v>678</v>
      </c>
      <c r="AW239" s="888">
        <v>0</v>
      </c>
      <c r="AX239" s="889">
        <v>0.75</v>
      </c>
      <c r="AY239" s="893">
        <v>0.4</v>
      </c>
      <c r="AZ239" s="894" t="s">
        <v>716</v>
      </c>
      <c r="BA239" s="894" t="s">
        <v>715</v>
      </c>
      <c r="BB239" s="893">
        <v>0.1</v>
      </c>
      <c r="BC239" s="894" t="s">
        <v>666</v>
      </c>
      <c r="BD239" s="894" t="s">
        <v>678</v>
      </c>
      <c r="BE239" s="893">
        <v>0</v>
      </c>
      <c r="BF239" s="1159">
        <f t="shared" si="12"/>
        <v>0.5</v>
      </c>
      <c r="BG239" s="1158"/>
      <c r="BH239" s="888">
        <v>0.4</v>
      </c>
      <c r="BI239" s="237" t="s">
        <v>716</v>
      </c>
      <c r="BJ239" s="197" t="s">
        <v>715</v>
      </c>
      <c r="BK239" s="888">
        <v>0.1</v>
      </c>
      <c r="BL239" s="237" t="s">
        <v>666</v>
      </c>
      <c r="BM239" s="886" t="s">
        <v>678</v>
      </c>
      <c r="BN239" s="888">
        <v>0</v>
      </c>
      <c r="BO239" s="1163">
        <f t="shared" si="13"/>
        <v>0.5</v>
      </c>
      <c r="BP239" s="888">
        <v>0.4</v>
      </c>
      <c r="BQ239" s="237" t="s">
        <v>716</v>
      </c>
      <c r="BR239" s="197" t="s">
        <v>715</v>
      </c>
      <c r="BS239" s="888">
        <v>0.1</v>
      </c>
      <c r="BT239" s="237" t="s">
        <v>666</v>
      </c>
      <c r="BU239" s="886" t="s">
        <v>678</v>
      </c>
      <c r="BV239" s="888">
        <v>0</v>
      </c>
      <c r="BW239" s="1163">
        <f t="shared" si="14"/>
        <v>0.5</v>
      </c>
      <c r="BX239" s="206"/>
      <c r="BY239" s="1235" t="str">
        <f>IF(VLOOKUP($A239,'EZ list'!$B$4:$H$460,4,FALSE)="","","Yes")</f>
        <v/>
      </c>
      <c r="BZ239" s="1236" t="s">
        <v>913</v>
      </c>
      <c r="CA239" s="1229">
        <v>0.73299999999999998</v>
      </c>
      <c r="CB239" s="1205" t="s">
        <v>1006</v>
      </c>
      <c r="CC239" s="1205" t="s">
        <v>716</v>
      </c>
      <c r="CD239" s="1205" t="s">
        <v>715</v>
      </c>
      <c r="CE239" s="1205">
        <v>0.6</v>
      </c>
      <c r="CF239" s="1205" t="s">
        <v>666</v>
      </c>
      <c r="CG239" s="1205" t="s">
        <v>678</v>
      </c>
      <c r="CH239" s="1205">
        <v>0</v>
      </c>
      <c r="CI239" s="1161"/>
    </row>
    <row r="240" spans="1:87" s="197" customFormat="1" ht="15" x14ac:dyDescent="0.25">
      <c r="A240" s="886" t="s">
        <v>545</v>
      </c>
      <c r="B240" s="886" t="s">
        <v>544</v>
      </c>
      <c r="C240" s="1459">
        <v>0.99</v>
      </c>
      <c r="D240" s="237" t="s">
        <v>666</v>
      </c>
      <c r="E240" s="886" t="s">
        <v>683</v>
      </c>
      <c r="F240" s="237">
        <v>0</v>
      </c>
      <c r="G240" s="886" t="s">
        <v>1284</v>
      </c>
      <c r="H240" s="886" t="s">
        <v>1270</v>
      </c>
      <c r="I240" s="237">
        <v>0.01</v>
      </c>
      <c r="J240" s="1460">
        <v>1</v>
      </c>
      <c r="K240" s="237">
        <v>0.99</v>
      </c>
      <c r="L240" s="237" t="s">
        <v>666</v>
      </c>
      <c r="M240" s="886" t="s">
        <v>683</v>
      </c>
      <c r="N240" s="237">
        <v>0</v>
      </c>
      <c r="O240" s="886" t="s">
        <v>1284</v>
      </c>
      <c r="P240" s="886" t="s">
        <v>1270</v>
      </c>
      <c r="Q240" s="237">
        <v>0.01</v>
      </c>
      <c r="R240" s="237">
        <v>1</v>
      </c>
      <c r="S240" s="887">
        <v>0.99</v>
      </c>
      <c r="T240" s="886" t="s">
        <v>666</v>
      </c>
      <c r="U240" s="886" t="s">
        <v>683</v>
      </c>
      <c r="V240" s="888">
        <v>0</v>
      </c>
      <c r="W240" s="886" t="s">
        <v>1284</v>
      </c>
      <c r="X240" s="886" t="s">
        <v>1270</v>
      </c>
      <c r="Y240" s="888">
        <v>0.01</v>
      </c>
      <c r="Z240" s="889">
        <v>1</v>
      </c>
      <c r="AA240" s="887">
        <v>0.99</v>
      </c>
      <c r="AB240" s="886" t="s">
        <v>666</v>
      </c>
      <c r="AC240" s="886" t="s">
        <v>683</v>
      </c>
      <c r="AD240" s="888">
        <v>0</v>
      </c>
      <c r="AE240" s="886" t="s">
        <v>1284</v>
      </c>
      <c r="AF240" s="886" t="s">
        <v>1270</v>
      </c>
      <c r="AG240" s="888">
        <v>0.01</v>
      </c>
      <c r="AH240" s="889">
        <v>1</v>
      </c>
      <c r="AI240" s="887">
        <v>0.99</v>
      </c>
      <c r="AJ240" s="886" t="s">
        <v>666</v>
      </c>
      <c r="AK240" s="886" t="s">
        <v>683</v>
      </c>
      <c r="AL240" s="888">
        <v>0</v>
      </c>
      <c r="AM240" s="886" t="s">
        <v>1284</v>
      </c>
      <c r="AN240" s="886" t="s">
        <v>1270</v>
      </c>
      <c r="AO240" s="888">
        <v>0.01</v>
      </c>
      <c r="AP240" s="889">
        <v>1</v>
      </c>
      <c r="AQ240" s="887">
        <v>0.99</v>
      </c>
      <c r="AR240" s="718" t="s">
        <v>666</v>
      </c>
      <c r="AS240" s="891" t="s">
        <v>683</v>
      </c>
      <c r="AT240" s="888">
        <v>0</v>
      </c>
      <c r="AU240" s="891" t="s">
        <v>1284</v>
      </c>
      <c r="AV240" s="891" t="s">
        <v>1270</v>
      </c>
      <c r="AW240" s="888">
        <v>0.01</v>
      </c>
      <c r="AX240" s="889">
        <v>1</v>
      </c>
      <c r="AY240" s="893">
        <v>0.99</v>
      </c>
      <c r="AZ240" s="894" t="s">
        <v>666</v>
      </c>
      <c r="BA240" s="894" t="s">
        <v>683</v>
      </c>
      <c r="BB240" s="893">
        <v>0</v>
      </c>
      <c r="BC240" s="894" t="s">
        <v>699</v>
      </c>
      <c r="BD240" s="894" t="s">
        <v>698</v>
      </c>
      <c r="BE240" s="893">
        <v>0.01</v>
      </c>
      <c r="BF240" s="1159">
        <f t="shared" si="12"/>
        <v>1</v>
      </c>
      <c r="BG240" s="1158"/>
      <c r="BH240" s="888">
        <v>0.99</v>
      </c>
      <c r="BI240" s="237" t="s">
        <v>666</v>
      </c>
      <c r="BJ240" s="197" t="s">
        <v>683</v>
      </c>
      <c r="BK240" s="888">
        <v>0</v>
      </c>
      <c r="BL240" s="237" t="s">
        <v>699</v>
      </c>
      <c r="BM240" s="886" t="s">
        <v>698</v>
      </c>
      <c r="BN240" s="888">
        <v>0.01</v>
      </c>
      <c r="BO240" s="1163">
        <f t="shared" si="13"/>
        <v>1</v>
      </c>
      <c r="BP240" s="888">
        <v>0.49</v>
      </c>
      <c r="BQ240" s="237" t="s">
        <v>666</v>
      </c>
      <c r="BR240" s="197" t="s">
        <v>683</v>
      </c>
      <c r="BS240" s="888">
        <v>0</v>
      </c>
      <c r="BT240" s="237" t="s">
        <v>699</v>
      </c>
      <c r="BU240" s="886" t="s">
        <v>698</v>
      </c>
      <c r="BV240" s="888">
        <v>0.01</v>
      </c>
      <c r="BW240" s="1163">
        <f t="shared" si="14"/>
        <v>0.5</v>
      </c>
      <c r="BX240" s="206"/>
      <c r="BY240" s="1235" t="str">
        <f>IF(VLOOKUP($A240,'EZ list'!$B$4:$H$460,4,FALSE)="","","Yes")</f>
        <v>Yes</v>
      </c>
      <c r="BZ240" s="1236" t="s">
        <v>914</v>
      </c>
      <c r="CA240" s="1229">
        <v>0.66800000000000004</v>
      </c>
      <c r="CB240" s="1205" t="s">
        <v>1006</v>
      </c>
      <c r="CC240" s="1205" t="s">
        <v>666</v>
      </c>
      <c r="CD240" s="1205" t="s">
        <v>683</v>
      </c>
      <c r="CE240" s="1205">
        <v>0</v>
      </c>
      <c r="CF240" s="1205" t="s">
        <v>699</v>
      </c>
      <c r="CG240" s="1205" t="s">
        <v>698</v>
      </c>
      <c r="CH240" s="1205">
        <v>0.01</v>
      </c>
      <c r="CI240" s="1161"/>
    </row>
    <row r="241" spans="1:87" s="197" customFormat="1" ht="15" x14ac:dyDescent="0.25">
      <c r="A241" s="886" t="s">
        <v>547</v>
      </c>
      <c r="B241" s="886" t="s">
        <v>758</v>
      </c>
      <c r="C241" s="1459">
        <v>0.49</v>
      </c>
      <c r="D241" s="237" t="s">
        <v>666</v>
      </c>
      <c r="E241" s="886" t="s">
        <v>665</v>
      </c>
      <c r="F241" s="237">
        <v>0</v>
      </c>
      <c r="G241" s="886" t="s">
        <v>757</v>
      </c>
      <c r="H241" s="886" t="s">
        <v>756</v>
      </c>
      <c r="I241" s="237">
        <v>0.01</v>
      </c>
      <c r="J241" s="1460">
        <v>0.5</v>
      </c>
      <c r="K241" s="237">
        <v>0.49</v>
      </c>
      <c r="L241" s="237" t="s">
        <v>666</v>
      </c>
      <c r="M241" s="886" t="s">
        <v>665</v>
      </c>
      <c r="N241" s="237">
        <v>0</v>
      </c>
      <c r="O241" s="886" t="s">
        <v>757</v>
      </c>
      <c r="P241" s="886" t="s">
        <v>756</v>
      </c>
      <c r="Q241" s="237">
        <v>0.01</v>
      </c>
      <c r="R241" s="237">
        <v>0.5</v>
      </c>
      <c r="S241" s="887">
        <v>0.49</v>
      </c>
      <c r="T241" s="886" t="s">
        <v>666</v>
      </c>
      <c r="U241" s="886" t="s">
        <v>665</v>
      </c>
      <c r="V241" s="888">
        <v>0</v>
      </c>
      <c r="W241" s="886" t="s">
        <v>757</v>
      </c>
      <c r="X241" s="886" t="s">
        <v>756</v>
      </c>
      <c r="Y241" s="888">
        <v>0.01</v>
      </c>
      <c r="Z241" s="889">
        <v>0.5</v>
      </c>
      <c r="AA241" s="887">
        <v>0.49</v>
      </c>
      <c r="AB241" s="886" t="s">
        <v>666</v>
      </c>
      <c r="AC241" s="886" t="s">
        <v>665</v>
      </c>
      <c r="AD241" s="888">
        <v>0</v>
      </c>
      <c r="AE241" s="886" t="s">
        <v>757</v>
      </c>
      <c r="AF241" s="886" t="s">
        <v>756</v>
      </c>
      <c r="AG241" s="888">
        <v>0.01</v>
      </c>
      <c r="AH241" s="889">
        <v>0.5</v>
      </c>
      <c r="AI241" s="887">
        <v>0.49</v>
      </c>
      <c r="AJ241" s="886" t="s">
        <v>666</v>
      </c>
      <c r="AK241" s="886" t="s">
        <v>665</v>
      </c>
      <c r="AL241" s="888">
        <v>0</v>
      </c>
      <c r="AM241" s="886" t="s">
        <v>757</v>
      </c>
      <c r="AN241" s="886" t="s">
        <v>756</v>
      </c>
      <c r="AO241" s="888">
        <v>0.01</v>
      </c>
      <c r="AP241" s="889">
        <v>0.5</v>
      </c>
      <c r="AQ241" s="887">
        <v>0.49</v>
      </c>
      <c r="AR241" s="718" t="s">
        <v>666</v>
      </c>
      <c r="AS241" s="891" t="s">
        <v>665</v>
      </c>
      <c r="AT241" s="888">
        <v>0</v>
      </c>
      <c r="AU241" s="891" t="s">
        <v>757</v>
      </c>
      <c r="AV241" s="891" t="s">
        <v>756</v>
      </c>
      <c r="AW241" s="888">
        <v>0.01</v>
      </c>
      <c r="AX241" s="889">
        <v>0.5</v>
      </c>
      <c r="AY241" s="893">
        <v>0.49</v>
      </c>
      <c r="AZ241" s="894" t="s">
        <v>666</v>
      </c>
      <c r="BA241" s="894" t="s">
        <v>665</v>
      </c>
      <c r="BB241" s="893">
        <v>0</v>
      </c>
      <c r="BC241" s="894" t="s">
        <v>757</v>
      </c>
      <c r="BD241" s="894" t="s">
        <v>756</v>
      </c>
      <c r="BE241" s="893">
        <v>0.01</v>
      </c>
      <c r="BF241" s="1159">
        <f t="shared" si="12"/>
        <v>0.5</v>
      </c>
      <c r="BG241" s="1158"/>
      <c r="BH241" s="888">
        <v>0.49</v>
      </c>
      <c r="BI241" s="237" t="s">
        <v>666</v>
      </c>
      <c r="BJ241" s="197" t="s">
        <v>665</v>
      </c>
      <c r="BK241" s="888">
        <v>0</v>
      </c>
      <c r="BL241" s="237" t="s">
        <v>757</v>
      </c>
      <c r="BM241" s="886" t="s">
        <v>756</v>
      </c>
      <c r="BN241" s="888">
        <v>0.01</v>
      </c>
      <c r="BO241" s="1163">
        <f t="shared" si="13"/>
        <v>0.5</v>
      </c>
      <c r="BP241" s="888">
        <v>0.49</v>
      </c>
      <c r="BQ241" s="237" t="s">
        <v>666</v>
      </c>
      <c r="BR241" s="197" t="s">
        <v>665</v>
      </c>
      <c r="BS241" s="888">
        <v>0</v>
      </c>
      <c r="BT241" s="237" t="s">
        <v>757</v>
      </c>
      <c r="BU241" s="886" t="s">
        <v>756</v>
      </c>
      <c r="BV241" s="888">
        <v>0.01</v>
      </c>
      <c r="BW241" s="1163">
        <f t="shared" si="14"/>
        <v>0.5</v>
      </c>
      <c r="BX241" s="206"/>
      <c r="BY241" s="1235" t="str">
        <f>IF(VLOOKUP($A241,'EZ list'!$B$4:$H$460,4,FALSE)="","","Yes")</f>
        <v>Yes</v>
      </c>
      <c r="BZ241" s="1236" t="s">
        <v>914</v>
      </c>
      <c r="CA241" s="1229">
        <v>0.66900000000000004</v>
      </c>
      <c r="CB241" s="1205" t="s">
        <v>1006</v>
      </c>
      <c r="CC241" s="1205" t="s">
        <v>666</v>
      </c>
      <c r="CD241" s="1205" t="s">
        <v>665</v>
      </c>
      <c r="CE241" s="1205">
        <v>0</v>
      </c>
      <c r="CF241" s="1205" t="s">
        <v>757</v>
      </c>
      <c r="CG241" s="1205" t="s">
        <v>756</v>
      </c>
      <c r="CH241" s="1205">
        <v>0.01</v>
      </c>
      <c r="CI241" s="1161"/>
    </row>
    <row r="242" spans="1:87" s="197" customFormat="1" ht="15.75" customHeight="1" x14ac:dyDescent="0.25">
      <c r="A242" s="886" t="s">
        <v>549</v>
      </c>
      <c r="B242" s="886" t="s">
        <v>755</v>
      </c>
      <c r="C242" s="1459">
        <v>0.49</v>
      </c>
      <c r="D242" s="237" t="s">
        <v>666</v>
      </c>
      <c r="E242" s="886" t="s">
        <v>665</v>
      </c>
      <c r="F242" s="237">
        <v>0</v>
      </c>
      <c r="G242" s="886" t="s">
        <v>749</v>
      </c>
      <c r="H242" s="886" t="s">
        <v>1271</v>
      </c>
      <c r="I242" s="237">
        <v>0.01</v>
      </c>
      <c r="J242" s="1460">
        <v>0.5</v>
      </c>
      <c r="K242" s="237">
        <v>0.49</v>
      </c>
      <c r="L242" s="237" t="s">
        <v>666</v>
      </c>
      <c r="M242" s="886" t="s">
        <v>665</v>
      </c>
      <c r="N242" s="237">
        <v>0</v>
      </c>
      <c r="O242" s="886" t="s">
        <v>749</v>
      </c>
      <c r="P242" s="886" t="s">
        <v>1271</v>
      </c>
      <c r="Q242" s="237">
        <v>0.01</v>
      </c>
      <c r="R242" s="237">
        <v>0.5</v>
      </c>
      <c r="S242" s="887">
        <v>0.49</v>
      </c>
      <c r="T242" s="886" t="s">
        <v>666</v>
      </c>
      <c r="U242" s="886" t="s">
        <v>665</v>
      </c>
      <c r="V242" s="888">
        <v>0</v>
      </c>
      <c r="W242" s="886" t="s">
        <v>749</v>
      </c>
      <c r="X242" s="886" t="s">
        <v>1271</v>
      </c>
      <c r="Y242" s="888">
        <v>0.01</v>
      </c>
      <c r="Z242" s="889">
        <v>0.5</v>
      </c>
      <c r="AA242" s="887">
        <v>0.49</v>
      </c>
      <c r="AB242" s="886" t="s">
        <v>666</v>
      </c>
      <c r="AC242" s="886" t="s">
        <v>665</v>
      </c>
      <c r="AD242" s="888">
        <v>0</v>
      </c>
      <c r="AE242" s="886" t="s">
        <v>749</v>
      </c>
      <c r="AF242" s="886" t="s">
        <v>1271</v>
      </c>
      <c r="AG242" s="888">
        <v>0.01</v>
      </c>
      <c r="AH242" s="889">
        <v>0.5</v>
      </c>
      <c r="AI242" s="887">
        <v>0.49</v>
      </c>
      <c r="AJ242" s="886" t="s">
        <v>666</v>
      </c>
      <c r="AK242" s="886" t="s">
        <v>665</v>
      </c>
      <c r="AL242" s="888">
        <v>0</v>
      </c>
      <c r="AM242" s="886" t="s">
        <v>749</v>
      </c>
      <c r="AN242" s="886" t="s">
        <v>1271</v>
      </c>
      <c r="AO242" s="888">
        <v>0.01</v>
      </c>
      <c r="AP242" s="889">
        <v>0.5</v>
      </c>
      <c r="AQ242" s="887">
        <v>0.74</v>
      </c>
      <c r="AR242" s="718" t="s">
        <v>666</v>
      </c>
      <c r="AS242" s="891" t="s">
        <v>665</v>
      </c>
      <c r="AT242" s="888">
        <v>0</v>
      </c>
      <c r="AU242" s="891" t="s">
        <v>749</v>
      </c>
      <c r="AV242" s="891" t="s">
        <v>1271</v>
      </c>
      <c r="AW242" s="888">
        <v>0.01</v>
      </c>
      <c r="AX242" s="889">
        <v>0.75</v>
      </c>
      <c r="AY242" s="893">
        <v>0.49</v>
      </c>
      <c r="AZ242" s="894" t="s">
        <v>666</v>
      </c>
      <c r="BA242" s="894" t="s">
        <v>665</v>
      </c>
      <c r="BB242" s="893">
        <v>0</v>
      </c>
      <c r="BC242" s="894" t="s">
        <v>749</v>
      </c>
      <c r="BD242" s="894" t="s">
        <v>748</v>
      </c>
      <c r="BE242" s="893">
        <v>0.01</v>
      </c>
      <c r="BF242" s="1159">
        <f t="shared" si="12"/>
        <v>0.5</v>
      </c>
      <c r="BG242" s="1158"/>
      <c r="BH242" s="888">
        <v>0.49</v>
      </c>
      <c r="BI242" s="237" t="s">
        <v>666</v>
      </c>
      <c r="BJ242" s="197" t="s">
        <v>665</v>
      </c>
      <c r="BK242" s="888">
        <v>0</v>
      </c>
      <c r="BL242" s="237" t="s">
        <v>749</v>
      </c>
      <c r="BM242" s="886" t="s">
        <v>748</v>
      </c>
      <c r="BN242" s="888">
        <v>0.01</v>
      </c>
      <c r="BO242" s="1163">
        <f t="shared" si="13"/>
        <v>0.5</v>
      </c>
      <c r="BP242" s="888">
        <v>0.49</v>
      </c>
      <c r="BQ242" s="237" t="s">
        <v>666</v>
      </c>
      <c r="BR242" s="197" t="s">
        <v>665</v>
      </c>
      <c r="BS242" s="888">
        <v>0</v>
      </c>
      <c r="BT242" s="237" t="s">
        <v>749</v>
      </c>
      <c r="BU242" s="886" t="s">
        <v>748</v>
      </c>
      <c r="BV242" s="888">
        <v>0.01</v>
      </c>
      <c r="BW242" s="1163">
        <f t="shared" si="14"/>
        <v>0.5</v>
      </c>
      <c r="BX242" s="206"/>
      <c r="BY242" s="1235" t="str">
        <f>IF(VLOOKUP($A242,'EZ list'!$B$4:$H$460,4,FALSE)="","","Yes")</f>
        <v>Yes</v>
      </c>
      <c r="BZ242" s="1236" t="s">
        <v>914</v>
      </c>
      <c r="CA242" s="1229">
        <v>0.67</v>
      </c>
      <c r="CB242" s="1205" t="s">
        <v>1006</v>
      </c>
      <c r="CC242" s="1205" t="s">
        <v>666</v>
      </c>
      <c r="CD242" s="1205" t="s">
        <v>665</v>
      </c>
      <c r="CE242" s="1205">
        <v>0</v>
      </c>
      <c r="CF242" s="1205" t="s">
        <v>749</v>
      </c>
      <c r="CG242" s="1205" t="s">
        <v>748</v>
      </c>
      <c r="CH242" s="1205">
        <v>0.01</v>
      </c>
      <c r="CI242" s="1161"/>
    </row>
    <row r="243" spans="1:87" s="197" customFormat="1" ht="15.75" customHeight="1" x14ac:dyDescent="0.25">
      <c r="A243" s="886" t="s">
        <v>551</v>
      </c>
      <c r="B243" s="886" t="s">
        <v>550</v>
      </c>
      <c r="C243" s="1459">
        <v>0.4</v>
      </c>
      <c r="D243" s="237" t="s">
        <v>726</v>
      </c>
      <c r="E243" s="886" t="s">
        <v>725</v>
      </c>
      <c r="F243" s="237">
        <v>0.1</v>
      </c>
      <c r="G243" s="886" t="s">
        <v>666</v>
      </c>
      <c r="H243" s="886" t="s">
        <v>678</v>
      </c>
      <c r="I243" s="237">
        <v>0</v>
      </c>
      <c r="J243" s="1460">
        <v>0.5</v>
      </c>
      <c r="K243" s="237">
        <v>0.4</v>
      </c>
      <c r="L243" s="237" t="s">
        <v>726</v>
      </c>
      <c r="M243" s="886" t="s">
        <v>725</v>
      </c>
      <c r="N243" s="237">
        <v>0.1</v>
      </c>
      <c r="O243" s="886" t="s">
        <v>666</v>
      </c>
      <c r="P243" s="886" t="s">
        <v>678</v>
      </c>
      <c r="Q243" s="237">
        <v>0</v>
      </c>
      <c r="R243" s="237">
        <v>0.5</v>
      </c>
      <c r="S243" s="887">
        <v>0.4</v>
      </c>
      <c r="T243" s="886" t="s">
        <v>726</v>
      </c>
      <c r="U243" s="886" t="s">
        <v>725</v>
      </c>
      <c r="V243" s="888">
        <v>0.1</v>
      </c>
      <c r="W243" s="886" t="s">
        <v>666</v>
      </c>
      <c r="X243" s="886" t="s">
        <v>678</v>
      </c>
      <c r="Y243" s="888">
        <v>0</v>
      </c>
      <c r="Z243" s="889">
        <v>0.5</v>
      </c>
      <c r="AA243" s="887">
        <v>0.4</v>
      </c>
      <c r="AB243" s="886" t="s">
        <v>726</v>
      </c>
      <c r="AC243" s="886" t="s">
        <v>725</v>
      </c>
      <c r="AD243" s="888">
        <v>0.1</v>
      </c>
      <c r="AE243" s="886" t="s">
        <v>666</v>
      </c>
      <c r="AF243" s="886" t="s">
        <v>678</v>
      </c>
      <c r="AG243" s="888">
        <v>0</v>
      </c>
      <c r="AH243" s="889">
        <v>0.5</v>
      </c>
      <c r="AI243" s="887">
        <v>0.4</v>
      </c>
      <c r="AJ243" s="886" t="s">
        <v>726</v>
      </c>
      <c r="AK243" s="886" t="s">
        <v>725</v>
      </c>
      <c r="AL243" s="888">
        <v>0.1</v>
      </c>
      <c r="AM243" s="886" t="s">
        <v>666</v>
      </c>
      <c r="AN243" s="886" t="s">
        <v>678</v>
      </c>
      <c r="AO243" s="888">
        <v>0</v>
      </c>
      <c r="AP243" s="889">
        <v>0.5</v>
      </c>
      <c r="AQ243" s="887">
        <v>0.4</v>
      </c>
      <c r="AR243" s="718" t="s">
        <v>726</v>
      </c>
      <c r="AS243" s="891" t="s">
        <v>725</v>
      </c>
      <c r="AT243" s="888">
        <v>0.1</v>
      </c>
      <c r="AU243" s="891" t="s">
        <v>666</v>
      </c>
      <c r="AV243" s="891" t="s">
        <v>678</v>
      </c>
      <c r="AW243" s="888">
        <v>0</v>
      </c>
      <c r="AX243" s="889">
        <v>0.5</v>
      </c>
      <c r="AY243" s="893">
        <v>0.4</v>
      </c>
      <c r="AZ243" s="894" t="s">
        <v>726</v>
      </c>
      <c r="BA243" s="894" t="s">
        <v>725</v>
      </c>
      <c r="BB243" s="893">
        <v>0.1</v>
      </c>
      <c r="BC243" s="894" t="s">
        <v>666</v>
      </c>
      <c r="BD243" s="894" t="s">
        <v>678</v>
      </c>
      <c r="BE243" s="893">
        <v>0</v>
      </c>
      <c r="BF243" s="1159">
        <f t="shared" si="12"/>
        <v>0.5</v>
      </c>
      <c r="BG243" s="1158"/>
      <c r="BH243" s="888">
        <v>0.4</v>
      </c>
      <c r="BI243" s="237" t="s">
        <v>726</v>
      </c>
      <c r="BJ243" s="197" t="s">
        <v>725</v>
      </c>
      <c r="BK243" s="888">
        <v>0.1</v>
      </c>
      <c r="BL243" s="237" t="s">
        <v>666</v>
      </c>
      <c r="BM243" s="886" t="s">
        <v>678</v>
      </c>
      <c r="BN243" s="888">
        <v>0</v>
      </c>
      <c r="BO243" s="1163">
        <f t="shared" si="13"/>
        <v>0.5</v>
      </c>
      <c r="BP243" s="888">
        <v>0.4</v>
      </c>
      <c r="BQ243" s="237" t="s">
        <v>726</v>
      </c>
      <c r="BR243" s="197" t="s">
        <v>725</v>
      </c>
      <c r="BS243" s="888">
        <v>0.1</v>
      </c>
      <c r="BT243" s="237" t="s">
        <v>666</v>
      </c>
      <c r="BU243" s="886" t="s">
        <v>678</v>
      </c>
      <c r="BV243" s="888">
        <v>0</v>
      </c>
      <c r="BW243" s="1163">
        <f t="shared" si="14"/>
        <v>0.5</v>
      </c>
      <c r="BX243" s="206"/>
      <c r="BY243" s="1235" t="str">
        <f>IF(VLOOKUP($A243,'EZ list'!$B$4:$H$460,4,FALSE)="","","Yes")</f>
        <v/>
      </c>
      <c r="BZ243" s="1236" t="s">
        <v>913</v>
      </c>
      <c r="CA243" s="1229">
        <v>0.68300000000000005</v>
      </c>
      <c r="CB243" s="1205" t="s">
        <v>1006</v>
      </c>
      <c r="CC243" s="1205" t="s">
        <v>726</v>
      </c>
      <c r="CD243" s="1205" t="s">
        <v>725</v>
      </c>
      <c r="CE243" s="1205">
        <v>0.6</v>
      </c>
      <c r="CF243" s="1205" t="s">
        <v>666</v>
      </c>
      <c r="CG243" s="1205" t="s">
        <v>678</v>
      </c>
      <c r="CH243" s="1205">
        <v>0</v>
      </c>
      <c r="CI243" s="1161"/>
    </row>
    <row r="244" spans="1:87" s="197" customFormat="1" ht="15.75" customHeight="1" x14ac:dyDescent="0.25">
      <c r="A244" s="886" t="s">
        <v>553</v>
      </c>
      <c r="B244" s="886" t="s">
        <v>552</v>
      </c>
      <c r="C244" s="1459">
        <v>0.4</v>
      </c>
      <c r="D244" s="237" t="s">
        <v>744</v>
      </c>
      <c r="E244" s="886" t="s">
        <v>743</v>
      </c>
      <c r="F244" s="237">
        <v>0.1</v>
      </c>
      <c r="G244" s="886" t="s">
        <v>666</v>
      </c>
      <c r="H244" s="886" t="s">
        <v>678</v>
      </c>
      <c r="I244" s="237">
        <v>0</v>
      </c>
      <c r="J244" s="1460">
        <v>0.5</v>
      </c>
      <c r="K244" s="237">
        <v>0.4</v>
      </c>
      <c r="L244" s="237" t="s">
        <v>744</v>
      </c>
      <c r="M244" s="886" t="s">
        <v>743</v>
      </c>
      <c r="N244" s="237">
        <v>0.1</v>
      </c>
      <c r="O244" s="886" t="s">
        <v>666</v>
      </c>
      <c r="P244" s="886" t="s">
        <v>678</v>
      </c>
      <c r="Q244" s="237">
        <v>0</v>
      </c>
      <c r="R244" s="237">
        <v>0.5</v>
      </c>
      <c r="S244" s="887">
        <v>0.4</v>
      </c>
      <c r="T244" s="886" t="s">
        <v>744</v>
      </c>
      <c r="U244" s="886" t="s">
        <v>743</v>
      </c>
      <c r="V244" s="888">
        <v>0.1</v>
      </c>
      <c r="W244" s="886" t="s">
        <v>666</v>
      </c>
      <c r="X244" s="886" t="s">
        <v>678</v>
      </c>
      <c r="Y244" s="888">
        <v>0</v>
      </c>
      <c r="Z244" s="889">
        <v>0.5</v>
      </c>
      <c r="AA244" s="887">
        <v>0.4</v>
      </c>
      <c r="AB244" s="886" t="s">
        <v>744</v>
      </c>
      <c r="AC244" s="886" t="s">
        <v>743</v>
      </c>
      <c r="AD244" s="888">
        <v>0.1</v>
      </c>
      <c r="AE244" s="886" t="s">
        <v>666</v>
      </c>
      <c r="AF244" s="886" t="s">
        <v>678</v>
      </c>
      <c r="AG244" s="888">
        <v>0</v>
      </c>
      <c r="AH244" s="889">
        <v>0.5</v>
      </c>
      <c r="AI244" s="887">
        <v>0.4</v>
      </c>
      <c r="AJ244" s="886" t="s">
        <v>744</v>
      </c>
      <c r="AK244" s="886" t="s">
        <v>743</v>
      </c>
      <c r="AL244" s="888">
        <v>0.1</v>
      </c>
      <c r="AM244" s="886" t="s">
        <v>666</v>
      </c>
      <c r="AN244" s="886" t="s">
        <v>678</v>
      </c>
      <c r="AO244" s="888">
        <v>0</v>
      </c>
      <c r="AP244" s="889">
        <v>0.5</v>
      </c>
      <c r="AQ244" s="887">
        <v>0.4</v>
      </c>
      <c r="AR244" s="718" t="s">
        <v>744</v>
      </c>
      <c r="AS244" s="891" t="s">
        <v>743</v>
      </c>
      <c r="AT244" s="888">
        <v>0.1</v>
      </c>
      <c r="AU244" s="891" t="s">
        <v>666</v>
      </c>
      <c r="AV244" s="891" t="s">
        <v>678</v>
      </c>
      <c r="AW244" s="888">
        <v>0</v>
      </c>
      <c r="AX244" s="889">
        <v>0.5</v>
      </c>
      <c r="AY244" s="893">
        <v>0.5</v>
      </c>
      <c r="AZ244" s="894" t="s">
        <v>744</v>
      </c>
      <c r="BA244" s="894" t="s">
        <v>743</v>
      </c>
      <c r="BB244" s="893">
        <v>0.5</v>
      </c>
      <c r="BC244" s="894" t="s">
        <v>666</v>
      </c>
      <c r="BD244" s="894" t="s">
        <v>678</v>
      </c>
      <c r="BE244" s="893">
        <v>0</v>
      </c>
      <c r="BF244" s="1159">
        <f t="shared" si="12"/>
        <v>1</v>
      </c>
      <c r="BG244" s="1158"/>
      <c r="BH244" s="888">
        <v>0.4</v>
      </c>
      <c r="BI244" s="237" t="s">
        <v>744</v>
      </c>
      <c r="BJ244" s="197" t="s">
        <v>743</v>
      </c>
      <c r="BK244" s="888">
        <v>0.1</v>
      </c>
      <c r="BL244" s="237" t="s">
        <v>666</v>
      </c>
      <c r="BM244" s="886" t="s">
        <v>678</v>
      </c>
      <c r="BN244" s="888">
        <v>0</v>
      </c>
      <c r="BO244" s="1163">
        <f t="shared" si="13"/>
        <v>0.5</v>
      </c>
      <c r="BP244" s="888">
        <v>0.4</v>
      </c>
      <c r="BQ244" s="237" t="s">
        <v>744</v>
      </c>
      <c r="BR244" s="197" t="s">
        <v>743</v>
      </c>
      <c r="BS244" s="888">
        <v>0.1</v>
      </c>
      <c r="BT244" s="237" t="s">
        <v>666</v>
      </c>
      <c r="BU244" s="886" t="s">
        <v>678</v>
      </c>
      <c r="BV244" s="888">
        <v>0</v>
      </c>
      <c r="BW244" s="1163">
        <f t="shared" si="14"/>
        <v>0.5</v>
      </c>
      <c r="BX244" s="206"/>
      <c r="BY244" s="1235" t="str">
        <f>IF(VLOOKUP($A244,'EZ list'!$B$4:$H$460,4,FALSE)="","","Yes")</f>
        <v/>
      </c>
      <c r="BZ244" s="1236" t="s">
        <v>913</v>
      </c>
      <c r="CA244" s="1229">
        <v>0.66700000000000004</v>
      </c>
      <c r="CB244" s="1205" t="s">
        <v>1006</v>
      </c>
      <c r="CC244" s="1205" t="s">
        <v>744</v>
      </c>
      <c r="CD244" s="1205" t="s">
        <v>743</v>
      </c>
      <c r="CE244" s="1205">
        <v>0.6</v>
      </c>
      <c r="CF244" s="1205" t="s">
        <v>666</v>
      </c>
      <c r="CG244" s="1205" t="s">
        <v>678</v>
      </c>
      <c r="CH244" s="1205">
        <v>0</v>
      </c>
      <c r="CI244" s="1161"/>
    </row>
    <row r="245" spans="1:87" s="197" customFormat="1" ht="15" x14ac:dyDescent="0.25">
      <c r="A245" s="886" t="s">
        <v>555</v>
      </c>
      <c r="B245" s="886" t="s">
        <v>554</v>
      </c>
      <c r="C245" s="1459">
        <v>0.49</v>
      </c>
      <c r="D245" s="237" t="s">
        <v>666</v>
      </c>
      <c r="E245" s="886" t="s">
        <v>683</v>
      </c>
      <c r="F245" s="237">
        <v>0</v>
      </c>
      <c r="G245" s="886" t="s">
        <v>754</v>
      </c>
      <c r="H245" s="886" t="s">
        <v>753</v>
      </c>
      <c r="I245" s="237">
        <v>0.01</v>
      </c>
      <c r="J245" s="1460">
        <v>0.5</v>
      </c>
      <c r="K245" s="237">
        <v>0.49</v>
      </c>
      <c r="L245" s="237" t="s">
        <v>666</v>
      </c>
      <c r="M245" s="886" t="s">
        <v>683</v>
      </c>
      <c r="N245" s="237">
        <v>0</v>
      </c>
      <c r="O245" s="886" t="s">
        <v>754</v>
      </c>
      <c r="P245" s="886" t="s">
        <v>753</v>
      </c>
      <c r="Q245" s="237">
        <v>0.01</v>
      </c>
      <c r="R245" s="237">
        <v>0.5</v>
      </c>
      <c r="S245" s="887">
        <v>0.49</v>
      </c>
      <c r="T245" s="886" t="s">
        <v>666</v>
      </c>
      <c r="U245" s="886" t="s">
        <v>683</v>
      </c>
      <c r="V245" s="888">
        <v>0</v>
      </c>
      <c r="W245" s="886" t="s">
        <v>754</v>
      </c>
      <c r="X245" s="886" t="s">
        <v>753</v>
      </c>
      <c r="Y245" s="888">
        <v>0.01</v>
      </c>
      <c r="Z245" s="889">
        <v>0.5</v>
      </c>
      <c r="AA245" s="887">
        <v>0.49</v>
      </c>
      <c r="AB245" s="886" t="s">
        <v>666</v>
      </c>
      <c r="AC245" s="886" t="s">
        <v>683</v>
      </c>
      <c r="AD245" s="888">
        <v>0</v>
      </c>
      <c r="AE245" s="886" t="s">
        <v>754</v>
      </c>
      <c r="AF245" s="886" t="s">
        <v>753</v>
      </c>
      <c r="AG245" s="888">
        <v>0.01</v>
      </c>
      <c r="AH245" s="889">
        <v>0.5</v>
      </c>
      <c r="AI245" s="887">
        <v>0.49</v>
      </c>
      <c r="AJ245" s="886" t="s">
        <v>666</v>
      </c>
      <c r="AK245" s="886" t="s">
        <v>683</v>
      </c>
      <c r="AL245" s="888">
        <v>0</v>
      </c>
      <c r="AM245" s="886" t="s">
        <v>754</v>
      </c>
      <c r="AN245" s="886" t="s">
        <v>753</v>
      </c>
      <c r="AO245" s="888">
        <v>0.01</v>
      </c>
      <c r="AP245" s="889">
        <v>0.5</v>
      </c>
      <c r="AQ245" s="887">
        <v>0.49</v>
      </c>
      <c r="AR245" s="718" t="s">
        <v>666</v>
      </c>
      <c r="AS245" s="891" t="s">
        <v>683</v>
      </c>
      <c r="AT245" s="888">
        <v>0</v>
      </c>
      <c r="AU245" s="891" t="s">
        <v>754</v>
      </c>
      <c r="AV245" s="891" t="s">
        <v>753</v>
      </c>
      <c r="AW245" s="888">
        <v>0.01</v>
      </c>
      <c r="AX245" s="889">
        <v>0.5</v>
      </c>
      <c r="AY245" s="893">
        <v>0.49</v>
      </c>
      <c r="AZ245" s="894" t="s">
        <v>666</v>
      </c>
      <c r="BA245" s="894" t="s">
        <v>683</v>
      </c>
      <c r="BB245" s="893">
        <v>0</v>
      </c>
      <c r="BC245" s="894" t="s">
        <v>754</v>
      </c>
      <c r="BD245" s="894" t="s">
        <v>753</v>
      </c>
      <c r="BE245" s="893">
        <v>0.01</v>
      </c>
      <c r="BF245" s="1159">
        <f t="shared" si="12"/>
        <v>0.5</v>
      </c>
      <c r="BG245" s="1158"/>
      <c r="BH245" s="888">
        <v>0.49</v>
      </c>
      <c r="BI245" s="237" t="s">
        <v>666</v>
      </c>
      <c r="BJ245" s="197" t="s">
        <v>683</v>
      </c>
      <c r="BK245" s="888">
        <v>0</v>
      </c>
      <c r="BL245" s="237" t="s">
        <v>754</v>
      </c>
      <c r="BM245" s="886" t="s">
        <v>753</v>
      </c>
      <c r="BN245" s="888">
        <v>0.01</v>
      </c>
      <c r="BO245" s="1163">
        <f t="shared" si="13"/>
        <v>0.5</v>
      </c>
      <c r="BP245" s="888">
        <v>0.49</v>
      </c>
      <c r="BQ245" s="237" t="s">
        <v>666</v>
      </c>
      <c r="BR245" s="197" t="s">
        <v>683</v>
      </c>
      <c r="BS245" s="888">
        <v>0</v>
      </c>
      <c r="BT245" s="237" t="s">
        <v>754</v>
      </c>
      <c r="BU245" s="886" t="s">
        <v>753</v>
      </c>
      <c r="BV245" s="888">
        <v>0.01</v>
      </c>
      <c r="BW245" s="1163">
        <f t="shared" si="14"/>
        <v>0.5</v>
      </c>
      <c r="BX245" s="206"/>
      <c r="BY245" s="1235" t="str">
        <f>IF(VLOOKUP($A245,'EZ list'!$B$4:$H$460,4,FALSE)="","","Yes")</f>
        <v>Yes</v>
      </c>
      <c r="BZ245" s="1236" t="s">
        <v>914</v>
      </c>
      <c r="CA245" s="1229">
        <v>0.67600000000000005</v>
      </c>
      <c r="CB245" s="1205" t="s">
        <v>1006</v>
      </c>
      <c r="CC245" s="1205" t="s">
        <v>666</v>
      </c>
      <c r="CD245" s="1205" t="s">
        <v>683</v>
      </c>
      <c r="CE245" s="1205">
        <v>0</v>
      </c>
      <c r="CF245" s="1205" t="s">
        <v>754</v>
      </c>
      <c r="CG245" s="1205" t="s">
        <v>753</v>
      </c>
      <c r="CH245" s="1205">
        <v>0.01</v>
      </c>
      <c r="CI245" s="1161"/>
    </row>
    <row r="246" spans="1:87" s="197" customFormat="1" ht="15.75" customHeight="1" x14ac:dyDescent="0.25">
      <c r="A246" s="886" t="s">
        <v>557</v>
      </c>
      <c r="B246" s="886" t="s">
        <v>556</v>
      </c>
      <c r="C246" s="1459">
        <v>0.4</v>
      </c>
      <c r="D246" s="237" t="s">
        <v>688</v>
      </c>
      <c r="E246" s="886" t="s">
        <v>687</v>
      </c>
      <c r="F246" s="237">
        <v>0.1</v>
      </c>
      <c r="G246" s="886" t="s">
        <v>666</v>
      </c>
      <c r="H246" s="886" t="s">
        <v>678</v>
      </c>
      <c r="I246" s="237">
        <v>0</v>
      </c>
      <c r="J246" s="1460">
        <v>0.5</v>
      </c>
      <c r="K246" s="237">
        <v>0.4</v>
      </c>
      <c r="L246" s="237" t="s">
        <v>688</v>
      </c>
      <c r="M246" s="886" t="s">
        <v>687</v>
      </c>
      <c r="N246" s="237">
        <v>0.1</v>
      </c>
      <c r="O246" s="886" t="s">
        <v>666</v>
      </c>
      <c r="P246" s="886" t="s">
        <v>678</v>
      </c>
      <c r="Q246" s="237">
        <v>0</v>
      </c>
      <c r="R246" s="237">
        <v>0.5</v>
      </c>
      <c r="S246" s="887">
        <v>0.4</v>
      </c>
      <c r="T246" s="886" t="s">
        <v>688</v>
      </c>
      <c r="U246" s="886" t="s">
        <v>687</v>
      </c>
      <c r="V246" s="888">
        <v>0.1</v>
      </c>
      <c r="W246" s="886" t="s">
        <v>666</v>
      </c>
      <c r="X246" s="886" t="s">
        <v>678</v>
      </c>
      <c r="Y246" s="888">
        <v>0</v>
      </c>
      <c r="Z246" s="889">
        <v>0.5</v>
      </c>
      <c r="AA246" s="887">
        <v>0.4</v>
      </c>
      <c r="AB246" s="886" t="s">
        <v>688</v>
      </c>
      <c r="AC246" s="886" t="s">
        <v>687</v>
      </c>
      <c r="AD246" s="888">
        <v>0.1</v>
      </c>
      <c r="AE246" s="886" t="s">
        <v>666</v>
      </c>
      <c r="AF246" s="886" t="s">
        <v>678</v>
      </c>
      <c r="AG246" s="888">
        <v>0</v>
      </c>
      <c r="AH246" s="889">
        <v>0.5</v>
      </c>
      <c r="AI246" s="887">
        <v>0.4</v>
      </c>
      <c r="AJ246" s="886" t="s">
        <v>688</v>
      </c>
      <c r="AK246" s="886" t="s">
        <v>687</v>
      </c>
      <c r="AL246" s="888">
        <v>0.1</v>
      </c>
      <c r="AM246" s="886" t="s">
        <v>666</v>
      </c>
      <c r="AN246" s="886" t="s">
        <v>678</v>
      </c>
      <c r="AO246" s="888">
        <v>0</v>
      </c>
      <c r="AP246" s="889">
        <v>0.5</v>
      </c>
      <c r="AQ246" s="887">
        <v>0.4</v>
      </c>
      <c r="AR246" s="718" t="s">
        <v>688</v>
      </c>
      <c r="AS246" s="891" t="s">
        <v>687</v>
      </c>
      <c r="AT246" s="888">
        <v>0.1</v>
      </c>
      <c r="AU246" s="891" t="s">
        <v>666</v>
      </c>
      <c r="AV246" s="891" t="s">
        <v>678</v>
      </c>
      <c r="AW246" s="888">
        <v>0</v>
      </c>
      <c r="AX246" s="889">
        <v>0.5</v>
      </c>
      <c r="AY246" s="893">
        <v>0.3</v>
      </c>
      <c r="AZ246" s="894" t="s">
        <v>688</v>
      </c>
      <c r="BA246" s="894" t="s">
        <v>687</v>
      </c>
      <c r="BB246" s="893">
        <v>0.7</v>
      </c>
      <c r="BC246" s="894" t="s">
        <v>666</v>
      </c>
      <c r="BD246" s="894" t="s">
        <v>678</v>
      </c>
      <c r="BE246" s="893">
        <v>0</v>
      </c>
      <c r="BF246" s="1159">
        <f t="shared" si="12"/>
        <v>1</v>
      </c>
      <c r="BG246" s="1158"/>
      <c r="BH246" s="888">
        <v>0.4</v>
      </c>
      <c r="BI246" s="237" t="s">
        <v>688</v>
      </c>
      <c r="BJ246" s="197" t="s">
        <v>687</v>
      </c>
      <c r="BK246" s="888">
        <v>0.1</v>
      </c>
      <c r="BL246" s="237" t="s">
        <v>666</v>
      </c>
      <c r="BM246" s="886" t="s">
        <v>678</v>
      </c>
      <c r="BN246" s="888">
        <v>0</v>
      </c>
      <c r="BO246" s="1163">
        <f t="shared" si="13"/>
        <v>0.5</v>
      </c>
      <c r="BP246" s="888">
        <v>0.4</v>
      </c>
      <c r="BQ246" s="237" t="s">
        <v>688</v>
      </c>
      <c r="BR246" s="197" t="s">
        <v>687</v>
      </c>
      <c r="BS246" s="888">
        <v>0.1</v>
      </c>
      <c r="BT246" s="237" t="s">
        <v>666</v>
      </c>
      <c r="BU246" s="886" t="s">
        <v>678</v>
      </c>
      <c r="BV246" s="888">
        <v>0</v>
      </c>
      <c r="BW246" s="1163">
        <f t="shared" si="14"/>
        <v>0.5</v>
      </c>
      <c r="BX246" s="206"/>
      <c r="BY246" s="1235" t="str">
        <f>IF(VLOOKUP($A246,'EZ list'!$B$4:$H$460,4,FALSE)="","","Yes")</f>
        <v/>
      </c>
      <c r="BZ246" s="1236" t="s">
        <v>913</v>
      </c>
      <c r="CA246" s="1229">
        <v>0.749</v>
      </c>
      <c r="CB246" s="1205" t="s">
        <v>1006</v>
      </c>
      <c r="CC246" s="1205" t="s">
        <v>688</v>
      </c>
      <c r="CD246" s="1205" t="s">
        <v>687</v>
      </c>
      <c r="CE246" s="1205">
        <v>0.6</v>
      </c>
      <c r="CF246" s="1205" t="s">
        <v>666</v>
      </c>
      <c r="CG246" s="1205" t="s">
        <v>678</v>
      </c>
      <c r="CH246" s="1205">
        <v>0</v>
      </c>
      <c r="CI246" s="1161"/>
    </row>
    <row r="247" spans="1:87" s="197" customFormat="1" ht="15.75" customHeight="1" x14ac:dyDescent="0.25">
      <c r="A247" s="886" t="s">
        <v>559</v>
      </c>
      <c r="B247" s="886" t="s">
        <v>558</v>
      </c>
      <c r="C247" s="1459">
        <v>0.3</v>
      </c>
      <c r="D247" s="237" t="s">
        <v>704</v>
      </c>
      <c r="E247" s="886" t="s">
        <v>703</v>
      </c>
      <c r="F247" s="237">
        <v>0.37</v>
      </c>
      <c r="G247" s="886" t="s">
        <v>666</v>
      </c>
      <c r="H247" s="886" t="s">
        <v>666</v>
      </c>
      <c r="I247" s="237">
        <v>0</v>
      </c>
      <c r="J247" s="1460">
        <v>0.66999999999999993</v>
      </c>
      <c r="K247" s="237">
        <v>0.3</v>
      </c>
      <c r="L247" s="237" t="s">
        <v>704</v>
      </c>
      <c r="M247" s="886" t="s">
        <v>703</v>
      </c>
      <c r="N247" s="237">
        <v>0.37</v>
      </c>
      <c r="O247" s="886" t="s">
        <v>666</v>
      </c>
      <c r="P247" s="886" t="s">
        <v>666</v>
      </c>
      <c r="Q247" s="237">
        <v>0</v>
      </c>
      <c r="R247" s="237">
        <v>0.66999999999999993</v>
      </c>
      <c r="S247" s="887">
        <v>0.3</v>
      </c>
      <c r="T247" s="886" t="s">
        <v>704</v>
      </c>
      <c r="U247" s="886" t="s">
        <v>703</v>
      </c>
      <c r="V247" s="888">
        <v>0.37</v>
      </c>
      <c r="W247" s="886" t="s">
        <v>666</v>
      </c>
      <c r="X247" s="886" t="s">
        <v>666</v>
      </c>
      <c r="Y247" s="888">
        <v>0</v>
      </c>
      <c r="Z247" s="889">
        <v>0.66999999999999993</v>
      </c>
      <c r="AA247" s="887">
        <v>0.3</v>
      </c>
      <c r="AB247" s="886" t="s">
        <v>704</v>
      </c>
      <c r="AC247" s="886" t="s">
        <v>703</v>
      </c>
      <c r="AD247" s="888">
        <v>0.37</v>
      </c>
      <c r="AE247" s="886" t="s">
        <v>666</v>
      </c>
      <c r="AF247" s="886" t="s">
        <v>666</v>
      </c>
      <c r="AG247" s="888">
        <v>0</v>
      </c>
      <c r="AH247" s="889">
        <v>0.66999999999999993</v>
      </c>
      <c r="AI247" s="887">
        <v>0.3</v>
      </c>
      <c r="AJ247" s="886" t="s">
        <v>704</v>
      </c>
      <c r="AK247" s="886" t="s">
        <v>703</v>
      </c>
      <c r="AL247" s="888">
        <v>0.37</v>
      </c>
      <c r="AM247" s="886" t="s">
        <v>666</v>
      </c>
      <c r="AN247" s="886" t="s">
        <v>666</v>
      </c>
      <c r="AO247" s="888">
        <v>0</v>
      </c>
      <c r="AP247" s="889">
        <v>0.66999999999999993</v>
      </c>
      <c r="AQ247" s="887">
        <v>0.48</v>
      </c>
      <c r="AR247" s="718" t="s">
        <v>704</v>
      </c>
      <c r="AS247" s="891" t="s">
        <v>703</v>
      </c>
      <c r="AT247" s="888">
        <v>0.27</v>
      </c>
      <c r="AU247" s="891" t="s">
        <v>666</v>
      </c>
      <c r="AV247" s="891" t="s">
        <v>666</v>
      </c>
      <c r="AW247" s="888">
        <v>0</v>
      </c>
      <c r="AX247" s="889">
        <v>0.75</v>
      </c>
      <c r="AY247" s="893">
        <v>0.64</v>
      </c>
      <c r="AZ247" s="894" t="s">
        <v>704</v>
      </c>
      <c r="BA247" s="894" t="s">
        <v>703</v>
      </c>
      <c r="BB247" s="893">
        <v>0.36</v>
      </c>
      <c r="BC247" s="894" t="s">
        <v>666</v>
      </c>
      <c r="BD247" s="894" t="s">
        <v>666</v>
      </c>
      <c r="BE247" s="893">
        <v>0</v>
      </c>
      <c r="BF247" s="1159">
        <f t="shared" si="12"/>
        <v>1</v>
      </c>
      <c r="BG247" s="1158"/>
      <c r="BH247" s="888">
        <v>0.3</v>
      </c>
      <c r="BI247" s="237" t="s">
        <v>704</v>
      </c>
      <c r="BJ247" s="197" t="s">
        <v>703</v>
      </c>
      <c r="BK247" s="888">
        <v>0.37</v>
      </c>
      <c r="BL247" s="237" t="s">
        <v>666</v>
      </c>
      <c r="BM247" s="886" t="s">
        <v>666</v>
      </c>
      <c r="BN247" s="888">
        <v>0</v>
      </c>
      <c r="BO247" s="1163">
        <f t="shared" si="13"/>
        <v>0.66999999999999993</v>
      </c>
      <c r="BP247" s="888">
        <v>0.3</v>
      </c>
      <c r="BQ247" s="237" t="s">
        <v>704</v>
      </c>
      <c r="BR247" s="197" t="s">
        <v>703</v>
      </c>
      <c r="BS247" s="888">
        <v>0.2</v>
      </c>
      <c r="BT247" s="237" t="s">
        <v>666</v>
      </c>
      <c r="BU247" s="886" t="s">
        <v>666</v>
      </c>
      <c r="BV247" s="888">
        <v>0</v>
      </c>
      <c r="BW247" s="1163">
        <f t="shared" si="14"/>
        <v>0.5</v>
      </c>
      <c r="BX247" s="206"/>
      <c r="BY247" s="1235" t="str">
        <f>IF(VLOOKUP($A247,'EZ list'!$B$4:$H$460,4,FALSE)="","","Yes")</f>
        <v/>
      </c>
      <c r="BZ247" s="1236" t="s">
        <v>914</v>
      </c>
      <c r="CA247" s="1229">
        <v>0.73599999999999999</v>
      </c>
      <c r="CB247" s="1205" t="s">
        <v>1006</v>
      </c>
      <c r="CC247" s="1205" t="s">
        <v>704</v>
      </c>
      <c r="CD247" s="1205" t="s">
        <v>703</v>
      </c>
      <c r="CE247" s="1205">
        <v>0.2</v>
      </c>
      <c r="CF247" s="1205" t="s">
        <v>666</v>
      </c>
      <c r="CG247" s="1205" t="s">
        <v>666</v>
      </c>
      <c r="CH247" s="1205">
        <v>0</v>
      </c>
      <c r="CI247" s="1161"/>
    </row>
    <row r="248" spans="1:87" s="197" customFormat="1" ht="15.75" customHeight="1" x14ac:dyDescent="0.25">
      <c r="A248" s="886" t="s">
        <v>561</v>
      </c>
      <c r="B248" s="886" t="s">
        <v>560</v>
      </c>
      <c r="C248" s="1459">
        <v>0.4</v>
      </c>
      <c r="D248" s="237" t="s">
        <v>739</v>
      </c>
      <c r="E248" s="886" t="s">
        <v>738</v>
      </c>
      <c r="F248" s="237">
        <v>0.09</v>
      </c>
      <c r="G248" s="886" t="s">
        <v>737</v>
      </c>
      <c r="H248" s="886" t="s">
        <v>736</v>
      </c>
      <c r="I248" s="237">
        <v>0.01</v>
      </c>
      <c r="J248" s="1460">
        <v>0.5</v>
      </c>
      <c r="K248" s="237">
        <v>0.4</v>
      </c>
      <c r="L248" s="237" t="s">
        <v>739</v>
      </c>
      <c r="M248" s="886" t="s">
        <v>738</v>
      </c>
      <c r="N248" s="237">
        <v>0.09</v>
      </c>
      <c r="O248" s="886" t="s">
        <v>737</v>
      </c>
      <c r="P248" s="886" t="s">
        <v>736</v>
      </c>
      <c r="Q248" s="237">
        <v>0.01</v>
      </c>
      <c r="R248" s="237">
        <v>0.5</v>
      </c>
      <c r="S248" s="887">
        <v>0.4</v>
      </c>
      <c r="T248" s="886" t="s">
        <v>739</v>
      </c>
      <c r="U248" s="886" t="s">
        <v>738</v>
      </c>
      <c r="V248" s="888">
        <v>0.09</v>
      </c>
      <c r="W248" s="886" t="s">
        <v>737</v>
      </c>
      <c r="X248" s="886" t="s">
        <v>736</v>
      </c>
      <c r="Y248" s="888">
        <v>0.01</v>
      </c>
      <c r="Z248" s="889">
        <v>0.5</v>
      </c>
      <c r="AA248" s="887">
        <v>0.4</v>
      </c>
      <c r="AB248" s="886" t="s">
        <v>739</v>
      </c>
      <c r="AC248" s="886" t="s">
        <v>738</v>
      </c>
      <c r="AD248" s="888">
        <v>0.09</v>
      </c>
      <c r="AE248" s="886" t="s">
        <v>737</v>
      </c>
      <c r="AF248" s="886" t="s">
        <v>736</v>
      </c>
      <c r="AG248" s="888">
        <v>0.01</v>
      </c>
      <c r="AH248" s="889">
        <v>0.5</v>
      </c>
      <c r="AI248" s="887">
        <v>0.4</v>
      </c>
      <c r="AJ248" s="886" t="s">
        <v>739</v>
      </c>
      <c r="AK248" s="886" t="s">
        <v>738</v>
      </c>
      <c r="AL248" s="888">
        <v>0.09</v>
      </c>
      <c r="AM248" s="886" t="s">
        <v>737</v>
      </c>
      <c r="AN248" s="886" t="s">
        <v>736</v>
      </c>
      <c r="AO248" s="888">
        <v>0.01</v>
      </c>
      <c r="AP248" s="889">
        <v>0.5</v>
      </c>
      <c r="AQ248" s="887">
        <v>0.4</v>
      </c>
      <c r="AR248" s="718" t="s">
        <v>739</v>
      </c>
      <c r="AS248" s="891" t="s">
        <v>738</v>
      </c>
      <c r="AT248" s="888">
        <v>0.09</v>
      </c>
      <c r="AU248" s="891" t="s">
        <v>737</v>
      </c>
      <c r="AV248" s="891" t="s">
        <v>736</v>
      </c>
      <c r="AW248" s="888">
        <v>0.01</v>
      </c>
      <c r="AX248" s="889">
        <v>0.5</v>
      </c>
      <c r="AY248" s="893">
        <v>0.4</v>
      </c>
      <c r="AZ248" s="894" t="s">
        <v>739</v>
      </c>
      <c r="BA248" s="894" t="s">
        <v>738</v>
      </c>
      <c r="BB248" s="893">
        <v>0.59</v>
      </c>
      <c r="BC248" s="894" t="s">
        <v>737</v>
      </c>
      <c r="BD248" s="894" t="s">
        <v>736</v>
      </c>
      <c r="BE248" s="893">
        <v>0.01</v>
      </c>
      <c r="BF248" s="1159">
        <f t="shared" si="12"/>
        <v>1</v>
      </c>
      <c r="BG248" s="1158"/>
      <c r="BH248" s="888">
        <v>0.4</v>
      </c>
      <c r="BI248" s="237" t="s">
        <v>739</v>
      </c>
      <c r="BJ248" s="197" t="s">
        <v>738</v>
      </c>
      <c r="BK248" s="888">
        <v>0.09</v>
      </c>
      <c r="BL248" s="237" t="s">
        <v>737</v>
      </c>
      <c r="BM248" s="886" t="s">
        <v>736</v>
      </c>
      <c r="BN248" s="888">
        <v>0.01</v>
      </c>
      <c r="BO248" s="1163">
        <f t="shared" si="13"/>
        <v>0.5</v>
      </c>
      <c r="BP248" s="888">
        <v>0.4</v>
      </c>
      <c r="BQ248" s="237" t="s">
        <v>739</v>
      </c>
      <c r="BR248" s="197" t="s">
        <v>738</v>
      </c>
      <c r="BS248" s="888">
        <v>0.09</v>
      </c>
      <c r="BT248" s="237" t="s">
        <v>737</v>
      </c>
      <c r="BU248" s="886" t="s">
        <v>736</v>
      </c>
      <c r="BV248" s="888">
        <v>0.01</v>
      </c>
      <c r="BW248" s="1163">
        <f t="shared" si="14"/>
        <v>0.5</v>
      </c>
      <c r="BX248" s="206"/>
      <c r="BY248" s="1235" t="str">
        <f>IF(VLOOKUP($A248,'EZ list'!$B$4:$H$460,4,FALSE)="","","Yes")</f>
        <v/>
      </c>
      <c r="BZ248" s="1236" t="s">
        <v>913</v>
      </c>
      <c r="CA248" s="1229">
        <v>0.69199999999999995</v>
      </c>
      <c r="CB248" s="1205" t="s">
        <v>1006</v>
      </c>
      <c r="CC248" s="1205" t="s">
        <v>739</v>
      </c>
      <c r="CD248" s="1205" t="s">
        <v>738</v>
      </c>
      <c r="CE248" s="1205">
        <v>0.59</v>
      </c>
      <c r="CF248" s="1205" t="s">
        <v>737</v>
      </c>
      <c r="CG248" s="1205" t="s">
        <v>736</v>
      </c>
      <c r="CH248" s="1205">
        <v>0.01</v>
      </c>
      <c r="CI248" s="1161"/>
    </row>
    <row r="249" spans="1:87" s="197" customFormat="1" ht="15.75" customHeight="1" x14ac:dyDescent="0.25">
      <c r="A249" s="886" t="s">
        <v>563</v>
      </c>
      <c r="B249" s="886" t="s">
        <v>752</v>
      </c>
      <c r="C249" s="1459">
        <v>0.49</v>
      </c>
      <c r="D249" s="237" t="s">
        <v>666</v>
      </c>
      <c r="E249" s="886" t="s">
        <v>665</v>
      </c>
      <c r="F249" s="237">
        <v>0</v>
      </c>
      <c r="G249" s="886" t="s">
        <v>1211</v>
      </c>
      <c r="H249" s="886" t="s">
        <v>1321</v>
      </c>
      <c r="I249" s="237">
        <v>0.01</v>
      </c>
      <c r="J249" s="1460">
        <v>0.5</v>
      </c>
      <c r="K249" s="237">
        <v>0.49</v>
      </c>
      <c r="L249" s="237" t="s">
        <v>666</v>
      </c>
      <c r="M249" s="886" t="s">
        <v>665</v>
      </c>
      <c r="N249" s="237">
        <v>0</v>
      </c>
      <c r="O249" s="886" t="s">
        <v>1211</v>
      </c>
      <c r="P249" s="886" t="s">
        <v>1321</v>
      </c>
      <c r="Q249" s="237">
        <v>0.01</v>
      </c>
      <c r="R249" s="237">
        <v>0.5</v>
      </c>
      <c r="S249" s="887">
        <v>0.49</v>
      </c>
      <c r="T249" s="886" t="s">
        <v>666</v>
      </c>
      <c r="U249" s="886" t="s">
        <v>665</v>
      </c>
      <c r="V249" s="888">
        <v>0</v>
      </c>
      <c r="W249" s="886" t="s">
        <v>1211</v>
      </c>
      <c r="X249" s="886" t="s">
        <v>1321</v>
      </c>
      <c r="Y249" s="888">
        <v>0.01</v>
      </c>
      <c r="Z249" s="889">
        <v>0.5</v>
      </c>
      <c r="AA249" s="887">
        <v>0.49</v>
      </c>
      <c r="AB249" s="886" t="s">
        <v>666</v>
      </c>
      <c r="AC249" s="886" t="s">
        <v>665</v>
      </c>
      <c r="AD249" s="888">
        <v>0</v>
      </c>
      <c r="AE249" s="886" t="s">
        <v>1211</v>
      </c>
      <c r="AF249" s="886" t="s">
        <v>1321</v>
      </c>
      <c r="AG249" s="888">
        <v>0.01</v>
      </c>
      <c r="AH249" s="889">
        <v>0.5</v>
      </c>
      <c r="AI249" s="887">
        <v>0.49</v>
      </c>
      <c r="AJ249" s="886" t="s">
        <v>666</v>
      </c>
      <c r="AK249" s="886" t="s">
        <v>665</v>
      </c>
      <c r="AL249" s="888">
        <v>0</v>
      </c>
      <c r="AM249" s="886" t="s">
        <v>1211</v>
      </c>
      <c r="AN249" s="886" t="s">
        <v>1321</v>
      </c>
      <c r="AO249" s="888">
        <v>0.01</v>
      </c>
      <c r="AP249" s="889">
        <v>0.5</v>
      </c>
      <c r="AQ249" s="887">
        <v>0.49</v>
      </c>
      <c r="AR249" s="718" t="s">
        <v>666</v>
      </c>
      <c r="AS249" s="891" t="s">
        <v>665</v>
      </c>
      <c r="AT249" s="888">
        <v>0</v>
      </c>
      <c r="AU249" s="891" t="s">
        <v>697</v>
      </c>
      <c r="AV249" s="886" t="s">
        <v>1321</v>
      </c>
      <c r="AW249" s="888">
        <v>0.01</v>
      </c>
      <c r="AX249" s="889">
        <v>0.5</v>
      </c>
      <c r="AY249" s="893">
        <v>0.49</v>
      </c>
      <c r="AZ249" s="894" t="s">
        <v>666</v>
      </c>
      <c r="BA249" s="894" t="s">
        <v>665</v>
      </c>
      <c r="BB249" s="893">
        <v>0</v>
      </c>
      <c r="BC249" s="894" t="s">
        <v>697</v>
      </c>
      <c r="BD249" s="886" t="s">
        <v>1321</v>
      </c>
      <c r="BE249" s="893">
        <v>0.01</v>
      </c>
      <c r="BF249" s="1159">
        <f t="shared" si="12"/>
        <v>0.5</v>
      </c>
      <c r="BG249" s="1158"/>
      <c r="BH249" s="888">
        <v>0.49</v>
      </c>
      <c r="BI249" s="237" t="s">
        <v>666</v>
      </c>
      <c r="BJ249" s="197" t="s">
        <v>665</v>
      </c>
      <c r="BK249" s="888">
        <v>0</v>
      </c>
      <c r="BL249" s="237" t="s">
        <v>697</v>
      </c>
      <c r="BM249" s="886" t="s">
        <v>696</v>
      </c>
      <c r="BN249" s="888">
        <v>0.01</v>
      </c>
      <c r="BO249" s="1163">
        <f t="shared" si="13"/>
        <v>0.5</v>
      </c>
      <c r="BP249" s="888">
        <v>0.49</v>
      </c>
      <c r="BQ249" s="237" t="s">
        <v>666</v>
      </c>
      <c r="BR249" s="197" t="s">
        <v>665</v>
      </c>
      <c r="BS249" s="888">
        <v>0</v>
      </c>
      <c r="BT249" s="237" t="s">
        <v>697</v>
      </c>
      <c r="BU249" s="886" t="s">
        <v>696</v>
      </c>
      <c r="BV249" s="888">
        <v>0.01</v>
      </c>
      <c r="BW249" s="1163">
        <f t="shared" si="14"/>
        <v>0.5</v>
      </c>
      <c r="BX249" s="206"/>
      <c r="BY249" s="1235" t="str">
        <f>IF(VLOOKUP($A249,'EZ list'!$B$4:$H$460,4,FALSE)="","","Yes")</f>
        <v/>
      </c>
      <c r="BZ249" s="1236" t="s">
        <v>914</v>
      </c>
      <c r="CA249" s="1229">
        <v>0.71099999999999997</v>
      </c>
      <c r="CB249" s="1205" t="s">
        <v>1006</v>
      </c>
      <c r="CC249" s="1205" t="s">
        <v>666</v>
      </c>
      <c r="CD249" s="1205" t="s">
        <v>665</v>
      </c>
      <c r="CE249" s="1205">
        <v>0</v>
      </c>
      <c r="CF249" s="1205" t="s">
        <v>697</v>
      </c>
      <c r="CG249" s="1205" t="s">
        <v>696</v>
      </c>
      <c r="CH249" s="1205">
        <v>0.01</v>
      </c>
      <c r="CI249" s="1161"/>
    </row>
    <row r="250" spans="1:87" s="197" customFormat="1" ht="15.75" customHeight="1" x14ac:dyDescent="0.25">
      <c r="A250" s="886" t="s">
        <v>565</v>
      </c>
      <c r="B250" s="886" t="s">
        <v>564</v>
      </c>
      <c r="C250" s="1459">
        <v>0.99</v>
      </c>
      <c r="D250" s="237" t="s">
        <v>666</v>
      </c>
      <c r="E250" s="886" t="s">
        <v>683</v>
      </c>
      <c r="F250" s="237">
        <v>0</v>
      </c>
      <c r="G250" s="886" t="s">
        <v>1284</v>
      </c>
      <c r="H250" s="886" t="s">
        <v>1270</v>
      </c>
      <c r="I250" s="237">
        <v>0.01</v>
      </c>
      <c r="J250" s="1460">
        <v>1</v>
      </c>
      <c r="K250" s="237">
        <v>0.99</v>
      </c>
      <c r="L250" s="237" t="s">
        <v>666</v>
      </c>
      <c r="M250" s="886" t="s">
        <v>683</v>
      </c>
      <c r="N250" s="237">
        <v>0</v>
      </c>
      <c r="O250" s="886" t="s">
        <v>1284</v>
      </c>
      <c r="P250" s="886" t="s">
        <v>1270</v>
      </c>
      <c r="Q250" s="237">
        <v>0.01</v>
      </c>
      <c r="R250" s="237">
        <v>1</v>
      </c>
      <c r="S250" s="887">
        <v>0.99</v>
      </c>
      <c r="T250" s="886" t="s">
        <v>666</v>
      </c>
      <c r="U250" s="886" t="s">
        <v>683</v>
      </c>
      <c r="V250" s="888">
        <v>0</v>
      </c>
      <c r="W250" s="886" t="s">
        <v>1284</v>
      </c>
      <c r="X250" s="886" t="s">
        <v>1270</v>
      </c>
      <c r="Y250" s="888">
        <v>0.01</v>
      </c>
      <c r="Z250" s="889">
        <v>1</v>
      </c>
      <c r="AA250" s="887">
        <v>0.99</v>
      </c>
      <c r="AB250" s="886" t="s">
        <v>666</v>
      </c>
      <c r="AC250" s="886" t="s">
        <v>683</v>
      </c>
      <c r="AD250" s="888">
        <v>0</v>
      </c>
      <c r="AE250" s="886" t="s">
        <v>1284</v>
      </c>
      <c r="AF250" s="886" t="s">
        <v>1270</v>
      </c>
      <c r="AG250" s="888">
        <v>0.01</v>
      </c>
      <c r="AH250" s="889">
        <v>1</v>
      </c>
      <c r="AI250" s="887">
        <v>0.99</v>
      </c>
      <c r="AJ250" s="886" t="s">
        <v>666</v>
      </c>
      <c r="AK250" s="886" t="s">
        <v>683</v>
      </c>
      <c r="AL250" s="888">
        <v>0</v>
      </c>
      <c r="AM250" s="886" t="s">
        <v>1284</v>
      </c>
      <c r="AN250" s="886" t="s">
        <v>1270</v>
      </c>
      <c r="AO250" s="888">
        <v>0.01</v>
      </c>
      <c r="AP250" s="889">
        <v>1</v>
      </c>
      <c r="AQ250" s="887">
        <v>0.99</v>
      </c>
      <c r="AR250" s="718" t="s">
        <v>666</v>
      </c>
      <c r="AS250" s="891" t="s">
        <v>683</v>
      </c>
      <c r="AT250" s="888">
        <v>0</v>
      </c>
      <c r="AU250" s="891" t="s">
        <v>1284</v>
      </c>
      <c r="AV250" s="891" t="s">
        <v>1270</v>
      </c>
      <c r="AW250" s="888">
        <v>0.01</v>
      </c>
      <c r="AX250" s="889">
        <v>1</v>
      </c>
      <c r="AY250" s="893">
        <v>0.99</v>
      </c>
      <c r="AZ250" s="894" t="s">
        <v>666</v>
      </c>
      <c r="BA250" s="894" t="s">
        <v>683</v>
      </c>
      <c r="BB250" s="893">
        <v>0</v>
      </c>
      <c r="BC250" s="894" t="s">
        <v>699</v>
      </c>
      <c r="BD250" s="894" t="s">
        <v>698</v>
      </c>
      <c r="BE250" s="893">
        <v>0.01</v>
      </c>
      <c r="BF250" s="1159">
        <f t="shared" si="12"/>
        <v>1</v>
      </c>
      <c r="BG250" s="1158"/>
      <c r="BH250" s="888">
        <v>0.99</v>
      </c>
      <c r="BI250" s="237" t="s">
        <v>666</v>
      </c>
      <c r="BJ250" s="197" t="s">
        <v>683</v>
      </c>
      <c r="BK250" s="888">
        <v>0</v>
      </c>
      <c r="BL250" s="237" t="s">
        <v>699</v>
      </c>
      <c r="BM250" s="886" t="s">
        <v>698</v>
      </c>
      <c r="BN250" s="888">
        <v>0.01</v>
      </c>
      <c r="BO250" s="1163">
        <f t="shared" si="13"/>
        <v>1</v>
      </c>
      <c r="BP250" s="888">
        <v>0.49</v>
      </c>
      <c r="BQ250" s="237" t="s">
        <v>666</v>
      </c>
      <c r="BR250" s="197" t="s">
        <v>683</v>
      </c>
      <c r="BS250" s="888">
        <v>0</v>
      </c>
      <c r="BT250" s="237" t="s">
        <v>699</v>
      </c>
      <c r="BU250" s="886" t="s">
        <v>698</v>
      </c>
      <c r="BV250" s="888">
        <v>0.01</v>
      </c>
      <c r="BW250" s="1163">
        <f t="shared" si="14"/>
        <v>0.5</v>
      </c>
      <c r="BX250" s="206"/>
      <c r="BY250" s="1235" t="str">
        <f>IF(VLOOKUP($A250,'EZ list'!$B$4:$H$460,4,FALSE)="","","Yes")</f>
        <v/>
      </c>
      <c r="BZ250" s="1236" t="s">
        <v>914</v>
      </c>
      <c r="CA250" s="1229">
        <v>0.64600000000000002</v>
      </c>
      <c r="CB250" s="1205" t="s">
        <v>1006</v>
      </c>
      <c r="CC250" s="1205" t="s">
        <v>666</v>
      </c>
      <c r="CD250" s="1205" t="s">
        <v>683</v>
      </c>
      <c r="CE250" s="1205">
        <v>0</v>
      </c>
      <c r="CF250" s="1205" t="s">
        <v>699</v>
      </c>
      <c r="CG250" s="1205" t="s">
        <v>698</v>
      </c>
      <c r="CH250" s="1205">
        <v>0.01</v>
      </c>
      <c r="CI250" s="1161"/>
    </row>
    <row r="251" spans="1:87" s="197" customFormat="1" ht="15.75" customHeight="1" x14ac:dyDescent="0.25">
      <c r="A251" s="886" t="s">
        <v>567</v>
      </c>
      <c r="B251" s="886" t="s">
        <v>566</v>
      </c>
      <c r="C251" s="1459">
        <v>0.4</v>
      </c>
      <c r="D251" s="237" t="s">
        <v>751</v>
      </c>
      <c r="E251" s="886" t="s">
        <v>750</v>
      </c>
      <c r="F251" s="237">
        <v>0.09</v>
      </c>
      <c r="G251" s="886" t="s">
        <v>749</v>
      </c>
      <c r="H251" s="886" t="s">
        <v>1271</v>
      </c>
      <c r="I251" s="237">
        <v>0.01</v>
      </c>
      <c r="J251" s="1460">
        <v>0.5</v>
      </c>
      <c r="K251" s="237">
        <v>0.4</v>
      </c>
      <c r="L251" s="237" t="s">
        <v>751</v>
      </c>
      <c r="M251" s="886" t="s">
        <v>750</v>
      </c>
      <c r="N251" s="237">
        <v>0.09</v>
      </c>
      <c r="O251" s="886" t="s">
        <v>749</v>
      </c>
      <c r="P251" s="886" t="s">
        <v>1271</v>
      </c>
      <c r="Q251" s="237">
        <v>0.01</v>
      </c>
      <c r="R251" s="237">
        <v>0.5</v>
      </c>
      <c r="S251" s="887">
        <v>0.4</v>
      </c>
      <c r="T251" s="886" t="s">
        <v>751</v>
      </c>
      <c r="U251" s="886" t="s">
        <v>750</v>
      </c>
      <c r="V251" s="888">
        <v>0.09</v>
      </c>
      <c r="W251" s="886" t="s">
        <v>749</v>
      </c>
      <c r="X251" s="886" t="s">
        <v>1271</v>
      </c>
      <c r="Y251" s="888">
        <v>0.01</v>
      </c>
      <c r="Z251" s="889">
        <v>0.5</v>
      </c>
      <c r="AA251" s="887">
        <v>0.4</v>
      </c>
      <c r="AB251" s="886" t="s">
        <v>751</v>
      </c>
      <c r="AC251" s="886" t="s">
        <v>750</v>
      </c>
      <c r="AD251" s="888">
        <v>0.09</v>
      </c>
      <c r="AE251" s="886" t="s">
        <v>749</v>
      </c>
      <c r="AF251" s="886" t="s">
        <v>1271</v>
      </c>
      <c r="AG251" s="888">
        <v>0.01</v>
      </c>
      <c r="AH251" s="889">
        <v>0.5</v>
      </c>
      <c r="AI251" s="887">
        <v>0.4</v>
      </c>
      <c r="AJ251" s="886" t="s">
        <v>751</v>
      </c>
      <c r="AK251" s="886" t="s">
        <v>750</v>
      </c>
      <c r="AL251" s="888">
        <v>0.09</v>
      </c>
      <c r="AM251" s="886" t="s">
        <v>749</v>
      </c>
      <c r="AN251" s="886" t="s">
        <v>1271</v>
      </c>
      <c r="AO251" s="888">
        <v>0.01</v>
      </c>
      <c r="AP251" s="889">
        <v>0.5</v>
      </c>
      <c r="AQ251" s="887">
        <v>0.4</v>
      </c>
      <c r="AR251" s="718" t="s">
        <v>751</v>
      </c>
      <c r="AS251" s="891" t="s">
        <v>750</v>
      </c>
      <c r="AT251" s="888">
        <v>0.33999999999999997</v>
      </c>
      <c r="AU251" s="891" t="s">
        <v>749</v>
      </c>
      <c r="AV251" s="891" t="s">
        <v>1271</v>
      </c>
      <c r="AW251" s="888">
        <v>0.01</v>
      </c>
      <c r="AX251" s="889">
        <v>0.75</v>
      </c>
      <c r="AY251" s="893">
        <v>0.4</v>
      </c>
      <c r="AZ251" s="894" t="s">
        <v>751</v>
      </c>
      <c r="BA251" s="894" t="s">
        <v>750</v>
      </c>
      <c r="BB251" s="893">
        <v>0.09</v>
      </c>
      <c r="BC251" s="894" t="s">
        <v>749</v>
      </c>
      <c r="BD251" s="894" t="s">
        <v>748</v>
      </c>
      <c r="BE251" s="893">
        <v>0.01</v>
      </c>
      <c r="BF251" s="1159">
        <f t="shared" si="12"/>
        <v>0.5</v>
      </c>
      <c r="BG251" s="1158"/>
      <c r="BH251" s="888">
        <v>0.4</v>
      </c>
      <c r="BI251" s="237" t="s">
        <v>751</v>
      </c>
      <c r="BJ251" s="197" t="s">
        <v>750</v>
      </c>
      <c r="BK251" s="888">
        <v>0.09</v>
      </c>
      <c r="BL251" s="237" t="s">
        <v>749</v>
      </c>
      <c r="BM251" s="886" t="s">
        <v>748</v>
      </c>
      <c r="BN251" s="888">
        <v>0.01</v>
      </c>
      <c r="BO251" s="1163">
        <f t="shared" si="13"/>
        <v>0.5</v>
      </c>
      <c r="BP251" s="888">
        <v>0.4</v>
      </c>
      <c r="BQ251" s="237" t="s">
        <v>751</v>
      </c>
      <c r="BR251" s="197" t="s">
        <v>750</v>
      </c>
      <c r="BS251" s="888">
        <v>0.09</v>
      </c>
      <c r="BT251" s="237" t="s">
        <v>749</v>
      </c>
      <c r="BU251" s="886" t="s">
        <v>748</v>
      </c>
      <c r="BV251" s="888">
        <v>0.01</v>
      </c>
      <c r="BW251" s="1163">
        <f t="shared" si="14"/>
        <v>0.5</v>
      </c>
      <c r="BX251" s="206"/>
      <c r="BY251" s="1235" t="str">
        <f>IF(VLOOKUP($A251,'EZ list'!$B$4:$H$460,4,FALSE)="","","Yes")</f>
        <v/>
      </c>
      <c r="BZ251" s="1236" t="s">
        <v>913</v>
      </c>
      <c r="CA251" s="1229">
        <v>0.70899999999999996</v>
      </c>
      <c r="CB251" s="1205" t="s">
        <v>1006</v>
      </c>
      <c r="CC251" s="1205" t="s">
        <v>751</v>
      </c>
      <c r="CD251" s="1205" t="s">
        <v>750</v>
      </c>
      <c r="CE251" s="1205">
        <v>0.59</v>
      </c>
      <c r="CF251" s="1205" t="s">
        <v>749</v>
      </c>
      <c r="CG251" s="1205" t="s">
        <v>748</v>
      </c>
      <c r="CH251" s="1205">
        <v>0.01</v>
      </c>
      <c r="CI251" s="1161"/>
    </row>
    <row r="252" spans="1:87" s="197" customFormat="1" ht="15.75" customHeight="1" x14ac:dyDescent="0.25">
      <c r="A252" s="886" t="s">
        <v>569</v>
      </c>
      <c r="B252" s="886" t="s">
        <v>568</v>
      </c>
      <c r="C252" s="1459">
        <v>0.4</v>
      </c>
      <c r="D252" s="237" t="s">
        <v>688</v>
      </c>
      <c r="E252" s="886" t="s">
        <v>687</v>
      </c>
      <c r="F252" s="237">
        <v>0.1</v>
      </c>
      <c r="G252" s="886" t="s">
        <v>666</v>
      </c>
      <c r="H252" s="886" t="s">
        <v>678</v>
      </c>
      <c r="I252" s="237">
        <v>0</v>
      </c>
      <c r="J252" s="1460">
        <v>0.5</v>
      </c>
      <c r="K252" s="237">
        <v>0.4</v>
      </c>
      <c r="L252" s="237" t="s">
        <v>688</v>
      </c>
      <c r="M252" s="886" t="s">
        <v>687</v>
      </c>
      <c r="N252" s="237">
        <v>0.1</v>
      </c>
      <c r="O252" s="886" t="s">
        <v>666</v>
      </c>
      <c r="P252" s="886" t="s">
        <v>678</v>
      </c>
      <c r="Q252" s="237">
        <v>0</v>
      </c>
      <c r="R252" s="237">
        <v>0.5</v>
      </c>
      <c r="S252" s="887">
        <v>0.4</v>
      </c>
      <c r="T252" s="886" t="s">
        <v>688</v>
      </c>
      <c r="U252" s="886" t="s">
        <v>687</v>
      </c>
      <c r="V252" s="888">
        <v>0.1</v>
      </c>
      <c r="W252" s="886" t="s">
        <v>666</v>
      </c>
      <c r="X252" s="886" t="s">
        <v>678</v>
      </c>
      <c r="Y252" s="888">
        <v>0</v>
      </c>
      <c r="Z252" s="889">
        <v>0.5</v>
      </c>
      <c r="AA252" s="887">
        <v>0.4</v>
      </c>
      <c r="AB252" s="886" t="s">
        <v>688</v>
      </c>
      <c r="AC252" s="886" t="s">
        <v>687</v>
      </c>
      <c r="AD252" s="888">
        <v>0.1</v>
      </c>
      <c r="AE252" s="886" t="s">
        <v>666</v>
      </c>
      <c r="AF252" s="886" t="s">
        <v>678</v>
      </c>
      <c r="AG252" s="888">
        <v>0</v>
      </c>
      <c r="AH252" s="889">
        <v>0.5</v>
      </c>
      <c r="AI252" s="887">
        <v>0.4</v>
      </c>
      <c r="AJ252" s="886" t="s">
        <v>688</v>
      </c>
      <c r="AK252" s="886" t="s">
        <v>687</v>
      </c>
      <c r="AL252" s="888">
        <v>0.1</v>
      </c>
      <c r="AM252" s="886" t="s">
        <v>666</v>
      </c>
      <c r="AN252" s="886" t="s">
        <v>678</v>
      </c>
      <c r="AO252" s="888">
        <v>0</v>
      </c>
      <c r="AP252" s="889">
        <v>0.5</v>
      </c>
      <c r="AQ252" s="887">
        <v>0.4</v>
      </c>
      <c r="AR252" s="718" t="s">
        <v>688</v>
      </c>
      <c r="AS252" s="891" t="s">
        <v>687</v>
      </c>
      <c r="AT252" s="888">
        <v>0.1</v>
      </c>
      <c r="AU252" s="891" t="s">
        <v>666</v>
      </c>
      <c r="AV252" s="891" t="s">
        <v>678</v>
      </c>
      <c r="AW252" s="888">
        <v>0</v>
      </c>
      <c r="AX252" s="889">
        <v>0.5</v>
      </c>
      <c r="AY252" s="893">
        <v>0.3</v>
      </c>
      <c r="AZ252" s="894" t="s">
        <v>688</v>
      </c>
      <c r="BA252" s="894" t="s">
        <v>687</v>
      </c>
      <c r="BB252" s="893">
        <v>0.7</v>
      </c>
      <c r="BC252" s="894" t="s">
        <v>666</v>
      </c>
      <c r="BD252" s="894" t="s">
        <v>678</v>
      </c>
      <c r="BE252" s="893">
        <v>0</v>
      </c>
      <c r="BF252" s="1159">
        <f t="shared" si="12"/>
        <v>1</v>
      </c>
      <c r="BG252" s="1158"/>
      <c r="BH252" s="888">
        <v>0.4</v>
      </c>
      <c r="BI252" s="237" t="s">
        <v>688</v>
      </c>
      <c r="BJ252" s="197" t="s">
        <v>687</v>
      </c>
      <c r="BK252" s="888">
        <v>0.1</v>
      </c>
      <c r="BL252" s="237" t="s">
        <v>666</v>
      </c>
      <c r="BM252" s="886" t="s">
        <v>678</v>
      </c>
      <c r="BN252" s="888">
        <v>0</v>
      </c>
      <c r="BO252" s="1163">
        <f t="shared" si="13"/>
        <v>0.5</v>
      </c>
      <c r="BP252" s="888">
        <v>0.4</v>
      </c>
      <c r="BQ252" s="237" t="s">
        <v>688</v>
      </c>
      <c r="BR252" s="197" t="s">
        <v>687</v>
      </c>
      <c r="BS252" s="888">
        <v>0.1</v>
      </c>
      <c r="BT252" s="237" t="s">
        <v>666</v>
      </c>
      <c r="BU252" s="886" t="s">
        <v>678</v>
      </c>
      <c r="BV252" s="888">
        <v>0</v>
      </c>
      <c r="BW252" s="1163">
        <f t="shared" si="14"/>
        <v>0.5</v>
      </c>
      <c r="BX252" s="206"/>
      <c r="BY252" s="1235" t="str">
        <f>IF(VLOOKUP($A252,'EZ list'!$B$4:$H$460,4,FALSE)="","","Yes")</f>
        <v/>
      </c>
      <c r="BZ252" s="1236" t="s">
        <v>913</v>
      </c>
      <c r="CA252" s="1229">
        <v>0.69199999999999995</v>
      </c>
      <c r="CB252" s="1205" t="s">
        <v>1006</v>
      </c>
      <c r="CC252" s="1205" t="s">
        <v>688</v>
      </c>
      <c r="CD252" s="1205" t="s">
        <v>687</v>
      </c>
      <c r="CE252" s="1205">
        <v>0.6</v>
      </c>
      <c r="CF252" s="1205" t="s">
        <v>666</v>
      </c>
      <c r="CG252" s="1205" t="s">
        <v>678</v>
      </c>
      <c r="CH252" s="1205">
        <v>0</v>
      </c>
      <c r="CI252" s="1161"/>
    </row>
    <row r="253" spans="1:87" s="197" customFormat="1" ht="15.75" customHeight="1" x14ac:dyDescent="0.25">
      <c r="A253" s="886" t="s">
        <v>571</v>
      </c>
      <c r="B253" s="886" t="s">
        <v>570</v>
      </c>
      <c r="C253" s="1459">
        <v>0.4</v>
      </c>
      <c r="D253" s="237" t="s">
        <v>713</v>
      </c>
      <c r="E253" s="886" t="s">
        <v>712</v>
      </c>
      <c r="F253" s="237">
        <v>0.09</v>
      </c>
      <c r="G253" s="886" t="s">
        <v>706</v>
      </c>
      <c r="H253" s="886" t="s">
        <v>705</v>
      </c>
      <c r="I253" s="237">
        <v>0.01</v>
      </c>
      <c r="J253" s="1460">
        <v>0.5</v>
      </c>
      <c r="K253" s="237">
        <v>0.4</v>
      </c>
      <c r="L253" s="237" t="s">
        <v>713</v>
      </c>
      <c r="M253" s="886" t="s">
        <v>712</v>
      </c>
      <c r="N253" s="237">
        <v>0.09</v>
      </c>
      <c r="O253" s="886" t="s">
        <v>706</v>
      </c>
      <c r="P253" s="886" t="s">
        <v>705</v>
      </c>
      <c r="Q253" s="237">
        <v>0.01</v>
      </c>
      <c r="R253" s="237">
        <v>0.5</v>
      </c>
      <c r="S253" s="887">
        <v>0.4</v>
      </c>
      <c r="T253" s="886" t="s">
        <v>713</v>
      </c>
      <c r="U253" s="886" t="s">
        <v>712</v>
      </c>
      <c r="V253" s="888">
        <v>0.09</v>
      </c>
      <c r="W253" s="886" t="s">
        <v>706</v>
      </c>
      <c r="X253" s="886" t="s">
        <v>705</v>
      </c>
      <c r="Y253" s="888">
        <v>0.01</v>
      </c>
      <c r="Z253" s="889">
        <v>0.5</v>
      </c>
      <c r="AA253" s="887">
        <v>0.4</v>
      </c>
      <c r="AB253" s="886" t="s">
        <v>713</v>
      </c>
      <c r="AC253" s="886" t="s">
        <v>712</v>
      </c>
      <c r="AD253" s="888">
        <v>0.09</v>
      </c>
      <c r="AE253" s="886" t="s">
        <v>706</v>
      </c>
      <c r="AF253" s="886" t="s">
        <v>705</v>
      </c>
      <c r="AG253" s="888">
        <v>0.01</v>
      </c>
      <c r="AH253" s="889">
        <v>0.5</v>
      </c>
      <c r="AI253" s="887">
        <v>0.4</v>
      </c>
      <c r="AJ253" s="886" t="s">
        <v>713</v>
      </c>
      <c r="AK253" s="886" t="s">
        <v>712</v>
      </c>
      <c r="AL253" s="888">
        <v>0.09</v>
      </c>
      <c r="AM253" s="886" t="s">
        <v>706</v>
      </c>
      <c r="AN253" s="886" t="s">
        <v>705</v>
      </c>
      <c r="AO253" s="888">
        <v>0.01</v>
      </c>
      <c r="AP253" s="889">
        <v>0.5</v>
      </c>
      <c r="AQ253" s="887">
        <v>0.4</v>
      </c>
      <c r="AR253" s="718" t="s">
        <v>713</v>
      </c>
      <c r="AS253" s="891" t="s">
        <v>712</v>
      </c>
      <c r="AT253" s="888">
        <v>0.09</v>
      </c>
      <c r="AU253" s="891" t="s">
        <v>706</v>
      </c>
      <c r="AV253" s="891" t="s">
        <v>705</v>
      </c>
      <c r="AW253" s="888">
        <v>0.01</v>
      </c>
      <c r="AX253" s="889">
        <v>0.5</v>
      </c>
      <c r="AY253" s="893">
        <v>0.4</v>
      </c>
      <c r="AZ253" s="894" t="s">
        <v>713</v>
      </c>
      <c r="BA253" s="894" t="s">
        <v>712</v>
      </c>
      <c r="BB253" s="893">
        <v>0.59</v>
      </c>
      <c r="BC253" s="894" t="s">
        <v>706</v>
      </c>
      <c r="BD253" s="894" t="s">
        <v>705</v>
      </c>
      <c r="BE253" s="893">
        <v>0.01</v>
      </c>
      <c r="BF253" s="1159">
        <f t="shared" si="12"/>
        <v>1</v>
      </c>
      <c r="BG253" s="1158"/>
      <c r="BH253" s="888">
        <v>0.4</v>
      </c>
      <c r="BI253" s="237" t="s">
        <v>713</v>
      </c>
      <c r="BJ253" s="197" t="s">
        <v>712</v>
      </c>
      <c r="BK253" s="888">
        <v>0.09</v>
      </c>
      <c r="BL253" s="237" t="s">
        <v>706</v>
      </c>
      <c r="BM253" s="886" t="s">
        <v>705</v>
      </c>
      <c r="BN253" s="888">
        <v>0.01</v>
      </c>
      <c r="BO253" s="1163">
        <f t="shared" si="13"/>
        <v>0.5</v>
      </c>
      <c r="BP253" s="888">
        <v>0.4</v>
      </c>
      <c r="BQ253" s="237" t="s">
        <v>713</v>
      </c>
      <c r="BR253" s="197" t="s">
        <v>712</v>
      </c>
      <c r="BS253" s="888">
        <v>0.09</v>
      </c>
      <c r="BT253" s="237" t="s">
        <v>706</v>
      </c>
      <c r="BU253" s="886" t="s">
        <v>705</v>
      </c>
      <c r="BV253" s="888">
        <v>0.01</v>
      </c>
      <c r="BW253" s="1163">
        <f t="shared" si="14"/>
        <v>0.5</v>
      </c>
      <c r="BX253" s="206"/>
      <c r="BY253" s="1235" t="str">
        <f>IF(VLOOKUP($A253,'EZ list'!$B$4:$H$460,4,FALSE)="","","Yes")</f>
        <v/>
      </c>
      <c r="BZ253" s="1236" t="s">
        <v>913</v>
      </c>
      <c r="CA253" s="1229">
        <v>0.65800000000000003</v>
      </c>
      <c r="CB253" s="1205" t="s">
        <v>1006</v>
      </c>
      <c r="CC253" s="1205" t="s">
        <v>713</v>
      </c>
      <c r="CD253" s="1205" t="s">
        <v>712</v>
      </c>
      <c r="CE253" s="1205">
        <v>0.59</v>
      </c>
      <c r="CF253" s="1205" t="s">
        <v>706</v>
      </c>
      <c r="CG253" s="1205" t="s">
        <v>705</v>
      </c>
      <c r="CH253" s="1205">
        <v>0.01</v>
      </c>
      <c r="CI253" s="1161"/>
    </row>
    <row r="254" spans="1:87" s="197" customFormat="1" ht="15.75" customHeight="1" x14ac:dyDescent="0.25">
      <c r="A254" s="886" t="s">
        <v>572</v>
      </c>
      <c r="B254" s="886" t="s">
        <v>747</v>
      </c>
      <c r="C254" s="1459">
        <v>0.49</v>
      </c>
      <c r="D254" s="237" t="s">
        <v>666</v>
      </c>
      <c r="E254" s="886" t="s">
        <v>665</v>
      </c>
      <c r="F254" s="237">
        <v>0</v>
      </c>
      <c r="G254" s="886" t="s">
        <v>746</v>
      </c>
      <c r="H254" s="886" t="s">
        <v>745</v>
      </c>
      <c r="I254" s="237">
        <v>0.01</v>
      </c>
      <c r="J254" s="1460">
        <v>0.5</v>
      </c>
      <c r="K254" s="237">
        <v>0.49</v>
      </c>
      <c r="L254" s="237" t="s">
        <v>666</v>
      </c>
      <c r="M254" s="886" t="s">
        <v>665</v>
      </c>
      <c r="N254" s="237">
        <v>0</v>
      </c>
      <c r="O254" s="886" t="s">
        <v>746</v>
      </c>
      <c r="P254" s="886" t="s">
        <v>745</v>
      </c>
      <c r="Q254" s="237">
        <v>0.01</v>
      </c>
      <c r="R254" s="237">
        <v>0.5</v>
      </c>
      <c r="S254" s="887">
        <v>0.49</v>
      </c>
      <c r="T254" s="886" t="s">
        <v>666</v>
      </c>
      <c r="U254" s="886" t="s">
        <v>665</v>
      </c>
      <c r="V254" s="888">
        <v>0</v>
      </c>
      <c r="W254" s="886" t="s">
        <v>746</v>
      </c>
      <c r="X254" s="886" t="s">
        <v>745</v>
      </c>
      <c r="Y254" s="888">
        <v>0.01</v>
      </c>
      <c r="Z254" s="889">
        <v>0.5</v>
      </c>
      <c r="AA254" s="887">
        <v>0.49</v>
      </c>
      <c r="AB254" s="886" t="s">
        <v>666</v>
      </c>
      <c r="AC254" s="886" t="s">
        <v>665</v>
      </c>
      <c r="AD254" s="888">
        <v>0</v>
      </c>
      <c r="AE254" s="886" t="s">
        <v>746</v>
      </c>
      <c r="AF254" s="886" t="s">
        <v>745</v>
      </c>
      <c r="AG254" s="888">
        <v>0.01</v>
      </c>
      <c r="AH254" s="889">
        <v>0.5</v>
      </c>
      <c r="AI254" s="887">
        <v>0.49</v>
      </c>
      <c r="AJ254" s="886" t="s">
        <v>666</v>
      </c>
      <c r="AK254" s="886" t="s">
        <v>665</v>
      </c>
      <c r="AL254" s="888">
        <v>0</v>
      </c>
      <c r="AM254" s="886" t="s">
        <v>746</v>
      </c>
      <c r="AN254" s="886" t="s">
        <v>745</v>
      </c>
      <c r="AO254" s="888">
        <v>0.01</v>
      </c>
      <c r="AP254" s="889">
        <v>0.5</v>
      </c>
      <c r="AQ254" s="887">
        <v>0.49</v>
      </c>
      <c r="AR254" s="718" t="s">
        <v>666</v>
      </c>
      <c r="AS254" s="891" t="s">
        <v>665</v>
      </c>
      <c r="AT254" s="888">
        <v>0</v>
      </c>
      <c r="AU254" s="891" t="s">
        <v>746</v>
      </c>
      <c r="AV254" s="891" t="s">
        <v>745</v>
      </c>
      <c r="AW254" s="888">
        <v>0.01</v>
      </c>
      <c r="AX254" s="889">
        <v>0.5</v>
      </c>
      <c r="AY254" s="893">
        <v>0.49</v>
      </c>
      <c r="AZ254" s="894" t="s">
        <v>666</v>
      </c>
      <c r="BA254" s="894" t="s">
        <v>665</v>
      </c>
      <c r="BB254" s="893">
        <v>0</v>
      </c>
      <c r="BC254" s="894" t="s">
        <v>746</v>
      </c>
      <c r="BD254" s="894" t="s">
        <v>745</v>
      </c>
      <c r="BE254" s="893">
        <v>0.01</v>
      </c>
      <c r="BF254" s="1159">
        <f t="shared" si="12"/>
        <v>0.5</v>
      </c>
      <c r="BG254" s="1158"/>
      <c r="BH254" s="888">
        <v>0.49</v>
      </c>
      <c r="BI254" s="237" t="s">
        <v>666</v>
      </c>
      <c r="BJ254" s="197" t="s">
        <v>665</v>
      </c>
      <c r="BK254" s="888">
        <v>0</v>
      </c>
      <c r="BL254" s="237" t="s">
        <v>746</v>
      </c>
      <c r="BM254" s="886" t="s">
        <v>745</v>
      </c>
      <c r="BN254" s="888">
        <v>0.01</v>
      </c>
      <c r="BO254" s="1163">
        <f t="shared" si="13"/>
        <v>0.5</v>
      </c>
      <c r="BP254" s="888">
        <v>0.49</v>
      </c>
      <c r="BQ254" s="237" t="s">
        <v>666</v>
      </c>
      <c r="BR254" s="197" t="s">
        <v>665</v>
      </c>
      <c r="BS254" s="888">
        <v>0</v>
      </c>
      <c r="BT254" s="237" t="s">
        <v>746</v>
      </c>
      <c r="BU254" s="886" t="s">
        <v>745</v>
      </c>
      <c r="BV254" s="888">
        <v>0.01</v>
      </c>
      <c r="BW254" s="1163">
        <f t="shared" si="14"/>
        <v>0.5</v>
      </c>
      <c r="BX254" s="206"/>
      <c r="BY254" s="1235" t="str">
        <f>IF(VLOOKUP($A254,'EZ list'!$B$4:$H$460,4,FALSE)="","","Yes")</f>
        <v/>
      </c>
      <c r="BZ254" s="1236" t="s">
        <v>914</v>
      </c>
      <c r="CA254" s="1229">
        <v>0.69499999999999995</v>
      </c>
      <c r="CB254" s="1205" t="s">
        <v>1006</v>
      </c>
      <c r="CC254" s="1205" t="s">
        <v>666</v>
      </c>
      <c r="CD254" s="1205" t="s">
        <v>665</v>
      </c>
      <c r="CE254" s="1205">
        <v>0</v>
      </c>
      <c r="CF254" s="1205" t="s">
        <v>746</v>
      </c>
      <c r="CG254" s="1205" t="s">
        <v>745</v>
      </c>
      <c r="CH254" s="1205">
        <v>0.01</v>
      </c>
      <c r="CI254" s="1161"/>
    </row>
    <row r="255" spans="1:87" s="197" customFormat="1" ht="15.75" customHeight="1" x14ac:dyDescent="0.25">
      <c r="A255" s="886" t="s">
        <v>574</v>
      </c>
      <c r="B255" s="886" t="s">
        <v>573</v>
      </c>
      <c r="C255" s="1459">
        <v>0.4</v>
      </c>
      <c r="D255" s="237" t="s">
        <v>735</v>
      </c>
      <c r="E255" s="886" t="s">
        <v>734</v>
      </c>
      <c r="F255" s="237">
        <v>0.09</v>
      </c>
      <c r="G255" s="886" t="s">
        <v>733</v>
      </c>
      <c r="H255" s="886" t="s">
        <v>1269</v>
      </c>
      <c r="I255" s="237">
        <v>0.01</v>
      </c>
      <c r="J255" s="1460">
        <v>0.5</v>
      </c>
      <c r="K255" s="237">
        <v>0.4</v>
      </c>
      <c r="L255" s="237" t="s">
        <v>735</v>
      </c>
      <c r="M255" s="886" t="s">
        <v>734</v>
      </c>
      <c r="N255" s="237">
        <v>0.09</v>
      </c>
      <c r="O255" s="886" t="s">
        <v>733</v>
      </c>
      <c r="P255" s="886" t="s">
        <v>1269</v>
      </c>
      <c r="Q255" s="237">
        <v>0.01</v>
      </c>
      <c r="R255" s="237">
        <v>0.5</v>
      </c>
      <c r="S255" s="887">
        <v>0.4</v>
      </c>
      <c r="T255" s="886" t="s">
        <v>735</v>
      </c>
      <c r="U255" s="886" t="s">
        <v>734</v>
      </c>
      <c r="V255" s="888">
        <v>0.09</v>
      </c>
      <c r="W255" s="886" t="s">
        <v>733</v>
      </c>
      <c r="X255" s="886" t="s">
        <v>1269</v>
      </c>
      <c r="Y255" s="888">
        <v>0.01</v>
      </c>
      <c r="Z255" s="889">
        <v>0.5</v>
      </c>
      <c r="AA255" s="887">
        <v>0.4</v>
      </c>
      <c r="AB255" s="886" t="s">
        <v>735</v>
      </c>
      <c r="AC255" s="886" t="s">
        <v>734</v>
      </c>
      <c r="AD255" s="888">
        <v>0.09</v>
      </c>
      <c r="AE255" s="886" t="s">
        <v>733</v>
      </c>
      <c r="AF255" s="886" t="s">
        <v>1269</v>
      </c>
      <c r="AG255" s="888">
        <v>0.01</v>
      </c>
      <c r="AH255" s="889">
        <v>0.5</v>
      </c>
      <c r="AI255" s="887">
        <v>0.4</v>
      </c>
      <c r="AJ255" s="886" t="s">
        <v>735</v>
      </c>
      <c r="AK255" s="886" t="s">
        <v>734</v>
      </c>
      <c r="AL255" s="888">
        <v>0.09</v>
      </c>
      <c r="AM255" s="886" t="s">
        <v>733</v>
      </c>
      <c r="AN255" s="886" t="s">
        <v>1269</v>
      </c>
      <c r="AO255" s="888">
        <v>0.01</v>
      </c>
      <c r="AP255" s="889">
        <v>0.5</v>
      </c>
      <c r="AQ255" s="887">
        <v>0.4</v>
      </c>
      <c r="AR255" s="718" t="s">
        <v>735</v>
      </c>
      <c r="AS255" s="891" t="s">
        <v>734</v>
      </c>
      <c r="AT255" s="888">
        <v>0.09</v>
      </c>
      <c r="AU255" s="891" t="s">
        <v>733</v>
      </c>
      <c r="AV255" s="891" t="s">
        <v>1269</v>
      </c>
      <c r="AW255" s="888">
        <v>0.01</v>
      </c>
      <c r="AX255" s="889">
        <v>0.5</v>
      </c>
      <c r="AY255" s="893">
        <v>0.4</v>
      </c>
      <c r="AZ255" s="894" t="s">
        <v>735</v>
      </c>
      <c r="BA255" s="894" t="s">
        <v>734</v>
      </c>
      <c r="BB255" s="893">
        <v>0.09</v>
      </c>
      <c r="BC255" s="894" t="s">
        <v>733</v>
      </c>
      <c r="BD255" s="894" t="s">
        <v>732</v>
      </c>
      <c r="BE255" s="893">
        <v>0.01</v>
      </c>
      <c r="BF255" s="1159">
        <f t="shared" si="12"/>
        <v>0.5</v>
      </c>
      <c r="BG255" s="1158"/>
      <c r="BH255" s="888">
        <v>0.4</v>
      </c>
      <c r="BI255" s="237" t="s">
        <v>735</v>
      </c>
      <c r="BJ255" s="197" t="s">
        <v>734</v>
      </c>
      <c r="BK255" s="888">
        <v>0.09</v>
      </c>
      <c r="BL255" s="237" t="s">
        <v>733</v>
      </c>
      <c r="BM255" s="886" t="s">
        <v>732</v>
      </c>
      <c r="BN255" s="888">
        <v>0.01</v>
      </c>
      <c r="BO255" s="1163">
        <f t="shared" si="13"/>
        <v>0.5</v>
      </c>
      <c r="BP255" s="888">
        <v>0.4</v>
      </c>
      <c r="BQ255" s="237" t="s">
        <v>735</v>
      </c>
      <c r="BR255" s="197" t="s">
        <v>734</v>
      </c>
      <c r="BS255" s="888">
        <v>0.09</v>
      </c>
      <c r="BT255" s="237" t="s">
        <v>733</v>
      </c>
      <c r="BU255" s="886" t="s">
        <v>732</v>
      </c>
      <c r="BV255" s="888">
        <v>0.01</v>
      </c>
      <c r="BW255" s="1163">
        <f t="shared" si="14"/>
        <v>0.5</v>
      </c>
      <c r="BX255" s="206"/>
      <c r="BY255" s="1235" t="str">
        <f>IF(VLOOKUP($A255,'EZ list'!$B$4:$H$460,4,FALSE)="","","Yes")</f>
        <v>Yes</v>
      </c>
      <c r="BZ255" s="1236" t="s">
        <v>913</v>
      </c>
      <c r="CA255" s="1229">
        <v>0.65300000000000002</v>
      </c>
      <c r="CB255" s="1205" t="s">
        <v>1006</v>
      </c>
      <c r="CC255" s="1205" t="s">
        <v>735</v>
      </c>
      <c r="CD255" s="1205" t="s">
        <v>734</v>
      </c>
      <c r="CE255" s="1205">
        <v>0.59</v>
      </c>
      <c r="CF255" s="1205" t="s">
        <v>733</v>
      </c>
      <c r="CG255" s="1205" t="s">
        <v>732</v>
      </c>
      <c r="CH255" s="1205">
        <v>0.01</v>
      </c>
      <c r="CI255" s="1161"/>
    </row>
    <row r="256" spans="1:87" s="197" customFormat="1" ht="15.75" customHeight="1" x14ac:dyDescent="0.25">
      <c r="A256" s="886" t="s">
        <v>576</v>
      </c>
      <c r="B256" s="886" t="s">
        <v>575</v>
      </c>
      <c r="C256" s="1459">
        <v>0.4</v>
      </c>
      <c r="D256" s="237" t="s">
        <v>695</v>
      </c>
      <c r="E256" s="886" t="s">
        <v>694</v>
      </c>
      <c r="F256" s="237">
        <v>0.09</v>
      </c>
      <c r="G256" s="886" t="s">
        <v>3828</v>
      </c>
      <c r="H256" s="886" t="s">
        <v>3829</v>
      </c>
      <c r="I256" s="237">
        <v>0.01</v>
      </c>
      <c r="J256" s="1460">
        <v>0.5</v>
      </c>
      <c r="K256" s="237">
        <v>0.4</v>
      </c>
      <c r="L256" s="237" t="s">
        <v>695</v>
      </c>
      <c r="M256" s="886" t="s">
        <v>694</v>
      </c>
      <c r="N256" s="237">
        <v>0.09</v>
      </c>
      <c r="O256" s="886" t="s">
        <v>3828</v>
      </c>
      <c r="P256" s="886" t="s">
        <v>3829</v>
      </c>
      <c r="Q256" s="237">
        <v>0.01</v>
      </c>
      <c r="R256" s="237">
        <v>0.5</v>
      </c>
      <c r="S256" s="887">
        <v>0.4</v>
      </c>
      <c r="T256" s="886" t="s">
        <v>695</v>
      </c>
      <c r="U256" s="886" t="s">
        <v>694</v>
      </c>
      <c r="V256" s="888">
        <v>0.09</v>
      </c>
      <c r="W256" s="886" t="s">
        <v>3828</v>
      </c>
      <c r="X256" s="886" t="s">
        <v>3829</v>
      </c>
      <c r="Y256" s="888">
        <v>0.01</v>
      </c>
      <c r="Z256" s="889">
        <v>0.5</v>
      </c>
      <c r="AA256" s="887">
        <v>0.4</v>
      </c>
      <c r="AB256" s="886" t="s">
        <v>695</v>
      </c>
      <c r="AC256" s="886" t="s">
        <v>694</v>
      </c>
      <c r="AD256" s="888">
        <v>0.09</v>
      </c>
      <c r="AE256" s="886" t="s">
        <v>3828</v>
      </c>
      <c r="AF256" s="886" t="s">
        <v>3829</v>
      </c>
      <c r="AG256" s="888">
        <v>0.01</v>
      </c>
      <c r="AH256" s="889">
        <v>0.5</v>
      </c>
      <c r="AI256" s="887">
        <v>0.4</v>
      </c>
      <c r="AJ256" s="886" t="s">
        <v>695</v>
      </c>
      <c r="AK256" s="886" t="s">
        <v>694</v>
      </c>
      <c r="AL256" s="888">
        <v>0.09</v>
      </c>
      <c r="AM256" s="886" t="s">
        <v>693</v>
      </c>
      <c r="AN256" s="886" t="s">
        <v>692</v>
      </c>
      <c r="AO256" s="888">
        <v>0.01</v>
      </c>
      <c r="AP256" s="889">
        <v>0.5</v>
      </c>
      <c r="AQ256" s="887">
        <v>0.4</v>
      </c>
      <c r="AR256" s="718" t="s">
        <v>695</v>
      </c>
      <c r="AS256" s="891" t="s">
        <v>694</v>
      </c>
      <c r="AT256" s="888">
        <v>0.09</v>
      </c>
      <c r="AU256" s="891" t="s">
        <v>693</v>
      </c>
      <c r="AV256" s="891" t="s">
        <v>692</v>
      </c>
      <c r="AW256" s="888">
        <v>0.01</v>
      </c>
      <c r="AX256" s="889">
        <v>0.5</v>
      </c>
      <c r="AY256" s="893">
        <v>0.4</v>
      </c>
      <c r="AZ256" s="894" t="s">
        <v>695</v>
      </c>
      <c r="BA256" s="894" t="s">
        <v>694</v>
      </c>
      <c r="BB256" s="893">
        <v>0.09</v>
      </c>
      <c r="BC256" s="894" t="s">
        <v>693</v>
      </c>
      <c r="BD256" s="894" t="s">
        <v>692</v>
      </c>
      <c r="BE256" s="893">
        <v>0.01</v>
      </c>
      <c r="BF256" s="1159">
        <f t="shared" si="12"/>
        <v>0.5</v>
      </c>
      <c r="BG256" s="1158"/>
      <c r="BH256" s="888">
        <v>0.4</v>
      </c>
      <c r="BI256" s="237" t="s">
        <v>695</v>
      </c>
      <c r="BJ256" s="197" t="s">
        <v>694</v>
      </c>
      <c r="BK256" s="888">
        <v>0.09</v>
      </c>
      <c r="BL256" s="237" t="s">
        <v>693</v>
      </c>
      <c r="BM256" s="886" t="s">
        <v>692</v>
      </c>
      <c r="BN256" s="888">
        <v>0.01</v>
      </c>
      <c r="BO256" s="1163">
        <f t="shared" si="13"/>
        <v>0.5</v>
      </c>
      <c r="BP256" s="888">
        <v>0.4</v>
      </c>
      <c r="BQ256" s="237" t="s">
        <v>695</v>
      </c>
      <c r="BR256" s="197" t="s">
        <v>694</v>
      </c>
      <c r="BS256" s="888">
        <v>0.09</v>
      </c>
      <c r="BT256" s="237" t="s">
        <v>693</v>
      </c>
      <c r="BU256" s="886" t="s">
        <v>692</v>
      </c>
      <c r="BV256" s="888">
        <v>0.01</v>
      </c>
      <c r="BW256" s="1163">
        <f t="shared" si="14"/>
        <v>0.5</v>
      </c>
      <c r="BX256" s="206"/>
      <c r="BY256" s="1235" t="str">
        <f>IF(VLOOKUP($A256,'EZ list'!$B$4:$H$460,4,FALSE)="","","Yes")</f>
        <v/>
      </c>
      <c r="BZ256" s="1236" t="s">
        <v>913</v>
      </c>
      <c r="CA256" s="1229">
        <v>0.69699999999999995</v>
      </c>
      <c r="CB256" s="1205" t="s">
        <v>1006</v>
      </c>
      <c r="CC256" s="1205" t="s">
        <v>695</v>
      </c>
      <c r="CD256" s="1205" t="s">
        <v>694</v>
      </c>
      <c r="CE256" s="1205">
        <v>0.59</v>
      </c>
      <c r="CF256" s="1205" t="s">
        <v>693</v>
      </c>
      <c r="CG256" s="1205" t="s">
        <v>692</v>
      </c>
      <c r="CH256" s="1205">
        <v>0.01</v>
      </c>
      <c r="CI256" s="1161"/>
    </row>
    <row r="257" spans="1:87" s="197" customFormat="1" ht="15.75" customHeight="1" x14ac:dyDescent="0.25">
      <c r="A257" s="886" t="s">
        <v>578</v>
      </c>
      <c r="B257" s="886" t="s">
        <v>577</v>
      </c>
      <c r="C257" s="1459">
        <v>0.4</v>
      </c>
      <c r="D257" s="237" t="s">
        <v>744</v>
      </c>
      <c r="E257" s="886" t="s">
        <v>743</v>
      </c>
      <c r="F257" s="237">
        <v>0.1</v>
      </c>
      <c r="G257" s="886" t="s">
        <v>666</v>
      </c>
      <c r="H257" s="886" t="s">
        <v>678</v>
      </c>
      <c r="I257" s="237">
        <v>0</v>
      </c>
      <c r="J257" s="1460">
        <v>0.5</v>
      </c>
      <c r="K257" s="237">
        <v>0.4</v>
      </c>
      <c r="L257" s="237" t="s">
        <v>744</v>
      </c>
      <c r="M257" s="886" t="s">
        <v>743</v>
      </c>
      <c r="N257" s="237">
        <v>0.1</v>
      </c>
      <c r="O257" s="886" t="s">
        <v>666</v>
      </c>
      <c r="P257" s="886" t="s">
        <v>678</v>
      </c>
      <c r="Q257" s="237">
        <v>0</v>
      </c>
      <c r="R257" s="237">
        <v>0.5</v>
      </c>
      <c r="S257" s="887">
        <v>0.4</v>
      </c>
      <c r="T257" s="886" t="s">
        <v>744</v>
      </c>
      <c r="U257" s="886" t="s">
        <v>743</v>
      </c>
      <c r="V257" s="888">
        <v>0.1</v>
      </c>
      <c r="W257" s="886" t="s">
        <v>666</v>
      </c>
      <c r="X257" s="886" t="s">
        <v>678</v>
      </c>
      <c r="Y257" s="888">
        <v>0</v>
      </c>
      <c r="Z257" s="889">
        <v>0.5</v>
      </c>
      <c r="AA257" s="887">
        <v>0.4</v>
      </c>
      <c r="AB257" s="886" t="s">
        <v>744</v>
      </c>
      <c r="AC257" s="886" t="s">
        <v>743</v>
      </c>
      <c r="AD257" s="888">
        <v>0.1</v>
      </c>
      <c r="AE257" s="886" t="s">
        <v>666</v>
      </c>
      <c r="AF257" s="886" t="s">
        <v>678</v>
      </c>
      <c r="AG257" s="888">
        <v>0</v>
      </c>
      <c r="AH257" s="889">
        <v>0.5</v>
      </c>
      <c r="AI257" s="887">
        <v>0.4</v>
      </c>
      <c r="AJ257" s="886" t="s">
        <v>744</v>
      </c>
      <c r="AK257" s="886" t="s">
        <v>743</v>
      </c>
      <c r="AL257" s="888">
        <v>0.1</v>
      </c>
      <c r="AM257" s="886" t="s">
        <v>666</v>
      </c>
      <c r="AN257" s="886" t="s">
        <v>678</v>
      </c>
      <c r="AO257" s="888">
        <v>0</v>
      </c>
      <c r="AP257" s="889">
        <v>0.5</v>
      </c>
      <c r="AQ257" s="887">
        <v>0.4</v>
      </c>
      <c r="AR257" s="718" t="s">
        <v>744</v>
      </c>
      <c r="AS257" s="891" t="s">
        <v>743</v>
      </c>
      <c r="AT257" s="888">
        <v>0.1</v>
      </c>
      <c r="AU257" s="891" t="s">
        <v>666</v>
      </c>
      <c r="AV257" s="891" t="s">
        <v>678</v>
      </c>
      <c r="AW257" s="888">
        <v>0</v>
      </c>
      <c r="AX257" s="889">
        <v>0.5</v>
      </c>
      <c r="AY257" s="893">
        <v>0.5</v>
      </c>
      <c r="AZ257" s="894" t="s">
        <v>744</v>
      </c>
      <c r="BA257" s="894" t="s">
        <v>743</v>
      </c>
      <c r="BB257" s="893">
        <v>0.5</v>
      </c>
      <c r="BC257" s="894" t="s">
        <v>666</v>
      </c>
      <c r="BD257" s="894" t="s">
        <v>678</v>
      </c>
      <c r="BE257" s="893">
        <v>0</v>
      </c>
      <c r="BF257" s="1159">
        <f t="shared" si="12"/>
        <v>1</v>
      </c>
      <c r="BG257" s="1158"/>
      <c r="BH257" s="888">
        <v>0.4</v>
      </c>
      <c r="BI257" s="237" t="s">
        <v>744</v>
      </c>
      <c r="BJ257" s="197" t="s">
        <v>743</v>
      </c>
      <c r="BK257" s="888">
        <v>0.1</v>
      </c>
      <c r="BL257" s="237" t="s">
        <v>666</v>
      </c>
      <c r="BM257" s="886" t="s">
        <v>678</v>
      </c>
      <c r="BN257" s="888">
        <v>0</v>
      </c>
      <c r="BO257" s="1163">
        <f t="shared" si="13"/>
        <v>0.5</v>
      </c>
      <c r="BP257" s="888">
        <v>0.4</v>
      </c>
      <c r="BQ257" s="237" t="s">
        <v>744</v>
      </c>
      <c r="BR257" s="197" t="s">
        <v>743</v>
      </c>
      <c r="BS257" s="888">
        <v>0.1</v>
      </c>
      <c r="BT257" s="237" t="s">
        <v>666</v>
      </c>
      <c r="BU257" s="886" t="s">
        <v>678</v>
      </c>
      <c r="BV257" s="888">
        <v>0</v>
      </c>
      <c r="BW257" s="1163">
        <f t="shared" si="14"/>
        <v>0.5</v>
      </c>
      <c r="BX257" s="206"/>
      <c r="BY257" s="1235" t="str">
        <f>IF(VLOOKUP($A257,'EZ list'!$B$4:$H$460,4,FALSE)="","","Yes")</f>
        <v/>
      </c>
      <c r="BZ257" s="1236" t="s">
        <v>913</v>
      </c>
      <c r="CA257" s="1229">
        <v>0.69399999999999995</v>
      </c>
      <c r="CB257" s="1205" t="s">
        <v>1006</v>
      </c>
      <c r="CC257" s="1205" t="s">
        <v>744</v>
      </c>
      <c r="CD257" s="1205" t="s">
        <v>743</v>
      </c>
      <c r="CE257" s="1205">
        <v>0.6</v>
      </c>
      <c r="CF257" s="1205" t="s">
        <v>666</v>
      </c>
      <c r="CG257" s="1205" t="s">
        <v>678</v>
      </c>
      <c r="CH257" s="1205">
        <v>0</v>
      </c>
      <c r="CI257" s="1161"/>
    </row>
    <row r="258" spans="1:87" s="197" customFormat="1" ht="15.75" customHeight="1" x14ac:dyDescent="0.25">
      <c r="A258" s="886" t="s">
        <v>580</v>
      </c>
      <c r="B258" s="886" t="s">
        <v>579</v>
      </c>
      <c r="C258" s="1459">
        <v>0.4</v>
      </c>
      <c r="D258" s="237" t="s">
        <v>739</v>
      </c>
      <c r="E258" s="886" t="s">
        <v>738</v>
      </c>
      <c r="F258" s="237">
        <v>0.09</v>
      </c>
      <c r="G258" s="886" t="s">
        <v>737</v>
      </c>
      <c r="H258" s="886" t="s">
        <v>736</v>
      </c>
      <c r="I258" s="237">
        <v>0.01</v>
      </c>
      <c r="J258" s="1460">
        <v>0.5</v>
      </c>
      <c r="K258" s="237">
        <v>0.4</v>
      </c>
      <c r="L258" s="237" t="s">
        <v>739</v>
      </c>
      <c r="M258" s="886" t="s">
        <v>738</v>
      </c>
      <c r="N258" s="237">
        <v>0.09</v>
      </c>
      <c r="O258" s="886" t="s">
        <v>737</v>
      </c>
      <c r="P258" s="886" t="s">
        <v>736</v>
      </c>
      <c r="Q258" s="237">
        <v>0.01</v>
      </c>
      <c r="R258" s="237">
        <v>0.5</v>
      </c>
      <c r="S258" s="887">
        <v>0.4</v>
      </c>
      <c r="T258" s="886" t="s">
        <v>739</v>
      </c>
      <c r="U258" s="886" t="s">
        <v>738</v>
      </c>
      <c r="V258" s="888">
        <v>0.09</v>
      </c>
      <c r="W258" s="886" t="s">
        <v>737</v>
      </c>
      <c r="X258" s="886" t="s">
        <v>736</v>
      </c>
      <c r="Y258" s="888">
        <v>0.01</v>
      </c>
      <c r="Z258" s="889">
        <v>0.5</v>
      </c>
      <c r="AA258" s="887">
        <v>0.4</v>
      </c>
      <c r="AB258" s="886" t="s">
        <v>739</v>
      </c>
      <c r="AC258" s="886" t="s">
        <v>738</v>
      </c>
      <c r="AD258" s="888">
        <v>0.09</v>
      </c>
      <c r="AE258" s="886" t="s">
        <v>737</v>
      </c>
      <c r="AF258" s="886" t="s">
        <v>736</v>
      </c>
      <c r="AG258" s="888">
        <v>0.01</v>
      </c>
      <c r="AH258" s="889">
        <v>0.5</v>
      </c>
      <c r="AI258" s="887">
        <v>0.4</v>
      </c>
      <c r="AJ258" s="886" t="s">
        <v>739</v>
      </c>
      <c r="AK258" s="886" t="s">
        <v>738</v>
      </c>
      <c r="AL258" s="888">
        <v>0.09</v>
      </c>
      <c r="AM258" s="886" t="s">
        <v>737</v>
      </c>
      <c r="AN258" s="886" t="s">
        <v>736</v>
      </c>
      <c r="AO258" s="888">
        <v>0.01</v>
      </c>
      <c r="AP258" s="889">
        <v>0.5</v>
      </c>
      <c r="AQ258" s="887">
        <v>0.4</v>
      </c>
      <c r="AR258" s="718" t="s">
        <v>739</v>
      </c>
      <c r="AS258" s="891" t="s">
        <v>738</v>
      </c>
      <c r="AT258" s="888">
        <v>0.09</v>
      </c>
      <c r="AU258" s="891" t="s">
        <v>737</v>
      </c>
      <c r="AV258" s="891" t="s">
        <v>736</v>
      </c>
      <c r="AW258" s="888">
        <v>0.01</v>
      </c>
      <c r="AX258" s="889">
        <v>0.5</v>
      </c>
      <c r="AY258" s="893">
        <v>0.4</v>
      </c>
      <c r="AZ258" s="894" t="s">
        <v>739</v>
      </c>
      <c r="BA258" s="894" t="s">
        <v>738</v>
      </c>
      <c r="BB258" s="893">
        <v>0.59</v>
      </c>
      <c r="BC258" s="894" t="s">
        <v>737</v>
      </c>
      <c r="BD258" s="894" t="s">
        <v>736</v>
      </c>
      <c r="BE258" s="893">
        <v>0.01</v>
      </c>
      <c r="BF258" s="1159">
        <f t="shared" si="12"/>
        <v>1</v>
      </c>
      <c r="BG258" s="1158"/>
      <c r="BH258" s="888">
        <v>0.4</v>
      </c>
      <c r="BI258" s="237" t="s">
        <v>739</v>
      </c>
      <c r="BJ258" s="197" t="s">
        <v>738</v>
      </c>
      <c r="BK258" s="888">
        <v>0.09</v>
      </c>
      <c r="BL258" s="237" t="s">
        <v>737</v>
      </c>
      <c r="BM258" s="886" t="s">
        <v>736</v>
      </c>
      <c r="BN258" s="888">
        <v>0.01</v>
      </c>
      <c r="BO258" s="1163">
        <f t="shared" si="13"/>
        <v>0.5</v>
      </c>
      <c r="BP258" s="888">
        <v>0.4</v>
      </c>
      <c r="BQ258" s="237" t="s">
        <v>739</v>
      </c>
      <c r="BR258" s="197" t="s">
        <v>738</v>
      </c>
      <c r="BS258" s="888">
        <v>0.09</v>
      </c>
      <c r="BT258" s="237" t="s">
        <v>737</v>
      </c>
      <c r="BU258" s="886" t="s">
        <v>736</v>
      </c>
      <c r="BV258" s="888">
        <v>0.01</v>
      </c>
      <c r="BW258" s="1163">
        <f t="shared" si="14"/>
        <v>0.5</v>
      </c>
      <c r="BX258" s="206"/>
      <c r="BY258" s="1235" t="str">
        <f>IF(VLOOKUP($A258,'EZ list'!$B$4:$H$460,4,FALSE)="","","Yes")</f>
        <v/>
      </c>
      <c r="BZ258" s="1236" t="s">
        <v>913</v>
      </c>
      <c r="CA258" s="1229">
        <v>0.65300000000000002</v>
      </c>
      <c r="CB258" s="1205" t="s">
        <v>1006</v>
      </c>
      <c r="CC258" s="1205" t="s">
        <v>739</v>
      </c>
      <c r="CD258" s="1205" t="s">
        <v>738</v>
      </c>
      <c r="CE258" s="1205">
        <v>0.59</v>
      </c>
      <c r="CF258" s="1205" t="s">
        <v>737</v>
      </c>
      <c r="CG258" s="1205" t="s">
        <v>736</v>
      </c>
      <c r="CH258" s="1205">
        <v>0.01</v>
      </c>
      <c r="CI258" s="1161"/>
    </row>
    <row r="259" spans="1:87" s="197" customFormat="1" ht="15.75" customHeight="1" x14ac:dyDescent="0.25">
      <c r="A259" s="886" t="s">
        <v>582</v>
      </c>
      <c r="B259" s="886" t="s">
        <v>581</v>
      </c>
      <c r="C259" s="1459">
        <v>0.4</v>
      </c>
      <c r="D259" s="237" t="s">
        <v>716</v>
      </c>
      <c r="E259" s="886" t="s">
        <v>715</v>
      </c>
      <c r="F259" s="237">
        <v>0.1</v>
      </c>
      <c r="G259" s="886" t="s">
        <v>666</v>
      </c>
      <c r="H259" s="886" t="s">
        <v>678</v>
      </c>
      <c r="I259" s="237">
        <v>0</v>
      </c>
      <c r="J259" s="1460">
        <v>0.5</v>
      </c>
      <c r="K259" s="237">
        <v>0.4</v>
      </c>
      <c r="L259" s="237" t="s">
        <v>716</v>
      </c>
      <c r="M259" s="886" t="s">
        <v>715</v>
      </c>
      <c r="N259" s="237">
        <v>0.1</v>
      </c>
      <c r="O259" s="886" t="s">
        <v>666</v>
      </c>
      <c r="P259" s="886" t="s">
        <v>678</v>
      </c>
      <c r="Q259" s="237">
        <v>0</v>
      </c>
      <c r="R259" s="237">
        <v>0.5</v>
      </c>
      <c r="S259" s="887">
        <v>0.4</v>
      </c>
      <c r="T259" s="886" t="s">
        <v>716</v>
      </c>
      <c r="U259" s="886" t="s">
        <v>715</v>
      </c>
      <c r="V259" s="888">
        <v>0.1</v>
      </c>
      <c r="W259" s="886" t="s">
        <v>666</v>
      </c>
      <c r="X259" s="886" t="s">
        <v>678</v>
      </c>
      <c r="Y259" s="888">
        <v>0</v>
      </c>
      <c r="Z259" s="889">
        <v>0.5</v>
      </c>
      <c r="AA259" s="887">
        <v>0.4</v>
      </c>
      <c r="AB259" s="886" t="s">
        <v>716</v>
      </c>
      <c r="AC259" s="886" t="s">
        <v>715</v>
      </c>
      <c r="AD259" s="888">
        <v>0.1</v>
      </c>
      <c r="AE259" s="886" t="s">
        <v>666</v>
      </c>
      <c r="AF259" s="886" t="s">
        <v>678</v>
      </c>
      <c r="AG259" s="888">
        <v>0</v>
      </c>
      <c r="AH259" s="889">
        <v>0.5</v>
      </c>
      <c r="AI259" s="887">
        <v>0.4</v>
      </c>
      <c r="AJ259" s="886" t="s">
        <v>716</v>
      </c>
      <c r="AK259" s="886" t="s">
        <v>715</v>
      </c>
      <c r="AL259" s="888">
        <v>0.1</v>
      </c>
      <c r="AM259" s="886" t="s">
        <v>666</v>
      </c>
      <c r="AN259" s="886" t="s">
        <v>678</v>
      </c>
      <c r="AO259" s="888">
        <v>0</v>
      </c>
      <c r="AP259" s="889">
        <v>0.5</v>
      </c>
      <c r="AQ259" s="887">
        <v>0.35</v>
      </c>
      <c r="AR259" s="718" t="s">
        <v>716</v>
      </c>
      <c r="AS259" s="891" t="s">
        <v>715</v>
      </c>
      <c r="AT259" s="888">
        <v>0.4</v>
      </c>
      <c r="AU259" s="891" t="s">
        <v>666</v>
      </c>
      <c r="AV259" s="891" t="s">
        <v>678</v>
      </c>
      <c r="AW259" s="888">
        <v>0</v>
      </c>
      <c r="AX259" s="889">
        <v>0.75</v>
      </c>
      <c r="AY259" s="893">
        <v>0.4</v>
      </c>
      <c r="AZ259" s="894" t="s">
        <v>716</v>
      </c>
      <c r="BA259" s="894" t="s">
        <v>715</v>
      </c>
      <c r="BB259" s="893">
        <v>0.1</v>
      </c>
      <c r="BC259" s="894" t="s">
        <v>666</v>
      </c>
      <c r="BD259" s="894" t="s">
        <v>678</v>
      </c>
      <c r="BE259" s="893">
        <v>0</v>
      </c>
      <c r="BF259" s="1159">
        <f t="shared" si="12"/>
        <v>0.5</v>
      </c>
      <c r="BG259" s="1158"/>
      <c r="BH259" s="888">
        <v>0.4</v>
      </c>
      <c r="BI259" s="237" t="s">
        <v>716</v>
      </c>
      <c r="BJ259" s="197" t="s">
        <v>715</v>
      </c>
      <c r="BK259" s="888">
        <v>0.1</v>
      </c>
      <c r="BL259" s="237" t="s">
        <v>666</v>
      </c>
      <c r="BM259" s="886" t="s">
        <v>678</v>
      </c>
      <c r="BN259" s="888">
        <v>0</v>
      </c>
      <c r="BO259" s="1163">
        <f t="shared" si="13"/>
        <v>0.5</v>
      </c>
      <c r="BP259" s="888">
        <v>0.4</v>
      </c>
      <c r="BQ259" s="237" t="s">
        <v>716</v>
      </c>
      <c r="BR259" s="197" t="s">
        <v>715</v>
      </c>
      <c r="BS259" s="888">
        <v>0.1</v>
      </c>
      <c r="BT259" s="237" t="s">
        <v>666</v>
      </c>
      <c r="BU259" s="886" t="s">
        <v>678</v>
      </c>
      <c r="BV259" s="888">
        <v>0</v>
      </c>
      <c r="BW259" s="1163">
        <f t="shared" si="14"/>
        <v>0.5</v>
      </c>
      <c r="BX259" s="206"/>
      <c r="BY259" s="1235" t="str">
        <f>IF(VLOOKUP($A259,'EZ list'!$B$4:$H$460,4,FALSE)="","","Yes")</f>
        <v/>
      </c>
      <c r="BZ259" s="1236" t="s">
        <v>913</v>
      </c>
      <c r="CA259" s="1229">
        <v>0.76500000000000001</v>
      </c>
      <c r="CB259" s="1205" t="s">
        <v>1006</v>
      </c>
      <c r="CC259" s="1205" t="s">
        <v>716</v>
      </c>
      <c r="CD259" s="1205" t="s">
        <v>715</v>
      </c>
      <c r="CE259" s="1205">
        <v>0.6</v>
      </c>
      <c r="CF259" s="1205" t="s">
        <v>666</v>
      </c>
      <c r="CG259" s="1205" t="s">
        <v>678</v>
      </c>
      <c r="CH259" s="1205">
        <v>0</v>
      </c>
      <c r="CI259" s="1161"/>
    </row>
    <row r="260" spans="1:87" s="197" customFormat="1" ht="15.75" customHeight="1" x14ac:dyDescent="0.25">
      <c r="A260" s="886" t="s">
        <v>584</v>
      </c>
      <c r="B260" s="886" t="s">
        <v>742</v>
      </c>
      <c r="C260" s="1459">
        <v>0.49</v>
      </c>
      <c r="D260" s="237" t="s">
        <v>666</v>
      </c>
      <c r="E260" s="886" t="s">
        <v>665</v>
      </c>
      <c r="F260" s="237">
        <v>0</v>
      </c>
      <c r="G260" s="886" t="s">
        <v>733</v>
      </c>
      <c r="H260" s="886" t="s">
        <v>1269</v>
      </c>
      <c r="I260" s="237">
        <v>0.01</v>
      </c>
      <c r="J260" s="1460">
        <v>0.5</v>
      </c>
      <c r="K260" s="237">
        <v>0.49</v>
      </c>
      <c r="L260" s="237" t="s">
        <v>666</v>
      </c>
      <c r="M260" s="886" t="s">
        <v>665</v>
      </c>
      <c r="N260" s="237">
        <v>0</v>
      </c>
      <c r="O260" s="886" t="s">
        <v>733</v>
      </c>
      <c r="P260" s="886" t="s">
        <v>1269</v>
      </c>
      <c r="Q260" s="237">
        <v>0.01</v>
      </c>
      <c r="R260" s="237">
        <v>0.5</v>
      </c>
      <c r="S260" s="887">
        <v>0.49</v>
      </c>
      <c r="T260" s="886" t="s">
        <v>666</v>
      </c>
      <c r="U260" s="886" t="s">
        <v>665</v>
      </c>
      <c r="V260" s="888">
        <v>0</v>
      </c>
      <c r="W260" s="886" t="s">
        <v>733</v>
      </c>
      <c r="X260" s="886" t="s">
        <v>1269</v>
      </c>
      <c r="Y260" s="888">
        <v>0.01</v>
      </c>
      <c r="Z260" s="889">
        <v>0.5</v>
      </c>
      <c r="AA260" s="887">
        <v>0.49</v>
      </c>
      <c r="AB260" s="886" t="s">
        <v>666</v>
      </c>
      <c r="AC260" s="886" t="s">
        <v>665</v>
      </c>
      <c r="AD260" s="888">
        <v>0</v>
      </c>
      <c r="AE260" s="886" t="s">
        <v>733</v>
      </c>
      <c r="AF260" s="886" t="s">
        <v>1269</v>
      </c>
      <c r="AG260" s="888">
        <v>0.01</v>
      </c>
      <c r="AH260" s="889">
        <v>0.5</v>
      </c>
      <c r="AI260" s="887">
        <v>0.49</v>
      </c>
      <c r="AJ260" s="886" t="s">
        <v>666</v>
      </c>
      <c r="AK260" s="886" t="s">
        <v>665</v>
      </c>
      <c r="AL260" s="888">
        <v>0</v>
      </c>
      <c r="AM260" s="886" t="s">
        <v>733</v>
      </c>
      <c r="AN260" s="886" t="s">
        <v>1269</v>
      </c>
      <c r="AO260" s="888">
        <v>0.01</v>
      </c>
      <c r="AP260" s="889">
        <v>0.5</v>
      </c>
      <c r="AQ260" s="887">
        <v>0.49</v>
      </c>
      <c r="AR260" s="718" t="s">
        <v>666</v>
      </c>
      <c r="AS260" s="891" t="s">
        <v>665</v>
      </c>
      <c r="AT260" s="888">
        <v>0</v>
      </c>
      <c r="AU260" s="891" t="s">
        <v>733</v>
      </c>
      <c r="AV260" s="891" t="s">
        <v>1269</v>
      </c>
      <c r="AW260" s="888">
        <v>0.01</v>
      </c>
      <c r="AX260" s="889">
        <v>0.5</v>
      </c>
      <c r="AY260" s="893">
        <v>0.49</v>
      </c>
      <c r="AZ260" s="894" t="s">
        <v>666</v>
      </c>
      <c r="BA260" s="894" t="s">
        <v>665</v>
      </c>
      <c r="BB260" s="893">
        <v>0</v>
      </c>
      <c r="BC260" s="894" t="s">
        <v>733</v>
      </c>
      <c r="BD260" s="894" t="s">
        <v>732</v>
      </c>
      <c r="BE260" s="893">
        <v>0.01</v>
      </c>
      <c r="BF260" s="1159">
        <f t="shared" si="12"/>
        <v>0.5</v>
      </c>
      <c r="BG260" s="1158"/>
      <c r="BH260" s="888">
        <v>0.49</v>
      </c>
      <c r="BI260" s="237" t="s">
        <v>666</v>
      </c>
      <c r="BJ260" s="197" t="s">
        <v>665</v>
      </c>
      <c r="BK260" s="888">
        <v>0</v>
      </c>
      <c r="BL260" s="237" t="s">
        <v>733</v>
      </c>
      <c r="BM260" s="886" t="s">
        <v>732</v>
      </c>
      <c r="BN260" s="888">
        <v>0.01</v>
      </c>
      <c r="BO260" s="1163">
        <f t="shared" si="13"/>
        <v>0.5</v>
      </c>
      <c r="BP260" s="888">
        <v>0.49</v>
      </c>
      <c r="BQ260" s="237" t="s">
        <v>666</v>
      </c>
      <c r="BR260" s="197" t="s">
        <v>665</v>
      </c>
      <c r="BS260" s="888">
        <v>0</v>
      </c>
      <c r="BT260" s="237" t="s">
        <v>733</v>
      </c>
      <c r="BU260" s="886" t="s">
        <v>732</v>
      </c>
      <c r="BV260" s="888">
        <v>0.01</v>
      </c>
      <c r="BW260" s="1163">
        <f t="shared" si="14"/>
        <v>0.5</v>
      </c>
      <c r="BX260" s="206"/>
      <c r="BY260" s="1235" t="str">
        <f>IF(VLOOKUP($A260,'EZ list'!$B$4:$H$460,4,FALSE)="","","Yes")</f>
        <v>Yes</v>
      </c>
      <c r="BZ260" s="1236" t="s">
        <v>914</v>
      </c>
      <c r="CA260" s="1229">
        <v>0.70699999999999996</v>
      </c>
      <c r="CB260" s="1205" t="s">
        <v>1006</v>
      </c>
      <c r="CC260" s="1205" t="s">
        <v>666</v>
      </c>
      <c r="CD260" s="1205" t="s">
        <v>665</v>
      </c>
      <c r="CE260" s="1205">
        <v>0</v>
      </c>
      <c r="CF260" s="1205" t="s">
        <v>733</v>
      </c>
      <c r="CG260" s="1205" t="s">
        <v>732</v>
      </c>
      <c r="CH260" s="1205">
        <v>0.01</v>
      </c>
      <c r="CI260" s="1161"/>
    </row>
    <row r="261" spans="1:87" s="197" customFormat="1" ht="15.75" customHeight="1" x14ac:dyDescent="0.25">
      <c r="A261" s="886" t="s">
        <v>586</v>
      </c>
      <c r="B261" s="886" t="s">
        <v>741</v>
      </c>
      <c r="C261" s="1459">
        <v>0.4</v>
      </c>
      <c r="D261" s="237" t="s">
        <v>739</v>
      </c>
      <c r="E261" s="886" t="s">
        <v>738</v>
      </c>
      <c r="F261" s="237">
        <v>0.09</v>
      </c>
      <c r="G261" s="886" t="s">
        <v>737</v>
      </c>
      <c r="H261" s="886" t="s">
        <v>736</v>
      </c>
      <c r="I261" s="237">
        <v>0.01</v>
      </c>
      <c r="J261" s="1460">
        <v>0.5</v>
      </c>
      <c r="K261" s="237">
        <v>0.4</v>
      </c>
      <c r="L261" s="237" t="s">
        <v>739</v>
      </c>
      <c r="M261" s="886" t="s">
        <v>738</v>
      </c>
      <c r="N261" s="237">
        <v>0.09</v>
      </c>
      <c r="O261" s="886" t="s">
        <v>737</v>
      </c>
      <c r="P261" s="886" t="s">
        <v>736</v>
      </c>
      <c r="Q261" s="237">
        <v>0.01</v>
      </c>
      <c r="R261" s="237">
        <v>0.5</v>
      </c>
      <c r="S261" s="887">
        <v>0.4</v>
      </c>
      <c r="T261" s="886" t="s">
        <v>739</v>
      </c>
      <c r="U261" s="886" t="s">
        <v>738</v>
      </c>
      <c r="V261" s="888">
        <v>0.09</v>
      </c>
      <c r="W261" s="886" t="s">
        <v>737</v>
      </c>
      <c r="X261" s="886" t="s">
        <v>736</v>
      </c>
      <c r="Y261" s="888">
        <v>0.01</v>
      </c>
      <c r="Z261" s="889">
        <v>0.5</v>
      </c>
      <c r="AA261" s="887">
        <v>0.4</v>
      </c>
      <c r="AB261" s="886" t="s">
        <v>739</v>
      </c>
      <c r="AC261" s="886" t="s">
        <v>738</v>
      </c>
      <c r="AD261" s="888">
        <v>0.09</v>
      </c>
      <c r="AE261" s="886" t="s">
        <v>737</v>
      </c>
      <c r="AF261" s="886" t="s">
        <v>736</v>
      </c>
      <c r="AG261" s="888">
        <v>0.01</v>
      </c>
      <c r="AH261" s="889">
        <v>0.5</v>
      </c>
      <c r="AI261" s="887">
        <v>0.4</v>
      </c>
      <c r="AJ261" s="886" t="s">
        <v>739</v>
      </c>
      <c r="AK261" s="886" t="s">
        <v>738</v>
      </c>
      <c r="AL261" s="888">
        <v>0.09</v>
      </c>
      <c r="AM261" s="886" t="s">
        <v>737</v>
      </c>
      <c r="AN261" s="886" t="s">
        <v>736</v>
      </c>
      <c r="AO261" s="888">
        <v>0.01</v>
      </c>
      <c r="AP261" s="889">
        <v>0.5</v>
      </c>
      <c r="AQ261" s="887">
        <v>0.4</v>
      </c>
      <c r="AR261" s="718" t="s">
        <v>739</v>
      </c>
      <c r="AS261" s="891" t="s">
        <v>738</v>
      </c>
      <c r="AT261" s="888">
        <v>0.09</v>
      </c>
      <c r="AU261" s="891" t="s">
        <v>737</v>
      </c>
      <c r="AV261" s="891" t="s">
        <v>736</v>
      </c>
      <c r="AW261" s="888">
        <v>0.01</v>
      </c>
      <c r="AX261" s="889">
        <v>0.5</v>
      </c>
      <c r="AY261" s="893">
        <v>0.4</v>
      </c>
      <c r="AZ261" s="894" t="s">
        <v>739</v>
      </c>
      <c r="BA261" s="894" t="s">
        <v>738</v>
      </c>
      <c r="BB261" s="893">
        <v>0.59</v>
      </c>
      <c r="BC261" s="894" t="s">
        <v>737</v>
      </c>
      <c r="BD261" s="894" t="s">
        <v>736</v>
      </c>
      <c r="BE261" s="893">
        <v>0.01</v>
      </c>
      <c r="BF261" s="1159">
        <f t="shared" si="12"/>
        <v>1</v>
      </c>
      <c r="BG261" s="1158"/>
      <c r="BH261" s="888">
        <v>0.4</v>
      </c>
      <c r="BI261" s="237" t="s">
        <v>739</v>
      </c>
      <c r="BJ261" s="197" t="s">
        <v>738</v>
      </c>
      <c r="BK261" s="888">
        <v>0.09</v>
      </c>
      <c r="BL261" s="237" t="s">
        <v>737</v>
      </c>
      <c r="BM261" s="886" t="s">
        <v>736</v>
      </c>
      <c r="BN261" s="888">
        <v>0.01</v>
      </c>
      <c r="BO261" s="1163">
        <f t="shared" si="13"/>
        <v>0.5</v>
      </c>
      <c r="BP261" s="888">
        <v>0.4</v>
      </c>
      <c r="BQ261" s="237" t="s">
        <v>739</v>
      </c>
      <c r="BR261" s="197" t="s">
        <v>738</v>
      </c>
      <c r="BS261" s="888">
        <v>0.09</v>
      </c>
      <c r="BT261" s="237" t="s">
        <v>737</v>
      </c>
      <c r="BU261" s="886" t="s">
        <v>736</v>
      </c>
      <c r="BV261" s="888">
        <v>0.01</v>
      </c>
      <c r="BW261" s="1163">
        <f t="shared" si="14"/>
        <v>0.5</v>
      </c>
      <c r="BX261" s="206"/>
      <c r="BY261" s="1235" t="str">
        <f>IF(VLOOKUP($A261,'EZ list'!$B$4:$H$460,4,FALSE)="","","Yes")</f>
        <v>Yes</v>
      </c>
      <c r="BZ261" s="1236" t="s">
        <v>913</v>
      </c>
      <c r="CA261" s="1229">
        <v>0.70599999999999996</v>
      </c>
      <c r="CB261" s="1205" t="s">
        <v>1006</v>
      </c>
      <c r="CC261" s="1205" t="s">
        <v>739</v>
      </c>
      <c r="CD261" s="1205" t="s">
        <v>738</v>
      </c>
      <c r="CE261" s="1205">
        <v>0.59</v>
      </c>
      <c r="CF261" s="1205" t="s">
        <v>737</v>
      </c>
      <c r="CG261" s="1205" t="s">
        <v>736</v>
      </c>
      <c r="CH261" s="1205">
        <v>0.01</v>
      </c>
      <c r="CI261" s="1161"/>
    </row>
    <row r="262" spans="1:87" s="197" customFormat="1" ht="15.75" customHeight="1" x14ac:dyDescent="0.25">
      <c r="A262" s="886" t="s">
        <v>588</v>
      </c>
      <c r="B262" s="886" t="s">
        <v>740</v>
      </c>
      <c r="C262" s="1459">
        <v>0.49</v>
      </c>
      <c r="D262" s="237" t="s">
        <v>666</v>
      </c>
      <c r="E262" s="886" t="s">
        <v>665</v>
      </c>
      <c r="F262" s="237">
        <v>0</v>
      </c>
      <c r="G262" s="886" t="s">
        <v>706</v>
      </c>
      <c r="H262" s="886" t="s">
        <v>705</v>
      </c>
      <c r="I262" s="237">
        <v>0.01</v>
      </c>
      <c r="J262" s="1460">
        <v>0.5</v>
      </c>
      <c r="K262" s="237">
        <v>0.49</v>
      </c>
      <c r="L262" s="237" t="s">
        <v>666</v>
      </c>
      <c r="M262" s="886" t="s">
        <v>665</v>
      </c>
      <c r="N262" s="237">
        <v>0</v>
      </c>
      <c r="O262" s="886" t="s">
        <v>706</v>
      </c>
      <c r="P262" s="886" t="s">
        <v>705</v>
      </c>
      <c r="Q262" s="237">
        <v>0.01</v>
      </c>
      <c r="R262" s="237">
        <v>0.5</v>
      </c>
      <c r="S262" s="887">
        <v>0.49</v>
      </c>
      <c r="T262" s="886" t="s">
        <v>666</v>
      </c>
      <c r="U262" s="886" t="s">
        <v>665</v>
      </c>
      <c r="V262" s="888">
        <v>0</v>
      </c>
      <c r="W262" s="886" t="s">
        <v>706</v>
      </c>
      <c r="X262" s="886" t="s">
        <v>705</v>
      </c>
      <c r="Y262" s="888">
        <v>0.01</v>
      </c>
      <c r="Z262" s="889">
        <v>0.5</v>
      </c>
      <c r="AA262" s="887">
        <v>0.49</v>
      </c>
      <c r="AB262" s="886" t="s">
        <v>666</v>
      </c>
      <c r="AC262" s="886" t="s">
        <v>665</v>
      </c>
      <c r="AD262" s="888">
        <v>0</v>
      </c>
      <c r="AE262" s="886" t="s">
        <v>706</v>
      </c>
      <c r="AF262" s="886" t="s">
        <v>705</v>
      </c>
      <c r="AG262" s="888">
        <v>0.01</v>
      </c>
      <c r="AH262" s="889">
        <v>0.5</v>
      </c>
      <c r="AI262" s="887">
        <v>0.49</v>
      </c>
      <c r="AJ262" s="886" t="s">
        <v>666</v>
      </c>
      <c r="AK262" s="886" t="s">
        <v>665</v>
      </c>
      <c r="AL262" s="888">
        <v>0</v>
      </c>
      <c r="AM262" s="886" t="s">
        <v>706</v>
      </c>
      <c r="AN262" s="886" t="s">
        <v>705</v>
      </c>
      <c r="AO262" s="888">
        <v>0.01</v>
      </c>
      <c r="AP262" s="889">
        <v>0.5</v>
      </c>
      <c r="AQ262" s="887">
        <v>0.49</v>
      </c>
      <c r="AR262" s="718" t="s">
        <v>666</v>
      </c>
      <c r="AS262" s="891" t="s">
        <v>665</v>
      </c>
      <c r="AT262" s="888">
        <v>0</v>
      </c>
      <c r="AU262" s="891" t="s">
        <v>706</v>
      </c>
      <c r="AV262" s="891" t="s">
        <v>705</v>
      </c>
      <c r="AW262" s="888">
        <v>0.01</v>
      </c>
      <c r="AX262" s="889">
        <v>0.5</v>
      </c>
      <c r="AY262" s="893">
        <v>0.99</v>
      </c>
      <c r="AZ262" s="894" t="s">
        <v>666</v>
      </c>
      <c r="BA262" s="894" t="s">
        <v>665</v>
      </c>
      <c r="BB262" s="893">
        <v>0</v>
      </c>
      <c r="BC262" s="894" t="s">
        <v>706</v>
      </c>
      <c r="BD262" s="894" t="s">
        <v>705</v>
      </c>
      <c r="BE262" s="893">
        <v>0.01</v>
      </c>
      <c r="BF262" s="1159">
        <f t="shared" si="12"/>
        <v>1</v>
      </c>
      <c r="BG262" s="1158"/>
      <c r="BH262" s="888">
        <v>0.49</v>
      </c>
      <c r="BI262" s="237" t="s">
        <v>666</v>
      </c>
      <c r="BJ262" s="197" t="s">
        <v>665</v>
      </c>
      <c r="BK262" s="888">
        <v>0</v>
      </c>
      <c r="BL262" s="237" t="s">
        <v>706</v>
      </c>
      <c r="BM262" s="886" t="s">
        <v>705</v>
      </c>
      <c r="BN262" s="888">
        <v>0.01</v>
      </c>
      <c r="BO262" s="1163">
        <f t="shared" si="13"/>
        <v>0.5</v>
      </c>
      <c r="BP262" s="888">
        <v>0.49</v>
      </c>
      <c r="BQ262" s="237" t="s">
        <v>666</v>
      </c>
      <c r="BR262" s="197" t="s">
        <v>665</v>
      </c>
      <c r="BS262" s="888">
        <v>0</v>
      </c>
      <c r="BT262" s="237" t="s">
        <v>706</v>
      </c>
      <c r="BU262" s="886" t="s">
        <v>705</v>
      </c>
      <c r="BV262" s="888">
        <v>0.01</v>
      </c>
      <c r="BW262" s="1163">
        <f t="shared" si="14"/>
        <v>0.5</v>
      </c>
      <c r="BX262" s="206"/>
      <c r="BY262" s="1235" t="str">
        <f>IF(VLOOKUP($A262,'EZ list'!$B$4:$H$460,4,FALSE)="","","Yes")</f>
        <v/>
      </c>
      <c r="BZ262" s="1236" t="s">
        <v>914</v>
      </c>
      <c r="CA262" s="1229">
        <v>0.66</v>
      </c>
      <c r="CB262" s="1205" t="s">
        <v>1006</v>
      </c>
      <c r="CC262" s="1205" t="s">
        <v>666</v>
      </c>
      <c r="CD262" s="1205" t="s">
        <v>665</v>
      </c>
      <c r="CE262" s="1205">
        <v>0</v>
      </c>
      <c r="CF262" s="1205" t="s">
        <v>706</v>
      </c>
      <c r="CG262" s="1205" t="s">
        <v>705</v>
      </c>
      <c r="CH262" s="1205">
        <v>0.01</v>
      </c>
      <c r="CI262" s="1161"/>
    </row>
    <row r="263" spans="1:87" s="197" customFormat="1" ht="15.75" customHeight="1" x14ac:dyDescent="0.25">
      <c r="A263" s="886" t="s">
        <v>590</v>
      </c>
      <c r="B263" s="886" t="s">
        <v>589</v>
      </c>
      <c r="C263" s="1459">
        <v>0.4</v>
      </c>
      <c r="D263" s="237" t="s">
        <v>713</v>
      </c>
      <c r="E263" s="886" t="s">
        <v>712</v>
      </c>
      <c r="F263" s="237">
        <v>0.09</v>
      </c>
      <c r="G263" s="886" t="s">
        <v>706</v>
      </c>
      <c r="H263" s="886" t="s">
        <v>705</v>
      </c>
      <c r="I263" s="237">
        <v>0.01</v>
      </c>
      <c r="J263" s="1460">
        <v>0.5</v>
      </c>
      <c r="K263" s="237">
        <v>0.4</v>
      </c>
      <c r="L263" s="237" t="s">
        <v>713</v>
      </c>
      <c r="M263" s="886" t="s">
        <v>712</v>
      </c>
      <c r="N263" s="237">
        <v>0.09</v>
      </c>
      <c r="O263" s="886" t="s">
        <v>706</v>
      </c>
      <c r="P263" s="886" t="s">
        <v>705</v>
      </c>
      <c r="Q263" s="237">
        <v>0.01</v>
      </c>
      <c r="R263" s="237">
        <v>0.5</v>
      </c>
      <c r="S263" s="887">
        <v>0.4</v>
      </c>
      <c r="T263" s="886" t="s">
        <v>713</v>
      </c>
      <c r="U263" s="886" t="s">
        <v>712</v>
      </c>
      <c r="V263" s="888">
        <v>0.09</v>
      </c>
      <c r="W263" s="886" t="s">
        <v>706</v>
      </c>
      <c r="X263" s="886" t="s">
        <v>705</v>
      </c>
      <c r="Y263" s="888">
        <v>0.01</v>
      </c>
      <c r="Z263" s="889">
        <v>0.5</v>
      </c>
      <c r="AA263" s="887">
        <v>0.4</v>
      </c>
      <c r="AB263" s="886" t="s">
        <v>713</v>
      </c>
      <c r="AC263" s="886" t="s">
        <v>712</v>
      </c>
      <c r="AD263" s="888">
        <v>0.09</v>
      </c>
      <c r="AE263" s="886" t="s">
        <v>706</v>
      </c>
      <c r="AF263" s="886" t="s">
        <v>705</v>
      </c>
      <c r="AG263" s="888">
        <v>0.01</v>
      </c>
      <c r="AH263" s="889">
        <v>0.5</v>
      </c>
      <c r="AI263" s="887">
        <v>0.4</v>
      </c>
      <c r="AJ263" s="886" t="s">
        <v>713</v>
      </c>
      <c r="AK263" s="886" t="s">
        <v>712</v>
      </c>
      <c r="AL263" s="888">
        <v>0.09</v>
      </c>
      <c r="AM263" s="886" t="s">
        <v>706</v>
      </c>
      <c r="AN263" s="886" t="s">
        <v>705</v>
      </c>
      <c r="AO263" s="888">
        <v>0.01</v>
      </c>
      <c r="AP263" s="889">
        <v>0.5</v>
      </c>
      <c r="AQ263" s="887">
        <v>0.4</v>
      </c>
      <c r="AR263" s="718" t="s">
        <v>713</v>
      </c>
      <c r="AS263" s="891" t="s">
        <v>712</v>
      </c>
      <c r="AT263" s="888">
        <v>0.09</v>
      </c>
      <c r="AU263" s="891" t="s">
        <v>706</v>
      </c>
      <c r="AV263" s="891" t="s">
        <v>705</v>
      </c>
      <c r="AW263" s="888">
        <v>0.01</v>
      </c>
      <c r="AX263" s="889">
        <v>0.5</v>
      </c>
      <c r="AY263" s="893">
        <v>0.4</v>
      </c>
      <c r="AZ263" s="894" t="s">
        <v>713</v>
      </c>
      <c r="BA263" s="894" t="s">
        <v>712</v>
      </c>
      <c r="BB263" s="893">
        <v>0.59</v>
      </c>
      <c r="BC263" s="894" t="s">
        <v>706</v>
      </c>
      <c r="BD263" s="894" t="s">
        <v>705</v>
      </c>
      <c r="BE263" s="893">
        <v>0.01</v>
      </c>
      <c r="BF263" s="1159">
        <f t="shared" si="12"/>
        <v>1</v>
      </c>
      <c r="BG263" s="1158"/>
      <c r="BH263" s="888">
        <v>0.4</v>
      </c>
      <c r="BI263" s="237" t="s">
        <v>713</v>
      </c>
      <c r="BJ263" s="197" t="s">
        <v>712</v>
      </c>
      <c r="BK263" s="888">
        <v>0.09</v>
      </c>
      <c r="BL263" s="237" t="s">
        <v>706</v>
      </c>
      <c r="BM263" s="886" t="s">
        <v>705</v>
      </c>
      <c r="BN263" s="888">
        <v>0.01</v>
      </c>
      <c r="BO263" s="1163">
        <f t="shared" si="13"/>
        <v>0.5</v>
      </c>
      <c r="BP263" s="888">
        <v>0.4</v>
      </c>
      <c r="BQ263" s="237" t="s">
        <v>713</v>
      </c>
      <c r="BR263" s="197" t="s">
        <v>712</v>
      </c>
      <c r="BS263" s="888">
        <v>0.09</v>
      </c>
      <c r="BT263" s="237" t="s">
        <v>706</v>
      </c>
      <c r="BU263" s="886" t="s">
        <v>705</v>
      </c>
      <c r="BV263" s="888">
        <v>0.01</v>
      </c>
      <c r="BW263" s="1163">
        <f t="shared" si="14"/>
        <v>0.5</v>
      </c>
      <c r="BX263" s="206"/>
      <c r="BY263" s="1235" t="str">
        <f>IF(VLOOKUP($A263,'EZ list'!$B$4:$H$460,4,FALSE)="","","Yes")</f>
        <v/>
      </c>
      <c r="BZ263" s="1236" t="s">
        <v>913</v>
      </c>
      <c r="CA263" s="1229">
        <v>0.625</v>
      </c>
      <c r="CB263" s="1205" t="s">
        <v>1006</v>
      </c>
      <c r="CC263" s="1205" t="s">
        <v>713</v>
      </c>
      <c r="CD263" s="1205" t="s">
        <v>712</v>
      </c>
      <c r="CE263" s="1205">
        <v>0.59</v>
      </c>
      <c r="CF263" s="1205" t="s">
        <v>706</v>
      </c>
      <c r="CG263" s="1205" t="s">
        <v>705</v>
      </c>
      <c r="CH263" s="1205">
        <v>0.01</v>
      </c>
      <c r="CI263" s="1161"/>
    </row>
    <row r="264" spans="1:87" s="197" customFormat="1" ht="15.75" customHeight="1" x14ac:dyDescent="0.25">
      <c r="A264" s="886" t="s">
        <v>592</v>
      </c>
      <c r="B264" s="886" t="s">
        <v>591</v>
      </c>
      <c r="C264" s="1459">
        <v>0.3</v>
      </c>
      <c r="D264" s="237" t="s">
        <v>704</v>
      </c>
      <c r="E264" s="886" t="s">
        <v>703</v>
      </c>
      <c r="F264" s="237">
        <v>0.37</v>
      </c>
      <c r="G264" s="886" t="s">
        <v>666</v>
      </c>
      <c r="H264" s="886" t="s">
        <v>666</v>
      </c>
      <c r="I264" s="237">
        <v>0</v>
      </c>
      <c r="J264" s="1460">
        <v>0.66999999999999993</v>
      </c>
      <c r="K264" s="237">
        <v>0.3</v>
      </c>
      <c r="L264" s="237" t="s">
        <v>704</v>
      </c>
      <c r="M264" s="886" t="s">
        <v>703</v>
      </c>
      <c r="N264" s="237">
        <v>0.37</v>
      </c>
      <c r="O264" s="886" t="s">
        <v>666</v>
      </c>
      <c r="P264" s="886" t="s">
        <v>666</v>
      </c>
      <c r="Q264" s="237">
        <v>0</v>
      </c>
      <c r="R264" s="237">
        <v>0.66999999999999993</v>
      </c>
      <c r="S264" s="887">
        <v>0.3</v>
      </c>
      <c r="T264" s="886" t="s">
        <v>704</v>
      </c>
      <c r="U264" s="886" t="s">
        <v>703</v>
      </c>
      <c r="V264" s="888">
        <v>0.37</v>
      </c>
      <c r="W264" s="886" t="s">
        <v>666</v>
      </c>
      <c r="X264" s="886" t="s">
        <v>666</v>
      </c>
      <c r="Y264" s="888">
        <v>0</v>
      </c>
      <c r="Z264" s="889">
        <v>0.66999999999999993</v>
      </c>
      <c r="AA264" s="887">
        <v>0.3</v>
      </c>
      <c r="AB264" s="886" t="s">
        <v>704</v>
      </c>
      <c r="AC264" s="886" t="s">
        <v>703</v>
      </c>
      <c r="AD264" s="888">
        <v>0.37</v>
      </c>
      <c r="AE264" s="886" t="s">
        <v>666</v>
      </c>
      <c r="AF264" s="886" t="s">
        <v>666</v>
      </c>
      <c r="AG264" s="888">
        <v>0</v>
      </c>
      <c r="AH264" s="889">
        <v>0.66999999999999993</v>
      </c>
      <c r="AI264" s="887">
        <v>0.3</v>
      </c>
      <c r="AJ264" s="886" t="s">
        <v>704</v>
      </c>
      <c r="AK264" s="886" t="s">
        <v>703</v>
      </c>
      <c r="AL264" s="888">
        <v>0.37</v>
      </c>
      <c r="AM264" s="886" t="s">
        <v>666</v>
      </c>
      <c r="AN264" s="886" t="s">
        <v>666</v>
      </c>
      <c r="AO264" s="888">
        <v>0</v>
      </c>
      <c r="AP264" s="889">
        <v>0.66999999999999993</v>
      </c>
      <c r="AQ264" s="887">
        <v>0.48</v>
      </c>
      <c r="AR264" s="718" t="s">
        <v>704</v>
      </c>
      <c r="AS264" s="891" t="s">
        <v>703</v>
      </c>
      <c r="AT264" s="888">
        <v>0.27</v>
      </c>
      <c r="AU264" s="891" t="s">
        <v>666</v>
      </c>
      <c r="AV264" s="891" t="s">
        <v>666</v>
      </c>
      <c r="AW264" s="888">
        <v>0</v>
      </c>
      <c r="AX264" s="889">
        <v>0.75</v>
      </c>
      <c r="AY264" s="893">
        <v>0.64</v>
      </c>
      <c r="AZ264" s="894" t="s">
        <v>704</v>
      </c>
      <c r="BA264" s="894" t="s">
        <v>703</v>
      </c>
      <c r="BB264" s="893">
        <v>0.36</v>
      </c>
      <c r="BC264" s="894" t="s">
        <v>666</v>
      </c>
      <c r="BD264" s="894" t="s">
        <v>666</v>
      </c>
      <c r="BE264" s="893">
        <v>0</v>
      </c>
      <c r="BF264" s="1159">
        <f t="shared" si="12"/>
        <v>1</v>
      </c>
      <c r="BG264" s="1158"/>
      <c r="BH264" s="888">
        <v>0.3</v>
      </c>
      <c r="BI264" s="237" t="s">
        <v>704</v>
      </c>
      <c r="BJ264" s="197" t="s">
        <v>703</v>
      </c>
      <c r="BK264" s="888">
        <v>0.37</v>
      </c>
      <c r="BL264" s="237" t="s">
        <v>666</v>
      </c>
      <c r="BM264" s="886" t="s">
        <v>666</v>
      </c>
      <c r="BN264" s="888">
        <v>0</v>
      </c>
      <c r="BO264" s="1163">
        <f t="shared" si="13"/>
        <v>0.66999999999999993</v>
      </c>
      <c r="BP264" s="888">
        <v>0.3</v>
      </c>
      <c r="BQ264" s="237" t="s">
        <v>704</v>
      </c>
      <c r="BR264" s="197" t="s">
        <v>703</v>
      </c>
      <c r="BS264" s="888">
        <v>0.2</v>
      </c>
      <c r="BT264" s="237" t="s">
        <v>666</v>
      </c>
      <c r="BU264" s="886" t="s">
        <v>666</v>
      </c>
      <c r="BV264" s="888">
        <v>0</v>
      </c>
      <c r="BW264" s="1163">
        <f t="shared" si="14"/>
        <v>0.5</v>
      </c>
      <c r="BX264" s="206"/>
      <c r="BY264" s="1235" t="str">
        <f>IF(VLOOKUP($A264,'EZ list'!$B$4:$H$460,4,FALSE)="","","Yes")</f>
        <v/>
      </c>
      <c r="BZ264" s="1236" t="s">
        <v>914</v>
      </c>
      <c r="CA264" s="1229">
        <v>0.71899999999999997</v>
      </c>
      <c r="CB264" s="1205" t="s">
        <v>1006</v>
      </c>
      <c r="CC264" s="1205" t="s">
        <v>704</v>
      </c>
      <c r="CD264" s="1205" t="s">
        <v>703</v>
      </c>
      <c r="CE264" s="1205">
        <v>0.2</v>
      </c>
      <c r="CF264" s="1205" t="s">
        <v>666</v>
      </c>
      <c r="CG264" s="1205" t="s">
        <v>666</v>
      </c>
      <c r="CH264" s="1205">
        <v>0</v>
      </c>
      <c r="CI264" s="1161"/>
    </row>
    <row r="265" spans="1:87" s="197" customFormat="1" ht="15.75" customHeight="1" x14ac:dyDescent="0.25">
      <c r="A265" s="886" t="s">
        <v>594</v>
      </c>
      <c r="B265" s="886" t="s">
        <v>593</v>
      </c>
      <c r="C265" s="1459">
        <v>0.99</v>
      </c>
      <c r="D265" s="237" t="s">
        <v>666</v>
      </c>
      <c r="E265" s="886" t="s">
        <v>683</v>
      </c>
      <c r="F265" s="237">
        <v>0</v>
      </c>
      <c r="G265" s="886" t="s">
        <v>1284</v>
      </c>
      <c r="H265" s="886" t="s">
        <v>1270</v>
      </c>
      <c r="I265" s="237">
        <v>0.01</v>
      </c>
      <c r="J265" s="1460">
        <v>1</v>
      </c>
      <c r="K265" s="237">
        <v>0.99</v>
      </c>
      <c r="L265" s="237" t="s">
        <v>666</v>
      </c>
      <c r="M265" s="886" t="s">
        <v>683</v>
      </c>
      <c r="N265" s="237">
        <v>0</v>
      </c>
      <c r="O265" s="886" t="s">
        <v>1284</v>
      </c>
      <c r="P265" s="886" t="s">
        <v>1270</v>
      </c>
      <c r="Q265" s="237">
        <v>0.01</v>
      </c>
      <c r="R265" s="237">
        <v>1</v>
      </c>
      <c r="S265" s="887">
        <v>0.99</v>
      </c>
      <c r="T265" s="886" t="s">
        <v>666</v>
      </c>
      <c r="U265" s="886" t="s">
        <v>683</v>
      </c>
      <c r="V265" s="888">
        <v>0</v>
      </c>
      <c r="W265" s="886" t="s">
        <v>1284</v>
      </c>
      <c r="X265" s="886" t="s">
        <v>1270</v>
      </c>
      <c r="Y265" s="888">
        <v>0.01</v>
      </c>
      <c r="Z265" s="889">
        <v>1</v>
      </c>
      <c r="AA265" s="887">
        <v>0.99</v>
      </c>
      <c r="AB265" s="886" t="s">
        <v>666</v>
      </c>
      <c r="AC265" s="886" t="s">
        <v>683</v>
      </c>
      <c r="AD265" s="888">
        <v>0</v>
      </c>
      <c r="AE265" s="886" t="s">
        <v>1284</v>
      </c>
      <c r="AF265" s="886" t="s">
        <v>1270</v>
      </c>
      <c r="AG265" s="888">
        <v>0.01</v>
      </c>
      <c r="AH265" s="889">
        <v>1</v>
      </c>
      <c r="AI265" s="887">
        <v>0.99</v>
      </c>
      <c r="AJ265" s="886" t="s">
        <v>666</v>
      </c>
      <c r="AK265" s="886" t="s">
        <v>683</v>
      </c>
      <c r="AL265" s="888">
        <v>0</v>
      </c>
      <c r="AM265" s="886" t="s">
        <v>1284</v>
      </c>
      <c r="AN265" s="886" t="s">
        <v>1270</v>
      </c>
      <c r="AO265" s="888">
        <v>0.01</v>
      </c>
      <c r="AP265" s="889">
        <v>1</v>
      </c>
      <c r="AQ265" s="887">
        <v>0.99</v>
      </c>
      <c r="AR265" s="718" t="s">
        <v>666</v>
      </c>
      <c r="AS265" s="891" t="s">
        <v>683</v>
      </c>
      <c r="AT265" s="888">
        <v>0</v>
      </c>
      <c r="AU265" s="891" t="s">
        <v>1284</v>
      </c>
      <c r="AV265" s="891" t="s">
        <v>1270</v>
      </c>
      <c r="AW265" s="888">
        <v>0.01</v>
      </c>
      <c r="AX265" s="889">
        <v>1</v>
      </c>
      <c r="AY265" s="893">
        <v>0.99</v>
      </c>
      <c r="AZ265" s="894" t="s">
        <v>666</v>
      </c>
      <c r="BA265" s="894" t="s">
        <v>683</v>
      </c>
      <c r="BB265" s="893">
        <v>0</v>
      </c>
      <c r="BC265" s="894" t="s">
        <v>699</v>
      </c>
      <c r="BD265" s="894" t="s">
        <v>698</v>
      </c>
      <c r="BE265" s="893">
        <v>0.01</v>
      </c>
      <c r="BF265" s="1159">
        <f t="shared" si="12"/>
        <v>1</v>
      </c>
      <c r="BG265" s="1158"/>
      <c r="BH265" s="888">
        <v>0.99</v>
      </c>
      <c r="BI265" s="237" t="s">
        <v>666</v>
      </c>
      <c r="BJ265" s="197" t="s">
        <v>683</v>
      </c>
      <c r="BK265" s="888">
        <v>0</v>
      </c>
      <c r="BL265" s="237" t="s">
        <v>699</v>
      </c>
      <c r="BM265" s="886" t="s">
        <v>698</v>
      </c>
      <c r="BN265" s="888">
        <v>0.01</v>
      </c>
      <c r="BO265" s="1163">
        <f t="shared" si="13"/>
        <v>1</v>
      </c>
      <c r="BP265" s="888">
        <v>0.49</v>
      </c>
      <c r="BQ265" s="237" t="s">
        <v>666</v>
      </c>
      <c r="BR265" s="197" t="s">
        <v>683</v>
      </c>
      <c r="BS265" s="888">
        <v>0</v>
      </c>
      <c r="BT265" s="237" t="s">
        <v>699</v>
      </c>
      <c r="BU265" s="886" t="s">
        <v>698</v>
      </c>
      <c r="BV265" s="888">
        <v>0.01</v>
      </c>
      <c r="BW265" s="1163">
        <f t="shared" si="14"/>
        <v>0.5</v>
      </c>
      <c r="BX265" s="206"/>
      <c r="BY265" s="1235" t="str">
        <f>IF(VLOOKUP($A265,'EZ list'!$B$4:$H$460,4,FALSE)="","","Yes")</f>
        <v>Yes</v>
      </c>
      <c r="BZ265" s="1236" t="s">
        <v>914</v>
      </c>
      <c r="CA265" s="1229">
        <v>0.69699999999999995</v>
      </c>
      <c r="CB265" s="1205" t="s">
        <v>1006</v>
      </c>
      <c r="CC265" s="1205" t="s">
        <v>666</v>
      </c>
      <c r="CD265" s="1205" t="s">
        <v>683</v>
      </c>
      <c r="CE265" s="1205">
        <v>0</v>
      </c>
      <c r="CF265" s="1205" t="s">
        <v>699</v>
      </c>
      <c r="CG265" s="1205" t="s">
        <v>698</v>
      </c>
      <c r="CH265" s="1205">
        <v>0.01</v>
      </c>
      <c r="CI265" s="1161"/>
    </row>
    <row r="266" spans="1:87" s="197" customFormat="1" ht="15.75" customHeight="1" x14ac:dyDescent="0.25">
      <c r="A266" s="886" t="s">
        <v>596</v>
      </c>
      <c r="B266" s="886" t="s">
        <v>595</v>
      </c>
      <c r="C266" s="1459">
        <v>0.4</v>
      </c>
      <c r="D266" s="237" t="s">
        <v>739</v>
      </c>
      <c r="E266" s="886" t="s">
        <v>738</v>
      </c>
      <c r="F266" s="237">
        <v>0.09</v>
      </c>
      <c r="G266" s="886" t="s">
        <v>737</v>
      </c>
      <c r="H266" s="886" t="s">
        <v>736</v>
      </c>
      <c r="I266" s="237">
        <v>0.01</v>
      </c>
      <c r="J266" s="1460">
        <v>0.5</v>
      </c>
      <c r="K266" s="237">
        <v>0.4</v>
      </c>
      <c r="L266" s="237" t="s">
        <v>739</v>
      </c>
      <c r="M266" s="886" t="s">
        <v>738</v>
      </c>
      <c r="N266" s="237">
        <v>0.09</v>
      </c>
      <c r="O266" s="886" t="s">
        <v>737</v>
      </c>
      <c r="P266" s="886" t="s">
        <v>736</v>
      </c>
      <c r="Q266" s="237">
        <v>0.01</v>
      </c>
      <c r="R266" s="237">
        <v>0.5</v>
      </c>
      <c r="S266" s="887">
        <v>0.4</v>
      </c>
      <c r="T266" s="886" t="s">
        <v>739</v>
      </c>
      <c r="U266" s="886" t="s">
        <v>738</v>
      </c>
      <c r="V266" s="888">
        <v>0.09</v>
      </c>
      <c r="W266" s="886" t="s">
        <v>737</v>
      </c>
      <c r="X266" s="886" t="s">
        <v>736</v>
      </c>
      <c r="Y266" s="888">
        <v>0.01</v>
      </c>
      <c r="Z266" s="889">
        <v>0.5</v>
      </c>
      <c r="AA266" s="887">
        <v>0.4</v>
      </c>
      <c r="AB266" s="886" t="s">
        <v>739</v>
      </c>
      <c r="AC266" s="886" t="s">
        <v>738</v>
      </c>
      <c r="AD266" s="888">
        <v>0.09</v>
      </c>
      <c r="AE266" s="886" t="s">
        <v>737</v>
      </c>
      <c r="AF266" s="886" t="s">
        <v>736</v>
      </c>
      <c r="AG266" s="888">
        <v>0.01</v>
      </c>
      <c r="AH266" s="889">
        <v>0.5</v>
      </c>
      <c r="AI266" s="887">
        <v>0.4</v>
      </c>
      <c r="AJ266" s="886" t="s">
        <v>739</v>
      </c>
      <c r="AK266" s="886" t="s">
        <v>738</v>
      </c>
      <c r="AL266" s="888">
        <v>0.09</v>
      </c>
      <c r="AM266" s="886" t="s">
        <v>737</v>
      </c>
      <c r="AN266" s="886" t="s">
        <v>736</v>
      </c>
      <c r="AO266" s="888">
        <v>0.01</v>
      </c>
      <c r="AP266" s="889">
        <v>0.5</v>
      </c>
      <c r="AQ266" s="887">
        <v>0.4</v>
      </c>
      <c r="AR266" s="718" t="s">
        <v>739</v>
      </c>
      <c r="AS266" s="891" t="s">
        <v>738</v>
      </c>
      <c r="AT266" s="888">
        <v>0.09</v>
      </c>
      <c r="AU266" s="891" t="s">
        <v>737</v>
      </c>
      <c r="AV266" s="891" t="s">
        <v>736</v>
      </c>
      <c r="AW266" s="888">
        <v>0.01</v>
      </c>
      <c r="AX266" s="889">
        <v>0.5</v>
      </c>
      <c r="AY266" s="893">
        <v>0.4</v>
      </c>
      <c r="AZ266" s="894" t="s">
        <v>739</v>
      </c>
      <c r="BA266" s="894" t="s">
        <v>738</v>
      </c>
      <c r="BB266" s="893">
        <v>0.59</v>
      </c>
      <c r="BC266" s="894" t="s">
        <v>737</v>
      </c>
      <c r="BD266" s="894" t="s">
        <v>736</v>
      </c>
      <c r="BE266" s="893">
        <v>0.01</v>
      </c>
      <c r="BF266" s="1159">
        <f t="shared" si="12"/>
        <v>1</v>
      </c>
      <c r="BG266" s="1158"/>
      <c r="BH266" s="888">
        <v>0.4</v>
      </c>
      <c r="BI266" s="237" t="s">
        <v>739</v>
      </c>
      <c r="BJ266" s="197" t="s">
        <v>738</v>
      </c>
      <c r="BK266" s="888">
        <v>0.09</v>
      </c>
      <c r="BL266" s="237" t="s">
        <v>737</v>
      </c>
      <c r="BM266" s="886" t="s">
        <v>736</v>
      </c>
      <c r="BN266" s="888">
        <v>0.01</v>
      </c>
      <c r="BO266" s="1163">
        <f t="shared" si="13"/>
        <v>0.5</v>
      </c>
      <c r="BP266" s="888">
        <v>0.4</v>
      </c>
      <c r="BQ266" s="237" t="s">
        <v>739</v>
      </c>
      <c r="BR266" s="197" t="s">
        <v>738</v>
      </c>
      <c r="BS266" s="888">
        <v>0.09</v>
      </c>
      <c r="BT266" s="237" t="s">
        <v>737</v>
      </c>
      <c r="BU266" s="886" t="s">
        <v>736</v>
      </c>
      <c r="BV266" s="888">
        <v>0.01</v>
      </c>
      <c r="BW266" s="1163">
        <f t="shared" si="14"/>
        <v>0.5</v>
      </c>
      <c r="BX266" s="206"/>
      <c r="BY266" s="1235" t="str">
        <f>IF(VLOOKUP($A266,'EZ list'!$B$4:$H$460,4,FALSE)="","","Yes")</f>
        <v/>
      </c>
      <c r="BZ266" s="1236" t="s">
        <v>913</v>
      </c>
      <c r="CA266" s="1229">
        <v>0.70399999999999996</v>
      </c>
      <c r="CB266" s="1205" t="s">
        <v>1006</v>
      </c>
      <c r="CC266" s="1205" t="s">
        <v>739</v>
      </c>
      <c r="CD266" s="1205" t="s">
        <v>738</v>
      </c>
      <c r="CE266" s="1205">
        <v>0.59</v>
      </c>
      <c r="CF266" s="1205" t="s">
        <v>737</v>
      </c>
      <c r="CG266" s="1205" t="s">
        <v>736</v>
      </c>
      <c r="CH266" s="1205">
        <v>0.01</v>
      </c>
      <c r="CI266" s="1161"/>
    </row>
    <row r="267" spans="1:87" s="197" customFormat="1" ht="15.75" customHeight="1" x14ac:dyDescent="0.25">
      <c r="A267" s="886" t="s">
        <v>598</v>
      </c>
      <c r="B267" s="886" t="s">
        <v>597</v>
      </c>
      <c r="C267" s="1459">
        <v>0.4</v>
      </c>
      <c r="D267" s="237" t="s">
        <v>735</v>
      </c>
      <c r="E267" s="886" t="s">
        <v>734</v>
      </c>
      <c r="F267" s="237">
        <v>0.09</v>
      </c>
      <c r="G267" s="886" t="s">
        <v>733</v>
      </c>
      <c r="H267" s="886" t="s">
        <v>1269</v>
      </c>
      <c r="I267" s="237">
        <v>0.01</v>
      </c>
      <c r="J267" s="1460">
        <v>0.5</v>
      </c>
      <c r="K267" s="237">
        <v>0.4</v>
      </c>
      <c r="L267" s="237" t="s">
        <v>735</v>
      </c>
      <c r="M267" s="886" t="s">
        <v>734</v>
      </c>
      <c r="N267" s="237">
        <v>0.09</v>
      </c>
      <c r="O267" s="886" t="s">
        <v>733</v>
      </c>
      <c r="P267" s="886" t="s">
        <v>1269</v>
      </c>
      <c r="Q267" s="237">
        <v>0.01</v>
      </c>
      <c r="R267" s="237">
        <v>0.5</v>
      </c>
      <c r="S267" s="887">
        <v>0.4</v>
      </c>
      <c r="T267" s="886" t="s">
        <v>735</v>
      </c>
      <c r="U267" s="886" t="s">
        <v>734</v>
      </c>
      <c r="V267" s="888">
        <v>0.09</v>
      </c>
      <c r="W267" s="886" t="s">
        <v>733</v>
      </c>
      <c r="X267" s="886" t="s">
        <v>1269</v>
      </c>
      <c r="Y267" s="888">
        <v>0.01</v>
      </c>
      <c r="Z267" s="889">
        <v>0.5</v>
      </c>
      <c r="AA267" s="887">
        <v>0.4</v>
      </c>
      <c r="AB267" s="886" t="s">
        <v>735</v>
      </c>
      <c r="AC267" s="886" t="s">
        <v>734</v>
      </c>
      <c r="AD267" s="888">
        <v>0.09</v>
      </c>
      <c r="AE267" s="886" t="s">
        <v>733</v>
      </c>
      <c r="AF267" s="886" t="s">
        <v>1269</v>
      </c>
      <c r="AG267" s="888">
        <v>0.01</v>
      </c>
      <c r="AH267" s="889">
        <v>0.5</v>
      </c>
      <c r="AI267" s="887">
        <v>0.4</v>
      </c>
      <c r="AJ267" s="886" t="s">
        <v>735</v>
      </c>
      <c r="AK267" s="886" t="s">
        <v>734</v>
      </c>
      <c r="AL267" s="888">
        <v>0.09</v>
      </c>
      <c r="AM267" s="886" t="s">
        <v>733</v>
      </c>
      <c r="AN267" s="886" t="s">
        <v>1269</v>
      </c>
      <c r="AO267" s="888">
        <v>0.01</v>
      </c>
      <c r="AP267" s="889">
        <v>0.5</v>
      </c>
      <c r="AQ267" s="887">
        <v>0.4</v>
      </c>
      <c r="AR267" s="718" t="s">
        <v>735</v>
      </c>
      <c r="AS267" s="891" t="s">
        <v>734</v>
      </c>
      <c r="AT267" s="888">
        <v>0.09</v>
      </c>
      <c r="AU267" s="891" t="s">
        <v>733</v>
      </c>
      <c r="AV267" s="891" t="s">
        <v>1269</v>
      </c>
      <c r="AW267" s="888">
        <v>0.01</v>
      </c>
      <c r="AX267" s="889">
        <v>0.5</v>
      </c>
      <c r="AY267" s="893">
        <v>0.4</v>
      </c>
      <c r="AZ267" s="894" t="s">
        <v>735</v>
      </c>
      <c r="BA267" s="894" t="s">
        <v>734</v>
      </c>
      <c r="BB267" s="893">
        <v>0.09</v>
      </c>
      <c r="BC267" s="894" t="s">
        <v>733</v>
      </c>
      <c r="BD267" s="894" t="s">
        <v>732</v>
      </c>
      <c r="BE267" s="893">
        <v>0.01</v>
      </c>
      <c r="BF267" s="1159">
        <f t="shared" si="12"/>
        <v>0.5</v>
      </c>
      <c r="BG267" s="1158"/>
      <c r="BH267" s="888">
        <v>0.4</v>
      </c>
      <c r="BI267" s="237" t="s">
        <v>735</v>
      </c>
      <c r="BJ267" s="197" t="s">
        <v>734</v>
      </c>
      <c r="BK267" s="888">
        <v>0.09</v>
      </c>
      <c r="BL267" s="237" t="s">
        <v>733</v>
      </c>
      <c r="BM267" s="886" t="s">
        <v>732</v>
      </c>
      <c r="BN267" s="888">
        <v>0.01</v>
      </c>
      <c r="BO267" s="1163">
        <f t="shared" si="13"/>
        <v>0.5</v>
      </c>
      <c r="BP267" s="888">
        <v>0.4</v>
      </c>
      <c r="BQ267" s="237" t="s">
        <v>735</v>
      </c>
      <c r="BR267" s="197" t="s">
        <v>734</v>
      </c>
      <c r="BS267" s="888">
        <v>0.09</v>
      </c>
      <c r="BT267" s="237" t="s">
        <v>733</v>
      </c>
      <c r="BU267" s="886" t="s">
        <v>732</v>
      </c>
      <c r="BV267" s="888">
        <v>0.01</v>
      </c>
      <c r="BW267" s="1163">
        <f t="shared" si="14"/>
        <v>0.5</v>
      </c>
      <c r="BX267" s="206"/>
      <c r="BY267" s="1235" t="str">
        <f>IF(VLOOKUP($A267,'EZ list'!$B$4:$H$460,4,FALSE)="","","Yes")</f>
        <v/>
      </c>
      <c r="BZ267" s="1236" t="s">
        <v>913</v>
      </c>
      <c r="CA267" s="1229">
        <v>0.70699999999999996</v>
      </c>
      <c r="CB267" s="1205" t="s">
        <v>1006</v>
      </c>
      <c r="CC267" s="1205" t="s">
        <v>735</v>
      </c>
      <c r="CD267" s="1205" t="s">
        <v>734</v>
      </c>
      <c r="CE267" s="1205">
        <v>0.59</v>
      </c>
      <c r="CF267" s="1205" t="s">
        <v>733</v>
      </c>
      <c r="CG267" s="1205" t="s">
        <v>732</v>
      </c>
      <c r="CH267" s="1205">
        <v>0.01</v>
      </c>
      <c r="CI267" s="1161"/>
    </row>
    <row r="268" spans="1:87" s="197" customFormat="1" ht="15" x14ac:dyDescent="0.25">
      <c r="A268" s="886" t="s">
        <v>600</v>
      </c>
      <c r="B268" s="886" t="s">
        <v>599</v>
      </c>
      <c r="C268" s="1459">
        <v>0.4</v>
      </c>
      <c r="D268" s="237" t="s">
        <v>709</v>
      </c>
      <c r="E268" s="886" t="s">
        <v>708</v>
      </c>
      <c r="F268" s="237">
        <v>0.1</v>
      </c>
      <c r="G268" s="886" t="s">
        <v>666</v>
      </c>
      <c r="H268" s="886" t="s">
        <v>678</v>
      </c>
      <c r="I268" s="237">
        <v>0</v>
      </c>
      <c r="J268" s="1460">
        <v>0.5</v>
      </c>
      <c r="K268" s="237">
        <v>0.4</v>
      </c>
      <c r="L268" s="237" t="s">
        <v>709</v>
      </c>
      <c r="M268" s="886" t="s">
        <v>708</v>
      </c>
      <c r="N268" s="237">
        <v>0.1</v>
      </c>
      <c r="O268" s="886" t="s">
        <v>666</v>
      </c>
      <c r="P268" s="886" t="s">
        <v>678</v>
      </c>
      <c r="Q268" s="237">
        <v>0</v>
      </c>
      <c r="R268" s="237">
        <v>0.5</v>
      </c>
      <c r="S268" s="887">
        <v>0.4</v>
      </c>
      <c r="T268" s="886" t="s">
        <v>709</v>
      </c>
      <c r="U268" s="886" t="s">
        <v>708</v>
      </c>
      <c r="V268" s="888">
        <v>0.1</v>
      </c>
      <c r="W268" s="886" t="s">
        <v>666</v>
      </c>
      <c r="X268" s="886" t="s">
        <v>678</v>
      </c>
      <c r="Y268" s="888">
        <v>0</v>
      </c>
      <c r="Z268" s="889">
        <v>0.5</v>
      </c>
      <c r="AA268" s="887">
        <v>0.4</v>
      </c>
      <c r="AB268" s="886" t="s">
        <v>709</v>
      </c>
      <c r="AC268" s="886" t="s">
        <v>708</v>
      </c>
      <c r="AD268" s="888">
        <v>0.1</v>
      </c>
      <c r="AE268" s="886" t="s">
        <v>666</v>
      </c>
      <c r="AF268" s="886" t="s">
        <v>678</v>
      </c>
      <c r="AG268" s="888">
        <v>0</v>
      </c>
      <c r="AH268" s="889">
        <v>0.5</v>
      </c>
      <c r="AI268" s="887">
        <v>0.4</v>
      </c>
      <c r="AJ268" s="886" t="s">
        <v>709</v>
      </c>
      <c r="AK268" s="886" t="s">
        <v>708</v>
      </c>
      <c r="AL268" s="888">
        <v>0.1</v>
      </c>
      <c r="AM268" s="886" t="s">
        <v>666</v>
      </c>
      <c r="AN268" s="886" t="s">
        <v>678</v>
      </c>
      <c r="AO268" s="888">
        <v>0</v>
      </c>
      <c r="AP268" s="889">
        <v>0.5</v>
      </c>
      <c r="AQ268" s="887">
        <v>0.4</v>
      </c>
      <c r="AR268" s="718" t="s">
        <v>709</v>
      </c>
      <c r="AS268" s="891" t="s">
        <v>708</v>
      </c>
      <c r="AT268" s="888">
        <v>0.1</v>
      </c>
      <c r="AU268" s="891" t="s">
        <v>666</v>
      </c>
      <c r="AV268" s="891" t="s">
        <v>678</v>
      </c>
      <c r="AW268" s="888">
        <v>0</v>
      </c>
      <c r="AX268" s="889">
        <v>0.5</v>
      </c>
      <c r="AY268" s="893">
        <v>0.4</v>
      </c>
      <c r="AZ268" s="894" t="s">
        <v>709</v>
      </c>
      <c r="BA268" s="894" t="s">
        <v>708</v>
      </c>
      <c r="BB268" s="893">
        <v>0.1</v>
      </c>
      <c r="BC268" s="894" t="s">
        <v>666</v>
      </c>
      <c r="BD268" s="894" t="s">
        <v>678</v>
      </c>
      <c r="BE268" s="893">
        <v>0</v>
      </c>
      <c r="BF268" s="1159">
        <f t="shared" si="12"/>
        <v>0.5</v>
      </c>
      <c r="BG268" s="1158"/>
      <c r="BH268" s="888">
        <v>0.4</v>
      </c>
      <c r="BI268" s="237" t="s">
        <v>709</v>
      </c>
      <c r="BJ268" s="197" t="s">
        <v>708</v>
      </c>
      <c r="BK268" s="888">
        <v>0.1</v>
      </c>
      <c r="BL268" s="237" t="s">
        <v>666</v>
      </c>
      <c r="BM268" s="886" t="s">
        <v>678</v>
      </c>
      <c r="BN268" s="888">
        <v>0</v>
      </c>
      <c r="BO268" s="1163">
        <f t="shared" si="13"/>
        <v>0.5</v>
      </c>
      <c r="BP268" s="888">
        <v>0.4</v>
      </c>
      <c r="BQ268" s="237" t="s">
        <v>709</v>
      </c>
      <c r="BR268" s="197" t="s">
        <v>708</v>
      </c>
      <c r="BS268" s="888">
        <v>0.1</v>
      </c>
      <c r="BT268" s="237" t="s">
        <v>666</v>
      </c>
      <c r="BU268" s="886" t="s">
        <v>678</v>
      </c>
      <c r="BV268" s="888">
        <v>0</v>
      </c>
      <c r="BW268" s="1163">
        <f t="shared" si="14"/>
        <v>0.5</v>
      </c>
      <c r="BX268" s="206"/>
      <c r="BY268" s="1235" t="str">
        <f>IF(VLOOKUP($A268,'EZ list'!$B$4:$H$460,4,FALSE)="","","Yes")</f>
        <v>Yes</v>
      </c>
      <c r="BZ268" s="1236" t="s">
        <v>913</v>
      </c>
      <c r="CA268" s="1229">
        <v>0.68799999999999994</v>
      </c>
      <c r="CB268" s="1205" t="s">
        <v>1006</v>
      </c>
      <c r="CC268" s="1205" t="s">
        <v>709</v>
      </c>
      <c r="CD268" s="1205" t="s">
        <v>708</v>
      </c>
      <c r="CE268" s="1205">
        <v>0.6</v>
      </c>
      <c r="CF268" s="1205" t="s">
        <v>666</v>
      </c>
      <c r="CG268" s="1205" t="s">
        <v>678</v>
      </c>
      <c r="CH268" s="1205">
        <v>0</v>
      </c>
      <c r="CI268" s="1161"/>
    </row>
    <row r="269" spans="1:87" s="197" customFormat="1" ht="15.75" customHeight="1" x14ac:dyDescent="0.25">
      <c r="A269" s="886" t="s">
        <v>602</v>
      </c>
      <c r="B269" s="886" t="s">
        <v>601</v>
      </c>
      <c r="C269" s="1459">
        <v>0.49</v>
      </c>
      <c r="D269" s="237" t="s">
        <v>666</v>
      </c>
      <c r="E269" s="886" t="s">
        <v>683</v>
      </c>
      <c r="F269" s="237">
        <v>0</v>
      </c>
      <c r="G269" s="886" t="s">
        <v>731</v>
      </c>
      <c r="H269" s="886" t="s">
        <v>730</v>
      </c>
      <c r="I269" s="237">
        <v>0.01</v>
      </c>
      <c r="J269" s="1460">
        <v>0.5</v>
      </c>
      <c r="K269" s="237">
        <v>0.49</v>
      </c>
      <c r="L269" s="237" t="s">
        <v>666</v>
      </c>
      <c r="M269" s="886" t="s">
        <v>683</v>
      </c>
      <c r="N269" s="237">
        <v>0</v>
      </c>
      <c r="O269" s="886" t="s">
        <v>731</v>
      </c>
      <c r="P269" s="886" t="s">
        <v>730</v>
      </c>
      <c r="Q269" s="237">
        <v>0.01</v>
      </c>
      <c r="R269" s="237">
        <v>0.5</v>
      </c>
      <c r="S269" s="887">
        <v>0.49</v>
      </c>
      <c r="T269" s="886" t="s">
        <v>666</v>
      </c>
      <c r="U269" s="886" t="s">
        <v>683</v>
      </c>
      <c r="V269" s="888">
        <v>0</v>
      </c>
      <c r="W269" s="886" t="s">
        <v>731</v>
      </c>
      <c r="X269" s="886" t="s">
        <v>730</v>
      </c>
      <c r="Y269" s="888">
        <v>0.01</v>
      </c>
      <c r="Z269" s="889">
        <v>0.5</v>
      </c>
      <c r="AA269" s="887">
        <v>0.49</v>
      </c>
      <c r="AB269" s="886" t="s">
        <v>666</v>
      </c>
      <c r="AC269" s="886" t="s">
        <v>683</v>
      </c>
      <c r="AD269" s="888">
        <v>0</v>
      </c>
      <c r="AE269" s="886" t="s">
        <v>731</v>
      </c>
      <c r="AF269" s="886" t="s">
        <v>730</v>
      </c>
      <c r="AG269" s="888">
        <v>0.01</v>
      </c>
      <c r="AH269" s="889">
        <v>0.5</v>
      </c>
      <c r="AI269" s="887">
        <v>0.49</v>
      </c>
      <c r="AJ269" s="886" t="s">
        <v>666</v>
      </c>
      <c r="AK269" s="886" t="s">
        <v>683</v>
      </c>
      <c r="AL269" s="888">
        <v>0</v>
      </c>
      <c r="AM269" s="886" t="s">
        <v>731</v>
      </c>
      <c r="AN269" s="886" t="s">
        <v>730</v>
      </c>
      <c r="AO269" s="888">
        <v>0.01</v>
      </c>
      <c r="AP269" s="889">
        <v>0.5</v>
      </c>
      <c r="AQ269" s="887">
        <v>0.74</v>
      </c>
      <c r="AR269" s="718" t="s">
        <v>666</v>
      </c>
      <c r="AS269" s="891" t="s">
        <v>683</v>
      </c>
      <c r="AT269" s="888">
        <v>0</v>
      </c>
      <c r="AU269" s="891" t="s">
        <v>731</v>
      </c>
      <c r="AV269" s="891" t="s">
        <v>730</v>
      </c>
      <c r="AW269" s="888">
        <v>0.01</v>
      </c>
      <c r="AX269" s="889">
        <v>0.75</v>
      </c>
      <c r="AY269" s="893">
        <v>0.99</v>
      </c>
      <c r="AZ269" s="894" t="s">
        <v>666</v>
      </c>
      <c r="BA269" s="894" t="s">
        <v>683</v>
      </c>
      <c r="BB269" s="893">
        <v>0</v>
      </c>
      <c r="BC269" s="894" t="s">
        <v>731</v>
      </c>
      <c r="BD269" s="894" t="s">
        <v>730</v>
      </c>
      <c r="BE269" s="893">
        <v>0.01</v>
      </c>
      <c r="BF269" s="1159">
        <f t="shared" si="12"/>
        <v>1</v>
      </c>
      <c r="BG269" s="1158"/>
      <c r="BH269" s="888">
        <v>0.49</v>
      </c>
      <c r="BI269" s="237" t="s">
        <v>666</v>
      </c>
      <c r="BJ269" s="197" t="s">
        <v>683</v>
      </c>
      <c r="BK269" s="888">
        <v>0</v>
      </c>
      <c r="BL269" s="237" t="s">
        <v>731</v>
      </c>
      <c r="BM269" s="886" t="s">
        <v>730</v>
      </c>
      <c r="BN269" s="888">
        <v>0.01</v>
      </c>
      <c r="BO269" s="1163">
        <f t="shared" si="13"/>
        <v>0.5</v>
      </c>
      <c r="BP269" s="888">
        <v>0.49</v>
      </c>
      <c r="BQ269" s="237" t="s">
        <v>666</v>
      </c>
      <c r="BR269" s="197" t="s">
        <v>683</v>
      </c>
      <c r="BS269" s="888">
        <v>0</v>
      </c>
      <c r="BT269" s="237" t="s">
        <v>731</v>
      </c>
      <c r="BU269" s="886" t="s">
        <v>730</v>
      </c>
      <c r="BV269" s="888">
        <v>0.01</v>
      </c>
      <c r="BW269" s="1163">
        <f t="shared" si="14"/>
        <v>0.5</v>
      </c>
      <c r="BX269" s="206"/>
      <c r="BY269" s="1235" t="str">
        <f>IF(VLOOKUP($A269,'EZ list'!$B$4:$H$460,4,FALSE)="","","Yes")</f>
        <v>Yes</v>
      </c>
      <c r="BZ269" s="1236" t="s">
        <v>914</v>
      </c>
      <c r="CA269" s="1229">
        <v>0.68200000000000005</v>
      </c>
      <c r="CB269" s="1205" t="s">
        <v>1006</v>
      </c>
      <c r="CC269" s="1205" t="s">
        <v>666</v>
      </c>
      <c r="CD269" s="1205" t="s">
        <v>683</v>
      </c>
      <c r="CE269" s="1205">
        <v>0</v>
      </c>
      <c r="CF269" s="1205" t="s">
        <v>731</v>
      </c>
      <c r="CG269" s="1205" t="s">
        <v>730</v>
      </c>
      <c r="CH269" s="1205">
        <v>0.01</v>
      </c>
      <c r="CI269" s="1161"/>
    </row>
    <row r="270" spans="1:87" s="197" customFormat="1" ht="15" x14ac:dyDescent="0.25">
      <c r="A270" s="886" t="s">
        <v>604</v>
      </c>
      <c r="B270" s="886" t="s">
        <v>603</v>
      </c>
      <c r="C270" s="1459">
        <v>0.99</v>
      </c>
      <c r="D270" s="237" t="s">
        <v>666</v>
      </c>
      <c r="E270" s="886" t="s">
        <v>683</v>
      </c>
      <c r="F270" s="237">
        <v>0</v>
      </c>
      <c r="G270" s="886" t="s">
        <v>682</v>
      </c>
      <c r="H270" s="886" t="s">
        <v>681</v>
      </c>
      <c r="I270" s="237">
        <v>0.01</v>
      </c>
      <c r="J270" s="1460">
        <v>1</v>
      </c>
      <c r="K270" s="237">
        <v>0.99</v>
      </c>
      <c r="L270" s="237" t="s">
        <v>666</v>
      </c>
      <c r="M270" s="886" t="s">
        <v>683</v>
      </c>
      <c r="N270" s="237">
        <v>0</v>
      </c>
      <c r="O270" s="886" t="s">
        <v>682</v>
      </c>
      <c r="P270" s="886" t="s">
        <v>681</v>
      </c>
      <c r="Q270" s="237">
        <v>0.01</v>
      </c>
      <c r="R270" s="237">
        <v>1</v>
      </c>
      <c r="S270" s="887">
        <v>0.99</v>
      </c>
      <c r="T270" s="886" t="s">
        <v>666</v>
      </c>
      <c r="U270" s="886" t="s">
        <v>683</v>
      </c>
      <c r="V270" s="888">
        <v>0</v>
      </c>
      <c r="W270" s="886" t="s">
        <v>682</v>
      </c>
      <c r="X270" s="886" t="s">
        <v>681</v>
      </c>
      <c r="Y270" s="888">
        <v>0.01</v>
      </c>
      <c r="Z270" s="889">
        <v>1</v>
      </c>
      <c r="AA270" s="887">
        <v>0.99</v>
      </c>
      <c r="AB270" s="886" t="s">
        <v>666</v>
      </c>
      <c r="AC270" s="886" t="s">
        <v>683</v>
      </c>
      <c r="AD270" s="888">
        <v>0</v>
      </c>
      <c r="AE270" s="886" t="s">
        <v>682</v>
      </c>
      <c r="AF270" s="886" t="s">
        <v>681</v>
      </c>
      <c r="AG270" s="888">
        <v>0.01</v>
      </c>
      <c r="AH270" s="889">
        <v>1</v>
      </c>
      <c r="AI270" s="887">
        <v>0.99</v>
      </c>
      <c r="AJ270" s="886" t="s">
        <v>666</v>
      </c>
      <c r="AK270" s="886" t="s">
        <v>683</v>
      </c>
      <c r="AL270" s="888">
        <v>0</v>
      </c>
      <c r="AM270" s="886" t="s">
        <v>682</v>
      </c>
      <c r="AN270" s="886" t="s">
        <v>681</v>
      </c>
      <c r="AO270" s="888">
        <v>0.01</v>
      </c>
      <c r="AP270" s="889">
        <v>1</v>
      </c>
      <c r="AQ270" s="887">
        <v>0.99</v>
      </c>
      <c r="AR270" s="718" t="s">
        <v>666</v>
      </c>
      <c r="AS270" s="891" t="s">
        <v>683</v>
      </c>
      <c r="AT270" s="888">
        <v>0</v>
      </c>
      <c r="AU270" s="891" t="s">
        <v>682</v>
      </c>
      <c r="AV270" s="891" t="s">
        <v>681</v>
      </c>
      <c r="AW270" s="888">
        <v>0.01</v>
      </c>
      <c r="AX270" s="889">
        <v>1</v>
      </c>
      <c r="AY270" s="893">
        <v>0.99</v>
      </c>
      <c r="AZ270" s="894" t="s">
        <v>666</v>
      </c>
      <c r="BA270" s="894" t="s">
        <v>683</v>
      </c>
      <c r="BB270" s="893">
        <v>0</v>
      </c>
      <c r="BC270" s="894" t="s">
        <v>682</v>
      </c>
      <c r="BD270" s="894" t="s">
        <v>681</v>
      </c>
      <c r="BE270" s="893">
        <v>0.01</v>
      </c>
      <c r="BF270" s="1159">
        <f t="shared" si="12"/>
        <v>1</v>
      </c>
      <c r="BG270" s="1158"/>
      <c r="BH270" s="888">
        <v>0.99</v>
      </c>
      <c r="BI270" s="237" t="s">
        <v>666</v>
      </c>
      <c r="BJ270" s="197" t="s">
        <v>683</v>
      </c>
      <c r="BK270" s="888">
        <v>0</v>
      </c>
      <c r="BL270" s="237" t="s">
        <v>682</v>
      </c>
      <c r="BM270" s="886" t="s">
        <v>681</v>
      </c>
      <c r="BN270" s="888">
        <v>0.01</v>
      </c>
      <c r="BO270" s="1163">
        <f t="shared" si="13"/>
        <v>1</v>
      </c>
      <c r="BP270" s="888">
        <v>0.49</v>
      </c>
      <c r="BQ270" s="237" t="s">
        <v>666</v>
      </c>
      <c r="BR270" s="197" t="s">
        <v>683</v>
      </c>
      <c r="BS270" s="888">
        <v>0</v>
      </c>
      <c r="BT270" s="237" t="s">
        <v>682</v>
      </c>
      <c r="BU270" s="886" t="s">
        <v>681</v>
      </c>
      <c r="BV270" s="888">
        <v>0.01</v>
      </c>
      <c r="BW270" s="1163">
        <f t="shared" si="14"/>
        <v>0.5</v>
      </c>
      <c r="BX270" s="206"/>
      <c r="BY270" s="1235" t="str">
        <f>IF(VLOOKUP($A270,'EZ list'!$B$4:$H$460,4,FALSE)="","","Yes")</f>
        <v>Yes</v>
      </c>
      <c r="BZ270" s="1236" t="s">
        <v>914</v>
      </c>
      <c r="CA270" s="1229">
        <v>0.67200000000000004</v>
      </c>
      <c r="CB270" s="1205" t="s">
        <v>1006</v>
      </c>
      <c r="CC270" s="1205" t="s">
        <v>666</v>
      </c>
      <c r="CD270" s="1205" t="s">
        <v>683</v>
      </c>
      <c r="CE270" s="1205">
        <v>0</v>
      </c>
      <c r="CF270" s="1205" t="s">
        <v>682</v>
      </c>
      <c r="CG270" s="1205" t="s">
        <v>681</v>
      </c>
      <c r="CH270" s="1205">
        <v>0.01</v>
      </c>
      <c r="CI270" s="1161"/>
    </row>
    <row r="271" spans="1:87" s="197" customFormat="1" ht="15.75" customHeight="1" x14ac:dyDescent="0.25">
      <c r="A271" s="886" t="s">
        <v>606</v>
      </c>
      <c r="B271" s="886" t="s">
        <v>605</v>
      </c>
      <c r="C271" s="1459">
        <v>0.3</v>
      </c>
      <c r="D271" s="237" t="s">
        <v>704</v>
      </c>
      <c r="E271" s="886" t="s">
        <v>703</v>
      </c>
      <c r="F271" s="237">
        <v>0.37</v>
      </c>
      <c r="G271" s="886" t="s">
        <v>666</v>
      </c>
      <c r="H271" s="886" t="s">
        <v>666</v>
      </c>
      <c r="I271" s="237">
        <v>0</v>
      </c>
      <c r="J271" s="1460">
        <v>0.66999999999999993</v>
      </c>
      <c r="K271" s="237">
        <v>0.3</v>
      </c>
      <c r="L271" s="237" t="s">
        <v>704</v>
      </c>
      <c r="M271" s="886" t="s">
        <v>703</v>
      </c>
      <c r="N271" s="237">
        <v>0.37</v>
      </c>
      <c r="O271" s="886" t="s">
        <v>666</v>
      </c>
      <c r="P271" s="886" t="s">
        <v>666</v>
      </c>
      <c r="Q271" s="237">
        <v>0</v>
      </c>
      <c r="R271" s="237">
        <v>0.66999999999999993</v>
      </c>
      <c r="S271" s="887">
        <v>0.3</v>
      </c>
      <c r="T271" s="886" t="s">
        <v>704</v>
      </c>
      <c r="U271" s="886" t="s">
        <v>703</v>
      </c>
      <c r="V271" s="888">
        <v>0.37</v>
      </c>
      <c r="W271" s="886" t="s">
        <v>666</v>
      </c>
      <c r="X271" s="886" t="s">
        <v>666</v>
      </c>
      <c r="Y271" s="888">
        <v>0</v>
      </c>
      <c r="Z271" s="889">
        <v>0.66999999999999993</v>
      </c>
      <c r="AA271" s="887">
        <v>0.3</v>
      </c>
      <c r="AB271" s="886" t="s">
        <v>704</v>
      </c>
      <c r="AC271" s="886" t="s">
        <v>703</v>
      </c>
      <c r="AD271" s="888">
        <v>0.37</v>
      </c>
      <c r="AE271" s="886" t="s">
        <v>666</v>
      </c>
      <c r="AF271" s="886" t="s">
        <v>666</v>
      </c>
      <c r="AG271" s="888">
        <v>0</v>
      </c>
      <c r="AH271" s="889">
        <v>0.66999999999999993</v>
      </c>
      <c r="AI271" s="887">
        <v>0.3</v>
      </c>
      <c r="AJ271" s="886" t="s">
        <v>704</v>
      </c>
      <c r="AK271" s="886" t="s">
        <v>703</v>
      </c>
      <c r="AL271" s="888">
        <v>0.37</v>
      </c>
      <c r="AM271" s="886" t="s">
        <v>666</v>
      </c>
      <c r="AN271" s="886" t="s">
        <v>666</v>
      </c>
      <c r="AO271" s="888">
        <v>0</v>
      </c>
      <c r="AP271" s="889">
        <v>0.66999999999999993</v>
      </c>
      <c r="AQ271" s="887">
        <v>0.48</v>
      </c>
      <c r="AR271" s="718" t="s">
        <v>704</v>
      </c>
      <c r="AS271" s="891" t="s">
        <v>703</v>
      </c>
      <c r="AT271" s="888">
        <v>0.27</v>
      </c>
      <c r="AU271" s="891" t="s">
        <v>666</v>
      </c>
      <c r="AV271" s="891" t="s">
        <v>666</v>
      </c>
      <c r="AW271" s="888">
        <v>0</v>
      </c>
      <c r="AX271" s="889">
        <v>0.75</v>
      </c>
      <c r="AY271" s="893">
        <v>0.64</v>
      </c>
      <c r="AZ271" s="894" t="s">
        <v>704</v>
      </c>
      <c r="BA271" s="894" t="s">
        <v>703</v>
      </c>
      <c r="BB271" s="893">
        <v>0.36</v>
      </c>
      <c r="BC271" s="894" t="s">
        <v>666</v>
      </c>
      <c r="BD271" s="894" t="s">
        <v>666</v>
      </c>
      <c r="BE271" s="893">
        <v>0</v>
      </c>
      <c r="BF271" s="1159">
        <f t="shared" si="12"/>
        <v>1</v>
      </c>
      <c r="BG271" s="1158"/>
      <c r="BH271" s="888">
        <v>0.3</v>
      </c>
      <c r="BI271" s="237" t="s">
        <v>704</v>
      </c>
      <c r="BJ271" s="197" t="s">
        <v>703</v>
      </c>
      <c r="BK271" s="888">
        <v>0.37</v>
      </c>
      <c r="BL271" s="237" t="s">
        <v>666</v>
      </c>
      <c r="BM271" s="886" t="s">
        <v>666</v>
      </c>
      <c r="BN271" s="888">
        <v>0</v>
      </c>
      <c r="BO271" s="1163">
        <f t="shared" si="13"/>
        <v>0.66999999999999993</v>
      </c>
      <c r="BP271" s="888">
        <v>0.3</v>
      </c>
      <c r="BQ271" s="237" t="s">
        <v>704</v>
      </c>
      <c r="BR271" s="197" t="s">
        <v>703</v>
      </c>
      <c r="BS271" s="888">
        <v>0.2</v>
      </c>
      <c r="BT271" s="237" t="s">
        <v>666</v>
      </c>
      <c r="BU271" s="886" t="s">
        <v>666</v>
      </c>
      <c r="BV271" s="888">
        <v>0</v>
      </c>
      <c r="BW271" s="1163">
        <f t="shared" si="14"/>
        <v>0.5</v>
      </c>
      <c r="BX271" s="206"/>
      <c r="BY271" s="1235" t="str">
        <f>IF(VLOOKUP($A271,'EZ list'!$B$4:$H$460,4,FALSE)="","","Yes")</f>
        <v/>
      </c>
      <c r="BZ271" s="1236" t="s">
        <v>914</v>
      </c>
      <c r="CA271" s="1229">
        <v>0.76900000000000002</v>
      </c>
      <c r="CB271" s="1205" t="s">
        <v>1006</v>
      </c>
      <c r="CC271" s="1205" t="s">
        <v>704</v>
      </c>
      <c r="CD271" s="1205" t="s">
        <v>703</v>
      </c>
      <c r="CE271" s="1205">
        <v>0.2</v>
      </c>
      <c r="CF271" s="1205" t="s">
        <v>666</v>
      </c>
      <c r="CG271" s="1205" t="s">
        <v>666</v>
      </c>
      <c r="CH271" s="1205">
        <v>0</v>
      </c>
      <c r="CI271" s="1161"/>
    </row>
    <row r="272" spans="1:87" s="197" customFormat="1" ht="15.75" customHeight="1" x14ac:dyDescent="0.25">
      <c r="A272" s="886" t="s">
        <v>608</v>
      </c>
      <c r="B272" s="886" t="s">
        <v>607</v>
      </c>
      <c r="C272" s="1459">
        <v>0.3</v>
      </c>
      <c r="D272" s="237" t="s">
        <v>704</v>
      </c>
      <c r="E272" s="886" t="s">
        <v>703</v>
      </c>
      <c r="F272" s="237">
        <v>0.37</v>
      </c>
      <c r="G272" s="886" t="s">
        <v>666</v>
      </c>
      <c r="H272" s="886" t="s">
        <v>666</v>
      </c>
      <c r="I272" s="237">
        <v>0</v>
      </c>
      <c r="J272" s="1460">
        <v>0.66999999999999993</v>
      </c>
      <c r="K272" s="237">
        <v>0.3</v>
      </c>
      <c r="L272" s="237" t="s">
        <v>704</v>
      </c>
      <c r="M272" s="886" t="s">
        <v>703</v>
      </c>
      <c r="N272" s="237">
        <v>0.37</v>
      </c>
      <c r="O272" s="886" t="s">
        <v>666</v>
      </c>
      <c r="P272" s="886" t="s">
        <v>666</v>
      </c>
      <c r="Q272" s="237">
        <v>0</v>
      </c>
      <c r="R272" s="237">
        <v>0.66999999999999993</v>
      </c>
      <c r="S272" s="887">
        <v>0.3</v>
      </c>
      <c r="T272" s="886" t="s">
        <v>704</v>
      </c>
      <c r="U272" s="886" t="s">
        <v>703</v>
      </c>
      <c r="V272" s="888">
        <v>0.37</v>
      </c>
      <c r="W272" s="886" t="s">
        <v>666</v>
      </c>
      <c r="X272" s="886" t="s">
        <v>666</v>
      </c>
      <c r="Y272" s="888">
        <v>0</v>
      </c>
      <c r="Z272" s="889">
        <v>0.66999999999999993</v>
      </c>
      <c r="AA272" s="887">
        <v>0.3</v>
      </c>
      <c r="AB272" s="886" t="s">
        <v>704</v>
      </c>
      <c r="AC272" s="886" t="s">
        <v>703</v>
      </c>
      <c r="AD272" s="888">
        <v>0.37</v>
      </c>
      <c r="AE272" s="886" t="s">
        <v>666</v>
      </c>
      <c r="AF272" s="886" t="s">
        <v>666</v>
      </c>
      <c r="AG272" s="888">
        <v>0</v>
      </c>
      <c r="AH272" s="889">
        <v>0.66999999999999993</v>
      </c>
      <c r="AI272" s="887">
        <v>0.3</v>
      </c>
      <c r="AJ272" s="886" t="s">
        <v>704</v>
      </c>
      <c r="AK272" s="886" t="s">
        <v>703</v>
      </c>
      <c r="AL272" s="888">
        <v>0.37</v>
      </c>
      <c r="AM272" s="886" t="s">
        <v>666</v>
      </c>
      <c r="AN272" s="886" t="s">
        <v>666</v>
      </c>
      <c r="AO272" s="888">
        <v>0</v>
      </c>
      <c r="AP272" s="889">
        <v>0.66999999999999993</v>
      </c>
      <c r="AQ272" s="887">
        <v>0.48</v>
      </c>
      <c r="AR272" s="718" t="s">
        <v>704</v>
      </c>
      <c r="AS272" s="891" t="s">
        <v>703</v>
      </c>
      <c r="AT272" s="888">
        <v>0.27</v>
      </c>
      <c r="AU272" s="891" t="s">
        <v>666</v>
      </c>
      <c r="AV272" s="891" t="s">
        <v>666</v>
      </c>
      <c r="AW272" s="888">
        <v>0</v>
      </c>
      <c r="AX272" s="889">
        <v>0.75</v>
      </c>
      <c r="AY272" s="893">
        <v>0.64</v>
      </c>
      <c r="AZ272" s="894" t="s">
        <v>704</v>
      </c>
      <c r="BA272" s="894" t="s">
        <v>703</v>
      </c>
      <c r="BB272" s="893">
        <v>0.36</v>
      </c>
      <c r="BC272" s="894" t="s">
        <v>666</v>
      </c>
      <c r="BD272" s="894" t="s">
        <v>666</v>
      </c>
      <c r="BE272" s="893">
        <v>0</v>
      </c>
      <c r="BF272" s="1159">
        <f t="shared" si="12"/>
        <v>1</v>
      </c>
      <c r="BG272" s="1158"/>
      <c r="BH272" s="888">
        <v>0.3</v>
      </c>
      <c r="BI272" s="237" t="s">
        <v>704</v>
      </c>
      <c r="BJ272" s="197" t="s">
        <v>703</v>
      </c>
      <c r="BK272" s="888">
        <v>0.37</v>
      </c>
      <c r="BL272" s="237" t="s">
        <v>666</v>
      </c>
      <c r="BM272" s="886" t="s">
        <v>666</v>
      </c>
      <c r="BN272" s="888">
        <v>0</v>
      </c>
      <c r="BO272" s="1163">
        <f t="shared" si="13"/>
        <v>0.66999999999999993</v>
      </c>
      <c r="BP272" s="888">
        <v>0.3</v>
      </c>
      <c r="BQ272" s="237" t="s">
        <v>704</v>
      </c>
      <c r="BR272" s="197" t="s">
        <v>703</v>
      </c>
      <c r="BS272" s="888">
        <v>0.2</v>
      </c>
      <c r="BT272" s="237" t="s">
        <v>666</v>
      </c>
      <c r="BU272" s="886" t="s">
        <v>666</v>
      </c>
      <c r="BV272" s="888">
        <v>0</v>
      </c>
      <c r="BW272" s="1163">
        <f t="shared" si="14"/>
        <v>0.5</v>
      </c>
      <c r="BX272" s="206"/>
      <c r="BY272" s="1235" t="str">
        <f>IF(VLOOKUP($A272,'EZ list'!$B$4:$H$460,4,FALSE)="","","Yes")</f>
        <v>Yes</v>
      </c>
      <c r="BZ272" s="1236" t="s">
        <v>914</v>
      </c>
      <c r="CA272" s="1229">
        <v>0.76100000000000001</v>
      </c>
      <c r="CB272" s="1205" t="s">
        <v>1006</v>
      </c>
      <c r="CC272" s="1205" t="s">
        <v>704</v>
      </c>
      <c r="CD272" s="1205" t="s">
        <v>703</v>
      </c>
      <c r="CE272" s="1205">
        <v>0.2</v>
      </c>
      <c r="CF272" s="1205" t="s">
        <v>666</v>
      </c>
      <c r="CG272" s="1205" t="s">
        <v>666</v>
      </c>
      <c r="CH272" s="1205">
        <v>0</v>
      </c>
      <c r="CI272" s="1161"/>
    </row>
    <row r="273" spans="1:87" s="197" customFormat="1" ht="15.75" customHeight="1" x14ac:dyDescent="0.25">
      <c r="A273" s="886" t="s">
        <v>610</v>
      </c>
      <c r="B273" s="886" t="s">
        <v>729</v>
      </c>
      <c r="C273" s="1459">
        <v>0.49</v>
      </c>
      <c r="D273" s="237" t="s">
        <v>666</v>
      </c>
      <c r="E273" s="886" t="s">
        <v>665</v>
      </c>
      <c r="F273" s="237">
        <v>0</v>
      </c>
      <c r="G273" s="886" t="s">
        <v>728</v>
      </c>
      <c r="H273" s="886" t="s">
        <v>727</v>
      </c>
      <c r="I273" s="237">
        <v>0.01</v>
      </c>
      <c r="J273" s="1460">
        <v>0.5</v>
      </c>
      <c r="K273" s="237">
        <v>0.49</v>
      </c>
      <c r="L273" s="237" t="s">
        <v>666</v>
      </c>
      <c r="M273" s="886" t="s">
        <v>665</v>
      </c>
      <c r="N273" s="237">
        <v>0</v>
      </c>
      <c r="O273" s="886" t="s">
        <v>728</v>
      </c>
      <c r="P273" s="886" t="s">
        <v>727</v>
      </c>
      <c r="Q273" s="237">
        <v>0.01</v>
      </c>
      <c r="R273" s="237">
        <v>0.5</v>
      </c>
      <c r="S273" s="887">
        <v>0.49</v>
      </c>
      <c r="T273" s="886" t="s">
        <v>666</v>
      </c>
      <c r="U273" s="886" t="s">
        <v>665</v>
      </c>
      <c r="V273" s="888">
        <v>0</v>
      </c>
      <c r="W273" s="886" t="s">
        <v>728</v>
      </c>
      <c r="X273" s="886" t="s">
        <v>727</v>
      </c>
      <c r="Y273" s="888">
        <v>0.01</v>
      </c>
      <c r="Z273" s="889">
        <v>0.5</v>
      </c>
      <c r="AA273" s="887">
        <v>0.49</v>
      </c>
      <c r="AB273" s="886" t="s">
        <v>666</v>
      </c>
      <c r="AC273" s="886" t="s">
        <v>665</v>
      </c>
      <c r="AD273" s="888">
        <v>0</v>
      </c>
      <c r="AE273" s="886" t="s">
        <v>728</v>
      </c>
      <c r="AF273" s="886" t="s">
        <v>727</v>
      </c>
      <c r="AG273" s="888">
        <v>0.01</v>
      </c>
      <c r="AH273" s="889">
        <v>0.5</v>
      </c>
      <c r="AI273" s="887">
        <v>0.49</v>
      </c>
      <c r="AJ273" s="886" t="s">
        <v>666</v>
      </c>
      <c r="AK273" s="886" t="s">
        <v>665</v>
      </c>
      <c r="AL273" s="888">
        <v>0</v>
      </c>
      <c r="AM273" s="886" t="s">
        <v>728</v>
      </c>
      <c r="AN273" s="886" t="s">
        <v>727</v>
      </c>
      <c r="AO273" s="888">
        <v>0.01</v>
      </c>
      <c r="AP273" s="889">
        <v>0.5</v>
      </c>
      <c r="AQ273" s="887">
        <v>0.49</v>
      </c>
      <c r="AR273" s="718" t="s">
        <v>666</v>
      </c>
      <c r="AS273" s="891" t="s">
        <v>665</v>
      </c>
      <c r="AT273" s="888">
        <v>0</v>
      </c>
      <c r="AU273" s="891" t="s">
        <v>728</v>
      </c>
      <c r="AV273" s="891" t="s">
        <v>727</v>
      </c>
      <c r="AW273" s="888">
        <v>0.01</v>
      </c>
      <c r="AX273" s="889">
        <v>0.5</v>
      </c>
      <c r="AY273" s="893">
        <v>0.49</v>
      </c>
      <c r="AZ273" s="894" t="s">
        <v>666</v>
      </c>
      <c r="BA273" s="894" t="s">
        <v>665</v>
      </c>
      <c r="BB273" s="893">
        <v>0</v>
      </c>
      <c r="BC273" s="894" t="s">
        <v>728</v>
      </c>
      <c r="BD273" s="894" t="s">
        <v>727</v>
      </c>
      <c r="BE273" s="893">
        <v>0.01</v>
      </c>
      <c r="BF273" s="1159">
        <f t="shared" si="12"/>
        <v>0.5</v>
      </c>
      <c r="BG273" s="1158"/>
      <c r="BH273" s="888">
        <v>0.49</v>
      </c>
      <c r="BI273" s="237" t="s">
        <v>666</v>
      </c>
      <c r="BJ273" s="197" t="s">
        <v>665</v>
      </c>
      <c r="BK273" s="888">
        <v>0</v>
      </c>
      <c r="BL273" s="237" t="s">
        <v>728</v>
      </c>
      <c r="BM273" s="886" t="s">
        <v>727</v>
      </c>
      <c r="BN273" s="888">
        <v>0.01</v>
      </c>
      <c r="BO273" s="1163">
        <f t="shared" si="13"/>
        <v>0.5</v>
      </c>
      <c r="BP273" s="888">
        <v>0.49</v>
      </c>
      <c r="BQ273" s="237" t="s">
        <v>666</v>
      </c>
      <c r="BR273" s="197" t="s">
        <v>665</v>
      </c>
      <c r="BS273" s="888">
        <v>0</v>
      </c>
      <c r="BT273" s="237" t="s">
        <v>728</v>
      </c>
      <c r="BU273" s="886" t="s">
        <v>727</v>
      </c>
      <c r="BV273" s="888">
        <v>0.01</v>
      </c>
      <c r="BW273" s="1163">
        <f t="shared" si="14"/>
        <v>0.5</v>
      </c>
      <c r="BX273" s="206"/>
      <c r="BY273" s="1235" t="str">
        <f>IF(VLOOKUP($A273,'EZ list'!$B$4:$H$460,4,FALSE)="","","Yes")</f>
        <v>Yes</v>
      </c>
      <c r="BZ273" s="1236" t="s">
        <v>914</v>
      </c>
      <c r="CA273" s="1229">
        <v>0.69499999999999995</v>
      </c>
      <c r="CB273" s="1205" t="s">
        <v>1006</v>
      </c>
      <c r="CC273" s="1205" t="s">
        <v>666</v>
      </c>
      <c r="CD273" s="1205" t="s">
        <v>665</v>
      </c>
      <c r="CE273" s="1205">
        <v>0</v>
      </c>
      <c r="CF273" s="1205" t="s">
        <v>728</v>
      </c>
      <c r="CG273" s="1205" t="s">
        <v>727</v>
      </c>
      <c r="CH273" s="1205">
        <v>0.01</v>
      </c>
      <c r="CI273" s="1161"/>
    </row>
    <row r="274" spans="1:87" s="197" customFormat="1" ht="15.75" customHeight="1" x14ac:dyDescent="0.25">
      <c r="A274" s="886" t="s">
        <v>612</v>
      </c>
      <c r="B274" s="886" t="s">
        <v>611</v>
      </c>
      <c r="C274" s="1459">
        <v>0.4</v>
      </c>
      <c r="D274" s="237" t="s">
        <v>726</v>
      </c>
      <c r="E274" s="886" t="s">
        <v>725</v>
      </c>
      <c r="F274" s="237">
        <v>0.1</v>
      </c>
      <c r="G274" s="886" t="s">
        <v>666</v>
      </c>
      <c r="H274" s="886" t="s">
        <v>678</v>
      </c>
      <c r="I274" s="237">
        <v>0</v>
      </c>
      <c r="J274" s="1460">
        <v>0.5</v>
      </c>
      <c r="K274" s="237">
        <v>0.4</v>
      </c>
      <c r="L274" s="237" t="s">
        <v>726</v>
      </c>
      <c r="M274" s="886" t="s">
        <v>725</v>
      </c>
      <c r="N274" s="237">
        <v>0.1</v>
      </c>
      <c r="O274" s="886" t="s">
        <v>666</v>
      </c>
      <c r="P274" s="886" t="s">
        <v>678</v>
      </c>
      <c r="Q274" s="237">
        <v>0</v>
      </c>
      <c r="R274" s="237">
        <v>0.5</v>
      </c>
      <c r="S274" s="887">
        <v>0.4</v>
      </c>
      <c r="T274" s="886" t="s">
        <v>726</v>
      </c>
      <c r="U274" s="886" t="s">
        <v>725</v>
      </c>
      <c r="V274" s="888">
        <v>0.1</v>
      </c>
      <c r="W274" s="886" t="s">
        <v>666</v>
      </c>
      <c r="X274" s="886" t="s">
        <v>678</v>
      </c>
      <c r="Y274" s="888">
        <v>0</v>
      </c>
      <c r="Z274" s="889">
        <v>0.5</v>
      </c>
      <c r="AA274" s="887">
        <v>0.4</v>
      </c>
      <c r="AB274" s="886" t="s">
        <v>726</v>
      </c>
      <c r="AC274" s="886" t="s">
        <v>725</v>
      </c>
      <c r="AD274" s="888">
        <v>0.1</v>
      </c>
      <c r="AE274" s="886" t="s">
        <v>666</v>
      </c>
      <c r="AF274" s="886" t="s">
        <v>678</v>
      </c>
      <c r="AG274" s="888">
        <v>0</v>
      </c>
      <c r="AH274" s="889">
        <v>0.5</v>
      </c>
      <c r="AI274" s="887">
        <v>0.4</v>
      </c>
      <c r="AJ274" s="886" t="s">
        <v>726</v>
      </c>
      <c r="AK274" s="886" t="s">
        <v>725</v>
      </c>
      <c r="AL274" s="888">
        <v>0.1</v>
      </c>
      <c r="AM274" s="886" t="s">
        <v>666</v>
      </c>
      <c r="AN274" s="886" t="s">
        <v>678</v>
      </c>
      <c r="AO274" s="888">
        <v>0</v>
      </c>
      <c r="AP274" s="889">
        <v>0.5</v>
      </c>
      <c r="AQ274" s="887">
        <v>0.4</v>
      </c>
      <c r="AR274" s="718" t="s">
        <v>726</v>
      </c>
      <c r="AS274" s="891" t="s">
        <v>725</v>
      </c>
      <c r="AT274" s="888">
        <v>0.1</v>
      </c>
      <c r="AU274" s="891" t="s">
        <v>666</v>
      </c>
      <c r="AV274" s="891" t="s">
        <v>678</v>
      </c>
      <c r="AW274" s="888">
        <v>0</v>
      </c>
      <c r="AX274" s="889">
        <v>0.5</v>
      </c>
      <c r="AY274" s="893">
        <v>0.4</v>
      </c>
      <c r="AZ274" s="894" t="s">
        <v>726</v>
      </c>
      <c r="BA274" s="894" t="s">
        <v>725</v>
      </c>
      <c r="BB274" s="893">
        <v>0.1</v>
      </c>
      <c r="BC274" s="894" t="s">
        <v>666</v>
      </c>
      <c r="BD274" s="894" t="s">
        <v>678</v>
      </c>
      <c r="BE274" s="893">
        <v>0</v>
      </c>
      <c r="BF274" s="1159">
        <f t="shared" si="12"/>
        <v>0.5</v>
      </c>
      <c r="BG274" s="1158"/>
      <c r="BH274" s="888">
        <v>0.4</v>
      </c>
      <c r="BI274" s="237" t="s">
        <v>726</v>
      </c>
      <c r="BJ274" s="197" t="s">
        <v>725</v>
      </c>
      <c r="BK274" s="888">
        <v>0.1</v>
      </c>
      <c r="BL274" s="237" t="s">
        <v>666</v>
      </c>
      <c r="BM274" s="886" t="s">
        <v>678</v>
      </c>
      <c r="BN274" s="888">
        <v>0</v>
      </c>
      <c r="BO274" s="1163">
        <f t="shared" si="13"/>
        <v>0.5</v>
      </c>
      <c r="BP274" s="888">
        <v>0.4</v>
      </c>
      <c r="BQ274" s="237" t="s">
        <v>726</v>
      </c>
      <c r="BR274" s="197" t="s">
        <v>725</v>
      </c>
      <c r="BS274" s="888">
        <v>0.1</v>
      </c>
      <c r="BT274" s="237" t="s">
        <v>666</v>
      </c>
      <c r="BU274" s="886" t="s">
        <v>678</v>
      </c>
      <c r="BV274" s="888">
        <v>0</v>
      </c>
      <c r="BW274" s="1163">
        <f t="shared" si="14"/>
        <v>0.5</v>
      </c>
      <c r="BX274" s="206"/>
      <c r="BY274" s="1235" t="str">
        <f>IF(VLOOKUP($A274,'EZ list'!$B$4:$H$460,4,FALSE)="","","Yes")</f>
        <v>Yes</v>
      </c>
      <c r="BZ274" s="1236" t="s">
        <v>913</v>
      </c>
      <c r="CA274" s="1229">
        <v>0.7</v>
      </c>
      <c r="CB274" s="1205" t="s">
        <v>1006</v>
      </c>
      <c r="CC274" s="1205" t="s">
        <v>726</v>
      </c>
      <c r="CD274" s="1205" t="s">
        <v>725</v>
      </c>
      <c r="CE274" s="1205">
        <v>0.6</v>
      </c>
      <c r="CF274" s="1205" t="s">
        <v>666</v>
      </c>
      <c r="CG274" s="1205" t="s">
        <v>678</v>
      </c>
      <c r="CH274" s="1205">
        <v>0</v>
      </c>
      <c r="CI274" s="1161"/>
    </row>
    <row r="275" spans="1:87" s="197" customFormat="1" ht="15.75" customHeight="1" x14ac:dyDescent="0.25">
      <c r="A275" s="886" t="s">
        <v>614</v>
      </c>
      <c r="B275" s="886" t="s">
        <v>613</v>
      </c>
      <c r="C275" s="1459">
        <v>0.4</v>
      </c>
      <c r="D275" s="237" t="s">
        <v>716</v>
      </c>
      <c r="E275" s="886" t="s">
        <v>715</v>
      </c>
      <c r="F275" s="237">
        <v>0.1</v>
      </c>
      <c r="G275" s="886" t="s">
        <v>666</v>
      </c>
      <c r="H275" s="886" t="s">
        <v>678</v>
      </c>
      <c r="I275" s="237">
        <v>0</v>
      </c>
      <c r="J275" s="1460">
        <v>0.5</v>
      </c>
      <c r="K275" s="237">
        <v>0.4</v>
      </c>
      <c r="L275" s="237" t="s">
        <v>716</v>
      </c>
      <c r="M275" s="886" t="s">
        <v>715</v>
      </c>
      <c r="N275" s="237">
        <v>0.1</v>
      </c>
      <c r="O275" s="886" t="s">
        <v>666</v>
      </c>
      <c r="P275" s="886" t="s">
        <v>678</v>
      </c>
      <c r="Q275" s="237">
        <v>0</v>
      </c>
      <c r="R275" s="237">
        <v>0.5</v>
      </c>
      <c r="S275" s="887">
        <v>0.4</v>
      </c>
      <c r="T275" s="886" t="s">
        <v>716</v>
      </c>
      <c r="U275" s="886" t="s">
        <v>715</v>
      </c>
      <c r="V275" s="888">
        <v>0.1</v>
      </c>
      <c r="W275" s="886" t="s">
        <v>666</v>
      </c>
      <c r="X275" s="886" t="s">
        <v>678</v>
      </c>
      <c r="Y275" s="888">
        <v>0</v>
      </c>
      <c r="Z275" s="889">
        <v>0.5</v>
      </c>
      <c r="AA275" s="887">
        <v>0.4</v>
      </c>
      <c r="AB275" s="886" t="s">
        <v>716</v>
      </c>
      <c r="AC275" s="886" t="s">
        <v>715</v>
      </c>
      <c r="AD275" s="888">
        <v>0.1</v>
      </c>
      <c r="AE275" s="886" t="s">
        <v>666</v>
      </c>
      <c r="AF275" s="886" t="s">
        <v>678</v>
      </c>
      <c r="AG275" s="888">
        <v>0</v>
      </c>
      <c r="AH275" s="889">
        <v>0.5</v>
      </c>
      <c r="AI275" s="887">
        <v>0.4</v>
      </c>
      <c r="AJ275" s="886" t="s">
        <v>716</v>
      </c>
      <c r="AK275" s="886" t="s">
        <v>715</v>
      </c>
      <c r="AL275" s="888">
        <v>0.1</v>
      </c>
      <c r="AM275" s="886" t="s">
        <v>666</v>
      </c>
      <c r="AN275" s="886" t="s">
        <v>678</v>
      </c>
      <c r="AO275" s="888">
        <v>0</v>
      </c>
      <c r="AP275" s="889">
        <v>0.5</v>
      </c>
      <c r="AQ275" s="887">
        <v>0.35</v>
      </c>
      <c r="AR275" s="718" t="s">
        <v>716</v>
      </c>
      <c r="AS275" s="891" t="s">
        <v>715</v>
      </c>
      <c r="AT275" s="888">
        <v>0.4</v>
      </c>
      <c r="AU275" s="891" t="s">
        <v>666</v>
      </c>
      <c r="AV275" s="891" t="s">
        <v>678</v>
      </c>
      <c r="AW275" s="888">
        <v>0</v>
      </c>
      <c r="AX275" s="889">
        <v>0.75</v>
      </c>
      <c r="AY275" s="893">
        <v>0.4</v>
      </c>
      <c r="AZ275" s="894" t="s">
        <v>716</v>
      </c>
      <c r="BA275" s="894" t="s">
        <v>715</v>
      </c>
      <c r="BB275" s="893">
        <v>0.1</v>
      </c>
      <c r="BC275" s="894" t="s">
        <v>666</v>
      </c>
      <c r="BD275" s="894" t="s">
        <v>678</v>
      </c>
      <c r="BE275" s="893">
        <v>0</v>
      </c>
      <c r="BF275" s="1159">
        <f t="shared" si="12"/>
        <v>0.5</v>
      </c>
      <c r="BG275" s="1158"/>
      <c r="BH275" s="888">
        <v>0.4</v>
      </c>
      <c r="BI275" s="237" t="s">
        <v>716</v>
      </c>
      <c r="BJ275" s="197" t="s">
        <v>715</v>
      </c>
      <c r="BK275" s="888">
        <v>0.1</v>
      </c>
      <c r="BL275" s="237" t="s">
        <v>666</v>
      </c>
      <c r="BM275" s="886" t="s">
        <v>678</v>
      </c>
      <c r="BN275" s="888">
        <v>0</v>
      </c>
      <c r="BO275" s="1163">
        <f t="shared" si="13"/>
        <v>0.5</v>
      </c>
      <c r="BP275" s="888">
        <v>0.4</v>
      </c>
      <c r="BQ275" s="237" t="s">
        <v>716</v>
      </c>
      <c r="BR275" s="197" t="s">
        <v>715</v>
      </c>
      <c r="BS275" s="888">
        <v>0.1</v>
      </c>
      <c r="BT275" s="237" t="s">
        <v>666</v>
      </c>
      <c r="BU275" s="886" t="s">
        <v>678</v>
      </c>
      <c r="BV275" s="888">
        <v>0</v>
      </c>
      <c r="BW275" s="1163">
        <f t="shared" si="14"/>
        <v>0.5</v>
      </c>
      <c r="BX275" s="206"/>
      <c r="BY275" s="1235" t="str">
        <f>IF(VLOOKUP($A275,'EZ list'!$B$4:$H$460,4,FALSE)="","","Yes")</f>
        <v/>
      </c>
      <c r="BZ275" s="1236" t="s">
        <v>913</v>
      </c>
      <c r="CA275" s="1229">
        <v>0.72699999999999998</v>
      </c>
      <c r="CB275" s="1205" t="s">
        <v>1006</v>
      </c>
      <c r="CC275" s="1205" t="s">
        <v>716</v>
      </c>
      <c r="CD275" s="1205" t="s">
        <v>715</v>
      </c>
      <c r="CE275" s="1205">
        <v>0.6</v>
      </c>
      <c r="CF275" s="1205" t="s">
        <v>666</v>
      </c>
      <c r="CG275" s="1205" t="s">
        <v>678</v>
      </c>
      <c r="CH275" s="1205">
        <v>0</v>
      </c>
      <c r="CI275" s="1161"/>
    </row>
    <row r="276" spans="1:87" s="197" customFormat="1" ht="15.75" customHeight="1" x14ac:dyDescent="0.25">
      <c r="A276" s="886" t="s">
        <v>616</v>
      </c>
      <c r="B276" s="886" t="s">
        <v>615</v>
      </c>
      <c r="C276" s="1459">
        <v>0.4</v>
      </c>
      <c r="D276" s="237" t="s">
        <v>688</v>
      </c>
      <c r="E276" s="886" t="s">
        <v>687</v>
      </c>
      <c r="F276" s="237">
        <v>0.1</v>
      </c>
      <c r="G276" s="886" t="s">
        <v>666</v>
      </c>
      <c r="H276" s="886" t="s">
        <v>678</v>
      </c>
      <c r="I276" s="237">
        <v>0</v>
      </c>
      <c r="J276" s="1460">
        <v>0.5</v>
      </c>
      <c r="K276" s="237">
        <v>0.4</v>
      </c>
      <c r="L276" s="237" t="s">
        <v>688</v>
      </c>
      <c r="M276" s="886" t="s">
        <v>687</v>
      </c>
      <c r="N276" s="237">
        <v>0.1</v>
      </c>
      <c r="O276" s="886" t="s">
        <v>666</v>
      </c>
      <c r="P276" s="886" t="s">
        <v>678</v>
      </c>
      <c r="Q276" s="237">
        <v>0</v>
      </c>
      <c r="R276" s="237">
        <v>0.5</v>
      </c>
      <c r="S276" s="887">
        <v>0.4</v>
      </c>
      <c r="T276" s="886" t="s">
        <v>688</v>
      </c>
      <c r="U276" s="886" t="s">
        <v>687</v>
      </c>
      <c r="V276" s="888">
        <v>0.1</v>
      </c>
      <c r="W276" s="886" t="s">
        <v>666</v>
      </c>
      <c r="X276" s="886" t="s">
        <v>678</v>
      </c>
      <c r="Y276" s="888">
        <v>0</v>
      </c>
      <c r="Z276" s="889">
        <v>0.5</v>
      </c>
      <c r="AA276" s="887">
        <v>0.4</v>
      </c>
      <c r="AB276" s="886" t="s">
        <v>688</v>
      </c>
      <c r="AC276" s="886" t="s">
        <v>687</v>
      </c>
      <c r="AD276" s="888">
        <v>0.1</v>
      </c>
      <c r="AE276" s="886" t="s">
        <v>666</v>
      </c>
      <c r="AF276" s="886" t="s">
        <v>678</v>
      </c>
      <c r="AG276" s="888">
        <v>0</v>
      </c>
      <c r="AH276" s="889">
        <v>0.5</v>
      </c>
      <c r="AI276" s="887">
        <v>0.4</v>
      </c>
      <c r="AJ276" s="886" t="s">
        <v>688</v>
      </c>
      <c r="AK276" s="886" t="s">
        <v>687</v>
      </c>
      <c r="AL276" s="888">
        <v>0.1</v>
      </c>
      <c r="AM276" s="886" t="s">
        <v>666</v>
      </c>
      <c r="AN276" s="886" t="s">
        <v>678</v>
      </c>
      <c r="AO276" s="888">
        <v>0</v>
      </c>
      <c r="AP276" s="889">
        <v>0.5</v>
      </c>
      <c r="AQ276" s="887">
        <v>0.4</v>
      </c>
      <c r="AR276" s="718" t="s">
        <v>688</v>
      </c>
      <c r="AS276" s="891" t="s">
        <v>687</v>
      </c>
      <c r="AT276" s="888">
        <v>0.1</v>
      </c>
      <c r="AU276" s="891" t="s">
        <v>666</v>
      </c>
      <c r="AV276" s="891" t="s">
        <v>678</v>
      </c>
      <c r="AW276" s="888">
        <v>0</v>
      </c>
      <c r="AX276" s="889">
        <v>0.5</v>
      </c>
      <c r="AY276" s="893">
        <v>0.3</v>
      </c>
      <c r="AZ276" s="894" t="s">
        <v>688</v>
      </c>
      <c r="BA276" s="894" t="s">
        <v>687</v>
      </c>
      <c r="BB276" s="893">
        <v>0.7</v>
      </c>
      <c r="BC276" s="894" t="s">
        <v>666</v>
      </c>
      <c r="BD276" s="894" t="s">
        <v>678</v>
      </c>
      <c r="BE276" s="893">
        <v>0</v>
      </c>
      <c r="BF276" s="1159">
        <f t="shared" si="12"/>
        <v>1</v>
      </c>
      <c r="BG276" s="1158"/>
      <c r="BH276" s="888">
        <v>0.4</v>
      </c>
      <c r="BI276" s="237" t="s">
        <v>688</v>
      </c>
      <c r="BJ276" s="197" t="s">
        <v>687</v>
      </c>
      <c r="BK276" s="888">
        <v>0.1</v>
      </c>
      <c r="BL276" s="237" t="s">
        <v>666</v>
      </c>
      <c r="BM276" s="886" t="s">
        <v>678</v>
      </c>
      <c r="BN276" s="888">
        <v>0</v>
      </c>
      <c r="BO276" s="1163">
        <f t="shared" si="13"/>
        <v>0.5</v>
      </c>
      <c r="BP276" s="888">
        <v>0.4</v>
      </c>
      <c r="BQ276" s="237" t="s">
        <v>688</v>
      </c>
      <c r="BR276" s="197" t="s">
        <v>687</v>
      </c>
      <c r="BS276" s="888">
        <v>0.1</v>
      </c>
      <c r="BT276" s="237" t="s">
        <v>666</v>
      </c>
      <c r="BU276" s="886" t="s">
        <v>678</v>
      </c>
      <c r="BV276" s="888">
        <v>0</v>
      </c>
      <c r="BW276" s="1163">
        <f t="shared" si="14"/>
        <v>0.5</v>
      </c>
      <c r="BX276" s="206"/>
      <c r="BY276" s="1235" t="str">
        <f>IF(VLOOKUP($A276,'EZ list'!$B$4:$H$460,4,FALSE)="","","Yes")</f>
        <v/>
      </c>
      <c r="BZ276" s="1236" t="s">
        <v>913</v>
      </c>
      <c r="CA276" s="1229">
        <v>0.72399999999999998</v>
      </c>
      <c r="CB276" s="1205" t="s">
        <v>1006</v>
      </c>
      <c r="CC276" s="1205" t="s">
        <v>688</v>
      </c>
      <c r="CD276" s="1205" t="s">
        <v>687</v>
      </c>
      <c r="CE276" s="1205">
        <v>0.6</v>
      </c>
      <c r="CF276" s="1205" t="s">
        <v>666</v>
      </c>
      <c r="CG276" s="1205" t="s">
        <v>678</v>
      </c>
      <c r="CH276" s="1205">
        <v>0</v>
      </c>
      <c r="CI276" s="1161"/>
    </row>
    <row r="277" spans="1:87" s="197" customFormat="1" ht="15.75" customHeight="1" x14ac:dyDescent="0.25">
      <c r="A277" s="886" t="s">
        <v>618</v>
      </c>
      <c r="B277" s="886" t="s">
        <v>617</v>
      </c>
      <c r="C277" s="1459">
        <v>0.4</v>
      </c>
      <c r="D277" s="237" t="s">
        <v>722</v>
      </c>
      <c r="E277" s="886" t="s">
        <v>721</v>
      </c>
      <c r="F277" s="237">
        <v>0.09</v>
      </c>
      <c r="G277" s="886" t="s">
        <v>720</v>
      </c>
      <c r="H277" s="886" t="s">
        <v>719</v>
      </c>
      <c r="I277" s="237">
        <v>0.01</v>
      </c>
      <c r="J277" s="1460">
        <v>0.5</v>
      </c>
      <c r="K277" s="237">
        <v>0.4</v>
      </c>
      <c r="L277" s="237" t="s">
        <v>722</v>
      </c>
      <c r="M277" s="886" t="s">
        <v>721</v>
      </c>
      <c r="N277" s="237">
        <v>0.09</v>
      </c>
      <c r="O277" s="886" t="s">
        <v>720</v>
      </c>
      <c r="P277" s="886" t="s">
        <v>719</v>
      </c>
      <c r="Q277" s="237">
        <v>0.01</v>
      </c>
      <c r="R277" s="237">
        <v>0.5</v>
      </c>
      <c r="S277" s="887">
        <v>0.4</v>
      </c>
      <c r="T277" s="886" t="s">
        <v>722</v>
      </c>
      <c r="U277" s="886" t="s">
        <v>721</v>
      </c>
      <c r="V277" s="888">
        <v>0.09</v>
      </c>
      <c r="W277" s="886" t="s">
        <v>720</v>
      </c>
      <c r="X277" s="886" t="s">
        <v>719</v>
      </c>
      <c r="Y277" s="888">
        <v>0.01</v>
      </c>
      <c r="Z277" s="889">
        <v>0.5</v>
      </c>
      <c r="AA277" s="887">
        <v>0.4</v>
      </c>
      <c r="AB277" s="886" t="s">
        <v>722</v>
      </c>
      <c r="AC277" s="886" t="s">
        <v>721</v>
      </c>
      <c r="AD277" s="888">
        <v>0.09</v>
      </c>
      <c r="AE277" s="886" t="s">
        <v>720</v>
      </c>
      <c r="AF277" s="886" t="s">
        <v>719</v>
      </c>
      <c r="AG277" s="888">
        <v>0.01</v>
      </c>
      <c r="AH277" s="889">
        <v>0.5</v>
      </c>
      <c r="AI277" s="887">
        <v>0.4</v>
      </c>
      <c r="AJ277" s="886" t="s">
        <v>722</v>
      </c>
      <c r="AK277" s="886" t="s">
        <v>721</v>
      </c>
      <c r="AL277" s="888">
        <v>0.09</v>
      </c>
      <c r="AM277" s="886" t="s">
        <v>720</v>
      </c>
      <c r="AN277" s="886" t="s">
        <v>719</v>
      </c>
      <c r="AO277" s="888">
        <v>0.01</v>
      </c>
      <c r="AP277" s="889">
        <v>0.5</v>
      </c>
      <c r="AQ277" s="887">
        <v>0.44</v>
      </c>
      <c r="AR277" s="718" t="s">
        <v>722</v>
      </c>
      <c r="AS277" s="891" t="s">
        <v>721</v>
      </c>
      <c r="AT277" s="888">
        <v>0.26</v>
      </c>
      <c r="AU277" s="891" t="s">
        <v>720</v>
      </c>
      <c r="AV277" s="891" t="s">
        <v>719</v>
      </c>
      <c r="AW277" s="888">
        <v>0.05</v>
      </c>
      <c r="AX277" s="889">
        <v>0.75</v>
      </c>
      <c r="AY277" s="893">
        <v>0.4</v>
      </c>
      <c r="AZ277" s="894" t="s">
        <v>722</v>
      </c>
      <c r="BA277" s="894" t="s">
        <v>721</v>
      </c>
      <c r="BB277" s="893">
        <v>0.09</v>
      </c>
      <c r="BC277" s="894" t="s">
        <v>720</v>
      </c>
      <c r="BD277" s="894" t="s">
        <v>719</v>
      </c>
      <c r="BE277" s="893">
        <v>0.01</v>
      </c>
      <c r="BF277" s="1159">
        <f t="shared" si="12"/>
        <v>0.5</v>
      </c>
      <c r="BG277" s="1158"/>
      <c r="BH277" s="888">
        <v>0.4</v>
      </c>
      <c r="BI277" s="237" t="s">
        <v>722</v>
      </c>
      <c r="BJ277" s="197" t="s">
        <v>721</v>
      </c>
      <c r="BK277" s="888">
        <v>0.09</v>
      </c>
      <c r="BL277" s="237" t="s">
        <v>720</v>
      </c>
      <c r="BM277" s="886" t="s">
        <v>719</v>
      </c>
      <c r="BN277" s="888">
        <v>0.01</v>
      </c>
      <c r="BO277" s="1163">
        <f t="shared" si="13"/>
        <v>0.5</v>
      </c>
      <c r="BP277" s="888">
        <v>0.4</v>
      </c>
      <c r="BQ277" s="237" t="s">
        <v>722</v>
      </c>
      <c r="BR277" s="197" t="s">
        <v>721</v>
      </c>
      <c r="BS277" s="888">
        <v>0.09</v>
      </c>
      <c r="BT277" s="237" t="s">
        <v>720</v>
      </c>
      <c r="BU277" s="886" t="s">
        <v>719</v>
      </c>
      <c r="BV277" s="888">
        <v>0.01</v>
      </c>
      <c r="BW277" s="1163">
        <f t="shared" si="14"/>
        <v>0.5</v>
      </c>
      <c r="BX277" s="206"/>
      <c r="BY277" s="1235" t="str">
        <f>IF(VLOOKUP($A277,'EZ list'!$B$4:$H$460,4,FALSE)="","","Yes")</f>
        <v/>
      </c>
      <c r="BZ277" s="1236" t="s">
        <v>913</v>
      </c>
      <c r="CA277" s="1229">
        <v>0.68200000000000005</v>
      </c>
      <c r="CB277" s="1205" t="s">
        <v>1006</v>
      </c>
      <c r="CC277" s="1205" t="s">
        <v>722</v>
      </c>
      <c r="CD277" s="1205" t="s">
        <v>721</v>
      </c>
      <c r="CE277" s="1205">
        <v>0.59</v>
      </c>
      <c r="CF277" s="1205" t="s">
        <v>720</v>
      </c>
      <c r="CG277" s="1205" t="s">
        <v>719</v>
      </c>
      <c r="CH277" s="1205">
        <v>0.01</v>
      </c>
      <c r="CI277" s="1161"/>
    </row>
    <row r="278" spans="1:87" s="197" customFormat="1" ht="15.75" customHeight="1" x14ac:dyDescent="0.25">
      <c r="A278" s="886" t="s">
        <v>620</v>
      </c>
      <c r="B278" s="886" t="s">
        <v>619</v>
      </c>
      <c r="C278" s="1459">
        <v>0.4</v>
      </c>
      <c r="D278" s="237" t="s">
        <v>716</v>
      </c>
      <c r="E278" s="886" t="s">
        <v>715</v>
      </c>
      <c r="F278" s="237">
        <v>0.1</v>
      </c>
      <c r="G278" s="886" t="s">
        <v>666</v>
      </c>
      <c r="H278" s="886" t="s">
        <v>678</v>
      </c>
      <c r="I278" s="237">
        <v>0</v>
      </c>
      <c r="J278" s="1460">
        <v>0.5</v>
      </c>
      <c r="K278" s="237">
        <v>0.4</v>
      </c>
      <c r="L278" s="237" t="s">
        <v>716</v>
      </c>
      <c r="M278" s="886" t="s">
        <v>715</v>
      </c>
      <c r="N278" s="237">
        <v>0.1</v>
      </c>
      <c r="O278" s="886" t="s">
        <v>666</v>
      </c>
      <c r="P278" s="886" t="s">
        <v>678</v>
      </c>
      <c r="Q278" s="237">
        <v>0</v>
      </c>
      <c r="R278" s="237">
        <v>0.5</v>
      </c>
      <c r="S278" s="887">
        <v>0.4</v>
      </c>
      <c r="T278" s="886" t="s">
        <v>716</v>
      </c>
      <c r="U278" s="886" t="s">
        <v>715</v>
      </c>
      <c r="V278" s="888">
        <v>0.1</v>
      </c>
      <c r="W278" s="886" t="s">
        <v>666</v>
      </c>
      <c r="X278" s="886" t="s">
        <v>678</v>
      </c>
      <c r="Y278" s="888">
        <v>0</v>
      </c>
      <c r="Z278" s="889">
        <v>0.5</v>
      </c>
      <c r="AA278" s="887">
        <v>0.4</v>
      </c>
      <c r="AB278" s="886" t="s">
        <v>716</v>
      </c>
      <c r="AC278" s="886" t="s">
        <v>715</v>
      </c>
      <c r="AD278" s="888">
        <v>0.1</v>
      </c>
      <c r="AE278" s="886" t="s">
        <v>666</v>
      </c>
      <c r="AF278" s="886" t="s">
        <v>678</v>
      </c>
      <c r="AG278" s="888">
        <v>0</v>
      </c>
      <c r="AH278" s="889">
        <v>0.5</v>
      </c>
      <c r="AI278" s="887">
        <v>0.4</v>
      </c>
      <c r="AJ278" s="886" t="s">
        <v>716</v>
      </c>
      <c r="AK278" s="886" t="s">
        <v>715</v>
      </c>
      <c r="AL278" s="888">
        <v>0.1</v>
      </c>
      <c r="AM278" s="886" t="s">
        <v>666</v>
      </c>
      <c r="AN278" s="886" t="s">
        <v>678</v>
      </c>
      <c r="AO278" s="888">
        <v>0</v>
      </c>
      <c r="AP278" s="889">
        <v>0.5</v>
      </c>
      <c r="AQ278" s="887">
        <v>0.35</v>
      </c>
      <c r="AR278" s="718" t="s">
        <v>716</v>
      </c>
      <c r="AS278" s="891" t="s">
        <v>715</v>
      </c>
      <c r="AT278" s="888">
        <v>0.4</v>
      </c>
      <c r="AU278" s="891" t="s">
        <v>666</v>
      </c>
      <c r="AV278" s="891" t="s">
        <v>678</v>
      </c>
      <c r="AW278" s="888">
        <v>0</v>
      </c>
      <c r="AX278" s="889">
        <v>0.75</v>
      </c>
      <c r="AY278" s="893">
        <v>0.4</v>
      </c>
      <c r="AZ278" s="894" t="s">
        <v>716</v>
      </c>
      <c r="BA278" s="894" t="s">
        <v>715</v>
      </c>
      <c r="BB278" s="893">
        <v>0.1</v>
      </c>
      <c r="BC278" s="894" t="s">
        <v>666</v>
      </c>
      <c r="BD278" s="894" t="s">
        <v>678</v>
      </c>
      <c r="BE278" s="893">
        <v>0</v>
      </c>
      <c r="BF278" s="1159">
        <f t="shared" si="12"/>
        <v>0.5</v>
      </c>
      <c r="BG278" s="1158"/>
      <c r="BH278" s="888">
        <v>0.4</v>
      </c>
      <c r="BI278" s="237" t="s">
        <v>716</v>
      </c>
      <c r="BJ278" s="197" t="s">
        <v>715</v>
      </c>
      <c r="BK278" s="888">
        <v>0.1</v>
      </c>
      <c r="BL278" s="237" t="s">
        <v>666</v>
      </c>
      <c r="BM278" s="886" t="s">
        <v>678</v>
      </c>
      <c r="BN278" s="888">
        <v>0</v>
      </c>
      <c r="BO278" s="1163">
        <f t="shared" si="13"/>
        <v>0.5</v>
      </c>
      <c r="BP278" s="888">
        <v>0.4</v>
      </c>
      <c r="BQ278" s="237" t="s">
        <v>716</v>
      </c>
      <c r="BR278" s="197" t="s">
        <v>715</v>
      </c>
      <c r="BS278" s="888">
        <v>0.1</v>
      </c>
      <c r="BT278" s="237" t="s">
        <v>666</v>
      </c>
      <c r="BU278" s="886" t="s">
        <v>678</v>
      </c>
      <c r="BV278" s="888">
        <v>0</v>
      </c>
      <c r="BW278" s="1163">
        <f t="shared" si="14"/>
        <v>0.5</v>
      </c>
      <c r="BX278" s="206"/>
      <c r="BY278" s="1235" t="str">
        <f>IF(VLOOKUP($A278,'EZ list'!$B$4:$H$460,4,FALSE)="","","Yes")</f>
        <v/>
      </c>
      <c r="BZ278" s="1236" t="s">
        <v>913</v>
      </c>
      <c r="CA278" s="1229">
        <v>0.72299999999999998</v>
      </c>
      <c r="CB278" s="1205" t="s">
        <v>1006</v>
      </c>
      <c r="CC278" s="1205" t="s">
        <v>716</v>
      </c>
      <c r="CD278" s="1205" t="s">
        <v>715</v>
      </c>
      <c r="CE278" s="1205">
        <v>0.6</v>
      </c>
      <c r="CF278" s="1205" t="s">
        <v>666</v>
      </c>
      <c r="CG278" s="1205" t="s">
        <v>678</v>
      </c>
      <c r="CH278" s="1205">
        <v>0</v>
      </c>
      <c r="CI278" s="1161"/>
    </row>
    <row r="279" spans="1:87" s="197" customFormat="1" ht="15.75" customHeight="1" x14ac:dyDescent="0.25">
      <c r="A279" s="886" t="s">
        <v>622</v>
      </c>
      <c r="B279" s="886" t="s">
        <v>714</v>
      </c>
      <c r="C279" s="1459">
        <v>0.49</v>
      </c>
      <c r="D279" s="237" t="s">
        <v>666</v>
      </c>
      <c r="E279" s="886" t="s">
        <v>665</v>
      </c>
      <c r="F279" s="237">
        <v>0</v>
      </c>
      <c r="G279" s="886" t="s">
        <v>685</v>
      </c>
      <c r="H279" s="886" t="s">
        <v>684</v>
      </c>
      <c r="I279" s="237">
        <v>0.01</v>
      </c>
      <c r="J279" s="1460">
        <v>0.5</v>
      </c>
      <c r="K279" s="237">
        <v>0.49</v>
      </c>
      <c r="L279" s="237" t="s">
        <v>666</v>
      </c>
      <c r="M279" s="886" t="s">
        <v>665</v>
      </c>
      <c r="N279" s="237">
        <v>0</v>
      </c>
      <c r="O279" s="886" t="s">
        <v>685</v>
      </c>
      <c r="P279" s="886" t="s">
        <v>684</v>
      </c>
      <c r="Q279" s="237">
        <v>0.01</v>
      </c>
      <c r="R279" s="237">
        <v>0.5</v>
      </c>
      <c r="S279" s="887">
        <v>0.49</v>
      </c>
      <c r="T279" s="886" t="s">
        <v>666</v>
      </c>
      <c r="U279" s="886" t="s">
        <v>665</v>
      </c>
      <c r="V279" s="888">
        <v>0</v>
      </c>
      <c r="W279" s="886" t="s">
        <v>685</v>
      </c>
      <c r="X279" s="886" t="s">
        <v>684</v>
      </c>
      <c r="Y279" s="888">
        <v>0.01</v>
      </c>
      <c r="Z279" s="889">
        <v>0.5</v>
      </c>
      <c r="AA279" s="887">
        <v>0.49</v>
      </c>
      <c r="AB279" s="886" t="s">
        <v>666</v>
      </c>
      <c r="AC279" s="886" t="s">
        <v>665</v>
      </c>
      <c r="AD279" s="888">
        <v>0</v>
      </c>
      <c r="AE279" s="886" t="s">
        <v>685</v>
      </c>
      <c r="AF279" s="886" t="s">
        <v>684</v>
      </c>
      <c r="AG279" s="888">
        <v>0.01</v>
      </c>
      <c r="AH279" s="889">
        <v>0.5</v>
      </c>
      <c r="AI279" s="887">
        <v>0.49</v>
      </c>
      <c r="AJ279" s="886" t="s">
        <v>666</v>
      </c>
      <c r="AK279" s="886" t="s">
        <v>665</v>
      </c>
      <c r="AL279" s="888">
        <v>0</v>
      </c>
      <c r="AM279" s="886" t="s">
        <v>685</v>
      </c>
      <c r="AN279" s="886" t="s">
        <v>684</v>
      </c>
      <c r="AO279" s="888">
        <v>0.01</v>
      </c>
      <c r="AP279" s="889">
        <v>0.5</v>
      </c>
      <c r="AQ279" s="887">
        <v>0.74</v>
      </c>
      <c r="AR279" s="718" t="s">
        <v>666</v>
      </c>
      <c r="AS279" s="891" t="s">
        <v>665</v>
      </c>
      <c r="AT279" s="888">
        <v>0</v>
      </c>
      <c r="AU279" s="891" t="s">
        <v>685</v>
      </c>
      <c r="AV279" s="891" t="s">
        <v>684</v>
      </c>
      <c r="AW279" s="888">
        <v>0.01</v>
      </c>
      <c r="AX279" s="889">
        <v>0.75</v>
      </c>
      <c r="AY279" s="893">
        <v>0.99</v>
      </c>
      <c r="AZ279" s="894" t="s">
        <v>666</v>
      </c>
      <c r="BA279" s="894" t="s">
        <v>665</v>
      </c>
      <c r="BB279" s="893">
        <v>0</v>
      </c>
      <c r="BC279" s="894" t="s">
        <v>685</v>
      </c>
      <c r="BD279" s="894" t="s">
        <v>684</v>
      </c>
      <c r="BE279" s="893">
        <v>0.01</v>
      </c>
      <c r="BF279" s="1159">
        <f t="shared" si="12"/>
        <v>1</v>
      </c>
      <c r="BG279" s="1158"/>
      <c r="BH279" s="888">
        <v>0.49</v>
      </c>
      <c r="BI279" s="237" t="s">
        <v>666</v>
      </c>
      <c r="BJ279" s="197" t="s">
        <v>665</v>
      </c>
      <c r="BK279" s="888">
        <v>0</v>
      </c>
      <c r="BL279" s="237" t="s">
        <v>685</v>
      </c>
      <c r="BM279" s="886" t="s">
        <v>684</v>
      </c>
      <c r="BN279" s="888">
        <v>0.01</v>
      </c>
      <c r="BO279" s="1163">
        <f t="shared" si="13"/>
        <v>0.5</v>
      </c>
      <c r="BP279" s="888">
        <v>0.49</v>
      </c>
      <c r="BQ279" s="237" t="s">
        <v>666</v>
      </c>
      <c r="BR279" s="197" t="s">
        <v>665</v>
      </c>
      <c r="BS279" s="888">
        <v>0</v>
      </c>
      <c r="BT279" s="237" t="s">
        <v>685</v>
      </c>
      <c r="BU279" s="886" t="s">
        <v>684</v>
      </c>
      <c r="BV279" s="888">
        <v>0.01</v>
      </c>
      <c r="BW279" s="1163">
        <f t="shared" si="14"/>
        <v>0.5</v>
      </c>
      <c r="BX279" s="206"/>
      <c r="BY279" s="1235" t="str">
        <f>IF(VLOOKUP($A279,'EZ list'!$B$4:$H$460,4,FALSE)="","","Yes")</f>
        <v/>
      </c>
      <c r="BZ279" s="1236" t="s">
        <v>914</v>
      </c>
      <c r="CA279" s="1229">
        <v>0.72499999999999998</v>
      </c>
      <c r="CB279" s="1205" t="s">
        <v>1006</v>
      </c>
      <c r="CC279" s="1205" t="s">
        <v>666</v>
      </c>
      <c r="CD279" s="1205" t="s">
        <v>665</v>
      </c>
      <c r="CE279" s="1205">
        <v>0</v>
      </c>
      <c r="CF279" s="1205" t="s">
        <v>685</v>
      </c>
      <c r="CG279" s="1205" t="s">
        <v>684</v>
      </c>
      <c r="CH279" s="1205">
        <v>0.01</v>
      </c>
      <c r="CI279" s="1161"/>
    </row>
    <row r="280" spans="1:87" s="197" customFormat="1" ht="15.75" customHeight="1" x14ac:dyDescent="0.25">
      <c r="A280" s="886" t="s">
        <v>624</v>
      </c>
      <c r="B280" s="886" t="s">
        <v>623</v>
      </c>
      <c r="C280" s="1459">
        <v>0.4</v>
      </c>
      <c r="D280" s="237" t="s">
        <v>713</v>
      </c>
      <c r="E280" s="886" t="s">
        <v>712</v>
      </c>
      <c r="F280" s="237">
        <v>0.09</v>
      </c>
      <c r="G280" s="886" t="s">
        <v>706</v>
      </c>
      <c r="H280" s="886" t="s">
        <v>705</v>
      </c>
      <c r="I280" s="237">
        <v>0.01</v>
      </c>
      <c r="J280" s="1460">
        <v>0.5</v>
      </c>
      <c r="K280" s="237">
        <v>0.4</v>
      </c>
      <c r="L280" s="237" t="s">
        <v>713</v>
      </c>
      <c r="M280" s="886" t="s">
        <v>712</v>
      </c>
      <c r="N280" s="237">
        <v>0.09</v>
      </c>
      <c r="O280" s="886" t="s">
        <v>706</v>
      </c>
      <c r="P280" s="886" t="s">
        <v>705</v>
      </c>
      <c r="Q280" s="237">
        <v>0.01</v>
      </c>
      <c r="R280" s="237">
        <v>0.5</v>
      </c>
      <c r="S280" s="887">
        <v>0.4</v>
      </c>
      <c r="T280" s="886" t="s">
        <v>713</v>
      </c>
      <c r="U280" s="886" t="s">
        <v>712</v>
      </c>
      <c r="V280" s="888">
        <v>0.09</v>
      </c>
      <c r="W280" s="886" t="s">
        <v>706</v>
      </c>
      <c r="X280" s="886" t="s">
        <v>705</v>
      </c>
      <c r="Y280" s="888">
        <v>0.01</v>
      </c>
      <c r="Z280" s="889">
        <v>0.5</v>
      </c>
      <c r="AA280" s="887">
        <v>0.4</v>
      </c>
      <c r="AB280" s="886" t="s">
        <v>713</v>
      </c>
      <c r="AC280" s="886" t="s">
        <v>712</v>
      </c>
      <c r="AD280" s="888">
        <v>0.09</v>
      </c>
      <c r="AE280" s="886" t="s">
        <v>706</v>
      </c>
      <c r="AF280" s="886" t="s">
        <v>705</v>
      </c>
      <c r="AG280" s="888">
        <v>0.01</v>
      </c>
      <c r="AH280" s="889">
        <v>0.5</v>
      </c>
      <c r="AI280" s="887">
        <v>0.4</v>
      </c>
      <c r="AJ280" s="886" t="s">
        <v>713</v>
      </c>
      <c r="AK280" s="886" t="s">
        <v>712</v>
      </c>
      <c r="AL280" s="888">
        <v>0.09</v>
      </c>
      <c r="AM280" s="886" t="s">
        <v>706</v>
      </c>
      <c r="AN280" s="886" t="s">
        <v>705</v>
      </c>
      <c r="AO280" s="888">
        <v>0.01</v>
      </c>
      <c r="AP280" s="889">
        <v>0.5</v>
      </c>
      <c r="AQ280" s="887">
        <v>0.4</v>
      </c>
      <c r="AR280" s="718" t="s">
        <v>713</v>
      </c>
      <c r="AS280" s="891" t="s">
        <v>712</v>
      </c>
      <c r="AT280" s="888">
        <v>0.09</v>
      </c>
      <c r="AU280" s="891" t="s">
        <v>706</v>
      </c>
      <c r="AV280" s="891" t="s">
        <v>705</v>
      </c>
      <c r="AW280" s="888">
        <v>0.01</v>
      </c>
      <c r="AX280" s="889">
        <v>0.5</v>
      </c>
      <c r="AY280" s="893">
        <v>0.4</v>
      </c>
      <c r="AZ280" s="894" t="s">
        <v>713</v>
      </c>
      <c r="BA280" s="894" t="s">
        <v>712</v>
      </c>
      <c r="BB280" s="893">
        <v>0.59</v>
      </c>
      <c r="BC280" s="894" t="s">
        <v>706</v>
      </c>
      <c r="BD280" s="894" t="s">
        <v>705</v>
      </c>
      <c r="BE280" s="893">
        <v>0.01</v>
      </c>
      <c r="BF280" s="1159">
        <f t="shared" si="12"/>
        <v>1</v>
      </c>
      <c r="BG280" s="1158"/>
      <c r="BH280" s="888">
        <v>0.4</v>
      </c>
      <c r="BI280" s="237" t="s">
        <v>713</v>
      </c>
      <c r="BJ280" s="197" t="s">
        <v>712</v>
      </c>
      <c r="BK280" s="888">
        <v>0.09</v>
      </c>
      <c r="BL280" s="237" t="s">
        <v>706</v>
      </c>
      <c r="BM280" s="886" t="s">
        <v>705</v>
      </c>
      <c r="BN280" s="888">
        <v>0.01</v>
      </c>
      <c r="BO280" s="1163">
        <f t="shared" si="13"/>
        <v>0.5</v>
      </c>
      <c r="BP280" s="888">
        <v>0.4</v>
      </c>
      <c r="BQ280" s="237" t="s">
        <v>713</v>
      </c>
      <c r="BR280" s="197" t="s">
        <v>712</v>
      </c>
      <c r="BS280" s="888">
        <v>0.09</v>
      </c>
      <c r="BT280" s="237" t="s">
        <v>706</v>
      </c>
      <c r="BU280" s="886" t="s">
        <v>705</v>
      </c>
      <c r="BV280" s="888">
        <v>0.01</v>
      </c>
      <c r="BW280" s="1163">
        <f t="shared" si="14"/>
        <v>0.5</v>
      </c>
      <c r="BX280" s="206"/>
      <c r="BY280" s="1235" t="str">
        <f>IF(VLOOKUP($A280,'EZ list'!$B$4:$H$460,4,FALSE)="","","Yes")</f>
        <v/>
      </c>
      <c r="BZ280" s="1236" t="s">
        <v>913</v>
      </c>
      <c r="CA280" s="1229">
        <v>0.66800000000000004</v>
      </c>
      <c r="CB280" s="1205" t="s">
        <v>1006</v>
      </c>
      <c r="CC280" s="1205" t="s">
        <v>713</v>
      </c>
      <c r="CD280" s="1205" t="s">
        <v>712</v>
      </c>
      <c r="CE280" s="1205">
        <v>0.59</v>
      </c>
      <c r="CF280" s="1205" t="s">
        <v>706</v>
      </c>
      <c r="CG280" s="1205" t="s">
        <v>705</v>
      </c>
      <c r="CH280" s="1205">
        <v>0.01</v>
      </c>
      <c r="CI280" s="1161"/>
    </row>
    <row r="281" spans="1:87" s="197" customFormat="1" ht="15.75" customHeight="1" x14ac:dyDescent="0.25">
      <c r="A281" s="886" t="s">
        <v>626</v>
      </c>
      <c r="B281" s="886" t="s">
        <v>625</v>
      </c>
      <c r="C281" s="1459">
        <v>0.4</v>
      </c>
      <c r="D281" s="237" t="s">
        <v>675</v>
      </c>
      <c r="E281" s="886" t="s">
        <v>674</v>
      </c>
      <c r="F281" s="237">
        <v>0.09</v>
      </c>
      <c r="G281" s="886" t="s">
        <v>673</v>
      </c>
      <c r="H281" s="886" t="s">
        <v>672</v>
      </c>
      <c r="I281" s="237">
        <v>0.01</v>
      </c>
      <c r="J281" s="1460">
        <v>0.5</v>
      </c>
      <c r="K281" s="237">
        <v>0.4</v>
      </c>
      <c r="L281" s="237" t="s">
        <v>675</v>
      </c>
      <c r="M281" s="886" t="s">
        <v>674</v>
      </c>
      <c r="N281" s="237">
        <v>0.09</v>
      </c>
      <c r="O281" s="886" t="s">
        <v>673</v>
      </c>
      <c r="P281" s="886" t="s">
        <v>672</v>
      </c>
      <c r="Q281" s="237">
        <v>0.01</v>
      </c>
      <c r="R281" s="237">
        <v>0.5</v>
      </c>
      <c r="S281" s="887">
        <v>0.4</v>
      </c>
      <c r="T281" s="886" t="s">
        <v>675</v>
      </c>
      <c r="U281" s="886" t="s">
        <v>674</v>
      </c>
      <c r="V281" s="888">
        <v>0.09</v>
      </c>
      <c r="W281" s="886" t="s">
        <v>673</v>
      </c>
      <c r="X281" s="886" t="s">
        <v>672</v>
      </c>
      <c r="Y281" s="888">
        <v>0.01</v>
      </c>
      <c r="Z281" s="889">
        <v>0.5</v>
      </c>
      <c r="AA281" s="887">
        <v>0.4</v>
      </c>
      <c r="AB281" s="886" t="s">
        <v>675</v>
      </c>
      <c r="AC281" s="886" t="s">
        <v>674</v>
      </c>
      <c r="AD281" s="888">
        <v>0.09</v>
      </c>
      <c r="AE281" s="886" t="s">
        <v>673</v>
      </c>
      <c r="AF281" s="886" t="s">
        <v>672</v>
      </c>
      <c r="AG281" s="888">
        <v>0.01</v>
      </c>
      <c r="AH281" s="889">
        <v>0.5</v>
      </c>
      <c r="AI281" s="887">
        <v>0.4</v>
      </c>
      <c r="AJ281" s="886" t="s">
        <v>675</v>
      </c>
      <c r="AK281" s="886" t="s">
        <v>674</v>
      </c>
      <c r="AL281" s="888">
        <v>0.09</v>
      </c>
      <c r="AM281" s="886" t="s">
        <v>673</v>
      </c>
      <c r="AN281" s="886" t="s">
        <v>672</v>
      </c>
      <c r="AO281" s="888">
        <v>0.01</v>
      </c>
      <c r="AP281" s="889">
        <v>0.5</v>
      </c>
      <c r="AQ281" s="887">
        <v>0.56000000000000005</v>
      </c>
      <c r="AR281" s="718" t="s">
        <v>675</v>
      </c>
      <c r="AS281" s="891" t="s">
        <v>674</v>
      </c>
      <c r="AT281" s="888">
        <v>0.17499999999999999</v>
      </c>
      <c r="AU281" s="891" t="s">
        <v>673</v>
      </c>
      <c r="AV281" s="891" t="s">
        <v>672</v>
      </c>
      <c r="AW281" s="888">
        <v>1.4999999999999999E-2</v>
      </c>
      <c r="AX281" s="889">
        <v>0.75000000000000011</v>
      </c>
      <c r="AY281" s="893">
        <v>0.4</v>
      </c>
      <c r="AZ281" s="894" t="s">
        <v>675</v>
      </c>
      <c r="BA281" s="894" t="s">
        <v>674</v>
      </c>
      <c r="BB281" s="893">
        <v>0.09</v>
      </c>
      <c r="BC281" s="894" t="s">
        <v>673</v>
      </c>
      <c r="BD281" s="894" t="s">
        <v>672</v>
      </c>
      <c r="BE281" s="893">
        <v>0.01</v>
      </c>
      <c r="BF281" s="1159">
        <f t="shared" si="12"/>
        <v>0.5</v>
      </c>
      <c r="BG281" s="1158"/>
      <c r="BH281" s="888">
        <v>0.4</v>
      </c>
      <c r="BI281" s="237" t="s">
        <v>675</v>
      </c>
      <c r="BJ281" s="197" t="s">
        <v>674</v>
      </c>
      <c r="BK281" s="888">
        <v>0.09</v>
      </c>
      <c r="BL281" s="237" t="s">
        <v>673</v>
      </c>
      <c r="BM281" s="886" t="s">
        <v>672</v>
      </c>
      <c r="BN281" s="888">
        <v>0.01</v>
      </c>
      <c r="BO281" s="1163">
        <f t="shared" si="13"/>
        <v>0.5</v>
      </c>
      <c r="BP281" s="888">
        <v>0.4</v>
      </c>
      <c r="BQ281" s="237" t="s">
        <v>675</v>
      </c>
      <c r="BR281" s="197" t="s">
        <v>674</v>
      </c>
      <c r="BS281" s="888">
        <v>0.09</v>
      </c>
      <c r="BT281" s="237" t="s">
        <v>673</v>
      </c>
      <c r="BU281" s="886" t="s">
        <v>672</v>
      </c>
      <c r="BV281" s="888">
        <v>0.01</v>
      </c>
      <c r="BW281" s="1163">
        <f t="shared" si="14"/>
        <v>0.5</v>
      </c>
      <c r="BX281" s="206"/>
      <c r="BY281" s="1235" t="str">
        <f>IF(VLOOKUP($A281,'EZ list'!$B$4:$H$460,4,FALSE)="","","Yes")</f>
        <v/>
      </c>
      <c r="BZ281" s="1236" t="s">
        <v>913</v>
      </c>
      <c r="CA281" s="1229">
        <v>0.68300000000000005</v>
      </c>
      <c r="CB281" s="1205" t="s">
        <v>914</v>
      </c>
      <c r="CC281" s="1205" t="s">
        <v>675</v>
      </c>
      <c r="CD281" s="1205" t="s">
        <v>674</v>
      </c>
      <c r="CE281" s="1205">
        <v>0.59</v>
      </c>
      <c r="CF281" s="1205" t="s">
        <v>673</v>
      </c>
      <c r="CG281" s="1205" t="s">
        <v>672</v>
      </c>
      <c r="CH281" s="1205">
        <v>0.01</v>
      </c>
      <c r="CI281" s="1161"/>
    </row>
    <row r="282" spans="1:87" s="197" customFormat="1" ht="15.75" customHeight="1" x14ac:dyDescent="0.25">
      <c r="A282" s="886" t="s">
        <v>628</v>
      </c>
      <c r="B282" s="886" t="s">
        <v>627</v>
      </c>
      <c r="C282" s="1459">
        <v>0.4</v>
      </c>
      <c r="D282" s="237" t="s">
        <v>711</v>
      </c>
      <c r="E282" s="886" t="s">
        <v>710</v>
      </c>
      <c r="F282" s="237">
        <v>0.1</v>
      </c>
      <c r="G282" s="886" t="s">
        <v>666</v>
      </c>
      <c r="H282" s="886" t="s">
        <v>678</v>
      </c>
      <c r="I282" s="237">
        <v>0</v>
      </c>
      <c r="J282" s="1460">
        <v>0.5</v>
      </c>
      <c r="K282" s="237">
        <v>0.4</v>
      </c>
      <c r="L282" s="237" t="s">
        <v>711</v>
      </c>
      <c r="M282" s="886" t="s">
        <v>710</v>
      </c>
      <c r="N282" s="237">
        <v>0.1</v>
      </c>
      <c r="O282" s="886" t="s">
        <v>666</v>
      </c>
      <c r="P282" s="886" t="s">
        <v>678</v>
      </c>
      <c r="Q282" s="237">
        <v>0</v>
      </c>
      <c r="R282" s="237">
        <v>0.5</v>
      </c>
      <c r="S282" s="887">
        <v>0.4</v>
      </c>
      <c r="T282" s="886" t="s">
        <v>711</v>
      </c>
      <c r="U282" s="886" t="s">
        <v>710</v>
      </c>
      <c r="V282" s="888">
        <v>0.1</v>
      </c>
      <c r="W282" s="886" t="s">
        <v>666</v>
      </c>
      <c r="X282" s="886" t="s">
        <v>678</v>
      </c>
      <c r="Y282" s="888">
        <v>0</v>
      </c>
      <c r="Z282" s="889">
        <v>0.5</v>
      </c>
      <c r="AA282" s="887">
        <v>0.4</v>
      </c>
      <c r="AB282" s="886" t="s">
        <v>711</v>
      </c>
      <c r="AC282" s="886" t="s">
        <v>710</v>
      </c>
      <c r="AD282" s="888">
        <v>0.1</v>
      </c>
      <c r="AE282" s="886" t="s">
        <v>666</v>
      </c>
      <c r="AF282" s="886" t="s">
        <v>678</v>
      </c>
      <c r="AG282" s="888">
        <v>0</v>
      </c>
      <c r="AH282" s="889">
        <v>0.5</v>
      </c>
      <c r="AI282" s="887">
        <v>0.4</v>
      </c>
      <c r="AJ282" s="886" t="s">
        <v>711</v>
      </c>
      <c r="AK282" s="886" t="s">
        <v>710</v>
      </c>
      <c r="AL282" s="888">
        <v>0.1</v>
      </c>
      <c r="AM282" s="886" t="s">
        <v>666</v>
      </c>
      <c r="AN282" s="886" t="s">
        <v>678</v>
      </c>
      <c r="AO282" s="888">
        <v>0</v>
      </c>
      <c r="AP282" s="889">
        <v>0.5</v>
      </c>
      <c r="AQ282" s="887">
        <v>0.4</v>
      </c>
      <c r="AR282" s="718" t="s">
        <v>711</v>
      </c>
      <c r="AS282" s="891" t="s">
        <v>710</v>
      </c>
      <c r="AT282" s="888">
        <v>0.1</v>
      </c>
      <c r="AU282" s="891" t="s">
        <v>666</v>
      </c>
      <c r="AV282" s="891" t="s">
        <v>678</v>
      </c>
      <c r="AW282" s="888">
        <v>0</v>
      </c>
      <c r="AX282" s="889">
        <v>0.5</v>
      </c>
      <c r="AY282" s="893">
        <v>0.6</v>
      </c>
      <c r="AZ282" s="894" t="s">
        <v>711</v>
      </c>
      <c r="BA282" s="894" t="s">
        <v>710</v>
      </c>
      <c r="BB282" s="893">
        <v>0.4</v>
      </c>
      <c r="BC282" s="894" t="s">
        <v>666</v>
      </c>
      <c r="BD282" s="894" t="s">
        <v>678</v>
      </c>
      <c r="BE282" s="893">
        <v>0</v>
      </c>
      <c r="BF282" s="1159">
        <f t="shared" si="12"/>
        <v>1</v>
      </c>
      <c r="BG282" s="1158"/>
      <c r="BH282" s="888">
        <v>0.4</v>
      </c>
      <c r="BI282" s="237" t="s">
        <v>711</v>
      </c>
      <c r="BJ282" s="197" t="s">
        <v>710</v>
      </c>
      <c r="BK282" s="888">
        <v>0.1</v>
      </c>
      <c r="BL282" s="237" t="s">
        <v>666</v>
      </c>
      <c r="BM282" s="886" t="s">
        <v>678</v>
      </c>
      <c r="BN282" s="888">
        <v>0</v>
      </c>
      <c r="BO282" s="1163">
        <f t="shared" si="13"/>
        <v>0.5</v>
      </c>
      <c r="BP282" s="888">
        <v>0.4</v>
      </c>
      <c r="BQ282" s="237" t="s">
        <v>711</v>
      </c>
      <c r="BR282" s="197" t="s">
        <v>710</v>
      </c>
      <c r="BS282" s="888">
        <v>0.1</v>
      </c>
      <c r="BT282" s="237" t="s">
        <v>666</v>
      </c>
      <c r="BU282" s="886" t="s">
        <v>678</v>
      </c>
      <c r="BV282" s="888">
        <v>0</v>
      </c>
      <c r="BW282" s="1163">
        <f t="shared" si="14"/>
        <v>0.5</v>
      </c>
      <c r="BX282" s="206"/>
      <c r="BY282" s="1235" t="str">
        <f>IF(VLOOKUP($A282,'EZ list'!$B$4:$H$460,4,FALSE)="","","Yes")</f>
        <v/>
      </c>
      <c r="BZ282" s="1236" t="s">
        <v>913</v>
      </c>
      <c r="CA282" s="1229">
        <v>0.64800000000000002</v>
      </c>
      <c r="CB282" s="1205" t="s">
        <v>1006</v>
      </c>
      <c r="CC282" s="1205" t="s">
        <v>711</v>
      </c>
      <c r="CD282" s="1205" t="s">
        <v>710</v>
      </c>
      <c r="CE282" s="1205">
        <v>0.6</v>
      </c>
      <c r="CF282" s="1205" t="s">
        <v>666</v>
      </c>
      <c r="CG282" s="1205" t="s">
        <v>678</v>
      </c>
      <c r="CH282" s="1205">
        <v>0</v>
      </c>
      <c r="CI282" s="1161"/>
    </row>
    <row r="283" spans="1:87" s="197" customFormat="1" ht="15.75" customHeight="1" x14ac:dyDescent="0.25">
      <c r="A283" s="886" t="s">
        <v>3823</v>
      </c>
      <c r="B283" s="886" t="s">
        <v>3822</v>
      </c>
      <c r="C283" s="1459">
        <v>0.49</v>
      </c>
      <c r="D283" s="237" t="s">
        <v>666</v>
      </c>
      <c r="E283" s="886" t="s">
        <v>665</v>
      </c>
      <c r="F283" s="237">
        <v>0</v>
      </c>
      <c r="G283" s="886" t="s">
        <v>3893</v>
      </c>
      <c r="H283" s="886" t="s">
        <v>1272</v>
      </c>
      <c r="I283" s="237">
        <v>0.01</v>
      </c>
      <c r="J283" s="1460">
        <v>0.5</v>
      </c>
      <c r="K283" s="237">
        <v>0.49</v>
      </c>
      <c r="L283" s="237" t="s">
        <v>666</v>
      </c>
      <c r="M283" s="886" t="s">
        <v>665</v>
      </c>
      <c r="N283" s="237">
        <v>0</v>
      </c>
      <c r="O283" s="886" t="s">
        <v>3893</v>
      </c>
      <c r="P283" s="886" t="s">
        <v>1272</v>
      </c>
      <c r="Q283" s="237">
        <v>0.01</v>
      </c>
      <c r="R283" s="237">
        <v>0.5</v>
      </c>
      <c r="S283" s="887">
        <v>0.49</v>
      </c>
      <c r="T283" s="886" t="s">
        <v>666</v>
      </c>
      <c r="U283" s="886" t="s">
        <v>665</v>
      </c>
      <c r="V283" s="888">
        <v>0</v>
      </c>
      <c r="W283" s="886" t="s">
        <v>3893</v>
      </c>
      <c r="X283" s="886" t="s">
        <v>1272</v>
      </c>
      <c r="Y283" s="888">
        <v>0.01</v>
      </c>
      <c r="Z283" s="889">
        <v>0.5</v>
      </c>
      <c r="AA283" s="1147">
        <v>0.49</v>
      </c>
      <c r="AB283" s="886" t="s">
        <v>666</v>
      </c>
      <c r="AC283" s="886" t="s">
        <v>665</v>
      </c>
      <c r="AD283" s="888">
        <v>0</v>
      </c>
      <c r="AE283" s="886" t="s">
        <v>3893</v>
      </c>
      <c r="AF283" s="886" t="s">
        <v>1272</v>
      </c>
      <c r="AG283" s="888">
        <v>0.01</v>
      </c>
      <c r="AH283" s="1148">
        <v>0.5</v>
      </c>
      <c r="AI283" s="1147">
        <v>0.49</v>
      </c>
      <c r="AJ283" s="886" t="s">
        <v>666</v>
      </c>
      <c r="AK283" s="886" t="s">
        <v>665</v>
      </c>
      <c r="AL283" s="888">
        <v>0</v>
      </c>
      <c r="AM283" s="886" t="s">
        <v>3830</v>
      </c>
      <c r="AN283" s="886" t="s">
        <v>1272</v>
      </c>
      <c r="AO283" s="888">
        <v>0.01</v>
      </c>
      <c r="AP283" s="1148">
        <v>0.5</v>
      </c>
      <c r="AQ283" s="1147">
        <v>0.74</v>
      </c>
      <c r="AR283" s="718" t="s">
        <v>666</v>
      </c>
      <c r="AS283" s="891" t="s">
        <v>665</v>
      </c>
      <c r="AT283" s="888">
        <v>0</v>
      </c>
      <c r="AU283" s="891" t="s">
        <v>3830</v>
      </c>
      <c r="AV283" s="891" t="s">
        <v>1272</v>
      </c>
      <c r="AW283" s="888">
        <v>0.01</v>
      </c>
      <c r="AX283" s="1148">
        <v>0.75</v>
      </c>
      <c r="AY283" s="893">
        <v>0.49</v>
      </c>
      <c r="AZ283" s="894" t="s">
        <v>666</v>
      </c>
      <c r="BA283" s="894" t="s">
        <v>665</v>
      </c>
      <c r="BB283" s="893">
        <v>0</v>
      </c>
      <c r="BC283" s="894" t="s">
        <v>3830</v>
      </c>
      <c r="BD283" s="894" t="s">
        <v>1272</v>
      </c>
      <c r="BE283" s="893">
        <v>0.01</v>
      </c>
      <c r="BF283" s="1159">
        <v>0.5</v>
      </c>
      <c r="BG283" s="1158"/>
      <c r="BH283" s="888">
        <v>0.49</v>
      </c>
      <c r="BI283" s="237" t="s">
        <v>666</v>
      </c>
      <c r="BJ283" s="197" t="s">
        <v>665</v>
      </c>
      <c r="BK283" s="888">
        <v>0</v>
      </c>
      <c r="BL283" s="237" t="s">
        <v>3830</v>
      </c>
      <c r="BM283" s="886" t="s">
        <v>1272</v>
      </c>
      <c r="BN283" s="888">
        <v>0.01</v>
      </c>
      <c r="BO283" s="1163">
        <v>0.5</v>
      </c>
      <c r="BP283" s="888">
        <v>0.49</v>
      </c>
      <c r="BQ283" s="237" t="s">
        <v>666</v>
      </c>
      <c r="BR283" s="197" t="s">
        <v>665</v>
      </c>
      <c r="BS283" s="888">
        <v>0</v>
      </c>
      <c r="BT283" s="237" t="s">
        <v>3830</v>
      </c>
      <c r="BU283" s="886" t="s">
        <v>1272</v>
      </c>
      <c r="BV283" s="888">
        <v>0.01</v>
      </c>
      <c r="BW283" s="1163">
        <v>0.5</v>
      </c>
      <c r="BX283" s="206"/>
      <c r="BY283" s="1235" t="str">
        <f>IF(VLOOKUP($A283,'EZ list'!$B$4:$H$460,4,FALSE)="","","Yes")</f>
        <v>Yes</v>
      </c>
      <c r="BZ283" s="1236" t="s">
        <v>914</v>
      </c>
      <c r="CA283" s="1229">
        <v>0.68600000000000005</v>
      </c>
      <c r="CB283" s="1205" t="s">
        <v>1006</v>
      </c>
      <c r="CC283" s="1205" t="s">
        <v>718</v>
      </c>
      <c r="CD283" s="1205" t="s">
        <v>717</v>
      </c>
      <c r="CE283" s="1205">
        <v>0.59</v>
      </c>
      <c r="CF283" s="1205" t="s">
        <v>3830</v>
      </c>
      <c r="CG283" s="1205" t="s">
        <v>1272</v>
      </c>
      <c r="CH283" s="1205">
        <v>0.01</v>
      </c>
      <c r="CI283" s="1161"/>
    </row>
    <row r="284" spans="1:87" s="197" customFormat="1" ht="15.75" customHeight="1" x14ac:dyDescent="0.25">
      <c r="A284" s="886" t="s">
        <v>630</v>
      </c>
      <c r="B284" s="886" t="s">
        <v>629</v>
      </c>
      <c r="C284" s="1459">
        <v>0.4</v>
      </c>
      <c r="D284" s="237" t="s">
        <v>709</v>
      </c>
      <c r="E284" s="886" t="s">
        <v>708</v>
      </c>
      <c r="F284" s="237">
        <v>0.1</v>
      </c>
      <c r="G284" s="886" t="s">
        <v>666</v>
      </c>
      <c r="H284" s="886" t="s">
        <v>678</v>
      </c>
      <c r="I284" s="237">
        <v>0</v>
      </c>
      <c r="J284" s="1460">
        <v>0.5</v>
      </c>
      <c r="K284" s="237">
        <v>0.4</v>
      </c>
      <c r="L284" s="237" t="s">
        <v>709</v>
      </c>
      <c r="M284" s="886" t="s">
        <v>708</v>
      </c>
      <c r="N284" s="237">
        <v>0.1</v>
      </c>
      <c r="O284" s="886" t="s">
        <v>666</v>
      </c>
      <c r="P284" s="886" t="s">
        <v>678</v>
      </c>
      <c r="Q284" s="237">
        <v>0</v>
      </c>
      <c r="R284" s="237">
        <v>0.5</v>
      </c>
      <c r="S284" s="887">
        <v>0.4</v>
      </c>
      <c r="T284" s="886" t="s">
        <v>709</v>
      </c>
      <c r="U284" s="886" t="s">
        <v>708</v>
      </c>
      <c r="V284" s="888">
        <v>0.1</v>
      </c>
      <c r="W284" s="886" t="s">
        <v>666</v>
      </c>
      <c r="X284" s="886" t="s">
        <v>678</v>
      </c>
      <c r="Y284" s="888">
        <v>0</v>
      </c>
      <c r="Z284" s="889">
        <v>0.5</v>
      </c>
      <c r="AA284" s="887">
        <v>0.4</v>
      </c>
      <c r="AB284" s="886" t="s">
        <v>709</v>
      </c>
      <c r="AC284" s="886" t="s">
        <v>708</v>
      </c>
      <c r="AD284" s="888">
        <v>0.1</v>
      </c>
      <c r="AE284" s="886" t="s">
        <v>666</v>
      </c>
      <c r="AF284" s="886" t="s">
        <v>678</v>
      </c>
      <c r="AG284" s="888">
        <v>0</v>
      </c>
      <c r="AH284" s="889">
        <v>0.5</v>
      </c>
      <c r="AI284" s="887">
        <v>0.4</v>
      </c>
      <c r="AJ284" s="886" t="s">
        <v>709</v>
      </c>
      <c r="AK284" s="886" t="s">
        <v>708</v>
      </c>
      <c r="AL284" s="888">
        <v>0.1</v>
      </c>
      <c r="AM284" s="886" t="s">
        <v>666</v>
      </c>
      <c r="AN284" s="886" t="s">
        <v>678</v>
      </c>
      <c r="AO284" s="888">
        <v>0</v>
      </c>
      <c r="AP284" s="889">
        <v>0.5</v>
      </c>
      <c r="AQ284" s="887">
        <v>0.4</v>
      </c>
      <c r="AR284" s="718" t="s">
        <v>709</v>
      </c>
      <c r="AS284" s="891" t="s">
        <v>708</v>
      </c>
      <c r="AT284" s="888">
        <v>0.1</v>
      </c>
      <c r="AU284" s="891" t="s">
        <v>666</v>
      </c>
      <c r="AV284" s="891" t="s">
        <v>678</v>
      </c>
      <c r="AW284" s="888">
        <v>0</v>
      </c>
      <c r="AX284" s="889">
        <v>0.5</v>
      </c>
      <c r="AY284" s="893">
        <v>0.4</v>
      </c>
      <c r="AZ284" s="894" t="s">
        <v>709</v>
      </c>
      <c r="BA284" s="894" t="s">
        <v>708</v>
      </c>
      <c r="BB284" s="893">
        <v>0.1</v>
      </c>
      <c r="BC284" s="894" t="s">
        <v>666</v>
      </c>
      <c r="BD284" s="894" t="s">
        <v>678</v>
      </c>
      <c r="BE284" s="893">
        <v>0</v>
      </c>
      <c r="BF284" s="1159">
        <f t="shared" si="12"/>
        <v>0.5</v>
      </c>
      <c r="BG284" s="1158"/>
      <c r="BH284" s="888">
        <v>0.4</v>
      </c>
      <c r="BI284" s="237" t="s">
        <v>709</v>
      </c>
      <c r="BJ284" s="197" t="s">
        <v>708</v>
      </c>
      <c r="BK284" s="888">
        <v>0.1</v>
      </c>
      <c r="BL284" s="237" t="s">
        <v>666</v>
      </c>
      <c r="BM284" s="886" t="s">
        <v>678</v>
      </c>
      <c r="BN284" s="888">
        <v>0</v>
      </c>
      <c r="BO284" s="1163">
        <f t="shared" si="13"/>
        <v>0.5</v>
      </c>
      <c r="BP284" s="888">
        <v>0.4</v>
      </c>
      <c r="BQ284" s="237" t="s">
        <v>709</v>
      </c>
      <c r="BR284" s="197" t="s">
        <v>708</v>
      </c>
      <c r="BS284" s="888">
        <v>0.1</v>
      </c>
      <c r="BT284" s="237" t="s">
        <v>666</v>
      </c>
      <c r="BU284" s="886" t="s">
        <v>678</v>
      </c>
      <c r="BV284" s="888">
        <v>0</v>
      </c>
      <c r="BW284" s="1163">
        <f t="shared" si="14"/>
        <v>0.5</v>
      </c>
      <c r="BX284" s="206"/>
      <c r="BY284" s="1235" t="str">
        <f>IF(VLOOKUP($A284,'EZ list'!$B$4:$H$460,4,FALSE)="","","Yes")</f>
        <v/>
      </c>
      <c r="BZ284" s="1236" t="s">
        <v>913</v>
      </c>
      <c r="CA284" s="1229">
        <v>0.7</v>
      </c>
      <c r="CB284" s="1205" t="s">
        <v>1006</v>
      </c>
      <c r="CC284" s="1205" t="s">
        <v>709</v>
      </c>
      <c r="CD284" s="1205" t="s">
        <v>708</v>
      </c>
      <c r="CE284" s="1205">
        <v>0.6</v>
      </c>
      <c r="CF284" s="1205" t="s">
        <v>666</v>
      </c>
      <c r="CG284" s="1205" t="s">
        <v>678</v>
      </c>
      <c r="CH284" s="1205">
        <v>0</v>
      </c>
      <c r="CI284" s="1161"/>
    </row>
    <row r="285" spans="1:87" s="197" customFormat="1" ht="15.75" customHeight="1" x14ac:dyDescent="0.25">
      <c r="A285" s="886" t="s">
        <v>1243</v>
      </c>
      <c r="B285" s="886" t="s">
        <v>1255</v>
      </c>
      <c r="C285" s="1459">
        <v>0.4</v>
      </c>
      <c r="D285" s="237" t="s">
        <v>724</v>
      </c>
      <c r="E285" s="886" t="s">
        <v>723</v>
      </c>
      <c r="F285" s="237">
        <v>0.1</v>
      </c>
      <c r="G285" s="886" t="s">
        <v>666</v>
      </c>
      <c r="H285" s="886" t="s">
        <v>678</v>
      </c>
      <c r="I285" s="237">
        <v>0</v>
      </c>
      <c r="J285" s="1460">
        <v>0.5</v>
      </c>
      <c r="K285" s="237">
        <v>0.4</v>
      </c>
      <c r="L285" s="237" t="s">
        <v>724</v>
      </c>
      <c r="M285" s="886" t="s">
        <v>723</v>
      </c>
      <c r="N285" s="237">
        <v>0.1</v>
      </c>
      <c r="O285" s="886" t="s">
        <v>666</v>
      </c>
      <c r="P285" s="886" t="s">
        <v>678</v>
      </c>
      <c r="Q285" s="237">
        <v>0</v>
      </c>
      <c r="R285" s="237">
        <v>0.5</v>
      </c>
      <c r="S285" s="887">
        <v>0.4</v>
      </c>
      <c r="T285" s="886" t="s">
        <v>724</v>
      </c>
      <c r="U285" s="886" t="s">
        <v>723</v>
      </c>
      <c r="V285" s="888">
        <v>0.1</v>
      </c>
      <c r="W285" s="886" t="s">
        <v>666</v>
      </c>
      <c r="X285" s="886" t="s">
        <v>678</v>
      </c>
      <c r="Y285" s="888">
        <v>0</v>
      </c>
      <c r="Z285" s="889">
        <v>0.5</v>
      </c>
      <c r="AA285" s="887">
        <v>0.4</v>
      </c>
      <c r="AB285" s="886" t="s">
        <v>724</v>
      </c>
      <c r="AC285" s="886" t="s">
        <v>723</v>
      </c>
      <c r="AD285" s="888">
        <v>0.1</v>
      </c>
      <c r="AE285" s="886" t="s">
        <v>666</v>
      </c>
      <c r="AF285" s="886" t="s">
        <v>678</v>
      </c>
      <c r="AG285" s="888">
        <v>0</v>
      </c>
      <c r="AH285" s="889">
        <v>0.5</v>
      </c>
      <c r="AI285" s="887">
        <v>0.4</v>
      </c>
      <c r="AJ285" s="886" t="s">
        <v>724</v>
      </c>
      <c r="AK285" s="886" t="s">
        <v>723</v>
      </c>
      <c r="AL285" s="888">
        <v>0.1</v>
      </c>
      <c r="AM285" s="886" t="s">
        <v>666</v>
      </c>
      <c r="AN285" s="886" t="s">
        <v>678</v>
      </c>
      <c r="AO285" s="888">
        <v>0</v>
      </c>
      <c r="AP285" s="889">
        <v>0.5</v>
      </c>
      <c r="AQ285" s="887">
        <v>0.4</v>
      </c>
      <c r="AR285" s="718" t="s">
        <v>724</v>
      </c>
      <c r="AS285" s="891" t="s">
        <v>723</v>
      </c>
      <c r="AT285" s="888">
        <v>0.1</v>
      </c>
      <c r="AU285" s="891" t="s">
        <v>666</v>
      </c>
      <c r="AV285" s="891" t="s">
        <v>678</v>
      </c>
      <c r="AW285" s="888">
        <v>0</v>
      </c>
      <c r="AX285" s="889">
        <v>0.5</v>
      </c>
      <c r="AY285" s="893">
        <v>0.8</v>
      </c>
      <c r="AZ285" s="894" t="s">
        <v>724</v>
      </c>
      <c r="BA285" s="894" t="s">
        <v>723</v>
      </c>
      <c r="BB285" s="893">
        <v>0.2</v>
      </c>
      <c r="BC285" s="894" t="s">
        <v>666</v>
      </c>
      <c r="BD285" s="894" t="s">
        <v>678</v>
      </c>
      <c r="BE285" s="893">
        <v>0</v>
      </c>
      <c r="BF285" s="1159">
        <v>1</v>
      </c>
      <c r="BG285" s="1158"/>
      <c r="BH285" s="888">
        <v>0.4</v>
      </c>
      <c r="BI285" s="237" t="s">
        <v>724</v>
      </c>
      <c r="BJ285" s="197" t="s">
        <v>723</v>
      </c>
      <c r="BK285" s="888">
        <v>0.1</v>
      </c>
      <c r="BL285" s="237" t="s">
        <v>666</v>
      </c>
      <c r="BM285" s="886" t="s">
        <v>678</v>
      </c>
      <c r="BN285" s="888">
        <v>0</v>
      </c>
      <c r="BO285" s="1163">
        <v>0.5</v>
      </c>
      <c r="BP285" s="888">
        <v>0.4</v>
      </c>
      <c r="BQ285" s="237" t="s">
        <v>724</v>
      </c>
      <c r="BR285" s="197" t="s">
        <v>723</v>
      </c>
      <c r="BS285" s="888">
        <v>0.1</v>
      </c>
      <c r="BT285" s="237" t="s">
        <v>666</v>
      </c>
      <c r="BU285" s="886" t="s">
        <v>678</v>
      </c>
      <c r="BV285" s="888">
        <v>0</v>
      </c>
      <c r="BW285" s="1163">
        <v>0.5</v>
      </c>
      <c r="BX285" s="206"/>
      <c r="BY285" s="1235" t="str">
        <f>IF(VLOOKUP($A285,'EZ list'!$B$4:$H$460,4,FALSE)="","","Yes")</f>
        <v>Yes</v>
      </c>
      <c r="BZ285" s="1236"/>
      <c r="CA285" s="1229">
        <v>0.70899999999999996</v>
      </c>
      <c r="CB285" s="1205" t="s">
        <v>1006</v>
      </c>
      <c r="CC285" s="1205" t="s">
        <v>724</v>
      </c>
      <c r="CD285" s="1205" t="s">
        <v>723</v>
      </c>
      <c r="CE285" s="1205">
        <v>0.6</v>
      </c>
      <c r="CF285" s="1205" t="s">
        <v>666</v>
      </c>
      <c r="CG285" s="1205" t="s">
        <v>678</v>
      </c>
      <c r="CH285" s="1205">
        <v>0</v>
      </c>
      <c r="CI285" s="1161"/>
    </row>
    <row r="286" spans="1:87" s="197" customFormat="1" ht="15.75" customHeight="1" x14ac:dyDescent="0.25">
      <c r="A286" s="886" t="s">
        <v>632</v>
      </c>
      <c r="B286" s="886" t="s">
        <v>631</v>
      </c>
      <c r="C286" s="1459">
        <v>0.3</v>
      </c>
      <c r="D286" s="237" t="s">
        <v>704</v>
      </c>
      <c r="E286" s="886" t="s">
        <v>703</v>
      </c>
      <c r="F286" s="237">
        <v>0.37</v>
      </c>
      <c r="G286" s="886" t="s">
        <v>666</v>
      </c>
      <c r="H286" s="886" t="s">
        <v>666</v>
      </c>
      <c r="I286" s="237">
        <v>0</v>
      </c>
      <c r="J286" s="1460">
        <v>0.66999999999999993</v>
      </c>
      <c r="K286" s="237">
        <v>0.3</v>
      </c>
      <c r="L286" s="237" t="s">
        <v>704</v>
      </c>
      <c r="M286" s="886" t="s">
        <v>703</v>
      </c>
      <c r="N286" s="237">
        <v>0.37</v>
      </c>
      <c r="O286" s="886" t="s">
        <v>666</v>
      </c>
      <c r="P286" s="886" t="s">
        <v>666</v>
      </c>
      <c r="Q286" s="237">
        <v>0</v>
      </c>
      <c r="R286" s="237">
        <v>0.66999999999999993</v>
      </c>
      <c r="S286" s="887">
        <v>0.3</v>
      </c>
      <c r="T286" s="886" t="s">
        <v>704</v>
      </c>
      <c r="U286" s="886" t="s">
        <v>703</v>
      </c>
      <c r="V286" s="888">
        <v>0.37</v>
      </c>
      <c r="W286" s="886" t="s">
        <v>666</v>
      </c>
      <c r="X286" s="886" t="s">
        <v>666</v>
      </c>
      <c r="Y286" s="888">
        <v>0</v>
      </c>
      <c r="Z286" s="889">
        <v>0.66999999999999993</v>
      </c>
      <c r="AA286" s="887">
        <v>0.3</v>
      </c>
      <c r="AB286" s="886" t="s">
        <v>704</v>
      </c>
      <c r="AC286" s="886" t="s">
        <v>703</v>
      </c>
      <c r="AD286" s="888">
        <v>0.37</v>
      </c>
      <c r="AE286" s="886" t="s">
        <v>666</v>
      </c>
      <c r="AF286" s="886" t="s">
        <v>666</v>
      </c>
      <c r="AG286" s="888">
        <v>0</v>
      </c>
      <c r="AH286" s="889">
        <v>0.66999999999999993</v>
      </c>
      <c r="AI286" s="887">
        <v>0.3</v>
      </c>
      <c r="AJ286" s="886" t="s">
        <v>704</v>
      </c>
      <c r="AK286" s="886" t="s">
        <v>703</v>
      </c>
      <c r="AL286" s="888">
        <v>0.37</v>
      </c>
      <c r="AM286" s="886" t="s">
        <v>666</v>
      </c>
      <c r="AN286" s="886" t="s">
        <v>666</v>
      </c>
      <c r="AO286" s="888">
        <v>0</v>
      </c>
      <c r="AP286" s="889">
        <v>0.66999999999999993</v>
      </c>
      <c r="AQ286" s="887">
        <v>0.48</v>
      </c>
      <c r="AR286" s="718" t="s">
        <v>704</v>
      </c>
      <c r="AS286" s="891" t="s">
        <v>703</v>
      </c>
      <c r="AT286" s="888">
        <v>0.27</v>
      </c>
      <c r="AU286" s="891" t="s">
        <v>666</v>
      </c>
      <c r="AV286" s="891" t="s">
        <v>666</v>
      </c>
      <c r="AW286" s="888">
        <v>0</v>
      </c>
      <c r="AX286" s="889">
        <v>0.75</v>
      </c>
      <c r="AY286" s="893">
        <v>0.64</v>
      </c>
      <c r="AZ286" s="894" t="s">
        <v>704</v>
      </c>
      <c r="BA286" s="894" t="s">
        <v>703</v>
      </c>
      <c r="BB286" s="893">
        <v>0.36</v>
      </c>
      <c r="BC286" s="894" t="s">
        <v>666</v>
      </c>
      <c r="BD286" s="894" t="s">
        <v>666</v>
      </c>
      <c r="BE286" s="893">
        <v>0</v>
      </c>
      <c r="BF286" s="1159">
        <f t="shared" si="12"/>
        <v>1</v>
      </c>
      <c r="BG286" s="1158"/>
      <c r="BH286" s="888">
        <v>0.3</v>
      </c>
      <c r="BI286" s="237" t="s">
        <v>704</v>
      </c>
      <c r="BJ286" s="197" t="s">
        <v>703</v>
      </c>
      <c r="BK286" s="888">
        <v>0.37</v>
      </c>
      <c r="BL286" s="237" t="s">
        <v>666</v>
      </c>
      <c r="BM286" s="886" t="s">
        <v>666</v>
      </c>
      <c r="BN286" s="888">
        <v>0</v>
      </c>
      <c r="BO286" s="1163">
        <f t="shared" si="13"/>
        <v>0.66999999999999993</v>
      </c>
      <c r="BP286" s="888">
        <v>0.3</v>
      </c>
      <c r="BQ286" s="237" t="s">
        <v>704</v>
      </c>
      <c r="BR286" s="197" t="s">
        <v>703</v>
      </c>
      <c r="BS286" s="888">
        <v>0.2</v>
      </c>
      <c r="BT286" s="237" t="s">
        <v>666</v>
      </c>
      <c r="BU286" s="886" t="s">
        <v>666</v>
      </c>
      <c r="BV286" s="888">
        <v>0</v>
      </c>
      <c r="BW286" s="1163">
        <f t="shared" si="14"/>
        <v>0.5</v>
      </c>
      <c r="BX286" s="206"/>
      <c r="BY286" s="1235" t="str">
        <f>IF(VLOOKUP($A286,'EZ list'!$B$4:$H$460,4,FALSE)="","","Yes")</f>
        <v/>
      </c>
      <c r="BZ286" s="1236" t="s">
        <v>914</v>
      </c>
      <c r="CA286" s="1229">
        <v>0.73599999999999999</v>
      </c>
      <c r="CB286" s="1205" t="s">
        <v>1006</v>
      </c>
      <c r="CC286" s="1205" t="s">
        <v>704</v>
      </c>
      <c r="CD286" s="1205" t="s">
        <v>703</v>
      </c>
      <c r="CE286" s="1205">
        <v>0.2</v>
      </c>
      <c r="CF286" s="1205" t="s">
        <v>666</v>
      </c>
      <c r="CG286" s="1205" t="s">
        <v>666</v>
      </c>
      <c r="CH286" s="1205">
        <v>0</v>
      </c>
      <c r="CI286" s="1161"/>
    </row>
    <row r="287" spans="1:87" s="197" customFormat="1" ht="15.75" customHeight="1" x14ac:dyDescent="0.2">
      <c r="A287" s="886" t="s">
        <v>4127</v>
      </c>
      <c r="B287" s="886" t="s">
        <v>4128</v>
      </c>
      <c r="C287" s="1459">
        <v>0.49</v>
      </c>
      <c r="D287" s="237" t="s">
        <v>666</v>
      </c>
      <c r="E287" s="886" t="s">
        <v>665</v>
      </c>
      <c r="F287" s="237">
        <v>0</v>
      </c>
      <c r="G287" s="886" t="s">
        <v>4123</v>
      </c>
      <c r="H287" s="886" t="s">
        <v>4124</v>
      </c>
      <c r="I287" s="237">
        <v>0.01</v>
      </c>
      <c r="J287" s="1460">
        <v>0.5</v>
      </c>
      <c r="K287" s="237">
        <v>0.49</v>
      </c>
      <c r="L287" s="237" t="s">
        <v>666</v>
      </c>
      <c r="M287" s="886" t="s">
        <v>665</v>
      </c>
      <c r="N287" s="237">
        <v>0</v>
      </c>
      <c r="O287" s="886" t="s">
        <v>4123</v>
      </c>
      <c r="P287" s="886" t="s">
        <v>4124</v>
      </c>
      <c r="Q287" s="237">
        <v>0.01</v>
      </c>
      <c r="R287" s="237">
        <v>0.5</v>
      </c>
      <c r="S287" s="890">
        <v>0.49</v>
      </c>
      <c r="T287" s="886" t="s">
        <v>665</v>
      </c>
      <c r="U287" s="886" t="s">
        <v>666</v>
      </c>
      <c r="V287" s="888">
        <v>0</v>
      </c>
      <c r="W287" s="886" t="s">
        <v>666</v>
      </c>
      <c r="X287" s="886" t="s">
        <v>678</v>
      </c>
      <c r="Y287" s="888">
        <v>0.01</v>
      </c>
      <c r="Z287" s="1465">
        <v>0.5</v>
      </c>
      <c r="AA287" s="890">
        <v>0.49</v>
      </c>
      <c r="AB287" s="886" t="s">
        <v>665</v>
      </c>
      <c r="AC287" s="886" t="s">
        <v>666</v>
      </c>
      <c r="AD287" s="888">
        <v>0</v>
      </c>
      <c r="AE287" s="886" t="s">
        <v>666</v>
      </c>
      <c r="AF287" s="886" t="s">
        <v>678</v>
      </c>
      <c r="AG287" s="888">
        <v>0.01</v>
      </c>
      <c r="AH287" s="1465">
        <v>0.5</v>
      </c>
      <c r="AI287" s="890">
        <v>0.49</v>
      </c>
      <c r="AJ287" s="886" t="s">
        <v>665</v>
      </c>
      <c r="AK287" s="886" t="s">
        <v>666</v>
      </c>
      <c r="AL287" s="888">
        <v>0</v>
      </c>
      <c r="AM287" s="886" t="s">
        <v>666</v>
      </c>
      <c r="AN287" s="886" t="s">
        <v>678</v>
      </c>
      <c r="AO287" s="888">
        <v>0.01</v>
      </c>
      <c r="AP287" s="1465">
        <v>0.5</v>
      </c>
      <c r="AQ287" s="890">
        <v>0.49</v>
      </c>
      <c r="AR287" s="718" t="s">
        <v>665</v>
      </c>
      <c r="AS287" s="891" t="s">
        <v>666</v>
      </c>
      <c r="AT287" s="888">
        <v>0</v>
      </c>
      <c r="AU287" s="891" t="s">
        <v>666</v>
      </c>
      <c r="AV287" s="891" t="s">
        <v>678</v>
      </c>
      <c r="AW287" s="888">
        <v>0.01</v>
      </c>
      <c r="AX287" s="1465">
        <v>0.5</v>
      </c>
      <c r="AY287" s="890">
        <v>0.49</v>
      </c>
      <c r="AZ287" s="894" t="s">
        <v>665</v>
      </c>
      <c r="BA287" s="894" t="s">
        <v>666</v>
      </c>
      <c r="BB287" s="893">
        <v>0</v>
      </c>
      <c r="BC287" s="894" t="s">
        <v>666</v>
      </c>
      <c r="BD287" s="894" t="s">
        <v>678</v>
      </c>
      <c r="BE287" s="893">
        <v>0.01</v>
      </c>
      <c r="BF287" s="1159">
        <v>0.5</v>
      </c>
      <c r="BG287" s="1158"/>
      <c r="BH287" s="888">
        <v>0.49</v>
      </c>
      <c r="BI287" s="237" t="s">
        <v>665</v>
      </c>
      <c r="BJ287" s="197" t="s">
        <v>666</v>
      </c>
      <c r="BK287" s="888">
        <v>0</v>
      </c>
      <c r="BL287" s="237" t="s">
        <v>666</v>
      </c>
      <c r="BM287" s="886" t="s">
        <v>678</v>
      </c>
      <c r="BN287" s="888">
        <v>0.01</v>
      </c>
      <c r="BO287" s="1163">
        <v>0.5</v>
      </c>
      <c r="BP287" s="888">
        <v>0.49</v>
      </c>
      <c r="BQ287" s="237" t="s">
        <v>665</v>
      </c>
      <c r="BR287" s="197" t="s">
        <v>666</v>
      </c>
      <c r="BS287" s="888">
        <v>0</v>
      </c>
      <c r="BT287" s="237" t="s">
        <v>666</v>
      </c>
      <c r="BU287" s="886" t="s">
        <v>678</v>
      </c>
      <c r="BV287" s="888">
        <v>0.01</v>
      </c>
      <c r="BW287" s="1163">
        <v>0.5</v>
      </c>
      <c r="BX287" s="1466"/>
      <c r="BY287" s="1235" t="str">
        <f>IF(VLOOKUP($A287,'EZ list'!$B$4:$H$460,4,FALSE)="","","Yes")</f>
        <v/>
      </c>
      <c r="BZ287" s="1467" t="s">
        <v>914</v>
      </c>
      <c r="CA287" s="1470">
        <v>0.64</v>
      </c>
      <c r="CB287" s="1205" t="s">
        <v>1006</v>
      </c>
      <c r="CC287" s="1205" t="s">
        <v>666</v>
      </c>
      <c r="CD287" s="1205" t="s">
        <v>665</v>
      </c>
      <c r="CE287" s="1229">
        <v>0</v>
      </c>
      <c r="CF287" s="1205" t="s">
        <v>666</v>
      </c>
      <c r="CG287" s="1205" t="s">
        <v>678</v>
      </c>
      <c r="CH287" s="1205">
        <v>0</v>
      </c>
      <c r="CI287" s="1468"/>
    </row>
    <row r="288" spans="1:87" s="197" customFormat="1" ht="15.75" customHeight="1" x14ac:dyDescent="0.25">
      <c r="A288" s="886" t="s">
        <v>634</v>
      </c>
      <c r="B288" s="886" t="s">
        <v>633</v>
      </c>
      <c r="C288" s="1459">
        <v>0.99</v>
      </c>
      <c r="D288" s="237" t="s">
        <v>666</v>
      </c>
      <c r="E288" s="886" t="s">
        <v>683</v>
      </c>
      <c r="F288" s="237">
        <v>0</v>
      </c>
      <c r="G288" s="886" t="s">
        <v>1284</v>
      </c>
      <c r="H288" s="886" t="s">
        <v>1270</v>
      </c>
      <c r="I288" s="237">
        <v>0.01</v>
      </c>
      <c r="J288" s="1460">
        <v>1</v>
      </c>
      <c r="K288" s="237">
        <v>0.99</v>
      </c>
      <c r="L288" s="237" t="s">
        <v>666</v>
      </c>
      <c r="M288" s="886" t="s">
        <v>683</v>
      </c>
      <c r="N288" s="237">
        <v>0</v>
      </c>
      <c r="O288" s="886" t="s">
        <v>1284</v>
      </c>
      <c r="P288" s="886" t="s">
        <v>1270</v>
      </c>
      <c r="Q288" s="237">
        <v>0.01</v>
      </c>
      <c r="R288" s="237">
        <v>1</v>
      </c>
      <c r="S288" s="887">
        <v>0.99</v>
      </c>
      <c r="T288" s="886" t="s">
        <v>666</v>
      </c>
      <c r="U288" s="886" t="s">
        <v>683</v>
      </c>
      <c r="V288" s="888">
        <v>0</v>
      </c>
      <c r="W288" s="886" t="s">
        <v>1284</v>
      </c>
      <c r="X288" s="886" t="s">
        <v>1270</v>
      </c>
      <c r="Y288" s="888">
        <v>0.01</v>
      </c>
      <c r="Z288" s="889">
        <v>1</v>
      </c>
      <c r="AA288" s="887">
        <v>0.99</v>
      </c>
      <c r="AB288" s="886" t="s">
        <v>666</v>
      </c>
      <c r="AC288" s="886" t="s">
        <v>683</v>
      </c>
      <c r="AD288" s="888">
        <v>0</v>
      </c>
      <c r="AE288" s="886" t="s">
        <v>1284</v>
      </c>
      <c r="AF288" s="886" t="s">
        <v>1270</v>
      </c>
      <c r="AG288" s="888">
        <v>0.01</v>
      </c>
      <c r="AH288" s="889">
        <v>1</v>
      </c>
      <c r="AI288" s="887">
        <v>0.99</v>
      </c>
      <c r="AJ288" s="886" t="s">
        <v>666</v>
      </c>
      <c r="AK288" s="886" t="s">
        <v>683</v>
      </c>
      <c r="AL288" s="888">
        <v>0</v>
      </c>
      <c r="AM288" s="886" t="s">
        <v>1284</v>
      </c>
      <c r="AN288" s="886" t="s">
        <v>1270</v>
      </c>
      <c r="AO288" s="888">
        <v>0.01</v>
      </c>
      <c r="AP288" s="889">
        <v>1</v>
      </c>
      <c r="AQ288" s="887">
        <v>0.99</v>
      </c>
      <c r="AR288" s="718" t="s">
        <v>666</v>
      </c>
      <c r="AS288" s="891" t="s">
        <v>683</v>
      </c>
      <c r="AT288" s="888">
        <v>0</v>
      </c>
      <c r="AU288" s="891" t="s">
        <v>1284</v>
      </c>
      <c r="AV288" s="891" t="s">
        <v>1270</v>
      </c>
      <c r="AW288" s="888">
        <v>0.01</v>
      </c>
      <c r="AX288" s="889">
        <v>1</v>
      </c>
      <c r="AY288" s="893">
        <v>0.99</v>
      </c>
      <c r="AZ288" s="894" t="s">
        <v>666</v>
      </c>
      <c r="BA288" s="894" t="s">
        <v>683</v>
      </c>
      <c r="BB288" s="893">
        <v>0</v>
      </c>
      <c r="BC288" s="894" t="s">
        <v>699</v>
      </c>
      <c r="BD288" s="894" t="s">
        <v>698</v>
      </c>
      <c r="BE288" s="893">
        <v>0.01</v>
      </c>
      <c r="BF288" s="1159">
        <f t="shared" si="12"/>
        <v>1</v>
      </c>
      <c r="BG288" s="1158"/>
      <c r="BH288" s="888">
        <v>0.99</v>
      </c>
      <c r="BI288" s="237" t="s">
        <v>666</v>
      </c>
      <c r="BJ288" s="197" t="s">
        <v>683</v>
      </c>
      <c r="BK288" s="888">
        <v>0</v>
      </c>
      <c r="BL288" s="237" t="s">
        <v>699</v>
      </c>
      <c r="BM288" s="886" t="s">
        <v>698</v>
      </c>
      <c r="BN288" s="888">
        <v>0.01</v>
      </c>
      <c r="BO288" s="1163">
        <f t="shared" si="13"/>
        <v>1</v>
      </c>
      <c r="BP288" s="888">
        <v>0.49</v>
      </c>
      <c r="BQ288" s="237" t="s">
        <v>666</v>
      </c>
      <c r="BR288" s="197" t="s">
        <v>683</v>
      </c>
      <c r="BS288" s="888">
        <v>0</v>
      </c>
      <c r="BT288" s="237" t="s">
        <v>699</v>
      </c>
      <c r="BU288" s="886" t="s">
        <v>698</v>
      </c>
      <c r="BV288" s="888">
        <v>0.01</v>
      </c>
      <c r="BW288" s="1163">
        <f t="shared" si="14"/>
        <v>0.5</v>
      </c>
      <c r="BX288" s="206"/>
      <c r="BY288" s="1235" t="str">
        <f>IF(VLOOKUP($A288,'EZ list'!$B$4:$H$460,4,FALSE)="","","Yes")</f>
        <v/>
      </c>
      <c r="BZ288" s="1236" t="s">
        <v>914</v>
      </c>
      <c r="CA288" s="1229">
        <v>0.66500000000000004</v>
      </c>
      <c r="CB288" s="1205" t="s">
        <v>1006</v>
      </c>
      <c r="CC288" s="1205" t="s">
        <v>666</v>
      </c>
      <c r="CD288" s="1205" t="s">
        <v>683</v>
      </c>
      <c r="CE288" s="1205">
        <v>0</v>
      </c>
      <c r="CF288" s="1205" t="s">
        <v>699</v>
      </c>
      <c r="CG288" s="1205" t="s">
        <v>698</v>
      </c>
      <c r="CH288" s="1205">
        <v>0.01</v>
      </c>
      <c r="CI288" s="1161"/>
    </row>
    <row r="289" spans="1:87" s="197" customFormat="1" ht="15.75" customHeight="1" x14ac:dyDescent="0.25">
      <c r="A289" s="886" t="s">
        <v>636</v>
      </c>
      <c r="B289" s="886" t="s">
        <v>635</v>
      </c>
      <c r="C289" s="1459">
        <v>0.49</v>
      </c>
      <c r="D289" s="237" t="s">
        <v>666</v>
      </c>
      <c r="E289" s="886" t="s">
        <v>665</v>
      </c>
      <c r="F289" s="237">
        <v>0</v>
      </c>
      <c r="G289" s="886" t="s">
        <v>1211</v>
      </c>
      <c r="H289" s="886" t="s">
        <v>1321</v>
      </c>
      <c r="I289" s="237">
        <v>0.01</v>
      </c>
      <c r="J289" s="1460">
        <v>0.5</v>
      </c>
      <c r="K289" s="237">
        <v>0.49</v>
      </c>
      <c r="L289" s="237" t="s">
        <v>666</v>
      </c>
      <c r="M289" s="886" t="s">
        <v>665</v>
      </c>
      <c r="N289" s="237">
        <v>0</v>
      </c>
      <c r="O289" s="886" t="s">
        <v>1211</v>
      </c>
      <c r="P289" s="886" t="s">
        <v>1321</v>
      </c>
      <c r="Q289" s="237">
        <v>0.01</v>
      </c>
      <c r="R289" s="237">
        <v>0.5</v>
      </c>
      <c r="S289" s="887">
        <v>0.49</v>
      </c>
      <c r="T289" s="886" t="s">
        <v>666</v>
      </c>
      <c r="U289" s="886" t="s">
        <v>665</v>
      </c>
      <c r="V289" s="888">
        <v>0</v>
      </c>
      <c r="W289" s="886" t="s">
        <v>1211</v>
      </c>
      <c r="X289" s="886" t="s">
        <v>1321</v>
      </c>
      <c r="Y289" s="888">
        <v>0.01</v>
      </c>
      <c r="Z289" s="889">
        <v>0.5</v>
      </c>
      <c r="AA289" s="887">
        <v>0.49</v>
      </c>
      <c r="AB289" s="886" t="s">
        <v>666</v>
      </c>
      <c r="AC289" s="886" t="s">
        <v>665</v>
      </c>
      <c r="AD289" s="888">
        <v>0</v>
      </c>
      <c r="AE289" s="886" t="s">
        <v>1211</v>
      </c>
      <c r="AF289" s="886" t="s">
        <v>1321</v>
      </c>
      <c r="AG289" s="888">
        <v>0.01</v>
      </c>
      <c r="AH289" s="889">
        <v>0.5</v>
      </c>
      <c r="AI289" s="887">
        <v>0.49</v>
      </c>
      <c r="AJ289" s="886" t="s">
        <v>666</v>
      </c>
      <c r="AK289" s="886" t="s">
        <v>665</v>
      </c>
      <c r="AL289" s="888">
        <v>0</v>
      </c>
      <c r="AM289" s="886" t="s">
        <v>1211</v>
      </c>
      <c r="AN289" s="886" t="s">
        <v>1321</v>
      </c>
      <c r="AO289" s="888">
        <v>0.01</v>
      </c>
      <c r="AP289" s="889">
        <v>0.5</v>
      </c>
      <c r="AQ289" s="887">
        <v>0.49</v>
      </c>
      <c r="AR289" s="718" t="s">
        <v>666</v>
      </c>
      <c r="AS289" s="891" t="s">
        <v>665</v>
      </c>
      <c r="AT289" s="888">
        <v>0</v>
      </c>
      <c r="AU289" s="891" t="s">
        <v>697</v>
      </c>
      <c r="AV289" s="886" t="s">
        <v>1321</v>
      </c>
      <c r="AW289" s="888">
        <v>0.01</v>
      </c>
      <c r="AX289" s="889">
        <v>0.5</v>
      </c>
      <c r="AY289" s="893">
        <v>0.49</v>
      </c>
      <c r="AZ289" s="894" t="s">
        <v>666</v>
      </c>
      <c r="BA289" s="894" t="s">
        <v>665</v>
      </c>
      <c r="BB289" s="893">
        <v>0</v>
      </c>
      <c r="BC289" s="894" t="s">
        <v>697</v>
      </c>
      <c r="BD289" s="886" t="s">
        <v>1321</v>
      </c>
      <c r="BE289" s="893">
        <v>0.01</v>
      </c>
      <c r="BF289" s="1159">
        <f t="shared" si="12"/>
        <v>0.5</v>
      </c>
      <c r="BG289" s="1158"/>
      <c r="BH289" s="888">
        <v>0.49</v>
      </c>
      <c r="BI289" s="237" t="s">
        <v>666</v>
      </c>
      <c r="BJ289" s="197" t="s">
        <v>665</v>
      </c>
      <c r="BK289" s="888">
        <v>0</v>
      </c>
      <c r="BL289" s="237" t="s">
        <v>697</v>
      </c>
      <c r="BM289" s="886" t="s">
        <v>696</v>
      </c>
      <c r="BN289" s="888">
        <v>0.01</v>
      </c>
      <c r="BO289" s="1163">
        <f t="shared" si="13"/>
        <v>0.5</v>
      </c>
      <c r="BP289" s="888">
        <v>0.49</v>
      </c>
      <c r="BQ289" s="237" t="s">
        <v>666</v>
      </c>
      <c r="BR289" s="197" t="s">
        <v>665</v>
      </c>
      <c r="BS289" s="888">
        <v>0</v>
      </c>
      <c r="BT289" s="237" t="s">
        <v>697</v>
      </c>
      <c r="BU289" s="886" t="s">
        <v>696</v>
      </c>
      <c r="BV289" s="888">
        <v>0.01</v>
      </c>
      <c r="BW289" s="1163">
        <f t="shared" si="14"/>
        <v>0.5</v>
      </c>
      <c r="BX289" s="206"/>
      <c r="BY289" s="1235" t="str">
        <f>IF(VLOOKUP($A289,'EZ list'!$B$4:$H$460,4,FALSE)="","","Yes")</f>
        <v/>
      </c>
      <c r="BZ289" s="1236" t="s">
        <v>914</v>
      </c>
      <c r="CA289" s="1229">
        <v>0.68500000000000005</v>
      </c>
      <c r="CB289" s="1205" t="s">
        <v>1006</v>
      </c>
      <c r="CC289" s="1205" t="s">
        <v>666</v>
      </c>
      <c r="CD289" s="1205" t="s">
        <v>665</v>
      </c>
      <c r="CE289" s="1205">
        <v>0</v>
      </c>
      <c r="CF289" s="1205" t="s">
        <v>697</v>
      </c>
      <c r="CG289" s="1205" t="s">
        <v>696</v>
      </c>
      <c r="CH289" s="1205">
        <v>0.01</v>
      </c>
      <c r="CI289" s="1161"/>
    </row>
    <row r="290" spans="1:87" s="197" customFormat="1" ht="15.75" customHeight="1" x14ac:dyDescent="0.25">
      <c r="A290" s="886" t="s">
        <v>638</v>
      </c>
      <c r="B290" s="886" t="s">
        <v>637</v>
      </c>
      <c r="C290" s="1459">
        <v>0.4</v>
      </c>
      <c r="D290" s="237" t="s">
        <v>695</v>
      </c>
      <c r="E290" s="886" t="s">
        <v>694</v>
      </c>
      <c r="F290" s="237">
        <v>0.09</v>
      </c>
      <c r="G290" s="886" t="s">
        <v>3828</v>
      </c>
      <c r="H290" s="886" t="s">
        <v>3829</v>
      </c>
      <c r="I290" s="237">
        <v>0.01</v>
      </c>
      <c r="J290" s="1460">
        <v>0.5</v>
      </c>
      <c r="K290" s="237">
        <v>0.4</v>
      </c>
      <c r="L290" s="237" t="s">
        <v>695</v>
      </c>
      <c r="M290" s="886" t="s">
        <v>694</v>
      </c>
      <c r="N290" s="237">
        <v>0.09</v>
      </c>
      <c r="O290" s="886" t="s">
        <v>3828</v>
      </c>
      <c r="P290" s="886" t="s">
        <v>3829</v>
      </c>
      <c r="Q290" s="237">
        <v>0.01</v>
      </c>
      <c r="R290" s="237">
        <v>0.5</v>
      </c>
      <c r="S290" s="887">
        <v>0.4</v>
      </c>
      <c r="T290" s="886" t="s">
        <v>695</v>
      </c>
      <c r="U290" s="886" t="s">
        <v>694</v>
      </c>
      <c r="V290" s="888">
        <v>0.09</v>
      </c>
      <c r="W290" s="886" t="s">
        <v>3828</v>
      </c>
      <c r="X290" s="886" t="s">
        <v>3829</v>
      </c>
      <c r="Y290" s="888">
        <v>0.01</v>
      </c>
      <c r="Z290" s="889">
        <v>0.5</v>
      </c>
      <c r="AA290" s="887">
        <v>0.4</v>
      </c>
      <c r="AB290" s="886" t="s">
        <v>695</v>
      </c>
      <c r="AC290" s="886" t="s">
        <v>694</v>
      </c>
      <c r="AD290" s="888">
        <v>0.09</v>
      </c>
      <c r="AE290" s="886" t="s">
        <v>3828</v>
      </c>
      <c r="AF290" s="886" t="s">
        <v>3829</v>
      </c>
      <c r="AG290" s="888">
        <v>0.01</v>
      </c>
      <c r="AH290" s="889">
        <v>0.5</v>
      </c>
      <c r="AI290" s="887">
        <v>0.4</v>
      </c>
      <c r="AJ290" s="886" t="s">
        <v>695</v>
      </c>
      <c r="AK290" s="886" t="s">
        <v>694</v>
      </c>
      <c r="AL290" s="888">
        <v>0.09</v>
      </c>
      <c r="AM290" s="886" t="s">
        <v>693</v>
      </c>
      <c r="AN290" s="886" t="s">
        <v>692</v>
      </c>
      <c r="AO290" s="888">
        <v>0.01</v>
      </c>
      <c r="AP290" s="889">
        <v>0.5</v>
      </c>
      <c r="AQ290" s="887">
        <v>0.4</v>
      </c>
      <c r="AR290" s="718" t="s">
        <v>695</v>
      </c>
      <c r="AS290" s="891" t="s">
        <v>694</v>
      </c>
      <c r="AT290" s="888">
        <v>0.09</v>
      </c>
      <c r="AU290" s="891" t="s">
        <v>693</v>
      </c>
      <c r="AV290" s="891" t="s">
        <v>692</v>
      </c>
      <c r="AW290" s="888">
        <v>0.01</v>
      </c>
      <c r="AX290" s="889">
        <v>0.5</v>
      </c>
      <c r="AY290" s="893">
        <v>0.4</v>
      </c>
      <c r="AZ290" s="894" t="s">
        <v>695</v>
      </c>
      <c r="BA290" s="894" t="s">
        <v>694</v>
      </c>
      <c r="BB290" s="893">
        <v>0.09</v>
      </c>
      <c r="BC290" s="894" t="s">
        <v>693</v>
      </c>
      <c r="BD290" s="894" t="s">
        <v>692</v>
      </c>
      <c r="BE290" s="893">
        <v>0.01</v>
      </c>
      <c r="BF290" s="1159">
        <f t="shared" si="12"/>
        <v>0.5</v>
      </c>
      <c r="BG290" s="1158"/>
      <c r="BH290" s="888">
        <v>0.4</v>
      </c>
      <c r="BI290" s="237" t="s">
        <v>695</v>
      </c>
      <c r="BJ290" s="197" t="s">
        <v>694</v>
      </c>
      <c r="BK290" s="888">
        <v>0.09</v>
      </c>
      <c r="BL290" s="237" t="s">
        <v>693</v>
      </c>
      <c r="BM290" s="886" t="s">
        <v>692</v>
      </c>
      <c r="BN290" s="888">
        <v>0.01</v>
      </c>
      <c r="BO290" s="1163">
        <f t="shared" si="13"/>
        <v>0.5</v>
      </c>
      <c r="BP290" s="888">
        <v>0.4</v>
      </c>
      <c r="BQ290" s="237" t="s">
        <v>695</v>
      </c>
      <c r="BR290" s="197" t="s">
        <v>694</v>
      </c>
      <c r="BS290" s="888">
        <v>0.09</v>
      </c>
      <c r="BT290" s="237" t="s">
        <v>693</v>
      </c>
      <c r="BU290" s="886" t="s">
        <v>692</v>
      </c>
      <c r="BV290" s="888">
        <v>0.01</v>
      </c>
      <c r="BW290" s="1163">
        <f t="shared" si="14"/>
        <v>0.5</v>
      </c>
      <c r="BX290" s="206"/>
      <c r="BY290" s="1235" t="str">
        <f>IF(VLOOKUP($A290,'EZ list'!$B$4:$H$460,4,FALSE)="","","Yes")</f>
        <v/>
      </c>
      <c r="BZ290" s="1236" t="s">
        <v>913</v>
      </c>
      <c r="CA290" s="1229">
        <v>0.70699999999999996</v>
      </c>
      <c r="CB290" s="1205" t="s">
        <v>1006</v>
      </c>
      <c r="CC290" s="1205" t="s">
        <v>695</v>
      </c>
      <c r="CD290" s="1205" t="s">
        <v>694</v>
      </c>
      <c r="CE290" s="1205">
        <v>0.59</v>
      </c>
      <c r="CF290" s="1205" t="s">
        <v>693</v>
      </c>
      <c r="CG290" s="1205" t="s">
        <v>692</v>
      </c>
      <c r="CH290" s="1205">
        <v>0.01</v>
      </c>
      <c r="CI290" s="1161"/>
    </row>
    <row r="291" spans="1:87" s="197" customFormat="1" ht="15.75" customHeight="1" x14ac:dyDescent="0.25">
      <c r="A291" s="886" t="s">
        <v>640</v>
      </c>
      <c r="B291" s="886" t="s">
        <v>691</v>
      </c>
      <c r="C291" s="1459">
        <v>0.49</v>
      </c>
      <c r="D291" s="237" t="s">
        <v>666</v>
      </c>
      <c r="E291" s="886" t="s">
        <v>665</v>
      </c>
      <c r="F291" s="237">
        <v>0</v>
      </c>
      <c r="G291" s="886" t="s">
        <v>685</v>
      </c>
      <c r="H291" s="886" t="s">
        <v>684</v>
      </c>
      <c r="I291" s="237">
        <v>0.01</v>
      </c>
      <c r="J291" s="1460">
        <v>0.5</v>
      </c>
      <c r="K291" s="237">
        <v>0.49</v>
      </c>
      <c r="L291" s="237" t="s">
        <v>666</v>
      </c>
      <c r="M291" s="886" t="s">
        <v>665</v>
      </c>
      <c r="N291" s="237">
        <v>0</v>
      </c>
      <c r="O291" s="886" t="s">
        <v>685</v>
      </c>
      <c r="P291" s="886" t="s">
        <v>684</v>
      </c>
      <c r="Q291" s="237">
        <v>0.01</v>
      </c>
      <c r="R291" s="237">
        <v>0.5</v>
      </c>
      <c r="S291" s="887">
        <v>0.49</v>
      </c>
      <c r="T291" s="886" t="s">
        <v>666</v>
      </c>
      <c r="U291" s="886" t="s">
        <v>665</v>
      </c>
      <c r="V291" s="888">
        <v>0</v>
      </c>
      <c r="W291" s="886" t="s">
        <v>685</v>
      </c>
      <c r="X291" s="886" t="s">
        <v>684</v>
      </c>
      <c r="Y291" s="888">
        <v>0.01</v>
      </c>
      <c r="Z291" s="889">
        <v>0.5</v>
      </c>
      <c r="AA291" s="887">
        <v>0.49</v>
      </c>
      <c r="AB291" s="886" t="s">
        <v>666</v>
      </c>
      <c r="AC291" s="886" t="s">
        <v>665</v>
      </c>
      <c r="AD291" s="888">
        <v>0</v>
      </c>
      <c r="AE291" s="886" t="s">
        <v>685</v>
      </c>
      <c r="AF291" s="886" t="s">
        <v>684</v>
      </c>
      <c r="AG291" s="888">
        <v>0.01</v>
      </c>
      <c r="AH291" s="889">
        <v>0.5</v>
      </c>
      <c r="AI291" s="887">
        <v>0.49</v>
      </c>
      <c r="AJ291" s="886" t="s">
        <v>666</v>
      </c>
      <c r="AK291" s="886" t="s">
        <v>665</v>
      </c>
      <c r="AL291" s="888">
        <v>0</v>
      </c>
      <c r="AM291" s="886" t="s">
        <v>685</v>
      </c>
      <c r="AN291" s="886" t="s">
        <v>684</v>
      </c>
      <c r="AO291" s="888">
        <v>0.01</v>
      </c>
      <c r="AP291" s="889">
        <v>0.5</v>
      </c>
      <c r="AQ291" s="887">
        <v>0.74</v>
      </c>
      <c r="AR291" s="718" t="s">
        <v>666</v>
      </c>
      <c r="AS291" s="891" t="s">
        <v>665</v>
      </c>
      <c r="AT291" s="888">
        <v>0</v>
      </c>
      <c r="AU291" s="891" t="s">
        <v>685</v>
      </c>
      <c r="AV291" s="891" t="s">
        <v>684</v>
      </c>
      <c r="AW291" s="888">
        <v>0.01</v>
      </c>
      <c r="AX291" s="889">
        <v>0.75</v>
      </c>
      <c r="AY291" s="893">
        <v>0.99</v>
      </c>
      <c r="AZ291" s="894" t="s">
        <v>666</v>
      </c>
      <c r="BA291" s="894" t="s">
        <v>665</v>
      </c>
      <c r="BB291" s="893">
        <v>0</v>
      </c>
      <c r="BC291" s="894" t="s">
        <v>685</v>
      </c>
      <c r="BD291" s="894" t="s">
        <v>684</v>
      </c>
      <c r="BE291" s="893">
        <v>0.01</v>
      </c>
      <c r="BF291" s="1159">
        <f t="shared" si="12"/>
        <v>1</v>
      </c>
      <c r="BG291" s="1158"/>
      <c r="BH291" s="888">
        <v>0.49</v>
      </c>
      <c r="BI291" s="237" t="s">
        <v>666</v>
      </c>
      <c r="BJ291" s="197" t="s">
        <v>665</v>
      </c>
      <c r="BK291" s="888">
        <v>0</v>
      </c>
      <c r="BL291" s="237" t="s">
        <v>685</v>
      </c>
      <c r="BM291" s="886" t="s">
        <v>684</v>
      </c>
      <c r="BN291" s="888">
        <v>0.01</v>
      </c>
      <c r="BO291" s="1163">
        <f t="shared" si="13"/>
        <v>0.5</v>
      </c>
      <c r="BP291" s="888">
        <v>0.49</v>
      </c>
      <c r="BQ291" s="237" t="s">
        <v>666</v>
      </c>
      <c r="BR291" s="197" t="s">
        <v>665</v>
      </c>
      <c r="BS291" s="888">
        <v>0</v>
      </c>
      <c r="BT291" s="237" t="s">
        <v>685</v>
      </c>
      <c r="BU291" s="886" t="s">
        <v>684</v>
      </c>
      <c r="BV291" s="888">
        <v>0.01</v>
      </c>
      <c r="BW291" s="1163">
        <f t="shared" si="14"/>
        <v>0.5</v>
      </c>
      <c r="BX291" s="206"/>
      <c r="BY291" s="1235" t="str">
        <f>IF(VLOOKUP($A291,'EZ list'!$B$4:$H$460,4,FALSE)="","","Yes")</f>
        <v/>
      </c>
      <c r="BZ291" s="1236" t="s">
        <v>914</v>
      </c>
      <c r="CA291" s="1229">
        <v>0.73899999999999999</v>
      </c>
      <c r="CB291" s="1205" t="s">
        <v>1006</v>
      </c>
      <c r="CC291" s="1205" t="s">
        <v>666</v>
      </c>
      <c r="CD291" s="1205" t="s">
        <v>665</v>
      </c>
      <c r="CE291" s="1205">
        <v>0</v>
      </c>
      <c r="CF291" s="1205" t="s">
        <v>685</v>
      </c>
      <c r="CG291" s="1205" t="s">
        <v>684</v>
      </c>
      <c r="CH291" s="1205">
        <v>0.01</v>
      </c>
      <c r="CI291" s="1161"/>
    </row>
    <row r="292" spans="1:87" s="197" customFormat="1" ht="15" x14ac:dyDescent="0.25">
      <c r="A292" s="886" t="s">
        <v>642</v>
      </c>
      <c r="B292" s="886" t="s">
        <v>641</v>
      </c>
      <c r="C292" s="1459">
        <v>0.99</v>
      </c>
      <c r="D292" s="237" t="s">
        <v>666</v>
      </c>
      <c r="E292" s="886" t="s">
        <v>683</v>
      </c>
      <c r="F292" s="237">
        <v>0</v>
      </c>
      <c r="G292" s="886" t="s">
        <v>690</v>
      </c>
      <c r="H292" s="886" t="s">
        <v>689</v>
      </c>
      <c r="I292" s="237">
        <v>0.01</v>
      </c>
      <c r="J292" s="1460">
        <v>1</v>
      </c>
      <c r="K292" s="237">
        <v>0.99</v>
      </c>
      <c r="L292" s="237" t="s">
        <v>666</v>
      </c>
      <c r="M292" s="886" t="s">
        <v>683</v>
      </c>
      <c r="N292" s="237">
        <v>0</v>
      </c>
      <c r="O292" s="886" t="s">
        <v>690</v>
      </c>
      <c r="P292" s="886" t="s">
        <v>689</v>
      </c>
      <c r="Q292" s="237">
        <v>0.01</v>
      </c>
      <c r="R292" s="237">
        <v>1</v>
      </c>
      <c r="S292" s="887">
        <v>0.99</v>
      </c>
      <c r="T292" s="886" t="s">
        <v>666</v>
      </c>
      <c r="U292" s="886" t="s">
        <v>683</v>
      </c>
      <c r="V292" s="888">
        <v>0</v>
      </c>
      <c r="W292" s="886" t="s">
        <v>690</v>
      </c>
      <c r="X292" s="886" t="s">
        <v>689</v>
      </c>
      <c r="Y292" s="888">
        <v>0.01</v>
      </c>
      <c r="Z292" s="889">
        <v>1</v>
      </c>
      <c r="AA292" s="887">
        <v>0.99</v>
      </c>
      <c r="AB292" s="886" t="s">
        <v>666</v>
      </c>
      <c r="AC292" s="886" t="s">
        <v>683</v>
      </c>
      <c r="AD292" s="888">
        <v>0</v>
      </c>
      <c r="AE292" s="886" t="s">
        <v>690</v>
      </c>
      <c r="AF292" s="886" t="s">
        <v>689</v>
      </c>
      <c r="AG292" s="888">
        <v>0.01</v>
      </c>
      <c r="AH292" s="889">
        <v>1</v>
      </c>
      <c r="AI292" s="887">
        <v>0.99</v>
      </c>
      <c r="AJ292" s="886" t="s">
        <v>666</v>
      </c>
      <c r="AK292" s="886" t="s">
        <v>683</v>
      </c>
      <c r="AL292" s="888">
        <v>0</v>
      </c>
      <c r="AM292" s="886" t="s">
        <v>690</v>
      </c>
      <c r="AN292" s="886" t="s">
        <v>689</v>
      </c>
      <c r="AO292" s="888">
        <v>0.01</v>
      </c>
      <c r="AP292" s="889">
        <v>1</v>
      </c>
      <c r="AQ292" s="887">
        <v>0.99</v>
      </c>
      <c r="AR292" s="718" t="s">
        <v>666</v>
      </c>
      <c r="AS292" s="891" t="s">
        <v>683</v>
      </c>
      <c r="AT292" s="888">
        <v>0</v>
      </c>
      <c r="AU292" s="891" t="s">
        <v>690</v>
      </c>
      <c r="AV292" s="891" t="s">
        <v>689</v>
      </c>
      <c r="AW292" s="888">
        <v>0.01</v>
      </c>
      <c r="AX292" s="889">
        <v>1</v>
      </c>
      <c r="AY292" s="893">
        <v>0.99</v>
      </c>
      <c r="AZ292" s="894" t="s">
        <v>666</v>
      </c>
      <c r="BA292" s="894" t="s">
        <v>683</v>
      </c>
      <c r="BB292" s="893">
        <v>0</v>
      </c>
      <c r="BC292" s="894" t="s">
        <v>690</v>
      </c>
      <c r="BD292" s="894" t="s">
        <v>689</v>
      </c>
      <c r="BE292" s="893">
        <v>0.01</v>
      </c>
      <c r="BF292" s="1159">
        <f t="shared" si="12"/>
        <v>1</v>
      </c>
      <c r="BG292" s="1158"/>
      <c r="BH292" s="888">
        <v>0.99</v>
      </c>
      <c r="BI292" s="237" t="s">
        <v>666</v>
      </c>
      <c r="BJ292" s="197" t="s">
        <v>683</v>
      </c>
      <c r="BK292" s="888">
        <v>0</v>
      </c>
      <c r="BL292" s="237" t="s">
        <v>690</v>
      </c>
      <c r="BM292" s="886" t="s">
        <v>689</v>
      </c>
      <c r="BN292" s="888">
        <v>0.01</v>
      </c>
      <c r="BO292" s="1163">
        <f t="shared" si="13"/>
        <v>1</v>
      </c>
      <c r="BP292" s="888">
        <v>0.49</v>
      </c>
      <c r="BQ292" s="237" t="s">
        <v>666</v>
      </c>
      <c r="BR292" s="197" t="s">
        <v>683</v>
      </c>
      <c r="BS292" s="888">
        <v>0</v>
      </c>
      <c r="BT292" s="237" t="s">
        <v>690</v>
      </c>
      <c r="BU292" s="886" t="s">
        <v>689</v>
      </c>
      <c r="BV292" s="888">
        <v>0.01</v>
      </c>
      <c r="BW292" s="1163">
        <f t="shared" si="14"/>
        <v>0.5</v>
      </c>
      <c r="BX292" s="206"/>
      <c r="BY292" s="1235" t="str">
        <f>IF(VLOOKUP($A292,'EZ list'!$B$4:$H$460,4,FALSE)="","","Yes")</f>
        <v>Yes</v>
      </c>
      <c r="BZ292" s="1236" t="s">
        <v>914</v>
      </c>
      <c r="CA292" s="1229">
        <v>0.66600000000000004</v>
      </c>
      <c r="CB292" s="1205" t="s">
        <v>1006</v>
      </c>
      <c r="CC292" s="1205" t="s">
        <v>666</v>
      </c>
      <c r="CD292" s="1205" t="s">
        <v>683</v>
      </c>
      <c r="CE292" s="1205">
        <v>0</v>
      </c>
      <c r="CF292" s="1205" t="s">
        <v>690</v>
      </c>
      <c r="CG292" s="1205" t="s">
        <v>689</v>
      </c>
      <c r="CH292" s="1205">
        <v>0.01</v>
      </c>
      <c r="CI292" s="1161"/>
    </row>
    <row r="293" spans="1:87" s="197" customFormat="1" ht="15.75" customHeight="1" x14ac:dyDescent="0.25">
      <c r="A293" s="886" t="s">
        <v>644</v>
      </c>
      <c r="B293" s="886" t="s">
        <v>643</v>
      </c>
      <c r="C293" s="1459">
        <v>0.4</v>
      </c>
      <c r="D293" s="237" t="s">
        <v>688</v>
      </c>
      <c r="E293" s="886" t="s">
        <v>687</v>
      </c>
      <c r="F293" s="237">
        <v>0.1</v>
      </c>
      <c r="G293" s="886" t="s">
        <v>666</v>
      </c>
      <c r="H293" s="886" t="s">
        <v>678</v>
      </c>
      <c r="I293" s="237">
        <v>0</v>
      </c>
      <c r="J293" s="1460">
        <v>0.5</v>
      </c>
      <c r="K293" s="237">
        <v>0.4</v>
      </c>
      <c r="L293" s="237" t="s">
        <v>688</v>
      </c>
      <c r="M293" s="886" t="s">
        <v>687</v>
      </c>
      <c r="N293" s="237">
        <v>0.1</v>
      </c>
      <c r="O293" s="886" t="s">
        <v>666</v>
      </c>
      <c r="P293" s="886" t="s">
        <v>678</v>
      </c>
      <c r="Q293" s="237">
        <v>0</v>
      </c>
      <c r="R293" s="237">
        <v>0.5</v>
      </c>
      <c r="S293" s="887">
        <v>0.4</v>
      </c>
      <c r="T293" s="886" t="s">
        <v>688</v>
      </c>
      <c r="U293" s="886" t="s">
        <v>687</v>
      </c>
      <c r="V293" s="888">
        <v>0.1</v>
      </c>
      <c r="W293" s="886" t="s">
        <v>666</v>
      </c>
      <c r="X293" s="886" t="s">
        <v>678</v>
      </c>
      <c r="Y293" s="888">
        <v>0</v>
      </c>
      <c r="Z293" s="889">
        <v>0.5</v>
      </c>
      <c r="AA293" s="887">
        <v>0.4</v>
      </c>
      <c r="AB293" s="886" t="s">
        <v>688</v>
      </c>
      <c r="AC293" s="886" t="s">
        <v>687</v>
      </c>
      <c r="AD293" s="888">
        <v>0.1</v>
      </c>
      <c r="AE293" s="886" t="s">
        <v>666</v>
      </c>
      <c r="AF293" s="886" t="s">
        <v>678</v>
      </c>
      <c r="AG293" s="888">
        <v>0</v>
      </c>
      <c r="AH293" s="889">
        <v>0.5</v>
      </c>
      <c r="AI293" s="887">
        <v>0.4</v>
      </c>
      <c r="AJ293" s="886" t="s">
        <v>688</v>
      </c>
      <c r="AK293" s="886" t="s">
        <v>687</v>
      </c>
      <c r="AL293" s="888">
        <v>0.1</v>
      </c>
      <c r="AM293" s="886" t="s">
        <v>666</v>
      </c>
      <c r="AN293" s="886" t="s">
        <v>678</v>
      </c>
      <c r="AO293" s="888">
        <v>0</v>
      </c>
      <c r="AP293" s="889">
        <v>0.5</v>
      </c>
      <c r="AQ293" s="887">
        <v>0.4</v>
      </c>
      <c r="AR293" s="718" t="s">
        <v>688</v>
      </c>
      <c r="AS293" s="891" t="s">
        <v>687</v>
      </c>
      <c r="AT293" s="888">
        <v>0.1</v>
      </c>
      <c r="AU293" s="891" t="s">
        <v>666</v>
      </c>
      <c r="AV293" s="891" t="s">
        <v>678</v>
      </c>
      <c r="AW293" s="888">
        <v>0</v>
      </c>
      <c r="AX293" s="889">
        <v>0.5</v>
      </c>
      <c r="AY293" s="893">
        <v>0.3</v>
      </c>
      <c r="AZ293" s="894" t="s">
        <v>688</v>
      </c>
      <c r="BA293" s="894" t="s">
        <v>687</v>
      </c>
      <c r="BB293" s="893">
        <v>0.7</v>
      </c>
      <c r="BC293" s="894" t="s">
        <v>666</v>
      </c>
      <c r="BD293" s="894" t="s">
        <v>678</v>
      </c>
      <c r="BE293" s="893">
        <v>0</v>
      </c>
      <c r="BF293" s="1159">
        <f t="shared" si="12"/>
        <v>1</v>
      </c>
      <c r="BG293" s="1158"/>
      <c r="BH293" s="888">
        <v>0.4</v>
      </c>
      <c r="BI293" s="237" t="s">
        <v>688</v>
      </c>
      <c r="BJ293" s="197" t="s">
        <v>687</v>
      </c>
      <c r="BK293" s="888">
        <v>0.1</v>
      </c>
      <c r="BL293" s="237" t="s">
        <v>666</v>
      </c>
      <c r="BM293" s="886" t="s">
        <v>678</v>
      </c>
      <c r="BN293" s="888">
        <v>0</v>
      </c>
      <c r="BO293" s="1163">
        <f t="shared" si="13"/>
        <v>0.5</v>
      </c>
      <c r="BP293" s="888">
        <v>0.4</v>
      </c>
      <c r="BQ293" s="237" t="s">
        <v>688</v>
      </c>
      <c r="BR293" s="197" t="s">
        <v>687</v>
      </c>
      <c r="BS293" s="888">
        <v>0.1</v>
      </c>
      <c r="BT293" s="237" t="s">
        <v>666</v>
      </c>
      <c r="BU293" s="886" t="s">
        <v>678</v>
      </c>
      <c r="BV293" s="888">
        <v>0</v>
      </c>
      <c r="BW293" s="1163">
        <f t="shared" si="14"/>
        <v>0.5</v>
      </c>
      <c r="BX293" s="206"/>
      <c r="BY293" s="1235" t="str">
        <f>IF(VLOOKUP($A293,'EZ list'!$B$4:$H$460,4,FALSE)="","","Yes")</f>
        <v/>
      </c>
      <c r="BZ293" s="1236" t="s">
        <v>913</v>
      </c>
      <c r="CA293" s="1229">
        <v>0.73799999999999999</v>
      </c>
      <c r="CB293" s="1205" t="s">
        <v>1006</v>
      </c>
      <c r="CC293" s="1205" t="s">
        <v>688</v>
      </c>
      <c r="CD293" s="1205" t="s">
        <v>687</v>
      </c>
      <c r="CE293" s="1205">
        <v>0.6</v>
      </c>
      <c r="CF293" s="1205" t="s">
        <v>666</v>
      </c>
      <c r="CG293" s="1205" t="s">
        <v>678</v>
      </c>
      <c r="CH293" s="1205">
        <v>0</v>
      </c>
      <c r="CI293" s="1161"/>
    </row>
    <row r="294" spans="1:87" s="197" customFormat="1" ht="15.75" customHeight="1" x14ac:dyDescent="0.25">
      <c r="A294" s="886" t="s">
        <v>646</v>
      </c>
      <c r="B294" s="886" t="s">
        <v>686</v>
      </c>
      <c r="C294" s="1459">
        <v>0.49</v>
      </c>
      <c r="D294" s="237" t="s">
        <v>666</v>
      </c>
      <c r="E294" s="886" t="s">
        <v>665</v>
      </c>
      <c r="F294" s="237">
        <v>0</v>
      </c>
      <c r="G294" s="886" t="s">
        <v>685</v>
      </c>
      <c r="H294" s="886" t="s">
        <v>684</v>
      </c>
      <c r="I294" s="237">
        <v>0.01</v>
      </c>
      <c r="J294" s="1460">
        <v>0.5</v>
      </c>
      <c r="K294" s="237">
        <v>0.49</v>
      </c>
      <c r="L294" s="237" t="s">
        <v>666</v>
      </c>
      <c r="M294" s="886" t="s">
        <v>665</v>
      </c>
      <c r="N294" s="237">
        <v>0</v>
      </c>
      <c r="O294" s="886" t="s">
        <v>685</v>
      </c>
      <c r="P294" s="886" t="s">
        <v>684</v>
      </c>
      <c r="Q294" s="237">
        <v>0.01</v>
      </c>
      <c r="R294" s="237">
        <v>0.5</v>
      </c>
      <c r="S294" s="887">
        <v>0.49</v>
      </c>
      <c r="T294" s="886" t="s">
        <v>666</v>
      </c>
      <c r="U294" s="886" t="s">
        <v>665</v>
      </c>
      <c r="V294" s="888">
        <v>0</v>
      </c>
      <c r="W294" s="886" t="s">
        <v>685</v>
      </c>
      <c r="X294" s="886" t="s">
        <v>684</v>
      </c>
      <c r="Y294" s="888">
        <v>0.01</v>
      </c>
      <c r="Z294" s="889">
        <v>0.5</v>
      </c>
      <c r="AA294" s="887">
        <v>0.49</v>
      </c>
      <c r="AB294" s="886" t="s">
        <v>666</v>
      </c>
      <c r="AC294" s="886" t="s">
        <v>665</v>
      </c>
      <c r="AD294" s="888">
        <v>0</v>
      </c>
      <c r="AE294" s="886" t="s">
        <v>685</v>
      </c>
      <c r="AF294" s="886" t="s">
        <v>684</v>
      </c>
      <c r="AG294" s="888">
        <v>0.01</v>
      </c>
      <c r="AH294" s="889">
        <v>0.5</v>
      </c>
      <c r="AI294" s="887">
        <v>0.49</v>
      </c>
      <c r="AJ294" s="886" t="s">
        <v>666</v>
      </c>
      <c r="AK294" s="886" t="s">
        <v>665</v>
      </c>
      <c r="AL294" s="888">
        <v>0</v>
      </c>
      <c r="AM294" s="886" t="s">
        <v>685</v>
      </c>
      <c r="AN294" s="886" t="s">
        <v>684</v>
      </c>
      <c r="AO294" s="888">
        <v>0.01</v>
      </c>
      <c r="AP294" s="889">
        <v>0.5</v>
      </c>
      <c r="AQ294" s="887">
        <v>0.74</v>
      </c>
      <c r="AR294" s="718" t="s">
        <v>666</v>
      </c>
      <c r="AS294" s="891" t="s">
        <v>665</v>
      </c>
      <c r="AT294" s="888">
        <v>0</v>
      </c>
      <c r="AU294" s="891" t="s">
        <v>685</v>
      </c>
      <c r="AV294" s="891" t="s">
        <v>684</v>
      </c>
      <c r="AW294" s="888">
        <v>0.01</v>
      </c>
      <c r="AX294" s="889">
        <v>0.75</v>
      </c>
      <c r="AY294" s="893">
        <v>0.99</v>
      </c>
      <c r="AZ294" s="894" t="s">
        <v>666</v>
      </c>
      <c r="BA294" s="894" t="s">
        <v>665</v>
      </c>
      <c r="BB294" s="893">
        <v>0</v>
      </c>
      <c r="BC294" s="894" t="s">
        <v>685</v>
      </c>
      <c r="BD294" s="894" t="s">
        <v>684</v>
      </c>
      <c r="BE294" s="893">
        <v>0.01</v>
      </c>
      <c r="BF294" s="1159">
        <f t="shared" si="12"/>
        <v>1</v>
      </c>
      <c r="BG294" s="1158"/>
      <c r="BH294" s="888">
        <v>0.49</v>
      </c>
      <c r="BI294" s="237" t="s">
        <v>666</v>
      </c>
      <c r="BJ294" s="197" t="s">
        <v>665</v>
      </c>
      <c r="BK294" s="888">
        <v>0</v>
      </c>
      <c r="BL294" s="237" t="s">
        <v>685</v>
      </c>
      <c r="BM294" s="886" t="s">
        <v>684</v>
      </c>
      <c r="BN294" s="888">
        <v>0.01</v>
      </c>
      <c r="BO294" s="1163">
        <f t="shared" si="13"/>
        <v>0.5</v>
      </c>
      <c r="BP294" s="888">
        <v>0.49</v>
      </c>
      <c r="BQ294" s="237" t="s">
        <v>666</v>
      </c>
      <c r="BR294" s="197" t="s">
        <v>665</v>
      </c>
      <c r="BS294" s="888">
        <v>0</v>
      </c>
      <c r="BT294" s="237" t="s">
        <v>685</v>
      </c>
      <c r="BU294" s="886" t="s">
        <v>684</v>
      </c>
      <c r="BV294" s="888">
        <v>0.01</v>
      </c>
      <c r="BW294" s="1163">
        <f t="shared" si="14"/>
        <v>0.5</v>
      </c>
      <c r="BX294" s="206"/>
      <c r="BY294" s="1235" t="str">
        <f>IF(VLOOKUP($A294,'EZ list'!$B$4:$H$460,4,FALSE)="","","Yes")</f>
        <v/>
      </c>
      <c r="BZ294" s="1236" t="s">
        <v>914</v>
      </c>
      <c r="CA294" s="1229">
        <v>0.70799999999999996</v>
      </c>
      <c r="CB294" s="1205" t="s">
        <v>1006</v>
      </c>
      <c r="CC294" s="1205" t="s">
        <v>666</v>
      </c>
      <c r="CD294" s="1205" t="s">
        <v>665</v>
      </c>
      <c r="CE294" s="1205">
        <v>0</v>
      </c>
      <c r="CF294" s="1205" t="s">
        <v>685</v>
      </c>
      <c r="CG294" s="1205" t="s">
        <v>684</v>
      </c>
      <c r="CH294" s="1205">
        <v>0.01</v>
      </c>
      <c r="CI294" s="1161"/>
    </row>
    <row r="295" spans="1:87" s="197" customFormat="1" ht="15" x14ac:dyDescent="0.25">
      <c r="A295" s="886" t="s">
        <v>648</v>
      </c>
      <c r="B295" s="886" t="s">
        <v>647</v>
      </c>
      <c r="C295" s="1459">
        <v>0.99</v>
      </c>
      <c r="D295" s="237" t="s">
        <v>666</v>
      </c>
      <c r="E295" s="886" t="s">
        <v>683</v>
      </c>
      <c r="F295" s="237">
        <v>0</v>
      </c>
      <c r="G295" s="886" t="s">
        <v>682</v>
      </c>
      <c r="H295" s="886" t="s">
        <v>681</v>
      </c>
      <c r="I295" s="237">
        <v>0.01</v>
      </c>
      <c r="J295" s="1460">
        <v>1</v>
      </c>
      <c r="K295" s="237">
        <v>0.99</v>
      </c>
      <c r="L295" s="237" t="s">
        <v>666</v>
      </c>
      <c r="M295" s="886" t="s">
        <v>683</v>
      </c>
      <c r="N295" s="237">
        <v>0</v>
      </c>
      <c r="O295" s="886" t="s">
        <v>682</v>
      </c>
      <c r="P295" s="886" t="s">
        <v>681</v>
      </c>
      <c r="Q295" s="237">
        <v>0.01</v>
      </c>
      <c r="R295" s="237">
        <v>1</v>
      </c>
      <c r="S295" s="887">
        <v>0.99</v>
      </c>
      <c r="T295" s="886" t="s">
        <v>666</v>
      </c>
      <c r="U295" s="886" t="s">
        <v>683</v>
      </c>
      <c r="V295" s="888">
        <v>0</v>
      </c>
      <c r="W295" s="886" t="s">
        <v>682</v>
      </c>
      <c r="X295" s="886" t="s">
        <v>681</v>
      </c>
      <c r="Y295" s="888">
        <v>0.01</v>
      </c>
      <c r="Z295" s="889">
        <v>1</v>
      </c>
      <c r="AA295" s="887">
        <v>0.99</v>
      </c>
      <c r="AB295" s="886" t="s">
        <v>666</v>
      </c>
      <c r="AC295" s="886" t="s">
        <v>683</v>
      </c>
      <c r="AD295" s="888">
        <v>0</v>
      </c>
      <c r="AE295" s="886" t="s">
        <v>682</v>
      </c>
      <c r="AF295" s="886" t="s">
        <v>681</v>
      </c>
      <c r="AG295" s="888">
        <v>0.01</v>
      </c>
      <c r="AH295" s="889">
        <v>1</v>
      </c>
      <c r="AI295" s="887">
        <v>0.99</v>
      </c>
      <c r="AJ295" s="886" t="s">
        <v>666</v>
      </c>
      <c r="AK295" s="886" t="s">
        <v>683</v>
      </c>
      <c r="AL295" s="888">
        <v>0</v>
      </c>
      <c r="AM295" s="886" t="s">
        <v>682</v>
      </c>
      <c r="AN295" s="886" t="s">
        <v>681</v>
      </c>
      <c r="AO295" s="888">
        <v>0.01</v>
      </c>
      <c r="AP295" s="889">
        <v>1</v>
      </c>
      <c r="AQ295" s="887">
        <v>0.99</v>
      </c>
      <c r="AR295" s="718" t="s">
        <v>666</v>
      </c>
      <c r="AS295" s="891" t="s">
        <v>683</v>
      </c>
      <c r="AT295" s="888">
        <v>0</v>
      </c>
      <c r="AU295" s="891" t="s">
        <v>682</v>
      </c>
      <c r="AV295" s="891" t="s">
        <v>681</v>
      </c>
      <c r="AW295" s="888">
        <v>0.01</v>
      </c>
      <c r="AX295" s="889">
        <v>1</v>
      </c>
      <c r="AY295" s="893">
        <v>0.99</v>
      </c>
      <c r="AZ295" s="894" t="s">
        <v>666</v>
      </c>
      <c r="BA295" s="894" t="s">
        <v>683</v>
      </c>
      <c r="BB295" s="893">
        <v>0</v>
      </c>
      <c r="BC295" s="894" t="s">
        <v>682</v>
      </c>
      <c r="BD295" s="894" t="s">
        <v>681</v>
      </c>
      <c r="BE295" s="893">
        <v>0.01</v>
      </c>
      <c r="BF295" s="1159">
        <f t="shared" si="12"/>
        <v>1</v>
      </c>
      <c r="BG295" s="1158"/>
      <c r="BH295" s="888">
        <v>0.99</v>
      </c>
      <c r="BI295" s="237" t="s">
        <v>666</v>
      </c>
      <c r="BJ295" s="197" t="s">
        <v>683</v>
      </c>
      <c r="BK295" s="888">
        <v>0</v>
      </c>
      <c r="BL295" s="237" t="s">
        <v>682</v>
      </c>
      <c r="BM295" s="886" t="s">
        <v>681</v>
      </c>
      <c r="BN295" s="888">
        <v>0.01</v>
      </c>
      <c r="BO295" s="1163">
        <f t="shared" si="13"/>
        <v>1</v>
      </c>
      <c r="BP295" s="888">
        <v>0.49</v>
      </c>
      <c r="BQ295" s="237" t="s">
        <v>666</v>
      </c>
      <c r="BR295" s="197" t="s">
        <v>683</v>
      </c>
      <c r="BS295" s="888">
        <v>0</v>
      </c>
      <c r="BT295" s="237" t="s">
        <v>682</v>
      </c>
      <c r="BU295" s="886" t="s">
        <v>681</v>
      </c>
      <c r="BV295" s="888">
        <v>0.01</v>
      </c>
      <c r="BW295" s="1163">
        <f t="shared" si="14"/>
        <v>0.5</v>
      </c>
      <c r="BX295" s="206"/>
      <c r="BY295" s="1235" t="str">
        <f>IF(VLOOKUP($A295,'EZ list'!$B$4:$H$460,4,FALSE)="","","Yes")</f>
        <v>Yes</v>
      </c>
      <c r="BZ295" s="1236" t="s">
        <v>914</v>
      </c>
      <c r="CA295" s="1229">
        <v>0.67800000000000005</v>
      </c>
      <c r="CB295" s="1205" t="s">
        <v>1006</v>
      </c>
      <c r="CC295" s="1205" t="s">
        <v>666</v>
      </c>
      <c r="CD295" s="1205" t="s">
        <v>683</v>
      </c>
      <c r="CE295" s="1205">
        <v>0</v>
      </c>
      <c r="CF295" s="1205" t="s">
        <v>682</v>
      </c>
      <c r="CG295" s="1205" t="s">
        <v>681</v>
      </c>
      <c r="CH295" s="1205">
        <v>0.01</v>
      </c>
      <c r="CI295" s="1161"/>
    </row>
    <row r="296" spans="1:87" s="197" customFormat="1" ht="15.75" customHeight="1" x14ac:dyDescent="0.25">
      <c r="A296" s="886" t="s">
        <v>650</v>
      </c>
      <c r="B296" s="886" t="s">
        <v>649</v>
      </c>
      <c r="C296" s="1459">
        <v>0.4</v>
      </c>
      <c r="D296" s="237" t="s">
        <v>671</v>
      </c>
      <c r="E296" s="886" t="s">
        <v>670</v>
      </c>
      <c r="F296" s="237">
        <v>0.09</v>
      </c>
      <c r="G296" s="886" t="s">
        <v>669</v>
      </c>
      <c r="H296" s="886" t="s">
        <v>668</v>
      </c>
      <c r="I296" s="237">
        <v>0.01</v>
      </c>
      <c r="J296" s="1460">
        <v>0.5</v>
      </c>
      <c r="K296" s="237">
        <v>0.4</v>
      </c>
      <c r="L296" s="237" t="s">
        <v>671</v>
      </c>
      <c r="M296" s="886" t="s">
        <v>670</v>
      </c>
      <c r="N296" s="237">
        <v>0.09</v>
      </c>
      <c r="O296" s="886" t="s">
        <v>669</v>
      </c>
      <c r="P296" s="886" t="s">
        <v>668</v>
      </c>
      <c r="Q296" s="237">
        <v>0.01</v>
      </c>
      <c r="R296" s="237">
        <v>0.5</v>
      </c>
      <c r="S296" s="887">
        <v>0.4</v>
      </c>
      <c r="T296" s="886" t="s">
        <v>671</v>
      </c>
      <c r="U296" s="886" t="s">
        <v>670</v>
      </c>
      <c r="V296" s="888">
        <v>0.09</v>
      </c>
      <c r="W296" s="886" t="s">
        <v>669</v>
      </c>
      <c r="X296" s="886" t="s">
        <v>668</v>
      </c>
      <c r="Y296" s="888">
        <v>0.01</v>
      </c>
      <c r="Z296" s="889">
        <v>0.5</v>
      </c>
      <c r="AA296" s="887">
        <v>0.4</v>
      </c>
      <c r="AB296" s="886" t="s">
        <v>671</v>
      </c>
      <c r="AC296" s="886" t="s">
        <v>670</v>
      </c>
      <c r="AD296" s="888">
        <v>0.09</v>
      </c>
      <c r="AE296" s="886" t="s">
        <v>669</v>
      </c>
      <c r="AF296" s="886" t="s">
        <v>668</v>
      </c>
      <c r="AG296" s="888">
        <v>0.01</v>
      </c>
      <c r="AH296" s="889">
        <v>0.5</v>
      </c>
      <c r="AI296" s="887">
        <v>0.4</v>
      </c>
      <c r="AJ296" s="886" t="s">
        <v>671</v>
      </c>
      <c r="AK296" s="886" t="s">
        <v>670</v>
      </c>
      <c r="AL296" s="888">
        <v>0.09</v>
      </c>
      <c r="AM296" s="886" t="s">
        <v>669</v>
      </c>
      <c r="AN296" s="886" t="s">
        <v>668</v>
      </c>
      <c r="AO296" s="888">
        <v>0.01</v>
      </c>
      <c r="AP296" s="889">
        <v>0.5</v>
      </c>
      <c r="AQ296" s="887">
        <v>0</v>
      </c>
      <c r="AR296" s="718" t="s">
        <v>671</v>
      </c>
      <c r="AS296" s="891" t="s">
        <v>670</v>
      </c>
      <c r="AT296" s="888">
        <v>0.74</v>
      </c>
      <c r="AU296" s="891" t="s">
        <v>669</v>
      </c>
      <c r="AV296" s="891" t="s">
        <v>668</v>
      </c>
      <c r="AW296" s="888">
        <v>0.01</v>
      </c>
      <c r="AX296" s="889">
        <v>0.75</v>
      </c>
      <c r="AY296" s="893">
        <v>0.4</v>
      </c>
      <c r="AZ296" s="894" t="s">
        <v>671</v>
      </c>
      <c r="BA296" s="894" t="s">
        <v>670</v>
      </c>
      <c r="BB296" s="893">
        <v>0.09</v>
      </c>
      <c r="BC296" s="894" t="s">
        <v>669</v>
      </c>
      <c r="BD296" s="894" t="s">
        <v>668</v>
      </c>
      <c r="BE296" s="893">
        <v>0.01</v>
      </c>
      <c r="BF296" s="1159">
        <f t="shared" si="12"/>
        <v>0.5</v>
      </c>
      <c r="BG296" s="1158"/>
      <c r="BH296" s="888">
        <v>0.4</v>
      </c>
      <c r="BI296" s="237" t="s">
        <v>671</v>
      </c>
      <c r="BJ296" s="197" t="s">
        <v>670</v>
      </c>
      <c r="BK296" s="888">
        <v>0.09</v>
      </c>
      <c r="BL296" s="237" t="s">
        <v>669</v>
      </c>
      <c r="BM296" s="886" t="s">
        <v>668</v>
      </c>
      <c r="BN296" s="888">
        <v>0.01</v>
      </c>
      <c r="BO296" s="1163">
        <f t="shared" si="13"/>
        <v>0.5</v>
      </c>
      <c r="BP296" s="888">
        <v>0.4</v>
      </c>
      <c r="BQ296" s="237" t="s">
        <v>671</v>
      </c>
      <c r="BR296" s="197" t="s">
        <v>670</v>
      </c>
      <c r="BS296" s="888">
        <v>0.09</v>
      </c>
      <c r="BT296" s="237" t="s">
        <v>669</v>
      </c>
      <c r="BU296" s="886" t="s">
        <v>668</v>
      </c>
      <c r="BV296" s="888">
        <v>0.01</v>
      </c>
      <c r="BW296" s="1163">
        <f t="shared" si="14"/>
        <v>0.5</v>
      </c>
      <c r="BX296" s="206"/>
      <c r="BY296" s="1235" t="str">
        <f>IF(VLOOKUP($A296,'EZ list'!$B$4:$H$460,4,FALSE)="","","Yes")</f>
        <v/>
      </c>
      <c r="BZ296" s="1236" t="s">
        <v>913</v>
      </c>
      <c r="CA296" s="1229">
        <v>0.70599999999999996</v>
      </c>
      <c r="CB296" s="1205" t="s">
        <v>1006</v>
      </c>
      <c r="CC296" s="1205" t="s">
        <v>671</v>
      </c>
      <c r="CD296" s="1205" t="s">
        <v>670</v>
      </c>
      <c r="CE296" s="1205">
        <v>0.59</v>
      </c>
      <c r="CF296" s="1205" t="s">
        <v>669</v>
      </c>
      <c r="CG296" s="1205" t="s">
        <v>668</v>
      </c>
      <c r="CH296" s="1205">
        <v>0.01</v>
      </c>
      <c r="CI296" s="1161"/>
    </row>
    <row r="297" spans="1:87" s="197" customFormat="1" ht="15.75" customHeight="1" x14ac:dyDescent="0.25">
      <c r="A297" s="886" t="s">
        <v>652</v>
      </c>
      <c r="B297" s="886" t="s">
        <v>651</v>
      </c>
      <c r="C297" s="1459">
        <v>0.4</v>
      </c>
      <c r="D297" s="237" t="s">
        <v>680</v>
      </c>
      <c r="E297" s="886" t="s">
        <v>679</v>
      </c>
      <c r="F297" s="237">
        <v>0.1</v>
      </c>
      <c r="G297" s="886" t="s">
        <v>666</v>
      </c>
      <c r="H297" s="886" t="s">
        <v>678</v>
      </c>
      <c r="I297" s="237">
        <v>0</v>
      </c>
      <c r="J297" s="1460">
        <v>0.5</v>
      </c>
      <c r="K297" s="237">
        <v>0.4</v>
      </c>
      <c r="L297" s="237" t="s">
        <v>680</v>
      </c>
      <c r="M297" s="886" t="s">
        <v>679</v>
      </c>
      <c r="N297" s="237">
        <v>0.1</v>
      </c>
      <c r="O297" s="886" t="s">
        <v>666</v>
      </c>
      <c r="P297" s="886" t="s">
        <v>678</v>
      </c>
      <c r="Q297" s="237">
        <v>0</v>
      </c>
      <c r="R297" s="237">
        <v>0.5</v>
      </c>
      <c r="S297" s="887">
        <v>0.4</v>
      </c>
      <c r="T297" s="886" t="s">
        <v>680</v>
      </c>
      <c r="U297" s="886" t="s">
        <v>679</v>
      </c>
      <c r="V297" s="888">
        <v>0.1</v>
      </c>
      <c r="W297" s="886" t="s">
        <v>666</v>
      </c>
      <c r="X297" s="886" t="s">
        <v>678</v>
      </c>
      <c r="Y297" s="888">
        <v>0</v>
      </c>
      <c r="Z297" s="889">
        <v>0.5</v>
      </c>
      <c r="AA297" s="887">
        <v>0.4</v>
      </c>
      <c r="AB297" s="886" t="s">
        <v>680</v>
      </c>
      <c r="AC297" s="886" t="s">
        <v>679</v>
      </c>
      <c r="AD297" s="888">
        <v>0.1</v>
      </c>
      <c r="AE297" s="886" t="s">
        <v>666</v>
      </c>
      <c r="AF297" s="886" t="s">
        <v>678</v>
      </c>
      <c r="AG297" s="888">
        <v>0</v>
      </c>
      <c r="AH297" s="889">
        <v>0.5</v>
      </c>
      <c r="AI297" s="887">
        <v>0.4</v>
      </c>
      <c r="AJ297" s="886" t="s">
        <v>680</v>
      </c>
      <c r="AK297" s="886" t="s">
        <v>679</v>
      </c>
      <c r="AL297" s="888">
        <v>0.1</v>
      </c>
      <c r="AM297" s="886" t="s">
        <v>666</v>
      </c>
      <c r="AN297" s="886" t="s">
        <v>678</v>
      </c>
      <c r="AO297" s="888">
        <v>0</v>
      </c>
      <c r="AP297" s="889">
        <v>0.5</v>
      </c>
      <c r="AQ297" s="887">
        <v>0.2</v>
      </c>
      <c r="AR297" s="718" t="s">
        <v>680</v>
      </c>
      <c r="AS297" s="891" t="s">
        <v>679</v>
      </c>
      <c r="AT297" s="888">
        <v>0.55000000000000004</v>
      </c>
      <c r="AU297" s="891" t="s">
        <v>666</v>
      </c>
      <c r="AV297" s="891" t="s">
        <v>678</v>
      </c>
      <c r="AW297" s="888">
        <v>0</v>
      </c>
      <c r="AX297" s="889">
        <v>0.75</v>
      </c>
      <c r="AY297" s="893">
        <v>0.4</v>
      </c>
      <c r="AZ297" s="894" t="s">
        <v>680</v>
      </c>
      <c r="BA297" s="894" t="s">
        <v>679</v>
      </c>
      <c r="BB297" s="893">
        <v>0.1</v>
      </c>
      <c r="BC297" s="894" t="s">
        <v>666</v>
      </c>
      <c r="BD297" s="894" t="s">
        <v>678</v>
      </c>
      <c r="BE297" s="893">
        <v>0</v>
      </c>
      <c r="BF297" s="1159">
        <f t="shared" ref="BF297:BF301" si="15">+AY297+BB297+BE297</f>
        <v>0.5</v>
      </c>
      <c r="BG297" s="1158"/>
      <c r="BH297" s="888">
        <v>0.4</v>
      </c>
      <c r="BI297" s="237" t="s">
        <v>680</v>
      </c>
      <c r="BJ297" s="197" t="s">
        <v>679</v>
      </c>
      <c r="BK297" s="888">
        <v>0.1</v>
      </c>
      <c r="BL297" s="237" t="s">
        <v>666</v>
      </c>
      <c r="BM297" s="886" t="s">
        <v>678</v>
      </c>
      <c r="BN297" s="888">
        <v>0</v>
      </c>
      <c r="BO297" s="1163">
        <f t="shared" ref="BO297:BO301" si="16">+BH297+BK297+BN297</f>
        <v>0.5</v>
      </c>
      <c r="BP297" s="888">
        <v>0.4</v>
      </c>
      <c r="BQ297" s="237" t="s">
        <v>680</v>
      </c>
      <c r="BR297" s="197" t="s">
        <v>679</v>
      </c>
      <c r="BS297" s="888">
        <v>0.1</v>
      </c>
      <c r="BT297" s="237" t="s">
        <v>666</v>
      </c>
      <c r="BU297" s="886" t="s">
        <v>678</v>
      </c>
      <c r="BV297" s="888">
        <v>0</v>
      </c>
      <c r="BW297" s="1163">
        <f t="shared" ref="BW297:BW301" si="17">+BP297+BS297+BV297</f>
        <v>0.5</v>
      </c>
      <c r="BX297" s="206"/>
      <c r="BY297" s="1235" t="str">
        <f>IF(VLOOKUP($A297,'EZ list'!$B$4:$H$460,4,FALSE)="","","Yes")</f>
        <v/>
      </c>
      <c r="BZ297" s="1236" t="s">
        <v>913</v>
      </c>
      <c r="CA297" s="1229">
        <v>0.68899999999999995</v>
      </c>
      <c r="CB297" s="1205" t="s">
        <v>1006</v>
      </c>
      <c r="CC297" s="1205" t="s">
        <v>680</v>
      </c>
      <c r="CD297" s="1205" t="s">
        <v>679</v>
      </c>
      <c r="CE297" s="1205">
        <v>0.6</v>
      </c>
      <c r="CF297" s="1205" t="s">
        <v>666</v>
      </c>
      <c r="CG297" s="1205" t="s">
        <v>678</v>
      </c>
      <c r="CH297" s="1205">
        <v>0</v>
      </c>
      <c r="CI297" s="1161"/>
    </row>
    <row r="298" spans="1:87" s="197" customFormat="1" ht="15.75" customHeight="1" x14ac:dyDescent="0.25">
      <c r="A298" s="886" t="s">
        <v>654</v>
      </c>
      <c r="B298" s="886" t="s">
        <v>653</v>
      </c>
      <c r="C298" s="1459">
        <v>0.4</v>
      </c>
      <c r="D298" s="237" t="s">
        <v>671</v>
      </c>
      <c r="E298" s="886" t="s">
        <v>670</v>
      </c>
      <c r="F298" s="237">
        <v>0.09</v>
      </c>
      <c r="G298" s="886" t="s">
        <v>669</v>
      </c>
      <c r="H298" s="886" t="s">
        <v>668</v>
      </c>
      <c r="I298" s="237">
        <v>0.01</v>
      </c>
      <c r="J298" s="1460">
        <v>0.5</v>
      </c>
      <c r="K298" s="237">
        <v>0.4</v>
      </c>
      <c r="L298" s="237" t="s">
        <v>671</v>
      </c>
      <c r="M298" s="886" t="s">
        <v>670</v>
      </c>
      <c r="N298" s="237">
        <v>0.09</v>
      </c>
      <c r="O298" s="886" t="s">
        <v>669</v>
      </c>
      <c r="P298" s="886" t="s">
        <v>668</v>
      </c>
      <c r="Q298" s="237">
        <v>0.01</v>
      </c>
      <c r="R298" s="237">
        <v>0.5</v>
      </c>
      <c r="S298" s="887">
        <v>0.4</v>
      </c>
      <c r="T298" s="886" t="s">
        <v>671</v>
      </c>
      <c r="U298" s="886" t="s">
        <v>670</v>
      </c>
      <c r="V298" s="888">
        <v>0.09</v>
      </c>
      <c r="W298" s="886" t="s">
        <v>669</v>
      </c>
      <c r="X298" s="886" t="s">
        <v>668</v>
      </c>
      <c r="Y298" s="888">
        <v>0.01</v>
      </c>
      <c r="Z298" s="889">
        <v>0.5</v>
      </c>
      <c r="AA298" s="887">
        <v>0.4</v>
      </c>
      <c r="AB298" s="886" t="s">
        <v>671</v>
      </c>
      <c r="AC298" s="886" t="s">
        <v>670</v>
      </c>
      <c r="AD298" s="888">
        <v>0.09</v>
      </c>
      <c r="AE298" s="886" t="s">
        <v>669</v>
      </c>
      <c r="AF298" s="886" t="s">
        <v>668</v>
      </c>
      <c r="AG298" s="888">
        <v>0.01</v>
      </c>
      <c r="AH298" s="889">
        <v>0.5</v>
      </c>
      <c r="AI298" s="887">
        <v>0.4</v>
      </c>
      <c r="AJ298" s="886" t="s">
        <v>671</v>
      </c>
      <c r="AK298" s="886" t="s">
        <v>670</v>
      </c>
      <c r="AL298" s="888">
        <v>0.09</v>
      </c>
      <c r="AM298" s="886" t="s">
        <v>669</v>
      </c>
      <c r="AN298" s="886" t="s">
        <v>668</v>
      </c>
      <c r="AO298" s="888">
        <v>0.01</v>
      </c>
      <c r="AP298" s="889">
        <v>0.5</v>
      </c>
      <c r="AQ298" s="887">
        <v>0</v>
      </c>
      <c r="AR298" s="718" t="s">
        <v>671</v>
      </c>
      <c r="AS298" s="891" t="s">
        <v>670</v>
      </c>
      <c r="AT298" s="888">
        <v>0.74</v>
      </c>
      <c r="AU298" s="891" t="s">
        <v>669</v>
      </c>
      <c r="AV298" s="891" t="s">
        <v>668</v>
      </c>
      <c r="AW298" s="888">
        <v>0.01</v>
      </c>
      <c r="AX298" s="889">
        <v>0.75</v>
      </c>
      <c r="AY298" s="893">
        <v>0.4</v>
      </c>
      <c r="AZ298" s="894" t="s">
        <v>671</v>
      </c>
      <c r="BA298" s="894" t="s">
        <v>670</v>
      </c>
      <c r="BB298" s="893">
        <v>0.09</v>
      </c>
      <c r="BC298" s="894" t="s">
        <v>669</v>
      </c>
      <c r="BD298" s="894" t="s">
        <v>668</v>
      </c>
      <c r="BE298" s="893">
        <v>0.01</v>
      </c>
      <c r="BF298" s="1159">
        <f t="shared" si="15"/>
        <v>0.5</v>
      </c>
      <c r="BG298" s="1158"/>
      <c r="BH298" s="888">
        <v>0.4</v>
      </c>
      <c r="BI298" s="237" t="s">
        <v>671</v>
      </c>
      <c r="BJ298" s="197" t="s">
        <v>670</v>
      </c>
      <c r="BK298" s="888">
        <v>0.09</v>
      </c>
      <c r="BL298" s="237" t="s">
        <v>669</v>
      </c>
      <c r="BM298" s="886" t="s">
        <v>668</v>
      </c>
      <c r="BN298" s="888">
        <v>0.01</v>
      </c>
      <c r="BO298" s="1163">
        <f t="shared" si="16"/>
        <v>0.5</v>
      </c>
      <c r="BP298" s="888">
        <v>0.4</v>
      </c>
      <c r="BQ298" s="237" t="s">
        <v>671</v>
      </c>
      <c r="BR298" s="197" t="s">
        <v>670</v>
      </c>
      <c r="BS298" s="888">
        <v>0.09</v>
      </c>
      <c r="BT298" s="237" t="s">
        <v>669</v>
      </c>
      <c r="BU298" s="886" t="s">
        <v>668</v>
      </c>
      <c r="BV298" s="888">
        <v>0.01</v>
      </c>
      <c r="BW298" s="1163">
        <f t="shared" si="17"/>
        <v>0.5</v>
      </c>
      <c r="BX298" s="206"/>
      <c r="BY298" s="1235" t="str">
        <f>IF(VLOOKUP($A298,'EZ list'!$B$4:$H$460,4,FALSE)="","","Yes")</f>
        <v/>
      </c>
      <c r="BZ298" s="1236" t="s">
        <v>913</v>
      </c>
      <c r="CA298" s="1229">
        <v>0.66500000000000004</v>
      </c>
      <c r="CB298" s="1205" t="s">
        <v>1006</v>
      </c>
      <c r="CC298" s="1205" t="s">
        <v>671</v>
      </c>
      <c r="CD298" s="1205" t="s">
        <v>670</v>
      </c>
      <c r="CE298" s="1205">
        <v>0.59</v>
      </c>
      <c r="CF298" s="1205" t="s">
        <v>669</v>
      </c>
      <c r="CG298" s="1205" t="s">
        <v>668</v>
      </c>
      <c r="CH298" s="1205">
        <v>0.01</v>
      </c>
      <c r="CI298" s="1161"/>
    </row>
    <row r="299" spans="1:87" s="197" customFormat="1" ht="15.75" customHeight="1" x14ac:dyDescent="0.25">
      <c r="A299" s="886" t="s">
        <v>656</v>
      </c>
      <c r="B299" s="886" t="s">
        <v>655</v>
      </c>
      <c r="C299" s="1459">
        <v>0.4</v>
      </c>
      <c r="D299" s="237" t="s">
        <v>675</v>
      </c>
      <c r="E299" s="886" t="s">
        <v>674</v>
      </c>
      <c r="F299" s="237">
        <v>0.09</v>
      </c>
      <c r="G299" s="886" t="s">
        <v>673</v>
      </c>
      <c r="H299" s="886" t="s">
        <v>672</v>
      </c>
      <c r="I299" s="237">
        <v>0.01</v>
      </c>
      <c r="J299" s="1460">
        <v>0.5</v>
      </c>
      <c r="K299" s="237">
        <v>0.4</v>
      </c>
      <c r="L299" s="237" t="s">
        <v>675</v>
      </c>
      <c r="M299" s="886" t="s">
        <v>674</v>
      </c>
      <c r="N299" s="237">
        <v>0.09</v>
      </c>
      <c r="O299" s="886" t="s">
        <v>673</v>
      </c>
      <c r="P299" s="886" t="s">
        <v>672</v>
      </c>
      <c r="Q299" s="237">
        <v>0.01</v>
      </c>
      <c r="R299" s="237">
        <v>0.5</v>
      </c>
      <c r="S299" s="887">
        <v>0.4</v>
      </c>
      <c r="T299" s="886" t="s">
        <v>675</v>
      </c>
      <c r="U299" s="886" t="s">
        <v>674</v>
      </c>
      <c r="V299" s="888">
        <v>0.09</v>
      </c>
      <c r="W299" s="886" t="s">
        <v>673</v>
      </c>
      <c r="X299" s="886" t="s">
        <v>672</v>
      </c>
      <c r="Y299" s="888">
        <v>0.01</v>
      </c>
      <c r="Z299" s="889">
        <v>0.5</v>
      </c>
      <c r="AA299" s="887">
        <v>0.4</v>
      </c>
      <c r="AB299" s="886" t="s">
        <v>675</v>
      </c>
      <c r="AC299" s="886" t="s">
        <v>674</v>
      </c>
      <c r="AD299" s="888">
        <v>0.09</v>
      </c>
      <c r="AE299" s="886" t="s">
        <v>673</v>
      </c>
      <c r="AF299" s="886" t="s">
        <v>672</v>
      </c>
      <c r="AG299" s="888">
        <v>0.01</v>
      </c>
      <c r="AH299" s="889">
        <v>0.5</v>
      </c>
      <c r="AI299" s="887">
        <v>0.4</v>
      </c>
      <c r="AJ299" s="886" t="s">
        <v>675</v>
      </c>
      <c r="AK299" s="886" t="s">
        <v>674</v>
      </c>
      <c r="AL299" s="888">
        <v>0.09</v>
      </c>
      <c r="AM299" s="886" t="s">
        <v>673</v>
      </c>
      <c r="AN299" s="886" t="s">
        <v>672</v>
      </c>
      <c r="AO299" s="888">
        <v>0.01</v>
      </c>
      <c r="AP299" s="889">
        <v>0.5</v>
      </c>
      <c r="AQ299" s="887">
        <v>0.56000000000000005</v>
      </c>
      <c r="AR299" s="718" t="s">
        <v>675</v>
      </c>
      <c r="AS299" s="891" t="s">
        <v>674</v>
      </c>
      <c r="AT299" s="888">
        <v>0.17499999999999999</v>
      </c>
      <c r="AU299" s="891" t="s">
        <v>673</v>
      </c>
      <c r="AV299" s="891" t="s">
        <v>672</v>
      </c>
      <c r="AW299" s="888">
        <v>1.4999999999999999E-2</v>
      </c>
      <c r="AX299" s="889">
        <v>0.75000000000000011</v>
      </c>
      <c r="AY299" s="893">
        <v>0.4</v>
      </c>
      <c r="AZ299" s="894" t="s">
        <v>675</v>
      </c>
      <c r="BA299" s="894" t="s">
        <v>674</v>
      </c>
      <c r="BB299" s="893">
        <v>0.09</v>
      </c>
      <c r="BC299" s="894" t="s">
        <v>673</v>
      </c>
      <c r="BD299" s="894" t="s">
        <v>672</v>
      </c>
      <c r="BE299" s="893">
        <v>0.01</v>
      </c>
      <c r="BF299" s="1159">
        <f t="shared" si="15"/>
        <v>0.5</v>
      </c>
      <c r="BG299" s="1158"/>
      <c r="BH299" s="888">
        <v>0.4</v>
      </c>
      <c r="BI299" s="237" t="s">
        <v>675</v>
      </c>
      <c r="BJ299" s="197" t="s">
        <v>674</v>
      </c>
      <c r="BK299" s="888">
        <v>0.09</v>
      </c>
      <c r="BL299" s="237" t="s">
        <v>673</v>
      </c>
      <c r="BM299" s="886" t="s">
        <v>672</v>
      </c>
      <c r="BN299" s="888">
        <v>0.01</v>
      </c>
      <c r="BO299" s="1163">
        <f t="shared" si="16"/>
        <v>0.5</v>
      </c>
      <c r="BP299" s="888">
        <v>0.4</v>
      </c>
      <c r="BQ299" s="237" t="s">
        <v>675</v>
      </c>
      <c r="BR299" s="197" t="s">
        <v>674</v>
      </c>
      <c r="BS299" s="888">
        <v>0.09</v>
      </c>
      <c r="BT299" s="237" t="s">
        <v>673</v>
      </c>
      <c r="BU299" s="886" t="s">
        <v>672</v>
      </c>
      <c r="BV299" s="888">
        <v>0.01</v>
      </c>
      <c r="BW299" s="1163">
        <f t="shared" si="17"/>
        <v>0.5</v>
      </c>
      <c r="BX299" s="206"/>
      <c r="BY299" s="1235" t="str">
        <f>IF(VLOOKUP($A299,'EZ list'!$B$4:$H$460,4,FALSE)="","","Yes")</f>
        <v>Yes</v>
      </c>
      <c r="BZ299" s="1236" t="s">
        <v>913</v>
      </c>
      <c r="CA299" s="1229">
        <v>0.66</v>
      </c>
      <c r="CB299" s="1205" t="s">
        <v>914</v>
      </c>
      <c r="CC299" s="1205" t="s">
        <v>675</v>
      </c>
      <c r="CD299" s="1205" t="s">
        <v>674</v>
      </c>
      <c r="CE299" s="1205">
        <v>0.59</v>
      </c>
      <c r="CF299" s="1205" t="s">
        <v>673</v>
      </c>
      <c r="CG299" s="1205" t="s">
        <v>672</v>
      </c>
      <c r="CH299" s="1205">
        <v>0.01</v>
      </c>
      <c r="CI299" s="1161"/>
    </row>
    <row r="300" spans="1:87" s="197" customFormat="1" ht="15.75" customHeight="1" x14ac:dyDescent="0.25">
      <c r="A300" s="886" t="s">
        <v>658</v>
      </c>
      <c r="B300" s="886" t="s">
        <v>657</v>
      </c>
      <c r="C300" s="1459">
        <v>0.4</v>
      </c>
      <c r="D300" s="237" t="s">
        <v>671</v>
      </c>
      <c r="E300" s="886" t="s">
        <v>670</v>
      </c>
      <c r="F300" s="237">
        <v>0.09</v>
      </c>
      <c r="G300" s="886" t="s">
        <v>669</v>
      </c>
      <c r="H300" s="886" t="s">
        <v>668</v>
      </c>
      <c r="I300" s="237">
        <v>0.01</v>
      </c>
      <c r="J300" s="1460">
        <v>0.5</v>
      </c>
      <c r="K300" s="237">
        <v>0.4</v>
      </c>
      <c r="L300" s="237" t="s">
        <v>671</v>
      </c>
      <c r="M300" s="886" t="s">
        <v>670</v>
      </c>
      <c r="N300" s="237">
        <v>0.09</v>
      </c>
      <c r="O300" s="886" t="s">
        <v>669</v>
      </c>
      <c r="P300" s="886" t="s">
        <v>668</v>
      </c>
      <c r="Q300" s="237">
        <v>0.01</v>
      </c>
      <c r="R300" s="237">
        <v>0.5</v>
      </c>
      <c r="S300" s="887">
        <v>0.4</v>
      </c>
      <c r="T300" s="886" t="s">
        <v>671</v>
      </c>
      <c r="U300" s="886" t="s">
        <v>670</v>
      </c>
      <c r="V300" s="888">
        <v>0.09</v>
      </c>
      <c r="W300" s="886" t="s">
        <v>669</v>
      </c>
      <c r="X300" s="886" t="s">
        <v>668</v>
      </c>
      <c r="Y300" s="888">
        <v>0.01</v>
      </c>
      <c r="Z300" s="889">
        <v>0.5</v>
      </c>
      <c r="AA300" s="887">
        <v>0.4</v>
      </c>
      <c r="AB300" s="886" t="s">
        <v>671</v>
      </c>
      <c r="AC300" s="886" t="s">
        <v>670</v>
      </c>
      <c r="AD300" s="888">
        <v>0.09</v>
      </c>
      <c r="AE300" s="886" t="s">
        <v>669</v>
      </c>
      <c r="AF300" s="886" t="s">
        <v>668</v>
      </c>
      <c r="AG300" s="888">
        <v>0.01</v>
      </c>
      <c r="AH300" s="889">
        <v>0.5</v>
      </c>
      <c r="AI300" s="887">
        <v>0.4</v>
      </c>
      <c r="AJ300" s="886" t="s">
        <v>671</v>
      </c>
      <c r="AK300" s="886" t="s">
        <v>670</v>
      </c>
      <c r="AL300" s="888">
        <v>0.09</v>
      </c>
      <c r="AM300" s="886" t="s">
        <v>669</v>
      </c>
      <c r="AN300" s="886" t="s">
        <v>668</v>
      </c>
      <c r="AO300" s="888">
        <v>0.01</v>
      </c>
      <c r="AP300" s="889">
        <v>0.5</v>
      </c>
      <c r="AQ300" s="887">
        <v>0</v>
      </c>
      <c r="AR300" s="718" t="s">
        <v>671</v>
      </c>
      <c r="AS300" s="891" t="s">
        <v>670</v>
      </c>
      <c r="AT300" s="888">
        <v>0.74</v>
      </c>
      <c r="AU300" s="891" t="s">
        <v>669</v>
      </c>
      <c r="AV300" s="891" t="s">
        <v>668</v>
      </c>
      <c r="AW300" s="888">
        <v>0.01</v>
      </c>
      <c r="AX300" s="889">
        <v>0.75</v>
      </c>
      <c r="AY300" s="893">
        <v>0.4</v>
      </c>
      <c r="AZ300" s="894" t="s">
        <v>671</v>
      </c>
      <c r="BA300" s="894" t="s">
        <v>670</v>
      </c>
      <c r="BB300" s="893">
        <v>0.09</v>
      </c>
      <c r="BC300" s="894" t="s">
        <v>669</v>
      </c>
      <c r="BD300" s="894" t="s">
        <v>668</v>
      </c>
      <c r="BE300" s="893">
        <v>0.01</v>
      </c>
      <c r="BF300" s="1159">
        <f t="shared" si="15"/>
        <v>0.5</v>
      </c>
      <c r="BG300" s="1158"/>
      <c r="BH300" s="888">
        <v>0.4</v>
      </c>
      <c r="BI300" s="237" t="s">
        <v>671</v>
      </c>
      <c r="BJ300" s="197" t="s">
        <v>670</v>
      </c>
      <c r="BK300" s="888">
        <v>0.09</v>
      </c>
      <c r="BL300" s="237" t="s">
        <v>669</v>
      </c>
      <c r="BM300" s="886" t="s">
        <v>668</v>
      </c>
      <c r="BN300" s="888">
        <v>0.01</v>
      </c>
      <c r="BO300" s="1163">
        <f t="shared" si="16"/>
        <v>0.5</v>
      </c>
      <c r="BP300" s="888">
        <v>0.4</v>
      </c>
      <c r="BQ300" s="237" t="s">
        <v>671</v>
      </c>
      <c r="BR300" s="197" t="s">
        <v>670</v>
      </c>
      <c r="BS300" s="888">
        <v>0.09</v>
      </c>
      <c r="BT300" s="237" t="s">
        <v>669</v>
      </c>
      <c r="BU300" s="886" t="s">
        <v>668</v>
      </c>
      <c r="BV300" s="888">
        <v>0.01</v>
      </c>
      <c r="BW300" s="1163">
        <f t="shared" si="17"/>
        <v>0.5</v>
      </c>
      <c r="BX300" s="206"/>
      <c r="BY300" s="1235" t="str">
        <f>IF(VLOOKUP($A300,'EZ list'!$B$4:$H$460,4,FALSE)="","","Yes")</f>
        <v/>
      </c>
      <c r="BZ300" s="1236" t="s">
        <v>913</v>
      </c>
      <c r="CA300" s="1229">
        <v>0.66800000000000004</v>
      </c>
      <c r="CB300" s="1205" t="s">
        <v>1006</v>
      </c>
      <c r="CC300" s="1205" t="s">
        <v>671</v>
      </c>
      <c r="CD300" s="1205" t="s">
        <v>670</v>
      </c>
      <c r="CE300" s="1205">
        <v>0.59</v>
      </c>
      <c r="CF300" s="1205" t="s">
        <v>669</v>
      </c>
      <c r="CG300" s="1205" t="s">
        <v>668</v>
      </c>
      <c r="CH300" s="1205">
        <v>0.01</v>
      </c>
      <c r="CI300" s="1161"/>
    </row>
    <row r="301" spans="1:87" s="197" customFormat="1" ht="15.75" thickBot="1" x14ac:dyDescent="0.3">
      <c r="A301" s="886" t="s">
        <v>660</v>
      </c>
      <c r="B301" s="886" t="s">
        <v>667</v>
      </c>
      <c r="C301" s="1459">
        <v>0.49</v>
      </c>
      <c r="D301" s="237" t="s">
        <v>666</v>
      </c>
      <c r="E301" s="886" t="s">
        <v>665</v>
      </c>
      <c r="F301" s="237">
        <v>0</v>
      </c>
      <c r="G301" s="886" t="s">
        <v>7061</v>
      </c>
      <c r="H301" s="886" t="s">
        <v>6916</v>
      </c>
      <c r="I301" s="237">
        <v>0.01</v>
      </c>
      <c r="J301" s="1460">
        <v>0.5</v>
      </c>
      <c r="K301" s="237">
        <v>0.49</v>
      </c>
      <c r="L301" s="237" t="s">
        <v>666</v>
      </c>
      <c r="M301" s="886" t="s">
        <v>665</v>
      </c>
      <c r="N301" s="237">
        <v>0</v>
      </c>
      <c r="O301" s="886" t="s">
        <v>664</v>
      </c>
      <c r="P301" s="886" t="s">
        <v>6916</v>
      </c>
      <c r="Q301" s="237">
        <v>0.01</v>
      </c>
      <c r="R301" s="237">
        <v>0.5</v>
      </c>
      <c r="S301" s="887">
        <v>0.49</v>
      </c>
      <c r="T301" s="886" t="s">
        <v>666</v>
      </c>
      <c r="U301" s="886" t="s">
        <v>665</v>
      </c>
      <c r="V301" s="888">
        <v>0</v>
      </c>
      <c r="W301" s="886" t="s">
        <v>664</v>
      </c>
      <c r="X301" s="886" t="s">
        <v>663</v>
      </c>
      <c r="Y301" s="888">
        <v>0.01</v>
      </c>
      <c r="Z301" s="889">
        <v>0.5</v>
      </c>
      <c r="AA301" s="887">
        <v>0.49</v>
      </c>
      <c r="AB301" s="886" t="s">
        <v>666</v>
      </c>
      <c r="AC301" s="886" t="s">
        <v>665</v>
      </c>
      <c r="AD301" s="888">
        <v>0</v>
      </c>
      <c r="AE301" s="886" t="s">
        <v>664</v>
      </c>
      <c r="AF301" s="886" t="s">
        <v>663</v>
      </c>
      <c r="AG301" s="888">
        <v>0.01</v>
      </c>
      <c r="AH301" s="889">
        <v>0.5</v>
      </c>
      <c r="AI301" s="887">
        <v>0.49</v>
      </c>
      <c r="AJ301" s="886" t="s">
        <v>666</v>
      </c>
      <c r="AK301" s="886" t="s">
        <v>665</v>
      </c>
      <c r="AL301" s="888">
        <v>0</v>
      </c>
      <c r="AM301" s="886" t="s">
        <v>664</v>
      </c>
      <c r="AN301" s="886" t="s">
        <v>663</v>
      </c>
      <c r="AO301" s="888">
        <v>0.01</v>
      </c>
      <c r="AP301" s="889">
        <v>0.5</v>
      </c>
      <c r="AQ301" s="887">
        <v>0.74</v>
      </c>
      <c r="AR301" s="718" t="s">
        <v>666</v>
      </c>
      <c r="AS301" s="891" t="s">
        <v>665</v>
      </c>
      <c r="AT301" s="888">
        <v>0</v>
      </c>
      <c r="AU301" s="891" t="s">
        <v>664</v>
      </c>
      <c r="AV301" s="891" t="s">
        <v>663</v>
      </c>
      <c r="AW301" s="888">
        <v>0.01</v>
      </c>
      <c r="AX301" s="889">
        <v>0.75</v>
      </c>
      <c r="AY301" s="893">
        <v>0.99</v>
      </c>
      <c r="AZ301" s="894" t="s">
        <v>666</v>
      </c>
      <c r="BA301" s="894" t="s">
        <v>665</v>
      </c>
      <c r="BB301" s="893">
        <v>0</v>
      </c>
      <c r="BC301" s="894" t="s">
        <v>664</v>
      </c>
      <c r="BD301" s="894" t="s">
        <v>663</v>
      </c>
      <c r="BE301" s="893">
        <v>0.01</v>
      </c>
      <c r="BF301" s="1159">
        <f t="shared" si="15"/>
        <v>1</v>
      </c>
      <c r="BG301" s="1158"/>
      <c r="BH301" s="888">
        <v>0.49</v>
      </c>
      <c r="BI301" s="237" t="s">
        <v>666</v>
      </c>
      <c r="BJ301" s="197" t="s">
        <v>665</v>
      </c>
      <c r="BK301" s="888">
        <v>0</v>
      </c>
      <c r="BL301" s="237" t="s">
        <v>664</v>
      </c>
      <c r="BM301" s="886" t="s">
        <v>663</v>
      </c>
      <c r="BN301" s="888">
        <v>0.01</v>
      </c>
      <c r="BO301" s="1163">
        <f t="shared" si="16"/>
        <v>0.5</v>
      </c>
      <c r="BP301" s="888">
        <v>0.49</v>
      </c>
      <c r="BQ301" s="237" t="s">
        <v>666</v>
      </c>
      <c r="BR301" s="197" t="s">
        <v>665</v>
      </c>
      <c r="BS301" s="888">
        <v>0</v>
      </c>
      <c r="BT301" s="237" t="s">
        <v>664</v>
      </c>
      <c r="BU301" s="886" t="s">
        <v>663</v>
      </c>
      <c r="BV301" s="888">
        <v>0.01</v>
      </c>
      <c r="BW301" s="1163">
        <f t="shared" si="17"/>
        <v>0.5</v>
      </c>
      <c r="BX301" s="206"/>
      <c r="BY301" s="1235" t="str">
        <f>IF(VLOOKUP($A301,'EZ list'!$B$4:$H$460,4,FALSE)="","","Yes")</f>
        <v>Yes</v>
      </c>
      <c r="BZ301" s="1236" t="s">
        <v>914</v>
      </c>
      <c r="CA301" s="1229">
        <v>0.71699999999999997</v>
      </c>
      <c r="CB301" s="1205" t="s">
        <v>1006</v>
      </c>
      <c r="CC301" s="1205" t="s">
        <v>666</v>
      </c>
      <c r="CD301" s="1205" t="s">
        <v>665</v>
      </c>
      <c r="CE301" s="1205">
        <v>0</v>
      </c>
      <c r="CF301" s="886" t="s">
        <v>7061</v>
      </c>
      <c r="CG301" s="886" t="s">
        <v>6916</v>
      </c>
      <c r="CH301" s="1205">
        <v>0.01</v>
      </c>
      <c r="CI301" s="1161"/>
    </row>
    <row r="302" spans="1:87" s="197" customFormat="1" ht="15.75" thickBot="1" x14ac:dyDescent="0.3">
      <c r="A302" s="1176" t="s">
        <v>662</v>
      </c>
      <c r="B302" s="1440" t="s">
        <v>1203</v>
      </c>
      <c r="C302" s="1463">
        <v>0</v>
      </c>
      <c r="D302" s="1454" t="s">
        <v>666</v>
      </c>
      <c r="E302" s="1440" t="s">
        <v>666</v>
      </c>
      <c r="F302" s="1454">
        <v>0</v>
      </c>
      <c r="G302" s="1440" t="s">
        <v>666</v>
      </c>
      <c r="H302" s="1440" t="s">
        <v>666</v>
      </c>
      <c r="I302" s="1454">
        <v>0</v>
      </c>
      <c r="J302" s="1464">
        <v>0</v>
      </c>
      <c r="K302" s="1454">
        <v>0</v>
      </c>
      <c r="L302" s="1178" t="s">
        <v>666</v>
      </c>
      <c r="M302" s="1177" t="s">
        <v>666</v>
      </c>
      <c r="N302" s="1178">
        <v>0</v>
      </c>
      <c r="O302" s="1177" t="s">
        <v>666</v>
      </c>
      <c r="P302" s="1177" t="s">
        <v>666</v>
      </c>
      <c r="Q302" s="1178">
        <v>0</v>
      </c>
      <c r="R302" s="1188">
        <v>0</v>
      </c>
      <c r="S302" s="1177"/>
      <c r="T302" s="1177"/>
      <c r="U302" s="1177"/>
      <c r="V302" s="1177"/>
      <c r="W302" s="1177"/>
      <c r="X302" s="1177"/>
      <c r="Y302" s="1177"/>
      <c r="Z302" s="1177"/>
      <c r="AA302" s="1176"/>
      <c r="AB302" s="1177"/>
      <c r="AC302" s="1177"/>
      <c r="AD302" s="1177"/>
      <c r="AE302" s="1177"/>
      <c r="AF302" s="1177"/>
      <c r="AG302" s="1177"/>
      <c r="AH302" s="1177"/>
      <c r="AI302" s="1189"/>
      <c r="AJ302" s="1177"/>
      <c r="AK302" s="1177"/>
      <c r="AL302" s="1177"/>
      <c r="AM302" s="1177"/>
      <c r="AN302" s="1177"/>
      <c r="AO302" s="1177"/>
      <c r="AP302" s="1187"/>
      <c r="AQ302" s="1179"/>
      <c r="AR302" s="1180"/>
      <c r="AS302" s="1181"/>
      <c r="AT302" s="1182"/>
      <c r="AU302" s="1181"/>
      <c r="AV302" s="1181"/>
      <c r="AW302" s="1182"/>
      <c r="AX302" s="1190"/>
      <c r="AY302" s="1183"/>
      <c r="AZ302" s="1184"/>
      <c r="BA302" s="1184"/>
      <c r="BB302" s="1183"/>
      <c r="BC302" s="1184"/>
      <c r="BD302" s="1184"/>
      <c r="BE302" s="1183"/>
      <c r="BF302" s="1183"/>
      <c r="BG302" s="1177"/>
      <c r="BH302" s="1191"/>
      <c r="BI302" s="1178"/>
      <c r="BJ302" s="1185"/>
      <c r="BK302" s="1182"/>
      <c r="BL302" s="1178"/>
      <c r="BM302" s="1177"/>
      <c r="BN302" s="1182"/>
      <c r="BO302" s="1186"/>
      <c r="BP302" s="1191"/>
      <c r="BQ302" s="1178"/>
      <c r="BR302" s="1185"/>
      <c r="BS302" s="1182"/>
      <c r="BT302" s="1178"/>
      <c r="BU302" s="1177"/>
      <c r="BV302" s="1182"/>
      <c r="BW302" s="1186"/>
      <c r="BX302" s="1192"/>
      <c r="BY302" s="1238"/>
      <c r="BZ302" s="1239"/>
      <c r="CA302" s="1230"/>
      <c r="CB302" s="1231"/>
      <c r="CC302" s="1231"/>
      <c r="CD302" s="1231"/>
      <c r="CE302" s="1231"/>
      <c r="CF302" s="1231"/>
      <c r="CG302" s="1231"/>
      <c r="CH302" s="1241"/>
      <c r="CI302" s="1161"/>
    </row>
    <row r="303" spans="1:87" s="197" customFormat="1" x14ac:dyDescent="0.2">
      <c r="C303" s="1459"/>
      <c r="D303" s="237"/>
      <c r="E303" s="886"/>
      <c r="F303" s="237"/>
      <c r="G303" s="886"/>
      <c r="H303" s="886"/>
      <c r="I303" s="237"/>
      <c r="J303" s="1460"/>
      <c r="K303" s="237"/>
      <c r="L303" s="237"/>
      <c r="M303" s="886"/>
      <c r="N303" s="237"/>
      <c r="O303" s="886"/>
      <c r="P303" s="886"/>
      <c r="Q303" s="237"/>
      <c r="R303" s="237"/>
      <c r="AQ303" s="237"/>
      <c r="AR303" s="886"/>
      <c r="AS303" s="886"/>
      <c r="AT303" s="1173"/>
      <c r="AU303" s="886"/>
      <c r="AV303" s="886"/>
      <c r="AW303" s="886"/>
      <c r="AX303" s="886"/>
      <c r="BH303" s="237"/>
      <c r="BI303" s="237"/>
      <c r="BK303" s="237"/>
      <c r="BL303" s="237"/>
      <c r="BN303" s="237"/>
      <c r="BP303" s="237"/>
      <c r="BQ303" s="237"/>
      <c r="BS303" s="237"/>
      <c r="BT303" s="237"/>
      <c r="BV303" s="237"/>
      <c r="BY303" s="1240"/>
      <c r="BZ303" s="1227"/>
      <c r="CA303" s="1229"/>
      <c r="CB303" s="1205"/>
      <c r="CC303" s="1205"/>
      <c r="CD303" s="1205"/>
      <c r="CE303" s="1205"/>
      <c r="CF303" s="1205"/>
      <c r="CG303" s="1205"/>
      <c r="CH303" s="1205"/>
      <c r="CI303" s="1161"/>
    </row>
    <row r="304" spans="1:87" x14ac:dyDescent="0.2">
      <c r="A304" s="197"/>
      <c r="B304" s="197"/>
      <c r="C304" s="237"/>
      <c r="D304" s="237"/>
      <c r="E304" s="197"/>
      <c r="F304" s="237"/>
      <c r="G304" s="197"/>
      <c r="H304" s="197"/>
      <c r="I304" s="237"/>
      <c r="J304" s="237"/>
      <c r="K304" s="237"/>
      <c r="L304" s="237"/>
      <c r="M304" s="197"/>
      <c r="N304" s="237"/>
      <c r="O304" s="197"/>
      <c r="P304" s="197"/>
      <c r="Q304" s="237"/>
      <c r="R304" s="237"/>
      <c r="S304" s="197"/>
      <c r="T304" s="197"/>
      <c r="U304" s="197"/>
      <c r="V304" s="197"/>
      <c r="W304" s="197"/>
      <c r="X304" s="197"/>
      <c r="Y304" s="197"/>
      <c r="Z304" s="197"/>
      <c r="AA304" s="197"/>
      <c r="AB304" s="197"/>
      <c r="AC304" s="197"/>
      <c r="AD304" s="197"/>
      <c r="AE304" s="197"/>
      <c r="AF304" s="197"/>
      <c r="AG304" s="197"/>
      <c r="AH304" s="197"/>
      <c r="AI304" s="197"/>
      <c r="AJ304" s="197"/>
      <c r="AK304" s="197"/>
      <c r="AL304" s="197"/>
      <c r="AM304" s="197"/>
      <c r="AN304" s="197"/>
      <c r="AO304" s="197"/>
      <c r="AP304" s="197"/>
      <c r="AQ304" s="237"/>
      <c r="AR304" s="197"/>
      <c r="AS304" s="197"/>
      <c r="AT304" s="1157"/>
      <c r="AU304" s="197"/>
      <c r="AV304" s="197"/>
      <c r="AW304" s="197"/>
      <c r="AX304" s="197"/>
      <c r="AY304" s="197"/>
      <c r="AZ304" s="197"/>
      <c r="BA304" s="197"/>
      <c r="BB304" s="197"/>
      <c r="BC304" s="197"/>
      <c r="BD304" s="197"/>
      <c r="BE304" s="197"/>
      <c r="BF304" s="197"/>
      <c r="BG304" s="197"/>
      <c r="BH304" s="237"/>
      <c r="BI304" s="237"/>
      <c r="BJ304" s="197"/>
      <c r="BK304" s="237"/>
      <c r="BL304" s="237"/>
      <c r="BM304" s="197"/>
      <c r="BN304" s="237"/>
      <c r="BO304" s="197"/>
      <c r="BP304" s="237"/>
      <c r="BQ304" s="237"/>
      <c r="BR304" s="197"/>
      <c r="BS304" s="237"/>
      <c r="BT304" s="237"/>
      <c r="BU304" s="197"/>
      <c r="BV304" s="237"/>
      <c r="BW304" s="197"/>
    </row>
    <row r="305" spans="1:75" x14ac:dyDescent="0.2">
      <c r="A305" s="197"/>
      <c r="B305" s="197"/>
      <c r="C305" s="237"/>
      <c r="D305" s="237"/>
      <c r="E305" s="197"/>
      <c r="F305" s="237"/>
      <c r="G305" s="197"/>
      <c r="H305" s="197"/>
      <c r="I305" s="237"/>
      <c r="J305" s="237"/>
      <c r="K305" s="237"/>
      <c r="L305" s="237"/>
      <c r="M305" s="197"/>
      <c r="N305" s="237"/>
      <c r="O305" s="197"/>
      <c r="P305" s="197"/>
      <c r="Q305" s="237"/>
      <c r="R305" s="237"/>
      <c r="S305" s="197"/>
      <c r="T305" s="197"/>
      <c r="U305" s="197"/>
      <c r="V305" s="197"/>
      <c r="W305" s="197"/>
      <c r="X305" s="197"/>
      <c r="Y305" s="197"/>
      <c r="Z305" s="197"/>
      <c r="AA305" s="197"/>
      <c r="AB305" s="197"/>
      <c r="AC305" s="197"/>
      <c r="AD305" s="197"/>
      <c r="AE305" s="197"/>
      <c r="AF305" s="197"/>
      <c r="AG305" s="197"/>
      <c r="AH305" s="197"/>
      <c r="AI305" s="197"/>
      <c r="AJ305" s="197"/>
      <c r="AK305" s="197"/>
      <c r="AL305" s="197"/>
      <c r="AM305" s="197"/>
      <c r="AN305" s="197"/>
      <c r="AO305" s="197"/>
      <c r="AP305" s="197"/>
      <c r="AQ305" s="237"/>
      <c r="AR305" s="197"/>
      <c r="AS305" s="197"/>
      <c r="AT305" s="1157"/>
      <c r="AU305" s="197"/>
      <c r="AV305" s="197"/>
      <c r="AW305" s="197"/>
      <c r="AX305" s="197"/>
      <c r="AY305" s="197"/>
      <c r="AZ305" s="197"/>
      <c r="BA305" s="197"/>
      <c r="BB305" s="197"/>
      <c r="BC305" s="197"/>
      <c r="BD305" s="197"/>
      <c r="BE305" s="197"/>
      <c r="BF305" s="197"/>
      <c r="BG305" s="197"/>
      <c r="BH305" s="237"/>
      <c r="BI305" s="237"/>
      <c r="BJ305" s="197"/>
      <c r="BK305" s="237"/>
      <c r="BL305" s="237"/>
      <c r="BM305" s="197"/>
      <c r="BN305" s="237"/>
      <c r="BO305" s="197"/>
      <c r="BP305" s="237"/>
      <c r="BQ305" s="237"/>
      <c r="BR305" s="197"/>
      <c r="BS305" s="237"/>
      <c r="BT305" s="237"/>
      <c r="BU305" s="197"/>
      <c r="BV305" s="237"/>
      <c r="BW305" s="197"/>
    </row>
    <row r="306" spans="1:75" x14ac:dyDescent="0.2">
      <c r="A306" s="197"/>
      <c r="B306" s="197"/>
      <c r="C306" s="237"/>
      <c r="D306" s="237"/>
      <c r="E306" s="197"/>
      <c r="F306" s="237"/>
      <c r="G306" s="197"/>
      <c r="H306" s="197"/>
      <c r="I306" s="237"/>
      <c r="J306" s="237"/>
      <c r="K306" s="237"/>
      <c r="L306" s="237"/>
      <c r="M306" s="197"/>
      <c r="N306" s="237"/>
      <c r="O306" s="197"/>
      <c r="P306" s="197"/>
      <c r="Q306" s="237"/>
      <c r="R306" s="237"/>
      <c r="S306" s="197"/>
      <c r="T306" s="197"/>
      <c r="U306" s="197"/>
      <c r="V306" s="197"/>
      <c r="W306" s="197"/>
      <c r="X306" s="197"/>
      <c r="Y306" s="197"/>
      <c r="Z306" s="197"/>
      <c r="AA306" s="197"/>
      <c r="AB306" s="197"/>
      <c r="AC306" s="197"/>
      <c r="AD306" s="197"/>
      <c r="AE306" s="197"/>
      <c r="AF306" s="197"/>
      <c r="AG306" s="197"/>
      <c r="AH306" s="197"/>
      <c r="AI306" s="197"/>
      <c r="AJ306" s="197"/>
      <c r="AK306" s="197"/>
      <c r="AL306" s="197"/>
      <c r="AM306" s="197"/>
      <c r="AN306" s="197"/>
      <c r="AO306" s="197"/>
      <c r="AP306" s="197"/>
      <c r="AQ306" s="237"/>
      <c r="AR306" s="197"/>
      <c r="AS306" s="197"/>
      <c r="AT306" s="1157"/>
      <c r="AU306" s="197"/>
      <c r="AV306" s="197"/>
      <c r="AW306" s="197"/>
      <c r="AX306" s="197"/>
      <c r="AY306" s="197"/>
      <c r="AZ306" s="197"/>
      <c r="BA306" s="197"/>
      <c r="BB306" s="197"/>
      <c r="BC306" s="197"/>
      <c r="BD306" s="197"/>
      <c r="BE306" s="197"/>
      <c r="BF306" s="197"/>
      <c r="BG306" s="197"/>
      <c r="BH306" s="237"/>
      <c r="BI306" s="237"/>
      <c r="BJ306" s="197"/>
      <c r="BK306" s="237"/>
      <c r="BL306" s="237"/>
      <c r="BM306" s="197"/>
      <c r="BN306" s="237"/>
      <c r="BO306" s="197"/>
      <c r="BP306" s="237"/>
      <c r="BQ306" s="237"/>
      <c r="BR306" s="197"/>
      <c r="BS306" s="237"/>
      <c r="BT306" s="237"/>
      <c r="BU306" s="197"/>
      <c r="BV306" s="237"/>
      <c r="BW306" s="197"/>
    </row>
    <row r="307" spans="1:75" x14ac:dyDescent="0.2">
      <c r="A307" s="197"/>
      <c r="B307" s="197"/>
      <c r="C307" s="237"/>
      <c r="D307" s="237"/>
      <c r="E307" s="197"/>
      <c r="F307" s="237"/>
      <c r="G307" s="197"/>
      <c r="H307" s="197"/>
      <c r="I307" s="237"/>
      <c r="J307" s="237"/>
      <c r="K307" s="237"/>
      <c r="L307" s="237"/>
      <c r="M307" s="197"/>
      <c r="N307" s="237"/>
      <c r="O307" s="197"/>
      <c r="P307" s="197"/>
      <c r="Q307" s="237"/>
      <c r="R307" s="237"/>
      <c r="S307" s="197"/>
      <c r="T307" s="197"/>
      <c r="U307" s="197"/>
      <c r="V307" s="197"/>
      <c r="W307" s="197"/>
      <c r="X307" s="197"/>
      <c r="Y307" s="197"/>
      <c r="Z307" s="197"/>
      <c r="AA307" s="197"/>
      <c r="AB307" s="197"/>
      <c r="AC307" s="197"/>
      <c r="AD307" s="197"/>
      <c r="AE307" s="197"/>
      <c r="AF307" s="197"/>
      <c r="AG307" s="197"/>
      <c r="AH307" s="197"/>
      <c r="AI307" s="197"/>
      <c r="AJ307" s="197"/>
      <c r="AK307" s="197"/>
      <c r="AL307" s="197"/>
      <c r="AM307" s="197"/>
      <c r="AN307" s="197"/>
      <c r="AO307" s="197"/>
      <c r="AP307" s="197"/>
      <c r="AQ307" s="237"/>
      <c r="AR307" s="197"/>
      <c r="AS307" s="197"/>
      <c r="AT307" s="1157"/>
      <c r="AU307" s="197"/>
      <c r="AV307" s="197"/>
      <c r="AW307" s="197"/>
      <c r="AX307" s="197"/>
      <c r="AY307" s="197"/>
      <c r="AZ307" s="197"/>
      <c r="BA307" s="197"/>
      <c r="BB307" s="197"/>
      <c r="BC307" s="197"/>
      <c r="BD307" s="197"/>
      <c r="BE307" s="197"/>
      <c r="BF307" s="197"/>
      <c r="BG307" s="197"/>
      <c r="BH307" s="237"/>
      <c r="BI307" s="237"/>
      <c r="BJ307" s="197"/>
      <c r="BK307" s="237"/>
      <c r="BL307" s="237"/>
      <c r="BM307" s="197"/>
      <c r="BN307" s="237"/>
      <c r="BO307" s="197"/>
      <c r="BP307" s="237"/>
      <c r="BQ307" s="237"/>
      <c r="BR307" s="197"/>
      <c r="BS307" s="237"/>
      <c r="BT307" s="237"/>
      <c r="BU307" s="197"/>
      <c r="BV307" s="237"/>
      <c r="BW307" s="197"/>
    </row>
    <row r="308" spans="1:75" x14ac:dyDescent="0.2">
      <c r="A308" s="197"/>
      <c r="B308" s="197"/>
      <c r="C308" s="237"/>
      <c r="D308" s="237"/>
      <c r="E308" s="197"/>
      <c r="F308" s="237"/>
      <c r="G308" s="197"/>
      <c r="H308" s="197"/>
      <c r="I308" s="237"/>
      <c r="J308" s="237"/>
      <c r="K308" s="237"/>
      <c r="L308" s="237"/>
      <c r="M308" s="197"/>
      <c r="N308" s="237"/>
      <c r="O308" s="197"/>
      <c r="P308" s="197"/>
      <c r="Q308" s="237"/>
      <c r="R308" s="237"/>
      <c r="S308" s="197"/>
      <c r="T308" s="197"/>
      <c r="U308" s="197"/>
      <c r="V308" s="197"/>
      <c r="W308" s="197"/>
      <c r="X308" s="197"/>
      <c r="Y308" s="197"/>
      <c r="Z308" s="197"/>
      <c r="AA308" s="197"/>
      <c r="AB308" s="197"/>
      <c r="AC308" s="197"/>
      <c r="AD308" s="197"/>
      <c r="AE308" s="197"/>
      <c r="AF308" s="197"/>
      <c r="AG308" s="197"/>
      <c r="AH308" s="197"/>
      <c r="AI308" s="197"/>
      <c r="AJ308" s="197"/>
      <c r="AK308" s="197"/>
      <c r="AL308" s="197"/>
      <c r="AM308" s="197"/>
      <c r="AN308" s="197"/>
      <c r="AO308" s="197"/>
      <c r="AP308" s="197"/>
      <c r="AQ308" s="237"/>
      <c r="AR308" s="197"/>
      <c r="AS308" s="197"/>
      <c r="AT308" s="1157"/>
      <c r="AU308" s="197"/>
      <c r="AV308" s="197"/>
      <c r="AW308" s="197"/>
      <c r="AX308" s="197"/>
      <c r="AY308" s="197"/>
      <c r="AZ308" s="197"/>
      <c r="BA308" s="197"/>
      <c r="BB308" s="197"/>
      <c r="BC308" s="197"/>
      <c r="BD308" s="197"/>
      <c r="BE308" s="197"/>
      <c r="BF308" s="197"/>
      <c r="BG308" s="197"/>
      <c r="BH308" s="237"/>
      <c r="BI308" s="237"/>
      <c r="BJ308" s="197"/>
      <c r="BK308" s="237"/>
      <c r="BL308" s="237"/>
      <c r="BM308" s="197"/>
      <c r="BN308" s="237"/>
      <c r="BO308" s="197"/>
      <c r="BP308" s="237"/>
      <c r="BQ308" s="237"/>
      <c r="BR308" s="197"/>
      <c r="BS308" s="237"/>
      <c r="BT308" s="237"/>
      <c r="BU308" s="197"/>
      <c r="BV308" s="237"/>
      <c r="BW308" s="197"/>
    </row>
    <row r="309" spans="1:75" x14ac:dyDescent="0.2">
      <c r="A309" s="197"/>
      <c r="B309" s="197"/>
      <c r="C309" s="237"/>
      <c r="D309" s="237"/>
      <c r="E309" s="197"/>
      <c r="F309" s="237"/>
      <c r="G309" s="197"/>
      <c r="H309" s="197"/>
      <c r="I309" s="237"/>
      <c r="J309" s="237"/>
      <c r="K309" s="237"/>
      <c r="L309" s="237"/>
      <c r="M309" s="197"/>
      <c r="N309" s="237"/>
      <c r="O309" s="197"/>
      <c r="P309" s="197"/>
      <c r="Q309" s="237"/>
      <c r="R309" s="237"/>
      <c r="S309" s="197"/>
      <c r="T309" s="197"/>
      <c r="U309" s="197"/>
      <c r="V309" s="197"/>
      <c r="W309" s="197"/>
      <c r="X309" s="197"/>
      <c r="Y309" s="197"/>
      <c r="Z309" s="197"/>
      <c r="AA309" s="197"/>
      <c r="AB309" s="197"/>
      <c r="AC309" s="197"/>
      <c r="AD309" s="197"/>
      <c r="AE309" s="197"/>
      <c r="AF309" s="197"/>
      <c r="AG309" s="197"/>
      <c r="AH309" s="197"/>
      <c r="AI309" s="197"/>
      <c r="AJ309" s="197"/>
      <c r="AK309" s="197"/>
      <c r="AL309" s="197"/>
      <c r="AM309" s="197"/>
      <c r="AN309" s="197"/>
      <c r="AO309" s="197"/>
      <c r="AP309" s="197"/>
      <c r="AQ309" s="237"/>
      <c r="AR309" s="197"/>
      <c r="AS309" s="197"/>
      <c r="AT309" s="1157"/>
      <c r="AU309" s="197"/>
      <c r="AV309" s="197"/>
      <c r="AW309" s="197"/>
      <c r="AX309" s="197"/>
      <c r="AY309" s="197"/>
      <c r="AZ309" s="197"/>
      <c r="BA309" s="197"/>
      <c r="BB309" s="197"/>
      <c r="BC309" s="197"/>
      <c r="BD309" s="197"/>
      <c r="BE309" s="197"/>
      <c r="BF309" s="197"/>
      <c r="BG309" s="197"/>
      <c r="BH309" s="237"/>
      <c r="BI309" s="237"/>
      <c r="BJ309" s="197"/>
      <c r="BK309" s="237"/>
      <c r="BL309" s="237"/>
      <c r="BM309" s="197"/>
      <c r="BN309" s="237"/>
      <c r="BO309" s="197"/>
      <c r="BP309" s="237"/>
      <c r="BQ309" s="237"/>
      <c r="BR309" s="197"/>
      <c r="BS309" s="237"/>
      <c r="BT309" s="237"/>
      <c r="BU309" s="197"/>
      <c r="BV309" s="237"/>
      <c r="BW309" s="197"/>
    </row>
    <row r="310" spans="1:75" x14ac:dyDescent="0.2">
      <c r="A310" s="197"/>
      <c r="B310" s="197"/>
      <c r="C310" s="237"/>
      <c r="D310" s="237"/>
      <c r="E310" s="197"/>
      <c r="F310" s="237"/>
      <c r="G310" s="197"/>
      <c r="H310" s="197"/>
      <c r="I310" s="237"/>
      <c r="J310" s="237"/>
      <c r="K310" s="237"/>
      <c r="L310" s="237"/>
      <c r="M310" s="197"/>
      <c r="N310" s="237"/>
      <c r="O310" s="197"/>
      <c r="P310" s="197"/>
      <c r="Q310" s="237"/>
      <c r="R310" s="237"/>
      <c r="S310" s="197"/>
      <c r="T310" s="197"/>
      <c r="U310" s="197"/>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237"/>
      <c r="AR310" s="197"/>
      <c r="AS310" s="197"/>
      <c r="AT310" s="1157"/>
      <c r="AU310" s="197"/>
      <c r="AV310" s="197"/>
      <c r="AW310" s="197"/>
      <c r="AX310" s="197"/>
      <c r="AY310" s="197"/>
      <c r="AZ310" s="197"/>
      <c r="BA310" s="197"/>
      <c r="BB310" s="197"/>
      <c r="BC310" s="197"/>
      <c r="BD310" s="197"/>
      <c r="BE310" s="197"/>
      <c r="BF310" s="197"/>
      <c r="BG310" s="197"/>
      <c r="BH310" s="237"/>
      <c r="BI310" s="237"/>
      <c r="BJ310" s="197"/>
      <c r="BK310" s="237"/>
      <c r="BL310" s="237"/>
      <c r="BM310" s="197"/>
      <c r="BN310" s="237"/>
      <c r="BO310" s="197"/>
      <c r="BP310" s="237"/>
      <c r="BQ310" s="237"/>
      <c r="BR310" s="197"/>
      <c r="BS310" s="237"/>
      <c r="BT310" s="237"/>
      <c r="BU310" s="197"/>
      <c r="BV310" s="237"/>
      <c r="BW310" s="197"/>
    </row>
    <row r="311" spans="1:75" x14ac:dyDescent="0.2">
      <c r="A311" s="197"/>
      <c r="B311" s="197"/>
      <c r="C311" s="237"/>
      <c r="D311" s="237"/>
      <c r="E311" s="197"/>
      <c r="F311" s="237"/>
      <c r="G311" s="197"/>
      <c r="H311" s="197"/>
      <c r="I311" s="237"/>
      <c r="J311" s="237"/>
      <c r="K311" s="237"/>
      <c r="L311" s="237"/>
      <c r="M311" s="197"/>
      <c r="N311" s="237"/>
      <c r="O311" s="197"/>
      <c r="P311" s="197"/>
      <c r="Q311" s="237"/>
      <c r="R311" s="237"/>
      <c r="S311" s="197"/>
      <c r="T311" s="197"/>
      <c r="U311" s="197"/>
      <c r="V311" s="197"/>
      <c r="W311" s="197"/>
      <c r="X311" s="197"/>
      <c r="Y311" s="197"/>
      <c r="Z311" s="197"/>
      <c r="AA311" s="197"/>
      <c r="AB311" s="197"/>
      <c r="AC311" s="197"/>
      <c r="AD311" s="197"/>
      <c r="AE311" s="197"/>
      <c r="AF311" s="197"/>
      <c r="AG311" s="197"/>
      <c r="AH311" s="197"/>
      <c r="AI311" s="197"/>
      <c r="AJ311" s="197"/>
      <c r="AK311" s="197"/>
      <c r="AL311" s="197"/>
      <c r="AM311" s="197"/>
      <c r="AN311" s="197"/>
      <c r="AO311" s="197"/>
      <c r="AP311" s="197"/>
      <c r="AQ311" s="237"/>
      <c r="AR311" s="197"/>
      <c r="AS311" s="197"/>
      <c r="AT311" s="1157"/>
      <c r="AU311" s="197"/>
      <c r="AV311" s="197"/>
      <c r="AW311" s="197"/>
      <c r="AX311" s="197"/>
      <c r="AY311" s="197"/>
      <c r="AZ311" s="197"/>
      <c r="BA311" s="197"/>
      <c r="BB311" s="197"/>
      <c r="BC311" s="197"/>
      <c r="BD311" s="197"/>
      <c r="BE311" s="197"/>
      <c r="BF311" s="197"/>
      <c r="BG311" s="197"/>
      <c r="BH311" s="237"/>
      <c r="BI311" s="237"/>
      <c r="BJ311" s="197"/>
      <c r="BK311" s="237"/>
      <c r="BL311" s="237"/>
      <c r="BM311" s="197"/>
      <c r="BN311" s="237"/>
      <c r="BO311" s="197"/>
      <c r="BP311" s="237"/>
      <c r="BQ311" s="237"/>
      <c r="BR311" s="197"/>
      <c r="BS311" s="237"/>
      <c r="BT311" s="237"/>
      <c r="BU311" s="197"/>
      <c r="BV311" s="237"/>
      <c r="BW311" s="197"/>
    </row>
    <row r="312" spans="1:75" x14ac:dyDescent="0.2">
      <c r="A312" s="197"/>
      <c r="B312" s="197"/>
      <c r="C312" s="237"/>
      <c r="D312" s="237"/>
      <c r="E312" s="197"/>
      <c r="F312" s="237"/>
      <c r="G312" s="197"/>
      <c r="H312" s="197"/>
      <c r="I312" s="237"/>
      <c r="J312" s="237"/>
      <c r="K312" s="237"/>
      <c r="L312" s="237"/>
      <c r="M312" s="197"/>
      <c r="N312" s="237"/>
      <c r="O312" s="197"/>
      <c r="P312" s="197"/>
      <c r="Q312" s="237"/>
      <c r="R312" s="237"/>
      <c r="S312" s="197"/>
      <c r="T312" s="197"/>
      <c r="U312" s="197"/>
      <c r="V312" s="197"/>
      <c r="W312" s="197"/>
      <c r="X312" s="197"/>
      <c r="Y312" s="197"/>
      <c r="Z312" s="197"/>
      <c r="AA312" s="197"/>
      <c r="AB312" s="197"/>
      <c r="AC312" s="197"/>
      <c r="AD312" s="197"/>
      <c r="AE312" s="197"/>
      <c r="AF312" s="197"/>
      <c r="AG312" s="197"/>
      <c r="AH312" s="197"/>
      <c r="AI312" s="197"/>
      <c r="AJ312" s="197"/>
      <c r="AK312" s="197"/>
      <c r="AL312" s="197"/>
      <c r="AM312" s="197"/>
      <c r="AN312" s="197"/>
      <c r="AO312" s="197"/>
      <c r="AP312" s="197"/>
      <c r="AQ312" s="237"/>
      <c r="AR312" s="197"/>
      <c r="AS312" s="197"/>
      <c r="AT312" s="1157"/>
      <c r="AU312" s="197"/>
      <c r="AV312" s="197"/>
      <c r="AW312" s="197"/>
      <c r="AX312" s="197"/>
      <c r="AY312" s="197"/>
      <c r="AZ312" s="197"/>
      <c r="BA312" s="197"/>
      <c r="BB312" s="197"/>
      <c r="BC312" s="197"/>
      <c r="BD312" s="197"/>
      <c r="BE312" s="197"/>
      <c r="BF312" s="197"/>
      <c r="BG312" s="197"/>
      <c r="BH312" s="237"/>
      <c r="BI312" s="237"/>
      <c r="BJ312" s="197"/>
      <c r="BK312" s="237"/>
      <c r="BL312" s="237"/>
      <c r="BM312" s="197"/>
      <c r="BN312" s="237"/>
      <c r="BO312" s="197"/>
      <c r="BP312" s="237"/>
      <c r="BQ312" s="237"/>
      <c r="BR312" s="197"/>
      <c r="BS312" s="237"/>
      <c r="BT312" s="237"/>
      <c r="BU312" s="197"/>
      <c r="BV312" s="237"/>
      <c r="BW312" s="197"/>
    </row>
    <row r="313" spans="1:75" x14ac:dyDescent="0.2">
      <c r="A313" s="197"/>
      <c r="B313" s="197"/>
      <c r="C313" s="237"/>
      <c r="D313" s="237"/>
      <c r="E313" s="197"/>
      <c r="F313" s="237"/>
      <c r="G313" s="197"/>
      <c r="H313" s="197"/>
      <c r="I313" s="237"/>
      <c r="J313" s="237"/>
      <c r="K313" s="237"/>
      <c r="L313" s="237"/>
      <c r="M313" s="197"/>
      <c r="N313" s="237"/>
      <c r="O313" s="197"/>
      <c r="P313" s="197"/>
      <c r="Q313" s="237"/>
      <c r="R313" s="237"/>
      <c r="S313" s="197"/>
      <c r="T313" s="197"/>
      <c r="U313" s="197"/>
      <c r="V313" s="197"/>
      <c r="W313" s="197"/>
      <c r="X313" s="197"/>
      <c r="Y313" s="197"/>
      <c r="Z313" s="197"/>
      <c r="AA313" s="197"/>
      <c r="AB313" s="197"/>
      <c r="AC313" s="197"/>
      <c r="AD313" s="197"/>
      <c r="AE313" s="197"/>
      <c r="AF313" s="197"/>
      <c r="AG313" s="197"/>
      <c r="AH313" s="197"/>
      <c r="AI313" s="197"/>
      <c r="AJ313" s="197"/>
      <c r="AK313" s="197"/>
      <c r="AL313" s="197"/>
      <c r="AM313" s="197"/>
      <c r="AN313" s="197"/>
      <c r="AO313" s="197"/>
      <c r="AP313" s="197"/>
      <c r="AQ313" s="237"/>
      <c r="AR313" s="197"/>
      <c r="AS313" s="197"/>
      <c r="AT313" s="1157"/>
      <c r="AU313" s="197"/>
      <c r="AV313" s="197"/>
      <c r="AW313" s="197"/>
      <c r="AX313" s="197"/>
      <c r="AY313" s="197"/>
      <c r="AZ313" s="197"/>
      <c r="BA313" s="197"/>
      <c r="BB313" s="197"/>
      <c r="BC313" s="197"/>
      <c r="BD313" s="197"/>
      <c r="BE313" s="197"/>
      <c r="BF313" s="197"/>
      <c r="BG313" s="197"/>
      <c r="BH313" s="237"/>
      <c r="BI313" s="237"/>
      <c r="BJ313" s="197"/>
      <c r="BK313" s="237"/>
      <c r="BL313" s="237"/>
      <c r="BM313" s="197"/>
      <c r="BN313" s="237"/>
      <c r="BO313" s="197"/>
      <c r="BP313" s="237"/>
      <c r="BQ313" s="237"/>
      <c r="BR313" s="197"/>
      <c r="BS313" s="237"/>
      <c r="BT313" s="237"/>
      <c r="BU313" s="197"/>
      <c r="BV313" s="237"/>
      <c r="BW313" s="197"/>
    </row>
    <row r="314" spans="1:75" x14ac:dyDescent="0.2">
      <c r="A314" s="197"/>
      <c r="B314" s="197"/>
      <c r="C314" s="237"/>
      <c r="D314" s="237"/>
      <c r="E314" s="197"/>
      <c r="F314" s="237"/>
      <c r="G314" s="197"/>
      <c r="H314" s="197"/>
      <c r="I314" s="237"/>
      <c r="J314" s="237"/>
      <c r="K314" s="237"/>
      <c r="L314" s="237"/>
      <c r="M314" s="197"/>
      <c r="N314" s="237"/>
      <c r="O314" s="197"/>
      <c r="P314" s="197"/>
      <c r="Q314" s="237"/>
      <c r="R314" s="237"/>
      <c r="S314" s="197"/>
      <c r="T314" s="197"/>
      <c r="U314" s="197"/>
      <c r="V314" s="197"/>
      <c r="W314" s="197"/>
      <c r="X314" s="197"/>
      <c r="Y314" s="197"/>
      <c r="Z314" s="197"/>
      <c r="AA314" s="197"/>
      <c r="AB314" s="197"/>
      <c r="AC314" s="197"/>
      <c r="AD314" s="197"/>
      <c r="AE314" s="197"/>
      <c r="AF314" s="197"/>
      <c r="AG314" s="197"/>
      <c r="AH314" s="197"/>
      <c r="AI314" s="197"/>
      <c r="AJ314" s="197"/>
      <c r="AK314" s="197"/>
      <c r="AL314" s="197"/>
      <c r="AM314" s="197"/>
      <c r="AN314" s="197"/>
      <c r="AO314" s="197"/>
      <c r="AP314" s="197"/>
      <c r="AQ314" s="237"/>
      <c r="AR314" s="197"/>
      <c r="AS314" s="197"/>
      <c r="AT314" s="1157"/>
      <c r="AU314" s="197"/>
      <c r="AV314" s="197"/>
      <c r="AW314" s="197"/>
      <c r="AX314" s="197"/>
      <c r="AY314" s="197"/>
      <c r="AZ314" s="197"/>
      <c r="BA314" s="197"/>
      <c r="BB314" s="197"/>
      <c r="BC314" s="197"/>
      <c r="BD314" s="197"/>
      <c r="BE314" s="197"/>
      <c r="BF314" s="197"/>
      <c r="BG314" s="197"/>
      <c r="BH314" s="237"/>
      <c r="BI314" s="237"/>
      <c r="BJ314" s="197"/>
      <c r="BK314" s="237"/>
      <c r="BL314" s="237"/>
      <c r="BM314" s="197"/>
      <c r="BN314" s="237"/>
      <c r="BO314" s="197"/>
      <c r="BP314" s="237"/>
      <c r="BQ314" s="237"/>
      <c r="BR314" s="197"/>
      <c r="BS314" s="237"/>
      <c r="BT314" s="237"/>
      <c r="BU314" s="197"/>
      <c r="BV314" s="237"/>
      <c r="BW314" s="197"/>
    </row>
    <row r="315" spans="1:75" x14ac:dyDescent="0.2">
      <c r="A315" s="197"/>
      <c r="B315" s="197"/>
      <c r="C315" s="237"/>
      <c r="D315" s="237"/>
      <c r="E315" s="197"/>
      <c r="F315" s="237"/>
      <c r="G315" s="197"/>
      <c r="H315" s="197"/>
      <c r="I315" s="237"/>
      <c r="J315" s="237"/>
      <c r="K315" s="237"/>
      <c r="L315" s="237"/>
      <c r="M315" s="197"/>
      <c r="N315" s="237"/>
      <c r="O315" s="197"/>
      <c r="P315" s="197"/>
      <c r="Q315" s="237"/>
      <c r="R315" s="237"/>
      <c r="S315" s="197"/>
      <c r="T315" s="197"/>
      <c r="U315" s="197"/>
      <c r="V315" s="197"/>
      <c r="W315" s="197"/>
      <c r="X315" s="197"/>
      <c r="Y315" s="197"/>
      <c r="Z315" s="197"/>
      <c r="AA315" s="197"/>
      <c r="AB315" s="197"/>
      <c r="AC315" s="197"/>
      <c r="AD315" s="197"/>
      <c r="AE315" s="197"/>
      <c r="AF315" s="197"/>
      <c r="AG315" s="197"/>
      <c r="AH315" s="197"/>
      <c r="AI315" s="197"/>
      <c r="AJ315" s="197"/>
      <c r="AK315" s="197"/>
      <c r="AL315" s="197"/>
      <c r="AM315" s="197"/>
      <c r="AN315" s="197"/>
      <c r="AO315" s="197"/>
      <c r="AP315" s="197"/>
      <c r="AQ315" s="237"/>
      <c r="AR315" s="197"/>
      <c r="AS315" s="197"/>
      <c r="AT315" s="1157"/>
      <c r="AU315" s="197"/>
      <c r="AV315" s="197"/>
      <c r="AW315" s="197"/>
      <c r="AX315" s="197"/>
      <c r="AY315" s="197"/>
      <c r="AZ315" s="197"/>
      <c r="BA315" s="197"/>
      <c r="BB315" s="197"/>
      <c r="BC315" s="197"/>
      <c r="BD315" s="197"/>
      <c r="BE315" s="197"/>
      <c r="BF315" s="197"/>
      <c r="BG315" s="197"/>
      <c r="BH315" s="237"/>
      <c r="BI315" s="237"/>
      <c r="BJ315" s="197"/>
      <c r="BK315" s="237"/>
      <c r="BL315" s="237"/>
      <c r="BM315" s="197"/>
      <c r="BN315" s="237"/>
      <c r="BO315" s="197"/>
      <c r="BP315" s="237"/>
      <c r="BQ315" s="237"/>
      <c r="BR315" s="197"/>
      <c r="BS315" s="237"/>
      <c r="BT315" s="237"/>
      <c r="BU315" s="197"/>
      <c r="BV315" s="237"/>
      <c r="BW315" s="197"/>
    </row>
    <row r="316" spans="1:75" x14ac:dyDescent="0.2">
      <c r="A316" s="197"/>
      <c r="B316" s="197"/>
      <c r="C316" s="237"/>
      <c r="D316" s="237"/>
      <c r="E316" s="197"/>
      <c r="F316" s="237"/>
      <c r="G316" s="197"/>
      <c r="H316" s="197"/>
      <c r="I316" s="237"/>
      <c r="J316" s="237"/>
      <c r="K316" s="237"/>
      <c r="L316" s="237"/>
      <c r="M316" s="197"/>
      <c r="N316" s="237"/>
      <c r="O316" s="197"/>
      <c r="P316" s="197"/>
      <c r="Q316" s="237"/>
      <c r="R316" s="237"/>
      <c r="S316" s="197"/>
      <c r="T316" s="197"/>
      <c r="U316" s="197"/>
      <c r="V316" s="197"/>
      <c r="W316" s="197"/>
      <c r="X316" s="197"/>
      <c r="Y316" s="197"/>
      <c r="Z316" s="197"/>
      <c r="AA316" s="197"/>
      <c r="AB316" s="197"/>
      <c r="AC316" s="197"/>
      <c r="AD316" s="197"/>
      <c r="AE316" s="197"/>
      <c r="AF316" s="197"/>
      <c r="AG316" s="197"/>
      <c r="AH316" s="197"/>
      <c r="AI316" s="197"/>
      <c r="AJ316" s="197"/>
      <c r="AK316" s="197"/>
      <c r="AL316" s="197"/>
      <c r="AM316" s="197"/>
      <c r="AN316" s="197"/>
      <c r="AO316" s="197"/>
      <c r="AP316" s="197"/>
      <c r="AQ316" s="237"/>
      <c r="AR316" s="197"/>
      <c r="AS316" s="197"/>
      <c r="AT316" s="1157"/>
      <c r="AU316" s="197"/>
      <c r="AV316" s="197"/>
      <c r="AW316" s="197"/>
      <c r="AX316" s="197"/>
      <c r="AY316" s="197"/>
      <c r="AZ316" s="197"/>
      <c r="BA316" s="197"/>
      <c r="BB316" s="197"/>
      <c r="BC316" s="197"/>
      <c r="BD316" s="197"/>
      <c r="BE316" s="197"/>
      <c r="BF316" s="197"/>
      <c r="BG316" s="197"/>
      <c r="BH316" s="237"/>
      <c r="BI316" s="237"/>
      <c r="BJ316" s="197"/>
      <c r="BK316" s="237"/>
      <c r="BL316" s="237"/>
      <c r="BM316" s="197"/>
      <c r="BN316" s="237"/>
      <c r="BO316" s="197"/>
      <c r="BP316" s="237"/>
      <c r="BQ316" s="237"/>
      <c r="BR316" s="197"/>
      <c r="BS316" s="237"/>
      <c r="BT316" s="237"/>
      <c r="BU316" s="197"/>
      <c r="BV316" s="237"/>
      <c r="BW316" s="197"/>
    </row>
    <row r="317" spans="1:75" x14ac:dyDescent="0.2">
      <c r="A317" s="197"/>
      <c r="B317" s="197"/>
      <c r="C317" s="237"/>
      <c r="D317" s="237"/>
      <c r="E317" s="197"/>
      <c r="F317" s="237"/>
      <c r="G317" s="197"/>
      <c r="H317" s="197"/>
      <c r="I317" s="237"/>
      <c r="J317" s="237"/>
      <c r="K317" s="237"/>
      <c r="L317" s="237"/>
      <c r="M317" s="197"/>
      <c r="N317" s="237"/>
      <c r="O317" s="197"/>
      <c r="P317" s="197"/>
      <c r="Q317" s="237"/>
      <c r="R317" s="237"/>
      <c r="S317" s="197"/>
      <c r="T317" s="197"/>
      <c r="U317" s="197"/>
      <c r="V317" s="197"/>
      <c r="W317" s="197"/>
      <c r="X317" s="197"/>
      <c r="Y317" s="197"/>
      <c r="Z317" s="197"/>
      <c r="AA317" s="197"/>
      <c r="AB317" s="197"/>
      <c r="AC317" s="197"/>
      <c r="AD317" s="197"/>
      <c r="AE317" s="197"/>
      <c r="AF317" s="197"/>
      <c r="AG317" s="197"/>
      <c r="AH317" s="197"/>
      <c r="AI317" s="197"/>
      <c r="AJ317" s="197"/>
      <c r="AK317" s="197"/>
      <c r="AL317" s="197"/>
      <c r="AM317" s="197"/>
      <c r="AN317" s="197"/>
      <c r="AO317" s="197"/>
      <c r="AP317" s="197"/>
      <c r="AQ317" s="237"/>
      <c r="AR317" s="197"/>
      <c r="AS317" s="197"/>
      <c r="AT317" s="1157"/>
      <c r="AU317" s="197"/>
      <c r="AV317" s="197"/>
      <c r="AW317" s="197"/>
      <c r="AX317" s="197"/>
      <c r="AY317" s="197"/>
      <c r="AZ317" s="197"/>
      <c r="BA317" s="197"/>
      <c r="BB317" s="197"/>
      <c r="BC317" s="197"/>
      <c r="BD317" s="197"/>
      <c r="BE317" s="197"/>
      <c r="BF317" s="197"/>
      <c r="BG317" s="197"/>
      <c r="BH317" s="237"/>
      <c r="BI317" s="237"/>
      <c r="BJ317" s="197"/>
      <c r="BK317" s="237"/>
      <c r="BL317" s="237"/>
      <c r="BM317" s="197"/>
      <c r="BN317" s="237"/>
      <c r="BO317" s="197"/>
      <c r="BP317" s="237"/>
      <c r="BQ317" s="237"/>
      <c r="BR317" s="197"/>
      <c r="BS317" s="237"/>
      <c r="BT317" s="237"/>
      <c r="BU317" s="197"/>
      <c r="BV317" s="237"/>
      <c r="BW317" s="197"/>
    </row>
    <row r="318" spans="1:75" x14ac:dyDescent="0.2">
      <c r="A318" s="197"/>
      <c r="B318" s="197"/>
      <c r="C318" s="237"/>
      <c r="D318" s="237"/>
      <c r="E318" s="197"/>
      <c r="F318" s="237"/>
      <c r="G318" s="197"/>
      <c r="H318" s="197"/>
      <c r="I318" s="237"/>
      <c r="J318" s="237"/>
      <c r="K318" s="237"/>
      <c r="L318" s="237"/>
      <c r="M318" s="197"/>
      <c r="N318" s="237"/>
      <c r="O318" s="197"/>
      <c r="P318" s="197"/>
      <c r="Q318" s="237"/>
      <c r="R318" s="237"/>
      <c r="S318" s="197"/>
      <c r="T318" s="197"/>
      <c r="U318" s="197"/>
      <c r="V318" s="197"/>
      <c r="W318" s="197"/>
      <c r="X318" s="197"/>
      <c r="Y318" s="197"/>
      <c r="Z318" s="197"/>
      <c r="AA318" s="197"/>
      <c r="AB318" s="197"/>
      <c r="AC318" s="197"/>
      <c r="AD318" s="197"/>
      <c r="AE318" s="197"/>
      <c r="AF318" s="197"/>
      <c r="AG318" s="197"/>
      <c r="AH318" s="197"/>
      <c r="AI318" s="197"/>
      <c r="AJ318" s="197"/>
      <c r="AK318" s="197"/>
      <c r="AL318" s="197"/>
      <c r="AM318" s="197"/>
      <c r="AN318" s="197"/>
      <c r="AO318" s="197"/>
      <c r="AP318" s="197"/>
      <c r="AQ318" s="237"/>
      <c r="AR318" s="197"/>
      <c r="AS318" s="197"/>
      <c r="AT318" s="1157"/>
      <c r="AU318" s="197"/>
      <c r="AV318" s="197"/>
      <c r="AW318" s="197"/>
      <c r="AX318" s="197"/>
      <c r="AY318" s="197"/>
      <c r="AZ318" s="197"/>
      <c r="BA318" s="197"/>
      <c r="BB318" s="197"/>
      <c r="BC318" s="197"/>
      <c r="BD318" s="197"/>
      <c r="BE318" s="197"/>
      <c r="BF318" s="197"/>
      <c r="BG318" s="197"/>
      <c r="BH318" s="237"/>
      <c r="BI318" s="237"/>
      <c r="BJ318" s="197"/>
      <c r="BK318" s="237"/>
      <c r="BL318" s="237"/>
      <c r="BM318" s="197"/>
      <c r="BN318" s="237"/>
      <c r="BO318" s="197"/>
      <c r="BP318" s="237"/>
      <c r="BQ318" s="237"/>
      <c r="BR318" s="197"/>
      <c r="BS318" s="237"/>
      <c r="BT318" s="237"/>
      <c r="BU318" s="197"/>
      <c r="BV318" s="237"/>
      <c r="BW318" s="197"/>
    </row>
    <row r="319" spans="1:75" x14ac:dyDescent="0.2">
      <c r="A319" s="197"/>
      <c r="B319" s="197"/>
      <c r="C319" s="237"/>
      <c r="D319" s="237"/>
      <c r="E319" s="197"/>
      <c r="F319" s="237"/>
      <c r="G319" s="197"/>
      <c r="H319" s="197"/>
      <c r="I319" s="237"/>
      <c r="J319" s="237"/>
      <c r="K319" s="237"/>
      <c r="L319" s="237"/>
      <c r="M319" s="197"/>
      <c r="N319" s="237"/>
      <c r="O319" s="197"/>
      <c r="P319" s="197"/>
      <c r="Q319" s="237"/>
      <c r="R319" s="237"/>
      <c r="S319" s="197"/>
      <c r="T319" s="197"/>
      <c r="U319" s="197"/>
      <c r="V319" s="197"/>
      <c r="W319" s="197"/>
      <c r="X319" s="197"/>
      <c r="Y319" s="197"/>
      <c r="Z319" s="197"/>
      <c r="AA319" s="197"/>
      <c r="AB319" s="197"/>
      <c r="AC319" s="197"/>
      <c r="AD319" s="197"/>
      <c r="AE319" s="197"/>
      <c r="AF319" s="197"/>
      <c r="AG319" s="197"/>
      <c r="AH319" s="197"/>
      <c r="AI319" s="197"/>
      <c r="AJ319" s="197"/>
      <c r="AK319" s="197"/>
      <c r="AL319" s="197"/>
      <c r="AM319" s="197"/>
      <c r="AN319" s="197"/>
      <c r="AO319" s="197"/>
      <c r="AP319" s="197"/>
      <c r="AQ319" s="237"/>
      <c r="AR319" s="197"/>
      <c r="AS319" s="197"/>
      <c r="AT319" s="1157"/>
      <c r="AU319" s="197"/>
      <c r="AV319" s="197"/>
      <c r="AW319" s="197"/>
      <c r="AX319" s="197"/>
      <c r="AY319" s="197"/>
      <c r="AZ319" s="197"/>
      <c r="BA319" s="197"/>
      <c r="BB319" s="197"/>
      <c r="BC319" s="197"/>
      <c r="BD319" s="197"/>
      <c r="BE319" s="197"/>
      <c r="BF319" s="197"/>
      <c r="BG319" s="197"/>
      <c r="BH319" s="237"/>
      <c r="BI319" s="237"/>
      <c r="BJ319" s="197"/>
      <c r="BK319" s="237"/>
      <c r="BL319" s="237"/>
      <c r="BM319" s="197"/>
      <c r="BN319" s="237"/>
      <c r="BO319" s="197"/>
      <c r="BP319" s="237"/>
      <c r="BQ319" s="237"/>
      <c r="BR319" s="197"/>
      <c r="BS319" s="237"/>
      <c r="BT319" s="237"/>
      <c r="BU319" s="197"/>
      <c r="BV319" s="237"/>
      <c r="BW319" s="197"/>
    </row>
    <row r="320" spans="1:75" x14ac:dyDescent="0.2">
      <c r="A320" s="197"/>
      <c r="B320" s="197"/>
      <c r="C320" s="237"/>
      <c r="D320" s="237"/>
      <c r="E320" s="197"/>
      <c r="F320" s="237"/>
      <c r="G320" s="197"/>
      <c r="H320" s="197"/>
      <c r="I320" s="237"/>
      <c r="J320" s="237"/>
      <c r="K320" s="237"/>
      <c r="L320" s="237"/>
      <c r="M320" s="197"/>
      <c r="N320" s="237"/>
      <c r="O320" s="197"/>
      <c r="P320" s="197"/>
      <c r="Q320" s="237"/>
      <c r="R320" s="237"/>
      <c r="S320" s="197"/>
      <c r="T320" s="197"/>
      <c r="U320" s="197"/>
      <c r="V320" s="197"/>
      <c r="W320" s="197"/>
      <c r="X320" s="197"/>
      <c r="Y320" s="197"/>
      <c r="Z320" s="197"/>
      <c r="AA320" s="197"/>
      <c r="AB320" s="197"/>
      <c r="AC320" s="197"/>
      <c r="AD320" s="197"/>
      <c r="AE320" s="197"/>
      <c r="AF320" s="197"/>
      <c r="AG320" s="197"/>
      <c r="AH320" s="197"/>
      <c r="AI320" s="197"/>
      <c r="AJ320" s="197"/>
      <c r="AK320" s="197"/>
      <c r="AL320" s="197"/>
      <c r="AM320" s="197"/>
      <c r="AN320" s="197"/>
      <c r="AO320" s="197"/>
      <c r="AP320" s="197"/>
      <c r="AQ320" s="237"/>
      <c r="AR320" s="197"/>
      <c r="AS320" s="197"/>
      <c r="AT320" s="1157"/>
      <c r="AU320" s="197"/>
      <c r="AV320" s="197"/>
      <c r="AW320" s="197"/>
      <c r="AX320" s="197"/>
      <c r="AY320" s="197"/>
      <c r="AZ320" s="197"/>
      <c r="BA320" s="197"/>
      <c r="BB320" s="197"/>
      <c r="BC320" s="197"/>
      <c r="BD320" s="197"/>
      <c r="BE320" s="197"/>
      <c r="BF320" s="197"/>
      <c r="BG320" s="197"/>
      <c r="BH320" s="237"/>
      <c r="BI320" s="237"/>
      <c r="BJ320" s="197"/>
      <c r="BK320" s="237"/>
      <c r="BL320" s="237"/>
      <c r="BM320" s="197"/>
      <c r="BN320" s="237"/>
      <c r="BO320" s="197"/>
      <c r="BP320" s="237"/>
      <c r="BQ320" s="237"/>
      <c r="BR320" s="197"/>
      <c r="BS320" s="237"/>
      <c r="BT320" s="237"/>
      <c r="BU320" s="197"/>
      <c r="BV320" s="237"/>
      <c r="BW320" s="197"/>
    </row>
    <row r="321" spans="1:75" x14ac:dyDescent="0.2">
      <c r="A321" s="197"/>
      <c r="B321" s="197"/>
      <c r="C321" s="237"/>
      <c r="D321" s="237"/>
      <c r="E321" s="197"/>
      <c r="F321" s="237"/>
      <c r="G321" s="197"/>
      <c r="H321" s="197"/>
      <c r="I321" s="237"/>
      <c r="J321" s="237"/>
      <c r="K321" s="237"/>
      <c r="L321" s="237"/>
      <c r="M321" s="197"/>
      <c r="N321" s="237"/>
      <c r="O321" s="197"/>
      <c r="P321" s="197"/>
      <c r="Q321" s="237"/>
      <c r="R321" s="237"/>
      <c r="S321" s="197"/>
      <c r="T321" s="197"/>
      <c r="U321" s="197"/>
      <c r="V321" s="197"/>
      <c r="W321" s="197"/>
      <c r="X321" s="197"/>
      <c r="Y321" s="197"/>
      <c r="Z321" s="197"/>
      <c r="AA321" s="197"/>
      <c r="AB321" s="197"/>
      <c r="AC321" s="197"/>
      <c r="AD321" s="197"/>
      <c r="AE321" s="197"/>
      <c r="AF321" s="197"/>
      <c r="AG321" s="197"/>
      <c r="AH321" s="197"/>
      <c r="AI321" s="197"/>
      <c r="AJ321" s="197"/>
      <c r="AK321" s="197"/>
      <c r="AL321" s="197"/>
      <c r="AM321" s="197"/>
      <c r="AN321" s="197"/>
      <c r="AO321" s="197"/>
      <c r="AP321" s="197"/>
      <c r="AQ321" s="237"/>
      <c r="AR321" s="197"/>
      <c r="AS321" s="197"/>
      <c r="AT321" s="1157"/>
      <c r="AU321" s="197"/>
      <c r="AV321" s="197"/>
      <c r="AW321" s="197"/>
      <c r="AX321" s="197"/>
      <c r="AY321" s="197"/>
      <c r="AZ321" s="197"/>
      <c r="BA321" s="197"/>
      <c r="BB321" s="197"/>
      <c r="BC321" s="197"/>
      <c r="BD321" s="197"/>
      <c r="BE321" s="197"/>
      <c r="BF321" s="197"/>
      <c r="BG321" s="197"/>
      <c r="BH321" s="237"/>
      <c r="BI321" s="237"/>
      <c r="BJ321" s="197"/>
      <c r="BK321" s="237"/>
      <c r="BL321" s="237"/>
      <c r="BM321" s="197"/>
      <c r="BN321" s="237"/>
      <c r="BO321" s="197"/>
      <c r="BP321" s="237"/>
      <c r="BQ321" s="237"/>
      <c r="BR321" s="197"/>
      <c r="BS321" s="237"/>
      <c r="BT321" s="237"/>
      <c r="BU321" s="197"/>
      <c r="BV321" s="237"/>
      <c r="BW321" s="197"/>
    </row>
    <row r="322" spans="1:75" x14ac:dyDescent="0.2">
      <c r="A322" s="197"/>
      <c r="B322" s="197"/>
      <c r="C322" s="237"/>
      <c r="D322" s="237"/>
      <c r="E322" s="197"/>
      <c r="F322" s="237"/>
      <c r="G322" s="197"/>
      <c r="H322" s="197"/>
      <c r="I322" s="237"/>
      <c r="J322" s="237"/>
      <c r="K322" s="237"/>
      <c r="L322" s="237"/>
      <c r="M322" s="197"/>
      <c r="N322" s="237"/>
      <c r="O322" s="197"/>
      <c r="P322" s="197"/>
      <c r="Q322" s="237"/>
      <c r="R322" s="237"/>
      <c r="S322" s="197"/>
      <c r="T322" s="197"/>
      <c r="U322" s="197"/>
      <c r="V322" s="197"/>
      <c r="W322" s="197"/>
      <c r="X322" s="197"/>
      <c r="Y322" s="197"/>
      <c r="Z322" s="197"/>
      <c r="AA322" s="197"/>
      <c r="AB322" s="197"/>
      <c r="AC322" s="197"/>
      <c r="AD322" s="197"/>
      <c r="AE322" s="197"/>
      <c r="AF322" s="197"/>
      <c r="AG322" s="197"/>
      <c r="AH322" s="197"/>
      <c r="AI322" s="197"/>
      <c r="AJ322" s="197"/>
      <c r="AK322" s="197"/>
      <c r="AL322" s="197"/>
      <c r="AM322" s="197"/>
      <c r="AN322" s="197"/>
      <c r="AO322" s="197"/>
      <c r="AP322" s="197"/>
      <c r="AQ322" s="237"/>
      <c r="AR322" s="197"/>
      <c r="AS322" s="197"/>
      <c r="AT322" s="1157"/>
      <c r="AU322" s="197"/>
      <c r="AV322" s="197"/>
      <c r="AW322" s="197"/>
      <c r="AX322" s="197"/>
      <c r="AY322" s="197"/>
      <c r="AZ322" s="197"/>
      <c r="BA322" s="197"/>
      <c r="BB322" s="197"/>
      <c r="BC322" s="197"/>
      <c r="BD322" s="197"/>
      <c r="BE322" s="197"/>
      <c r="BF322" s="197"/>
      <c r="BG322" s="197"/>
      <c r="BH322" s="237"/>
      <c r="BI322" s="237"/>
      <c r="BJ322" s="197"/>
      <c r="BK322" s="237"/>
      <c r="BL322" s="237"/>
      <c r="BM322" s="197"/>
      <c r="BN322" s="237"/>
      <c r="BO322" s="197"/>
      <c r="BP322" s="237"/>
      <c r="BQ322" s="237"/>
      <c r="BR322" s="197"/>
      <c r="BS322" s="237"/>
      <c r="BT322" s="237"/>
      <c r="BU322" s="197"/>
      <c r="BV322" s="237"/>
      <c r="BW322" s="197"/>
    </row>
    <row r="323" spans="1:75" x14ac:dyDescent="0.2">
      <c r="A323" s="197"/>
      <c r="B323" s="197"/>
      <c r="C323" s="237"/>
      <c r="D323" s="237"/>
      <c r="E323" s="197"/>
      <c r="F323" s="237"/>
      <c r="G323" s="197"/>
      <c r="H323" s="197"/>
      <c r="I323" s="237"/>
      <c r="J323" s="237"/>
      <c r="K323" s="237"/>
      <c r="L323" s="237"/>
      <c r="M323" s="197"/>
      <c r="N323" s="237"/>
      <c r="O323" s="197"/>
      <c r="P323" s="197"/>
      <c r="Q323" s="237"/>
      <c r="R323" s="237"/>
      <c r="S323" s="197"/>
      <c r="T323" s="197"/>
      <c r="U323" s="197"/>
      <c r="V323" s="197"/>
      <c r="W323" s="197"/>
      <c r="X323" s="197"/>
      <c r="Y323" s="197"/>
      <c r="Z323" s="197"/>
      <c r="AA323" s="197"/>
      <c r="AB323" s="197"/>
      <c r="AC323" s="197"/>
      <c r="AD323" s="197"/>
      <c r="AE323" s="197"/>
      <c r="AF323" s="197"/>
      <c r="AG323" s="197"/>
      <c r="AH323" s="197"/>
      <c r="AI323" s="197"/>
      <c r="AJ323" s="197"/>
      <c r="AK323" s="197"/>
      <c r="AL323" s="197"/>
      <c r="AM323" s="197"/>
      <c r="AN323" s="197"/>
      <c r="AO323" s="197"/>
      <c r="AP323" s="197"/>
      <c r="AQ323" s="237"/>
      <c r="AR323" s="197"/>
      <c r="AS323" s="197"/>
      <c r="AT323" s="1157"/>
      <c r="AU323" s="197"/>
      <c r="AV323" s="197"/>
      <c r="AW323" s="197"/>
      <c r="AX323" s="197"/>
      <c r="AY323" s="197"/>
      <c r="AZ323" s="197"/>
      <c r="BA323" s="197"/>
      <c r="BB323" s="197"/>
      <c r="BC323" s="197"/>
      <c r="BD323" s="197"/>
      <c r="BE323" s="197"/>
      <c r="BF323" s="197"/>
      <c r="BG323" s="197"/>
      <c r="BH323" s="237"/>
      <c r="BI323" s="237"/>
      <c r="BJ323" s="197"/>
      <c r="BK323" s="237"/>
      <c r="BL323" s="237"/>
      <c r="BM323" s="197"/>
      <c r="BN323" s="237"/>
      <c r="BO323" s="197"/>
      <c r="BP323" s="237"/>
      <c r="BQ323" s="237"/>
      <c r="BR323" s="197"/>
      <c r="BS323" s="237"/>
      <c r="BT323" s="237"/>
      <c r="BU323" s="197"/>
      <c r="BV323" s="237"/>
      <c r="BW323" s="197"/>
    </row>
    <row r="324" spans="1:75" x14ac:dyDescent="0.2">
      <c r="A324" s="197"/>
      <c r="B324" s="197"/>
      <c r="C324" s="237"/>
      <c r="D324" s="237"/>
      <c r="E324" s="197"/>
      <c r="F324" s="237"/>
      <c r="G324" s="197"/>
      <c r="H324" s="197"/>
      <c r="I324" s="237"/>
      <c r="J324" s="237"/>
      <c r="K324" s="237"/>
      <c r="L324" s="237"/>
      <c r="M324" s="197"/>
      <c r="N324" s="237"/>
      <c r="O324" s="197"/>
      <c r="P324" s="197"/>
      <c r="Q324" s="237"/>
      <c r="R324" s="237"/>
      <c r="S324" s="197"/>
      <c r="T324" s="197"/>
      <c r="U324" s="197"/>
      <c r="V324" s="197"/>
      <c r="W324" s="197"/>
      <c r="X324" s="197"/>
      <c r="Y324" s="197"/>
      <c r="Z324" s="197"/>
      <c r="AA324" s="197"/>
      <c r="AB324" s="197"/>
      <c r="AC324" s="197"/>
      <c r="AD324" s="197"/>
      <c r="AE324" s="197"/>
      <c r="AF324" s="197"/>
      <c r="AG324" s="197"/>
      <c r="AH324" s="197"/>
      <c r="AI324" s="197"/>
      <c r="AJ324" s="197"/>
      <c r="AK324" s="197"/>
      <c r="AL324" s="197"/>
      <c r="AM324" s="197"/>
      <c r="AN324" s="197"/>
      <c r="AO324" s="197"/>
      <c r="AP324" s="197"/>
      <c r="AQ324" s="237"/>
      <c r="AR324" s="197"/>
      <c r="AS324" s="197"/>
      <c r="AT324" s="1157"/>
      <c r="AU324" s="197"/>
      <c r="AV324" s="197"/>
      <c r="AW324" s="197"/>
      <c r="AX324" s="197"/>
      <c r="AY324" s="197"/>
      <c r="AZ324" s="197"/>
      <c r="BA324" s="197"/>
      <c r="BB324" s="197"/>
      <c r="BC324" s="197"/>
      <c r="BD324" s="197"/>
      <c r="BE324" s="197"/>
      <c r="BF324" s="197"/>
      <c r="BG324" s="197"/>
      <c r="BH324" s="237"/>
      <c r="BI324" s="237"/>
      <c r="BJ324" s="197"/>
      <c r="BK324" s="237"/>
      <c r="BL324" s="237"/>
      <c r="BM324" s="197"/>
      <c r="BN324" s="237"/>
      <c r="BO324" s="197"/>
      <c r="BP324" s="237"/>
      <c r="BQ324" s="237"/>
      <c r="BR324" s="197"/>
      <c r="BS324" s="237"/>
      <c r="BT324" s="237"/>
      <c r="BU324" s="197"/>
      <c r="BV324" s="237"/>
      <c r="BW324" s="197"/>
    </row>
    <row r="325" spans="1:75" x14ac:dyDescent="0.2">
      <c r="A325" s="197"/>
      <c r="B325" s="197"/>
      <c r="C325" s="237"/>
      <c r="D325" s="237"/>
      <c r="E325" s="197"/>
      <c r="F325" s="237"/>
      <c r="G325" s="197"/>
      <c r="H325" s="197"/>
      <c r="I325" s="237"/>
      <c r="J325" s="237"/>
      <c r="K325" s="237"/>
      <c r="L325" s="237"/>
      <c r="M325" s="197"/>
      <c r="N325" s="237"/>
      <c r="O325" s="197"/>
      <c r="P325" s="197"/>
      <c r="Q325" s="237"/>
      <c r="R325" s="237"/>
      <c r="S325" s="197"/>
      <c r="T325" s="197"/>
      <c r="U325" s="197"/>
      <c r="V325" s="197"/>
      <c r="W325" s="197"/>
      <c r="X325" s="197"/>
      <c r="Y325" s="197"/>
      <c r="Z325" s="197"/>
      <c r="AA325" s="197"/>
      <c r="AB325" s="197"/>
      <c r="AC325" s="197"/>
      <c r="AD325" s="197"/>
      <c r="AE325" s="197"/>
      <c r="AF325" s="197"/>
      <c r="AG325" s="197"/>
      <c r="AH325" s="197"/>
      <c r="AI325" s="197"/>
      <c r="AJ325" s="197"/>
      <c r="AK325" s="197"/>
      <c r="AL325" s="197"/>
      <c r="AM325" s="197"/>
      <c r="AN325" s="197"/>
      <c r="AO325" s="197"/>
      <c r="AP325" s="197"/>
      <c r="AQ325" s="237"/>
      <c r="AR325" s="197"/>
      <c r="AS325" s="197"/>
      <c r="AT325" s="1157"/>
      <c r="AU325" s="197"/>
      <c r="AV325" s="197"/>
      <c r="AW325" s="197"/>
      <c r="AX325" s="197"/>
      <c r="AY325" s="197"/>
      <c r="AZ325" s="197"/>
      <c r="BA325" s="197"/>
      <c r="BB325" s="197"/>
      <c r="BC325" s="197"/>
      <c r="BD325" s="197"/>
      <c r="BE325" s="197"/>
      <c r="BF325" s="197"/>
      <c r="BG325" s="197"/>
      <c r="BH325" s="237"/>
      <c r="BI325" s="237"/>
      <c r="BJ325" s="197"/>
      <c r="BK325" s="237"/>
      <c r="BL325" s="237"/>
      <c r="BM325" s="197"/>
      <c r="BN325" s="237"/>
      <c r="BO325" s="197"/>
      <c r="BP325" s="237"/>
      <c r="BQ325" s="237"/>
      <c r="BR325" s="197"/>
      <c r="BS325" s="237"/>
      <c r="BT325" s="237"/>
      <c r="BU325" s="197"/>
      <c r="BV325" s="237"/>
      <c r="BW325" s="197"/>
    </row>
  </sheetData>
  <autoFilter ref="A5:EZ302" xr:uid="{00000000-0001-0000-1200-000000000000}"/>
  <mergeCells count="1">
    <mergeCell ref="A2:BO2"/>
  </mergeCells>
  <phoneticPr fontId="9" type="noConversion"/>
  <conditionalFormatting sqref="AY6:AY286 BB6:BB302 BE6:BE302 BH6:BH302 BK6:BK302 BN6:BN302 BP6:BP302 BS6:BS302 BV6:BV302 AY288:AY302">
    <cfRule type="cellIs" dxfId="0" priority="51" stopIfTrue="1" operator="lessThan">
      <formula>0</formula>
    </cfRule>
  </conditionalFormatting>
  <dataValidations count="1">
    <dataValidation type="custom" allowBlank="1" showInputMessage="1" showErrorMessage="1" sqref="C300:R303 K4:R6 A88:B284 CA181 CA219 BP1:BZ2 K3:CH3 CA68 A29:B74 AA88:AH284 C92:R230 AI4:AP301 AA286:AH301 C80:R90 C31:R78 A7:B27 AA29:AH74 C7:R29 A286:B301 AA4:AH27 AQ4:AQ302 AA76:AH86 S4:Z301 CG289 CG249 AR302:AX303 AV249 AY287:AY301 AV289 AZ288:AZ302 AU28:AV28 AR4:AX5 AU75:AV75 A76:B86 C232:R298 A2:J6 K2:BO2 AZ287:CA287 AY4:BZ286 BA288:BZ301 CF301:CG301 CF181:CG181" xr:uid="{00000000-0002-0000-1200-000000000000}">
      <formula1>$EZ$1="UNLOCK"</formula1>
    </dataValidation>
  </dataValidations>
  <pageMargins left="0.75" right="0.75" top="1" bottom="1" header="0.5" footer="0.5"/>
  <pageSetup paperSize="9" scale="10" fitToHeight="0" orientation="landscape" r:id="rId1"/>
  <headerFooter alignWithMargins="0">
    <oddHeader>&amp;C&amp;"Calibri"&amp;10&amp;K000000 OFFICIAL&amp;1#_x000D_</oddHeader>
    <oddFooter>&amp;C_x000D_&amp;1#&amp;"Calibri"&amp;10&amp;K000000 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rgb="FF92D050"/>
  </sheetPr>
  <dimension ref="A1:M320"/>
  <sheetViews>
    <sheetView workbookViewId="0">
      <selection activeCell="D299" sqref="D299"/>
    </sheetView>
  </sheetViews>
  <sheetFormatPr defaultRowHeight="12.75" x14ac:dyDescent="0.2"/>
  <cols>
    <col min="1" max="1" width="31.42578125" bestFit="1" customWidth="1"/>
    <col min="2" max="2" width="7" bestFit="1" customWidth="1"/>
    <col min="3" max="3" width="31.42578125" bestFit="1" customWidth="1"/>
    <col min="4" max="4" width="5" bestFit="1" customWidth="1"/>
  </cols>
  <sheetData>
    <row r="1" spans="1:4" x14ac:dyDescent="0.2">
      <c r="A1" s="194" t="s">
        <v>981</v>
      </c>
    </row>
    <row r="2" spans="1:4" ht="13.5" thickBot="1" x14ac:dyDescent="0.25">
      <c r="B2" t="s">
        <v>982</v>
      </c>
    </row>
    <row r="3" spans="1:4" x14ac:dyDescent="0.2">
      <c r="A3" s="1142" t="s">
        <v>96</v>
      </c>
      <c r="B3" s="1143" t="s">
        <v>97</v>
      </c>
      <c r="C3" s="707" t="str">
        <f>A3</f>
        <v>Adur</v>
      </c>
      <c r="D3" t="s">
        <v>3795</v>
      </c>
    </row>
    <row r="4" spans="1:4" x14ac:dyDescent="0.2">
      <c r="A4" s="816" t="s">
        <v>98</v>
      </c>
      <c r="B4" s="1144" t="s">
        <v>99</v>
      </c>
      <c r="C4" s="707" t="str">
        <f t="shared" ref="C4:C67" si="0">A4</f>
        <v>Amber Valley</v>
      </c>
      <c r="D4" t="s">
        <v>3795</v>
      </c>
    </row>
    <row r="5" spans="1:4" x14ac:dyDescent="0.2">
      <c r="A5" s="816" t="s">
        <v>100</v>
      </c>
      <c r="B5" s="1144" t="s">
        <v>101</v>
      </c>
      <c r="C5" s="707" t="str">
        <f t="shared" si="0"/>
        <v>Arun</v>
      </c>
      <c r="D5" t="s">
        <v>3795</v>
      </c>
    </row>
    <row r="6" spans="1:4" x14ac:dyDescent="0.2">
      <c r="A6" s="816" t="s">
        <v>102</v>
      </c>
      <c r="B6" s="1144" t="s">
        <v>103</v>
      </c>
      <c r="C6" s="707" t="str">
        <f t="shared" si="0"/>
        <v>Ashfield</v>
      </c>
      <c r="D6" t="s">
        <v>3795</v>
      </c>
    </row>
    <row r="7" spans="1:4" x14ac:dyDescent="0.2">
      <c r="A7" s="816" t="s">
        <v>104</v>
      </c>
      <c r="B7" s="1144" t="s">
        <v>105</v>
      </c>
      <c r="C7" s="707" t="str">
        <f t="shared" si="0"/>
        <v>Ashford</v>
      </c>
      <c r="D7" t="s">
        <v>3795</v>
      </c>
    </row>
    <row r="8" spans="1:4" x14ac:dyDescent="0.2">
      <c r="A8" s="816" t="s">
        <v>106</v>
      </c>
      <c r="B8" s="1144" t="s">
        <v>107</v>
      </c>
      <c r="C8" s="707" t="str">
        <f t="shared" si="0"/>
        <v>Babergh</v>
      </c>
      <c r="D8" t="s">
        <v>3795</v>
      </c>
    </row>
    <row r="9" spans="1:4" x14ac:dyDescent="0.2">
      <c r="A9" s="816" t="s">
        <v>108</v>
      </c>
      <c r="B9" s="1144" t="s">
        <v>109</v>
      </c>
      <c r="C9" s="707" t="str">
        <f t="shared" si="0"/>
        <v>Barking and Dagenham</v>
      </c>
      <c r="D9" t="s">
        <v>3796</v>
      </c>
    </row>
    <row r="10" spans="1:4" x14ac:dyDescent="0.2">
      <c r="A10" s="816" t="s">
        <v>110</v>
      </c>
      <c r="B10" s="1144" t="s">
        <v>111</v>
      </c>
      <c r="C10" s="707" t="str">
        <f t="shared" si="0"/>
        <v>Barnet</v>
      </c>
      <c r="D10" t="s">
        <v>3796</v>
      </c>
    </row>
    <row r="11" spans="1:4" x14ac:dyDescent="0.2">
      <c r="A11" s="816" t="s">
        <v>112</v>
      </c>
      <c r="B11" s="1144" t="s">
        <v>113</v>
      </c>
      <c r="C11" s="707" t="str">
        <f t="shared" si="0"/>
        <v>Barnsley</v>
      </c>
      <c r="D11" t="s">
        <v>3797</v>
      </c>
    </row>
    <row r="12" spans="1:4" x14ac:dyDescent="0.2">
      <c r="A12" s="816" t="s">
        <v>114</v>
      </c>
      <c r="B12" s="1144" t="s">
        <v>115</v>
      </c>
      <c r="C12" s="707" t="str">
        <f t="shared" si="0"/>
        <v>Basildon</v>
      </c>
      <c r="D12" t="s">
        <v>3795</v>
      </c>
    </row>
    <row r="13" spans="1:4" x14ac:dyDescent="0.2">
      <c r="A13" s="816" t="s">
        <v>1244</v>
      </c>
      <c r="B13" s="1144" t="s">
        <v>117</v>
      </c>
      <c r="C13" s="707" t="str">
        <f t="shared" si="0"/>
        <v>Basingstoke and Deane</v>
      </c>
      <c r="D13" t="s">
        <v>3795</v>
      </c>
    </row>
    <row r="14" spans="1:4" x14ac:dyDescent="0.2">
      <c r="A14" s="816" t="s">
        <v>118</v>
      </c>
      <c r="B14" s="1144" t="s">
        <v>119</v>
      </c>
      <c r="C14" s="707" t="str">
        <f t="shared" si="0"/>
        <v>Bassetlaw</v>
      </c>
      <c r="D14" t="s">
        <v>3795</v>
      </c>
    </row>
    <row r="15" spans="1:4" x14ac:dyDescent="0.2">
      <c r="A15" s="816" t="s">
        <v>1245</v>
      </c>
      <c r="B15" s="1144" t="s">
        <v>121</v>
      </c>
      <c r="C15" s="707" t="str">
        <f t="shared" si="0"/>
        <v>Bath and North East Somerset UA</v>
      </c>
      <c r="D15" t="s">
        <v>665</v>
      </c>
    </row>
    <row r="16" spans="1:4" x14ac:dyDescent="0.2">
      <c r="A16" s="816" t="s">
        <v>122</v>
      </c>
      <c r="B16" s="1144" t="s">
        <v>123</v>
      </c>
      <c r="C16" s="707" t="str">
        <f t="shared" si="0"/>
        <v>Bedford UA</v>
      </c>
      <c r="D16" t="s">
        <v>665</v>
      </c>
    </row>
    <row r="17" spans="1:4" x14ac:dyDescent="0.2">
      <c r="A17" s="816" t="s">
        <v>124</v>
      </c>
      <c r="B17" s="1144" t="s">
        <v>125</v>
      </c>
      <c r="C17" s="707" t="str">
        <f t="shared" si="0"/>
        <v>Bexley</v>
      </c>
      <c r="D17" t="s">
        <v>3796</v>
      </c>
    </row>
    <row r="18" spans="1:4" x14ac:dyDescent="0.2">
      <c r="A18" s="816" t="s">
        <v>126</v>
      </c>
      <c r="B18" s="1144" t="s">
        <v>127</v>
      </c>
      <c r="C18" s="707" t="str">
        <f t="shared" si="0"/>
        <v>Birmingham</v>
      </c>
      <c r="D18" t="s">
        <v>3797</v>
      </c>
    </row>
    <row r="19" spans="1:4" x14ac:dyDescent="0.2">
      <c r="A19" s="816" t="s">
        <v>128</v>
      </c>
      <c r="B19" s="1144" t="s">
        <v>129</v>
      </c>
      <c r="C19" s="707" t="str">
        <f t="shared" si="0"/>
        <v>Blaby</v>
      </c>
      <c r="D19" t="s">
        <v>3795</v>
      </c>
    </row>
    <row r="20" spans="1:4" x14ac:dyDescent="0.2">
      <c r="A20" s="816" t="s">
        <v>831</v>
      </c>
      <c r="B20" s="1144" t="s">
        <v>131</v>
      </c>
      <c r="C20" s="707" t="str">
        <f t="shared" si="0"/>
        <v>Blackburn with Darwen UA</v>
      </c>
      <c r="D20" t="s">
        <v>665</v>
      </c>
    </row>
    <row r="21" spans="1:4" x14ac:dyDescent="0.2">
      <c r="A21" s="816" t="s">
        <v>830</v>
      </c>
      <c r="B21" s="1144" t="s">
        <v>133</v>
      </c>
      <c r="C21" s="707" t="str">
        <f t="shared" si="0"/>
        <v>Blackpool UA</v>
      </c>
      <c r="D21" t="s">
        <v>665</v>
      </c>
    </row>
    <row r="22" spans="1:4" x14ac:dyDescent="0.2">
      <c r="A22" s="816" t="s">
        <v>134</v>
      </c>
      <c r="B22" s="1144" t="s">
        <v>135</v>
      </c>
      <c r="C22" s="707" t="str">
        <f t="shared" si="0"/>
        <v>Bolsover</v>
      </c>
      <c r="D22" t="s">
        <v>3795</v>
      </c>
    </row>
    <row r="23" spans="1:4" x14ac:dyDescent="0.2">
      <c r="A23" s="816" t="s">
        <v>136</v>
      </c>
      <c r="B23" s="1144" t="s">
        <v>137</v>
      </c>
      <c r="C23" s="707" t="str">
        <f t="shared" si="0"/>
        <v>Bolton</v>
      </c>
      <c r="D23" t="s">
        <v>3797</v>
      </c>
    </row>
    <row r="24" spans="1:4" x14ac:dyDescent="0.2">
      <c r="A24" s="816" t="s">
        <v>138</v>
      </c>
      <c r="B24" s="1144" t="s">
        <v>139</v>
      </c>
      <c r="C24" s="707" t="str">
        <f t="shared" si="0"/>
        <v>Boston</v>
      </c>
      <c r="D24" t="s">
        <v>3795</v>
      </c>
    </row>
    <row r="25" spans="1:4" x14ac:dyDescent="0.2">
      <c r="A25" s="816" t="s">
        <v>1246</v>
      </c>
      <c r="B25" s="1144" t="s">
        <v>1240</v>
      </c>
      <c r="C25" s="707" t="str">
        <f t="shared" si="0"/>
        <v>Bournemouth, Christchurch &amp; Poole</v>
      </c>
      <c r="D25" t="s">
        <v>665</v>
      </c>
    </row>
    <row r="26" spans="1:4" x14ac:dyDescent="0.2">
      <c r="A26" s="816" t="s">
        <v>829</v>
      </c>
      <c r="B26" s="1144" t="s">
        <v>141</v>
      </c>
      <c r="C26" s="707" t="str">
        <f t="shared" si="0"/>
        <v>Bracknell Forest UA</v>
      </c>
      <c r="D26" t="s">
        <v>665</v>
      </c>
    </row>
    <row r="27" spans="1:4" x14ac:dyDescent="0.2">
      <c r="A27" s="816" t="s">
        <v>142</v>
      </c>
      <c r="B27" s="1144" t="s">
        <v>143</v>
      </c>
      <c r="C27" s="707" t="str">
        <f t="shared" si="0"/>
        <v>Bradford</v>
      </c>
      <c r="D27" t="s">
        <v>3797</v>
      </c>
    </row>
    <row r="28" spans="1:4" x14ac:dyDescent="0.2">
      <c r="A28" s="816" t="s">
        <v>144</v>
      </c>
      <c r="B28" s="1144" t="s">
        <v>145</v>
      </c>
      <c r="C28" s="707" t="str">
        <f t="shared" si="0"/>
        <v>Braintree</v>
      </c>
      <c r="D28" t="s">
        <v>3795</v>
      </c>
    </row>
    <row r="29" spans="1:4" x14ac:dyDescent="0.2">
      <c r="A29" s="816" t="s">
        <v>146</v>
      </c>
      <c r="B29" s="1144" t="s">
        <v>147</v>
      </c>
      <c r="C29" s="707" t="str">
        <f t="shared" si="0"/>
        <v>Breckland</v>
      </c>
      <c r="D29" t="s">
        <v>3795</v>
      </c>
    </row>
    <row r="30" spans="1:4" x14ac:dyDescent="0.2">
      <c r="A30" s="816" t="s">
        <v>148</v>
      </c>
      <c r="B30" s="1144" t="s">
        <v>149</v>
      </c>
      <c r="C30" s="707" t="str">
        <f t="shared" si="0"/>
        <v>Brent</v>
      </c>
      <c r="D30" t="s">
        <v>3796</v>
      </c>
    </row>
    <row r="31" spans="1:4" x14ac:dyDescent="0.2">
      <c r="A31" s="816" t="s">
        <v>150</v>
      </c>
      <c r="B31" s="1144" t="s">
        <v>151</v>
      </c>
      <c r="C31" s="707" t="str">
        <f t="shared" si="0"/>
        <v>Brentwood</v>
      </c>
      <c r="D31" t="s">
        <v>3795</v>
      </c>
    </row>
    <row r="32" spans="1:4" x14ac:dyDescent="0.2">
      <c r="A32" s="816" t="s">
        <v>1247</v>
      </c>
      <c r="B32" s="1144" t="s">
        <v>153</v>
      </c>
      <c r="C32" s="707" t="str">
        <f t="shared" si="0"/>
        <v>Brighton and Hove UA</v>
      </c>
      <c r="D32" t="s">
        <v>665</v>
      </c>
    </row>
    <row r="33" spans="1:4" x14ac:dyDescent="0.2">
      <c r="A33" s="816" t="s">
        <v>827</v>
      </c>
      <c r="B33" s="1144" t="s">
        <v>155</v>
      </c>
      <c r="C33" s="707" t="str">
        <f t="shared" si="0"/>
        <v>Bristol UA</v>
      </c>
      <c r="D33" t="s">
        <v>665</v>
      </c>
    </row>
    <row r="34" spans="1:4" x14ac:dyDescent="0.2">
      <c r="A34" s="816" t="s">
        <v>156</v>
      </c>
      <c r="B34" s="1144" t="s">
        <v>157</v>
      </c>
      <c r="C34" s="707" t="str">
        <f t="shared" si="0"/>
        <v>Broadland</v>
      </c>
      <c r="D34" t="s">
        <v>3795</v>
      </c>
    </row>
    <row r="35" spans="1:4" x14ac:dyDescent="0.2">
      <c r="A35" s="816" t="s">
        <v>158</v>
      </c>
      <c r="B35" s="1144" t="s">
        <v>159</v>
      </c>
      <c r="C35" s="707" t="str">
        <f t="shared" si="0"/>
        <v>Bromley</v>
      </c>
      <c r="D35" t="s">
        <v>3796</v>
      </c>
    </row>
    <row r="36" spans="1:4" x14ac:dyDescent="0.2">
      <c r="A36" s="816" t="s">
        <v>160</v>
      </c>
      <c r="B36" s="1144" t="s">
        <v>161</v>
      </c>
      <c r="C36" s="707" t="str">
        <f t="shared" si="0"/>
        <v>Bromsgrove</v>
      </c>
      <c r="D36" t="s">
        <v>3795</v>
      </c>
    </row>
    <row r="37" spans="1:4" x14ac:dyDescent="0.2">
      <c r="A37" s="816" t="s">
        <v>162</v>
      </c>
      <c r="B37" s="1144" t="s">
        <v>163</v>
      </c>
      <c r="C37" s="707" t="str">
        <f t="shared" si="0"/>
        <v>Broxbourne</v>
      </c>
      <c r="D37" t="s">
        <v>3795</v>
      </c>
    </row>
    <row r="38" spans="1:4" x14ac:dyDescent="0.2">
      <c r="A38" s="816" t="s">
        <v>164</v>
      </c>
      <c r="B38" s="1144" t="s">
        <v>165</v>
      </c>
      <c r="C38" s="707" t="str">
        <f t="shared" si="0"/>
        <v>Broxtowe</v>
      </c>
      <c r="D38" t="s">
        <v>3795</v>
      </c>
    </row>
    <row r="39" spans="1:4" x14ac:dyDescent="0.2">
      <c r="A39" s="816" t="s">
        <v>3906</v>
      </c>
      <c r="B39" s="1144" t="s">
        <v>1316</v>
      </c>
      <c r="C39" s="707" t="str">
        <f t="shared" si="0"/>
        <v>Buckinghamshire</v>
      </c>
      <c r="D39" t="s">
        <v>665</v>
      </c>
    </row>
    <row r="40" spans="1:4" x14ac:dyDescent="0.2">
      <c r="A40" s="816" t="s">
        <v>166</v>
      </c>
      <c r="B40" s="1144" t="s">
        <v>167</v>
      </c>
      <c r="C40" s="707" t="str">
        <f t="shared" si="0"/>
        <v>Burnley</v>
      </c>
      <c r="D40" t="s">
        <v>3795</v>
      </c>
    </row>
    <row r="41" spans="1:4" x14ac:dyDescent="0.2">
      <c r="A41" s="816" t="s">
        <v>168</v>
      </c>
      <c r="B41" s="1144" t="s">
        <v>169</v>
      </c>
      <c r="C41" s="707" t="str">
        <f t="shared" si="0"/>
        <v>Bury</v>
      </c>
      <c r="D41" t="s">
        <v>3797</v>
      </c>
    </row>
    <row r="42" spans="1:4" x14ac:dyDescent="0.2">
      <c r="A42" s="816" t="s">
        <v>170</v>
      </c>
      <c r="B42" s="1144" t="s">
        <v>171</v>
      </c>
      <c r="C42" s="707" t="str">
        <f t="shared" si="0"/>
        <v>Calderdale</v>
      </c>
      <c r="D42" t="s">
        <v>3797</v>
      </c>
    </row>
    <row r="43" spans="1:4" x14ac:dyDescent="0.2">
      <c r="A43" s="816" t="s">
        <v>172</v>
      </c>
      <c r="B43" s="1144" t="s">
        <v>173</v>
      </c>
      <c r="C43" s="707" t="str">
        <f t="shared" si="0"/>
        <v>Cambridge</v>
      </c>
      <c r="D43" t="s">
        <v>3795</v>
      </c>
    </row>
    <row r="44" spans="1:4" x14ac:dyDescent="0.2">
      <c r="A44" s="816" t="s">
        <v>174</v>
      </c>
      <c r="B44" s="1144" t="s">
        <v>175</v>
      </c>
      <c r="C44" s="707" t="str">
        <f t="shared" si="0"/>
        <v>Camden</v>
      </c>
      <c r="D44" t="s">
        <v>3798</v>
      </c>
    </row>
    <row r="45" spans="1:4" x14ac:dyDescent="0.2">
      <c r="A45" s="816" t="s">
        <v>176</v>
      </c>
      <c r="B45" s="1144" t="s">
        <v>177</v>
      </c>
      <c r="C45" s="707" t="str">
        <f t="shared" si="0"/>
        <v>Cannock Chase</v>
      </c>
      <c r="D45" t="s">
        <v>3795</v>
      </c>
    </row>
    <row r="46" spans="1:4" x14ac:dyDescent="0.2">
      <c r="A46" s="816" t="s">
        <v>178</v>
      </c>
      <c r="B46" s="1144" t="s">
        <v>179</v>
      </c>
      <c r="C46" s="707" t="str">
        <f t="shared" si="0"/>
        <v>Canterbury</v>
      </c>
      <c r="D46" t="s">
        <v>3795</v>
      </c>
    </row>
    <row r="47" spans="1:4" x14ac:dyDescent="0.2">
      <c r="A47" s="816" t="s">
        <v>180</v>
      </c>
      <c r="B47" s="1144" t="s">
        <v>181</v>
      </c>
      <c r="C47" s="707" t="str">
        <f t="shared" si="0"/>
        <v>Castle Point</v>
      </c>
      <c r="D47" t="s">
        <v>3795</v>
      </c>
    </row>
    <row r="48" spans="1:4" x14ac:dyDescent="0.2">
      <c r="A48" s="816" t="s">
        <v>182</v>
      </c>
      <c r="B48" s="1144" t="s">
        <v>183</v>
      </c>
      <c r="C48" s="707" t="str">
        <f t="shared" si="0"/>
        <v>Central Bedfordshire UA</v>
      </c>
      <c r="D48" t="s">
        <v>665</v>
      </c>
    </row>
    <row r="49" spans="1:4" x14ac:dyDescent="0.2">
      <c r="A49" s="816" t="s">
        <v>184</v>
      </c>
      <c r="B49" s="1144" t="s">
        <v>185</v>
      </c>
      <c r="C49" s="707" t="str">
        <f t="shared" si="0"/>
        <v>Charnwood</v>
      </c>
      <c r="D49" t="s">
        <v>3795</v>
      </c>
    </row>
    <row r="50" spans="1:4" x14ac:dyDescent="0.2">
      <c r="A50" s="816" t="s">
        <v>186</v>
      </c>
      <c r="B50" s="1144" t="s">
        <v>187</v>
      </c>
      <c r="C50" s="707" t="str">
        <f t="shared" si="0"/>
        <v>Chelmsford</v>
      </c>
      <c r="D50" t="s">
        <v>3795</v>
      </c>
    </row>
    <row r="51" spans="1:4" x14ac:dyDescent="0.2">
      <c r="A51" s="816" t="s">
        <v>188</v>
      </c>
      <c r="B51" s="1144" t="s">
        <v>189</v>
      </c>
      <c r="C51" s="707" t="str">
        <f t="shared" si="0"/>
        <v>Cheltenham</v>
      </c>
      <c r="D51" t="s">
        <v>3795</v>
      </c>
    </row>
    <row r="52" spans="1:4" x14ac:dyDescent="0.2">
      <c r="A52" s="816" t="s">
        <v>190</v>
      </c>
      <c r="B52" s="1144" t="s">
        <v>191</v>
      </c>
      <c r="C52" s="707" t="str">
        <f t="shared" si="0"/>
        <v>Cherwell</v>
      </c>
      <c r="D52" t="s">
        <v>3795</v>
      </c>
    </row>
    <row r="53" spans="1:4" x14ac:dyDescent="0.2">
      <c r="A53" s="816" t="s">
        <v>192</v>
      </c>
      <c r="B53" s="1144" t="s">
        <v>193</v>
      </c>
      <c r="C53" s="707" t="str">
        <f t="shared" si="0"/>
        <v>Cheshire East UA</v>
      </c>
      <c r="D53" t="s">
        <v>665</v>
      </c>
    </row>
    <row r="54" spans="1:4" x14ac:dyDescent="0.2">
      <c r="A54" s="816" t="s">
        <v>826</v>
      </c>
      <c r="B54" s="1144" t="s">
        <v>194</v>
      </c>
      <c r="C54" s="707" t="str">
        <f t="shared" si="0"/>
        <v>Cheshire West and Chester UA</v>
      </c>
      <c r="D54" t="s">
        <v>665</v>
      </c>
    </row>
    <row r="55" spans="1:4" x14ac:dyDescent="0.2">
      <c r="A55" s="816" t="s">
        <v>195</v>
      </c>
      <c r="B55" s="1144" t="s">
        <v>196</v>
      </c>
      <c r="C55" s="707" t="str">
        <f t="shared" si="0"/>
        <v>Chesterfield</v>
      </c>
      <c r="D55" t="s">
        <v>3795</v>
      </c>
    </row>
    <row r="56" spans="1:4" x14ac:dyDescent="0.2">
      <c r="A56" s="816" t="s">
        <v>197</v>
      </c>
      <c r="B56" s="1144" t="s">
        <v>198</v>
      </c>
      <c r="C56" s="707" t="str">
        <f t="shared" si="0"/>
        <v>Chichester</v>
      </c>
      <c r="D56" t="s">
        <v>3795</v>
      </c>
    </row>
    <row r="57" spans="1:4" x14ac:dyDescent="0.2">
      <c r="A57" s="816" t="s">
        <v>199</v>
      </c>
      <c r="B57" s="1144" t="s">
        <v>200</v>
      </c>
      <c r="C57" s="707" t="str">
        <f t="shared" si="0"/>
        <v>Chorley</v>
      </c>
      <c r="D57" t="s">
        <v>3795</v>
      </c>
    </row>
    <row r="58" spans="1:4" x14ac:dyDescent="0.2">
      <c r="A58" s="816" t="s">
        <v>201</v>
      </c>
      <c r="B58" s="1144" t="s">
        <v>202</v>
      </c>
      <c r="C58" s="707" t="str">
        <f t="shared" si="0"/>
        <v>City of London</v>
      </c>
      <c r="D58" t="s">
        <v>3798</v>
      </c>
    </row>
    <row r="59" spans="1:4" x14ac:dyDescent="0.2">
      <c r="A59" s="816" t="s">
        <v>203</v>
      </c>
      <c r="B59" s="1144" t="s">
        <v>204</v>
      </c>
      <c r="C59" s="707" t="str">
        <f t="shared" si="0"/>
        <v>Colchester</v>
      </c>
      <c r="D59" t="s">
        <v>3795</v>
      </c>
    </row>
    <row r="60" spans="1:4" x14ac:dyDescent="0.2">
      <c r="A60" s="816" t="s">
        <v>205</v>
      </c>
      <c r="B60" s="1144" t="s">
        <v>206</v>
      </c>
      <c r="C60" s="707" t="str">
        <f t="shared" si="0"/>
        <v>Cornwall UA</v>
      </c>
      <c r="D60" t="s">
        <v>665</v>
      </c>
    </row>
    <row r="61" spans="1:4" x14ac:dyDescent="0.2">
      <c r="A61" s="816" t="s">
        <v>207</v>
      </c>
      <c r="B61" s="1144" t="s">
        <v>208</v>
      </c>
      <c r="C61" s="707" t="str">
        <f t="shared" si="0"/>
        <v>Cotswold</v>
      </c>
      <c r="D61" t="s">
        <v>3795</v>
      </c>
    </row>
    <row r="62" spans="1:4" x14ac:dyDescent="0.2">
      <c r="A62" s="816" t="s">
        <v>209</v>
      </c>
      <c r="B62" s="1144" t="s">
        <v>210</v>
      </c>
      <c r="C62" s="707" t="str">
        <f t="shared" si="0"/>
        <v>Coventry</v>
      </c>
      <c r="D62" t="s">
        <v>3797</v>
      </c>
    </row>
    <row r="63" spans="1:4" x14ac:dyDescent="0.2">
      <c r="A63" s="816" t="s">
        <v>211</v>
      </c>
      <c r="B63" s="1144" t="s">
        <v>212</v>
      </c>
      <c r="C63" s="707" t="str">
        <f t="shared" si="0"/>
        <v>Crawley</v>
      </c>
      <c r="D63" t="s">
        <v>3795</v>
      </c>
    </row>
    <row r="64" spans="1:4" x14ac:dyDescent="0.2">
      <c r="A64" s="816" t="s">
        <v>213</v>
      </c>
      <c r="B64" s="1144" t="s">
        <v>214</v>
      </c>
      <c r="C64" s="707" t="str">
        <f t="shared" si="0"/>
        <v>Croydon</v>
      </c>
      <c r="D64" t="s">
        <v>3796</v>
      </c>
    </row>
    <row r="65" spans="1:4" x14ac:dyDescent="0.2">
      <c r="A65" s="816" t="s">
        <v>4122</v>
      </c>
      <c r="B65" s="1144" t="s">
        <v>4121</v>
      </c>
      <c r="C65" s="707" t="str">
        <f t="shared" si="0"/>
        <v>Cumberland</v>
      </c>
      <c r="D65" t="s">
        <v>665</v>
      </c>
    </row>
    <row r="66" spans="1:4" x14ac:dyDescent="0.2">
      <c r="A66" s="816" t="s">
        <v>215</v>
      </c>
      <c r="B66" s="1144" t="s">
        <v>216</v>
      </c>
      <c r="C66" s="707" t="str">
        <f t="shared" si="0"/>
        <v>Dacorum</v>
      </c>
      <c r="D66" t="s">
        <v>3795</v>
      </c>
    </row>
    <row r="67" spans="1:4" x14ac:dyDescent="0.2">
      <c r="A67" s="816" t="s">
        <v>823</v>
      </c>
      <c r="B67" s="1144" t="s">
        <v>218</v>
      </c>
      <c r="C67" s="707" t="str">
        <f t="shared" si="0"/>
        <v>Darlington UA</v>
      </c>
      <c r="D67" t="s">
        <v>665</v>
      </c>
    </row>
    <row r="68" spans="1:4" x14ac:dyDescent="0.2">
      <c r="A68" s="816" t="s">
        <v>219</v>
      </c>
      <c r="B68" s="1144" t="s">
        <v>220</v>
      </c>
      <c r="C68" s="707" t="str">
        <f t="shared" ref="C68:C131" si="1">A68</f>
        <v>Dartford</v>
      </c>
      <c r="D68" t="s">
        <v>3795</v>
      </c>
    </row>
    <row r="69" spans="1:4" x14ac:dyDescent="0.2">
      <c r="A69" s="816" t="s">
        <v>822</v>
      </c>
      <c r="B69" s="1144" t="s">
        <v>222</v>
      </c>
      <c r="C69" s="707" t="str">
        <f t="shared" si="1"/>
        <v>Derby UA</v>
      </c>
      <c r="D69" t="s">
        <v>665</v>
      </c>
    </row>
    <row r="70" spans="1:4" x14ac:dyDescent="0.2">
      <c r="A70" s="816" t="s">
        <v>223</v>
      </c>
      <c r="B70" s="1144" t="s">
        <v>224</v>
      </c>
      <c r="C70" s="707" t="str">
        <f t="shared" si="1"/>
        <v>Derbyshire Dales</v>
      </c>
      <c r="D70" t="s">
        <v>3795</v>
      </c>
    </row>
    <row r="71" spans="1:4" x14ac:dyDescent="0.2">
      <c r="A71" s="816" t="s">
        <v>225</v>
      </c>
      <c r="B71" s="1144" t="s">
        <v>226</v>
      </c>
      <c r="C71" s="707" t="str">
        <f t="shared" si="1"/>
        <v>Doncaster</v>
      </c>
      <c r="D71" t="s">
        <v>3797</v>
      </c>
    </row>
    <row r="72" spans="1:4" x14ac:dyDescent="0.2">
      <c r="A72" s="816" t="s">
        <v>1248</v>
      </c>
      <c r="B72" s="1144" t="s">
        <v>1241</v>
      </c>
      <c r="C72" s="707" t="str">
        <f t="shared" si="1"/>
        <v>Dorset Council</v>
      </c>
      <c r="D72" t="s">
        <v>665</v>
      </c>
    </row>
    <row r="73" spans="1:4" x14ac:dyDescent="0.2">
      <c r="A73" s="816" t="s">
        <v>227</v>
      </c>
      <c r="B73" s="1144" t="s">
        <v>228</v>
      </c>
      <c r="C73" s="707" t="str">
        <f t="shared" si="1"/>
        <v>Dover</v>
      </c>
      <c r="D73" t="s">
        <v>3795</v>
      </c>
    </row>
    <row r="74" spans="1:4" x14ac:dyDescent="0.2">
      <c r="A74" s="816" t="s">
        <v>229</v>
      </c>
      <c r="B74" s="1144" t="s">
        <v>230</v>
      </c>
      <c r="C74" s="707" t="str">
        <f t="shared" si="1"/>
        <v>Dudley</v>
      </c>
      <c r="D74" t="s">
        <v>3797</v>
      </c>
    </row>
    <row r="75" spans="1:4" x14ac:dyDescent="0.2">
      <c r="A75" s="816" t="s">
        <v>231</v>
      </c>
      <c r="B75" s="1144" t="s">
        <v>232</v>
      </c>
      <c r="C75" s="707" t="str">
        <f t="shared" si="1"/>
        <v>Durham UA</v>
      </c>
      <c r="D75" t="s">
        <v>665</v>
      </c>
    </row>
    <row r="76" spans="1:4" x14ac:dyDescent="0.2">
      <c r="A76" s="816" t="s">
        <v>233</v>
      </c>
      <c r="B76" s="1144" t="s">
        <v>234</v>
      </c>
      <c r="C76" s="707" t="str">
        <f t="shared" si="1"/>
        <v>Ealing</v>
      </c>
      <c r="D76" t="s">
        <v>3796</v>
      </c>
    </row>
    <row r="77" spans="1:4" x14ac:dyDescent="0.2">
      <c r="A77" s="816" t="s">
        <v>235</v>
      </c>
      <c r="B77" s="1144" t="s">
        <v>236</v>
      </c>
      <c r="C77" s="707" t="str">
        <f t="shared" si="1"/>
        <v>East Cambridgeshire</v>
      </c>
      <c r="D77" t="s">
        <v>3795</v>
      </c>
    </row>
    <row r="78" spans="1:4" x14ac:dyDescent="0.2">
      <c r="A78" s="816" t="s">
        <v>237</v>
      </c>
      <c r="B78" s="1144" t="s">
        <v>238</v>
      </c>
      <c r="C78" s="707" t="str">
        <f t="shared" si="1"/>
        <v>East Devon</v>
      </c>
      <c r="D78" t="s">
        <v>3795</v>
      </c>
    </row>
    <row r="79" spans="1:4" x14ac:dyDescent="0.2">
      <c r="A79" s="816" t="s">
        <v>239</v>
      </c>
      <c r="B79" s="1144" t="s">
        <v>240</v>
      </c>
      <c r="C79" s="707" t="str">
        <f t="shared" si="1"/>
        <v>East Hampshire</v>
      </c>
      <c r="D79" t="s">
        <v>3795</v>
      </c>
    </row>
    <row r="80" spans="1:4" x14ac:dyDescent="0.2">
      <c r="A80" s="816" t="s">
        <v>241</v>
      </c>
      <c r="B80" s="1144" t="s">
        <v>242</v>
      </c>
      <c r="C80" s="707" t="str">
        <f t="shared" si="1"/>
        <v>East Hertfordshire</v>
      </c>
      <c r="D80" t="s">
        <v>3795</v>
      </c>
    </row>
    <row r="81" spans="1:4" x14ac:dyDescent="0.2">
      <c r="A81" s="816" t="s">
        <v>243</v>
      </c>
      <c r="B81" s="1144" t="s">
        <v>244</v>
      </c>
      <c r="C81" s="707" t="str">
        <f t="shared" si="1"/>
        <v>East Lindsey</v>
      </c>
      <c r="D81" t="s">
        <v>3795</v>
      </c>
    </row>
    <row r="82" spans="1:4" x14ac:dyDescent="0.2">
      <c r="A82" s="816" t="s">
        <v>819</v>
      </c>
      <c r="B82" s="1144" t="s">
        <v>246</v>
      </c>
      <c r="C82" s="707" t="str">
        <f t="shared" si="1"/>
        <v>East Riding of Yorkshire UA</v>
      </c>
      <c r="D82" t="s">
        <v>665</v>
      </c>
    </row>
    <row r="83" spans="1:4" x14ac:dyDescent="0.2">
      <c r="A83" s="816" t="s">
        <v>247</v>
      </c>
      <c r="B83" s="1144" t="s">
        <v>248</v>
      </c>
      <c r="C83" s="707" t="str">
        <f t="shared" si="1"/>
        <v>East Staffordshire</v>
      </c>
      <c r="D83" t="s">
        <v>3795</v>
      </c>
    </row>
    <row r="84" spans="1:4" x14ac:dyDescent="0.2">
      <c r="A84" s="816" t="s">
        <v>1249</v>
      </c>
      <c r="B84" s="1144" t="s">
        <v>1242</v>
      </c>
      <c r="C84" s="707" t="str">
        <f t="shared" si="1"/>
        <v>East Suffolk</v>
      </c>
      <c r="D84" t="s">
        <v>3795</v>
      </c>
    </row>
    <row r="85" spans="1:4" x14ac:dyDescent="0.2">
      <c r="A85" s="816" t="s">
        <v>249</v>
      </c>
      <c r="B85" s="1144" t="s">
        <v>250</v>
      </c>
      <c r="C85" s="707" t="str">
        <f t="shared" si="1"/>
        <v>Eastbourne</v>
      </c>
      <c r="D85" t="s">
        <v>3795</v>
      </c>
    </row>
    <row r="86" spans="1:4" x14ac:dyDescent="0.2">
      <c r="A86" s="816" t="s">
        <v>251</v>
      </c>
      <c r="B86" s="1144" t="s">
        <v>252</v>
      </c>
      <c r="C86" s="707" t="str">
        <f t="shared" si="1"/>
        <v>Eastleigh</v>
      </c>
      <c r="D86" t="s">
        <v>3795</v>
      </c>
    </row>
    <row r="87" spans="1:4" x14ac:dyDescent="0.2">
      <c r="A87" s="816" t="s">
        <v>253</v>
      </c>
      <c r="B87" s="1144" t="s">
        <v>254</v>
      </c>
      <c r="C87" s="707" t="str">
        <f t="shared" si="1"/>
        <v>Elmbridge</v>
      </c>
      <c r="D87" t="s">
        <v>3795</v>
      </c>
    </row>
    <row r="88" spans="1:4" x14ac:dyDescent="0.2">
      <c r="A88" s="816" t="s">
        <v>255</v>
      </c>
      <c r="B88" s="1144" t="s">
        <v>256</v>
      </c>
      <c r="C88" s="707" t="str">
        <f t="shared" si="1"/>
        <v>Enfield</v>
      </c>
      <c r="D88" t="s">
        <v>3796</v>
      </c>
    </row>
    <row r="89" spans="1:4" x14ac:dyDescent="0.2">
      <c r="A89" s="816" t="s">
        <v>257</v>
      </c>
      <c r="B89" s="1144" t="s">
        <v>258</v>
      </c>
      <c r="C89" s="707" t="str">
        <f t="shared" si="1"/>
        <v>Epping Forest</v>
      </c>
      <c r="D89" t="s">
        <v>3795</v>
      </c>
    </row>
    <row r="90" spans="1:4" x14ac:dyDescent="0.2">
      <c r="A90" s="816" t="s">
        <v>1016</v>
      </c>
      <c r="B90" s="1144" t="s">
        <v>260</v>
      </c>
      <c r="C90" s="707" t="str">
        <f t="shared" si="1"/>
        <v>Epsom and Ewell</v>
      </c>
      <c r="D90" t="s">
        <v>3795</v>
      </c>
    </row>
    <row r="91" spans="1:4" x14ac:dyDescent="0.2">
      <c r="A91" s="816" t="s">
        <v>261</v>
      </c>
      <c r="B91" s="1144" t="s">
        <v>262</v>
      </c>
      <c r="C91" s="707" t="str">
        <f t="shared" si="1"/>
        <v>Erewash</v>
      </c>
      <c r="D91" t="s">
        <v>3795</v>
      </c>
    </row>
    <row r="92" spans="1:4" x14ac:dyDescent="0.2">
      <c r="A92" s="816" t="s">
        <v>263</v>
      </c>
      <c r="B92" s="1144" t="s">
        <v>264</v>
      </c>
      <c r="C92" s="707" t="str">
        <f t="shared" si="1"/>
        <v>Exeter</v>
      </c>
      <c r="D92" t="s">
        <v>3795</v>
      </c>
    </row>
    <row r="93" spans="1:4" x14ac:dyDescent="0.2">
      <c r="A93" s="816" t="s">
        <v>265</v>
      </c>
      <c r="B93" s="1144" t="s">
        <v>266</v>
      </c>
      <c r="C93" s="707" t="str">
        <f t="shared" si="1"/>
        <v>Fareham</v>
      </c>
      <c r="D93" t="s">
        <v>3795</v>
      </c>
    </row>
    <row r="94" spans="1:4" x14ac:dyDescent="0.2">
      <c r="A94" s="816" t="s">
        <v>267</v>
      </c>
      <c r="B94" s="1144" t="s">
        <v>268</v>
      </c>
      <c r="C94" s="707" t="str">
        <f t="shared" si="1"/>
        <v>Fenland</v>
      </c>
      <c r="D94" t="s">
        <v>3795</v>
      </c>
    </row>
    <row r="95" spans="1:4" x14ac:dyDescent="0.2">
      <c r="A95" s="816" t="s">
        <v>1206</v>
      </c>
      <c r="B95" s="1144" t="s">
        <v>497</v>
      </c>
      <c r="C95" s="707" t="str">
        <f t="shared" si="1"/>
        <v>Folkestone &amp; Hythe</v>
      </c>
      <c r="D95" t="s">
        <v>3795</v>
      </c>
    </row>
    <row r="96" spans="1:4" x14ac:dyDescent="0.2">
      <c r="A96" s="816" t="s">
        <v>269</v>
      </c>
      <c r="B96" s="1144" t="s">
        <v>270</v>
      </c>
      <c r="C96" s="707" t="str">
        <f t="shared" si="1"/>
        <v>Forest of Dean</v>
      </c>
      <c r="D96" t="s">
        <v>3795</v>
      </c>
    </row>
    <row r="97" spans="1:4" x14ac:dyDescent="0.2">
      <c r="A97" s="816" t="s">
        <v>271</v>
      </c>
      <c r="B97" s="1144" t="s">
        <v>272</v>
      </c>
      <c r="C97" s="707" t="str">
        <f t="shared" si="1"/>
        <v>Fylde</v>
      </c>
      <c r="D97" t="s">
        <v>3795</v>
      </c>
    </row>
    <row r="98" spans="1:4" x14ac:dyDescent="0.2">
      <c r="A98" s="816" t="s">
        <v>273</v>
      </c>
      <c r="B98" s="1144" t="s">
        <v>274</v>
      </c>
      <c r="C98" s="707" t="str">
        <f t="shared" si="1"/>
        <v>Gateshead</v>
      </c>
      <c r="D98" t="s">
        <v>3797</v>
      </c>
    </row>
    <row r="99" spans="1:4" x14ac:dyDescent="0.2">
      <c r="A99" s="816" t="s">
        <v>275</v>
      </c>
      <c r="B99" s="1144" t="s">
        <v>276</v>
      </c>
      <c r="C99" s="707" t="str">
        <f t="shared" si="1"/>
        <v>Gedling</v>
      </c>
      <c r="D99" t="s">
        <v>3795</v>
      </c>
    </row>
    <row r="100" spans="1:4" x14ac:dyDescent="0.2">
      <c r="A100" s="816" t="s">
        <v>277</v>
      </c>
      <c r="B100" s="1144" t="s">
        <v>278</v>
      </c>
      <c r="C100" s="707" t="str">
        <f t="shared" si="1"/>
        <v>Gloucester</v>
      </c>
      <c r="D100" t="s">
        <v>3795</v>
      </c>
    </row>
    <row r="101" spans="1:4" x14ac:dyDescent="0.2">
      <c r="A101" s="816" t="s">
        <v>279</v>
      </c>
      <c r="B101" s="1144" t="s">
        <v>280</v>
      </c>
      <c r="C101" s="707" t="str">
        <f t="shared" si="1"/>
        <v>Gosport</v>
      </c>
      <c r="D101" t="s">
        <v>3795</v>
      </c>
    </row>
    <row r="102" spans="1:4" x14ac:dyDescent="0.2">
      <c r="A102" s="816" t="s">
        <v>281</v>
      </c>
      <c r="B102" s="1144" t="s">
        <v>282</v>
      </c>
      <c r="C102" s="707" t="str">
        <f t="shared" si="1"/>
        <v>Gravesham</v>
      </c>
      <c r="D102" t="s">
        <v>3795</v>
      </c>
    </row>
    <row r="103" spans="1:4" x14ac:dyDescent="0.2">
      <c r="A103" s="816" t="s">
        <v>283</v>
      </c>
      <c r="B103" s="1144" t="s">
        <v>284</v>
      </c>
      <c r="C103" s="707" t="str">
        <f t="shared" si="1"/>
        <v>Great Yarmouth</v>
      </c>
      <c r="D103" t="s">
        <v>3795</v>
      </c>
    </row>
    <row r="104" spans="1:4" x14ac:dyDescent="0.2">
      <c r="A104" s="816" t="s">
        <v>285</v>
      </c>
      <c r="B104" s="1144" t="s">
        <v>286</v>
      </c>
      <c r="C104" s="707" t="str">
        <f t="shared" si="1"/>
        <v>Greenwich</v>
      </c>
      <c r="D104" t="s">
        <v>3798</v>
      </c>
    </row>
    <row r="105" spans="1:4" x14ac:dyDescent="0.2">
      <c r="A105" s="816" t="s">
        <v>287</v>
      </c>
      <c r="B105" s="1144" t="s">
        <v>288</v>
      </c>
      <c r="C105" s="707" t="str">
        <f t="shared" si="1"/>
        <v>Guildford</v>
      </c>
      <c r="D105" t="s">
        <v>3795</v>
      </c>
    </row>
    <row r="106" spans="1:4" x14ac:dyDescent="0.2">
      <c r="A106" s="816" t="s">
        <v>289</v>
      </c>
      <c r="B106" s="1144" t="s">
        <v>290</v>
      </c>
      <c r="C106" s="707" t="str">
        <f t="shared" si="1"/>
        <v>Hackney</v>
      </c>
      <c r="D106" t="s">
        <v>3798</v>
      </c>
    </row>
    <row r="107" spans="1:4" x14ac:dyDescent="0.2">
      <c r="A107" s="816" t="s">
        <v>818</v>
      </c>
      <c r="B107" s="1144" t="s">
        <v>292</v>
      </c>
      <c r="C107" s="707" t="str">
        <f t="shared" si="1"/>
        <v>Halton UA</v>
      </c>
      <c r="D107" t="s">
        <v>665</v>
      </c>
    </row>
    <row r="108" spans="1:4" x14ac:dyDescent="0.2">
      <c r="A108" s="816" t="s">
        <v>293</v>
      </c>
      <c r="B108" s="1144" t="s">
        <v>294</v>
      </c>
      <c r="C108" s="707" t="str">
        <f t="shared" si="1"/>
        <v>Hammersmith and Fulham</v>
      </c>
      <c r="D108" t="s">
        <v>3798</v>
      </c>
    </row>
    <row r="109" spans="1:4" x14ac:dyDescent="0.2">
      <c r="A109" s="816" t="s">
        <v>295</v>
      </c>
      <c r="B109" s="1144" t="s">
        <v>296</v>
      </c>
      <c r="C109" s="707" t="str">
        <f t="shared" si="1"/>
        <v>Harborough</v>
      </c>
      <c r="D109" t="s">
        <v>3795</v>
      </c>
    </row>
    <row r="110" spans="1:4" x14ac:dyDescent="0.2">
      <c r="A110" s="816" t="s">
        <v>297</v>
      </c>
      <c r="B110" s="1144" t="s">
        <v>298</v>
      </c>
      <c r="C110" s="707" t="str">
        <f t="shared" si="1"/>
        <v>Haringey</v>
      </c>
      <c r="D110" t="s">
        <v>3796</v>
      </c>
    </row>
    <row r="111" spans="1:4" x14ac:dyDescent="0.2">
      <c r="A111" s="816" t="s">
        <v>299</v>
      </c>
      <c r="B111" s="1144" t="s">
        <v>300</v>
      </c>
      <c r="C111" s="707" t="str">
        <f t="shared" si="1"/>
        <v>Harlow</v>
      </c>
      <c r="D111" t="s">
        <v>3795</v>
      </c>
    </row>
    <row r="112" spans="1:4" x14ac:dyDescent="0.2">
      <c r="A112" s="816" t="s">
        <v>301</v>
      </c>
      <c r="B112" s="1144" t="s">
        <v>302</v>
      </c>
      <c r="C112" s="707" t="str">
        <f t="shared" si="1"/>
        <v>Harrow</v>
      </c>
      <c r="D112" t="s">
        <v>3796</v>
      </c>
    </row>
    <row r="113" spans="1:4" x14ac:dyDescent="0.2">
      <c r="A113" s="816" t="s">
        <v>303</v>
      </c>
      <c r="B113" s="1144" t="s">
        <v>304</v>
      </c>
      <c r="C113" s="707" t="str">
        <f t="shared" si="1"/>
        <v>Hart</v>
      </c>
      <c r="D113" t="s">
        <v>3795</v>
      </c>
    </row>
    <row r="114" spans="1:4" x14ac:dyDescent="0.2">
      <c r="A114" s="816" t="s">
        <v>816</v>
      </c>
      <c r="B114" s="1144" t="s">
        <v>306</v>
      </c>
      <c r="C114" s="707" t="str">
        <f t="shared" si="1"/>
        <v>Hartlepool UA</v>
      </c>
      <c r="D114" t="s">
        <v>665</v>
      </c>
    </row>
    <row r="115" spans="1:4" x14ac:dyDescent="0.2">
      <c r="A115" s="816" t="s">
        <v>307</v>
      </c>
      <c r="B115" s="1144" t="s">
        <v>308</v>
      </c>
      <c r="C115" s="707" t="str">
        <f t="shared" si="1"/>
        <v>Hastings</v>
      </c>
      <c r="D115" t="s">
        <v>3795</v>
      </c>
    </row>
    <row r="116" spans="1:4" x14ac:dyDescent="0.2">
      <c r="A116" s="816" t="s">
        <v>309</v>
      </c>
      <c r="B116" s="1144" t="s">
        <v>310</v>
      </c>
      <c r="C116" s="707" t="str">
        <f t="shared" si="1"/>
        <v>Havant</v>
      </c>
      <c r="D116" t="s">
        <v>3795</v>
      </c>
    </row>
    <row r="117" spans="1:4" x14ac:dyDescent="0.2">
      <c r="A117" s="816" t="s">
        <v>311</v>
      </c>
      <c r="B117" s="1144" t="s">
        <v>312</v>
      </c>
      <c r="C117" s="707" t="str">
        <f t="shared" si="1"/>
        <v>Havering</v>
      </c>
      <c r="D117" t="s">
        <v>3796</v>
      </c>
    </row>
    <row r="118" spans="1:4" x14ac:dyDescent="0.2">
      <c r="A118" s="816" t="s">
        <v>815</v>
      </c>
      <c r="B118" s="1144" t="s">
        <v>314</v>
      </c>
      <c r="C118" s="707" t="str">
        <f t="shared" si="1"/>
        <v>Herefordshire UA</v>
      </c>
      <c r="D118" t="s">
        <v>665</v>
      </c>
    </row>
    <row r="119" spans="1:4" x14ac:dyDescent="0.2">
      <c r="A119" s="816" t="s">
        <v>315</v>
      </c>
      <c r="B119" s="1144" t="s">
        <v>316</v>
      </c>
      <c r="C119" s="707" t="str">
        <f t="shared" si="1"/>
        <v>Hertsmere</v>
      </c>
      <c r="D119" t="s">
        <v>3795</v>
      </c>
    </row>
    <row r="120" spans="1:4" x14ac:dyDescent="0.2">
      <c r="A120" s="816" t="s">
        <v>317</v>
      </c>
      <c r="B120" s="1144" t="s">
        <v>318</v>
      </c>
      <c r="C120" s="707" t="str">
        <f t="shared" si="1"/>
        <v>High Peak</v>
      </c>
      <c r="D120" t="s">
        <v>3795</v>
      </c>
    </row>
    <row r="121" spans="1:4" x14ac:dyDescent="0.2">
      <c r="A121" s="816" t="s">
        <v>319</v>
      </c>
      <c r="B121" s="1144" t="s">
        <v>320</v>
      </c>
      <c r="C121" s="707" t="str">
        <f t="shared" si="1"/>
        <v>Hillingdon</v>
      </c>
      <c r="D121" t="s">
        <v>3796</v>
      </c>
    </row>
    <row r="122" spans="1:4" x14ac:dyDescent="0.2">
      <c r="A122" s="816" t="s">
        <v>321</v>
      </c>
      <c r="B122" s="1144" t="s">
        <v>322</v>
      </c>
      <c r="C122" s="707" t="str">
        <f t="shared" si="1"/>
        <v>Hinckley and Bosworth</v>
      </c>
      <c r="D122" t="s">
        <v>3795</v>
      </c>
    </row>
    <row r="123" spans="1:4" x14ac:dyDescent="0.2">
      <c r="A123" s="816" t="s">
        <v>323</v>
      </c>
      <c r="B123" s="1144" t="s">
        <v>324</v>
      </c>
      <c r="C123" s="707" t="str">
        <f t="shared" si="1"/>
        <v>Horsham</v>
      </c>
      <c r="D123" t="s">
        <v>3795</v>
      </c>
    </row>
    <row r="124" spans="1:4" x14ac:dyDescent="0.2">
      <c r="A124" s="816" t="s">
        <v>325</v>
      </c>
      <c r="B124" s="1144" t="s">
        <v>326</v>
      </c>
      <c r="C124" s="707" t="str">
        <f t="shared" si="1"/>
        <v>Hounslow</v>
      </c>
      <c r="D124" t="s">
        <v>3796</v>
      </c>
    </row>
    <row r="125" spans="1:4" x14ac:dyDescent="0.2">
      <c r="A125" s="816" t="s">
        <v>327</v>
      </c>
      <c r="B125" s="1144" t="s">
        <v>328</v>
      </c>
      <c r="C125" s="707" t="str">
        <f t="shared" si="1"/>
        <v>Huntingdonshire</v>
      </c>
      <c r="D125" t="s">
        <v>3795</v>
      </c>
    </row>
    <row r="126" spans="1:4" x14ac:dyDescent="0.2">
      <c r="A126" s="816" t="s">
        <v>329</v>
      </c>
      <c r="B126" s="1144" t="s">
        <v>330</v>
      </c>
      <c r="C126" s="707" t="str">
        <f t="shared" si="1"/>
        <v>Hyndburn</v>
      </c>
      <c r="D126" t="s">
        <v>3795</v>
      </c>
    </row>
    <row r="127" spans="1:4" x14ac:dyDescent="0.2">
      <c r="A127" s="816" t="s">
        <v>331</v>
      </c>
      <c r="B127" s="1144" t="s">
        <v>332</v>
      </c>
      <c r="C127" s="707" t="str">
        <f t="shared" si="1"/>
        <v>Ipswich</v>
      </c>
      <c r="D127" t="s">
        <v>3795</v>
      </c>
    </row>
    <row r="128" spans="1:4" x14ac:dyDescent="0.2">
      <c r="A128" s="816" t="s">
        <v>1193</v>
      </c>
      <c r="B128" s="1144" t="s">
        <v>333</v>
      </c>
      <c r="C128" s="707" t="str">
        <f t="shared" si="1"/>
        <v>Isle of Wight UA</v>
      </c>
      <c r="D128" t="s">
        <v>665</v>
      </c>
    </row>
    <row r="129" spans="1:4" x14ac:dyDescent="0.2">
      <c r="A129" s="816" t="s">
        <v>1250</v>
      </c>
      <c r="B129" s="1144" t="s">
        <v>335</v>
      </c>
      <c r="C129" s="707" t="str">
        <f t="shared" si="1"/>
        <v>Isles of Scilly UA</v>
      </c>
      <c r="D129" t="s">
        <v>665</v>
      </c>
    </row>
    <row r="130" spans="1:4" x14ac:dyDescent="0.2">
      <c r="A130" s="816" t="s">
        <v>336</v>
      </c>
      <c r="B130" s="1144" t="s">
        <v>337</v>
      </c>
      <c r="C130" s="707" t="str">
        <f t="shared" si="1"/>
        <v>Islington</v>
      </c>
      <c r="D130" t="s">
        <v>3798</v>
      </c>
    </row>
    <row r="131" spans="1:4" x14ac:dyDescent="0.2">
      <c r="A131" s="816" t="s">
        <v>338</v>
      </c>
      <c r="B131" s="1144" t="s">
        <v>339</v>
      </c>
      <c r="C131" s="707" t="str">
        <f t="shared" si="1"/>
        <v>Kensington and Chelsea</v>
      </c>
      <c r="D131" t="s">
        <v>3798</v>
      </c>
    </row>
    <row r="132" spans="1:4" x14ac:dyDescent="0.2">
      <c r="A132" s="816" t="s">
        <v>1251</v>
      </c>
      <c r="B132" s="1144" t="s">
        <v>340</v>
      </c>
      <c r="C132" s="707" t="str">
        <f t="shared" ref="C132:C195" si="2">A132</f>
        <v>King’s Lynn and West Norfolk</v>
      </c>
      <c r="D132" t="s">
        <v>3795</v>
      </c>
    </row>
    <row r="133" spans="1:4" x14ac:dyDescent="0.2">
      <c r="A133" s="816" t="s">
        <v>1194</v>
      </c>
      <c r="B133" s="1144" t="s">
        <v>342</v>
      </c>
      <c r="C133" s="707" t="str">
        <f t="shared" si="2"/>
        <v>Kingston upon Hull UA</v>
      </c>
      <c r="D133" t="s">
        <v>665</v>
      </c>
    </row>
    <row r="134" spans="1:4" x14ac:dyDescent="0.2">
      <c r="A134" s="816" t="s">
        <v>343</v>
      </c>
      <c r="B134" s="1144" t="s">
        <v>344</v>
      </c>
      <c r="C134" s="707" t="str">
        <f t="shared" si="2"/>
        <v>Kingston upon Thames</v>
      </c>
      <c r="D134" t="s">
        <v>3796</v>
      </c>
    </row>
    <row r="135" spans="1:4" x14ac:dyDescent="0.2">
      <c r="A135" s="816" t="s">
        <v>345</v>
      </c>
      <c r="B135" s="1144" t="s">
        <v>346</v>
      </c>
      <c r="C135" s="707" t="str">
        <f t="shared" si="2"/>
        <v>Kirklees</v>
      </c>
      <c r="D135" t="s">
        <v>3797</v>
      </c>
    </row>
    <row r="136" spans="1:4" x14ac:dyDescent="0.2">
      <c r="A136" s="816" t="s">
        <v>347</v>
      </c>
      <c r="B136" s="1144" t="s">
        <v>348</v>
      </c>
      <c r="C136" s="707" t="str">
        <f t="shared" si="2"/>
        <v>Knowsley</v>
      </c>
      <c r="D136" t="s">
        <v>3797</v>
      </c>
    </row>
    <row r="137" spans="1:4" x14ac:dyDescent="0.2">
      <c r="A137" s="816" t="s">
        <v>349</v>
      </c>
      <c r="B137" s="1144" t="s">
        <v>350</v>
      </c>
      <c r="C137" s="707" t="str">
        <f t="shared" si="2"/>
        <v>Lambeth</v>
      </c>
      <c r="D137" t="s">
        <v>3798</v>
      </c>
    </row>
    <row r="138" spans="1:4" x14ac:dyDescent="0.2">
      <c r="A138" s="816" t="s">
        <v>351</v>
      </c>
      <c r="B138" s="1144" t="s">
        <v>352</v>
      </c>
      <c r="C138" s="707" t="str">
        <f t="shared" si="2"/>
        <v>Lancaster</v>
      </c>
      <c r="D138" t="s">
        <v>3795</v>
      </c>
    </row>
    <row r="139" spans="1:4" x14ac:dyDescent="0.2">
      <c r="A139" s="816" t="s">
        <v>353</v>
      </c>
      <c r="B139" s="1144" t="s">
        <v>354</v>
      </c>
      <c r="C139" s="707" t="str">
        <f t="shared" si="2"/>
        <v>Leeds</v>
      </c>
      <c r="D139" t="s">
        <v>3797</v>
      </c>
    </row>
    <row r="140" spans="1:4" x14ac:dyDescent="0.2">
      <c r="A140" s="816" t="s">
        <v>808</v>
      </c>
      <c r="B140" s="1144" t="s">
        <v>356</v>
      </c>
      <c r="C140" s="707" t="str">
        <f t="shared" si="2"/>
        <v>Leicester UA</v>
      </c>
      <c r="D140" t="s">
        <v>665</v>
      </c>
    </row>
    <row r="141" spans="1:4" x14ac:dyDescent="0.2">
      <c r="A141" s="816" t="s">
        <v>357</v>
      </c>
      <c r="B141" s="1144" t="s">
        <v>358</v>
      </c>
      <c r="C141" s="707" t="str">
        <f t="shared" si="2"/>
        <v>Lewes</v>
      </c>
      <c r="D141" t="s">
        <v>3795</v>
      </c>
    </row>
    <row r="142" spans="1:4" x14ac:dyDescent="0.2">
      <c r="A142" s="816" t="s">
        <v>359</v>
      </c>
      <c r="B142" s="1144" t="s">
        <v>360</v>
      </c>
      <c r="C142" s="707" t="str">
        <f t="shared" si="2"/>
        <v>Lewisham</v>
      </c>
      <c r="D142" t="s">
        <v>3798</v>
      </c>
    </row>
    <row r="143" spans="1:4" x14ac:dyDescent="0.2">
      <c r="A143" s="816" t="s">
        <v>361</v>
      </c>
      <c r="B143" s="1144" t="s">
        <v>362</v>
      </c>
      <c r="C143" s="707" t="str">
        <f t="shared" si="2"/>
        <v>Lichfield</v>
      </c>
      <c r="D143" t="s">
        <v>3795</v>
      </c>
    </row>
    <row r="144" spans="1:4" x14ac:dyDescent="0.2">
      <c r="A144" s="816" t="s">
        <v>363</v>
      </c>
      <c r="B144" s="1144" t="s">
        <v>364</v>
      </c>
      <c r="C144" s="707" t="str">
        <f t="shared" si="2"/>
        <v>Lincoln</v>
      </c>
      <c r="D144" t="s">
        <v>3795</v>
      </c>
    </row>
    <row r="145" spans="1:4" x14ac:dyDescent="0.2">
      <c r="A145" s="816" t="s">
        <v>365</v>
      </c>
      <c r="B145" s="1144" t="s">
        <v>366</v>
      </c>
      <c r="C145" s="707" t="str">
        <f t="shared" si="2"/>
        <v>Liverpool</v>
      </c>
      <c r="D145" t="s">
        <v>3797</v>
      </c>
    </row>
    <row r="146" spans="1:4" x14ac:dyDescent="0.2">
      <c r="A146" s="816" t="s">
        <v>807</v>
      </c>
      <c r="B146" s="1144" t="s">
        <v>368</v>
      </c>
      <c r="C146" s="707" t="str">
        <f t="shared" si="2"/>
        <v>Luton UA</v>
      </c>
      <c r="D146" t="s">
        <v>665</v>
      </c>
    </row>
    <row r="147" spans="1:4" x14ac:dyDescent="0.2">
      <c r="A147" s="816" t="s">
        <v>369</v>
      </c>
      <c r="B147" s="1144" t="s">
        <v>370</v>
      </c>
      <c r="C147" s="707" t="str">
        <f t="shared" si="2"/>
        <v>Maidstone</v>
      </c>
      <c r="D147" t="s">
        <v>3795</v>
      </c>
    </row>
    <row r="148" spans="1:4" x14ac:dyDescent="0.2">
      <c r="A148" s="816" t="s">
        <v>371</v>
      </c>
      <c r="B148" s="1144" t="s">
        <v>372</v>
      </c>
      <c r="C148" s="707" t="str">
        <f t="shared" si="2"/>
        <v>Maldon</v>
      </c>
      <c r="D148" t="s">
        <v>3795</v>
      </c>
    </row>
    <row r="149" spans="1:4" x14ac:dyDescent="0.2">
      <c r="A149" s="816" t="s">
        <v>373</v>
      </c>
      <c r="B149" s="1144" t="s">
        <v>374</v>
      </c>
      <c r="C149" s="707" t="str">
        <f t="shared" si="2"/>
        <v>Malvern Hills</v>
      </c>
      <c r="D149" t="s">
        <v>3795</v>
      </c>
    </row>
    <row r="150" spans="1:4" x14ac:dyDescent="0.2">
      <c r="A150" s="816" t="s">
        <v>375</v>
      </c>
      <c r="B150" s="1144" t="s">
        <v>376</v>
      </c>
      <c r="C150" s="707" t="str">
        <f t="shared" si="2"/>
        <v>Manchester</v>
      </c>
      <c r="D150" t="s">
        <v>3797</v>
      </c>
    </row>
    <row r="151" spans="1:4" x14ac:dyDescent="0.2">
      <c r="A151" s="816" t="s">
        <v>377</v>
      </c>
      <c r="B151" s="1144" t="s">
        <v>378</v>
      </c>
      <c r="C151" s="707" t="str">
        <f t="shared" si="2"/>
        <v>Mansfield</v>
      </c>
      <c r="D151" t="s">
        <v>3795</v>
      </c>
    </row>
    <row r="152" spans="1:4" x14ac:dyDescent="0.2">
      <c r="A152" s="816" t="s">
        <v>804</v>
      </c>
      <c r="B152" s="1144" t="s">
        <v>380</v>
      </c>
      <c r="C152" s="707" t="str">
        <f t="shared" si="2"/>
        <v>Medway UA</v>
      </c>
      <c r="D152" t="s">
        <v>665</v>
      </c>
    </row>
    <row r="153" spans="1:4" x14ac:dyDescent="0.2">
      <c r="A153" s="816" t="s">
        <v>381</v>
      </c>
      <c r="B153" s="1144" t="s">
        <v>382</v>
      </c>
      <c r="C153" s="707" t="str">
        <f t="shared" si="2"/>
        <v>Melton</v>
      </c>
      <c r="D153" t="s">
        <v>3795</v>
      </c>
    </row>
    <row r="154" spans="1:4" x14ac:dyDescent="0.2">
      <c r="A154" s="816" t="s">
        <v>383</v>
      </c>
      <c r="B154" s="1144" t="s">
        <v>384</v>
      </c>
      <c r="C154" s="707" t="str">
        <f t="shared" si="2"/>
        <v>Merton</v>
      </c>
      <c r="D154" t="s">
        <v>3796</v>
      </c>
    </row>
    <row r="155" spans="1:4" x14ac:dyDescent="0.2">
      <c r="A155" s="816" t="s">
        <v>385</v>
      </c>
      <c r="B155" s="1144" t="s">
        <v>386</v>
      </c>
      <c r="C155" s="707" t="str">
        <f t="shared" si="2"/>
        <v>Mid Devon</v>
      </c>
      <c r="D155" t="s">
        <v>3795</v>
      </c>
    </row>
    <row r="156" spans="1:4" x14ac:dyDescent="0.2">
      <c r="A156" s="816" t="s">
        <v>387</v>
      </c>
      <c r="B156" s="1144" t="s">
        <v>388</v>
      </c>
      <c r="C156" s="707" t="str">
        <f t="shared" si="2"/>
        <v>Mid Suffolk</v>
      </c>
      <c r="D156" t="s">
        <v>3795</v>
      </c>
    </row>
    <row r="157" spans="1:4" x14ac:dyDescent="0.2">
      <c r="A157" s="816" t="s">
        <v>389</v>
      </c>
      <c r="B157" s="1144" t="s">
        <v>390</v>
      </c>
      <c r="C157" s="707" t="str">
        <f t="shared" si="2"/>
        <v>Mid Sussex</v>
      </c>
      <c r="D157" t="s">
        <v>3795</v>
      </c>
    </row>
    <row r="158" spans="1:4" x14ac:dyDescent="0.2">
      <c r="A158" s="816" t="s">
        <v>803</v>
      </c>
      <c r="B158" s="1144" t="s">
        <v>392</v>
      </c>
      <c r="C158" s="707" t="str">
        <f t="shared" si="2"/>
        <v>Middlesbrough UA</v>
      </c>
      <c r="D158" t="s">
        <v>665</v>
      </c>
    </row>
    <row r="159" spans="1:4" x14ac:dyDescent="0.2">
      <c r="A159" s="816" t="s">
        <v>802</v>
      </c>
      <c r="B159" s="1144" t="s">
        <v>394</v>
      </c>
      <c r="C159" s="707" t="str">
        <f t="shared" si="2"/>
        <v>Milton Keynes UA</v>
      </c>
      <c r="D159" t="s">
        <v>665</v>
      </c>
    </row>
    <row r="160" spans="1:4" x14ac:dyDescent="0.2">
      <c r="A160" s="816" t="s">
        <v>395</v>
      </c>
      <c r="B160" s="1144" t="s">
        <v>396</v>
      </c>
      <c r="C160" s="707" t="str">
        <f t="shared" si="2"/>
        <v>Mole Valley</v>
      </c>
      <c r="D160" t="s">
        <v>3795</v>
      </c>
    </row>
    <row r="161" spans="1:13" x14ac:dyDescent="0.2">
      <c r="A161" s="816" t="s">
        <v>397</v>
      </c>
      <c r="B161" s="1144" t="s">
        <v>398</v>
      </c>
      <c r="C161" s="707" t="str">
        <f t="shared" si="2"/>
        <v>New Forest</v>
      </c>
      <c r="D161" t="s">
        <v>3795</v>
      </c>
    </row>
    <row r="162" spans="1:13" x14ac:dyDescent="0.2">
      <c r="A162" s="816" t="s">
        <v>399</v>
      </c>
      <c r="B162" s="1144" t="s">
        <v>400</v>
      </c>
      <c r="C162" s="707" t="str">
        <f t="shared" si="2"/>
        <v>Newark and Sherwood</v>
      </c>
      <c r="D162" t="s">
        <v>3795</v>
      </c>
    </row>
    <row r="163" spans="1:13" x14ac:dyDescent="0.2">
      <c r="A163" s="816" t="s">
        <v>976</v>
      </c>
      <c r="B163" s="1144" t="s">
        <v>402</v>
      </c>
      <c r="C163" s="707" t="str">
        <f t="shared" si="2"/>
        <v>Newcastle upon Tyne</v>
      </c>
      <c r="D163" t="s">
        <v>3797</v>
      </c>
    </row>
    <row r="164" spans="1:13" x14ac:dyDescent="0.2">
      <c r="A164" s="816" t="s">
        <v>403</v>
      </c>
      <c r="B164" s="1144" t="s">
        <v>404</v>
      </c>
      <c r="C164" s="707" t="str">
        <f t="shared" si="2"/>
        <v>Newcastle-under-Lyme</v>
      </c>
      <c r="D164" t="s">
        <v>3795</v>
      </c>
    </row>
    <row r="165" spans="1:13" x14ac:dyDescent="0.2">
      <c r="A165" s="816" t="s">
        <v>405</v>
      </c>
      <c r="B165" s="1144" t="s">
        <v>406</v>
      </c>
      <c r="C165" s="707" t="str">
        <f t="shared" si="2"/>
        <v>Newham</v>
      </c>
      <c r="D165" t="s">
        <v>3796</v>
      </c>
    </row>
    <row r="166" spans="1:13" x14ac:dyDescent="0.2">
      <c r="A166" s="816" t="s">
        <v>407</v>
      </c>
      <c r="B166" s="1144" t="s">
        <v>408</v>
      </c>
      <c r="C166" s="707" t="str">
        <f t="shared" si="2"/>
        <v>North Devon</v>
      </c>
      <c r="D166" t="s">
        <v>3795</v>
      </c>
    </row>
    <row r="167" spans="1:13" x14ac:dyDescent="0.2">
      <c r="A167" s="816" t="s">
        <v>409</v>
      </c>
      <c r="B167" s="1144" t="s">
        <v>410</v>
      </c>
      <c r="C167" s="707" t="str">
        <f t="shared" si="2"/>
        <v>North East Derbyshire</v>
      </c>
      <c r="D167" t="s">
        <v>3795</v>
      </c>
    </row>
    <row r="168" spans="1:13" x14ac:dyDescent="0.2">
      <c r="A168" s="816" t="s">
        <v>800</v>
      </c>
      <c r="B168" s="1144" t="s">
        <v>412</v>
      </c>
      <c r="C168" s="707" t="str">
        <f t="shared" si="2"/>
        <v>North East Lincolnshire UA</v>
      </c>
      <c r="D168" t="s">
        <v>665</v>
      </c>
    </row>
    <row r="169" spans="1:13" x14ac:dyDescent="0.2">
      <c r="A169" s="816" t="s">
        <v>413</v>
      </c>
      <c r="B169" s="1144" t="s">
        <v>414</v>
      </c>
      <c r="C169" s="707" t="str">
        <f t="shared" si="2"/>
        <v>North Hertfordshire</v>
      </c>
      <c r="D169" t="s">
        <v>3795</v>
      </c>
    </row>
    <row r="170" spans="1:13" x14ac:dyDescent="0.2">
      <c r="A170" s="816" t="s">
        <v>415</v>
      </c>
      <c r="B170" s="1144" t="s">
        <v>416</v>
      </c>
      <c r="C170" s="707" t="str">
        <f t="shared" si="2"/>
        <v>North Kesteven</v>
      </c>
      <c r="D170" t="s">
        <v>3795</v>
      </c>
    </row>
    <row r="171" spans="1:13" x14ac:dyDescent="0.2">
      <c r="A171" s="816" t="s">
        <v>799</v>
      </c>
      <c r="B171" s="1144" t="s">
        <v>418</v>
      </c>
      <c r="C171" s="707" t="str">
        <f t="shared" si="2"/>
        <v>North Lincolnshire UA</v>
      </c>
      <c r="D171" t="s">
        <v>665</v>
      </c>
    </row>
    <row r="172" spans="1:13" x14ac:dyDescent="0.2">
      <c r="A172" s="816" t="s">
        <v>419</v>
      </c>
      <c r="B172" s="1144" t="s">
        <v>420</v>
      </c>
      <c r="C172" s="707" t="str">
        <f t="shared" si="2"/>
        <v>North Norfolk</v>
      </c>
      <c r="D172" t="s">
        <v>3795</v>
      </c>
    </row>
    <row r="173" spans="1:13" x14ac:dyDescent="0.2">
      <c r="A173" s="816" t="s">
        <v>3820</v>
      </c>
      <c r="B173" s="1144" t="s">
        <v>3821</v>
      </c>
      <c r="C173" s="707" t="str">
        <f t="shared" si="2"/>
        <v>North Northamptonshire</v>
      </c>
      <c r="D173" t="s">
        <v>665</v>
      </c>
    </row>
    <row r="174" spans="1:13" x14ac:dyDescent="0.2">
      <c r="A174" s="816" t="s">
        <v>796</v>
      </c>
      <c r="B174" s="1144" t="s">
        <v>422</v>
      </c>
      <c r="C174" s="707" t="str">
        <f t="shared" si="2"/>
        <v>North Somerset UA</v>
      </c>
      <c r="D174" t="s">
        <v>665</v>
      </c>
      <c r="M174" s="194" t="s">
        <v>908</v>
      </c>
    </row>
    <row r="175" spans="1:13" x14ac:dyDescent="0.2">
      <c r="A175" s="816" t="s">
        <v>423</v>
      </c>
      <c r="B175" s="1144" t="s">
        <v>424</v>
      </c>
      <c r="C175" s="707" t="str">
        <f t="shared" si="2"/>
        <v>North Tyneside</v>
      </c>
      <c r="D175" t="s">
        <v>3797</v>
      </c>
    </row>
    <row r="176" spans="1:13" x14ac:dyDescent="0.2">
      <c r="A176" s="816" t="s">
        <v>425</v>
      </c>
      <c r="B176" s="1144" t="s">
        <v>426</v>
      </c>
      <c r="C176" s="707" t="str">
        <f t="shared" si="2"/>
        <v>North Warwickshire</v>
      </c>
      <c r="D176" t="s">
        <v>3795</v>
      </c>
    </row>
    <row r="177" spans="1:4" x14ac:dyDescent="0.2">
      <c r="A177" s="816" t="s">
        <v>427</v>
      </c>
      <c r="B177" s="1144" t="s">
        <v>428</v>
      </c>
      <c r="C177" s="707" t="str">
        <f t="shared" si="2"/>
        <v>North West Leicestershire</v>
      </c>
      <c r="D177" t="s">
        <v>3795</v>
      </c>
    </row>
    <row r="178" spans="1:4" x14ac:dyDescent="0.2">
      <c r="A178" s="816" t="s">
        <v>777</v>
      </c>
      <c r="B178" s="1144" t="s">
        <v>4125</v>
      </c>
      <c r="C178" s="707" t="str">
        <f t="shared" si="2"/>
        <v>North Yorkshire</v>
      </c>
      <c r="D178" t="s">
        <v>665</v>
      </c>
    </row>
    <row r="179" spans="1:4" x14ac:dyDescent="0.2">
      <c r="A179" s="816" t="s">
        <v>429</v>
      </c>
      <c r="B179" s="1144" t="s">
        <v>430</v>
      </c>
      <c r="C179" s="707" t="str">
        <f t="shared" si="2"/>
        <v>Northumberland UA</v>
      </c>
      <c r="D179" t="s">
        <v>665</v>
      </c>
    </row>
    <row r="180" spans="1:4" x14ac:dyDescent="0.2">
      <c r="A180" s="816" t="s">
        <v>431</v>
      </c>
      <c r="B180" s="785" t="s">
        <v>432</v>
      </c>
      <c r="C180" s="707" t="str">
        <f t="shared" si="2"/>
        <v>Norwich</v>
      </c>
      <c r="D180" t="s">
        <v>3795</v>
      </c>
    </row>
    <row r="181" spans="1:4" x14ac:dyDescent="0.2">
      <c r="A181" s="816" t="s">
        <v>795</v>
      </c>
      <c r="B181" s="785" t="s">
        <v>434</v>
      </c>
      <c r="C181" s="707" t="str">
        <f t="shared" si="2"/>
        <v>Nottingham UA</v>
      </c>
      <c r="D181" t="s">
        <v>665</v>
      </c>
    </row>
    <row r="182" spans="1:4" x14ac:dyDescent="0.2">
      <c r="A182" s="816" t="s">
        <v>435</v>
      </c>
      <c r="B182" s="785" t="s">
        <v>436</v>
      </c>
      <c r="C182" s="707" t="str">
        <f t="shared" si="2"/>
        <v>Nuneaton and Bedworth</v>
      </c>
      <c r="D182" t="s">
        <v>3795</v>
      </c>
    </row>
    <row r="183" spans="1:4" x14ac:dyDescent="0.2">
      <c r="A183" s="816" t="s">
        <v>437</v>
      </c>
      <c r="B183" s="785" t="s">
        <v>438</v>
      </c>
      <c r="C183" s="707" t="str">
        <f t="shared" si="2"/>
        <v>Oadby and Wigston</v>
      </c>
      <c r="D183" t="s">
        <v>3795</v>
      </c>
    </row>
    <row r="184" spans="1:4" x14ac:dyDescent="0.2">
      <c r="A184" s="816" t="s">
        <v>439</v>
      </c>
      <c r="B184" s="1144" t="s">
        <v>440</v>
      </c>
      <c r="C184" s="707" t="str">
        <f t="shared" si="2"/>
        <v>Oldham</v>
      </c>
      <c r="D184" t="s">
        <v>3797</v>
      </c>
    </row>
    <row r="185" spans="1:4" x14ac:dyDescent="0.2">
      <c r="A185" s="816" t="s">
        <v>441</v>
      </c>
      <c r="B185" s="1144" t="s">
        <v>442</v>
      </c>
      <c r="C185" s="707" t="str">
        <f t="shared" si="2"/>
        <v>Oxford</v>
      </c>
      <c r="D185" t="s">
        <v>3795</v>
      </c>
    </row>
    <row r="186" spans="1:4" x14ac:dyDescent="0.2">
      <c r="A186" s="816" t="s">
        <v>443</v>
      </c>
      <c r="B186" s="1144" t="s">
        <v>444</v>
      </c>
      <c r="C186" s="707" t="str">
        <f t="shared" si="2"/>
        <v>Pendle</v>
      </c>
      <c r="D186" t="s">
        <v>3795</v>
      </c>
    </row>
    <row r="187" spans="1:4" x14ac:dyDescent="0.2">
      <c r="A187" s="816" t="s">
        <v>790</v>
      </c>
      <c r="B187" s="1144" t="s">
        <v>446</v>
      </c>
      <c r="C187" s="707" t="str">
        <f t="shared" si="2"/>
        <v>Peterborough UA</v>
      </c>
      <c r="D187" t="s">
        <v>665</v>
      </c>
    </row>
    <row r="188" spans="1:4" x14ac:dyDescent="0.2">
      <c r="A188" s="816" t="s">
        <v>789</v>
      </c>
      <c r="B188" s="1144" t="s">
        <v>448</v>
      </c>
      <c r="C188" s="707" t="str">
        <f t="shared" si="2"/>
        <v>Plymouth UA</v>
      </c>
      <c r="D188" t="s">
        <v>665</v>
      </c>
    </row>
    <row r="189" spans="1:4" x14ac:dyDescent="0.2">
      <c r="A189" s="816" t="s">
        <v>788</v>
      </c>
      <c r="B189" s="1144" t="s">
        <v>450</v>
      </c>
      <c r="C189" s="707" t="str">
        <f t="shared" si="2"/>
        <v>Portsmouth UA</v>
      </c>
      <c r="D189" t="s">
        <v>665</v>
      </c>
    </row>
    <row r="190" spans="1:4" x14ac:dyDescent="0.2">
      <c r="A190" s="816" t="s">
        <v>451</v>
      </c>
      <c r="B190" s="1144" t="s">
        <v>452</v>
      </c>
      <c r="C190" s="707" t="str">
        <f t="shared" si="2"/>
        <v>Preston</v>
      </c>
      <c r="D190" t="s">
        <v>3795</v>
      </c>
    </row>
    <row r="191" spans="1:4" x14ac:dyDescent="0.2">
      <c r="A191" s="816" t="s">
        <v>787</v>
      </c>
      <c r="B191" s="1144" t="s">
        <v>454</v>
      </c>
      <c r="C191" s="707" t="str">
        <f t="shared" si="2"/>
        <v>Reading UA</v>
      </c>
      <c r="D191" t="s">
        <v>665</v>
      </c>
    </row>
    <row r="192" spans="1:4" x14ac:dyDescent="0.2">
      <c r="A192" s="816" t="s">
        <v>455</v>
      </c>
      <c r="B192" s="1144" t="s">
        <v>456</v>
      </c>
      <c r="C192" s="707" t="str">
        <f t="shared" si="2"/>
        <v>Redbridge</v>
      </c>
      <c r="D192" t="s">
        <v>3796</v>
      </c>
    </row>
    <row r="193" spans="1:4" x14ac:dyDescent="0.2">
      <c r="A193" s="816" t="s">
        <v>1252</v>
      </c>
      <c r="B193" s="1144" t="s">
        <v>458</v>
      </c>
      <c r="C193" s="707" t="str">
        <f t="shared" si="2"/>
        <v>Redcar and Cleveland UA</v>
      </c>
      <c r="D193" t="s">
        <v>665</v>
      </c>
    </row>
    <row r="194" spans="1:4" x14ac:dyDescent="0.2">
      <c r="A194" s="816" t="s">
        <v>459</v>
      </c>
      <c r="B194" s="1144" t="s">
        <v>460</v>
      </c>
      <c r="C194" s="707" t="str">
        <f t="shared" si="2"/>
        <v>Redditch</v>
      </c>
      <c r="D194" t="s">
        <v>3795</v>
      </c>
    </row>
    <row r="195" spans="1:4" x14ac:dyDescent="0.2">
      <c r="A195" s="816" t="s">
        <v>461</v>
      </c>
      <c r="B195" s="1144" t="s">
        <v>462</v>
      </c>
      <c r="C195" s="707" t="str">
        <f t="shared" si="2"/>
        <v>Reigate and Banstead</v>
      </c>
      <c r="D195" t="s">
        <v>3795</v>
      </c>
    </row>
    <row r="196" spans="1:4" x14ac:dyDescent="0.2">
      <c r="A196" s="816" t="s">
        <v>463</v>
      </c>
      <c r="B196" s="1144" t="s">
        <v>464</v>
      </c>
      <c r="C196" s="707" t="str">
        <f t="shared" ref="C196:C259" si="3">A196</f>
        <v>Ribble Valley</v>
      </c>
      <c r="D196" t="s">
        <v>3795</v>
      </c>
    </row>
    <row r="197" spans="1:4" x14ac:dyDescent="0.2">
      <c r="A197" s="816" t="s">
        <v>465</v>
      </c>
      <c r="B197" s="1144" t="s">
        <v>466</v>
      </c>
      <c r="C197" s="707" t="str">
        <f t="shared" si="3"/>
        <v>Richmond upon Thames</v>
      </c>
      <c r="D197" t="s">
        <v>3796</v>
      </c>
    </row>
    <row r="198" spans="1:4" x14ac:dyDescent="0.2">
      <c r="A198" s="816" t="s">
        <v>467</v>
      </c>
      <c r="B198" s="1144" t="s">
        <v>468</v>
      </c>
      <c r="C198" s="707" t="str">
        <f t="shared" si="3"/>
        <v>Rochdale</v>
      </c>
      <c r="D198" t="s">
        <v>3797</v>
      </c>
    </row>
    <row r="199" spans="1:4" x14ac:dyDescent="0.2">
      <c r="A199" s="816" t="s">
        <v>469</v>
      </c>
      <c r="B199" s="1144" t="s">
        <v>470</v>
      </c>
      <c r="C199" s="707" t="str">
        <f t="shared" si="3"/>
        <v>Rochford</v>
      </c>
      <c r="D199" t="s">
        <v>3795</v>
      </c>
    </row>
    <row r="200" spans="1:4" x14ac:dyDescent="0.2">
      <c r="A200" s="816" t="s">
        <v>471</v>
      </c>
      <c r="B200" s="1144" t="s">
        <v>472</v>
      </c>
      <c r="C200" s="707" t="str">
        <f t="shared" si="3"/>
        <v>Rossendale</v>
      </c>
      <c r="D200" t="s">
        <v>3795</v>
      </c>
    </row>
    <row r="201" spans="1:4" x14ac:dyDescent="0.2">
      <c r="A201" s="816" t="s">
        <v>473</v>
      </c>
      <c r="B201" s="1144" t="s">
        <v>474</v>
      </c>
      <c r="C201" s="707" t="str">
        <f t="shared" si="3"/>
        <v>Rother</v>
      </c>
      <c r="D201" t="s">
        <v>3795</v>
      </c>
    </row>
    <row r="202" spans="1:4" x14ac:dyDescent="0.2">
      <c r="A202" s="816" t="s">
        <v>475</v>
      </c>
      <c r="B202" s="1144" t="s">
        <v>476</v>
      </c>
      <c r="C202" s="707" t="str">
        <f t="shared" si="3"/>
        <v>Rotherham</v>
      </c>
      <c r="D202" t="s">
        <v>3797</v>
      </c>
    </row>
    <row r="203" spans="1:4" x14ac:dyDescent="0.2">
      <c r="A203" s="816" t="s">
        <v>477</v>
      </c>
      <c r="B203" s="1144" t="s">
        <v>478</v>
      </c>
      <c r="C203" s="707" t="str">
        <f t="shared" si="3"/>
        <v>Rugby</v>
      </c>
      <c r="D203" t="s">
        <v>3795</v>
      </c>
    </row>
    <row r="204" spans="1:4" x14ac:dyDescent="0.2">
      <c r="A204" s="816" t="s">
        <v>479</v>
      </c>
      <c r="B204" s="1144" t="s">
        <v>480</v>
      </c>
      <c r="C204" s="707" t="str">
        <f t="shared" si="3"/>
        <v>Runnymede</v>
      </c>
      <c r="D204" t="s">
        <v>3795</v>
      </c>
    </row>
    <row r="205" spans="1:4" x14ac:dyDescent="0.2">
      <c r="A205" s="816" t="s">
        <v>481</v>
      </c>
      <c r="B205" s="1144" t="s">
        <v>482</v>
      </c>
      <c r="C205" s="707" t="str">
        <f t="shared" si="3"/>
        <v>Rushcliffe</v>
      </c>
      <c r="D205" t="s">
        <v>3795</v>
      </c>
    </row>
    <row r="206" spans="1:4" x14ac:dyDescent="0.2">
      <c r="A206" s="816" t="s">
        <v>483</v>
      </c>
      <c r="B206" s="1144" t="s">
        <v>484</v>
      </c>
      <c r="C206" s="707" t="str">
        <f t="shared" si="3"/>
        <v>Rushmoor</v>
      </c>
      <c r="D206" t="s">
        <v>3795</v>
      </c>
    </row>
    <row r="207" spans="1:4" x14ac:dyDescent="0.2">
      <c r="A207" s="816" t="s">
        <v>780</v>
      </c>
      <c r="B207" s="1144" t="s">
        <v>486</v>
      </c>
      <c r="C207" s="707" t="str">
        <f t="shared" si="3"/>
        <v>Rutland UA</v>
      </c>
      <c r="D207" t="s">
        <v>665</v>
      </c>
    </row>
    <row r="208" spans="1:4" x14ac:dyDescent="0.2">
      <c r="A208" s="816" t="s">
        <v>487</v>
      </c>
      <c r="B208" s="1144" t="s">
        <v>488</v>
      </c>
      <c r="C208" s="707" t="str">
        <f t="shared" si="3"/>
        <v>Salford</v>
      </c>
      <c r="D208" t="s">
        <v>3797</v>
      </c>
    </row>
    <row r="209" spans="1:4" x14ac:dyDescent="0.2">
      <c r="A209" s="816" t="s">
        <v>489</v>
      </c>
      <c r="B209" s="1144" t="s">
        <v>490</v>
      </c>
      <c r="C209" s="707" t="str">
        <f t="shared" si="3"/>
        <v>Sandwell</v>
      </c>
      <c r="D209" t="s">
        <v>3797</v>
      </c>
    </row>
    <row r="210" spans="1:4" x14ac:dyDescent="0.2">
      <c r="A210" s="816" t="s">
        <v>491</v>
      </c>
      <c r="B210" s="1144" t="s">
        <v>492</v>
      </c>
      <c r="C210" s="707" t="str">
        <f t="shared" si="3"/>
        <v>Sefton</v>
      </c>
      <c r="D210" t="s">
        <v>3797</v>
      </c>
    </row>
    <row r="211" spans="1:4" x14ac:dyDescent="0.2">
      <c r="A211" s="816" t="s">
        <v>493</v>
      </c>
      <c r="B211" s="1144" t="s">
        <v>494</v>
      </c>
      <c r="C211" s="707" t="str">
        <f t="shared" si="3"/>
        <v>Sevenoaks</v>
      </c>
      <c r="D211" t="s">
        <v>3795</v>
      </c>
    </row>
    <row r="212" spans="1:4" x14ac:dyDescent="0.2">
      <c r="A212" s="816" t="s">
        <v>495</v>
      </c>
      <c r="B212" s="1144" t="s">
        <v>496</v>
      </c>
      <c r="C212" s="707" t="str">
        <f t="shared" si="3"/>
        <v>Sheffield</v>
      </c>
      <c r="D212" t="s">
        <v>3797</v>
      </c>
    </row>
    <row r="213" spans="1:4" x14ac:dyDescent="0.2">
      <c r="A213" s="816" t="s">
        <v>498</v>
      </c>
      <c r="B213" s="1144" t="s">
        <v>499</v>
      </c>
      <c r="C213" s="707" t="str">
        <f t="shared" si="3"/>
        <v>Shropshire UA</v>
      </c>
      <c r="D213" t="s">
        <v>665</v>
      </c>
    </row>
    <row r="214" spans="1:4" x14ac:dyDescent="0.2">
      <c r="A214" s="816" t="s">
        <v>774</v>
      </c>
      <c r="B214" s="1144" t="s">
        <v>501</v>
      </c>
      <c r="C214" s="707" t="str">
        <f t="shared" si="3"/>
        <v>Slough UA</v>
      </c>
      <c r="D214" t="s">
        <v>665</v>
      </c>
    </row>
    <row r="215" spans="1:4" x14ac:dyDescent="0.2">
      <c r="A215" s="816" t="s">
        <v>502</v>
      </c>
      <c r="B215" s="1144" t="s">
        <v>503</v>
      </c>
      <c r="C215" s="707" t="str">
        <f t="shared" si="3"/>
        <v>Solihull</v>
      </c>
      <c r="D215" t="s">
        <v>3797</v>
      </c>
    </row>
    <row r="216" spans="1:4" x14ac:dyDescent="0.2">
      <c r="A216" s="816" t="s">
        <v>707</v>
      </c>
      <c r="B216" s="1144" t="s">
        <v>4126</v>
      </c>
      <c r="C216" s="707" t="str">
        <f t="shared" si="3"/>
        <v>Somerset</v>
      </c>
      <c r="D216" t="s">
        <v>665</v>
      </c>
    </row>
    <row r="217" spans="1:4" x14ac:dyDescent="0.2">
      <c r="A217" s="816" t="s">
        <v>504</v>
      </c>
      <c r="B217" s="1144" t="s">
        <v>505</v>
      </c>
      <c r="C217" s="707" t="str">
        <f t="shared" si="3"/>
        <v>South Cambridgeshire</v>
      </c>
      <c r="D217" t="s">
        <v>3795</v>
      </c>
    </row>
    <row r="218" spans="1:4" x14ac:dyDescent="0.2">
      <c r="A218" s="816" t="s">
        <v>506</v>
      </c>
      <c r="B218" s="1144" t="s">
        <v>507</v>
      </c>
      <c r="C218" s="707" t="str">
        <f t="shared" si="3"/>
        <v>South Derbyshire</v>
      </c>
      <c r="D218" t="s">
        <v>3795</v>
      </c>
    </row>
    <row r="219" spans="1:4" x14ac:dyDescent="0.2">
      <c r="A219" s="816" t="s">
        <v>765</v>
      </c>
      <c r="B219" s="1144" t="s">
        <v>509</v>
      </c>
      <c r="C219" s="707" t="str">
        <f t="shared" si="3"/>
        <v>South Gloucestershire UA</v>
      </c>
      <c r="D219" t="s">
        <v>665</v>
      </c>
    </row>
    <row r="220" spans="1:4" x14ac:dyDescent="0.2">
      <c r="A220" s="816" t="s">
        <v>510</v>
      </c>
      <c r="B220" s="1144" t="s">
        <v>511</v>
      </c>
      <c r="C220" s="707" t="str">
        <f t="shared" si="3"/>
        <v>South Hams</v>
      </c>
      <c r="D220" t="s">
        <v>3795</v>
      </c>
    </row>
    <row r="221" spans="1:4" x14ac:dyDescent="0.2">
      <c r="A221" s="816" t="s">
        <v>512</v>
      </c>
      <c r="B221" s="1144" t="s">
        <v>513</v>
      </c>
      <c r="C221" s="707" t="str">
        <f t="shared" si="3"/>
        <v>South Holland</v>
      </c>
      <c r="D221" t="s">
        <v>3795</v>
      </c>
    </row>
    <row r="222" spans="1:4" x14ac:dyDescent="0.2">
      <c r="A222" s="816" t="s">
        <v>514</v>
      </c>
      <c r="B222" s="1144" t="s">
        <v>515</v>
      </c>
      <c r="C222" s="707" t="str">
        <f t="shared" si="3"/>
        <v>South Kesteven</v>
      </c>
      <c r="D222" t="s">
        <v>3795</v>
      </c>
    </row>
    <row r="223" spans="1:4" x14ac:dyDescent="0.2">
      <c r="A223" s="816" t="s">
        <v>516</v>
      </c>
      <c r="B223" s="1144" t="s">
        <v>517</v>
      </c>
      <c r="C223" s="707" t="str">
        <f t="shared" si="3"/>
        <v>South Norfolk</v>
      </c>
      <c r="D223" t="s">
        <v>3795</v>
      </c>
    </row>
    <row r="224" spans="1:4" x14ac:dyDescent="0.2">
      <c r="A224" s="816" t="s">
        <v>518</v>
      </c>
      <c r="B224" s="1144" t="s">
        <v>519</v>
      </c>
      <c r="C224" s="707" t="str">
        <f t="shared" si="3"/>
        <v>South Oxfordshire</v>
      </c>
      <c r="D224" t="s">
        <v>3795</v>
      </c>
    </row>
    <row r="225" spans="1:4" x14ac:dyDescent="0.2">
      <c r="A225" s="816" t="s">
        <v>520</v>
      </c>
      <c r="B225" s="1144" t="s">
        <v>521</v>
      </c>
      <c r="C225" s="707" t="str">
        <f t="shared" si="3"/>
        <v>South Ribble</v>
      </c>
      <c r="D225" t="s">
        <v>3795</v>
      </c>
    </row>
    <row r="226" spans="1:4" x14ac:dyDescent="0.2">
      <c r="A226" s="816" t="s">
        <v>522</v>
      </c>
      <c r="B226" s="1144" t="s">
        <v>523</v>
      </c>
      <c r="C226" s="707" t="str">
        <f t="shared" si="3"/>
        <v>South Staffordshire</v>
      </c>
      <c r="D226" t="s">
        <v>3795</v>
      </c>
    </row>
    <row r="227" spans="1:4" x14ac:dyDescent="0.2">
      <c r="A227" s="816" t="s">
        <v>524</v>
      </c>
      <c r="B227" s="1144" t="s">
        <v>525</v>
      </c>
      <c r="C227" s="707" t="str">
        <f t="shared" si="3"/>
        <v>South Tyneside</v>
      </c>
      <c r="D227" t="s">
        <v>3797</v>
      </c>
    </row>
    <row r="228" spans="1:4" x14ac:dyDescent="0.2">
      <c r="A228" s="816" t="s">
        <v>760</v>
      </c>
      <c r="B228" s="1144" t="s">
        <v>527</v>
      </c>
      <c r="C228" s="707" t="str">
        <f t="shared" si="3"/>
        <v>Southampton UA</v>
      </c>
      <c r="D228" t="s">
        <v>665</v>
      </c>
    </row>
    <row r="229" spans="1:4" x14ac:dyDescent="0.2">
      <c r="A229" s="816" t="s">
        <v>759</v>
      </c>
      <c r="B229" s="1144" t="s">
        <v>529</v>
      </c>
      <c r="C229" s="707" t="str">
        <f t="shared" si="3"/>
        <v>Southend-on-Sea UA</v>
      </c>
      <c r="D229" t="s">
        <v>665</v>
      </c>
    </row>
    <row r="230" spans="1:4" x14ac:dyDescent="0.2">
      <c r="A230" s="816" t="s">
        <v>530</v>
      </c>
      <c r="B230" s="1144" t="s">
        <v>531</v>
      </c>
      <c r="C230" s="707" t="str">
        <f t="shared" si="3"/>
        <v>Southwark</v>
      </c>
      <c r="D230" t="s">
        <v>3798</v>
      </c>
    </row>
    <row r="231" spans="1:4" x14ac:dyDescent="0.2">
      <c r="A231" s="816" t="s">
        <v>532</v>
      </c>
      <c r="B231" s="1144" t="s">
        <v>533</v>
      </c>
      <c r="C231" s="707" t="str">
        <f t="shared" si="3"/>
        <v>Spelthorne</v>
      </c>
      <c r="D231" t="s">
        <v>3795</v>
      </c>
    </row>
    <row r="232" spans="1:4" x14ac:dyDescent="0.2">
      <c r="A232" s="816" t="s">
        <v>534</v>
      </c>
      <c r="B232" s="1144" t="s">
        <v>535</v>
      </c>
      <c r="C232" s="707" t="str">
        <f t="shared" si="3"/>
        <v>St Albans</v>
      </c>
      <c r="D232" t="s">
        <v>3795</v>
      </c>
    </row>
    <row r="233" spans="1:4" x14ac:dyDescent="0.2">
      <c r="A233" s="816" t="s">
        <v>1253</v>
      </c>
      <c r="B233" s="1144" t="s">
        <v>537</v>
      </c>
      <c r="C233" s="707" t="str">
        <f t="shared" si="3"/>
        <v>St. Helens</v>
      </c>
      <c r="D233" t="s">
        <v>3797</v>
      </c>
    </row>
    <row r="234" spans="1:4" x14ac:dyDescent="0.2">
      <c r="A234" s="816" t="s">
        <v>538</v>
      </c>
      <c r="B234" s="1144" t="s">
        <v>539</v>
      </c>
      <c r="C234" s="707" t="str">
        <f t="shared" si="3"/>
        <v>Stafford</v>
      </c>
      <c r="D234" t="s">
        <v>3795</v>
      </c>
    </row>
    <row r="235" spans="1:4" x14ac:dyDescent="0.2">
      <c r="A235" s="816" t="s">
        <v>540</v>
      </c>
      <c r="B235" s="1144" t="s">
        <v>541</v>
      </c>
      <c r="C235" s="707" t="str">
        <f t="shared" si="3"/>
        <v>Staffordshire Moorlands</v>
      </c>
      <c r="D235" t="s">
        <v>3795</v>
      </c>
    </row>
    <row r="236" spans="1:4" x14ac:dyDescent="0.2">
      <c r="A236" s="816" t="s">
        <v>542</v>
      </c>
      <c r="B236" s="1144" t="s">
        <v>543</v>
      </c>
      <c r="C236" s="707" t="str">
        <f t="shared" si="3"/>
        <v>Stevenage</v>
      </c>
      <c r="D236" t="s">
        <v>3795</v>
      </c>
    </row>
    <row r="237" spans="1:4" x14ac:dyDescent="0.2">
      <c r="A237" s="816" t="s">
        <v>544</v>
      </c>
      <c r="B237" s="1144" t="s">
        <v>545</v>
      </c>
      <c r="C237" s="707" t="str">
        <f t="shared" si="3"/>
        <v>Stockport</v>
      </c>
      <c r="D237" t="s">
        <v>3797</v>
      </c>
    </row>
    <row r="238" spans="1:4" x14ac:dyDescent="0.2">
      <c r="A238" s="816" t="s">
        <v>758</v>
      </c>
      <c r="B238" s="1144" t="s">
        <v>547</v>
      </c>
      <c r="C238" s="707" t="str">
        <f t="shared" si="3"/>
        <v>Stockton-on-Tees UA</v>
      </c>
      <c r="D238" t="s">
        <v>665</v>
      </c>
    </row>
    <row r="239" spans="1:4" x14ac:dyDescent="0.2">
      <c r="A239" s="816" t="s">
        <v>755</v>
      </c>
      <c r="B239" s="1144" t="s">
        <v>549</v>
      </c>
      <c r="C239" s="707" t="str">
        <f t="shared" si="3"/>
        <v>Stoke-on-Trent UA</v>
      </c>
      <c r="D239" t="s">
        <v>665</v>
      </c>
    </row>
    <row r="240" spans="1:4" x14ac:dyDescent="0.2">
      <c r="A240" s="816" t="s">
        <v>550</v>
      </c>
      <c r="B240" s="1144" t="s">
        <v>551</v>
      </c>
      <c r="C240" s="707" t="str">
        <f t="shared" si="3"/>
        <v>Stratford-on-Avon</v>
      </c>
      <c r="D240" t="s">
        <v>3795</v>
      </c>
    </row>
    <row r="241" spans="1:4" x14ac:dyDescent="0.2">
      <c r="A241" s="816" t="s">
        <v>552</v>
      </c>
      <c r="B241" s="1144" t="s">
        <v>553</v>
      </c>
      <c r="C241" s="707" t="str">
        <f t="shared" si="3"/>
        <v>Stroud</v>
      </c>
      <c r="D241" t="s">
        <v>3795</v>
      </c>
    </row>
    <row r="242" spans="1:4" x14ac:dyDescent="0.2">
      <c r="A242" s="816" t="s">
        <v>554</v>
      </c>
      <c r="B242" s="1144" t="s">
        <v>555</v>
      </c>
      <c r="C242" s="707" t="str">
        <f t="shared" si="3"/>
        <v>Sunderland</v>
      </c>
      <c r="D242" t="s">
        <v>3797</v>
      </c>
    </row>
    <row r="243" spans="1:4" x14ac:dyDescent="0.2">
      <c r="A243" s="816" t="s">
        <v>556</v>
      </c>
      <c r="B243" s="1144" t="s">
        <v>557</v>
      </c>
      <c r="C243" s="707" t="str">
        <f t="shared" si="3"/>
        <v>Surrey Heath</v>
      </c>
      <c r="D243" t="s">
        <v>3795</v>
      </c>
    </row>
    <row r="244" spans="1:4" x14ac:dyDescent="0.2">
      <c r="A244" s="816" t="s">
        <v>558</v>
      </c>
      <c r="B244" s="1144" t="s">
        <v>559</v>
      </c>
      <c r="C244" s="707" t="str">
        <f t="shared" si="3"/>
        <v>Sutton</v>
      </c>
      <c r="D244" t="s">
        <v>3796</v>
      </c>
    </row>
    <row r="245" spans="1:4" x14ac:dyDescent="0.2">
      <c r="A245" s="816" t="s">
        <v>560</v>
      </c>
      <c r="B245" s="1144" t="s">
        <v>561</v>
      </c>
      <c r="C245" s="707" t="str">
        <f t="shared" si="3"/>
        <v>Swale</v>
      </c>
      <c r="D245" t="s">
        <v>3795</v>
      </c>
    </row>
    <row r="246" spans="1:4" x14ac:dyDescent="0.2">
      <c r="A246" s="816" t="s">
        <v>752</v>
      </c>
      <c r="B246" s="1144" t="s">
        <v>563</v>
      </c>
      <c r="C246" s="707" t="str">
        <f t="shared" si="3"/>
        <v>Swindon UA</v>
      </c>
      <c r="D246" t="s">
        <v>665</v>
      </c>
    </row>
    <row r="247" spans="1:4" x14ac:dyDescent="0.2">
      <c r="A247" s="816" t="s">
        <v>564</v>
      </c>
      <c r="B247" s="1144" t="s">
        <v>565</v>
      </c>
      <c r="C247" s="707" t="str">
        <f t="shared" si="3"/>
        <v>Tameside</v>
      </c>
      <c r="D247" t="s">
        <v>3797</v>
      </c>
    </row>
    <row r="248" spans="1:4" x14ac:dyDescent="0.2">
      <c r="A248" s="816" t="s">
        <v>566</v>
      </c>
      <c r="B248" s="1144" t="s">
        <v>567</v>
      </c>
      <c r="C248" s="707" t="str">
        <f t="shared" si="3"/>
        <v>Tamworth</v>
      </c>
      <c r="D248" t="s">
        <v>3795</v>
      </c>
    </row>
    <row r="249" spans="1:4" x14ac:dyDescent="0.2">
      <c r="A249" s="816" t="s">
        <v>568</v>
      </c>
      <c r="B249" s="1144" t="s">
        <v>569</v>
      </c>
      <c r="C249" s="707" t="str">
        <f t="shared" si="3"/>
        <v>Tandridge</v>
      </c>
      <c r="D249" t="s">
        <v>3795</v>
      </c>
    </row>
    <row r="250" spans="1:4" x14ac:dyDescent="0.2">
      <c r="A250" s="816" t="s">
        <v>570</v>
      </c>
      <c r="B250" s="1144" t="s">
        <v>571</v>
      </c>
      <c r="C250" s="707" t="str">
        <f t="shared" si="3"/>
        <v>Teignbridge</v>
      </c>
      <c r="D250" t="s">
        <v>3795</v>
      </c>
    </row>
    <row r="251" spans="1:4" x14ac:dyDescent="0.2">
      <c r="A251" s="816" t="s">
        <v>1254</v>
      </c>
      <c r="B251" s="1144" t="s">
        <v>572</v>
      </c>
      <c r="C251" s="707" t="str">
        <f t="shared" si="3"/>
        <v>Telford and Wrekin UA</v>
      </c>
      <c r="D251" t="s">
        <v>665</v>
      </c>
    </row>
    <row r="252" spans="1:4" x14ac:dyDescent="0.2">
      <c r="A252" s="816" t="s">
        <v>573</v>
      </c>
      <c r="B252" s="1144" t="s">
        <v>574</v>
      </c>
      <c r="C252" s="707" t="str">
        <f t="shared" si="3"/>
        <v>Tendring</v>
      </c>
      <c r="D252" t="s">
        <v>3795</v>
      </c>
    </row>
    <row r="253" spans="1:4" x14ac:dyDescent="0.2">
      <c r="A253" s="816" t="s">
        <v>575</v>
      </c>
      <c r="B253" s="1144" t="s">
        <v>576</v>
      </c>
      <c r="C253" s="707" t="str">
        <f t="shared" si="3"/>
        <v>Test Valley</v>
      </c>
      <c r="D253" t="s">
        <v>3795</v>
      </c>
    </row>
    <row r="254" spans="1:4" x14ac:dyDescent="0.2">
      <c r="A254" s="816" t="s">
        <v>577</v>
      </c>
      <c r="B254" s="1144" t="s">
        <v>578</v>
      </c>
      <c r="C254" s="707" t="str">
        <f t="shared" si="3"/>
        <v>Tewkesbury</v>
      </c>
      <c r="D254" t="s">
        <v>3795</v>
      </c>
    </row>
    <row r="255" spans="1:4" x14ac:dyDescent="0.2">
      <c r="A255" s="816" t="s">
        <v>579</v>
      </c>
      <c r="B255" s="1144" t="s">
        <v>580</v>
      </c>
      <c r="C255" s="707" t="str">
        <f t="shared" si="3"/>
        <v>Thanet</v>
      </c>
      <c r="D255" t="s">
        <v>3795</v>
      </c>
    </row>
    <row r="256" spans="1:4" x14ac:dyDescent="0.2">
      <c r="A256" s="816" t="s">
        <v>581</v>
      </c>
      <c r="B256" s="1144" t="s">
        <v>582</v>
      </c>
      <c r="C256" s="707" t="str">
        <f t="shared" si="3"/>
        <v>Three Rivers</v>
      </c>
      <c r="D256" t="s">
        <v>3795</v>
      </c>
    </row>
    <row r="257" spans="1:4" x14ac:dyDescent="0.2">
      <c r="A257" s="816" t="s">
        <v>742</v>
      </c>
      <c r="B257" s="1144" t="s">
        <v>584</v>
      </c>
      <c r="C257" s="707" t="str">
        <f t="shared" si="3"/>
        <v>Thurrock UA</v>
      </c>
      <c r="D257" t="s">
        <v>665</v>
      </c>
    </row>
    <row r="258" spans="1:4" x14ac:dyDescent="0.2">
      <c r="A258" s="816" t="s">
        <v>585</v>
      </c>
      <c r="B258" s="1144" t="s">
        <v>586</v>
      </c>
      <c r="C258" s="707" t="str">
        <f t="shared" si="3"/>
        <v>Tonbridge and Malling</v>
      </c>
      <c r="D258" t="s">
        <v>3795</v>
      </c>
    </row>
    <row r="259" spans="1:4" x14ac:dyDescent="0.2">
      <c r="A259" s="816" t="s">
        <v>740</v>
      </c>
      <c r="B259" s="1144" t="s">
        <v>588</v>
      </c>
      <c r="C259" s="707" t="str">
        <f t="shared" si="3"/>
        <v>Torbay UA</v>
      </c>
      <c r="D259" t="s">
        <v>665</v>
      </c>
    </row>
    <row r="260" spans="1:4" x14ac:dyDescent="0.2">
      <c r="A260" s="816" t="s">
        <v>589</v>
      </c>
      <c r="B260" s="1144" t="s">
        <v>590</v>
      </c>
      <c r="C260" s="707" t="str">
        <f t="shared" ref="C260:C299" si="4">A260</f>
        <v>Torridge</v>
      </c>
      <c r="D260" t="s">
        <v>3795</v>
      </c>
    </row>
    <row r="261" spans="1:4" x14ac:dyDescent="0.2">
      <c r="A261" s="816" t="s">
        <v>591</v>
      </c>
      <c r="B261" s="1144" t="s">
        <v>592</v>
      </c>
      <c r="C261" s="707" t="str">
        <f t="shared" si="4"/>
        <v>Tower Hamlets</v>
      </c>
      <c r="D261" t="s">
        <v>3798</v>
      </c>
    </row>
    <row r="262" spans="1:4" x14ac:dyDescent="0.2">
      <c r="A262" s="816" t="s">
        <v>593</v>
      </c>
      <c r="B262" s="1144" t="s">
        <v>594</v>
      </c>
      <c r="C262" s="707" t="str">
        <f t="shared" si="4"/>
        <v>Trafford</v>
      </c>
      <c r="D262" t="s">
        <v>3797</v>
      </c>
    </row>
    <row r="263" spans="1:4" x14ac:dyDescent="0.2">
      <c r="A263" s="816" t="s">
        <v>595</v>
      </c>
      <c r="B263" s="1144" t="s">
        <v>596</v>
      </c>
      <c r="C263" s="707" t="str">
        <f t="shared" si="4"/>
        <v>Tunbridge Wells</v>
      </c>
      <c r="D263" t="s">
        <v>3795</v>
      </c>
    </row>
    <row r="264" spans="1:4" x14ac:dyDescent="0.2">
      <c r="A264" s="816" t="s">
        <v>597</v>
      </c>
      <c r="B264" s="1144" t="s">
        <v>598</v>
      </c>
      <c r="C264" s="707" t="str">
        <f t="shared" si="4"/>
        <v>Uttlesford</v>
      </c>
      <c r="D264" t="s">
        <v>3795</v>
      </c>
    </row>
    <row r="265" spans="1:4" x14ac:dyDescent="0.2">
      <c r="A265" s="816" t="s">
        <v>599</v>
      </c>
      <c r="B265" s="1144" t="s">
        <v>600</v>
      </c>
      <c r="C265" s="707" t="str">
        <f t="shared" si="4"/>
        <v>Vale of White Horse</v>
      </c>
      <c r="D265" t="s">
        <v>3795</v>
      </c>
    </row>
    <row r="266" spans="1:4" x14ac:dyDescent="0.2">
      <c r="A266" s="816" t="s">
        <v>601</v>
      </c>
      <c r="B266" s="1144" t="s">
        <v>602</v>
      </c>
      <c r="C266" s="707" t="str">
        <f t="shared" si="4"/>
        <v>Wakefield</v>
      </c>
      <c r="D266" t="s">
        <v>3797</v>
      </c>
    </row>
    <row r="267" spans="1:4" x14ac:dyDescent="0.2">
      <c r="A267" s="816" t="s">
        <v>603</v>
      </c>
      <c r="B267" s="1144" t="s">
        <v>604</v>
      </c>
      <c r="C267" s="707" t="str">
        <f t="shared" si="4"/>
        <v>Walsall</v>
      </c>
      <c r="D267" t="s">
        <v>3797</v>
      </c>
    </row>
    <row r="268" spans="1:4" x14ac:dyDescent="0.2">
      <c r="A268" s="816" t="s">
        <v>605</v>
      </c>
      <c r="B268" s="1144" t="s">
        <v>606</v>
      </c>
      <c r="C268" s="707" t="str">
        <f t="shared" si="4"/>
        <v>Waltham Forest</v>
      </c>
      <c r="D268" t="s">
        <v>3796</v>
      </c>
    </row>
    <row r="269" spans="1:4" x14ac:dyDescent="0.2">
      <c r="A269" s="816" t="s">
        <v>607</v>
      </c>
      <c r="B269" s="1144" t="s">
        <v>608</v>
      </c>
      <c r="C269" s="707" t="str">
        <f t="shared" si="4"/>
        <v>Wandsworth</v>
      </c>
      <c r="D269" t="s">
        <v>3798</v>
      </c>
    </row>
    <row r="270" spans="1:4" x14ac:dyDescent="0.2">
      <c r="A270" s="816" t="s">
        <v>729</v>
      </c>
      <c r="B270" s="1144" t="s">
        <v>610</v>
      </c>
      <c r="C270" s="707" t="str">
        <f t="shared" si="4"/>
        <v>Warrington UA</v>
      </c>
      <c r="D270" t="s">
        <v>665</v>
      </c>
    </row>
    <row r="271" spans="1:4" x14ac:dyDescent="0.2">
      <c r="A271" s="816" t="s">
        <v>611</v>
      </c>
      <c r="B271" s="1144" t="s">
        <v>612</v>
      </c>
      <c r="C271" s="707" t="str">
        <f t="shared" si="4"/>
        <v>Warwick</v>
      </c>
      <c r="D271" t="s">
        <v>3795</v>
      </c>
    </row>
    <row r="272" spans="1:4" x14ac:dyDescent="0.2">
      <c r="A272" s="816" t="s">
        <v>613</v>
      </c>
      <c r="B272" s="1144" t="s">
        <v>614</v>
      </c>
      <c r="C272" s="707" t="str">
        <f t="shared" si="4"/>
        <v>Watford</v>
      </c>
      <c r="D272" t="s">
        <v>3795</v>
      </c>
    </row>
    <row r="273" spans="1:4" x14ac:dyDescent="0.2">
      <c r="A273" s="816" t="s">
        <v>615</v>
      </c>
      <c r="B273" s="1144" t="s">
        <v>616</v>
      </c>
      <c r="C273" s="707" t="str">
        <f t="shared" si="4"/>
        <v>Waverley</v>
      </c>
      <c r="D273" t="s">
        <v>3795</v>
      </c>
    </row>
    <row r="274" spans="1:4" x14ac:dyDescent="0.2">
      <c r="A274" s="816" t="s">
        <v>617</v>
      </c>
      <c r="B274" s="1144" t="s">
        <v>618</v>
      </c>
      <c r="C274" s="707" t="str">
        <f t="shared" si="4"/>
        <v>Wealden</v>
      </c>
      <c r="D274" t="s">
        <v>3795</v>
      </c>
    </row>
    <row r="275" spans="1:4" x14ac:dyDescent="0.2">
      <c r="A275" s="816" t="s">
        <v>619</v>
      </c>
      <c r="B275" s="1144" t="s">
        <v>620</v>
      </c>
      <c r="C275" s="707" t="str">
        <f t="shared" si="4"/>
        <v>Welwyn Hatfield</v>
      </c>
      <c r="D275" t="s">
        <v>3795</v>
      </c>
    </row>
    <row r="276" spans="1:4" x14ac:dyDescent="0.2">
      <c r="A276" s="816" t="s">
        <v>714</v>
      </c>
      <c r="B276" s="1144" t="s">
        <v>622</v>
      </c>
      <c r="C276" s="707" t="str">
        <f t="shared" si="4"/>
        <v>West Berkshire UA</v>
      </c>
      <c r="D276" t="s">
        <v>665</v>
      </c>
    </row>
    <row r="277" spans="1:4" x14ac:dyDescent="0.2">
      <c r="A277" s="816" t="s">
        <v>623</v>
      </c>
      <c r="B277" s="1144" t="s">
        <v>624</v>
      </c>
      <c r="C277" s="707" t="str">
        <f t="shared" si="4"/>
        <v>West Devon</v>
      </c>
      <c r="D277" t="s">
        <v>3795</v>
      </c>
    </row>
    <row r="278" spans="1:4" x14ac:dyDescent="0.2">
      <c r="A278" s="816" t="s">
        <v>625</v>
      </c>
      <c r="B278" s="1144" t="s">
        <v>626</v>
      </c>
      <c r="C278" s="707" t="str">
        <f t="shared" si="4"/>
        <v>West Lancashire</v>
      </c>
      <c r="D278" t="s">
        <v>3795</v>
      </c>
    </row>
    <row r="279" spans="1:4" x14ac:dyDescent="0.2">
      <c r="A279" s="816" t="s">
        <v>627</v>
      </c>
      <c r="B279" s="1144" t="s">
        <v>628</v>
      </c>
      <c r="C279" s="707" t="str">
        <f t="shared" si="4"/>
        <v>West Lindsey</v>
      </c>
      <c r="D279" t="s">
        <v>3795</v>
      </c>
    </row>
    <row r="280" spans="1:4" x14ac:dyDescent="0.2">
      <c r="A280" s="816" t="s">
        <v>3822</v>
      </c>
      <c r="B280" s="1144" t="s">
        <v>3823</v>
      </c>
      <c r="C280" s="707" t="str">
        <f t="shared" si="4"/>
        <v>West Northamptonshire</v>
      </c>
      <c r="D280" t="s">
        <v>665</v>
      </c>
    </row>
    <row r="281" spans="1:4" x14ac:dyDescent="0.2">
      <c r="A281" s="816" t="s">
        <v>629</v>
      </c>
      <c r="B281" s="1144" t="s">
        <v>630</v>
      </c>
      <c r="C281" s="707" t="str">
        <f t="shared" si="4"/>
        <v>West Oxfordshire</v>
      </c>
      <c r="D281" t="s">
        <v>3795</v>
      </c>
    </row>
    <row r="282" spans="1:4" x14ac:dyDescent="0.2">
      <c r="A282" s="816" t="s">
        <v>1255</v>
      </c>
      <c r="B282" s="1144" t="s">
        <v>1243</v>
      </c>
      <c r="C282" s="707" t="str">
        <f t="shared" si="4"/>
        <v>West Suffolk</v>
      </c>
      <c r="D282" t="s">
        <v>3795</v>
      </c>
    </row>
    <row r="283" spans="1:4" x14ac:dyDescent="0.2">
      <c r="A283" s="816" t="s">
        <v>631</v>
      </c>
      <c r="B283" s="1144" t="s">
        <v>632</v>
      </c>
      <c r="C283" s="707" t="str">
        <f t="shared" si="4"/>
        <v>Westminster</v>
      </c>
      <c r="D283" t="s">
        <v>3798</v>
      </c>
    </row>
    <row r="284" spans="1:4" x14ac:dyDescent="0.2">
      <c r="A284" s="816" t="s">
        <v>4128</v>
      </c>
      <c r="B284" s="1144" t="s">
        <v>4127</v>
      </c>
      <c r="C284" s="707" t="str">
        <f t="shared" si="4"/>
        <v>Westmorland and Furness</v>
      </c>
      <c r="D284" t="s">
        <v>665</v>
      </c>
    </row>
    <row r="285" spans="1:4" x14ac:dyDescent="0.2">
      <c r="A285" s="816" t="s">
        <v>633</v>
      </c>
      <c r="B285" s="1144" t="s">
        <v>634</v>
      </c>
      <c r="C285" s="707" t="str">
        <f t="shared" si="4"/>
        <v>Wigan</v>
      </c>
      <c r="D285" t="s">
        <v>3797</v>
      </c>
    </row>
    <row r="286" spans="1:4" x14ac:dyDescent="0.2">
      <c r="A286" s="816" t="s">
        <v>635</v>
      </c>
      <c r="B286" s="1144" t="s">
        <v>636</v>
      </c>
      <c r="C286" s="707" t="str">
        <f t="shared" si="4"/>
        <v>Wiltshire UA</v>
      </c>
      <c r="D286" t="s">
        <v>665</v>
      </c>
    </row>
    <row r="287" spans="1:4" x14ac:dyDescent="0.2">
      <c r="A287" s="816" t="s">
        <v>637</v>
      </c>
      <c r="B287" s="1144" t="s">
        <v>638</v>
      </c>
      <c r="C287" s="707" t="str">
        <f t="shared" si="4"/>
        <v>Winchester</v>
      </c>
      <c r="D287" t="s">
        <v>3795</v>
      </c>
    </row>
    <row r="288" spans="1:4" x14ac:dyDescent="0.2">
      <c r="A288" s="816" t="s">
        <v>1256</v>
      </c>
      <c r="B288" s="1144" t="s">
        <v>640</v>
      </c>
      <c r="C288" s="707" t="str">
        <f t="shared" si="4"/>
        <v>Windsor and Maidenhead UA</v>
      </c>
      <c r="D288" t="s">
        <v>665</v>
      </c>
    </row>
    <row r="289" spans="1:4" x14ac:dyDescent="0.2">
      <c r="A289" s="816" t="s">
        <v>641</v>
      </c>
      <c r="B289" s="1144" t="s">
        <v>642</v>
      </c>
      <c r="C289" s="707" t="str">
        <f t="shared" si="4"/>
        <v>Wirral</v>
      </c>
      <c r="D289" t="s">
        <v>3797</v>
      </c>
    </row>
    <row r="290" spans="1:4" x14ac:dyDescent="0.2">
      <c r="A290" s="816" t="s">
        <v>643</v>
      </c>
      <c r="B290" s="1144" t="s">
        <v>644</v>
      </c>
      <c r="C290" s="707" t="str">
        <f t="shared" si="4"/>
        <v>Woking</v>
      </c>
      <c r="D290" t="s">
        <v>3795</v>
      </c>
    </row>
    <row r="291" spans="1:4" x14ac:dyDescent="0.2">
      <c r="A291" s="816" t="s">
        <v>686</v>
      </c>
      <c r="B291" s="1144" t="s">
        <v>646</v>
      </c>
      <c r="C291" s="707" t="str">
        <f t="shared" si="4"/>
        <v>Wokingham UA</v>
      </c>
      <c r="D291" t="s">
        <v>665</v>
      </c>
    </row>
    <row r="292" spans="1:4" x14ac:dyDescent="0.2">
      <c r="A292" s="816" t="s">
        <v>647</v>
      </c>
      <c r="B292" s="1144" t="s">
        <v>648</v>
      </c>
      <c r="C292" s="707" t="str">
        <f t="shared" si="4"/>
        <v>Wolverhampton</v>
      </c>
      <c r="D292" t="s">
        <v>3797</v>
      </c>
    </row>
    <row r="293" spans="1:4" x14ac:dyDescent="0.2">
      <c r="A293" s="816" t="s">
        <v>649</v>
      </c>
      <c r="B293" s="1144" t="s">
        <v>650</v>
      </c>
      <c r="C293" s="707" t="str">
        <f t="shared" si="4"/>
        <v>Worcester</v>
      </c>
      <c r="D293" t="s">
        <v>3795</v>
      </c>
    </row>
    <row r="294" spans="1:4" x14ac:dyDescent="0.2">
      <c r="A294" s="816" t="s">
        <v>651</v>
      </c>
      <c r="B294" t="s">
        <v>652</v>
      </c>
      <c r="C294" t="str">
        <f t="shared" si="4"/>
        <v>Worthing</v>
      </c>
      <c r="D294" t="s">
        <v>3795</v>
      </c>
    </row>
    <row r="295" spans="1:4" x14ac:dyDescent="0.2">
      <c r="A295" s="816" t="s">
        <v>653</v>
      </c>
      <c r="B295" s="1144" t="s">
        <v>654</v>
      </c>
      <c r="C295" s="707" t="str">
        <f t="shared" si="4"/>
        <v>Wychavon</v>
      </c>
      <c r="D295" t="s">
        <v>3795</v>
      </c>
    </row>
    <row r="296" spans="1:4" x14ac:dyDescent="0.2">
      <c r="A296" s="816" t="s">
        <v>655</v>
      </c>
      <c r="B296" s="1144" t="s">
        <v>656</v>
      </c>
      <c r="C296" s="707" t="str">
        <f t="shared" si="4"/>
        <v>Wyre</v>
      </c>
      <c r="D296" t="s">
        <v>3795</v>
      </c>
    </row>
    <row r="297" spans="1:4" x14ac:dyDescent="0.2">
      <c r="A297" s="816" t="s">
        <v>657</v>
      </c>
      <c r="B297" s="1144" t="s">
        <v>658</v>
      </c>
      <c r="C297" s="707" t="str">
        <f t="shared" si="4"/>
        <v>Wyre Forest</v>
      </c>
      <c r="D297" t="s">
        <v>3795</v>
      </c>
    </row>
    <row r="298" spans="1:4" x14ac:dyDescent="0.2">
      <c r="A298" s="816" t="s">
        <v>667</v>
      </c>
      <c r="B298" s="1144" t="s">
        <v>660</v>
      </c>
      <c r="C298" s="707" t="str">
        <f t="shared" si="4"/>
        <v>York UA</v>
      </c>
      <c r="D298" t="s">
        <v>665</v>
      </c>
    </row>
    <row r="299" spans="1:4" x14ac:dyDescent="0.2">
      <c r="A299" s="816" t="s">
        <v>1195</v>
      </c>
      <c r="B299" s="1144" t="s">
        <v>662</v>
      </c>
      <c r="C299" s="707" t="str">
        <f t="shared" si="4"/>
        <v>England</v>
      </c>
      <c r="D299" t="s">
        <v>661</v>
      </c>
    </row>
    <row r="314" spans="3:3" x14ac:dyDescent="0.2">
      <c r="C314" s="707"/>
    </row>
    <row r="315" spans="3:3" x14ac:dyDescent="0.2">
      <c r="C315" s="707"/>
    </row>
    <row r="316" spans="3:3" x14ac:dyDescent="0.2">
      <c r="C316" s="707"/>
    </row>
    <row r="317" spans="3:3" x14ac:dyDescent="0.2">
      <c r="C317" s="707"/>
    </row>
    <row r="318" spans="3:3" x14ac:dyDescent="0.2">
      <c r="C318" s="707"/>
    </row>
    <row r="319" spans="3:3" x14ac:dyDescent="0.2">
      <c r="C319" s="707"/>
    </row>
    <row r="320" spans="3:3" x14ac:dyDescent="0.2">
      <c r="C320" s="707"/>
    </row>
  </sheetData>
  <sheetProtection sheet="1" objects="1" scenarios="1"/>
  <autoFilter ref="B1:B320" xr:uid="{00000000-0001-0000-1000-000000000000}"/>
  <sortState xmlns:xlrd2="http://schemas.microsoft.com/office/spreadsheetml/2017/richdata2" ref="A3:C320">
    <sortCondition ref="A3"/>
  </sortState>
  <pageMargins left="0.7" right="0.7" top="0.75" bottom="0.75" header="0.3" footer="0.3"/>
  <headerFooter>
    <oddHeader>&amp;C&amp;"Calibri"&amp;10&amp;K000000 OFFICIAL&amp;1#_x000D_</oddHeader>
    <oddFooter>&amp;C_x000D_&amp;1#&amp;"Calibri"&amp;10&amp;K000000 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92D050"/>
  </sheetPr>
  <dimension ref="A1:AZ1"/>
  <sheetViews>
    <sheetView workbookViewId="0">
      <selection activeCell="C1" sqref="C1"/>
    </sheetView>
  </sheetViews>
  <sheetFormatPr defaultRowHeight="12.75" x14ac:dyDescent="0.2"/>
  <cols>
    <col min="1" max="1" width="21.42578125" bestFit="1" customWidth="1"/>
  </cols>
  <sheetData>
    <row r="1" spans="1:52" x14ac:dyDescent="0.2">
      <c r="A1" t="str">
        <f>'Part 1'!K20</f>
        <v>ZZZZ</v>
      </c>
      <c r="B1" s="194" t="s">
        <v>988</v>
      </c>
      <c r="C1">
        <v>2020</v>
      </c>
      <c r="AZ1" s="194"/>
    </row>
  </sheetData>
  <sheetProtection sheet="1" objects="1" scenarios="1"/>
  <dataValidations count="1">
    <dataValidation type="custom" allowBlank="1" showInputMessage="1" showErrorMessage="1" errorTitle="DO NOT AMEND" error="Please do not amend these figures." sqref="B1:C1" xr:uid="{7F9625EF-8348-419E-92B5-AC3EA917FE20}">
      <formula1>"if(az1=""n/a"")"</formula1>
    </dataValidation>
  </dataValidations>
  <pageMargins left="0.7" right="0.7" top="0.75" bottom="0.75" header="0.3" footer="0.3"/>
  <pageSetup orientation="portrait" r:id="rId1"/>
  <headerFooter>
    <oddHeader>&amp;C&amp;"Calibri"&amp;10&amp;K000000 OFFICIAL&amp;1#_x000D_</oddHeader>
    <oddFooter>&amp;C_x000D_&amp;1#&amp;"Calibri"&amp;10&amp;K000000 OFFICIAL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0"/>
  <sheetViews>
    <sheetView showGridLines="0" zoomScale="90" zoomScaleNormal="90" workbookViewId="0">
      <pane ySplit="3" topLeftCell="A381" activePane="bottomLeft" state="frozen"/>
      <selection activeCell="C12" sqref="C12:H12"/>
      <selection pane="bottomLeft" activeCell="M397" sqref="M397"/>
    </sheetView>
  </sheetViews>
  <sheetFormatPr defaultColWidth="9.140625" defaultRowHeight="12.75" x14ac:dyDescent="0.2"/>
  <cols>
    <col min="1" max="1" width="9.140625" style="196"/>
    <col min="2" max="2" width="6.5703125" style="530" customWidth="1"/>
    <col min="3" max="3" width="12.140625" style="530" customWidth="1"/>
    <col min="4" max="4" width="25.85546875" style="196" bestFit="1" customWidth="1"/>
    <col min="5" max="5" width="54.5703125" style="196" customWidth="1"/>
    <col min="6" max="6" width="19.7109375" style="197" customWidth="1"/>
    <col min="7" max="7" width="19.85546875" style="435" customWidth="1"/>
    <col min="8" max="8" width="20" style="811" customWidth="1"/>
    <col min="9" max="9" width="19.42578125" style="196" customWidth="1"/>
    <col min="10" max="11" width="20.5703125" style="196" customWidth="1"/>
    <col min="12" max="13" width="19.7109375" style="196" customWidth="1"/>
    <col min="14" max="16384" width="9.140625" style="196"/>
  </cols>
  <sheetData>
    <row r="1" spans="1:13" ht="19.5" customHeight="1" x14ac:dyDescent="0.2">
      <c r="A1" s="197" t="s">
        <v>1314</v>
      </c>
      <c r="D1" s="561"/>
      <c r="E1" s="561"/>
    </row>
    <row r="2" spans="1:13" ht="18.75" customHeight="1" x14ac:dyDescent="0.2">
      <c r="D2" s="531"/>
      <c r="E2" s="531"/>
      <c r="F2" s="197" t="s">
        <v>1226</v>
      </c>
      <c r="H2" s="811" t="s">
        <v>1280</v>
      </c>
      <c r="I2" s="811" t="s">
        <v>1324</v>
      </c>
      <c r="J2" s="811" t="s">
        <v>3818</v>
      </c>
    </row>
    <row r="3" spans="1:13" ht="66.75" customHeight="1" x14ac:dyDescent="0.2">
      <c r="B3" s="435" t="s">
        <v>968</v>
      </c>
      <c r="C3" s="435" t="s">
        <v>969</v>
      </c>
      <c r="D3" s="1552" t="s">
        <v>83</v>
      </c>
      <c r="E3" s="1552" t="s">
        <v>970</v>
      </c>
      <c r="F3" s="705" t="s">
        <v>4152</v>
      </c>
      <c r="G3" s="705" t="s">
        <v>4152</v>
      </c>
      <c r="H3" s="705" t="s">
        <v>1274</v>
      </c>
      <c r="I3" s="705" t="s">
        <v>1323</v>
      </c>
      <c r="J3" s="705" t="s">
        <v>3819</v>
      </c>
      <c r="K3" s="705" t="s">
        <v>4055</v>
      </c>
      <c r="L3" s="705" t="s">
        <v>4130</v>
      </c>
      <c r="M3" s="705" t="s">
        <v>7028</v>
      </c>
    </row>
    <row r="4" spans="1:13" x14ac:dyDescent="0.2">
      <c r="A4" s="196">
        <v>1</v>
      </c>
      <c r="B4" s="435" t="s">
        <v>97</v>
      </c>
      <c r="C4" s="435" t="s">
        <v>7154</v>
      </c>
      <c r="D4" s="196" t="s">
        <v>96</v>
      </c>
      <c r="F4" s="595" t="s">
        <v>913</v>
      </c>
      <c r="G4" s="595" t="s">
        <v>913</v>
      </c>
      <c r="H4" s="595" t="s">
        <v>913</v>
      </c>
      <c r="I4" s="595" t="s">
        <v>913</v>
      </c>
      <c r="J4" s="595" t="s">
        <v>913</v>
      </c>
      <c r="L4" s="200" t="s">
        <v>913</v>
      </c>
      <c r="M4" s="595" t="s">
        <v>913</v>
      </c>
    </row>
    <row r="5" spans="1:13" x14ac:dyDescent="0.2">
      <c r="A5" s="196">
        <f t="shared" ref="A5:A68" si="0">IF(D5=D4,A4+1,1)</f>
        <v>1</v>
      </c>
      <c r="B5" s="435" t="s">
        <v>99</v>
      </c>
      <c r="C5" s="435" t="s">
        <v>7155</v>
      </c>
      <c r="D5" s="196" t="s">
        <v>98</v>
      </c>
      <c r="F5" s="595" t="s">
        <v>913</v>
      </c>
      <c r="G5" s="595" t="s">
        <v>913</v>
      </c>
      <c r="H5" s="595" t="s">
        <v>913</v>
      </c>
      <c r="I5" s="595" t="s">
        <v>913</v>
      </c>
      <c r="J5" s="595" t="s">
        <v>913</v>
      </c>
      <c r="L5" s="200" t="s">
        <v>913</v>
      </c>
      <c r="M5" s="595" t="s">
        <v>913</v>
      </c>
    </row>
    <row r="6" spans="1:13" x14ac:dyDescent="0.2">
      <c r="A6" s="196">
        <f t="shared" si="0"/>
        <v>1</v>
      </c>
      <c r="B6" s="435" t="s">
        <v>101</v>
      </c>
      <c r="C6" s="435" t="s">
        <v>7156</v>
      </c>
      <c r="D6" s="196" t="s">
        <v>100</v>
      </c>
      <c r="F6" s="595" t="s">
        <v>913</v>
      </c>
      <c r="G6" s="595" t="s">
        <v>913</v>
      </c>
      <c r="H6" s="595" t="s">
        <v>913</v>
      </c>
      <c r="I6" s="595" t="s">
        <v>913</v>
      </c>
      <c r="J6" s="595" t="s">
        <v>913</v>
      </c>
      <c r="L6" s="200" t="s">
        <v>913</v>
      </c>
      <c r="M6" s="595" t="s">
        <v>913</v>
      </c>
    </row>
    <row r="7" spans="1:13" x14ac:dyDescent="0.2">
      <c r="A7" s="196">
        <f t="shared" si="0"/>
        <v>1</v>
      </c>
      <c r="B7" s="435" t="s">
        <v>103</v>
      </c>
      <c r="C7" s="435" t="s">
        <v>7157</v>
      </c>
      <c r="D7" s="196" t="s">
        <v>102</v>
      </c>
      <c r="F7" s="595" t="s">
        <v>913</v>
      </c>
      <c r="G7" s="595" t="s">
        <v>913</v>
      </c>
      <c r="H7" s="595" t="s">
        <v>913</v>
      </c>
      <c r="I7" s="595" t="s">
        <v>913</v>
      </c>
      <c r="J7" s="595" t="s">
        <v>913</v>
      </c>
      <c r="L7" s="200" t="s">
        <v>913</v>
      </c>
      <c r="M7" s="595" t="s">
        <v>913</v>
      </c>
    </row>
    <row r="8" spans="1:13" x14ac:dyDescent="0.2">
      <c r="A8" s="196">
        <f t="shared" si="0"/>
        <v>1</v>
      </c>
      <c r="B8" s="435" t="s">
        <v>105</v>
      </c>
      <c r="C8" s="435" t="s">
        <v>7158</v>
      </c>
      <c r="D8" s="196" t="s">
        <v>104</v>
      </c>
      <c r="F8" s="595" t="s">
        <v>913</v>
      </c>
      <c r="G8" s="595" t="s">
        <v>913</v>
      </c>
      <c r="H8" s="595" t="s">
        <v>913</v>
      </c>
      <c r="I8" s="595" t="s">
        <v>913</v>
      </c>
      <c r="J8" s="595" t="s">
        <v>913</v>
      </c>
      <c r="L8" s="200" t="s">
        <v>913</v>
      </c>
      <c r="M8" s="595" t="s">
        <v>913</v>
      </c>
    </row>
    <row r="9" spans="1:13" x14ac:dyDescent="0.2">
      <c r="A9" s="196">
        <f t="shared" si="0"/>
        <v>1</v>
      </c>
      <c r="B9" s="435" t="s">
        <v>107</v>
      </c>
      <c r="C9" s="435" t="s">
        <v>7159</v>
      </c>
      <c r="D9" s="196" t="s">
        <v>106</v>
      </c>
      <c r="E9" s="196" t="s">
        <v>1130</v>
      </c>
      <c r="F9" s="595">
        <v>0</v>
      </c>
      <c r="G9" s="595">
        <v>0</v>
      </c>
      <c r="H9" s="595">
        <v>0</v>
      </c>
      <c r="I9" s="595">
        <v>0</v>
      </c>
      <c r="J9" s="595">
        <v>0</v>
      </c>
      <c r="K9" s="595">
        <v>0</v>
      </c>
      <c r="L9" s="200">
        <v>0</v>
      </c>
      <c r="M9" s="595">
        <v>0</v>
      </c>
    </row>
    <row r="10" spans="1:13" x14ac:dyDescent="0.2">
      <c r="A10" s="196">
        <f t="shared" si="0"/>
        <v>1</v>
      </c>
      <c r="B10" s="435" t="s">
        <v>109</v>
      </c>
      <c r="C10" s="435" t="s">
        <v>7160</v>
      </c>
      <c r="D10" s="196" t="s">
        <v>108</v>
      </c>
      <c r="E10" s="197" t="s">
        <v>7130</v>
      </c>
      <c r="F10" s="595">
        <v>0</v>
      </c>
      <c r="G10" s="595">
        <v>0</v>
      </c>
      <c r="H10" s="595">
        <v>0</v>
      </c>
      <c r="I10" s="595">
        <v>0</v>
      </c>
      <c r="J10" s="595">
        <v>0</v>
      </c>
      <c r="K10" s="595">
        <v>3123740</v>
      </c>
      <c r="L10" s="200">
        <v>3123740</v>
      </c>
      <c r="M10" s="595">
        <v>3980383</v>
      </c>
    </row>
    <row r="11" spans="1:13" x14ac:dyDescent="0.2">
      <c r="A11" s="196">
        <f>IF(D11=D10,A10+1,1)</f>
        <v>1</v>
      </c>
      <c r="B11" s="435" t="s">
        <v>111</v>
      </c>
      <c r="C11" s="435" t="s">
        <v>7161</v>
      </c>
      <c r="D11" s="196" t="s">
        <v>110</v>
      </c>
      <c r="E11" s="197" t="s">
        <v>1204</v>
      </c>
      <c r="F11" s="595">
        <v>0</v>
      </c>
      <c r="G11" s="595">
        <v>20252290</v>
      </c>
      <c r="H11" s="595">
        <v>20716405</v>
      </c>
      <c r="I11" s="595">
        <v>21053943</v>
      </c>
      <c r="J11" s="595">
        <v>21053943</v>
      </c>
      <c r="K11" s="595">
        <v>21053943</v>
      </c>
      <c r="L11" s="200">
        <v>13587543</v>
      </c>
      <c r="M11" s="595">
        <v>13587543</v>
      </c>
    </row>
    <row r="12" spans="1:13" x14ac:dyDescent="0.2">
      <c r="A12" s="196">
        <f t="shared" si="0"/>
        <v>1</v>
      </c>
      <c r="B12" s="435" t="s">
        <v>113</v>
      </c>
      <c r="C12" s="435" t="s">
        <v>7162</v>
      </c>
      <c r="D12" s="196" t="s">
        <v>112</v>
      </c>
      <c r="E12" s="196" t="s">
        <v>915</v>
      </c>
      <c r="F12" s="595">
        <v>88251</v>
      </c>
      <c r="G12" s="595">
        <v>90902</v>
      </c>
      <c r="H12" s="595">
        <v>92985</v>
      </c>
      <c r="I12" s="595">
        <v>94500</v>
      </c>
      <c r="J12" s="595">
        <v>94500</v>
      </c>
      <c r="K12" s="595">
        <v>94500</v>
      </c>
      <c r="L12" s="200">
        <v>99424</v>
      </c>
      <c r="M12" s="595">
        <v>99424</v>
      </c>
    </row>
    <row r="13" spans="1:13" x14ac:dyDescent="0.2">
      <c r="A13" s="196">
        <f t="shared" si="0"/>
        <v>1</v>
      </c>
      <c r="B13" s="435" t="s">
        <v>115</v>
      </c>
      <c r="C13" s="435" t="s">
        <v>7163</v>
      </c>
      <c r="D13" s="196" t="s">
        <v>114</v>
      </c>
      <c r="F13" s="595" t="s">
        <v>913</v>
      </c>
      <c r="G13" s="595" t="s">
        <v>913</v>
      </c>
      <c r="H13" s="595" t="s">
        <v>913</v>
      </c>
      <c r="I13" s="595" t="s">
        <v>913</v>
      </c>
      <c r="J13" s="595" t="s">
        <v>913</v>
      </c>
      <c r="K13" s="595" t="s">
        <v>913</v>
      </c>
      <c r="L13" s="200" t="s">
        <v>913</v>
      </c>
      <c r="M13" s="595" t="s">
        <v>913</v>
      </c>
    </row>
    <row r="14" spans="1:13" x14ac:dyDescent="0.2">
      <c r="A14" s="196">
        <f t="shared" si="0"/>
        <v>1</v>
      </c>
      <c r="B14" s="435" t="s">
        <v>117</v>
      </c>
      <c r="C14" s="435" t="s">
        <v>7164</v>
      </c>
      <c r="D14" s="196" t="s">
        <v>116</v>
      </c>
      <c r="E14" s="196" t="s">
        <v>1028</v>
      </c>
      <c r="F14" s="595">
        <v>2131596</v>
      </c>
      <c r="G14" s="595">
        <v>2195635</v>
      </c>
      <c r="H14" s="595">
        <v>2245952</v>
      </c>
      <c r="I14" s="595">
        <v>2282546</v>
      </c>
      <c r="J14" s="595">
        <v>2282546</v>
      </c>
      <c r="K14" s="595">
        <v>2282546</v>
      </c>
      <c r="L14" s="200">
        <v>3144053</v>
      </c>
      <c r="M14" s="595">
        <v>3144053</v>
      </c>
    </row>
    <row r="15" spans="1:13" x14ac:dyDescent="0.2">
      <c r="A15" s="196">
        <f t="shared" si="0"/>
        <v>1</v>
      </c>
      <c r="B15" s="435" t="s">
        <v>119</v>
      </c>
      <c r="C15" s="435" t="s">
        <v>7165</v>
      </c>
      <c r="D15" s="196" t="s">
        <v>118</v>
      </c>
      <c r="F15" s="595" t="s">
        <v>913</v>
      </c>
      <c r="G15" s="595" t="s">
        <v>913</v>
      </c>
      <c r="H15" s="595" t="s">
        <v>913</v>
      </c>
      <c r="I15" s="595" t="s">
        <v>913</v>
      </c>
      <c r="J15" s="595" t="s">
        <v>913</v>
      </c>
      <c r="K15" s="595" t="s">
        <v>913</v>
      </c>
      <c r="L15" s="200" t="s">
        <v>913</v>
      </c>
      <c r="M15" s="595" t="s">
        <v>913</v>
      </c>
    </row>
    <row r="16" spans="1:13" x14ac:dyDescent="0.2">
      <c r="A16" s="196">
        <f t="shared" si="0"/>
        <v>1</v>
      </c>
      <c r="B16" s="435" t="s">
        <v>121</v>
      </c>
      <c r="C16" s="435" t="s">
        <v>7166</v>
      </c>
      <c r="D16" s="196" t="s">
        <v>120</v>
      </c>
      <c r="E16" s="196" t="s">
        <v>916</v>
      </c>
      <c r="F16" s="595">
        <v>5188300</v>
      </c>
      <c r="G16" s="595">
        <v>5344172</v>
      </c>
      <c r="H16" s="595">
        <v>5466643</v>
      </c>
      <c r="I16" s="595">
        <v>5555713</v>
      </c>
      <c r="J16" s="595">
        <v>5555713</v>
      </c>
      <c r="K16" s="595">
        <v>5555713</v>
      </c>
      <c r="L16" s="200">
        <v>5530118</v>
      </c>
      <c r="M16" s="595">
        <v>5530118</v>
      </c>
    </row>
    <row r="17" spans="1:13" x14ac:dyDescent="0.2">
      <c r="A17" s="196">
        <f t="shared" si="0"/>
        <v>2</v>
      </c>
      <c r="B17" s="435" t="s">
        <v>121</v>
      </c>
      <c r="C17" s="435" t="s">
        <v>7167</v>
      </c>
      <c r="D17" s="196" t="s">
        <v>120</v>
      </c>
      <c r="E17" s="196" t="s">
        <v>1029</v>
      </c>
      <c r="F17" s="595">
        <v>0</v>
      </c>
      <c r="G17" s="595">
        <v>0</v>
      </c>
      <c r="H17" s="595">
        <v>0</v>
      </c>
      <c r="I17" s="595">
        <v>0</v>
      </c>
      <c r="J17" s="595">
        <v>0</v>
      </c>
      <c r="K17" s="595">
        <v>0</v>
      </c>
      <c r="L17" s="200">
        <v>0</v>
      </c>
      <c r="M17" s="595">
        <v>0</v>
      </c>
    </row>
    <row r="18" spans="1:13" x14ac:dyDescent="0.2">
      <c r="A18" s="196">
        <f t="shared" si="0"/>
        <v>3</v>
      </c>
      <c r="B18" s="435" t="s">
        <v>121</v>
      </c>
      <c r="C18" s="435" t="s">
        <v>7168</v>
      </c>
      <c r="D18" s="196" t="s">
        <v>120</v>
      </c>
      <c r="E18" s="196" t="s">
        <v>1030</v>
      </c>
      <c r="F18" s="595">
        <v>15431</v>
      </c>
      <c r="G18" s="595">
        <v>15895</v>
      </c>
      <c r="H18" s="595">
        <v>16259</v>
      </c>
      <c r="I18" s="595">
        <v>16524</v>
      </c>
      <c r="J18" s="595">
        <v>16524</v>
      </c>
      <c r="K18" s="595">
        <v>16524</v>
      </c>
      <c r="L18" s="200">
        <v>16448</v>
      </c>
      <c r="M18" s="595">
        <v>16448</v>
      </c>
    </row>
    <row r="19" spans="1:13" x14ac:dyDescent="0.2">
      <c r="A19" s="196">
        <f t="shared" si="0"/>
        <v>4</v>
      </c>
      <c r="B19" s="435" t="s">
        <v>121</v>
      </c>
      <c r="C19" s="435" t="s">
        <v>7169</v>
      </c>
      <c r="D19" s="196" t="s">
        <v>120</v>
      </c>
      <c r="E19" s="196" t="s">
        <v>1031</v>
      </c>
      <c r="F19" s="595">
        <v>0</v>
      </c>
      <c r="G19" s="595">
        <v>0</v>
      </c>
      <c r="H19" s="595">
        <v>0</v>
      </c>
      <c r="I19" s="595">
        <v>0</v>
      </c>
      <c r="J19" s="595">
        <v>0</v>
      </c>
      <c r="K19" s="595">
        <v>0</v>
      </c>
      <c r="L19" s="200">
        <v>0</v>
      </c>
      <c r="M19" s="595">
        <v>0</v>
      </c>
    </row>
    <row r="20" spans="1:13" x14ac:dyDescent="0.2">
      <c r="A20" s="196">
        <f t="shared" si="0"/>
        <v>1</v>
      </c>
      <c r="B20" s="435" t="s">
        <v>123</v>
      </c>
      <c r="C20" s="435" t="s">
        <v>7170</v>
      </c>
      <c r="D20" s="196" t="s">
        <v>122</v>
      </c>
      <c r="F20" s="595" t="s">
        <v>913</v>
      </c>
      <c r="G20" s="595" t="s">
        <v>913</v>
      </c>
      <c r="H20" s="595" t="s">
        <v>913</v>
      </c>
      <c r="I20" s="595" t="s">
        <v>913</v>
      </c>
      <c r="J20" s="595" t="s">
        <v>913</v>
      </c>
      <c r="K20" s="595" t="s">
        <v>913</v>
      </c>
      <c r="L20" s="200" t="s">
        <v>913</v>
      </c>
      <c r="M20" s="595" t="s">
        <v>913</v>
      </c>
    </row>
    <row r="21" spans="1:13" x14ac:dyDescent="0.2">
      <c r="A21" s="196">
        <f t="shared" si="0"/>
        <v>1</v>
      </c>
      <c r="B21" s="435" t="s">
        <v>125</v>
      </c>
      <c r="C21" s="435" t="s">
        <v>7171</v>
      </c>
      <c r="D21" s="196" t="s">
        <v>124</v>
      </c>
      <c r="F21" s="595" t="s">
        <v>913</v>
      </c>
      <c r="G21" s="595" t="s">
        <v>913</v>
      </c>
      <c r="H21" s="595" t="s">
        <v>913</v>
      </c>
      <c r="I21" s="595" t="s">
        <v>913</v>
      </c>
      <c r="J21" s="595" t="s">
        <v>913</v>
      </c>
      <c r="K21" s="595" t="s">
        <v>913</v>
      </c>
      <c r="L21" s="200" t="s">
        <v>913</v>
      </c>
      <c r="M21" s="595" t="s">
        <v>913</v>
      </c>
    </row>
    <row r="22" spans="1:13" x14ac:dyDescent="0.2">
      <c r="A22" s="196">
        <f t="shared" si="0"/>
        <v>1</v>
      </c>
      <c r="B22" s="435" t="s">
        <v>127</v>
      </c>
      <c r="C22" s="435" t="s">
        <v>7172</v>
      </c>
      <c r="D22" s="196" t="s">
        <v>126</v>
      </c>
      <c r="E22" s="196" t="s">
        <v>917</v>
      </c>
      <c r="F22" s="595">
        <v>4087232</v>
      </c>
      <c r="G22" s="595">
        <v>4210024</v>
      </c>
      <c r="H22" s="595">
        <v>4306504</v>
      </c>
      <c r="I22" s="595">
        <v>4376671</v>
      </c>
      <c r="J22" s="595">
        <v>4376671</v>
      </c>
      <c r="K22" s="595">
        <v>4376671</v>
      </c>
      <c r="L22" s="200">
        <v>4886827</v>
      </c>
      <c r="M22" s="595">
        <v>4886827</v>
      </c>
    </row>
    <row r="23" spans="1:13" x14ac:dyDescent="0.2">
      <c r="A23" s="196">
        <f t="shared" si="0"/>
        <v>2</v>
      </c>
      <c r="B23" s="435" t="s">
        <v>127</v>
      </c>
      <c r="C23" s="435" t="s">
        <v>7173</v>
      </c>
      <c r="D23" s="196" t="s">
        <v>126</v>
      </c>
      <c r="E23" s="196" t="s">
        <v>1032</v>
      </c>
      <c r="F23" s="595">
        <v>6682049</v>
      </c>
      <c r="G23" s="595">
        <v>6882797</v>
      </c>
      <c r="H23" s="595">
        <v>7040528</v>
      </c>
      <c r="I23" s="595">
        <v>7155241</v>
      </c>
      <c r="J23" s="595">
        <v>7155241</v>
      </c>
      <c r="K23" s="595">
        <v>7155241</v>
      </c>
      <c r="L23" s="200">
        <v>7989275</v>
      </c>
      <c r="M23" s="595">
        <v>7989275</v>
      </c>
    </row>
    <row r="24" spans="1:13" x14ac:dyDescent="0.2">
      <c r="A24" s="196">
        <f t="shared" si="0"/>
        <v>3</v>
      </c>
      <c r="B24" s="435" t="s">
        <v>127</v>
      </c>
      <c r="C24" s="435" t="s">
        <v>7174</v>
      </c>
      <c r="D24" s="196" t="s">
        <v>126</v>
      </c>
      <c r="E24" s="196" t="s">
        <v>7131</v>
      </c>
      <c r="F24" s="595"/>
      <c r="G24" s="595"/>
      <c r="H24" s="595"/>
      <c r="I24" s="595"/>
      <c r="J24" s="595"/>
      <c r="K24" s="595"/>
      <c r="L24" s="200"/>
      <c r="M24" s="595">
        <v>8111502.62890625</v>
      </c>
    </row>
    <row r="25" spans="1:13" x14ac:dyDescent="0.2">
      <c r="A25" s="196">
        <f t="shared" si="0"/>
        <v>4</v>
      </c>
      <c r="B25" s="435" t="s">
        <v>127</v>
      </c>
      <c r="C25" s="435" t="s">
        <v>7175</v>
      </c>
      <c r="D25" s="196" t="s">
        <v>126</v>
      </c>
      <c r="E25" s="196" t="s">
        <v>7132</v>
      </c>
      <c r="F25" s="595"/>
      <c r="G25" s="595"/>
      <c r="H25" s="595"/>
      <c r="I25" s="595"/>
      <c r="J25" s="595"/>
      <c r="K25" s="595"/>
      <c r="L25" s="200"/>
      <c r="M25" s="595">
        <v>8143163.4876609612</v>
      </c>
    </row>
    <row r="26" spans="1:13" x14ac:dyDescent="0.2">
      <c r="A26" s="196">
        <f>IF(D26=D23,A23+1,1)</f>
        <v>1</v>
      </c>
      <c r="B26" s="435" t="s">
        <v>129</v>
      </c>
      <c r="C26" s="435" t="s">
        <v>7176</v>
      </c>
      <c r="D26" s="196" t="s">
        <v>128</v>
      </c>
      <c r="F26" s="595" t="s">
        <v>913</v>
      </c>
      <c r="G26" s="595" t="s">
        <v>913</v>
      </c>
      <c r="H26" s="595" t="s">
        <v>913</v>
      </c>
      <c r="I26" s="595" t="s">
        <v>913</v>
      </c>
      <c r="J26" s="595" t="s">
        <v>913</v>
      </c>
      <c r="K26" s="595" t="s">
        <v>913</v>
      </c>
      <c r="L26" s="200" t="s">
        <v>913</v>
      </c>
      <c r="M26" s="595" t="s">
        <v>913</v>
      </c>
    </row>
    <row r="27" spans="1:13" x14ac:dyDescent="0.2">
      <c r="A27" s="196">
        <f t="shared" si="0"/>
        <v>1</v>
      </c>
      <c r="B27" s="435" t="s">
        <v>131</v>
      </c>
      <c r="C27" s="435" t="s">
        <v>7177</v>
      </c>
      <c r="D27" s="196" t="s">
        <v>130</v>
      </c>
      <c r="F27" s="595" t="s">
        <v>913</v>
      </c>
      <c r="G27" s="595" t="s">
        <v>913</v>
      </c>
      <c r="H27" s="595" t="s">
        <v>913</v>
      </c>
      <c r="I27" s="595" t="s">
        <v>913</v>
      </c>
      <c r="J27" s="595" t="s">
        <v>913</v>
      </c>
      <c r="K27" s="595" t="s">
        <v>913</v>
      </c>
      <c r="L27" s="200" t="s">
        <v>913</v>
      </c>
      <c r="M27" s="595" t="s">
        <v>913</v>
      </c>
    </row>
    <row r="28" spans="1:13" x14ac:dyDescent="0.2">
      <c r="A28" s="196">
        <f t="shared" si="0"/>
        <v>1</v>
      </c>
      <c r="B28" s="435" t="s">
        <v>133</v>
      </c>
      <c r="C28" s="435" t="s">
        <v>7178</v>
      </c>
      <c r="D28" s="196" t="s">
        <v>132</v>
      </c>
      <c r="E28" s="196" t="s">
        <v>1033</v>
      </c>
      <c r="F28" s="595">
        <v>1503000</v>
      </c>
      <c r="G28" s="595">
        <v>1548155</v>
      </c>
      <c r="H28" s="595">
        <v>1583634</v>
      </c>
      <c r="I28" s="595">
        <v>1609437</v>
      </c>
      <c r="J28" s="595">
        <v>1609437</v>
      </c>
      <c r="K28" s="595">
        <v>1609437</v>
      </c>
      <c r="L28" s="200">
        <v>1917484</v>
      </c>
      <c r="M28" s="595">
        <v>1917484</v>
      </c>
    </row>
    <row r="29" spans="1:13" x14ac:dyDescent="0.2">
      <c r="A29" s="196">
        <f t="shared" si="0"/>
        <v>1</v>
      </c>
      <c r="B29" s="435" t="s">
        <v>135</v>
      </c>
      <c r="C29" s="435" t="s">
        <v>7179</v>
      </c>
      <c r="D29" s="196" t="s">
        <v>134</v>
      </c>
      <c r="F29" s="595" t="s">
        <v>913</v>
      </c>
      <c r="G29" s="595" t="s">
        <v>913</v>
      </c>
      <c r="H29" s="595" t="s">
        <v>913</v>
      </c>
      <c r="I29" s="595" t="s">
        <v>913</v>
      </c>
      <c r="J29" s="595" t="s">
        <v>913</v>
      </c>
      <c r="K29" s="595" t="s">
        <v>913</v>
      </c>
      <c r="L29" s="200" t="s">
        <v>913</v>
      </c>
      <c r="M29" s="595" t="s">
        <v>913</v>
      </c>
    </row>
    <row r="30" spans="1:13" x14ac:dyDescent="0.2">
      <c r="A30" s="196">
        <f t="shared" si="0"/>
        <v>1</v>
      </c>
      <c r="B30" s="435" t="s">
        <v>137</v>
      </c>
      <c r="C30" s="435" t="s">
        <v>7180</v>
      </c>
      <c r="D30" s="196" t="s">
        <v>136</v>
      </c>
      <c r="F30" s="595" t="s">
        <v>913</v>
      </c>
      <c r="G30" s="595" t="s">
        <v>913</v>
      </c>
      <c r="H30" s="595" t="s">
        <v>913</v>
      </c>
      <c r="I30" s="595" t="s">
        <v>913</v>
      </c>
      <c r="J30" s="595" t="s">
        <v>913</v>
      </c>
      <c r="K30" s="595" t="s">
        <v>913</v>
      </c>
      <c r="L30" s="200" t="s">
        <v>913</v>
      </c>
      <c r="M30" s="595" t="s">
        <v>913</v>
      </c>
    </row>
    <row r="31" spans="1:13" x14ac:dyDescent="0.2">
      <c r="A31" s="196">
        <f t="shared" si="0"/>
        <v>1</v>
      </c>
      <c r="B31" s="435" t="s">
        <v>139</v>
      </c>
      <c r="C31" s="435" t="s">
        <v>7181</v>
      </c>
      <c r="D31" s="196" t="s">
        <v>138</v>
      </c>
      <c r="F31" s="595" t="s">
        <v>913</v>
      </c>
      <c r="G31" s="595" t="s">
        <v>913</v>
      </c>
      <c r="H31" s="595" t="s">
        <v>913</v>
      </c>
      <c r="I31" s="595" t="s">
        <v>913</v>
      </c>
      <c r="J31" s="595" t="s">
        <v>913</v>
      </c>
      <c r="K31" s="595" t="s">
        <v>913</v>
      </c>
      <c r="L31" s="200" t="s">
        <v>913</v>
      </c>
      <c r="M31" s="595" t="s">
        <v>913</v>
      </c>
    </row>
    <row r="32" spans="1:13" x14ac:dyDescent="0.2">
      <c r="A32" s="196">
        <f t="shared" si="0"/>
        <v>1</v>
      </c>
      <c r="B32" s="435" t="s">
        <v>1240</v>
      </c>
      <c r="C32" s="435" t="s">
        <v>7182</v>
      </c>
      <c r="D32" s="197" t="s">
        <v>1246</v>
      </c>
      <c r="F32" s="595" t="s">
        <v>913</v>
      </c>
      <c r="G32" s="595" t="s">
        <v>913</v>
      </c>
      <c r="H32" s="595" t="s">
        <v>913</v>
      </c>
      <c r="I32" s="595" t="s">
        <v>913</v>
      </c>
      <c r="J32" s="595" t="s">
        <v>913</v>
      </c>
      <c r="K32" s="595" t="s">
        <v>913</v>
      </c>
      <c r="L32" s="200" t="s">
        <v>913</v>
      </c>
      <c r="M32" s="595" t="s">
        <v>913</v>
      </c>
    </row>
    <row r="33" spans="1:13" x14ac:dyDescent="0.2">
      <c r="A33" s="196">
        <f t="shared" si="0"/>
        <v>1</v>
      </c>
      <c r="B33" s="435" t="s">
        <v>141</v>
      </c>
      <c r="C33" s="435" t="s">
        <v>7183</v>
      </c>
      <c r="D33" s="196" t="s">
        <v>140</v>
      </c>
      <c r="F33" s="595" t="s">
        <v>913</v>
      </c>
      <c r="G33" s="595" t="s">
        <v>913</v>
      </c>
      <c r="H33" s="595" t="s">
        <v>913</v>
      </c>
      <c r="I33" s="595" t="s">
        <v>913</v>
      </c>
      <c r="J33" s="595" t="s">
        <v>913</v>
      </c>
      <c r="K33" s="595" t="s">
        <v>913</v>
      </c>
      <c r="L33" s="200" t="s">
        <v>913</v>
      </c>
      <c r="M33" s="595" t="s">
        <v>913</v>
      </c>
    </row>
    <row r="34" spans="1:13" x14ac:dyDescent="0.2">
      <c r="A34" s="196">
        <f t="shared" si="0"/>
        <v>1</v>
      </c>
      <c r="B34" s="435" t="s">
        <v>143</v>
      </c>
      <c r="C34" s="435" t="s">
        <v>7184</v>
      </c>
      <c r="D34" s="196" t="s">
        <v>142</v>
      </c>
      <c r="E34" s="196" t="s">
        <v>1034</v>
      </c>
      <c r="F34" s="595">
        <v>0</v>
      </c>
      <c r="G34" s="595">
        <v>0</v>
      </c>
      <c r="H34" s="595">
        <v>0</v>
      </c>
      <c r="I34" s="595">
        <v>0</v>
      </c>
      <c r="J34" s="595">
        <v>0</v>
      </c>
      <c r="K34" s="595">
        <v>0</v>
      </c>
      <c r="L34" s="200">
        <v>0</v>
      </c>
      <c r="M34" s="595">
        <v>0</v>
      </c>
    </row>
    <row r="35" spans="1:13" x14ac:dyDescent="0.2">
      <c r="A35" s="196">
        <f t="shared" si="0"/>
        <v>2</v>
      </c>
      <c r="B35" s="435" t="s">
        <v>143</v>
      </c>
      <c r="C35" s="435" t="s">
        <v>7185</v>
      </c>
      <c r="D35" s="196" t="s">
        <v>142</v>
      </c>
      <c r="E35" s="196" t="s">
        <v>1035</v>
      </c>
      <c r="F35" s="595">
        <v>0</v>
      </c>
      <c r="G35" s="595">
        <v>0</v>
      </c>
      <c r="H35" s="595">
        <v>0</v>
      </c>
      <c r="I35" s="595">
        <v>0</v>
      </c>
      <c r="J35" s="595">
        <v>0</v>
      </c>
      <c r="K35" s="595">
        <v>0</v>
      </c>
      <c r="L35" s="200">
        <v>0</v>
      </c>
      <c r="M35" s="595">
        <v>0</v>
      </c>
    </row>
    <row r="36" spans="1:13" x14ac:dyDescent="0.2">
      <c r="A36" s="196">
        <f t="shared" si="0"/>
        <v>3</v>
      </c>
      <c r="B36" s="435" t="s">
        <v>143</v>
      </c>
      <c r="C36" s="435" t="s">
        <v>7186</v>
      </c>
      <c r="D36" s="196" t="s">
        <v>142</v>
      </c>
      <c r="E36" s="196" t="s">
        <v>1036</v>
      </c>
      <c r="F36" s="595">
        <v>0</v>
      </c>
      <c r="G36" s="595">
        <v>0</v>
      </c>
      <c r="H36" s="595">
        <v>0</v>
      </c>
      <c r="I36" s="595">
        <v>0</v>
      </c>
      <c r="J36" s="595">
        <v>0</v>
      </c>
      <c r="K36" s="595">
        <v>0</v>
      </c>
      <c r="L36" s="200">
        <v>0</v>
      </c>
      <c r="M36" s="595">
        <v>0</v>
      </c>
    </row>
    <row r="37" spans="1:13" x14ac:dyDescent="0.2">
      <c r="A37" s="196">
        <f t="shared" si="0"/>
        <v>1</v>
      </c>
      <c r="B37" s="435" t="s">
        <v>145</v>
      </c>
      <c r="C37" s="435" t="s">
        <v>7187</v>
      </c>
      <c r="D37" s="196" t="s">
        <v>144</v>
      </c>
      <c r="F37" s="595" t="s">
        <v>913</v>
      </c>
      <c r="G37" s="595" t="s">
        <v>913</v>
      </c>
      <c r="H37" s="595" t="s">
        <v>913</v>
      </c>
      <c r="I37" s="595" t="s">
        <v>913</v>
      </c>
      <c r="J37" s="595" t="s">
        <v>913</v>
      </c>
      <c r="K37" s="595" t="s">
        <v>913</v>
      </c>
      <c r="L37" s="200" t="s">
        <v>913</v>
      </c>
      <c r="M37" s="595" t="s">
        <v>913</v>
      </c>
    </row>
    <row r="38" spans="1:13" x14ac:dyDescent="0.2">
      <c r="A38" s="196">
        <f t="shared" si="0"/>
        <v>1</v>
      </c>
      <c r="B38" s="435" t="s">
        <v>147</v>
      </c>
      <c r="C38" s="435" t="s">
        <v>7188</v>
      </c>
      <c r="D38" s="196" t="s">
        <v>146</v>
      </c>
      <c r="F38" s="595" t="s">
        <v>913</v>
      </c>
      <c r="G38" s="595" t="s">
        <v>913</v>
      </c>
      <c r="H38" s="595" t="s">
        <v>913</v>
      </c>
      <c r="I38" s="595" t="s">
        <v>913</v>
      </c>
      <c r="J38" s="595" t="s">
        <v>913</v>
      </c>
      <c r="K38" s="595" t="s">
        <v>913</v>
      </c>
      <c r="L38" s="200" t="s">
        <v>913</v>
      </c>
      <c r="M38" s="595" t="s">
        <v>913</v>
      </c>
    </row>
    <row r="39" spans="1:13" x14ac:dyDescent="0.2">
      <c r="A39" s="196">
        <f t="shared" si="0"/>
        <v>1</v>
      </c>
      <c r="B39" s="435" t="s">
        <v>149</v>
      </c>
      <c r="C39" s="435" t="s">
        <v>7189</v>
      </c>
      <c r="D39" s="196" t="s">
        <v>148</v>
      </c>
      <c r="F39" s="595" t="s">
        <v>913</v>
      </c>
      <c r="G39" s="595" t="s">
        <v>913</v>
      </c>
      <c r="H39" s="595" t="s">
        <v>913</v>
      </c>
      <c r="I39" s="595" t="s">
        <v>913</v>
      </c>
      <c r="J39" s="595" t="s">
        <v>913</v>
      </c>
      <c r="K39" s="595" t="s">
        <v>913</v>
      </c>
      <c r="L39" s="200" t="s">
        <v>913</v>
      </c>
      <c r="M39" s="595" t="s">
        <v>913</v>
      </c>
    </row>
    <row r="40" spans="1:13" x14ac:dyDescent="0.2">
      <c r="A40" s="196">
        <f t="shared" si="0"/>
        <v>1</v>
      </c>
      <c r="B40" s="435" t="s">
        <v>151</v>
      </c>
      <c r="C40" s="435" t="s">
        <v>7190</v>
      </c>
      <c r="D40" s="196" t="s">
        <v>150</v>
      </c>
      <c r="F40" s="595" t="s">
        <v>913</v>
      </c>
      <c r="G40" s="595" t="s">
        <v>913</v>
      </c>
      <c r="H40" s="595" t="s">
        <v>913</v>
      </c>
      <c r="I40" s="595" t="s">
        <v>913</v>
      </c>
      <c r="J40" s="595" t="s">
        <v>913</v>
      </c>
      <c r="K40" s="595" t="s">
        <v>913</v>
      </c>
      <c r="L40" s="200" t="s">
        <v>913</v>
      </c>
      <c r="M40" s="595" t="s">
        <v>913</v>
      </c>
    </row>
    <row r="41" spans="1:13" x14ac:dyDescent="0.2">
      <c r="A41" s="196">
        <f t="shared" si="0"/>
        <v>1</v>
      </c>
      <c r="B41" s="435" t="s">
        <v>153</v>
      </c>
      <c r="C41" s="435" t="s">
        <v>7191</v>
      </c>
      <c r="D41" s="196" t="s">
        <v>152</v>
      </c>
      <c r="F41" s="595" t="s">
        <v>913</v>
      </c>
      <c r="G41" s="595" t="s">
        <v>913</v>
      </c>
      <c r="H41" s="595" t="s">
        <v>913</v>
      </c>
      <c r="I41" s="595" t="s">
        <v>913</v>
      </c>
      <c r="J41" s="595" t="s">
        <v>913</v>
      </c>
      <c r="K41" s="595" t="s">
        <v>913</v>
      </c>
      <c r="L41" s="200" t="s">
        <v>913</v>
      </c>
      <c r="M41" s="595" t="s">
        <v>913</v>
      </c>
    </row>
    <row r="42" spans="1:13" x14ac:dyDescent="0.2">
      <c r="A42" s="196">
        <f t="shared" si="0"/>
        <v>1</v>
      </c>
      <c r="B42" s="435" t="s">
        <v>155</v>
      </c>
      <c r="C42" s="435" t="s">
        <v>7192</v>
      </c>
      <c r="D42" s="196" t="s">
        <v>154</v>
      </c>
      <c r="E42" s="196" t="s">
        <v>918</v>
      </c>
      <c r="F42" s="595">
        <v>14097223</v>
      </c>
      <c r="G42" s="595">
        <v>14520745</v>
      </c>
      <c r="H42" s="595">
        <v>14853512</v>
      </c>
      <c r="I42" s="595">
        <v>15095524</v>
      </c>
      <c r="J42" s="595">
        <v>15095524</v>
      </c>
      <c r="K42" s="595">
        <v>15095524</v>
      </c>
      <c r="L42" s="200">
        <v>16434332</v>
      </c>
      <c r="M42" s="595">
        <v>16434332</v>
      </c>
    </row>
    <row r="43" spans="1:13" x14ac:dyDescent="0.2">
      <c r="A43" s="196">
        <f t="shared" si="0"/>
        <v>2</v>
      </c>
      <c r="B43" s="435" t="s">
        <v>155</v>
      </c>
      <c r="C43" s="435" t="s">
        <v>7193</v>
      </c>
      <c r="D43" s="196" t="s">
        <v>154</v>
      </c>
      <c r="E43" s="196" t="s">
        <v>916</v>
      </c>
      <c r="F43" s="595">
        <v>6924728</v>
      </c>
      <c r="G43" s="595">
        <v>7132767</v>
      </c>
      <c r="H43" s="595">
        <v>7296226</v>
      </c>
      <c r="I43" s="595">
        <v>7415105</v>
      </c>
      <c r="J43" s="595">
        <v>7415105</v>
      </c>
      <c r="K43" s="595">
        <v>7415105</v>
      </c>
      <c r="L43" s="200">
        <v>9365077</v>
      </c>
      <c r="M43" s="595">
        <v>9365077</v>
      </c>
    </row>
    <row r="44" spans="1:13" x14ac:dyDescent="0.2">
      <c r="A44" s="196">
        <f t="shared" si="0"/>
        <v>3</v>
      </c>
      <c r="B44" s="435" t="s">
        <v>155</v>
      </c>
      <c r="C44" s="435" t="s">
        <v>7194</v>
      </c>
      <c r="D44" s="196" t="s">
        <v>154</v>
      </c>
      <c r="E44" s="196" t="s">
        <v>1037</v>
      </c>
      <c r="F44" s="595">
        <v>3812784</v>
      </c>
      <c r="G44" s="595">
        <v>3927331</v>
      </c>
      <c r="H44" s="595">
        <v>4017332</v>
      </c>
      <c r="I44" s="595">
        <v>4082788</v>
      </c>
      <c r="J44" s="595">
        <v>4082788</v>
      </c>
      <c r="K44" s="595">
        <v>4082788</v>
      </c>
      <c r="L44" s="200">
        <v>4595633</v>
      </c>
      <c r="M44" s="595">
        <v>4595633</v>
      </c>
    </row>
    <row r="45" spans="1:13" x14ac:dyDescent="0.2">
      <c r="A45" s="196">
        <f t="shared" si="0"/>
        <v>1</v>
      </c>
      <c r="B45" s="435" t="s">
        <v>157</v>
      </c>
      <c r="C45" s="435" t="s">
        <v>7195</v>
      </c>
      <c r="D45" s="196" t="s">
        <v>156</v>
      </c>
      <c r="F45" s="595" t="s">
        <v>913</v>
      </c>
      <c r="G45" s="595" t="s">
        <v>913</v>
      </c>
      <c r="H45" s="595" t="s">
        <v>913</v>
      </c>
      <c r="I45" s="595" t="s">
        <v>913</v>
      </c>
      <c r="J45" s="595" t="s">
        <v>913</v>
      </c>
      <c r="K45" s="595" t="s">
        <v>913</v>
      </c>
      <c r="L45" s="200" t="s">
        <v>913</v>
      </c>
      <c r="M45" s="595" t="s">
        <v>913</v>
      </c>
    </row>
    <row r="46" spans="1:13" x14ac:dyDescent="0.2">
      <c r="A46" s="196">
        <f t="shared" si="0"/>
        <v>1</v>
      </c>
      <c r="B46" s="435" t="s">
        <v>159</v>
      </c>
      <c r="C46" s="435" t="s">
        <v>7196</v>
      </c>
      <c r="D46" s="196" t="s">
        <v>158</v>
      </c>
      <c r="F46" s="595" t="s">
        <v>913</v>
      </c>
      <c r="G46" s="595" t="s">
        <v>913</v>
      </c>
      <c r="H46" s="595" t="s">
        <v>913</v>
      </c>
      <c r="I46" s="595" t="s">
        <v>913</v>
      </c>
      <c r="J46" s="595" t="s">
        <v>913</v>
      </c>
      <c r="K46" s="595" t="s">
        <v>913</v>
      </c>
      <c r="L46" s="200" t="s">
        <v>913</v>
      </c>
      <c r="M46" s="595" t="s">
        <v>913</v>
      </c>
    </row>
    <row r="47" spans="1:13" x14ac:dyDescent="0.2">
      <c r="A47" s="196">
        <f t="shared" si="0"/>
        <v>1</v>
      </c>
      <c r="B47" s="435" t="s">
        <v>161</v>
      </c>
      <c r="C47" s="435" t="s">
        <v>7197</v>
      </c>
      <c r="D47" s="196" t="s">
        <v>160</v>
      </c>
      <c r="F47" s="595" t="s">
        <v>913</v>
      </c>
      <c r="G47" s="595" t="s">
        <v>913</v>
      </c>
      <c r="H47" s="595" t="s">
        <v>913</v>
      </c>
      <c r="I47" s="595" t="s">
        <v>913</v>
      </c>
      <c r="J47" s="595" t="s">
        <v>913</v>
      </c>
      <c r="K47" s="595" t="s">
        <v>913</v>
      </c>
      <c r="L47" s="200" t="s">
        <v>913</v>
      </c>
      <c r="M47" s="595" t="s">
        <v>913</v>
      </c>
    </row>
    <row r="48" spans="1:13" x14ac:dyDescent="0.2">
      <c r="A48" s="196">
        <f t="shared" si="0"/>
        <v>1</v>
      </c>
      <c r="B48" s="435" t="s">
        <v>163</v>
      </c>
      <c r="C48" s="435" t="s">
        <v>7198</v>
      </c>
      <c r="D48" s="196" t="s">
        <v>162</v>
      </c>
      <c r="F48" s="595" t="s">
        <v>913</v>
      </c>
      <c r="G48" s="595" t="s">
        <v>913</v>
      </c>
      <c r="H48" s="595" t="s">
        <v>913</v>
      </c>
      <c r="I48" s="595" t="s">
        <v>913</v>
      </c>
      <c r="J48" s="595" t="s">
        <v>913</v>
      </c>
      <c r="K48" s="595" t="s">
        <v>913</v>
      </c>
      <c r="L48" s="200" t="s">
        <v>913</v>
      </c>
      <c r="M48" s="595" t="s">
        <v>913</v>
      </c>
    </row>
    <row r="49" spans="1:13" x14ac:dyDescent="0.2">
      <c r="A49" s="196">
        <f t="shared" si="0"/>
        <v>1</v>
      </c>
      <c r="B49" s="435" t="s">
        <v>165</v>
      </c>
      <c r="C49" s="435" t="s">
        <v>7199</v>
      </c>
      <c r="D49" s="196" t="s">
        <v>164</v>
      </c>
      <c r="E49" s="196" t="s">
        <v>919</v>
      </c>
      <c r="F49" s="595">
        <v>1182989</v>
      </c>
      <c r="G49" s="595">
        <v>1218529</v>
      </c>
      <c r="H49" s="595">
        <v>1246454</v>
      </c>
      <c r="I49" s="595">
        <v>1266763</v>
      </c>
      <c r="J49" s="595">
        <v>1266763</v>
      </c>
      <c r="K49" s="595">
        <v>1266763</v>
      </c>
      <c r="L49" s="200">
        <v>1318907</v>
      </c>
      <c r="M49" s="595">
        <v>1318907</v>
      </c>
    </row>
    <row r="50" spans="1:13" x14ac:dyDescent="0.2">
      <c r="A50" s="196">
        <f t="shared" si="0"/>
        <v>1</v>
      </c>
      <c r="B50" s="435" t="s">
        <v>1316</v>
      </c>
      <c r="C50" s="435" t="s">
        <v>7200</v>
      </c>
      <c r="D50" s="197" t="s">
        <v>1322</v>
      </c>
      <c r="E50" s="196" t="s">
        <v>971</v>
      </c>
      <c r="F50" s="595">
        <v>0</v>
      </c>
      <c r="G50" s="595">
        <v>0</v>
      </c>
      <c r="H50" s="595">
        <v>0</v>
      </c>
      <c r="I50" s="595">
        <v>0</v>
      </c>
      <c r="J50" s="595">
        <v>0</v>
      </c>
      <c r="K50" s="595">
        <v>0</v>
      </c>
      <c r="L50" s="200">
        <v>0</v>
      </c>
      <c r="M50" s="595">
        <v>0</v>
      </c>
    </row>
    <row r="51" spans="1:13" x14ac:dyDescent="0.2">
      <c r="A51" s="196">
        <f t="shared" si="0"/>
        <v>2</v>
      </c>
      <c r="B51" s="435" t="s">
        <v>1316</v>
      </c>
      <c r="C51" s="435" t="s">
        <v>7201</v>
      </c>
      <c r="D51" s="197" t="s">
        <v>1322</v>
      </c>
      <c r="E51" s="196" t="s">
        <v>972</v>
      </c>
      <c r="F51" s="595">
        <v>0</v>
      </c>
      <c r="G51" s="595">
        <v>0</v>
      </c>
      <c r="H51" s="595">
        <v>0</v>
      </c>
      <c r="I51" s="595">
        <v>0</v>
      </c>
      <c r="J51" s="595">
        <v>0</v>
      </c>
      <c r="K51" s="595">
        <v>0</v>
      </c>
      <c r="L51" s="200">
        <v>0</v>
      </c>
      <c r="M51" s="595">
        <v>0</v>
      </c>
    </row>
    <row r="52" spans="1:13" x14ac:dyDescent="0.2">
      <c r="A52" s="196">
        <f t="shared" si="0"/>
        <v>3</v>
      </c>
      <c r="B52" s="435" t="s">
        <v>1316</v>
      </c>
      <c r="C52" s="435" t="s">
        <v>7202</v>
      </c>
      <c r="D52" s="197" t="s">
        <v>1322</v>
      </c>
      <c r="E52" s="196" t="s">
        <v>973</v>
      </c>
      <c r="F52" s="595">
        <v>24915</v>
      </c>
      <c r="G52" s="595">
        <v>25664</v>
      </c>
      <c r="H52" s="595">
        <v>26252</v>
      </c>
      <c r="I52" s="595">
        <v>26680</v>
      </c>
      <c r="J52" s="595">
        <v>26680</v>
      </c>
      <c r="K52" s="595">
        <v>26680</v>
      </c>
      <c r="L52" s="200">
        <v>32393</v>
      </c>
      <c r="M52" s="595">
        <v>32393</v>
      </c>
    </row>
    <row r="53" spans="1:13" x14ac:dyDescent="0.2">
      <c r="A53" s="196">
        <f t="shared" si="0"/>
        <v>1</v>
      </c>
      <c r="B53" s="435" t="s">
        <v>167</v>
      </c>
      <c r="C53" s="435" t="s">
        <v>7203</v>
      </c>
      <c r="D53" s="196" t="s">
        <v>166</v>
      </c>
      <c r="F53" s="595" t="s">
        <v>913</v>
      </c>
      <c r="G53" s="595" t="s">
        <v>913</v>
      </c>
      <c r="H53" s="595" t="s">
        <v>913</v>
      </c>
      <c r="I53" s="595" t="s">
        <v>913</v>
      </c>
      <c r="J53" s="595" t="s">
        <v>913</v>
      </c>
      <c r="K53" s="595" t="s">
        <v>913</v>
      </c>
      <c r="L53" s="200" t="s">
        <v>913</v>
      </c>
      <c r="M53" s="595" t="s">
        <v>913</v>
      </c>
    </row>
    <row r="54" spans="1:13" x14ac:dyDescent="0.2">
      <c r="A54" s="196">
        <f t="shared" si="0"/>
        <v>1</v>
      </c>
      <c r="B54" s="435" t="s">
        <v>169</v>
      </c>
      <c r="C54" s="435" t="s">
        <v>7204</v>
      </c>
      <c r="D54" s="196" t="s">
        <v>168</v>
      </c>
      <c r="E54" s="196" t="s">
        <v>7133</v>
      </c>
      <c r="F54" s="595" t="s">
        <v>913</v>
      </c>
      <c r="G54" s="595" t="s">
        <v>913</v>
      </c>
      <c r="H54" s="595" t="s">
        <v>913</v>
      </c>
      <c r="I54" s="595" t="s">
        <v>913</v>
      </c>
      <c r="J54" s="595" t="s">
        <v>913</v>
      </c>
      <c r="K54" s="595" t="s">
        <v>913</v>
      </c>
      <c r="L54" s="200" t="s">
        <v>913</v>
      </c>
      <c r="M54" s="595">
        <v>0</v>
      </c>
    </row>
    <row r="55" spans="1:13" x14ac:dyDescent="0.2">
      <c r="A55" s="196">
        <f t="shared" si="0"/>
        <v>1</v>
      </c>
      <c r="B55" s="435" t="s">
        <v>171</v>
      </c>
      <c r="C55" s="435" t="s">
        <v>7205</v>
      </c>
      <c r="D55" s="196" t="s">
        <v>170</v>
      </c>
      <c r="E55" s="196" t="s">
        <v>1038</v>
      </c>
      <c r="F55" s="595">
        <v>0</v>
      </c>
      <c r="G55" s="595">
        <v>0</v>
      </c>
      <c r="H55" s="595">
        <v>0</v>
      </c>
      <c r="I55" s="595">
        <v>0</v>
      </c>
      <c r="J55" s="595">
        <v>0</v>
      </c>
      <c r="K55" s="595">
        <v>0</v>
      </c>
      <c r="L55" s="200">
        <v>0</v>
      </c>
      <c r="M55" s="595">
        <v>0</v>
      </c>
    </row>
    <row r="56" spans="1:13" x14ac:dyDescent="0.2">
      <c r="A56" s="196">
        <f t="shared" si="0"/>
        <v>1</v>
      </c>
      <c r="B56" s="435" t="s">
        <v>173</v>
      </c>
      <c r="C56" s="435" t="s">
        <v>7206</v>
      </c>
      <c r="D56" s="196" t="s">
        <v>172</v>
      </c>
      <c r="F56" s="595" t="s">
        <v>913</v>
      </c>
      <c r="G56" s="595" t="s">
        <v>913</v>
      </c>
      <c r="H56" s="595" t="s">
        <v>913</v>
      </c>
      <c r="I56" s="595" t="s">
        <v>913</v>
      </c>
      <c r="J56" s="595" t="s">
        <v>913</v>
      </c>
      <c r="K56" s="595" t="s">
        <v>913</v>
      </c>
      <c r="L56" s="200" t="s">
        <v>913</v>
      </c>
      <c r="M56" s="595" t="s">
        <v>913</v>
      </c>
    </row>
    <row r="57" spans="1:13" x14ac:dyDescent="0.2">
      <c r="A57" s="196">
        <f t="shared" si="0"/>
        <v>1</v>
      </c>
      <c r="B57" s="435" t="s">
        <v>175</v>
      </c>
      <c r="C57" s="435" t="s">
        <v>7207</v>
      </c>
      <c r="D57" s="196" t="s">
        <v>174</v>
      </c>
      <c r="F57" s="595" t="s">
        <v>913</v>
      </c>
      <c r="G57" s="595" t="s">
        <v>913</v>
      </c>
      <c r="H57" s="595" t="s">
        <v>913</v>
      </c>
      <c r="I57" s="595" t="s">
        <v>913</v>
      </c>
      <c r="J57" s="595" t="s">
        <v>913</v>
      </c>
      <c r="K57" s="595" t="s">
        <v>913</v>
      </c>
      <c r="L57" s="200" t="s">
        <v>913</v>
      </c>
      <c r="M57" s="595" t="s">
        <v>913</v>
      </c>
    </row>
    <row r="58" spans="1:13" x14ac:dyDescent="0.2">
      <c r="A58" s="196">
        <f t="shared" si="0"/>
        <v>1</v>
      </c>
      <c r="B58" s="435" t="s">
        <v>177</v>
      </c>
      <c r="C58" s="435" t="s">
        <v>7208</v>
      </c>
      <c r="D58" s="196" t="s">
        <v>176</v>
      </c>
      <c r="F58" s="595" t="s">
        <v>913</v>
      </c>
      <c r="G58" s="595" t="s">
        <v>913</v>
      </c>
      <c r="H58" s="595" t="s">
        <v>913</v>
      </c>
      <c r="I58" s="595" t="s">
        <v>913</v>
      </c>
      <c r="J58" s="595" t="s">
        <v>913</v>
      </c>
      <c r="K58" s="595" t="s">
        <v>913</v>
      </c>
      <c r="L58" s="200" t="s">
        <v>913</v>
      </c>
      <c r="M58" s="595" t="s">
        <v>913</v>
      </c>
    </row>
    <row r="59" spans="1:13" x14ac:dyDescent="0.2">
      <c r="A59" s="196">
        <f t="shared" si="0"/>
        <v>1</v>
      </c>
      <c r="B59" s="435" t="s">
        <v>179</v>
      </c>
      <c r="C59" s="435" t="s">
        <v>7209</v>
      </c>
      <c r="D59" s="196" t="s">
        <v>178</v>
      </c>
      <c r="F59" s="595" t="s">
        <v>913</v>
      </c>
      <c r="G59" s="595" t="s">
        <v>913</v>
      </c>
      <c r="H59" s="595" t="s">
        <v>913</v>
      </c>
      <c r="I59" s="595" t="s">
        <v>913</v>
      </c>
      <c r="J59" s="595" t="s">
        <v>913</v>
      </c>
      <c r="K59" s="595" t="s">
        <v>913</v>
      </c>
      <c r="L59" s="200" t="s">
        <v>913</v>
      </c>
      <c r="M59" s="595" t="s">
        <v>913</v>
      </c>
    </row>
    <row r="60" spans="1:13" x14ac:dyDescent="0.2">
      <c r="A60" s="196">
        <f t="shared" si="0"/>
        <v>1</v>
      </c>
      <c r="B60" s="435" t="s">
        <v>181</v>
      </c>
      <c r="C60" s="435" t="s">
        <v>7210</v>
      </c>
      <c r="D60" s="196" t="s">
        <v>180</v>
      </c>
      <c r="F60" s="595" t="s">
        <v>913</v>
      </c>
      <c r="G60" s="595" t="s">
        <v>913</v>
      </c>
      <c r="H60" s="595" t="s">
        <v>913</v>
      </c>
      <c r="I60" s="595" t="s">
        <v>913</v>
      </c>
      <c r="J60" s="595" t="s">
        <v>913</v>
      </c>
      <c r="K60" s="595" t="s">
        <v>913</v>
      </c>
      <c r="L60" s="200" t="s">
        <v>913</v>
      </c>
      <c r="M60" s="595" t="s">
        <v>913</v>
      </c>
    </row>
    <row r="61" spans="1:13" x14ac:dyDescent="0.2">
      <c r="A61" s="196">
        <f t="shared" si="0"/>
        <v>1</v>
      </c>
      <c r="B61" s="435" t="s">
        <v>183</v>
      </c>
      <c r="C61" s="435" t="s">
        <v>7211</v>
      </c>
      <c r="D61" s="196" t="s">
        <v>182</v>
      </c>
      <c r="F61" s="595" t="s">
        <v>913</v>
      </c>
      <c r="G61" s="595" t="s">
        <v>913</v>
      </c>
      <c r="H61" s="595" t="s">
        <v>913</v>
      </c>
      <c r="I61" s="595" t="s">
        <v>913</v>
      </c>
      <c r="J61" s="595" t="s">
        <v>913</v>
      </c>
      <c r="K61" s="595" t="s">
        <v>913</v>
      </c>
      <c r="L61" s="200" t="s">
        <v>913</v>
      </c>
      <c r="M61" s="595" t="s">
        <v>913</v>
      </c>
    </row>
    <row r="62" spans="1:13" x14ac:dyDescent="0.2">
      <c r="A62" s="196">
        <f t="shared" si="0"/>
        <v>1</v>
      </c>
      <c r="B62" s="435" t="s">
        <v>185</v>
      </c>
      <c r="C62" s="435" t="s">
        <v>7212</v>
      </c>
      <c r="D62" s="196" t="s">
        <v>184</v>
      </c>
      <c r="E62" s="196" t="s">
        <v>1040</v>
      </c>
      <c r="F62" s="595">
        <v>0</v>
      </c>
      <c r="G62" s="595">
        <v>0</v>
      </c>
      <c r="H62" s="595">
        <v>0</v>
      </c>
      <c r="I62" s="595">
        <v>0</v>
      </c>
      <c r="J62" s="595">
        <v>0</v>
      </c>
      <c r="K62" s="595">
        <v>0</v>
      </c>
      <c r="L62" s="200">
        <v>0</v>
      </c>
      <c r="M62" s="595">
        <v>0</v>
      </c>
    </row>
    <row r="63" spans="1:13" x14ac:dyDescent="0.2">
      <c r="A63" s="196">
        <f t="shared" si="0"/>
        <v>2</v>
      </c>
      <c r="B63" s="435" t="s">
        <v>185</v>
      </c>
      <c r="C63" s="435" t="s">
        <v>7213</v>
      </c>
      <c r="D63" s="196" t="s">
        <v>184</v>
      </c>
      <c r="E63" s="196" t="s">
        <v>1041</v>
      </c>
      <c r="F63" s="595">
        <v>119000</v>
      </c>
      <c r="G63" s="595">
        <v>122575</v>
      </c>
      <c r="H63" s="595">
        <v>125384</v>
      </c>
      <c r="I63" s="595">
        <v>127427</v>
      </c>
      <c r="J63" s="595">
        <v>127427</v>
      </c>
      <c r="K63" s="595">
        <v>127427</v>
      </c>
      <c r="L63" s="200">
        <v>122719</v>
      </c>
      <c r="M63" s="595">
        <v>122719</v>
      </c>
    </row>
    <row r="64" spans="1:13" x14ac:dyDescent="0.2">
      <c r="A64" s="196">
        <f t="shared" si="0"/>
        <v>1</v>
      </c>
      <c r="B64" s="435" t="s">
        <v>187</v>
      </c>
      <c r="C64" s="435" t="s">
        <v>7214</v>
      </c>
      <c r="D64" s="196" t="s">
        <v>186</v>
      </c>
      <c r="F64" s="595" t="s">
        <v>913</v>
      </c>
      <c r="G64" s="595" t="s">
        <v>913</v>
      </c>
      <c r="H64" s="595" t="s">
        <v>913</v>
      </c>
      <c r="I64" s="595" t="s">
        <v>913</v>
      </c>
      <c r="J64" s="595" t="s">
        <v>913</v>
      </c>
      <c r="K64" s="595" t="s">
        <v>913</v>
      </c>
      <c r="L64" s="200" t="s">
        <v>913</v>
      </c>
      <c r="M64" s="595" t="s">
        <v>913</v>
      </c>
    </row>
    <row r="65" spans="1:13" x14ac:dyDescent="0.2">
      <c r="A65" s="196">
        <f t="shared" si="0"/>
        <v>1</v>
      </c>
      <c r="B65" s="435" t="s">
        <v>189</v>
      </c>
      <c r="C65" s="435" t="s">
        <v>7215</v>
      </c>
      <c r="D65" s="196" t="s">
        <v>188</v>
      </c>
      <c r="F65" s="595" t="s">
        <v>913</v>
      </c>
      <c r="G65" s="595" t="s">
        <v>913</v>
      </c>
      <c r="H65" s="595" t="s">
        <v>913</v>
      </c>
      <c r="I65" s="595" t="s">
        <v>913</v>
      </c>
      <c r="J65" s="595" t="s">
        <v>913</v>
      </c>
      <c r="K65" s="595" t="s">
        <v>913</v>
      </c>
      <c r="L65" s="200" t="s">
        <v>913</v>
      </c>
      <c r="M65" s="595" t="s">
        <v>913</v>
      </c>
    </row>
    <row r="66" spans="1:13" x14ac:dyDescent="0.2">
      <c r="A66" s="196">
        <f t="shared" si="0"/>
        <v>1</v>
      </c>
      <c r="B66" s="435" t="s">
        <v>191</v>
      </c>
      <c r="C66" s="435" t="s">
        <v>7216</v>
      </c>
      <c r="D66" s="196" t="s">
        <v>190</v>
      </c>
      <c r="F66" s="595" t="s">
        <v>913</v>
      </c>
      <c r="G66" s="595" t="s">
        <v>913</v>
      </c>
      <c r="H66" s="595" t="s">
        <v>913</v>
      </c>
      <c r="I66" s="595" t="s">
        <v>913</v>
      </c>
      <c r="J66" s="595" t="s">
        <v>913</v>
      </c>
      <c r="K66" s="595" t="s">
        <v>913</v>
      </c>
      <c r="L66" s="200" t="s">
        <v>913</v>
      </c>
      <c r="M66" s="595" t="s">
        <v>913</v>
      </c>
    </row>
    <row r="67" spans="1:13" x14ac:dyDescent="0.2">
      <c r="A67" s="196">
        <f t="shared" si="0"/>
        <v>1</v>
      </c>
      <c r="B67" s="435" t="s">
        <v>193</v>
      </c>
      <c r="C67" s="435" t="s">
        <v>7217</v>
      </c>
      <c r="D67" s="196" t="s">
        <v>192</v>
      </c>
      <c r="E67" s="196" t="s">
        <v>1042</v>
      </c>
      <c r="F67" s="595">
        <v>2253425</v>
      </c>
      <c r="G67" s="595">
        <v>2321124</v>
      </c>
      <c r="H67" s="595">
        <v>2374316</v>
      </c>
      <c r="I67" s="595">
        <v>2413001</v>
      </c>
      <c r="J67" s="595">
        <v>2413001</v>
      </c>
      <c r="K67" s="595">
        <v>2413001</v>
      </c>
      <c r="L67" s="200">
        <v>1932743</v>
      </c>
      <c r="M67" s="595">
        <v>1932743</v>
      </c>
    </row>
    <row r="68" spans="1:13" x14ac:dyDescent="0.2">
      <c r="A68" s="196">
        <f t="shared" si="0"/>
        <v>1</v>
      </c>
      <c r="B68" s="435" t="s">
        <v>194</v>
      </c>
      <c r="C68" s="435" t="s">
        <v>7218</v>
      </c>
      <c r="D68" s="196" t="s">
        <v>826</v>
      </c>
      <c r="E68" s="196" t="s">
        <v>1043</v>
      </c>
      <c r="F68" s="595">
        <v>143520</v>
      </c>
      <c r="G68" s="595">
        <v>147832</v>
      </c>
      <c r="H68" s="595">
        <v>151220</v>
      </c>
      <c r="I68" s="595">
        <v>153684</v>
      </c>
      <c r="J68" s="595">
        <v>153684</v>
      </c>
      <c r="K68" s="595">
        <v>153684</v>
      </c>
      <c r="L68" s="200">
        <v>195959</v>
      </c>
      <c r="M68" s="595">
        <v>195959</v>
      </c>
    </row>
    <row r="69" spans="1:13" x14ac:dyDescent="0.2">
      <c r="A69" s="196">
        <f t="shared" ref="A69:A132" si="1">IF(D69=D68,A68+1,1)</f>
        <v>2</v>
      </c>
      <c r="B69" s="435" t="s">
        <v>194</v>
      </c>
      <c r="C69" s="435" t="s">
        <v>7219</v>
      </c>
      <c r="D69" s="196" t="s">
        <v>826</v>
      </c>
      <c r="E69" s="196" t="s">
        <v>1044</v>
      </c>
      <c r="F69" s="595">
        <v>0</v>
      </c>
      <c r="G69" s="595">
        <v>0</v>
      </c>
      <c r="H69" s="595">
        <v>0</v>
      </c>
      <c r="I69" s="595">
        <v>0</v>
      </c>
      <c r="J69" s="595">
        <v>0</v>
      </c>
      <c r="K69" s="595">
        <v>0</v>
      </c>
      <c r="L69" s="200">
        <v>0</v>
      </c>
      <c r="M69" s="595">
        <v>0</v>
      </c>
    </row>
    <row r="70" spans="1:13" x14ac:dyDescent="0.2">
      <c r="A70" s="196">
        <f t="shared" si="1"/>
        <v>3</v>
      </c>
      <c r="B70" s="435" t="s">
        <v>194</v>
      </c>
      <c r="C70" s="435" t="s">
        <v>7220</v>
      </c>
      <c r="D70" s="196" t="s">
        <v>826</v>
      </c>
      <c r="E70" s="196" t="s">
        <v>1045</v>
      </c>
      <c r="F70" s="595">
        <v>0</v>
      </c>
      <c r="G70" s="595">
        <v>0</v>
      </c>
      <c r="H70" s="595">
        <v>0</v>
      </c>
      <c r="I70" s="595">
        <v>0</v>
      </c>
      <c r="J70" s="595">
        <v>0</v>
      </c>
      <c r="K70" s="595">
        <v>0</v>
      </c>
      <c r="L70" s="200">
        <v>0</v>
      </c>
      <c r="M70" s="595">
        <v>0</v>
      </c>
    </row>
    <row r="71" spans="1:13" x14ac:dyDescent="0.2">
      <c r="A71" s="196">
        <f t="shared" si="1"/>
        <v>4</v>
      </c>
      <c r="B71" s="435" t="s">
        <v>194</v>
      </c>
      <c r="C71" s="435" t="s">
        <v>7221</v>
      </c>
      <c r="D71" s="196" t="s">
        <v>826</v>
      </c>
      <c r="E71" s="196" t="s">
        <v>1046</v>
      </c>
      <c r="F71" s="595">
        <v>0</v>
      </c>
      <c r="G71" s="595">
        <v>0</v>
      </c>
      <c r="H71" s="595">
        <v>0</v>
      </c>
      <c r="I71" s="595">
        <v>0</v>
      </c>
      <c r="J71" s="595">
        <v>0</v>
      </c>
      <c r="K71" s="595">
        <v>0</v>
      </c>
      <c r="L71" s="200">
        <v>0</v>
      </c>
      <c r="M71" s="595">
        <v>0</v>
      </c>
    </row>
    <row r="72" spans="1:13" x14ac:dyDescent="0.2">
      <c r="A72" s="196">
        <f t="shared" si="1"/>
        <v>5</v>
      </c>
      <c r="B72" s="435" t="s">
        <v>194</v>
      </c>
      <c r="C72" s="435" t="s">
        <v>7222</v>
      </c>
      <c r="D72" s="196" t="s">
        <v>826</v>
      </c>
      <c r="E72" s="196" t="s">
        <v>1047</v>
      </c>
      <c r="F72" s="595">
        <v>0</v>
      </c>
      <c r="G72" s="595">
        <v>0</v>
      </c>
      <c r="H72" s="595">
        <v>0</v>
      </c>
      <c r="I72" s="595">
        <v>0</v>
      </c>
      <c r="J72" s="595">
        <v>0</v>
      </c>
      <c r="K72" s="595">
        <v>0</v>
      </c>
      <c r="L72" s="200">
        <v>0</v>
      </c>
      <c r="M72" s="595">
        <v>0</v>
      </c>
    </row>
    <row r="73" spans="1:13" x14ac:dyDescent="0.2">
      <c r="A73" s="196">
        <f t="shared" si="1"/>
        <v>6</v>
      </c>
      <c r="B73" s="435" t="s">
        <v>194</v>
      </c>
      <c r="C73" s="435" t="s">
        <v>7223</v>
      </c>
      <c r="D73" s="196" t="s">
        <v>826</v>
      </c>
      <c r="E73" s="196" t="s">
        <v>1048</v>
      </c>
      <c r="F73" s="595">
        <v>0</v>
      </c>
      <c r="G73" s="595">
        <v>0</v>
      </c>
      <c r="H73" s="595">
        <v>0</v>
      </c>
      <c r="I73" s="595">
        <v>0</v>
      </c>
      <c r="J73" s="595">
        <v>0</v>
      </c>
      <c r="K73" s="595">
        <v>0</v>
      </c>
      <c r="L73" s="200">
        <v>0</v>
      </c>
      <c r="M73" s="595">
        <v>0</v>
      </c>
    </row>
    <row r="74" spans="1:13" x14ac:dyDescent="0.2">
      <c r="A74" s="196">
        <f t="shared" si="1"/>
        <v>7</v>
      </c>
      <c r="B74" s="435" t="s">
        <v>194</v>
      </c>
      <c r="C74" s="435" t="s">
        <v>7224</v>
      </c>
      <c r="D74" s="196" t="s">
        <v>826</v>
      </c>
      <c r="E74" s="196" t="s">
        <v>1049</v>
      </c>
      <c r="F74" s="595">
        <v>0</v>
      </c>
      <c r="G74" s="595">
        <v>0</v>
      </c>
      <c r="H74" s="595">
        <v>0</v>
      </c>
      <c r="I74" s="595">
        <v>0</v>
      </c>
      <c r="J74" s="595">
        <v>0</v>
      </c>
      <c r="K74" s="595">
        <v>0</v>
      </c>
      <c r="L74" s="200">
        <v>0</v>
      </c>
      <c r="M74" s="595">
        <v>0</v>
      </c>
    </row>
    <row r="75" spans="1:13" x14ac:dyDescent="0.2">
      <c r="A75" s="196">
        <f t="shared" si="1"/>
        <v>8</v>
      </c>
      <c r="B75" s="435" t="s">
        <v>194</v>
      </c>
      <c r="C75" s="435" t="s">
        <v>7225</v>
      </c>
      <c r="D75" s="196" t="s">
        <v>826</v>
      </c>
      <c r="E75" s="196" t="s">
        <v>1050</v>
      </c>
      <c r="F75" s="595">
        <v>23901</v>
      </c>
      <c r="G75" s="595">
        <v>24619</v>
      </c>
      <c r="H75" s="595">
        <v>25183</v>
      </c>
      <c r="I75" s="595">
        <v>25593</v>
      </c>
      <c r="J75" s="595">
        <v>25593</v>
      </c>
      <c r="K75" s="595">
        <v>25593</v>
      </c>
      <c r="L75" s="200">
        <v>20227</v>
      </c>
      <c r="M75" s="595">
        <v>20227</v>
      </c>
    </row>
    <row r="76" spans="1:13" x14ac:dyDescent="0.2">
      <c r="A76" s="196">
        <f t="shared" si="1"/>
        <v>9</v>
      </c>
      <c r="B76" s="435" t="s">
        <v>194</v>
      </c>
      <c r="C76" s="435" t="s">
        <v>7226</v>
      </c>
      <c r="D76" s="196" t="s">
        <v>826</v>
      </c>
      <c r="E76" s="196" t="s">
        <v>1051</v>
      </c>
      <c r="F76" s="595">
        <v>0</v>
      </c>
      <c r="G76" s="595">
        <v>0</v>
      </c>
      <c r="H76" s="595">
        <v>0</v>
      </c>
      <c r="I76" s="595">
        <v>0</v>
      </c>
      <c r="J76" s="595">
        <v>0</v>
      </c>
      <c r="K76" s="595">
        <v>0</v>
      </c>
      <c r="L76" s="200">
        <v>0</v>
      </c>
      <c r="M76" s="595">
        <v>0</v>
      </c>
    </row>
    <row r="77" spans="1:13" x14ac:dyDescent="0.2">
      <c r="A77" s="196">
        <f t="shared" si="1"/>
        <v>10</v>
      </c>
      <c r="B77" s="435" t="s">
        <v>194</v>
      </c>
      <c r="C77" s="435" t="s">
        <v>7227</v>
      </c>
      <c r="D77" s="196" t="s">
        <v>826</v>
      </c>
      <c r="E77" s="196" t="s">
        <v>1052</v>
      </c>
      <c r="F77" s="595">
        <v>0</v>
      </c>
      <c r="G77" s="595">
        <v>0</v>
      </c>
      <c r="H77" s="595">
        <v>0</v>
      </c>
      <c r="I77" s="595">
        <v>0</v>
      </c>
      <c r="J77" s="595">
        <v>0</v>
      </c>
      <c r="K77" s="595">
        <v>0</v>
      </c>
      <c r="L77" s="200">
        <v>0</v>
      </c>
      <c r="M77" s="595">
        <v>0</v>
      </c>
    </row>
    <row r="78" spans="1:13" x14ac:dyDescent="0.2">
      <c r="A78" s="196">
        <f t="shared" si="1"/>
        <v>1</v>
      </c>
      <c r="B78" s="435" t="s">
        <v>196</v>
      </c>
      <c r="C78" s="435" t="s">
        <v>7228</v>
      </c>
      <c r="D78" s="196" t="s">
        <v>195</v>
      </c>
      <c r="E78" s="196" t="s">
        <v>920</v>
      </c>
      <c r="F78" s="595">
        <v>0</v>
      </c>
      <c r="G78" s="595">
        <v>0</v>
      </c>
      <c r="H78" s="595">
        <v>0</v>
      </c>
      <c r="I78" s="595">
        <v>0</v>
      </c>
      <c r="J78" s="595">
        <v>0</v>
      </c>
      <c r="K78" s="595">
        <v>0</v>
      </c>
      <c r="L78" s="200">
        <v>39820</v>
      </c>
      <c r="M78" s="595">
        <v>39820</v>
      </c>
    </row>
    <row r="79" spans="1:13" x14ac:dyDescent="0.2">
      <c r="A79" s="196">
        <f t="shared" si="1"/>
        <v>1</v>
      </c>
      <c r="B79" s="435" t="s">
        <v>198</v>
      </c>
      <c r="C79" s="435" t="s">
        <v>7229</v>
      </c>
      <c r="D79" s="196" t="s">
        <v>197</v>
      </c>
      <c r="F79" s="595" t="s">
        <v>913</v>
      </c>
      <c r="G79" s="595" t="s">
        <v>913</v>
      </c>
      <c r="H79" s="595" t="s">
        <v>913</v>
      </c>
      <c r="I79" s="595" t="s">
        <v>913</v>
      </c>
      <c r="J79" s="595" t="s">
        <v>913</v>
      </c>
      <c r="K79" s="595" t="s">
        <v>913</v>
      </c>
      <c r="L79" s="200" t="s">
        <v>913</v>
      </c>
      <c r="M79" s="595" t="s">
        <v>913</v>
      </c>
    </row>
    <row r="80" spans="1:13" x14ac:dyDescent="0.2">
      <c r="A80" s="196">
        <f t="shared" si="1"/>
        <v>1</v>
      </c>
      <c r="B80" s="435" t="s">
        <v>200</v>
      </c>
      <c r="C80" s="435" t="s">
        <v>7230</v>
      </c>
      <c r="D80" s="196" t="s">
        <v>199</v>
      </c>
      <c r="F80" s="595" t="s">
        <v>913</v>
      </c>
      <c r="G80" s="595" t="s">
        <v>913</v>
      </c>
      <c r="H80" s="595" t="s">
        <v>913</v>
      </c>
      <c r="I80" s="595" t="s">
        <v>913</v>
      </c>
      <c r="J80" s="595" t="s">
        <v>913</v>
      </c>
      <c r="K80" s="595" t="s">
        <v>913</v>
      </c>
      <c r="L80" s="200" t="s">
        <v>913</v>
      </c>
      <c r="M80" s="595" t="s">
        <v>913</v>
      </c>
    </row>
    <row r="81" spans="1:13" x14ac:dyDescent="0.2">
      <c r="A81" s="196">
        <f t="shared" si="1"/>
        <v>1</v>
      </c>
      <c r="B81" s="435" t="s">
        <v>202</v>
      </c>
      <c r="C81" s="435" t="s">
        <v>7231</v>
      </c>
      <c r="D81" s="196" t="s">
        <v>201</v>
      </c>
      <c r="F81" s="595" t="s">
        <v>913</v>
      </c>
      <c r="G81" s="595" t="s">
        <v>913</v>
      </c>
      <c r="H81" s="595" t="s">
        <v>913</v>
      </c>
      <c r="I81" s="595" t="s">
        <v>913</v>
      </c>
      <c r="J81" s="595" t="s">
        <v>913</v>
      </c>
      <c r="K81" s="595" t="s">
        <v>913</v>
      </c>
      <c r="L81" s="200" t="s">
        <v>913</v>
      </c>
      <c r="M81" s="595" t="s">
        <v>913</v>
      </c>
    </row>
    <row r="82" spans="1:13" x14ac:dyDescent="0.2">
      <c r="A82" s="196">
        <f t="shared" si="1"/>
        <v>1</v>
      </c>
      <c r="B82" s="435" t="s">
        <v>204</v>
      </c>
      <c r="C82" s="435" t="s">
        <v>7232</v>
      </c>
      <c r="D82" s="196" t="s">
        <v>203</v>
      </c>
      <c r="F82" s="595" t="s">
        <v>913</v>
      </c>
      <c r="G82" s="595" t="s">
        <v>913</v>
      </c>
      <c r="H82" s="595" t="s">
        <v>913</v>
      </c>
      <c r="I82" s="595" t="s">
        <v>913</v>
      </c>
      <c r="J82" s="595" t="s">
        <v>913</v>
      </c>
      <c r="K82" s="595" t="s">
        <v>913</v>
      </c>
      <c r="L82" s="200" t="s">
        <v>913</v>
      </c>
      <c r="M82" s="595" t="s">
        <v>913</v>
      </c>
    </row>
    <row r="83" spans="1:13" x14ac:dyDescent="0.2">
      <c r="A83" s="196">
        <f t="shared" si="1"/>
        <v>1</v>
      </c>
      <c r="B83" s="435" t="s">
        <v>206</v>
      </c>
      <c r="C83" s="435" t="s">
        <v>7233</v>
      </c>
      <c r="D83" s="196" t="s">
        <v>205</v>
      </c>
      <c r="E83" s="196" t="s">
        <v>921</v>
      </c>
      <c r="F83" s="595">
        <v>506696</v>
      </c>
      <c r="G83" s="595">
        <v>521919</v>
      </c>
      <c r="H83" s="595">
        <v>533880</v>
      </c>
      <c r="I83" s="595">
        <v>542579</v>
      </c>
      <c r="J83" s="595">
        <v>542579</v>
      </c>
      <c r="K83" s="595">
        <v>542579</v>
      </c>
      <c r="L83" s="200">
        <v>518319</v>
      </c>
      <c r="M83" s="595">
        <v>518319</v>
      </c>
    </row>
    <row r="84" spans="1:13" x14ac:dyDescent="0.2">
      <c r="A84" s="196">
        <f t="shared" si="1"/>
        <v>2</v>
      </c>
      <c r="B84" s="435" t="s">
        <v>206</v>
      </c>
      <c r="C84" s="435" t="s">
        <v>7234</v>
      </c>
      <c r="D84" s="196" t="s">
        <v>205</v>
      </c>
      <c r="E84" s="196" t="s">
        <v>1053</v>
      </c>
      <c r="F84" s="595">
        <v>68686</v>
      </c>
      <c r="G84" s="595">
        <v>70750</v>
      </c>
      <c r="H84" s="595">
        <v>72371</v>
      </c>
      <c r="I84" s="595">
        <v>73550</v>
      </c>
      <c r="J84" s="595">
        <v>73550</v>
      </c>
      <c r="K84" s="595">
        <v>73550</v>
      </c>
      <c r="L84" s="200">
        <v>82881</v>
      </c>
      <c r="M84" s="595">
        <v>82881</v>
      </c>
    </row>
    <row r="85" spans="1:13" x14ac:dyDescent="0.2">
      <c r="A85" s="196">
        <f t="shared" si="1"/>
        <v>3</v>
      </c>
      <c r="B85" s="435" t="s">
        <v>206</v>
      </c>
      <c r="C85" s="435" t="s">
        <v>7235</v>
      </c>
      <c r="D85" s="196" t="s">
        <v>205</v>
      </c>
      <c r="E85" s="196" t="s">
        <v>1054</v>
      </c>
      <c r="F85" s="595">
        <v>73887</v>
      </c>
      <c r="G85" s="595">
        <v>76107</v>
      </c>
      <c r="H85" s="595">
        <v>77851</v>
      </c>
      <c r="I85" s="595">
        <v>79119</v>
      </c>
      <c r="J85" s="595">
        <v>79119</v>
      </c>
      <c r="K85" s="595">
        <v>79119</v>
      </c>
      <c r="L85" s="200">
        <v>80254</v>
      </c>
      <c r="M85" s="595">
        <v>80254</v>
      </c>
    </row>
    <row r="86" spans="1:13" x14ac:dyDescent="0.2">
      <c r="A86" s="196">
        <f t="shared" si="1"/>
        <v>4</v>
      </c>
      <c r="B86" s="435" t="s">
        <v>206</v>
      </c>
      <c r="C86" s="435" t="s">
        <v>7236</v>
      </c>
      <c r="D86" s="196" t="s">
        <v>205</v>
      </c>
      <c r="E86" s="196" t="s">
        <v>1055</v>
      </c>
      <c r="F86" s="595">
        <v>0</v>
      </c>
      <c r="G86" s="595">
        <v>0</v>
      </c>
      <c r="H86" s="595">
        <v>0</v>
      </c>
      <c r="I86" s="595">
        <v>0</v>
      </c>
      <c r="J86" s="595">
        <v>0</v>
      </c>
      <c r="K86" s="595">
        <v>0</v>
      </c>
      <c r="L86" s="200">
        <v>0</v>
      </c>
      <c r="M86" s="595">
        <v>0</v>
      </c>
    </row>
    <row r="87" spans="1:13" x14ac:dyDescent="0.2">
      <c r="A87" s="196">
        <f t="shared" si="1"/>
        <v>5</v>
      </c>
      <c r="B87" s="435" t="s">
        <v>206</v>
      </c>
      <c r="C87" s="435" t="s">
        <v>7237</v>
      </c>
      <c r="D87" s="196" t="s">
        <v>205</v>
      </c>
      <c r="E87" s="196" t="s">
        <v>1056</v>
      </c>
      <c r="F87" s="595">
        <v>11855</v>
      </c>
      <c r="G87" s="595">
        <v>12211</v>
      </c>
      <c r="H87" s="595">
        <v>12491</v>
      </c>
      <c r="I87" s="595">
        <v>12695</v>
      </c>
      <c r="J87" s="595">
        <v>12695</v>
      </c>
      <c r="K87" s="595">
        <v>12695</v>
      </c>
      <c r="L87" s="200">
        <v>0</v>
      </c>
      <c r="M87" s="595">
        <v>0</v>
      </c>
    </row>
    <row r="88" spans="1:13" x14ac:dyDescent="0.2">
      <c r="A88" s="196">
        <f t="shared" si="1"/>
        <v>1</v>
      </c>
      <c r="B88" s="435" t="s">
        <v>208</v>
      </c>
      <c r="C88" s="435" t="s">
        <v>7238</v>
      </c>
      <c r="D88" s="196" t="s">
        <v>207</v>
      </c>
      <c r="F88" s="595" t="s">
        <v>913</v>
      </c>
      <c r="G88" s="595" t="s">
        <v>913</v>
      </c>
      <c r="H88" s="595" t="s">
        <v>913</v>
      </c>
      <c r="I88" s="595" t="s">
        <v>913</v>
      </c>
      <c r="J88" s="595" t="s">
        <v>913</v>
      </c>
      <c r="K88" s="595" t="s">
        <v>913</v>
      </c>
      <c r="L88" s="200" t="s">
        <v>913</v>
      </c>
      <c r="M88" s="595" t="s">
        <v>913</v>
      </c>
    </row>
    <row r="89" spans="1:13" x14ac:dyDescent="0.2">
      <c r="A89" s="196">
        <f t="shared" si="1"/>
        <v>1</v>
      </c>
      <c r="B89" s="435" t="s">
        <v>210</v>
      </c>
      <c r="C89" s="435" t="s">
        <v>7239</v>
      </c>
      <c r="D89" s="196" t="s">
        <v>209</v>
      </c>
      <c r="E89" s="196" t="s">
        <v>7134</v>
      </c>
      <c r="F89" s="595" t="s">
        <v>913</v>
      </c>
      <c r="G89" s="595" t="s">
        <v>913</v>
      </c>
      <c r="H89" s="595" t="s">
        <v>913</v>
      </c>
      <c r="I89" s="595" t="s">
        <v>913</v>
      </c>
      <c r="J89" s="595" t="s">
        <v>913</v>
      </c>
      <c r="K89" s="595" t="s">
        <v>913</v>
      </c>
      <c r="L89" s="200" t="s">
        <v>913</v>
      </c>
      <c r="M89" s="595">
        <v>1043</v>
      </c>
    </row>
    <row r="90" spans="1:13" x14ac:dyDescent="0.2">
      <c r="A90" s="196">
        <f t="shared" si="1"/>
        <v>1</v>
      </c>
      <c r="B90" s="435" t="s">
        <v>212</v>
      </c>
      <c r="C90" s="435" t="s">
        <v>7240</v>
      </c>
      <c r="D90" s="196" t="s">
        <v>211</v>
      </c>
      <c r="F90" s="595" t="s">
        <v>913</v>
      </c>
      <c r="G90" s="595" t="s">
        <v>913</v>
      </c>
      <c r="H90" s="595" t="s">
        <v>913</v>
      </c>
      <c r="I90" s="595" t="s">
        <v>913</v>
      </c>
      <c r="J90" s="595" t="s">
        <v>913</v>
      </c>
      <c r="K90" s="595" t="s">
        <v>913</v>
      </c>
      <c r="L90" s="200" t="s">
        <v>913</v>
      </c>
      <c r="M90" s="595" t="s">
        <v>913</v>
      </c>
    </row>
    <row r="91" spans="1:13" x14ac:dyDescent="0.2">
      <c r="A91" s="196">
        <f t="shared" si="1"/>
        <v>1</v>
      </c>
      <c r="B91" s="435" t="s">
        <v>214</v>
      </c>
      <c r="C91" s="435" t="s">
        <v>7241</v>
      </c>
      <c r="D91" s="196" t="s">
        <v>213</v>
      </c>
      <c r="E91" s="197" t="s">
        <v>1205</v>
      </c>
      <c r="F91" s="595">
        <v>0</v>
      </c>
      <c r="G91" s="595">
        <v>19952122</v>
      </c>
      <c r="H91" s="595">
        <v>20409358</v>
      </c>
      <c r="I91" s="595">
        <v>20741893</v>
      </c>
      <c r="J91" s="595">
        <v>20741893</v>
      </c>
      <c r="K91" s="595">
        <v>20741893</v>
      </c>
      <c r="L91" s="200">
        <v>20508150</v>
      </c>
      <c r="M91" s="595">
        <v>20508150</v>
      </c>
    </row>
    <row r="92" spans="1:13" x14ac:dyDescent="0.2">
      <c r="A92" s="196">
        <f t="shared" si="1"/>
        <v>1</v>
      </c>
      <c r="B92" s="435" t="s">
        <v>4121</v>
      </c>
      <c r="C92" s="435" t="s">
        <v>7242</v>
      </c>
      <c r="D92" s="197" t="s">
        <v>4122</v>
      </c>
      <c r="E92" s="196" t="s">
        <v>1039</v>
      </c>
      <c r="F92" s="595">
        <v>1536785</v>
      </c>
      <c r="G92" s="595">
        <v>1582955</v>
      </c>
      <c r="H92" s="595">
        <v>1715250</v>
      </c>
      <c r="I92" s="595">
        <v>1743197</v>
      </c>
      <c r="J92" s="595">
        <v>1743197</v>
      </c>
      <c r="K92" s="595">
        <v>1743197</v>
      </c>
      <c r="L92" s="200">
        <v>1914375</v>
      </c>
      <c r="M92" s="595">
        <v>1914375</v>
      </c>
    </row>
    <row r="93" spans="1:13" x14ac:dyDescent="0.2">
      <c r="A93" s="196">
        <f t="shared" si="1"/>
        <v>1</v>
      </c>
      <c r="B93" s="435" t="s">
        <v>216</v>
      </c>
      <c r="C93" s="435" t="s">
        <v>7243</v>
      </c>
      <c r="D93" s="196" t="s">
        <v>215</v>
      </c>
      <c r="E93" s="196" t="s">
        <v>1057</v>
      </c>
      <c r="F93" s="595">
        <v>0</v>
      </c>
      <c r="G93" s="595">
        <v>0</v>
      </c>
      <c r="H93" s="595">
        <v>0</v>
      </c>
      <c r="I93" s="595">
        <v>0</v>
      </c>
      <c r="J93" s="595">
        <v>0</v>
      </c>
      <c r="K93" s="595">
        <v>0</v>
      </c>
      <c r="L93" s="200">
        <v>0</v>
      </c>
      <c r="M93" s="595">
        <v>0</v>
      </c>
    </row>
    <row r="94" spans="1:13" x14ac:dyDescent="0.2">
      <c r="A94" s="196">
        <f t="shared" si="1"/>
        <v>2</v>
      </c>
      <c r="B94" s="435" t="s">
        <v>216</v>
      </c>
      <c r="C94" s="435" t="s">
        <v>7244</v>
      </c>
      <c r="D94" s="196" t="s">
        <v>215</v>
      </c>
      <c r="E94" s="196" t="s">
        <v>1058</v>
      </c>
      <c r="F94" s="595">
        <v>0</v>
      </c>
      <c r="G94" s="595">
        <v>0</v>
      </c>
      <c r="H94" s="595">
        <v>0</v>
      </c>
      <c r="I94" s="595">
        <v>0</v>
      </c>
      <c r="J94" s="595">
        <v>0</v>
      </c>
      <c r="K94" s="595">
        <v>0</v>
      </c>
      <c r="L94" s="200">
        <v>0</v>
      </c>
      <c r="M94" s="595">
        <v>0</v>
      </c>
    </row>
    <row r="95" spans="1:13" x14ac:dyDescent="0.2">
      <c r="A95" s="196">
        <f t="shared" si="1"/>
        <v>3</v>
      </c>
      <c r="B95" s="435" t="s">
        <v>216</v>
      </c>
      <c r="C95" s="435" t="s">
        <v>7245</v>
      </c>
      <c r="D95" s="196" t="s">
        <v>215</v>
      </c>
      <c r="E95" s="196" t="s">
        <v>1059</v>
      </c>
      <c r="F95" s="595">
        <v>0</v>
      </c>
      <c r="G95" s="595">
        <v>0</v>
      </c>
      <c r="H95" s="595">
        <v>0</v>
      </c>
      <c r="I95" s="595">
        <v>0</v>
      </c>
      <c r="J95" s="595">
        <v>0</v>
      </c>
      <c r="K95" s="595">
        <v>0</v>
      </c>
      <c r="L95" s="200">
        <v>0</v>
      </c>
      <c r="M95" s="595">
        <v>0</v>
      </c>
    </row>
    <row r="96" spans="1:13" x14ac:dyDescent="0.2">
      <c r="A96" s="196">
        <f t="shared" si="1"/>
        <v>4</v>
      </c>
      <c r="B96" s="435" t="s">
        <v>216</v>
      </c>
      <c r="C96" s="435" t="s">
        <v>7246</v>
      </c>
      <c r="D96" s="196" t="s">
        <v>215</v>
      </c>
      <c r="E96" s="196" t="s">
        <v>1060</v>
      </c>
      <c r="F96" s="595">
        <v>61283</v>
      </c>
      <c r="G96" s="595">
        <v>63124</v>
      </c>
      <c r="H96" s="595">
        <v>64571</v>
      </c>
      <c r="I96" s="595">
        <v>65623</v>
      </c>
      <c r="J96" s="595">
        <v>65623</v>
      </c>
      <c r="K96" s="595">
        <v>65623</v>
      </c>
      <c r="L96" s="200">
        <v>125041</v>
      </c>
      <c r="M96" s="595">
        <v>125041</v>
      </c>
    </row>
    <row r="97" spans="1:13" x14ac:dyDescent="0.2">
      <c r="A97" s="196">
        <f t="shared" si="1"/>
        <v>1</v>
      </c>
      <c r="B97" s="435" t="s">
        <v>218</v>
      </c>
      <c r="C97" s="435" t="s">
        <v>7247</v>
      </c>
      <c r="D97" s="196" t="s">
        <v>217</v>
      </c>
      <c r="E97" s="196" t="s">
        <v>1061</v>
      </c>
      <c r="F97" s="595">
        <v>28576</v>
      </c>
      <c r="G97" s="595">
        <v>29435</v>
      </c>
      <c r="H97" s="595">
        <v>30110</v>
      </c>
      <c r="I97" s="595">
        <v>30601</v>
      </c>
      <c r="J97" s="595">
        <v>30601</v>
      </c>
      <c r="K97" s="595">
        <v>30601</v>
      </c>
      <c r="L97" s="200">
        <v>30761</v>
      </c>
      <c r="M97" s="595">
        <v>30761</v>
      </c>
    </row>
    <row r="98" spans="1:13" x14ac:dyDescent="0.2">
      <c r="A98" s="196">
        <f t="shared" si="1"/>
        <v>1</v>
      </c>
      <c r="B98" s="435" t="s">
        <v>220</v>
      </c>
      <c r="C98" s="435" t="s">
        <v>7248</v>
      </c>
      <c r="D98" s="196" t="s">
        <v>219</v>
      </c>
      <c r="E98" s="196" t="s">
        <v>1062</v>
      </c>
      <c r="F98" s="595">
        <v>0</v>
      </c>
      <c r="G98" s="595">
        <v>0</v>
      </c>
      <c r="H98" s="595">
        <v>0</v>
      </c>
      <c r="I98" s="595">
        <v>0</v>
      </c>
      <c r="J98" s="595">
        <v>0</v>
      </c>
      <c r="K98" s="595">
        <v>0</v>
      </c>
      <c r="L98" s="200">
        <v>0</v>
      </c>
      <c r="M98" s="595">
        <v>0</v>
      </c>
    </row>
    <row r="99" spans="1:13" x14ac:dyDescent="0.2">
      <c r="A99" s="196">
        <f t="shared" si="1"/>
        <v>1</v>
      </c>
      <c r="B99" s="435" t="s">
        <v>222</v>
      </c>
      <c r="C99" s="435" t="s">
        <v>7249</v>
      </c>
      <c r="D99" s="196" t="s">
        <v>221</v>
      </c>
      <c r="E99" s="196" t="s">
        <v>922</v>
      </c>
      <c r="F99" s="595">
        <v>0</v>
      </c>
      <c r="G99" s="595">
        <v>0</v>
      </c>
      <c r="H99" s="595">
        <v>0</v>
      </c>
      <c r="I99" s="595">
        <v>0</v>
      </c>
      <c r="J99" s="595">
        <v>0</v>
      </c>
      <c r="K99" s="595">
        <v>0</v>
      </c>
      <c r="L99" s="200">
        <v>0</v>
      </c>
      <c r="M99" s="595">
        <v>0</v>
      </c>
    </row>
    <row r="100" spans="1:13" x14ac:dyDescent="0.2">
      <c r="A100" s="196">
        <f t="shared" si="1"/>
        <v>2</v>
      </c>
      <c r="B100" s="435" t="s">
        <v>222</v>
      </c>
      <c r="C100" s="435" t="s">
        <v>7250</v>
      </c>
      <c r="D100" s="196" t="s">
        <v>221</v>
      </c>
      <c r="E100" s="196" t="s">
        <v>947</v>
      </c>
      <c r="F100" s="595">
        <v>0</v>
      </c>
      <c r="G100" s="595">
        <v>0</v>
      </c>
      <c r="H100" s="595">
        <v>0</v>
      </c>
      <c r="I100" s="595">
        <v>0</v>
      </c>
      <c r="J100" s="595">
        <v>0</v>
      </c>
      <c r="K100" s="595">
        <v>0</v>
      </c>
      <c r="L100" s="200">
        <v>0</v>
      </c>
      <c r="M100" s="595">
        <v>0</v>
      </c>
    </row>
    <row r="101" spans="1:13" x14ac:dyDescent="0.2">
      <c r="A101" s="196">
        <f t="shared" si="1"/>
        <v>1</v>
      </c>
      <c r="B101" s="435" t="s">
        <v>224</v>
      </c>
      <c r="C101" s="435" t="s">
        <v>7251</v>
      </c>
      <c r="D101" s="196" t="s">
        <v>223</v>
      </c>
      <c r="F101" s="595" t="s">
        <v>913</v>
      </c>
      <c r="G101" s="595" t="s">
        <v>913</v>
      </c>
      <c r="H101" s="595" t="s">
        <v>913</v>
      </c>
      <c r="I101" s="595" t="s">
        <v>913</v>
      </c>
      <c r="J101" s="595" t="s">
        <v>913</v>
      </c>
      <c r="K101" s="595" t="s">
        <v>913</v>
      </c>
      <c r="L101" s="200" t="s">
        <v>913</v>
      </c>
      <c r="M101" s="595" t="s">
        <v>913</v>
      </c>
    </row>
    <row r="102" spans="1:13" x14ac:dyDescent="0.2">
      <c r="A102" s="196">
        <f t="shared" si="1"/>
        <v>1</v>
      </c>
      <c r="B102" s="435" t="s">
        <v>226</v>
      </c>
      <c r="C102" s="435" t="s">
        <v>7252</v>
      </c>
      <c r="D102" s="196" t="s">
        <v>225</v>
      </c>
      <c r="E102" s="196" t="s">
        <v>7135</v>
      </c>
      <c r="F102" s="595" t="s">
        <v>913</v>
      </c>
      <c r="G102" s="595" t="s">
        <v>913</v>
      </c>
      <c r="H102" s="595" t="s">
        <v>913</v>
      </c>
      <c r="I102" s="595" t="s">
        <v>913</v>
      </c>
      <c r="J102" s="595" t="s">
        <v>913</v>
      </c>
      <c r="K102" s="595" t="s">
        <v>913</v>
      </c>
      <c r="L102" s="200" t="s">
        <v>913</v>
      </c>
      <c r="M102" s="595">
        <v>0</v>
      </c>
    </row>
    <row r="103" spans="1:13" x14ac:dyDescent="0.2">
      <c r="A103" s="196">
        <f t="shared" si="1"/>
        <v>1</v>
      </c>
      <c r="B103" s="435" t="s">
        <v>1241</v>
      </c>
      <c r="C103" s="435" t="s">
        <v>7253</v>
      </c>
      <c r="D103" s="197" t="s">
        <v>1248</v>
      </c>
      <c r="E103" s="196" t="s">
        <v>1149</v>
      </c>
      <c r="F103" s="595">
        <v>263396</v>
      </c>
      <c r="G103" s="595">
        <v>271309</v>
      </c>
      <c r="H103" s="595">
        <v>277526</v>
      </c>
      <c r="I103" s="595">
        <v>282048</v>
      </c>
      <c r="J103" s="595">
        <v>282048</v>
      </c>
      <c r="K103" s="595">
        <v>282048</v>
      </c>
      <c r="L103" s="200">
        <v>310705</v>
      </c>
      <c r="M103" s="595">
        <v>310705</v>
      </c>
    </row>
    <row r="104" spans="1:13" x14ac:dyDescent="0.2">
      <c r="A104" s="196">
        <f t="shared" si="1"/>
        <v>1</v>
      </c>
      <c r="B104" s="435" t="s">
        <v>228</v>
      </c>
      <c r="C104" s="435" t="s">
        <v>7254</v>
      </c>
      <c r="D104" s="196" t="s">
        <v>227</v>
      </c>
      <c r="F104" s="595" t="s">
        <v>913</v>
      </c>
      <c r="G104" s="595" t="s">
        <v>913</v>
      </c>
      <c r="H104" s="595" t="s">
        <v>913</v>
      </c>
      <c r="I104" s="595" t="s">
        <v>913</v>
      </c>
      <c r="J104" s="595" t="s">
        <v>913</v>
      </c>
      <c r="K104" s="595" t="s">
        <v>913</v>
      </c>
      <c r="L104" s="200" t="s">
        <v>913</v>
      </c>
      <c r="M104" s="595" t="s">
        <v>913</v>
      </c>
    </row>
    <row r="105" spans="1:13" x14ac:dyDescent="0.2">
      <c r="A105" s="196">
        <f t="shared" si="1"/>
        <v>1</v>
      </c>
      <c r="B105" s="435" t="s">
        <v>230</v>
      </c>
      <c r="C105" s="435" t="s">
        <v>7255</v>
      </c>
      <c r="D105" s="196" t="s">
        <v>229</v>
      </c>
      <c r="E105" s="196" t="s">
        <v>1063</v>
      </c>
      <c r="F105" s="595">
        <v>0</v>
      </c>
      <c r="G105" s="595">
        <v>0</v>
      </c>
      <c r="H105" s="595">
        <v>0</v>
      </c>
      <c r="I105" s="595">
        <v>0</v>
      </c>
      <c r="J105" s="595">
        <v>0</v>
      </c>
      <c r="K105" s="595">
        <v>0</v>
      </c>
      <c r="L105" s="200">
        <v>0</v>
      </c>
      <c r="M105" s="595">
        <v>0</v>
      </c>
    </row>
    <row r="106" spans="1:13" x14ac:dyDescent="0.2">
      <c r="A106" s="196">
        <f t="shared" si="1"/>
        <v>2</v>
      </c>
      <c r="B106" s="435" t="s">
        <v>230</v>
      </c>
      <c r="C106" s="435" t="s">
        <v>7256</v>
      </c>
      <c r="D106" s="196" t="s">
        <v>229</v>
      </c>
      <c r="E106" s="196" t="s">
        <v>1064</v>
      </c>
      <c r="F106" s="595">
        <v>14726</v>
      </c>
      <c r="G106" s="595">
        <v>15168</v>
      </c>
      <c r="H106" s="595">
        <v>15516</v>
      </c>
      <c r="I106" s="595">
        <v>15769</v>
      </c>
      <c r="J106" s="595">
        <v>15769</v>
      </c>
      <c r="K106" s="595">
        <v>15769</v>
      </c>
      <c r="L106" s="200">
        <v>29325</v>
      </c>
      <c r="M106" s="595">
        <v>29325</v>
      </c>
    </row>
    <row r="107" spans="1:13" x14ac:dyDescent="0.2">
      <c r="A107" s="196">
        <f t="shared" si="1"/>
        <v>3</v>
      </c>
      <c r="B107" s="435" t="s">
        <v>230</v>
      </c>
      <c r="C107" s="435" t="s">
        <v>7257</v>
      </c>
      <c r="D107" s="196" t="s">
        <v>229</v>
      </c>
      <c r="E107" s="196" t="s">
        <v>1065</v>
      </c>
      <c r="F107" s="595">
        <v>19222</v>
      </c>
      <c r="G107" s="595">
        <v>19799</v>
      </c>
      <c r="H107" s="595">
        <v>20253</v>
      </c>
      <c r="I107" s="595">
        <v>20583</v>
      </c>
      <c r="J107" s="595">
        <v>20583</v>
      </c>
      <c r="K107" s="595">
        <v>20583</v>
      </c>
      <c r="L107" s="200">
        <v>32104</v>
      </c>
      <c r="M107" s="595">
        <v>32104</v>
      </c>
    </row>
    <row r="108" spans="1:13" x14ac:dyDescent="0.2">
      <c r="A108" s="196">
        <f t="shared" si="1"/>
        <v>4</v>
      </c>
      <c r="B108" s="435" t="s">
        <v>230</v>
      </c>
      <c r="C108" s="435" t="s">
        <v>7258</v>
      </c>
      <c r="D108" s="196" t="s">
        <v>229</v>
      </c>
      <c r="E108" s="196" t="s">
        <v>1066</v>
      </c>
      <c r="F108" s="595">
        <v>0</v>
      </c>
      <c r="G108" s="595">
        <v>0</v>
      </c>
      <c r="H108" s="595">
        <v>0</v>
      </c>
      <c r="I108" s="595">
        <v>0</v>
      </c>
      <c r="J108" s="595">
        <v>0</v>
      </c>
      <c r="K108" s="595">
        <v>0</v>
      </c>
      <c r="L108" s="200">
        <v>0</v>
      </c>
      <c r="M108" s="595">
        <v>0</v>
      </c>
    </row>
    <row r="109" spans="1:13" x14ac:dyDescent="0.2">
      <c r="A109" s="196">
        <f t="shared" si="1"/>
        <v>5</v>
      </c>
      <c r="B109" s="435" t="s">
        <v>230</v>
      </c>
      <c r="C109" s="435" t="s">
        <v>7259</v>
      </c>
      <c r="D109" s="196" t="s">
        <v>229</v>
      </c>
      <c r="E109" s="196" t="s">
        <v>1067</v>
      </c>
      <c r="F109" s="595">
        <v>16574</v>
      </c>
      <c r="G109" s="595">
        <v>17072</v>
      </c>
      <c r="H109" s="595">
        <v>17463</v>
      </c>
      <c r="I109" s="595">
        <v>17748</v>
      </c>
      <c r="J109" s="595">
        <v>17748</v>
      </c>
      <c r="K109" s="595">
        <v>17748</v>
      </c>
      <c r="L109" s="200">
        <v>0</v>
      </c>
      <c r="M109" s="595">
        <v>0</v>
      </c>
    </row>
    <row r="110" spans="1:13" x14ac:dyDescent="0.2">
      <c r="A110" s="196">
        <f t="shared" si="1"/>
        <v>6</v>
      </c>
      <c r="B110" s="435" t="s">
        <v>230</v>
      </c>
      <c r="C110" s="435" t="s">
        <v>7260</v>
      </c>
      <c r="D110" s="196" t="s">
        <v>229</v>
      </c>
      <c r="E110" s="196" t="s">
        <v>1068</v>
      </c>
      <c r="F110" s="595">
        <v>92812</v>
      </c>
      <c r="G110" s="595">
        <v>95600</v>
      </c>
      <c r="H110" s="595">
        <v>97791</v>
      </c>
      <c r="I110" s="595">
        <v>99384</v>
      </c>
      <c r="J110" s="595">
        <v>99384</v>
      </c>
      <c r="K110" s="595">
        <v>99384</v>
      </c>
      <c r="L110" s="200">
        <v>177637</v>
      </c>
      <c r="M110" s="595">
        <v>177637</v>
      </c>
    </row>
    <row r="111" spans="1:13" x14ac:dyDescent="0.2">
      <c r="A111" s="196">
        <f t="shared" si="1"/>
        <v>7</v>
      </c>
      <c r="B111" s="435" t="s">
        <v>230</v>
      </c>
      <c r="C111" s="435" t="s">
        <v>7261</v>
      </c>
      <c r="D111" s="196" t="s">
        <v>229</v>
      </c>
      <c r="E111" s="196" t="s">
        <v>7136</v>
      </c>
      <c r="F111" s="595"/>
      <c r="G111" s="595"/>
      <c r="H111" s="595"/>
      <c r="I111" s="595"/>
      <c r="J111" s="595"/>
      <c r="K111" s="595"/>
      <c r="L111" s="200"/>
      <c r="M111" s="595">
        <v>42270.923231984831</v>
      </c>
    </row>
    <row r="112" spans="1:13" x14ac:dyDescent="0.2">
      <c r="A112" s="196">
        <f>IF(D112=D110,A110+1,1)</f>
        <v>1</v>
      </c>
      <c r="B112" s="435" t="s">
        <v>232</v>
      </c>
      <c r="C112" s="435" t="s">
        <v>7262</v>
      </c>
      <c r="D112" s="196" t="s">
        <v>231</v>
      </c>
      <c r="E112" s="196" t="s">
        <v>1069</v>
      </c>
      <c r="F112" s="595">
        <v>0</v>
      </c>
      <c r="G112" s="595">
        <v>0</v>
      </c>
      <c r="H112" s="595">
        <v>0</v>
      </c>
      <c r="I112" s="595">
        <v>0</v>
      </c>
      <c r="J112" s="595">
        <v>0</v>
      </c>
      <c r="K112" s="595">
        <v>0</v>
      </c>
      <c r="L112" s="200">
        <v>0</v>
      </c>
      <c r="M112" s="595">
        <v>0</v>
      </c>
    </row>
    <row r="113" spans="1:13" x14ac:dyDescent="0.2">
      <c r="A113" s="196">
        <f t="shared" si="1"/>
        <v>1</v>
      </c>
      <c r="B113" s="435" t="s">
        <v>234</v>
      </c>
      <c r="C113" s="435" t="s">
        <v>7263</v>
      </c>
      <c r="D113" s="196" t="s">
        <v>233</v>
      </c>
      <c r="F113" s="595" t="s">
        <v>913</v>
      </c>
      <c r="G113" s="595" t="s">
        <v>913</v>
      </c>
      <c r="H113" s="595" t="s">
        <v>913</v>
      </c>
      <c r="I113" s="595" t="s">
        <v>913</v>
      </c>
      <c r="J113" s="595" t="s">
        <v>913</v>
      </c>
      <c r="K113" s="595" t="s">
        <v>913</v>
      </c>
      <c r="L113" s="200" t="s">
        <v>913</v>
      </c>
      <c r="M113" s="595" t="s">
        <v>913</v>
      </c>
    </row>
    <row r="114" spans="1:13" x14ac:dyDescent="0.2">
      <c r="A114" s="196">
        <f t="shared" si="1"/>
        <v>1</v>
      </c>
      <c r="B114" s="435" t="s">
        <v>236</v>
      </c>
      <c r="C114" s="435" t="s">
        <v>7264</v>
      </c>
      <c r="D114" s="196" t="s">
        <v>235</v>
      </c>
      <c r="E114" s="196" t="s">
        <v>974</v>
      </c>
      <c r="F114" s="595">
        <v>195432</v>
      </c>
      <c r="G114" s="595">
        <v>201303</v>
      </c>
      <c r="H114" s="595">
        <v>205916</v>
      </c>
      <c r="I114" s="595">
        <v>209271</v>
      </c>
      <c r="J114" s="595">
        <v>209271</v>
      </c>
      <c r="K114" s="595">
        <v>209271</v>
      </c>
      <c r="L114" s="200">
        <v>227789</v>
      </c>
      <c r="M114" s="595">
        <v>227789</v>
      </c>
    </row>
    <row r="115" spans="1:13" x14ac:dyDescent="0.2">
      <c r="A115" s="196">
        <f t="shared" si="1"/>
        <v>1</v>
      </c>
      <c r="B115" s="435" t="s">
        <v>238</v>
      </c>
      <c r="C115" s="435" t="s">
        <v>7265</v>
      </c>
      <c r="D115" s="196" t="s">
        <v>237</v>
      </c>
      <c r="E115" s="196" t="s">
        <v>1070</v>
      </c>
      <c r="F115" s="595">
        <v>237466</v>
      </c>
      <c r="G115" s="595">
        <v>244600</v>
      </c>
      <c r="H115" s="595">
        <v>250205</v>
      </c>
      <c r="I115" s="595">
        <v>254282</v>
      </c>
      <c r="J115" s="595">
        <v>254282</v>
      </c>
      <c r="K115" s="595">
        <v>254282</v>
      </c>
      <c r="L115" s="200">
        <v>300501</v>
      </c>
      <c r="M115" s="595">
        <v>300501</v>
      </c>
    </row>
    <row r="116" spans="1:13" x14ac:dyDescent="0.2">
      <c r="A116" s="196">
        <f t="shared" si="1"/>
        <v>2</v>
      </c>
      <c r="B116" s="435" t="s">
        <v>238</v>
      </c>
      <c r="C116" s="435" t="s">
        <v>7266</v>
      </c>
      <c r="D116" s="196" t="s">
        <v>237</v>
      </c>
      <c r="E116" s="196" t="s">
        <v>1071</v>
      </c>
      <c r="F116" s="595">
        <v>401476</v>
      </c>
      <c r="G116" s="595">
        <v>413538</v>
      </c>
      <c r="H116" s="595">
        <v>423015</v>
      </c>
      <c r="I116" s="595">
        <v>429907</v>
      </c>
      <c r="J116" s="595">
        <v>429907</v>
      </c>
      <c r="K116" s="595">
        <v>429907</v>
      </c>
      <c r="L116" s="200">
        <v>508049</v>
      </c>
      <c r="M116" s="595">
        <v>508049</v>
      </c>
    </row>
    <row r="117" spans="1:13" x14ac:dyDescent="0.2">
      <c r="A117" s="196">
        <f t="shared" si="1"/>
        <v>3</v>
      </c>
      <c r="B117" s="435" t="s">
        <v>238</v>
      </c>
      <c r="C117" s="435" t="s">
        <v>7267</v>
      </c>
      <c r="D117" s="196" t="s">
        <v>237</v>
      </c>
      <c r="E117" s="196" t="s">
        <v>1072</v>
      </c>
      <c r="F117" s="595">
        <v>0</v>
      </c>
      <c r="G117" s="595">
        <v>0</v>
      </c>
      <c r="H117" s="595">
        <v>0</v>
      </c>
      <c r="I117" s="595">
        <v>0</v>
      </c>
      <c r="J117" s="595">
        <v>0</v>
      </c>
      <c r="K117" s="595">
        <v>0</v>
      </c>
      <c r="L117" s="200">
        <v>0</v>
      </c>
      <c r="M117" s="595">
        <v>0</v>
      </c>
    </row>
    <row r="118" spans="1:13" x14ac:dyDescent="0.2">
      <c r="A118" s="196">
        <f t="shared" si="1"/>
        <v>4</v>
      </c>
      <c r="B118" s="435" t="s">
        <v>238</v>
      </c>
      <c r="C118" s="435" t="s">
        <v>7268</v>
      </c>
      <c r="D118" s="196" t="s">
        <v>237</v>
      </c>
      <c r="E118" s="196" t="s">
        <v>1073</v>
      </c>
      <c r="F118" s="595">
        <v>0</v>
      </c>
      <c r="G118" s="595">
        <v>0</v>
      </c>
      <c r="H118" s="595">
        <v>0</v>
      </c>
      <c r="I118" s="595">
        <v>0</v>
      </c>
      <c r="J118" s="595">
        <v>0</v>
      </c>
      <c r="K118" s="595">
        <v>0</v>
      </c>
      <c r="L118" s="200">
        <v>0</v>
      </c>
      <c r="M118" s="595">
        <v>0</v>
      </c>
    </row>
    <row r="119" spans="1:13" x14ac:dyDescent="0.2">
      <c r="A119" s="196">
        <f t="shared" si="1"/>
        <v>1</v>
      </c>
      <c r="B119" s="435" t="s">
        <v>240</v>
      </c>
      <c r="C119" s="435" t="s">
        <v>7269</v>
      </c>
      <c r="D119" s="196" t="s">
        <v>239</v>
      </c>
      <c r="E119" s="196" t="s">
        <v>1074</v>
      </c>
      <c r="F119" s="595">
        <v>0</v>
      </c>
      <c r="G119" s="595">
        <v>0</v>
      </c>
      <c r="H119" s="595">
        <v>0</v>
      </c>
      <c r="I119" s="595">
        <v>0</v>
      </c>
      <c r="J119" s="595">
        <v>0</v>
      </c>
      <c r="K119" s="595">
        <v>0</v>
      </c>
      <c r="L119" s="200">
        <v>0</v>
      </c>
      <c r="M119" s="595">
        <v>0</v>
      </c>
    </row>
    <row r="120" spans="1:13" x14ac:dyDescent="0.2">
      <c r="A120" s="196">
        <f t="shared" si="1"/>
        <v>1</v>
      </c>
      <c r="B120" s="435" t="s">
        <v>242</v>
      </c>
      <c r="C120" s="435" t="s">
        <v>7270</v>
      </c>
      <c r="D120" s="196" t="s">
        <v>241</v>
      </c>
      <c r="F120" s="595" t="s">
        <v>913</v>
      </c>
      <c r="G120" s="595" t="s">
        <v>913</v>
      </c>
      <c r="H120" s="595" t="s">
        <v>913</v>
      </c>
      <c r="I120" s="595" t="s">
        <v>913</v>
      </c>
      <c r="J120" s="595" t="s">
        <v>913</v>
      </c>
      <c r="K120" s="595" t="s">
        <v>913</v>
      </c>
      <c r="L120" s="200" t="s">
        <v>913</v>
      </c>
      <c r="M120" s="595" t="s">
        <v>913</v>
      </c>
    </row>
    <row r="121" spans="1:13" x14ac:dyDescent="0.2">
      <c r="A121" s="196">
        <f t="shared" si="1"/>
        <v>1</v>
      </c>
      <c r="B121" s="435" t="s">
        <v>244</v>
      </c>
      <c r="C121" s="435" t="s">
        <v>7271</v>
      </c>
      <c r="D121" s="196" t="s">
        <v>243</v>
      </c>
      <c r="F121" s="595" t="s">
        <v>913</v>
      </c>
      <c r="G121" s="595" t="s">
        <v>913</v>
      </c>
      <c r="H121" s="595" t="s">
        <v>913</v>
      </c>
      <c r="I121" s="595" t="s">
        <v>913</v>
      </c>
      <c r="J121" s="595" t="s">
        <v>913</v>
      </c>
      <c r="K121" s="595" t="s">
        <v>913</v>
      </c>
      <c r="L121" s="200" t="s">
        <v>913</v>
      </c>
      <c r="M121" s="595" t="s">
        <v>913</v>
      </c>
    </row>
    <row r="122" spans="1:13" x14ac:dyDescent="0.2">
      <c r="A122" s="196">
        <f t="shared" si="1"/>
        <v>1</v>
      </c>
      <c r="B122" s="435" t="s">
        <v>246</v>
      </c>
      <c r="C122" s="435" t="s">
        <v>7272</v>
      </c>
      <c r="D122" s="196" t="s">
        <v>245</v>
      </c>
      <c r="E122" s="196" t="s">
        <v>923</v>
      </c>
      <c r="F122" s="595">
        <v>0</v>
      </c>
      <c r="G122" s="595">
        <v>0</v>
      </c>
      <c r="H122" s="595">
        <v>0</v>
      </c>
      <c r="I122" s="595">
        <v>0</v>
      </c>
      <c r="J122" s="595">
        <v>0</v>
      </c>
      <c r="K122" s="595">
        <v>0</v>
      </c>
      <c r="L122" s="200">
        <v>0</v>
      </c>
      <c r="M122" s="595">
        <v>0</v>
      </c>
    </row>
    <row r="123" spans="1:13" x14ac:dyDescent="0.2">
      <c r="A123" s="196">
        <f t="shared" si="1"/>
        <v>2</v>
      </c>
      <c r="B123" s="435" t="s">
        <v>246</v>
      </c>
      <c r="C123" s="435" t="s">
        <v>7273</v>
      </c>
      <c r="D123" s="196" t="s">
        <v>245</v>
      </c>
      <c r="E123" s="196" t="s">
        <v>924</v>
      </c>
      <c r="F123" s="595">
        <v>136350</v>
      </c>
      <c r="G123" s="595">
        <v>140446</v>
      </c>
      <c r="H123" s="595">
        <v>143665</v>
      </c>
      <c r="I123" s="595">
        <v>146006</v>
      </c>
      <c r="J123" s="595">
        <v>146006</v>
      </c>
      <c r="K123" s="595">
        <v>146006</v>
      </c>
      <c r="L123" s="200">
        <v>165165</v>
      </c>
      <c r="M123" s="595">
        <v>165165</v>
      </c>
    </row>
    <row r="124" spans="1:13" x14ac:dyDescent="0.2">
      <c r="A124" s="196">
        <f t="shared" si="1"/>
        <v>3</v>
      </c>
      <c r="B124" s="435" t="s">
        <v>246</v>
      </c>
      <c r="C124" s="435" t="s">
        <v>7274</v>
      </c>
      <c r="D124" s="196" t="s">
        <v>245</v>
      </c>
      <c r="E124" s="196" t="s">
        <v>1075</v>
      </c>
      <c r="F124" s="595">
        <v>0</v>
      </c>
      <c r="G124" s="595">
        <v>0</v>
      </c>
      <c r="H124" s="595">
        <v>0</v>
      </c>
      <c r="I124" s="595">
        <v>0</v>
      </c>
      <c r="J124" s="595">
        <v>0</v>
      </c>
      <c r="K124" s="595">
        <v>0</v>
      </c>
      <c r="L124" s="200">
        <v>0</v>
      </c>
      <c r="M124" s="595">
        <v>0</v>
      </c>
    </row>
    <row r="125" spans="1:13" x14ac:dyDescent="0.2">
      <c r="A125" s="196">
        <f t="shared" si="1"/>
        <v>4</v>
      </c>
      <c r="B125" s="435" t="s">
        <v>246</v>
      </c>
      <c r="C125" s="435" t="s">
        <v>7275</v>
      </c>
      <c r="D125" s="196" t="s">
        <v>245</v>
      </c>
      <c r="E125" s="196" t="s">
        <v>1076</v>
      </c>
      <c r="F125" s="595">
        <v>0</v>
      </c>
      <c r="G125" s="595">
        <v>0</v>
      </c>
      <c r="H125" s="595">
        <v>0</v>
      </c>
      <c r="I125" s="595">
        <v>0</v>
      </c>
      <c r="J125" s="595">
        <v>0</v>
      </c>
      <c r="K125" s="595">
        <v>0</v>
      </c>
      <c r="L125" s="200">
        <v>0</v>
      </c>
      <c r="M125" s="595">
        <v>0</v>
      </c>
    </row>
    <row r="126" spans="1:13" x14ac:dyDescent="0.2">
      <c r="A126" s="196">
        <f t="shared" si="1"/>
        <v>5</v>
      </c>
      <c r="B126" s="435" t="s">
        <v>246</v>
      </c>
      <c r="C126" s="435" t="s">
        <v>7276</v>
      </c>
      <c r="D126" s="196" t="s">
        <v>245</v>
      </c>
      <c r="E126" s="196" t="s">
        <v>1077</v>
      </c>
      <c r="F126" s="595">
        <v>0</v>
      </c>
      <c r="G126" s="595">
        <v>0</v>
      </c>
      <c r="H126" s="595">
        <v>0</v>
      </c>
      <c r="I126" s="595">
        <v>0</v>
      </c>
      <c r="J126" s="595">
        <v>0</v>
      </c>
      <c r="K126" s="595">
        <v>0</v>
      </c>
      <c r="L126" s="200">
        <v>0</v>
      </c>
      <c r="M126" s="595">
        <v>0</v>
      </c>
    </row>
    <row r="127" spans="1:13" x14ac:dyDescent="0.2">
      <c r="A127" s="196">
        <f t="shared" si="1"/>
        <v>6</v>
      </c>
      <c r="B127" s="435" t="s">
        <v>246</v>
      </c>
      <c r="C127" s="435" t="s">
        <v>7277</v>
      </c>
      <c r="D127" s="196" t="s">
        <v>245</v>
      </c>
      <c r="E127" s="196" t="s">
        <v>1078</v>
      </c>
      <c r="F127" s="595">
        <v>0</v>
      </c>
      <c r="G127" s="595">
        <v>0</v>
      </c>
      <c r="H127" s="595">
        <v>0</v>
      </c>
      <c r="I127" s="595">
        <v>0</v>
      </c>
      <c r="J127" s="595">
        <v>0</v>
      </c>
      <c r="K127" s="595">
        <v>0</v>
      </c>
      <c r="L127" s="200">
        <v>0</v>
      </c>
      <c r="M127" s="595">
        <v>0</v>
      </c>
    </row>
    <row r="128" spans="1:13" x14ac:dyDescent="0.2">
      <c r="A128" s="196">
        <f t="shared" si="1"/>
        <v>7</v>
      </c>
      <c r="B128" s="435" t="s">
        <v>246</v>
      </c>
      <c r="C128" s="435" t="s">
        <v>7278</v>
      </c>
      <c r="D128" s="196" t="s">
        <v>245</v>
      </c>
      <c r="E128" s="196" t="s">
        <v>1079</v>
      </c>
      <c r="F128" s="595">
        <v>0</v>
      </c>
      <c r="G128" s="595">
        <v>0</v>
      </c>
      <c r="H128" s="595">
        <v>0</v>
      </c>
      <c r="I128" s="595">
        <v>0</v>
      </c>
      <c r="J128" s="595">
        <v>0</v>
      </c>
      <c r="K128" s="595">
        <v>0</v>
      </c>
      <c r="L128" s="200">
        <v>0</v>
      </c>
      <c r="M128" s="595">
        <v>0</v>
      </c>
    </row>
    <row r="129" spans="1:13" x14ac:dyDescent="0.2">
      <c r="A129" s="196">
        <f>IF(D129=D128,A128+1,1)</f>
        <v>8</v>
      </c>
      <c r="B129" s="435" t="s">
        <v>246</v>
      </c>
      <c r="C129" s="435" t="s">
        <v>7279</v>
      </c>
      <c r="D129" s="197" t="s">
        <v>245</v>
      </c>
      <c r="E129" s="197" t="s">
        <v>7137</v>
      </c>
      <c r="F129" s="595"/>
      <c r="G129" s="595"/>
      <c r="H129" s="595"/>
      <c r="I129" s="595"/>
      <c r="J129" s="595"/>
      <c r="K129" s="595"/>
      <c r="L129" s="200"/>
      <c r="M129" s="595">
        <v>0</v>
      </c>
    </row>
    <row r="130" spans="1:13" x14ac:dyDescent="0.2">
      <c r="A130" s="196">
        <f t="shared" ref="A130" si="2">IF(D130=D129,A129+1,1)</f>
        <v>9</v>
      </c>
      <c r="B130" s="435" t="s">
        <v>246</v>
      </c>
      <c r="C130" s="435" t="s">
        <v>7280</v>
      </c>
      <c r="D130" s="197" t="s">
        <v>245</v>
      </c>
      <c r="E130" s="197" t="s">
        <v>7138</v>
      </c>
      <c r="F130" s="595"/>
      <c r="G130" s="595"/>
      <c r="H130" s="595"/>
      <c r="I130" s="595"/>
      <c r="J130" s="595"/>
      <c r="K130" s="595"/>
      <c r="L130" s="200"/>
      <c r="M130" s="595">
        <v>425900.26171875</v>
      </c>
    </row>
    <row r="131" spans="1:13" x14ac:dyDescent="0.2">
      <c r="A131" s="196">
        <f>IF(D131=D128,A128+1,1)</f>
        <v>1</v>
      </c>
      <c r="B131" s="435" t="s">
        <v>248</v>
      </c>
      <c r="C131" s="435" t="s">
        <v>7281</v>
      </c>
      <c r="D131" s="196" t="s">
        <v>247</v>
      </c>
      <c r="F131" s="595" t="s">
        <v>913</v>
      </c>
      <c r="G131" s="595" t="s">
        <v>913</v>
      </c>
      <c r="H131" s="595" t="s">
        <v>913</v>
      </c>
      <c r="I131" s="595" t="s">
        <v>913</v>
      </c>
      <c r="J131" s="595" t="s">
        <v>913</v>
      </c>
      <c r="K131" s="595" t="s">
        <v>913</v>
      </c>
      <c r="L131" s="200" t="s">
        <v>913</v>
      </c>
      <c r="M131" s="595" t="s">
        <v>913</v>
      </c>
    </row>
    <row r="132" spans="1:13" x14ac:dyDescent="0.2">
      <c r="A132" s="196">
        <f t="shared" si="1"/>
        <v>1</v>
      </c>
      <c r="B132" s="435" t="s">
        <v>1242</v>
      </c>
      <c r="C132" s="435" t="s">
        <v>7282</v>
      </c>
      <c r="D132" s="197" t="s">
        <v>1249</v>
      </c>
      <c r="E132" s="196" t="s">
        <v>951</v>
      </c>
      <c r="F132" s="595">
        <v>0</v>
      </c>
      <c r="G132" s="595">
        <v>0</v>
      </c>
      <c r="H132" s="595">
        <v>0</v>
      </c>
      <c r="I132" s="595">
        <v>0</v>
      </c>
      <c r="J132" s="595">
        <v>0</v>
      </c>
      <c r="K132" s="595">
        <v>0</v>
      </c>
      <c r="L132" s="200">
        <v>0</v>
      </c>
      <c r="M132" s="595">
        <v>0</v>
      </c>
    </row>
    <row r="133" spans="1:13" x14ac:dyDescent="0.2">
      <c r="A133" s="196">
        <f t="shared" ref="A133:A196" si="3">IF(D133=D132,A132+1,1)</f>
        <v>2</v>
      </c>
      <c r="B133" s="435" t="s">
        <v>1242</v>
      </c>
      <c r="C133" s="435" t="s">
        <v>7283</v>
      </c>
      <c r="D133" s="197" t="s">
        <v>1249</v>
      </c>
      <c r="E133" s="196" t="s">
        <v>1185</v>
      </c>
      <c r="F133" s="595">
        <v>13863</v>
      </c>
      <c r="G133" s="595">
        <v>14279</v>
      </c>
      <c r="H133" s="595">
        <v>14606</v>
      </c>
      <c r="I133" s="595">
        <v>14844</v>
      </c>
      <c r="J133" s="595">
        <v>14844</v>
      </c>
      <c r="K133" s="595">
        <v>14844</v>
      </c>
      <c r="L133" s="200">
        <v>14844</v>
      </c>
      <c r="M133" s="595">
        <v>14844</v>
      </c>
    </row>
    <row r="134" spans="1:13" x14ac:dyDescent="0.2">
      <c r="A134" s="196">
        <f t="shared" si="3"/>
        <v>3</v>
      </c>
      <c r="B134" s="435" t="s">
        <v>1242</v>
      </c>
      <c r="C134" s="435" t="s">
        <v>7284</v>
      </c>
      <c r="D134" s="197" t="s">
        <v>1249</v>
      </c>
      <c r="E134" s="196" t="s">
        <v>1186</v>
      </c>
      <c r="F134" s="595">
        <v>28979</v>
      </c>
      <c r="G134" s="595">
        <v>29850</v>
      </c>
      <c r="H134" s="595">
        <v>30534</v>
      </c>
      <c r="I134" s="595">
        <v>31031</v>
      </c>
      <c r="J134" s="595">
        <v>31031</v>
      </c>
      <c r="K134" s="595">
        <v>31031</v>
      </c>
      <c r="L134" s="200">
        <v>37090</v>
      </c>
      <c r="M134" s="595">
        <v>37090</v>
      </c>
    </row>
    <row r="135" spans="1:13" x14ac:dyDescent="0.2">
      <c r="A135" s="196">
        <f t="shared" si="3"/>
        <v>4</v>
      </c>
      <c r="B135" s="435" t="s">
        <v>1242</v>
      </c>
      <c r="C135" s="435" t="s">
        <v>7285</v>
      </c>
      <c r="D135" s="197" t="s">
        <v>1249</v>
      </c>
      <c r="E135" s="197" t="s">
        <v>4131</v>
      </c>
      <c r="F135" s="595">
        <v>0</v>
      </c>
      <c r="G135" s="595">
        <v>0</v>
      </c>
      <c r="H135" s="595">
        <v>0</v>
      </c>
      <c r="I135" s="595">
        <v>0</v>
      </c>
      <c r="J135" s="595">
        <v>0</v>
      </c>
      <c r="K135" s="595">
        <v>86372.47</v>
      </c>
      <c r="L135" s="200">
        <v>1000985</v>
      </c>
      <c r="M135" s="595">
        <v>1000985</v>
      </c>
    </row>
    <row r="136" spans="1:13" x14ac:dyDescent="0.2">
      <c r="A136" s="196">
        <f t="shared" si="3"/>
        <v>1</v>
      </c>
      <c r="B136" s="435" t="s">
        <v>250</v>
      </c>
      <c r="C136" s="435" t="s">
        <v>7286</v>
      </c>
      <c r="D136" s="196" t="s">
        <v>249</v>
      </c>
      <c r="F136" s="595" t="s">
        <v>913</v>
      </c>
      <c r="G136" s="595" t="s">
        <v>913</v>
      </c>
      <c r="H136" s="595" t="s">
        <v>913</v>
      </c>
      <c r="I136" s="595" t="s">
        <v>913</v>
      </c>
      <c r="J136" s="595" t="s">
        <v>913</v>
      </c>
      <c r="K136" s="595" t="s">
        <v>913</v>
      </c>
      <c r="L136" s="200" t="s">
        <v>913</v>
      </c>
      <c r="M136" s="595" t="s">
        <v>913</v>
      </c>
    </row>
    <row r="137" spans="1:13" x14ac:dyDescent="0.2">
      <c r="A137" s="196">
        <f t="shared" si="3"/>
        <v>1</v>
      </c>
      <c r="B137" s="435" t="s">
        <v>252</v>
      </c>
      <c r="C137" s="435" t="s">
        <v>7287</v>
      </c>
      <c r="D137" s="196" t="s">
        <v>251</v>
      </c>
      <c r="E137" s="197" t="s">
        <v>4132</v>
      </c>
      <c r="F137" s="595">
        <v>0</v>
      </c>
      <c r="G137" s="595">
        <v>0</v>
      </c>
      <c r="H137" s="595">
        <v>0</v>
      </c>
      <c r="I137" s="595">
        <v>0</v>
      </c>
      <c r="J137" s="595">
        <v>0</v>
      </c>
      <c r="K137" s="595">
        <v>0</v>
      </c>
      <c r="L137" s="200">
        <v>0</v>
      </c>
      <c r="M137" s="595">
        <v>0</v>
      </c>
    </row>
    <row r="138" spans="1:13" x14ac:dyDescent="0.2">
      <c r="A138" s="196">
        <f t="shared" si="3"/>
        <v>1</v>
      </c>
      <c r="B138" s="435" t="s">
        <v>254</v>
      </c>
      <c r="C138" s="435" t="s">
        <v>7288</v>
      </c>
      <c r="D138" s="196" t="s">
        <v>253</v>
      </c>
      <c r="F138" s="595" t="s">
        <v>913</v>
      </c>
      <c r="G138" s="595" t="s">
        <v>913</v>
      </c>
      <c r="H138" s="595" t="s">
        <v>913</v>
      </c>
      <c r="I138" s="595" t="s">
        <v>913</v>
      </c>
      <c r="J138" s="595" t="s">
        <v>913</v>
      </c>
      <c r="K138" s="595" t="s">
        <v>913</v>
      </c>
      <c r="L138" s="200" t="s">
        <v>913</v>
      </c>
      <c r="M138" s="595" t="s">
        <v>913</v>
      </c>
    </row>
    <row r="139" spans="1:13" x14ac:dyDescent="0.2">
      <c r="A139" s="196">
        <f t="shared" si="3"/>
        <v>1</v>
      </c>
      <c r="B139" s="435" t="s">
        <v>256</v>
      </c>
      <c r="C139" s="435" t="s">
        <v>7289</v>
      </c>
      <c r="D139" s="196" t="s">
        <v>255</v>
      </c>
      <c r="F139" s="595" t="s">
        <v>913</v>
      </c>
      <c r="G139" s="595" t="s">
        <v>913</v>
      </c>
      <c r="H139" s="595" t="s">
        <v>913</v>
      </c>
      <c r="I139" s="595" t="s">
        <v>913</v>
      </c>
      <c r="J139" s="595" t="s">
        <v>913</v>
      </c>
      <c r="K139" s="595" t="s">
        <v>913</v>
      </c>
      <c r="L139" s="200" t="s">
        <v>913</v>
      </c>
      <c r="M139" s="595" t="s">
        <v>913</v>
      </c>
    </row>
    <row r="140" spans="1:13" x14ac:dyDescent="0.2">
      <c r="A140" s="196">
        <f t="shared" si="3"/>
        <v>1</v>
      </c>
      <c r="B140" s="435" t="s">
        <v>258</v>
      </c>
      <c r="C140" s="435" t="s">
        <v>7290</v>
      </c>
      <c r="D140" s="196" t="s">
        <v>257</v>
      </c>
      <c r="F140" s="595" t="s">
        <v>913</v>
      </c>
      <c r="G140" s="595" t="s">
        <v>913</v>
      </c>
      <c r="H140" s="595" t="s">
        <v>913</v>
      </c>
      <c r="I140" s="595" t="s">
        <v>913</v>
      </c>
      <c r="J140" s="595" t="s">
        <v>913</v>
      </c>
      <c r="K140" s="595" t="s">
        <v>913</v>
      </c>
      <c r="L140" s="200" t="s">
        <v>913</v>
      </c>
      <c r="M140" s="595" t="s">
        <v>913</v>
      </c>
    </row>
    <row r="141" spans="1:13" x14ac:dyDescent="0.2">
      <c r="A141" s="196">
        <f t="shared" si="3"/>
        <v>1</v>
      </c>
      <c r="B141" s="435" t="s">
        <v>260</v>
      </c>
      <c r="C141" s="435" t="s">
        <v>7291</v>
      </c>
      <c r="D141" s="196" t="s">
        <v>259</v>
      </c>
      <c r="F141" s="595" t="s">
        <v>913</v>
      </c>
      <c r="G141" s="595" t="s">
        <v>913</v>
      </c>
      <c r="H141" s="595" t="s">
        <v>913</v>
      </c>
      <c r="I141" s="595" t="s">
        <v>913</v>
      </c>
      <c r="J141" s="595" t="s">
        <v>913</v>
      </c>
      <c r="K141" s="595" t="s">
        <v>913</v>
      </c>
      <c r="L141" s="200" t="s">
        <v>913</v>
      </c>
      <c r="M141" s="595" t="s">
        <v>913</v>
      </c>
    </row>
    <row r="142" spans="1:13" x14ac:dyDescent="0.2">
      <c r="A142" s="196">
        <f t="shared" si="3"/>
        <v>1</v>
      </c>
      <c r="B142" s="435" t="s">
        <v>262</v>
      </c>
      <c r="C142" s="435" t="s">
        <v>7292</v>
      </c>
      <c r="D142" s="196" t="s">
        <v>261</v>
      </c>
      <c r="F142" s="595" t="s">
        <v>913</v>
      </c>
      <c r="G142" s="595" t="s">
        <v>913</v>
      </c>
      <c r="H142" s="595" t="s">
        <v>913</v>
      </c>
      <c r="I142" s="595" t="s">
        <v>913</v>
      </c>
      <c r="J142" s="595" t="s">
        <v>913</v>
      </c>
      <c r="K142" s="595" t="s">
        <v>913</v>
      </c>
      <c r="L142" s="200" t="s">
        <v>913</v>
      </c>
      <c r="M142" s="595" t="s">
        <v>913</v>
      </c>
    </row>
    <row r="143" spans="1:13" x14ac:dyDescent="0.2">
      <c r="A143" s="196">
        <f t="shared" si="3"/>
        <v>1</v>
      </c>
      <c r="B143" s="435" t="s">
        <v>264</v>
      </c>
      <c r="C143" s="435" t="s">
        <v>7293</v>
      </c>
      <c r="D143" s="196" t="s">
        <v>263</v>
      </c>
      <c r="F143" s="595" t="s">
        <v>913</v>
      </c>
      <c r="G143" s="595" t="s">
        <v>913</v>
      </c>
      <c r="H143" s="595" t="s">
        <v>913</v>
      </c>
      <c r="I143" s="595" t="s">
        <v>913</v>
      </c>
      <c r="J143" s="595" t="s">
        <v>913</v>
      </c>
      <c r="K143" s="595" t="s">
        <v>913</v>
      </c>
      <c r="L143" s="200" t="s">
        <v>913</v>
      </c>
      <c r="M143" s="595" t="s">
        <v>913</v>
      </c>
    </row>
    <row r="144" spans="1:13" x14ac:dyDescent="0.2">
      <c r="A144" s="196">
        <f t="shared" si="3"/>
        <v>1</v>
      </c>
      <c r="B144" s="435" t="s">
        <v>266</v>
      </c>
      <c r="C144" s="435" t="s">
        <v>7294</v>
      </c>
      <c r="D144" s="196" t="s">
        <v>265</v>
      </c>
      <c r="E144" s="196" t="s">
        <v>925</v>
      </c>
      <c r="F144" s="595">
        <v>108208</v>
      </c>
      <c r="G144" s="595">
        <v>111459</v>
      </c>
      <c r="H144" s="595">
        <v>114013</v>
      </c>
      <c r="I144" s="595">
        <v>115871</v>
      </c>
      <c r="J144" s="595">
        <v>115871</v>
      </c>
      <c r="K144" s="595">
        <v>115871</v>
      </c>
      <c r="L144" s="200">
        <v>152498</v>
      </c>
      <c r="M144" s="595">
        <v>152498</v>
      </c>
    </row>
    <row r="145" spans="1:13" x14ac:dyDescent="0.2">
      <c r="A145" s="196">
        <f t="shared" si="3"/>
        <v>1</v>
      </c>
      <c r="B145" s="435" t="s">
        <v>268</v>
      </c>
      <c r="C145" s="435" t="s">
        <v>7295</v>
      </c>
      <c r="D145" s="196" t="s">
        <v>267</v>
      </c>
      <c r="F145" s="595" t="s">
        <v>913</v>
      </c>
      <c r="G145" s="595" t="s">
        <v>913</v>
      </c>
      <c r="H145" s="595" t="s">
        <v>913</v>
      </c>
      <c r="I145" s="595" t="s">
        <v>913</v>
      </c>
      <c r="J145" s="595" t="s">
        <v>913</v>
      </c>
      <c r="K145" s="595" t="s">
        <v>913</v>
      </c>
      <c r="L145" s="200" t="s">
        <v>913</v>
      </c>
      <c r="M145" s="595" t="s">
        <v>913</v>
      </c>
    </row>
    <row r="146" spans="1:13" x14ac:dyDescent="0.2">
      <c r="A146" s="196">
        <f t="shared" si="3"/>
        <v>1</v>
      </c>
      <c r="B146" s="435" t="s">
        <v>270</v>
      </c>
      <c r="C146" s="435" t="s">
        <v>7296</v>
      </c>
      <c r="D146" s="196" t="s">
        <v>269</v>
      </c>
      <c r="F146" s="595" t="s">
        <v>913</v>
      </c>
      <c r="G146" s="595" t="s">
        <v>913</v>
      </c>
      <c r="H146" s="595" t="s">
        <v>913</v>
      </c>
      <c r="I146" s="595" t="s">
        <v>913</v>
      </c>
      <c r="J146" s="595" t="s">
        <v>913</v>
      </c>
      <c r="K146" s="595" t="s">
        <v>913</v>
      </c>
      <c r="L146" s="200" t="s">
        <v>913</v>
      </c>
      <c r="M146" s="595" t="s">
        <v>913</v>
      </c>
    </row>
    <row r="147" spans="1:13" x14ac:dyDescent="0.2">
      <c r="A147" s="196">
        <f t="shared" si="3"/>
        <v>1</v>
      </c>
      <c r="B147" s="435" t="s">
        <v>272</v>
      </c>
      <c r="C147" s="435" t="s">
        <v>7297</v>
      </c>
      <c r="D147" s="196" t="s">
        <v>271</v>
      </c>
      <c r="E147" s="196" t="s">
        <v>926</v>
      </c>
      <c r="F147" s="595">
        <v>1993624</v>
      </c>
      <c r="G147" s="595">
        <v>2053518</v>
      </c>
      <c r="H147" s="595">
        <v>2100578</v>
      </c>
      <c r="I147" s="595">
        <v>2134803</v>
      </c>
      <c r="J147" s="595">
        <v>2134803</v>
      </c>
      <c r="K147" s="595">
        <v>2134803</v>
      </c>
      <c r="L147" s="200">
        <v>2358454</v>
      </c>
      <c r="M147" s="595">
        <v>2358454</v>
      </c>
    </row>
    <row r="148" spans="1:13" x14ac:dyDescent="0.2">
      <c r="A148" s="196">
        <f t="shared" si="3"/>
        <v>2</v>
      </c>
      <c r="B148" s="435" t="s">
        <v>272</v>
      </c>
      <c r="C148" s="435" t="s">
        <v>7298</v>
      </c>
      <c r="D148" s="196" t="s">
        <v>271</v>
      </c>
      <c r="E148" s="196" t="s">
        <v>1033</v>
      </c>
      <c r="F148" s="595">
        <v>870000</v>
      </c>
      <c r="G148" s="595">
        <v>896137</v>
      </c>
      <c r="H148" s="595">
        <v>916673</v>
      </c>
      <c r="I148" s="595">
        <v>931609</v>
      </c>
      <c r="J148" s="595">
        <v>931609</v>
      </c>
      <c r="K148" s="595">
        <v>931609</v>
      </c>
      <c r="L148" s="200">
        <v>974213</v>
      </c>
      <c r="M148" s="595">
        <v>974213</v>
      </c>
    </row>
    <row r="149" spans="1:13" x14ac:dyDescent="0.2">
      <c r="A149" s="196">
        <f t="shared" si="3"/>
        <v>1</v>
      </c>
      <c r="B149" s="435" t="s">
        <v>274</v>
      </c>
      <c r="C149" s="435" t="s">
        <v>7299</v>
      </c>
      <c r="D149" s="196" t="s">
        <v>273</v>
      </c>
      <c r="E149" s="197" t="s">
        <v>1080</v>
      </c>
      <c r="F149" s="595">
        <v>1339272</v>
      </c>
      <c r="G149" s="595">
        <v>1379508</v>
      </c>
      <c r="H149" s="595">
        <v>1411122</v>
      </c>
      <c r="I149" s="595">
        <v>1434114</v>
      </c>
      <c r="J149" s="595">
        <v>1434114</v>
      </c>
      <c r="K149" s="595">
        <v>1434114</v>
      </c>
      <c r="L149" s="200">
        <v>1480333</v>
      </c>
      <c r="M149" s="595">
        <v>1480333</v>
      </c>
    </row>
    <row r="150" spans="1:13" x14ac:dyDescent="0.2">
      <c r="A150" s="196">
        <f t="shared" si="3"/>
        <v>2</v>
      </c>
      <c r="B150" s="435" t="s">
        <v>274</v>
      </c>
      <c r="C150" s="435" t="s">
        <v>7300</v>
      </c>
      <c r="D150" s="196" t="s">
        <v>273</v>
      </c>
      <c r="E150" s="196" t="s">
        <v>1081</v>
      </c>
      <c r="F150" s="595">
        <v>0</v>
      </c>
      <c r="G150" s="595">
        <v>0</v>
      </c>
      <c r="H150" s="595">
        <v>0</v>
      </c>
      <c r="I150" s="595">
        <v>0</v>
      </c>
      <c r="J150" s="595">
        <v>0</v>
      </c>
      <c r="K150" s="595">
        <v>0</v>
      </c>
      <c r="L150" s="200">
        <v>0</v>
      </c>
      <c r="M150" s="595">
        <v>0</v>
      </c>
    </row>
    <row r="151" spans="1:13" x14ac:dyDescent="0.2">
      <c r="A151" s="196">
        <f t="shared" si="3"/>
        <v>1</v>
      </c>
      <c r="B151" s="435" t="s">
        <v>276</v>
      </c>
      <c r="C151" s="435" t="s">
        <v>7301</v>
      </c>
      <c r="D151" s="196" t="s">
        <v>275</v>
      </c>
      <c r="F151" s="595" t="s">
        <v>913</v>
      </c>
      <c r="G151" s="595" t="s">
        <v>913</v>
      </c>
      <c r="H151" s="595" t="s">
        <v>913</v>
      </c>
      <c r="I151" s="595" t="s">
        <v>913</v>
      </c>
      <c r="J151" s="595" t="s">
        <v>913</v>
      </c>
      <c r="K151" s="595" t="s">
        <v>913</v>
      </c>
      <c r="L151" s="200" t="s">
        <v>913</v>
      </c>
      <c r="M151" s="595" t="s">
        <v>913</v>
      </c>
    </row>
    <row r="152" spans="1:13" x14ac:dyDescent="0.2">
      <c r="A152" s="196">
        <f t="shared" si="3"/>
        <v>1</v>
      </c>
      <c r="B152" s="435" t="s">
        <v>278</v>
      </c>
      <c r="C152" s="435" t="s">
        <v>7302</v>
      </c>
      <c r="D152" s="196" t="s">
        <v>277</v>
      </c>
      <c r="F152" s="595" t="s">
        <v>913</v>
      </c>
      <c r="G152" s="595" t="s">
        <v>913</v>
      </c>
      <c r="H152" s="595" t="s">
        <v>913</v>
      </c>
      <c r="I152" s="595" t="s">
        <v>913</v>
      </c>
      <c r="J152" s="595" t="s">
        <v>913</v>
      </c>
      <c r="K152" s="595" t="s">
        <v>913</v>
      </c>
      <c r="L152" s="200" t="s">
        <v>913</v>
      </c>
      <c r="M152" s="595" t="s">
        <v>913</v>
      </c>
    </row>
    <row r="153" spans="1:13" x14ac:dyDescent="0.2">
      <c r="A153" s="196">
        <f t="shared" si="3"/>
        <v>1</v>
      </c>
      <c r="B153" s="435" t="s">
        <v>280</v>
      </c>
      <c r="C153" s="435" t="s">
        <v>7303</v>
      </c>
      <c r="D153" s="196" t="s">
        <v>279</v>
      </c>
      <c r="E153" s="196" t="s">
        <v>925</v>
      </c>
      <c r="F153" s="595">
        <v>396937</v>
      </c>
      <c r="G153" s="595">
        <v>408862</v>
      </c>
      <c r="H153" s="595">
        <v>418232</v>
      </c>
      <c r="I153" s="595">
        <v>425046</v>
      </c>
      <c r="J153" s="595">
        <v>425046</v>
      </c>
      <c r="K153" s="595">
        <v>425046</v>
      </c>
      <c r="L153" s="200">
        <v>588887</v>
      </c>
      <c r="M153" s="595">
        <v>588887</v>
      </c>
    </row>
    <row r="154" spans="1:13" x14ac:dyDescent="0.2">
      <c r="A154" s="196">
        <f t="shared" si="3"/>
        <v>1</v>
      </c>
      <c r="B154" s="435" t="s">
        <v>282</v>
      </c>
      <c r="C154" s="435" t="s">
        <v>7304</v>
      </c>
      <c r="D154" s="196" t="s">
        <v>281</v>
      </c>
      <c r="E154" s="196" t="s">
        <v>1082</v>
      </c>
      <c r="F154" s="595">
        <v>0</v>
      </c>
      <c r="G154" s="595">
        <v>0</v>
      </c>
      <c r="H154" s="595">
        <v>0</v>
      </c>
      <c r="I154" s="595">
        <v>0</v>
      </c>
      <c r="J154" s="595">
        <v>0</v>
      </c>
      <c r="K154" s="595">
        <v>0</v>
      </c>
      <c r="L154" s="200">
        <v>0</v>
      </c>
      <c r="M154" s="595">
        <v>0</v>
      </c>
    </row>
    <row r="155" spans="1:13" x14ac:dyDescent="0.2">
      <c r="A155" s="196">
        <f t="shared" si="3"/>
        <v>2</v>
      </c>
      <c r="B155" s="435" t="s">
        <v>282</v>
      </c>
      <c r="C155" s="435" t="s">
        <v>7305</v>
      </c>
      <c r="D155" s="196" t="s">
        <v>281</v>
      </c>
      <c r="E155" s="196" t="s">
        <v>1083</v>
      </c>
      <c r="F155" s="595">
        <v>0</v>
      </c>
      <c r="G155" s="595">
        <v>0</v>
      </c>
      <c r="H155" s="595">
        <v>0</v>
      </c>
      <c r="I155" s="595">
        <v>0</v>
      </c>
      <c r="J155" s="595">
        <v>0</v>
      </c>
      <c r="K155" s="595">
        <v>0</v>
      </c>
      <c r="L155" s="200">
        <v>0</v>
      </c>
      <c r="M155" s="595">
        <v>0</v>
      </c>
    </row>
    <row r="156" spans="1:13" x14ac:dyDescent="0.2">
      <c r="A156" s="196">
        <f t="shared" si="3"/>
        <v>3</v>
      </c>
      <c r="B156" s="435" t="s">
        <v>282</v>
      </c>
      <c r="C156" s="435" t="s">
        <v>7306</v>
      </c>
      <c r="D156" s="196" t="s">
        <v>281</v>
      </c>
      <c r="E156" s="196" t="s">
        <v>1062</v>
      </c>
      <c r="F156" s="595">
        <v>0</v>
      </c>
      <c r="G156" s="595">
        <v>0</v>
      </c>
      <c r="H156" s="595">
        <v>0</v>
      </c>
      <c r="I156" s="595">
        <v>0</v>
      </c>
      <c r="J156" s="595">
        <v>0</v>
      </c>
      <c r="K156" s="595">
        <v>0</v>
      </c>
      <c r="L156" s="200">
        <v>0</v>
      </c>
      <c r="M156" s="595">
        <v>0</v>
      </c>
    </row>
    <row r="157" spans="1:13" x14ac:dyDescent="0.2">
      <c r="A157" s="196">
        <f t="shared" si="3"/>
        <v>1</v>
      </c>
      <c r="B157" s="435" t="s">
        <v>284</v>
      </c>
      <c r="C157" s="435" t="s">
        <v>7307</v>
      </c>
      <c r="D157" s="196" t="s">
        <v>283</v>
      </c>
      <c r="E157" s="196" t="s">
        <v>951</v>
      </c>
      <c r="F157" s="595">
        <v>293707</v>
      </c>
      <c r="G157" s="595">
        <v>302531</v>
      </c>
      <c r="H157" s="595">
        <v>309464</v>
      </c>
      <c r="I157" s="595">
        <v>314506</v>
      </c>
      <c r="J157" s="595">
        <v>314506</v>
      </c>
      <c r="K157" s="595">
        <v>314506</v>
      </c>
      <c r="L157" s="200">
        <v>460446</v>
      </c>
      <c r="M157" s="595">
        <v>460446</v>
      </c>
    </row>
    <row r="158" spans="1:13" x14ac:dyDescent="0.2">
      <c r="A158" s="196">
        <f t="shared" si="3"/>
        <v>2</v>
      </c>
      <c r="B158" s="435" t="s">
        <v>284</v>
      </c>
      <c r="C158" s="435" t="s">
        <v>7308</v>
      </c>
      <c r="D158" s="196" t="s">
        <v>283</v>
      </c>
      <c r="E158" s="196" t="s">
        <v>1084</v>
      </c>
      <c r="F158" s="595">
        <v>0</v>
      </c>
      <c r="G158" s="595">
        <v>0</v>
      </c>
      <c r="H158" s="595">
        <v>0</v>
      </c>
      <c r="I158" s="595">
        <v>0</v>
      </c>
      <c r="J158" s="595">
        <v>0</v>
      </c>
      <c r="K158" s="595">
        <v>0</v>
      </c>
      <c r="L158" s="200">
        <v>0</v>
      </c>
      <c r="M158" s="595">
        <v>0</v>
      </c>
    </row>
    <row r="159" spans="1:13" x14ac:dyDescent="0.2">
      <c r="A159" s="196">
        <f t="shared" si="3"/>
        <v>3</v>
      </c>
      <c r="B159" s="435" t="s">
        <v>284</v>
      </c>
      <c r="C159" s="435" t="s">
        <v>7309</v>
      </c>
      <c r="D159" s="196" t="s">
        <v>283</v>
      </c>
      <c r="E159" s="196" t="s">
        <v>1085</v>
      </c>
      <c r="F159" s="595">
        <v>6535</v>
      </c>
      <c r="G159" s="595">
        <v>6731</v>
      </c>
      <c r="H159" s="595">
        <v>6885</v>
      </c>
      <c r="I159" s="595">
        <v>6997</v>
      </c>
      <c r="J159" s="595">
        <v>6997</v>
      </c>
      <c r="K159" s="595">
        <v>6997</v>
      </c>
      <c r="L159" s="200">
        <v>0</v>
      </c>
      <c r="M159" s="595">
        <v>0</v>
      </c>
    </row>
    <row r="160" spans="1:13" x14ac:dyDescent="0.2">
      <c r="A160" s="196">
        <f t="shared" si="3"/>
        <v>4</v>
      </c>
      <c r="B160" s="435" t="s">
        <v>284</v>
      </c>
      <c r="C160" s="435" t="s">
        <v>7310</v>
      </c>
      <c r="D160" s="196" t="s">
        <v>283</v>
      </c>
      <c r="E160" s="196" t="s">
        <v>1086</v>
      </c>
      <c r="F160" s="595">
        <v>2709</v>
      </c>
      <c r="G160" s="595">
        <v>2790</v>
      </c>
      <c r="H160" s="595">
        <v>2854</v>
      </c>
      <c r="I160" s="595">
        <v>2901</v>
      </c>
      <c r="J160" s="595">
        <v>2901</v>
      </c>
      <c r="K160" s="595">
        <v>2901</v>
      </c>
      <c r="L160" s="200">
        <v>0</v>
      </c>
      <c r="M160" s="595">
        <v>0</v>
      </c>
    </row>
    <row r="161" spans="1:13" x14ac:dyDescent="0.2">
      <c r="A161" s="196">
        <f t="shared" si="3"/>
        <v>5</v>
      </c>
      <c r="B161" s="435" t="s">
        <v>284</v>
      </c>
      <c r="C161" s="435" t="s">
        <v>7311</v>
      </c>
      <c r="D161" s="196" t="s">
        <v>283</v>
      </c>
      <c r="E161" s="196" t="s">
        <v>1087</v>
      </c>
      <c r="F161" s="595">
        <v>2115</v>
      </c>
      <c r="G161" s="595">
        <v>2179</v>
      </c>
      <c r="H161" s="595">
        <v>2229</v>
      </c>
      <c r="I161" s="595">
        <v>2265</v>
      </c>
      <c r="J161" s="595">
        <v>2265</v>
      </c>
      <c r="K161" s="595">
        <v>2265</v>
      </c>
      <c r="L161" s="200">
        <v>0</v>
      </c>
      <c r="M161" s="595">
        <v>0</v>
      </c>
    </row>
    <row r="162" spans="1:13" x14ac:dyDescent="0.2">
      <c r="A162" s="196">
        <f t="shared" si="3"/>
        <v>1</v>
      </c>
      <c r="B162" s="435" t="s">
        <v>286</v>
      </c>
      <c r="C162" s="435" t="s">
        <v>7312</v>
      </c>
      <c r="D162" s="196" t="s">
        <v>285</v>
      </c>
      <c r="F162" s="595" t="s">
        <v>913</v>
      </c>
      <c r="G162" s="595" t="s">
        <v>913</v>
      </c>
      <c r="H162" s="595" t="s">
        <v>913</v>
      </c>
      <c r="I162" s="595" t="s">
        <v>913</v>
      </c>
      <c r="J162" s="595" t="s">
        <v>913</v>
      </c>
      <c r="K162" s="595" t="s">
        <v>913</v>
      </c>
      <c r="L162" s="200" t="s">
        <v>913</v>
      </c>
      <c r="M162" s="595" t="s">
        <v>913</v>
      </c>
    </row>
    <row r="163" spans="1:13" x14ac:dyDescent="0.2">
      <c r="A163" s="196">
        <f t="shared" si="3"/>
        <v>1</v>
      </c>
      <c r="B163" s="435" t="s">
        <v>288</v>
      </c>
      <c r="C163" s="435" t="s">
        <v>7313</v>
      </c>
      <c r="D163" s="196" t="s">
        <v>287</v>
      </c>
      <c r="F163" s="595" t="s">
        <v>913</v>
      </c>
      <c r="G163" s="595" t="s">
        <v>913</v>
      </c>
      <c r="H163" s="595" t="s">
        <v>913</v>
      </c>
      <c r="I163" s="595" t="s">
        <v>913</v>
      </c>
      <c r="J163" s="595" t="s">
        <v>913</v>
      </c>
      <c r="K163" s="595" t="s">
        <v>913</v>
      </c>
      <c r="L163" s="200" t="s">
        <v>913</v>
      </c>
      <c r="M163" s="595" t="s">
        <v>913</v>
      </c>
    </row>
    <row r="164" spans="1:13" x14ac:dyDescent="0.2">
      <c r="A164" s="196">
        <f t="shared" si="3"/>
        <v>1</v>
      </c>
      <c r="B164" s="435" t="s">
        <v>290</v>
      </c>
      <c r="C164" s="435" t="s">
        <v>7314</v>
      </c>
      <c r="D164" s="196" t="s">
        <v>289</v>
      </c>
      <c r="F164" s="595" t="s">
        <v>913</v>
      </c>
      <c r="G164" s="595" t="s">
        <v>913</v>
      </c>
      <c r="H164" s="595" t="s">
        <v>913</v>
      </c>
      <c r="I164" s="595" t="s">
        <v>913</v>
      </c>
      <c r="J164" s="595" t="s">
        <v>913</v>
      </c>
      <c r="K164" s="595" t="s">
        <v>913</v>
      </c>
      <c r="L164" s="200" t="s">
        <v>913</v>
      </c>
      <c r="M164" s="595" t="s">
        <v>913</v>
      </c>
    </row>
    <row r="165" spans="1:13" x14ac:dyDescent="0.2">
      <c r="A165" s="196">
        <f t="shared" si="3"/>
        <v>1</v>
      </c>
      <c r="B165" s="435" t="s">
        <v>292</v>
      </c>
      <c r="C165" s="435" t="s">
        <v>7315</v>
      </c>
      <c r="D165" s="196" t="s">
        <v>291</v>
      </c>
      <c r="E165" s="196" t="s">
        <v>928</v>
      </c>
      <c r="F165" s="595">
        <v>32282</v>
      </c>
      <c r="G165" s="595">
        <v>33252</v>
      </c>
      <c r="H165" s="595">
        <v>34014</v>
      </c>
      <c r="I165" s="595">
        <v>34568</v>
      </c>
      <c r="J165" s="595">
        <v>34568</v>
      </c>
      <c r="K165" s="595">
        <v>34568</v>
      </c>
      <c r="L165" s="200">
        <v>34568</v>
      </c>
      <c r="M165" s="595">
        <v>34568</v>
      </c>
    </row>
    <row r="166" spans="1:13" x14ac:dyDescent="0.2">
      <c r="A166" s="196">
        <f t="shared" si="3"/>
        <v>2</v>
      </c>
      <c r="B166" s="435" t="s">
        <v>292</v>
      </c>
      <c r="C166" s="435" t="s">
        <v>7316</v>
      </c>
      <c r="D166" s="196" t="s">
        <v>291</v>
      </c>
      <c r="E166" s="197" t="s">
        <v>4133</v>
      </c>
      <c r="F166" s="595">
        <v>0</v>
      </c>
      <c r="G166" s="595">
        <v>0</v>
      </c>
      <c r="H166" s="595">
        <v>0</v>
      </c>
      <c r="I166" s="595">
        <v>0</v>
      </c>
      <c r="J166" s="595">
        <v>0</v>
      </c>
      <c r="K166" s="595">
        <v>0</v>
      </c>
      <c r="L166" s="200">
        <v>0</v>
      </c>
      <c r="M166" s="595">
        <v>0</v>
      </c>
    </row>
    <row r="167" spans="1:13" x14ac:dyDescent="0.2">
      <c r="A167" s="196">
        <f>IF(D167=D165,A165+1,1)</f>
        <v>1</v>
      </c>
      <c r="B167" s="435" t="s">
        <v>294</v>
      </c>
      <c r="C167" s="435" t="s">
        <v>7317</v>
      </c>
      <c r="D167" s="196" t="s">
        <v>293</v>
      </c>
      <c r="F167" s="595" t="s">
        <v>913</v>
      </c>
      <c r="G167" s="595" t="s">
        <v>913</v>
      </c>
      <c r="H167" s="595" t="s">
        <v>913</v>
      </c>
      <c r="I167" s="595" t="s">
        <v>913</v>
      </c>
      <c r="J167" s="595" t="s">
        <v>913</v>
      </c>
      <c r="K167" s="595" t="s">
        <v>913</v>
      </c>
      <c r="L167" s="200" t="s">
        <v>913</v>
      </c>
      <c r="M167" s="595" t="s">
        <v>913</v>
      </c>
    </row>
    <row r="168" spans="1:13" x14ac:dyDescent="0.2">
      <c r="A168" s="196">
        <f t="shared" si="3"/>
        <v>1</v>
      </c>
      <c r="B168" s="435" t="s">
        <v>296</v>
      </c>
      <c r="C168" s="435" t="s">
        <v>7318</v>
      </c>
      <c r="D168" s="196" t="s">
        <v>295</v>
      </c>
      <c r="F168" s="595" t="s">
        <v>913</v>
      </c>
      <c r="G168" s="595" t="s">
        <v>913</v>
      </c>
      <c r="H168" s="595" t="s">
        <v>913</v>
      </c>
      <c r="I168" s="595" t="s">
        <v>913</v>
      </c>
      <c r="J168" s="595" t="s">
        <v>913</v>
      </c>
      <c r="K168" s="595" t="s">
        <v>913</v>
      </c>
      <c r="L168" s="200" t="s">
        <v>913</v>
      </c>
      <c r="M168" s="595" t="s">
        <v>913</v>
      </c>
    </row>
    <row r="169" spans="1:13" x14ac:dyDescent="0.2">
      <c r="A169" s="196">
        <f t="shared" si="3"/>
        <v>1</v>
      </c>
      <c r="B169" s="435" t="s">
        <v>298</v>
      </c>
      <c r="C169" s="435" t="s">
        <v>7319</v>
      </c>
      <c r="D169" s="196" t="s">
        <v>297</v>
      </c>
      <c r="F169" s="595" t="s">
        <v>913</v>
      </c>
      <c r="G169" s="595" t="s">
        <v>913</v>
      </c>
      <c r="H169" s="595" t="s">
        <v>913</v>
      </c>
      <c r="I169" s="595" t="s">
        <v>913</v>
      </c>
      <c r="J169" s="595" t="s">
        <v>913</v>
      </c>
      <c r="K169" s="595" t="s">
        <v>913</v>
      </c>
      <c r="L169" s="200" t="s">
        <v>913</v>
      </c>
      <c r="M169" s="595" t="s">
        <v>913</v>
      </c>
    </row>
    <row r="170" spans="1:13" x14ac:dyDescent="0.2">
      <c r="A170" s="196">
        <f t="shared" si="3"/>
        <v>1</v>
      </c>
      <c r="B170" s="435" t="s">
        <v>300</v>
      </c>
      <c r="C170" s="435" t="s">
        <v>7320</v>
      </c>
      <c r="D170" s="196" t="s">
        <v>299</v>
      </c>
      <c r="E170" s="196" t="s">
        <v>299</v>
      </c>
      <c r="F170" s="595">
        <v>3169844</v>
      </c>
      <c r="G170" s="595">
        <v>3265075</v>
      </c>
      <c r="H170" s="595">
        <v>3339900</v>
      </c>
      <c r="I170" s="595">
        <v>3394318</v>
      </c>
      <c r="J170" s="595">
        <v>3394318</v>
      </c>
      <c r="K170" s="595">
        <v>3394318</v>
      </c>
      <c r="L170" s="200">
        <v>4349466</v>
      </c>
      <c r="M170" s="595">
        <v>4349466</v>
      </c>
    </row>
    <row r="171" spans="1:13" x14ac:dyDescent="0.2">
      <c r="A171" s="196">
        <f t="shared" si="3"/>
        <v>1</v>
      </c>
      <c r="B171" s="435" t="s">
        <v>302</v>
      </c>
      <c r="C171" s="435" t="s">
        <v>7321</v>
      </c>
      <c r="D171" s="196" t="s">
        <v>301</v>
      </c>
      <c r="F171" s="595" t="s">
        <v>913</v>
      </c>
      <c r="G171" s="595" t="s">
        <v>913</v>
      </c>
      <c r="H171" s="595" t="s">
        <v>913</v>
      </c>
      <c r="I171" s="595" t="s">
        <v>913</v>
      </c>
      <c r="J171" s="595" t="s">
        <v>913</v>
      </c>
      <c r="K171" s="595" t="s">
        <v>913</v>
      </c>
      <c r="L171" s="200" t="s">
        <v>913</v>
      </c>
      <c r="M171" s="595" t="s">
        <v>913</v>
      </c>
    </row>
    <row r="172" spans="1:13" x14ac:dyDescent="0.2">
      <c r="A172" s="196">
        <f t="shared" si="3"/>
        <v>1</v>
      </c>
      <c r="B172" s="435" t="s">
        <v>304</v>
      </c>
      <c r="C172" s="435" t="s">
        <v>7322</v>
      </c>
      <c r="D172" s="196" t="s">
        <v>303</v>
      </c>
      <c r="F172" s="595" t="s">
        <v>913</v>
      </c>
      <c r="G172" s="595" t="s">
        <v>913</v>
      </c>
      <c r="H172" s="595" t="s">
        <v>913</v>
      </c>
      <c r="I172" s="595" t="s">
        <v>913</v>
      </c>
      <c r="J172" s="595" t="s">
        <v>913</v>
      </c>
      <c r="K172" s="595" t="s">
        <v>913</v>
      </c>
      <c r="L172" s="200" t="s">
        <v>913</v>
      </c>
      <c r="M172" s="595" t="s">
        <v>913</v>
      </c>
    </row>
    <row r="173" spans="1:13" x14ac:dyDescent="0.2">
      <c r="A173" s="196">
        <f t="shared" si="3"/>
        <v>1</v>
      </c>
      <c r="B173" s="435" t="s">
        <v>306</v>
      </c>
      <c r="C173" s="435" t="s">
        <v>7323</v>
      </c>
      <c r="D173" s="196" t="s">
        <v>305</v>
      </c>
      <c r="E173" s="196" t="s">
        <v>929</v>
      </c>
      <c r="F173" s="595">
        <v>0</v>
      </c>
      <c r="G173" s="595">
        <v>0</v>
      </c>
      <c r="H173" s="595">
        <v>0</v>
      </c>
      <c r="I173" s="595">
        <v>0</v>
      </c>
      <c r="J173" s="595">
        <v>0</v>
      </c>
      <c r="K173" s="595">
        <v>0</v>
      </c>
      <c r="L173" s="200">
        <v>0</v>
      </c>
      <c r="M173" s="595">
        <v>0</v>
      </c>
    </row>
    <row r="174" spans="1:13" x14ac:dyDescent="0.2">
      <c r="A174" s="196">
        <f t="shared" si="3"/>
        <v>1</v>
      </c>
      <c r="B174" s="435" t="s">
        <v>308</v>
      </c>
      <c r="C174" s="435" t="s">
        <v>7324</v>
      </c>
      <c r="D174" s="196" t="s">
        <v>307</v>
      </c>
      <c r="F174" s="595" t="s">
        <v>913</v>
      </c>
      <c r="G174" s="595" t="s">
        <v>913</v>
      </c>
      <c r="H174" s="595" t="s">
        <v>913</v>
      </c>
      <c r="I174" s="595" t="s">
        <v>913</v>
      </c>
      <c r="J174" s="595" t="s">
        <v>913</v>
      </c>
      <c r="K174" s="595" t="s">
        <v>913</v>
      </c>
      <c r="L174" s="200" t="s">
        <v>913</v>
      </c>
      <c r="M174" s="595" t="s">
        <v>913</v>
      </c>
    </row>
    <row r="175" spans="1:13" x14ac:dyDescent="0.2">
      <c r="A175" s="196">
        <f t="shared" si="3"/>
        <v>1</v>
      </c>
      <c r="B175" s="435" t="s">
        <v>310</v>
      </c>
      <c r="C175" s="435" t="s">
        <v>7325</v>
      </c>
      <c r="D175" s="196" t="s">
        <v>309</v>
      </c>
      <c r="E175" s="197" t="s">
        <v>4132</v>
      </c>
      <c r="F175" s="595">
        <v>0</v>
      </c>
      <c r="G175" s="595">
        <v>0</v>
      </c>
      <c r="H175" s="595">
        <v>0</v>
      </c>
      <c r="I175" s="595">
        <v>0</v>
      </c>
      <c r="J175" s="595">
        <v>0</v>
      </c>
      <c r="K175" s="595">
        <v>0</v>
      </c>
      <c r="L175" s="200">
        <v>2396500</v>
      </c>
      <c r="M175" s="595">
        <v>2396500</v>
      </c>
    </row>
    <row r="176" spans="1:13" x14ac:dyDescent="0.2">
      <c r="A176" s="196">
        <f t="shared" si="3"/>
        <v>1</v>
      </c>
      <c r="B176" s="435" t="s">
        <v>312</v>
      </c>
      <c r="C176" s="435" t="s">
        <v>7326</v>
      </c>
      <c r="D176" s="196" t="s">
        <v>311</v>
      </c>
      <c r="F176" s="595" t="s">
        <v>913</v>
      </c>
      <c r="G176" s="595" t="s">
        <v>913</v>
      </c>
      <c r="H176" s="595" t="s">
        <v>913</v>
      </c>
      <c r="I176" s="595" t="s">
        <v>913</v>
      </c>
      <c r="J176" s="595" t="s">
        <v>913</v>
      </c>
      <c r="K176" s="595" t="s">
        <v>913</v>
      </c>
      <c r="L176" s="200" t="s">
        <v>913</v>
      </c>
      <c r="M176" s="595" t="s">
        <v>913</v>
      </c>
    </row>
    <row r="177" spans="1:13" x14ac:dyDescent="0.2">
      <c r="A177" s="196">
        <f t="shared" si="3"/>
        <v>1</v>
      </c>
      <c r="B177" s="435" t="s">
        <v>314</v>
      </c>
      <c r="C177" s="435" t="s">
        <v>7327</v>
      </c>
      <c r="D177" s="196" t="s">
        <v>313</v>
      </c>
      <c r="E177" s="196" t="s">
        <v>930</v>
      </c>
      <c r="F177" s="595">
        <v>237033</v>
      </c>
      <c r="G177" s="595">
        <v>244154</v>
      </c>
      <c r="H177" s="595">
        <v>249749</v>
      </c>
      <c r="I177" s="595">
        <v>253818</v>
      </c>
      <c r="J177" s="595">
        <v>253818</v>
      </c>
      <c r="K177" s="595">
        <v>253818</v>
      </c>
      <c r="L177" s="200">
        <v>300000</v>
      </c>
      <c r="M177" s="595">
        <v>300000</v>
      </c>
    </row>
    <row r="178" spans="1:13" x14ac:dyDescent="0.2">
      <c r="A178" s="196">
        <f t="shared" si="3"/>
        <v>1</v>
      </c>
      <c r="B178" s="435" t="s">
        <v>316</v>
      </c>
      <c r="C178" s="435" t="s">
        <v>7328</v>
      </c>
      <c r="D178" s="196" t="s">
        <v>315</v>
      </c>
      <c r="F178" s="595" t="s">
        <v>913</v>
      </c>
      <c r="G178" s="595" t="s">
        <v>913</v>
      </c>
      <c r="H178" s="595" t="s">
        <v>913</v>
      </c>
      <c r="I178" s="595" t="s">
        <v>913</v>
      </c>
      <c r="J178" s="595" t="s">
        <v>913</v>
      </c>
      <c r="K178" s="595" t="s">
        <v>913</v>
      </c>
      <c r="L178" s="200" t="s">
        <v>913</v>
      </c>
      <c r="M178" s="595" t="s">
        <v>913</v>
      </c>
    </row>
    <row r="179" spans="1:13" x14ac:dyDescent="0.2">
      <c r="A179" s="196">
        <f t="shared" si="3"/>
        <v>1</v>
      </c>
      <c r="B179" s="435" t="s">
        <v>318</v>
      </c>
      <c r="C179" s="435" t="s">
        <v>7329</v>
      </c>
      <c r="D179" s="196" t="s">
        <v>317</v>
      </c>
      <c r="F179" s="595" t="s">
        <v>913</v>
      </c>
      <c r="G179" s="595" t="s">
        <v>913</v>
      </c>
      <c r="H179" s="595" t="s">
        <v>913</v>
      </c>
      <c r="I179" s="595" t="s">
        <v>913</v>
      </c>
      <c r="J179" s="595" t="s">
        <v>913</v>
      </c>
      <c r="K179" s="595" t="s">
        <v>913</v>
      </c>
      <c r="L179" s="200" t="s">
        <v>913</v>
      </c>
      <c r="M179" s="595" t="s">
        <v>913</v>
      </c>
    </row>
    <row r="180" spans="1:13" x14ac:dyDescent="0.2">
      <c r="A180" s="196">
        <f t="shared" si="3"/>
        <v>1</v>
      </c>
      <c r="B180" s="435" t="s">
        <v>320</v>
      </c>
      <c r="C180" s="435" t="s">
        <v>7330</v>
      </c>
      <c r="D180" s="196" t="s">
        <v>319</v>
      </c>
      <c r="F180" s="595" t="s">
        <v>913</v>
      </c>
      <c r="G180" s="595" t="s">
        <v>913</v>
      </c>
      <c r="H180" s="595" t="s">
        <v>913</v>
      </c>
      <c r="I180" s="595" t="s">
        <v>913</v>
      </c>
      <c r="J180" s="595" t="s">
        <v>913</v>
      </c>
      <c r="K180" s="595" t="s">
        <v>913</v>
      </c>
      <c r="L180" s="200" t="s">
        <v>913</v>
      </c>
      <c r="M180" s="595" t="s">
        <v>913</v>
      </c>
    </row>
    <row r="181" spans="1:13" x14ac:dyDescent="0.2">
      <c r="A181" s="196">
        <f t="shared" si="3"/>
        <v>1</v>
      </c>
      <c r="B181" s="435" t="s">
        <v>322</v>
      </c>
      <c r="C181" s="435" t="s">
        <v>7331</v>
      </c>
      <c r="D181" s="196" t="s">
        <v>321</v>
      </c>
      <c r="E181" s="196" t="s">
        <v>931</v>
      </c>
      <c r="F181" s="595">
        <v>843916</v>
      </c>
      <c r="G181" s="595">
        <v>869270</v>
      </c>
      <c r="H181" s="595">
        <v>889191</v>
      </c>
      <c r="I181" s="595">
        <v>903679</v>
      </c>
      <c r="J181" s="595">
        <v>903679</v>
      </c>
      <c r="K181" s="595">
        <v>903679</v>
      </c>
      <c r="L181" s="200">
        <v>1154319</v>
      </c>
      <c r="M181" s="595">
        <v>1154319</v>
      </c>
    </row>
    <row r="182" spans="1:13" x14ac:dyDescent="0.2">
      <c r="A182" s="196">
        <f t="shared" si="3"/>
        <v>2</v>
      </c>
      <c r="B182" s="435" t="s">
        <v>322</v>
      </c>
      <c r="C182" s="435" t="s">
        <v>7332</v>
      </c>
      <c r="D182" s="196" t="s">
        <v>321</v>
      </c>
      <c r="E182" s="196" t="s">
        <v>948</v>
      </c>
      <c r="F182" s="595">
        <v>0</v>
      </c>
      <c r="G182" s="595">
        <v>0</v>
      </c>
      <c r="H182" s="595">
        <v>0</v>
      </c>
      <c r="I182" s="595">
        <v>0</v>
      </c>
      <c r="J182" s="595">
        <v>0</v>
      </c>
      <c r="K182" s="595">
        <v>0</v>
      </c>
      <c r="L182" s="200">
        <v>0</v>
      </c>
      <c r="M182" s="595">
        <v>0</v>
      </c>
    </row>
    <row r="183" spans="1:13" x14ac:dyDescent="0.2">
      <c r="A183" s="196">
        <f t="shared" si="3"/>
        <v>1</v>
      </c>
      <c r="B183" s="435" t="s">
        <v>324</v>
      </c>
      <c r="C183" s="435" t="s">
        <v>7333</v>
      </c>
      <c r="D183" s="196" t="s">
        <v>323</v>
      </c>
      <c r="F183" s="595" t="s">
        <v>913</v>
      </c>
      <c r="G183" s="595" t="s">
        <v>913</v>
      </c>
      <c r="H183" s="595" t="s">
        <v>913</v>
      </c>
      <c r="I183" s="595" t="s">
        <v>913</v>
      </c>
      <c r="J183" s="595" t="s">
        <v>913</v>
      </c>
      <c r="K183" s="595" t="s">
        <v>913</v>
      </c>
      <c r="L183" s="200" t="s">
        <v>913</v>
      </c>
      <c r="M183" s="595" t="s">
        <v>913</v>
      </c>
    </row>
    <row r="184" spans="1:13" x14ac:dyDescent="0.2">
      <c r="A184" s="196">
        <f t="shared" si="3"/>
        <v>1</v>
      </c>
      <c r="B184" s="435" t="s">
        <v>326</v>
      </c>
      <c r="C184" s="435" t="s">
        <v>7334</v>
      </c>
      <c r="D184" s="196" t="s">
        <v>325</v>
      </c>
      <c r="F184" s="595" t="s">
        <v>913</v>
      </c>
      <c r="G184" s="595" t="s">
        <v>913</v>
      </c>
      <c r="H184" s="595" t="s">
        <v>913</v>
      </c>
      <c r="I184" s="595" t="s">
        <v>913</v>
      </c>
      <c r="J184" s="595" t="s">
        <v>913</v>
      </c>
      <c r="K184" s="595" t="s">
        <v>913</v>
      </c>
      <c r="L184" s="200" t="s">
        <v>913</v>
      </c>
      <c r="M184" s="595" t="s">
        <v>913</v>
      </c>
    </row>
    <row r="185" spans="1:13" x14ac:dyDescent="0.2">
      <c r="A185" s="196">
        <f t="shared" si="3"/>
        <v>1</v>
      </c>
      <c r="B185" s="435" t="s">
        <v>328</v>
      </c>
      <c r="C185" s="435" t="s">
        <v>7335</v>
      </c>
      <c r="D185" s="196" t="s">
        <v>327</v>
      </c>
      <c r="E185" s="196" t="s">
        <v>932</v>
      </c>
      <c r="F185" s="595">
        <v>735767</v>
      </c>
      <c r="G185" s="595">
        <v>757872</v>
      </c>
      <c r="H185" s="595">
        <v>775240</v>
      </c>
      <c r="I185" s="595">
        <v>787871</v>
      </c>
      <c r="J185" s="595">
        <v>787871</v>
      </c>
      <c r="K185" s="595">
        <v>787871</v>
      </c>
      <c r="L185" s="200">
        <v>1006270</v>
      </c>
      <c r="M185" s="595">
        <v>1006270</v>
      </c>
    </row>
    <row r="186" spans="1:13" x14ac:dyDescent="0.2">
      <c r="A186" s="196">
        <f t="shared" si="3"/>
        <v>1</v>
      </c>
      <c r="B186" s="435" t="s">
        <v>330</v>
      </c>
      <c r="C186" s="435" t="s">
        <v>7336</v>
      </c>
      <c r="D186" s="196" t="s">
        <v>329</v>
      </c>
      <c r="F186" s="595" t="s">
        <v>913</v>
      </c>
      <c r="G186" s="595" t="s">
        <v>913</v>
      </c>
      <c r="H186" s="595" t="s">
        <v>913</v>
      </c>
      <c r="I186" s="595" t="s">
        <v>913</v>
      </c>
      <c r="J186" s="595" t="s">
        <v>913</v>
      </c>
      <c r="K186" s="595" t="s">
        <v>913</v>
      </c>
      <c r="L186" s="200" t="s">
        <v>913</v>
      </c>
      <c r="M186" s="595" t="s">
        <v>913</v>
      </c>
    </row>
    <row r="187" spans="1:13" x14ac:dyDescent="0.2">
      <c r="A187" s="196">
        <f t="shared" si="3"/>
        <v>1</v>
      </c>
      <c r="B187" s="435" t="s">
        <v>332</v>
      </c>
      <c r="C187" s="435" t="s">
        <v>7337</v>
      </c>
      <c r="D187" s="196" t="s">
        <v>331</v>
      </c>
      <c r="E187" s="196" t="s">
        <v>1088</v>
      </c>
      <c r="F187" s="595">
        <v>0</v>
      </c>
      <c r="G187" s="595">
        <v>0</v>
      </c>
      <c r="H187" s="595">
        <v>0</v>
      </c>
      <c r="I187" s="595">
        <v>0</v>
      </c>
      <c r="J187" s="595">
        <v>0</v>
      </c>
      <c r="K187" s="595">
        <v>0</v>
      </c>
      <c r="L187" s="200">
        <v>0</v>
      </c>
      <c r="M187" s="595">
        <v>0</v>
      </c>
    </row>
    <row r="188" spans="1:13" x14ac:dyDescent="0.2">
      <c r="A188" s="196">
        <f t="shared" si="3"/>
        <v>2</v>
      </c>
      <c r="B188" s="435" t="s">
        <v>332</v>
      </c>
      <c r="C188" s="435" t="s">
        <v>7338</v>
      </c>
      <c r="D188" s="196" t="s">
        <v>331</v>
      </c>
      <c r="E188" s="196" t="s">
        <v>1089</v>
      </c>
      <c r="F188" s="595">
        <v>192558</v>
      </c>
      <c r="G188" s="595">
        <v>198343</v>
      </c>
      <c r="H188" s="595">
        <v>202888</v>
      </c>
      <c r="I188" s="595">
        <v>206194</v>
      </c>
      <c r="J188" s="595">
        <v>206194</v>
      </c>
      <c r="K188" s="595">
        <v>206194</v>
      </c>
      <c r="L188" s="200">
        <v>201633</v>
      </c>
      <c r="M188" s="595">
        <v>201633</v>
      </c>
    </row>
    <row r="189" spans="1:13" x14ac:dyDescent="0.2">
      <c r="A189" s="196">
        <f t="shared" si="3"/>
        <v>3</v>
      </c>
      <c r="B189" s="435" t="s">
        <v>332</v>
      </c>
      <c r="C189" s="435" t="s">
        <v>7339</v>
      </c>
      <c r="D189" s="196" t="s">
        <v>331</v>
      </c>
      <c r="E189" s="196" t="s">
        <v>1090</v>
      </c>
      <c r="F189" s="595">
        <v>0</v>
      </c>
      <c r="G189" s="595">
        <v>0</v>
      </c>
      <c r="H189" s="595">
        <v>0</v>
      </c>
      <c r="I189" s="595">
        <v>0</v>
      </c>
      <c r="J189" s="595">
        <v>0</v>
      </c>
      <c r="K189" s="595">
        <v>0</v>
      </c>
      <c r="L189" s="200">
        <v>0</v>
      </c>
      <c r="M189" s="595">
        <v>0</v>
      </c>
    </row>
    <row r="190" spans="1:13" x14ac:dyDescent="0.2">
      <c r="A190" s="196">
        <f t="shared" si="3"/>
        <v>1</v>
      </c>
      <c r="B190" s="435" t="s">
        <v>333</v>
      </c>
      <c r="C190" s="435" t="s">
        <v>7340</v>
      </c>
      <c r="D190" s="196" t="s">
        <v>4134</v>
      </c>
      <c r="F190" s="595" t="s">
        <v>913</v>
      </c>
      <c r="G190" s="595" t="s">
        <v>913</v>
      </c>
      <c r="H190" s="595" t="s">
        <v>913</v>
      </c>
      <c r="I190" s="595" t="s">
        <v>913</v>
      </c>
      <c r="J190" s="595" t="s">
        <v>913</v>
      </c>
      <c r="K190" s="595" t="s">
        <v>913</v>
      </c>
      <c r="L190" s="200" t="s">
        <v>913</v>
      </c>
      <c r="M190" s="595" t="s">
        <v>913</v>
      </c>
    </row>
    <row r="191" spans="1:13" x14ac:dyDescent="0.2">
      <c r="A191" s="196">
        <f t="shared" si="3"/>
        <v>1</v>
      </c>
      <c r="B191" s="435" t="s">
        <v>335</v>
      </c>
      <c r="C191" s="435" t="s">
        <v>7341</v>
      </c>
      <c r="D191" s="196" t="s">
        <v>334</v>
      </c>
      <c r="F191" s="595" t="s">
        <v>913</v>
      </c>
      <c r="G191" s="595" t="s">
        <v>913</v>
      </c>
      <c r="H191" s="595" t="s">
        <v>913</v>
      </c>
      <c r="I191" s="595" t="s">
        <v>913</v>
      </c>
      <c r="J191" s="595" t="s">
        <v>913</v>
      </c>
      <c r="K191" s="595" t="s">
        <v>913</v>
      </c>
      <c r="L191" s="200" t="s">
        <v>913</v>
      </c>
      <c r="M191" s="595" t="s">
        <v>913</v>
      </c>
    </row>
    <row r="192" spans="1:13" x14ac:dyDescent="0.2">
      <c r="A192" s="196">
        <f t="shared" si="3"/>
        <v>1</v>
      </c>
      <c r="B192" s="435" t="s">
        <v>337</v>
      </c>
      <c r="C192" s="435" t="s">
        <v>7342</v>
      </c>
      <c r="D192" s="196" t="s">
        <v>336</v>
      </c>
      <c r="F192" s="595" t="s">
        <v>913</v>
      </c>
      <c r="G192" s="595" t="s">
        <v>913</v>
      </c>
      <c r="H192" s="595" t="s">
        <v>913</v>
      </c>
      <c r="I192" s="595" t="s">
        <v>913</v>
      </c>
      <c r="J192" s="595" t="s">
        <v>913</v>
      </c>
      <c r="K192" s="595" t="s">
        <v>913</v>
      </c>
      <c r="L192" s="200" t="s">
        <v>913</v>
      </c>
      <c r="M192" s="595" t="s">
        <v>913</v>
      </c>
    </row>
    <row r="193" spans="1:13" x14ac:dyDescent="0.2">
      <c r="A193" s="196">
        <f t="shared" si="3"/>
        <v>1</v>
      </c>
      <c r="B193" s="435" t="s">
        <v>339</v>
      </c>
      <c r="C193" s="435" t="s">
        <v>7343</v>
      </c>
      <c r="D193" s="196" t="s">
        <v>338</v>
      </c>
      <c r="F193" s="595" t="s">
        <v>913</v>
      </c>
      <c r="G193" s="595" t="s">
        <v>913</v>
      </c>
      <c r="H193" s="595" t="s">
        <v>913</v>
      </c>
      <c r="I193" s="595" t="s">
        <v>913</v>
      </c>
      <c r="J193" s="595" t="s">
        <v>913</v>
      </c>
      <c r="K193" s="595" t="s">
        <v>913</v>
      </c>
      <c r="L193" s="200" t="s">
        <v>913</v>
      </c>
      <c r="M193" s="595" t="s">
        <v>913</v>
      </c>
    </row>
    <row r="194" spans="1:13" x14ac:dyDescent="0.2">
      <c r="A194" s="196">
        <f t="shared" si="3"/>
        <v>1</v>
      </c>
      <c r="B194" s="435" t="s">
        <v>340</v>
      </c>
      <c r="C194" s="435" t="s">
        <v>7344</v>
      </c>
      <c r="D194" s="196" t="s">
        <v>4135</v>
      </c>
      <c r="E194" s="196" t="s">
        <v>1091</v>
      </c>
      <c r="F194" s="595">
        <v>0</v>
      </c>
      <c r="G194" s="595">
        <v>0</v>
      </c>
      <c r="H194" s="595">
        <v>0</v>
      </c>
      <c r="I194" s="595">
        <v>0</v>
      </c>
      <c r="J194" s="595">
        <v>0</v>
      </c>
      <c r="K194" s="595">
        <v>0</v>
      </c>
      <c r="L194" s="200">
        <v>0</v>
      </c>
      <c r="M194" s="595">
        <v>0</v>
      </c>
    </row>
    <row r="195" spans="1:13" x14ac:dyDescent="0.2">
      <c r="A195" s="196">
        <f t="shared" si="3"/>
        <v>1</v>
      </c>
      <c r="B195" s="435" t="s">
        <v>342</v>
      </c>
      <c r="C195" s="435" t="s">
        <v>7345</v>
      </c>
      <c r="D195" s="196" t="s">
        <v>341</v>
      </c>
      <c r="E195" s="196" t="s">
        <v>923</v>
      </c>
      <c r="F195" s="595">
        <v>0</v>
      </c>
      <c r="G195" s="595">
        <v>0</v>
      </c>
      <c r="H195" s="595">
        <v>0</v>
      </c>
      <c r="I195" s="595">
        <v>0</v>
      </c>
      <c r="J195" s="595">
        <v>0</v>
      </c>
      <c r="K195" s="595">
        <v>0</v>
      </c>
      <c r="L195" s="200">
        <v>0</v>
      </c>
      <c r="M195" s="595">
        <v>0</v>
      </c>
    </row>
    <row r="196" spans="1:13" x14ac:dyDescent="0.2">
      <c r="A196" s="196">
        <f t="shared" si="3"/>
        <v>2</v>
      </c>
      <c r="B196" s="435" t="s">
        <v>342</v>
      </c>
      <c r="C196" s="435" t="s">
        <v>7346</v>
      </c>
      <c r="D196" s="196" t="s">
        <v>341</v>
      </c>
      <c r="E196" s="196" t="s">
        <v>924</v>
      </c>
      <c r="F196" s="595">
        <v>163232</v>
      </c>
      <c r="G196" s="595">
        <v>168136</v>
      </c>
      <c r="H196" s="595">
        <v>171989</v>
      </c>
      <c r="I196" s="595">
        <v>174791</v>
      </c>
      <c r="J196" s="595">
        <v>174791</v>
      </c>
      <c r="K196" s="595">
        <v>174791</v>
      </c>
      <c r="L196" s="200">
        <v>185278</v>
      </c>
      <c r="M196" s="595">
        <v>185278</v>
      </c>
    </row>
    <row r="197" spans="1:13" x14ac:dyDescent="0.2">
      <c r="A197" s="196">
        <f t="shared" ref="A197:A260" si="4">IF(D197=D196,A196+1,1)</f>
        <v>3</v>
      </c>
      <c r="B197" s="435" t="s">
        <v>342</v>
      </c>
      <c r="C197" s="435" t="s">
        <v>7347</v>
      </c>
      <c r="D197" s="196" t="s">
        <v>341</v>
      </c>
      <c r="E197" s="196" t="s">
        <v>1092</v>
      </c>
      <c r="F197" s="595">
        <v>0</v>
      </c>
      <c r="G197" s="595">
        <v>0</v>
      </c>
      <c r="H197" s="595">
        <v>0</v>
      </c>
      <c r="I197" s="595">
        <v>0</v>
      </c>
      <c r="J197" s="595">
        <v>0</v>
      </c>
      <c r="K197" s="595">
        <v>0</v>
      </c>
      <c r="L197" s="200">
        <v>0</v>
      </c>
      <c r="M197" s="595">
        <v>0</v>
      </c>
    </row>
    <row r="198" spans="1:13" x14ac:dyDescent="0.2">
      <c r="A198" s="196">
        <f t="shared" si="4"/>
        <v>4</v>
      </c>
      <c r="B198" s="435" t="s">
        <v>342</v>
      </c>
      <c r="C198" s="435" t="s">
        <v>7348</v>
      </c>
      <c r="D198" s="196" t="s">
        <v>341</v>
      </c>
      <c r="E198" s="196" t="s">
        <v>1093</v>
      </c>
      <c r="F198" s="595">
        <v>0</v>
      </c>
      <c r="G198" s="595">
        <v>0</v>
      </c>
      <c r="H198" s="595">
        <v>0</v>
      </c>
      <c r="I198" s="595">
        <v>0</v>
      </c>
      <c r="J198" s="595">
        <v>0</v>
      </c>
      <c r="K198" s="595">
        <v>0</v>
      </c>
      <c r="L198" s="200">
        <v>0</v>
      </c>
      <c r="M198" s="595">
        <v>0</v>
      </c>
    </row>
    <row r="199" spans="1:13" x14ac:dyDescent="0.2">
      <c r="A199" s="196">
        <f t="shared" si="4"/>
        <v>5</v>
      </c>
      <c r="B199" s="435" t="s">
        <v>342</v>
      </c>
      <c r="C199" s="435" t="s">
        <v>7349</v>
      </c>
      <c r="D199" s="196" t="s">
        <v>341</v>
      </c>
      <c r="E199" s="196" t="s">
        <v>1094</v>
      </c>
      <c r="F199" s="595">
        <v>0</v>
      </c>
      <c r="G199" s="595">
        <v>0</v>
      </c>
      <c r="H199" s="595">
        <v>0</v>
      </c>
      <c r="I199" s="595">
        <v>0</v>
      </c>
      <c r="J199" s="595">
        <v>0</v>
      </c>
      <c r="K199" s="595">
        <v>0</v>
      </c>
      <c r="L199" s="200">
        <v>0</v>
      </c>
      <c r="M199" s="595">
        <v>0</v>
      </c>
    </row>
    <row r="200" spans="1:13" x14ac:dyDescent="0.2">
      <c r="A200" s="196">
        <f t="shared" si="4"/>
        <v>6</v>
      </c>
      <c r="B200" s="435" t="s">
        <v>342</v>
      </c>
      <c r="C200" s="435" t="s">
        <v>7350</v>
      </c>
      <c r="D200" s="196" t="s">
        <v>341</v>
      </c>
      <c r="E200" s="196" t="s">
        <v>1095</v>
      </c>
      <c r="F200" s="595">
        <v>16969</v>
      </c>
      <c r="G200" s="595">
        <v>17479</v>
      </c>
      <c r="H200" s="595">
        <v>17880</v>
      </c>
      <c r="I200" s="595">
        <v>18171</v>
      </c>
      <c r="J200" s="595">
        <v>18171</v>
      </c>
      <c r="K200" s="595">
        <v>18171</v>
      </c>
      <c r="L200" s="200">
        <v>19261</v>
      </c>
      <c r="M200" s="595">
        <v>19261</v>
      </c>
    </row>
    <row r="201" spans="1:13" x14ac:dyDescent="0.2">
      <c r="A201" s="196">
        <f t="shared" si="4"/>
        <v>7</v>
      </c>
      <c r="B201" s="435" t="s">
        <v>342</v>
      </c>
      <c r="C201" s="435" t="s">
        <v>7351</v>
      </c>
      <c r="D201" s="196" t="s">
        <v>341</v>
      </c>
      <c r="E201" s="196" t="s">
        <v>1096</v>
      </c>
      <c r="F201" s="595">
        <v>0</v>
      </c>
      <c r="G201" s="595">
        <v>0</v>
      </c>
      <c r="H201" s="595">
        <v>0</v>
      </c>
      <c r="I201" s="595">
        <v>0</v>
      </c>
      <c r="J201" s="595">
        <v>0</v>
      </c>
      <c r="K201" s="595">
        <v>0</v>
      </c>
      <c r="L201" s="200">
        <v>0</v>
      </c>
      <c r="M201" s="595">
        <v>0</v>
      </c>
    </row>
    <row r="202" spans="1:13" x14ac:dyDescent="0.2">
      <c r="A202" s="196">
        <f t="shared" si="4"/>
        <v>8</v>
      </c>
      <c r="B202" s="435" t="s">
        <v>342</v>
      </c>
      <c r="C202" s="435" t="s">
        <v>7352</v>
      </c>
      <c r="D202" s="196" t="s">
        <v>341</v>
      </c>
      <c r="E202" s="196" t="s">
        <v>1097</v>
      </c>
      <c r="F202" s="595">
        <v>3328</v>
      </c>
      <c r="G202" s="595">
        <v>3428</v>
      </c>
      <c r="H202" s="595">
        <v>3507</v>
      </c>
      <c r="I202" s="595">
        <v>3564</v>
      </c>
      <c r="J202" s="595">
        <v>3564</v>
      </c>
      <c r="K202" s="595">
        <v>3564</v>
      </c>
      <c r="L202" s="200">
        <v>3777</v>
      </c>
      <c r="M202" s="595">
        <v>3777</v>
      </c>
    </row>
    <row r="203" spans="1:13" x14ac:dyDescent="0.2">
      <c r="A203" s="196">
        <f t="shared" si="4"/>
        <v>9</v>
      </c>
      <c r="B203" s="435" t="s">
        <v>342</v>
      </c>
      <c r="C203" s="435" t="s">
        <v>7353</v>
      </c>
      <c r="D203" s="196" t="s">
        <v>341</v>
      </c>
      <c r="E203" s="196" t="s">
        <v>1098</v>
      </c>
      <c r="F203" s="595">
        <v>31212</v>
      </c>
      <c r="G203" s="595">
        <v>32150</v>
      </c>
      <c r="H203" s="595">
        <v>32887</v>
      </c>
      <c r="I203" s="595">
        <v>33423</v>
      </c>
      <c r="J203" s="595">
        <v>33423</v>
      </c>
      <c r="K203" s="595">
        <v>33423</v>
      </c>
      <c r="L203" s="200">
        <v>35428</v>
      </c>
      <c r="M203" s="595">
        <v>35428</v>
      </c>
    </row>
    <row r="204" spans="1:13" x14ac:dyDescent="0.2">
      <c r="A204" s="196">
        <f t="shared" si="4"/>
        <v>10</v>
      </c>
      <c r="B204" s="435" t="s">
        <v>342</v>
      </c>
      <c r="C204" s="435" t="s">
        <v>7354</v>
      </c>
      <c r="D204" s="196" t="s">
        <v>341</v>
      </c>
      <c r="E204" s="196" t="s">
        <v>1099</v>
      </c>
      <c r="F204" s="595">
        <v>5842</v>
      </c>
      <c r="G204" s="595">
        <v>6018</v>
      </c>
      <c r="H204" s="595">
        <v>6156</v>
      </c>
      <c r="I204" s="595">
        <v>6256</v>
      </c>
      <c r="J204" s="595">
        <v>6256</v>
      </c>
      <c r="K204" s="595">
        <v>6256</v>
      </c>
      <c r="L204" s="200">
        <v>6631</v>
      </c>
      <c r="M204" s="595">
        <v>6631</v>
      </c>
    </row>
    <row r="205" spans="1:13" x14ac:dyDescent="0.2">
      <c r="A205" s="196">
        <f t="shared" si="4"/>
        <v>11</v>
      </c>
      <c r="B205" s="435" t="s">
        <v>342</v>
      </c>
      <c r="C205" s="435" t="s">
        <v>7355</v>
      </c>
      <c r="D205" s="196" t="s">
        <v>341</v>
      </c>
      <c r="E205" s="196" t="s">
        <v>1100</v>
      </c>
      <c r="F205" s="595">
        <v>7456</v>
      </c>
      <c r="G205" s="595">
        <v>7680</v>
      </c>
      <c r="H205" s="595">
        <v>7856</v>
      </c>
      <c r="I205" s="595">
        <v>7984</v>
      </c>
      <c r="J205" s="595">
        <v>7984</v>
      </c>
      <c r="K205" s="595">
        <v>7984</v>
      </c>
      <c r="L205" s="200">
        <v>8463</v>
      </c>
      <c r="M205" s="595">
        <v>8463</v>
      </c>
    </row>
    <row r="206" spans="1:13" x14ac:dyDescent="0.2">
      <c r="A206" s="196">
        <f t="shared" si="4"/>
        <v>12</v>
      </c>
      <c r="B206" s="435" t="s">
        <v>342</v>
      </c>
      <c r="C206" s="435" t="s">
        <v>7356</v>
      </c>
      <c r="D206" s="196" t="s">
        <v>341</v>
      </c>
      <c r="E206" s="196" t="s">
        <v>1101</v>
      </c>
      <c r="F206" s="595">
        <v>3448</v>
      </c>
      <c r="G206" s="595">
        <v>3552</v>
      </c>
      <c r="H206" s="595">
        <v>3633</v>
      </c>
      <c r="I206" s="595">
        <v>3692</v>
      </c>
      <c r="J206" s="595">
        <v>3692</v>
      </c>
      <c r="K206" s="595">
        <v>3692</v>
      </c>
      <c r="L206" s="200">
        <v>3914</v>
      </c>
      <c r="M206" s="595">
        <v>3914</v>
      </c>
    </row>
    <row r="207" spans="1:13" x14ac:dyDescent="0.2">
      <c r="A207" s="196">
        <f t="shared" si="4"/>
        <v>13</v>
      </c>
      <c r="B207" s="435" t="s">
        <v>342</v>
      </c>
      <c r="C207" s="435" t="s">
        <v>7357</v>
      </c>
      <c r="D207" s="196" t="s">
        <v>341</v>
      </c>
      <c r="E207" s="196" t="s">
        <v>1102</v>
      </c>
      <c r="F207" s="595">
        <v>18771</v>
      </c>
      <c r="G207" s="595">
        <v>19335</v>
      </c>
      <c r="H207" s="595">
        <v>19778</v>
      </c>
      <c r="I207" s="595">
        <v>20100</v>
      </c>
      <c r="J207" s="595">
        <v>20100</v>
      </c>
      <c r="K207" s="595">
        <v>20100</v>
      </c>
      <c r="L207" s="200">
        <v>31306</v>
      </c>
      <c r="M207" s="595">
        <v>31306</v>
      </c>
    </row>
    <row r="208" spans="1:13" x14ac:dyDescent="0.2">
      <c r="A208" s="196">
        <f t="shared" si="4"/>
        <v>14</v>
      </c>
      <c r="B208" s="435" t="s">
        <v>342</v>
      </c>
      <c r="C208" s="435" t="s">
        <v>7358</v>
      </c>
      <c r="D208" s="196" t="s">
        <v>341</v>
      </c>
      <c r="E208" s="196" t="s">
        <v>1103</v>
      </c>
      <c r="F208" s="595">
        <v>0</v>
      </c>
      <c r="G208" s="595">
        <v>0</v>
      </c>
      <c r="H208" s="595">
        <v>0</v>
      </c>
      <c r="I208" s="595">
        <v>0</v>
      </c>
      <c r="J208" s="595">
        <v>0</v>
      </c>
      <c r="K208" s="595">
        <v>0</v>
      </c>
      <c r="L208" s="200">
        <v>0</v>
      </c>
      <c r="M208" s="595">
        <v>0</v>
      </c>
    </row>
    <row r="209" spans="1:13" x14ac:dyDescent="0.2">
      <c r="A209" s="196">
        <f t="shared" si="4"/>
        <v>15</v>
      </c>
      <c r="B209" s="435" t="s">
        <v>342</v>
      </c>
      <c r="C209" s="435" t="s">
        <v>7359</v>
      </c>
      <c r="D209" s="196" t="s">
        <v>341</v>
      </c>
      <c r="E209" s="196" t="s">
        <v>1104</v>
      </c>
      <c r="F209" s="595">
        <v>4730</v>
      </c>
      <c r="G209" s="595">
        <v>4872</v>
      </c>
      <c r="H209" s="595">
        <v>4984</v>
      </c>
      <c r="I209" s="595">
        <v>5065</v>
      </c>
      <c r="J209" s="595">
        <v>5065</v>
      </c>
      <c r="K209" s="595">
        <v>5065</v>
      </c>
      <c r="L209" s="200">
        <v>5369</v>
      </c>
      <c r="M209" s="595">
        <v>5369</v>
      </c>
    </row>
    <row r="210" spans="1:13" x14ac:dyDescent="0.2">
      <c r="A210" s="196">
        <f t="shared" si="4"/>
        <v>16</v>
      </c>
      <c r="B210" s="435" t="s">
        <v>342</v>
      </c>
      <c r="C210" s="435" t="s">
        <v>7360</v>
      </c>
      <c r="D210" s="196" t="s">
        <v>341</v>
      </c>
      <c r="E210" s="196" t="s">
        <v>1105</v>
      </c>
      <c r="F210" s="595">
        <v>7698</v>
      </c>
      <c r="G210" s="595">
        <v>7929</v>
      </c>
      <c r="H210" s="595">
        <v>8111</v>
      </c>
      <c r="I210" s="595">
        <v>8243</v>
      </c>
      <c r="J210" s="595">
        <v>8243</v>
      </c>
      <c r="K210" s="595">
        <v>8243</v>
      </c>
      <c r="L210" s="200">
        <v>8738</v>
      </c>
      <c r="M210" s="595">
        <v>8738</v>
      </c>
    </row>
    <row r="211" spans="1:13" x14ac:dyDescent="0.2">
      <c r="A211" s="196">
        <f t="shared" si="4"/>
        <v>17</v>
      </c>
      <c r="B211" s="435" t="s">
        <v>342</v>
      </c>
      <c r="C211" s="435" t="s">
        <v>7361</v>
      </c>
      <c r="D211" s="196" t="s">
        <v>341</v>
      </c>
      <c r="E211" s="196" t="s">
        <v>1106</v>
      </c>
      <c r="F211" s="595">
        <v>0</v>
      </c>
      <c r="G211" s="595">
        <v>0</v>
      </c>
      <c r="H211" s="595">
        <v>0</v>
      </c>
      <c r="I211" s="595">
        <v>0</v>
      </c>
      <c r="J211" s="595">
        <v>0</v>
      </c>
      <c r="K211" s="595">
        <v>0</v>
      </c>
      <c r="L211" s="200">
        <v>0</v>
      </c>
      <c r="M211" s="595">
        <v>0</v>
      </c>
    </row>
    <row r="212" spans="1:13" x14ac:dyDescent="0.2">
      <c r="A212" s="196">
        <f t="shared" si="4"/>
        <v>18</v>
      </c>
      <c r="B212" s="435" t="s">
        <v>342</v>
      </c>
      <c r="C212" s="435" t="s">
        <v>7362</v>
      </c>
      <c r="D212" s="196" t="s">
        <v>341</v>
      </c>
      <c r="E212" s="196" t="s">
        <v>1107</v>
      </c>
      <c r="F212" s="595">
        <v>0</v>
      </c>
      <c r="G212" s="595">
        <v>0</v>
      </c>
      <c r="H212" s="595">
        <v>0</v>
      </c>
      <c r="I212" s="595">
        <v>0</v>
      </c>
      <c r="J212" s="595">
        <v>0</v>
      </c>
      <c r="K212" s="595">
        <v>0</v>
      </c>
      <c r="L212" s="200">
        <v>0</v>
      </c>
      <c r="M212" s="595">
        <v>0</v>
      </c>
    </row>
    <row r="213" spans="1:13" x14ac:dyDescent="0.2">
      <c r="A213" s="196">
        <f t="shared" si="4"/>
        <v>19</v>
      </c>
      <c r="B213" s="435" t="s">
        <v>342</v>
      </c>
      <c r="C213" s="435" t="s">
        <v>7363</v>
      </c>
      <c r="D213" s="196" t="s">
        <v>341</v>
      </c>
      <c r="E213" s="196" t="s">
        <v>1108</v>
      </c>
      <c r="F213" s="595">
        <v>21006</v>
      </c>
      <c r="G213" s="595">
        <v>21637</v>
      </c>
      <c r="H213" s="595">
        <v>22133</v>
      </c>
      <c r="I213" s="595">
        <v>22494</v>
      </c>
      <c r="J213" s="595">
        <v>22494</v>
      </c>
      <c r="K213" s="595">
        <v>22494</v>
      </c>
      <c r="L213" s="200">
        <v>23844</v>
      </c>
      <c r="M213" s="595">
        <v>23844</v>
      </c>
    </row>
    <row r="214" spans="1:13" x14ac:dyDescent="0.2">
      <c r="A214" s="196">
        <f t="shared" si="4"/>
        <v>20</v>
      </c>
      <c r="B214" s="435" t="s">
        <v>342</v>
      </c>
      <c r="C214" s="435" t="s">
        <v>7364</v>
      </c>
      <c r="D214" s="196" t="s">
        <v>341</v>
      </c>
      <c r="E214" s="196" t="s">
        <v>1109</v>
      </c>
      <c r="F214" s="595">
        <v>3262</v>
      </c>
      <c r="G214" s="595">
        <v>3360</v>
      </c>
      <c r="H214" s="595">
        <v>3437</v>
      </c>
      <c r="I214" s="595">
        <v>3493</v>
      </c>
      <c r="J214" s="595">
        <v>3493</v>
      </c>
      <c r="K214" s="595">
        <v>3493</v>
      </c>
      <c r="L214" s="200">
        <v>3703</v>
      </c>
      <c r="M214" s="595">
        <v>3703</v>
      </c>
    </row>
    <row r="215" spans="1:13" x14ac:dyDescent="0.2">
      <c r="A215" s="196">
        <f t="shared" si="4"/>
        <v>21</v>
      </c>
      <c r="B215" s="435" t="s">
        <v>342</v>
      </c>
      <c r="C215" s="435" t="s">
        <v>7365</v>
      </c>
      <c r="D215" s="196" t="s">
        <v>341</v>
      </c>
      <c r="E215" s="196" t="s">
        <v>1110</v>
      </c>
      <c r="F215" s="595">
        <v>47520</v>
      </c>
      <c r="G215" s="595">
        <v>48948</v>
      </c>
      <c r="H215" s="595">
        <v>50070</v>
      </c>
      <c r="I215" s="595">
        <v>50886</v>
      </c>
      <c r="J215" s="595">
        <v>50886</v>
      </c>
      <c r="K215" s="595">
        <v>50886</v>
      </c>
      <c r="L215" s="200">
        <v>53939</v>
      </c>
      <c r="M215" s="595">
        <v>53939</v>
      </c>
    </row>
    <row r="216" spans="1:13" x14ac:dyDescent="0.2">
      <c r="A216" s="196">
        <f t="shared" si="4"/>
        <v>22</v>
      </c>
      <c r="B216" s="435" t="s">
        <v>342</v>
      </c>
      <c r="C216" s="435" t="s">
        <v>7366</v>
      </c>
      <c r="D216" s="196" t="s">
        <v>341</v>
      </c>
      <c r="E216" s="196" t="s">
        <v>1111</v>
      </c>
      <c r="F216" s="595">
        <v>0</v>
      </c>
      <c r="G216" s="595">
        <v>0</v>
      </c>
      <c r="H216" s="595">
        <v>0</v>
      </c>
      <c r="I216" s="595">
        <v>0</v>
      </c>
      <c r="J216" s="595">
        <v>0</v>
      </c>
      <c r="K216" s="595">
        <v>0</v>
      </c>
      <c r="L216" s="200">
        <v>0</v>
      </c>
      <c r="M216" s="595">
        <v>0</v>
      </c>
    </row>
    <row r="217" spans="1:13" x14ac:dyDescent="0.2">
      <c r="A217" s="196">
        <f t="shared" si="4"/>
        <v>23</v>
      </c>
      <c r="B217" s="435" t="s">
        <v>342</v>
      </c>
      <c r="C217" s="435" t="s">
        <v>7367</v>
      </c>
      <c r="D217" s="196" t="s">
        <v>341</v>
      </c>
      <c r="E217" s="197" t="s">
        <v>7139</v>
      </c>
      <c r="F217" s="595">
        <v>0</v>
      </c>
      <c r="G217" s="595">
        <v>0</v>
      </c>
      <c r="H217" s="595">
        <v>0</v>
      </c>
      <c r="I217" s="595">
        <v>0</v>
      </c>
      <c r="J217" s="595">
        <v>0</v>
      </c>
      <c r="K217" s="595">
        <v>2232320</v>
      </c>
      <c r="L217" s="200">
        <v>2366037</v>
      </c>
      <c r="M217" s="595">
        <v>2366037</v>
      </c>
    </row>
    <row r="218" spans="1:13" x14ac:dyDescent="0.2">
      <c r="A218" s="196">
        <f>IF(D218=D216,A216+1,1)</f>
        <v>1</v>
      </c>
      <c r="B218" s="435" t="s">
        <v>344</v>
      </c>
      <c r="C218" s="435" t="s">
        <v>7368</v>
      </c>
      <c r="D218" s="196" t="s">
        <v>343</v>
      </c>
      <c r="F218" s="595" t="s">
        <v>913</v>
      </c>
      <c r="G218" s="595" t="s">
        <v>913</v>
      </c>
      <c r="H218" s="595" t="s">
        <v>913</v>
      </c>
      <c r="I218" s="595" t="s">
        <v>913</v>
      </c>
      <c r="J218" s="595" t="s">
        <v>913</v>
      </c>
      <c r="K218" s="595" t="s">
        <v>913</v>
      </c>
      <c r="L218" s="200" t="s">
        <v>913</v>
      </c>
      <c r="M218" s="595" t="s">
        <v>913</v>
      </c>
    </row>
    <row r="219" spans="1:13" x14ac:dyDescent="0.2">
      <c r="A219" s="196">
        <f t="shared" si="4"/>
        <v>1</v>
      </c>
      <c r="B219" s="435" t="s">
        <v>346</v>
      </c>
      <c r="C219" s="435" t="s">
        <v>7369</v>
      </c>
      <c r="D219" s="196" t="s">
        <v>345</v>
      </c>
      <c r="E219" s="196" t="s">
        <v>1112</v>
      </c>
      <c r="F219" s="595">
        <v>0</v>
      </c>
      <c r="G219" s="595">
        <v>0</v>
      </c>
      <c r="H219" s="595">
        <v>0</v>
      </c>
      <c r="I219" s="595">
        <v>0</v>
      </c>
      <c r="J219" s="595">
        <v>0</v>
      </c>
      <c r="K219" s="595">
        <v>0</v>
      </c>
      <c r="L219" s="200">
        <v>0</v>
      </c>
      <c r="M219" s="595">
        <v>0</v>
      </c>
    </row>
    <row r="220" spans="1:13" x14ac:dyDescent="0.2">
      <c r="A220" s="196">
        <f t="shared" si="4"/>
        <v>2</v>
      </c>
      <c r="B220" s="435" t="s">
        <v>346</v>
      </c>
      <c r="C220" s="435" t="s">
        <v>7370</v>
      </c>
      <c r="D220" s="196" t="s">
        <v>345</v>
      </c>
      <c r="E220" s="196" t="s">
        <v>1113</v>
      </c>
      <c r="F220" s="595">
        <v>0</v>
      </c>
      <c r="G220" s="595">
        <v>0</v>
      </c>
      <c r="H220" s="595">
        <v>0</v>
      </c>
      <c r="I220" s="595">
        <v>0</v>
      </c>
      <c r="J220" s="595">
        <v>0</v>
      </c>
      <c r="K220" s="595">
        <v>0</v>
      </c>
      <c r="L220" s="200">
        <v>0</v>
      </c>
      <c r="M220" s="595">
        <v>0</v>
      </c>
    </row>
    <row r="221" spans="1:13" x14ac:dyDescent="0.2">
      <c r="A221" s="196">
        <f t="shared" si="4"/>
        <v>3</v>
      </c>
      <c r="B221" s="435" t="s">
        <v>346</v>
      </c>
      <c r="C221" s="435" t="s">
        <v>7371</v>
      </c>
      <c r="D221" s="196" t="s">
        <v>345</v>
      </c>
      <c r="E221" s="196" t="s">
        <v>1114</v>
      </c>
      <c r="F221" s="595">
        <v>0</v>
      </c>
      <c r="G221" s="595">
        <v>0</v>
      </c>
      <c r="H221" s="595">
        <v>0</v>
      </c>
      <c r="I221" s="595">
        <v>0</v>
      </c>
      <c r="J221" s="595">
        <v>0</v>
      </c>
      <c r="K221" s="595">
        <v>0</v>
      </c>
      <c r="L221" s="200">
        <v>0</v>
      </c>
      <c r="M221" s="595">
        <v>0</v>
      </c>
    </row>
    <row r="222" spans="1:13" x14ac:dyDescent="0.2">
      <c r="A222" s="196">
        <f t="shared" si="4"/>
        <v>1</v>
      </c>
      <c r="B222" s="435" t="s">
        <v>348</v>
      </c>
      <c r="C222" s="435" t="s">
        <v>7372</v>
      </c>
      <c r="D222" s="196" t="s">
        <v>347</v>
      </c>
      <c r="F222" s="595" t="s">
        <v>913</v>
      </c>
      <c r="G222" s="595" t="s">
        <v>913</v>
      </c>
      <c r="H222" s="595" t="s">
        <v>913</v>
      </c>
      <c r="I222" s="595" t="s">
        <v>913</v>
      </c>
      <c r="J222" s="595" t="s">
        <v>913</v>
      </c>
      <c r="K222" s="595" t="s">
        <v>913</v>
      </c>
      <c r="L222" s="200" t="s">
        <v>913</v>
      </c>
      <c r="M222" s="595" t="s">
        <v>913</v>
      </c>
    </row>
    <row r="223" spans="1:13" x14ac:dyDescent="0.2">
      <c r="A223" s="196">
        <f t="shared" si="4"/>
        <v>1</v>
      </c>
      <c r="B223" s="435" t="s">
        <v>350</v>
      </c>
      <c r="C223" s="435" t="s">
        <v>7373</v>
      </c>
      <c r="D223" s="196" t="s">
        <v>349</v>
      </c>
      <c r="E223" s="196" t="s">
        <v>949</v>
      </c>
      <c r="F223" s="595">
        <v>1605555</v>
      </c>
      <c r="G223" s="595">
        <v>1653791</v>
      </c>
      <c r="H223" s="595">
        <v>1691690</v>
      </c>
      <c r="I223" s="595">
        <v>1719253</v>
      </c>
      <c r="J223" s="595">
        <v>1719253</v>
      </c>
      <c r="K223" s="595">
        <v>1719253</v>
      </c>
      <c r="L223" s="200">
        <v>1466410</v>
      </c>
      <c r="M223" s="595">
        <v>1466410</v>
      </c>
    </row>
    <row r="224" spans="1:13" x14ac:dyDescent="0.2">
      <c r="A224" s="196">
        <f t="shared" si="4"/>
        <v>1</v>
      </c>
      <c r="B224" s="435" t="s">
        <v>352</v>
      </c>
      <c r="C224" s="435" t="s">
        <v>7374</v>
      </c>
      <c r="D224" s="196" t="s">
        <v>351</v>
      </c>
      <c r="F224" s="595" t="s">
        <v>913</v>
      </c>
      <c r="G224" s="595" t="s">
        <v>913</v>
      </c>
      <c r="H224" s="595" t="s">
        <v>913</v>
      </c>
      <c r="I224" s="595" t="s">
        <v>913</v>
      </c>
      <c r="J224" s="595" t="s">
        <v>913</v>
      </c>
      <c r="K224" s="595" t="s">
        <v>913</v>
      </c>
      <c r="L224" s="200" t="s">
        <v>913</v>
      </c>
      <c r="M224" s="595" t="s">
        <v>913</v>
      </c>
    </row>
    <row r="225" spans="1:13" x14ac:dyDescent="0.2">
      <c r="A225" s="196">
        <f t="shared" si="4"/>
        <v>1</v>
      </c>
      <c r="B225" s="435" t="s">
        <v>354</v>
      </c>
      <c r="C225" s="435" t="s">
        <v>7375</v>
      </c>
      <c r="D225" s="196" t="s">
        <v>353</v>
      </c>
      <c r="E225" s="196" t="s">
        <v>933</v>
      </c>
      <c r="F225" s="595">
        <v>982004</v>
      </c>
      <c r="G225" s="595">
        <v>1011506</v>
      </c>
      <c r="H225" s="595">
        <v>1034686</v>
      </c>
      <c r="I225" s="595">
        <v>1051544</v>
      </c>
      <c r="J225" s="595">
        <v>1051544</v>
      </c>
      <c r="K225" s="595">
        <v>1051544</v>
      </c>
      <c r="L225" s="200">
        <v>1402322</v>
      </c>
      <c r="M225" s="595">
        <v>1402322</v>
      </c>
    </row>
    <row r="226" spans="1:13" x14ac:dyDescent="0.2">
      <c r="A226" s="196">
        <f t="shared" si="4"/>
        <v>1</v>
      </c>
      <c r="B226" s="435" t="s">
        <v>356</v>
      </c>
      <c r="C226" s="435" t="s">
        <v>7376</v>
      </c>
      <c r="D226" s="196" t="s">
        <v>355</v>
      </c>
      <c r="E226" s="196" t="s">
        <v>1115</v>
      </c>
      <c r="F226" s="595">
        <v>2334075</v>
      </c>
      <c r="G226" s="595">
        <v>2404197</v>
      </c>
      <c r="H226" s="595">
        <v>2459293</v>
      </c>
      <c r="I226" s="595">
        <v>2499363</v>
      </c>
      <c r="J226" s="595">
        <v>2499363</v>
      </c>
      <c r="K226" s="595">
        <v>2499363</v>
      </c>
      <c r="L226" s="200">
        <v>2761219</v>
      </c>
      <c r="M226" s="595">
        <v>2761219</v>
      </c>
    </row>
    <row r="227" spans="1:13" x14ac:dyDescent="0.2">
      <c r="A227" s="196">
        <f t="shared" si="4"/>
        <v>1</v>
      </c>
      <c r="B227" s="435" t="s">
        <v>358</v>
      </c>
      <c r="C227" s="435" t="s">
        <v>7377</v>
      </c>
      <c r="D227" s="196" t="s">
        <v>357</v>
      </c>
      <c r="E227" s="196" t="s">
        <v>1116</v>
      </c>
      <c r="F227" s="595">
        <v>249858</v>
      </c>
      <c r="G227" s="595">
        <v>257364</v>
      </c>
      <c r="H227" s="595">
        <v>263262</v>
      </c>
      <c r="I227" s="595">
        <v>267551</v>
      </c>
      <c r="J227" s="595">
        <v>267551</v>
      </c>
      <c r="K227" s="595">
        <v>267551</v>
      </c>
      <c r="L227" s="200">
        <v>178538</v>
      </c>
      <c r="M227" s="595">
        <v>178538</v>
      </c>
    </row>
    <row r="228" spans="1:13" x14ac:dyDescent="0.2">
      <c r="A228" s="196">
        <f t="shared" si="4"/>
        <v>2</v>
      </c>
      <c r="B228" s="435" t="s">
        <v>358</v>
      </c>
      <c r="C228" s="435" t="s">
        <v>7378</v>
      </c>
      <c r="D228" s="196" t="s">
        <v>357</v>
      </c>
      <c r="E228" s="196" t="s">
        <v>1117</v>
      </c>
      <c r="F228" s="595">
        <v>0</v>
      </c>
      <c r="G228" s="595">
        <v>0</v>
      </c>
      <c r="H228" s="595">
        <v>0</v>
      </c>
      <c r="I228" s="595">
        <v>0</v>
      </c>
      <c r="J228" s="595">
        <v>0</v>
      </c>
      <c r="K228" s="595">
        <v>0</v>
      </c>
      <c r="L228" s="200">
        <v>0</v>
      </c>
      <c r="M228" s="595">
        <v>0</v>
      </c>
    </row>
    <row r="229" spans="1:13" x14ac:dyDescent="0.2">
      <c r="A229" s="196">
        <f t="shared" si="4"/>
        <v>3</v>
      </c>
      <c r="B229" s="435" t="s">
        <v>358</v>
      </c>
      <c r="C229" s="435" t="s">
        <v>7379</v>
      </c>
      <c r="D229" s="196" t="s">
        <v>357</v>
      </c>
      <c r="E229" s="196" t="s">
        <v>1118</v>
      </c>
      <c r="F229" s="595">
        <v>0</v>
      </c>
      <c r="G229" s="595">
        <v>0</v>
      </c>
      <c r="H229" s="595">
        <v>0</v>
      </c>
      <c r="I229" s="595">
        <v>0</v>
      </c>
      <c r="J229" s="595">
        <v>0</v>
      </c>
      <c r="K229" s="595">
        <v>0</v>
      </c>
      <c r="L229" s="200">
        <v>0</v>
      </c>
      <c r="M229" s="595">
        <v>0</v>
      </c>
    </row>
    <row r="230" spans="1:13" x14ac:dyDescent="0.2">
      <c r="A230" s="196">
        <f t="shared" si="4"/>
        <v>4</v>
      </c>
      <c r="B230" s="435" t="s">
        <v>358</v>
      </c>
      <c r="C230" s="435" t="s">
        <v>7380</v>
      </c>
      <c r="D230" s="196" t="s">
        <v>357</v>
      </c>
      <c r="E230" s="196" t="s">
        <v>1119</v>
      </c>
      <c r="F230" s="595">
        <v>169680</v>
      </c>
      <c r="G230" s="595">
        <v>174778</v>
      </c>
      <c r="H230" s="595">
        <v>178783</v>
      </c>
      <c r="I230" s="595">
        <v>181696</v>
      </c>
      <c r="J230" s="595">
        <v>181696</v>
      </c>
      <c r="K230" s="595">
        <v>181696</v>
      </c>
      <c r="L230" s="200">
        <v>225551</v>
      </c>
      <c r="M230" s="595">
        <v>225551</v>
      </c>
    </row>
    <row r="231" spans="1:13" x14ac:dyDescent="0.2">
      <c r="A231" s="196">
        <f t="shared" si="4"/>
        <v>5</v>
      </c>
      <c r="B231" s="435" t="s">
        <v>358</v>
      </c>
      <c r="C231" s="435" t="s">
        <v>7381</v>
      </c>
      <c r="D231" s="196" t="s">
        <v>357</v>
      </c>
      <c r="E231" s="196" t="s">
        <v>1120</v>
      </c>
      <c r="F231" s="595">
        <v>1291</v>
      </c>
      <c r="G231" s="595">
        <v>1330</v>
      </c>
      <c r="H231" s="595">
        <v>1360</v>
      </c>
      <c r="I231" s="595">
        <v>1382</v>
      </c>
      <c r="J231" s="595">
        <v>1382</v>
      </c>
      <c r="K231" s="595">
        <v>1382</v>
      </c>
      <c r="L231" s="200">
        <v>1479</v>
      </c>
      <c r="M231" s="595">
        <v>1479</v>
      </c>
    </row>
    <row r="232" spans="1:13" x14ac:dyDescent="0.2">
      <c r="A232" s="196">
        <f t="shared" si="4"/>
        <v>6</v>
      </c>
      <c r="B232" s="435" t="s">
        <v>358</v>
      </c>
      <c r="C232" s="435" t="s">
        <v>7382</v>
      </c>
      <c r="D232" s="196" t="s">
        <v>357</v>
      </c>
      <c r="E232" s="196" t="s">
        <v>1121</v>
      </c>
      <c r="F232" s="595">
        <v>61903</v>
      </c>
      <c r="G232" s="595">
        <v>63763</v>
      </c>
      <c r="H232" s="595">
        <v>65224</v>
      </c>
      <c r="I232" s="595">
        <v>66287</v>
      </c>
      <c r="J232" s="595">
        <v>66287</v>
      </c>
      <c r="K232" s="595">
        <v>66287</v>
      </c>
      <c r="L232" s="200">
        <v>82380</v>
      </c>
      <c r="M232" s="595">
        <v>82380</v>
      </c>
    </row>
    <row r="233" spans="1:13" x14ac:dyDescent="0.2">
      <c r="A233" s="196">
        <f t="shared" si="4"/>
        <v>7</v>
      </c>
      <c r="B233" s="435" t="s">
        <v>358</v>
      </c>
      <c r="C233" s="435" t="s">
        <v>7383</v>
      </c>
      <c r="D233" s="196" t="s">
        <v>357</v>
      </c>
      <c r="E233" s="196" t="s">
        <v>1122</v>
      </c>
      <c r="F233" s="595">
        <v>290163</v>
      </c>
      <c r="G233" s="595">
        <v>298880</v>
      </c>
      <c r="H233" s="595">
        <v>305729</v>
      </c>
      <c r="I233" s="595">
        <v>310710</v>
      </c>
      <c r="J233" s="595">
        <v>310710</v>
      </c>
      <c r="K233" s="595">
        <v>310710</v>
      </c>
      <c r="L233" s="200">
        <v>25103</v>
      </c>
      <c r="M233" s="595">
        <v>25103</v>
      </c>
    </row>
    <row r="234" spans="1:13" x14ac:dyDescent="0.2">
      <c r="A234" s="196">
        <f t="shared" si="4"/>
        <v>8</v>
      </c>
      <c r="B234" s="435" t="s">
        <v>358</v>
      </c>
      <c r="C234" s="435" t="s">
        <v>7384</v>
      </c>
      <c r="D234" s="196" t="s">
        <v>357</v>
      </c>
      <c r="E234" s="196" t="s">
        <v>1123</v>
      </c>
      <c r="F234" s="595">
        <v>1226456</v>
      </c>
      <c r="G234" s="595">
        <v>1263302</v>
      </c>
      <c r="H234" s="595">
        <v>1292253</v>
      </c>
      <c r="I234" s="595">
        <v>1313308</v>
      </c>
      <c r="J234" s="595">
        <v>1313308</v>
      </c>
      <c r="K234" s="595">
        <v>1313308</v>
      </c>
      <c r="L234" s="200">
        <v>1974290</v>
      </c>
      <c r="M234" s="595">
        <v>1974290</v>
      </c>
    </row>
    <row r="235" spans="1:13" x14ac:dyDescent="0.2">
      <c r="A235" s="196">
        <f t="shared" si="4"/>
        <v>1</v>
      </c>
      <c r="B235" s="435" t="s">
        <v>360</v>
      </c>
      <c r="C235" s="435" t="s">
        <v>7385</v>
      </c>
      <c r="D235" s="196" t="s">
        <v>359</v>
      </c>
      <c r="F235" s="595" t="s">
        <v>913</v>
      </c>
      <c r="G235" s="595" t="s">
        <v>913</v>
      </c>
      <c r="H235" s="595" t="s">
        <v>913</v>
      </c>
      <c r="I235" s="595" t="s">
        <v>913</v>
      </c>
      <c r="J235" s="595" t="s">
        <v>913</v>
      </c>
      <c r="K235" s="595" t="s">
        <v>913</v>
      </c>
      <c r="L235" s="200" t="s">
        <v>913</v>
      </c>
      <c r="M235" s="595" t="s">
        <v>913</v>
      </c>
    </row>
    <row r="236" spans="1:13" x14ac:dyDescent="0.2">
      <c r="A236" s="196">
        <f t="shared" si="4"/>
        <v>1</v>
      </c>
      <c r="B236" s="435" t="s">
        <v>362</v>
      </c>
      <c r="C236" s="435" t="s">
        <v>7386</v>
      </c>
      <c r="D236" s="196" t="s">
        <v>361</v>
      </c>
      <c r="F236" s="595" t="s">
        <v>913</v>
      </c>
      <c r="G236" s="595" t="s">
        <v>913</v>
      </c>
      <c r="H236" s="595" t="s">
        <v>913</v>
      </c>
      <c r="I236" s="595" t="s">
        <v>913</v>
      </c>
      <c r="J236" s="595" t="s">
        <v>913</v>
      </c>
      <c r="K236" s="595" t="s">
        <v>913</v>
      </c>
      <c r="L236" s="200" t="s">
        <v>913</v>
      </c>
      <c r="M236" s="595" t="s">
        <v>913</v>
      </c>
    </row>
    <row r="237" spans="1:13" x14ac:dyDescent="0.2">
      <c r="A237" s="196">
        <f t="shared" si="4"/>
        <v>1</v>
      </c>
      <c r="B237" s="435" t="s">
        <v>364</v>
      </c>
      <c r="C237" s="435" t="s">
        <v>7387</v>
      </c>
      <c r="D237" s="196" t="s">
        <v>363</v>
      </c>
      <c r="F237" s="595" t="s">
        <v>913</v>
      </c>
      <c r="G237" s="595" t="s">
        <v>913</v>
      </c>
      <c r="H237" s="595" t="s">
        <v>913</v>
      </c>
      <c r="I237" s="595" t="s">
        <v>913</v>
      </c>
      <c r="J237" s="595" t="s">
        <v>913</v>
      </c>
      <c r="K237" s="595" t="s">
        <v>913</v>
      </c>
      <c r="L237" s="200" t="s">
        <v>913</v>
      </c>
      <c r="M237" s="595" t="s">
        <v>913</v>
      </c>
    </row>
    <row r="238" spans="1:13" x14ac:dyDescent="0.2">
      <c r="A238" s="196">
        <f t="shared" si="4"/>
        <v>1</v>
      </c>
      <c r="B238" s="435" t="s">
        <v>366</v>
      </c>
      <c r="C238" s="435" t="s">
        <v>7388</v>
      </c>
      <c r="D238" s="196" t="s">
        <v>365</v>
      </c>
      <c r="E238" s="196" t="s">
        <v>934</v>
      </c>
      <c r="F238" s="595">
        <v>3434396</v>
      </c>
      <c r="G238" s="595">
        <v>3537575</v>
      </c>
      <c r="H238" s="595">
        <v>3618644</v>
      </c>
      <c r="I238" s="595">
        <v>3677604</v>
      </c>
      <c r="J238" s="595">
        <v>3677604</v>
      </c>
      <c r="K238" s="595">
        <v>3677604</v>
      </c>
      <c r="L238" s="200">
        <v>3677604</v>
      </c>
      <c r="M238" s="595">
        <v>3677604</v>
      </c>
    </row>
    <row r="239" spans="1:13" x14ac:dyDescent="0.2">
      <c r="A239" s="196">
        <f t="shared" si="4"/>
        <v>2</v>
      </c>
      <c r="B239" s="435" t="s">
        <v>366</v>
      </c>
      <c r="C239" s="435" t="s">
        <v>7389</v>
      </c>
      <c r="D239" s="196" t="s">
        <v>365</v>
      </c>
      <c r="E239" s="196" t="s">
        <v>935</v>
      </c>
      <c r="F239" s="595">
        <v>29424797</v>
      </c>
      <c r="G239" s="595">
        <v>30308804</v>
      </c>
      <c r="H239" s="595">
        <v>31003381</v>
      </c>
      <c r="I239" s="595">
        <v>31508528</v>
      </c>
      <c r="J239" s="595">
        <v>31508528</v>
      </c>
      <c r="K239" s="595">
        <v>31508528</v>
      </c>
      <c r="L239" s="200">
        <v>31508528</v>
      </c>
      <c r="M239" s="595">
        <v>31508528</v>
      </c>
    </row>
    <row r="240" spans="1:13" x14ac:dyDescent="0.2">
      <c r="A240" s="196">
        <f t="shared" si="4"/>
        <v>1</v>
      </c>
      <c r="B240" s="435" t="s">
        <v>368</v>
      </c>
      <c r="C240" s="435" t="s">
        <v>7390</v>
      </c>
      <c r="D240" s="196" t="s">
        <v>367</v>
      </c>
      <c r="E240" s="196" t="s">
        <v>1124</v>
      </c>
      <c r="F240" s="595">
        <v>4525992</v>
      </c>
      <c r="G240" s="595">
        <v>4661966</v>
      </c>
      <c r="H240" s="595">
        <v>4768803</v>
      </c>
      <c r="I240" s="595">
        <v>4846502</v>
      </c>
      <c r="J240" s="595">
        <v>4846502</v>
      </c>
      <c r="K240" s="595">
        <v>4846502</v>
      </c>
      <c r="L240" s="200">
        <v>5544581</v>
      </c>
      <c r="M240" s="595">
        <v>5544581</v>
      </c>
    </row>
    <row r="241" spans="1:13" x14ac:dyDescent="0.2">
      <c r="A241" s="196">
        <f t="shared" si="4"/>
        <v>1</v>
      </c>
      <c r="B241" s="435" t="s">
        <v>370</v>
      </c>
      <c r="C241" s="435" t="s">
        <v>7391</v>
      </c>
      <c r="D241" s="196" t="s">
        <v>369</v>
      </c>
      <c r="E241" s="196" t="s">
        <v>1125</v>
      </c>
      <c r="F241" s="595">
        <v>0</v>
      </c>
      <c r="G241" s="595">
        <v>0</v>
      </c>
      <c r="H241" s="595">
        <v>0</v>
      </c>
      <c r="I241" s="595">
        <v>0</v>
      </c>
      <c r="J241" s="595">
        <v>0</v>
      </c>
      <c r="K241" s="595">
        <v>0</v>
      </c>
      <c r="L241" s="200">
        <v>1</v>
      </c>
      <c r="M241" s="595">
        <v>1</v>
      </c>
    </row>
    <row r="242" spans="1:13" x14ac:dyDescent="0.2">
      <c r="A242" s="196">
        <f t="shared" si="4"/>
        <v>1</v>
      </c>
      <c r="B242" s="435" t="s">
        <v>372</v>
      </c>
      <c r="C242" s="435" t="s">
        <v>7392</v>
      </c>
      <c r="D242" s="196" t="s">
        <v>371</v>
      </c>
      <c r="F242" s="595" t="s">
        <v>913</v>
      </c>
      <c r="G242" s="595" t="s">
        <v>913</v>
      </c>
      <c r="H242" s="595" t="s">
        <v>913</v>
      </c>
      <c r="I242" s="595" t="s">
        <v>913</v>
      </c>
      <c r="J242" s="595" t="s">
        <v>913</v>
      </c>
      <c r="K242" s="595" t="s">
        <v>913</v>
      </c>
      <c r="L242" s="200" t="s">
        <v>913</v>
      </c>
      <c r="M242" s="595" t="s">
        <v>913</v>
      </c>
    </row>
    <row r="243" spans="1:13" x14ac:dyDescent="0.2">
      <c r="A243" s="196">
        <f t="shared" si="4"/>
        <v>1</v>
      </c>
      <c r="B243" s="435" t="s">
        <v>374</v>
      </c>
      <c r="C243" s="435" t="s">
        <v>7393</v>
      </c>
      <c r="D243" s="196" t="s">
        <v>373</v>
      </c>
      <c r="F243" s="595" t="s">
        <v>913</v>
      </c>
      <c r="G243" s="595" t="s">
        <v>913</v>
      </c>
      <c r="H243" s="595" t="s">
        <v>913</v>
      </c>
      <c r="I243" s="595" t="s">
        <v>913</v>
      </c>
      <c r="J243" s="595" t="s">
        <v>913</v>
      </c>
      <c r="K243" s="595" t="s">
        <v>913</v>
      </c>
      <c r="L243" s="200" t="s">
        <v>913</v>
      </c>
      <c r="M243" s="595" t="s">
        <v>913</v>
      </c>
    </row>
    <row r="244" spans="1:13" x14ac:dyDescent="0.2">
      <c r="A244" s="196">
        <f t="shared" si="4"/>
        <v>1</v>
      </c>
      <c r="B244" s="435" t="s">
        <v>376</v>
      </c>
      <c r="C244" s="435" t="s">
        <v>7394</v>
      </c>
      <c r="D244" s="196" t="s">
        <v>375</v>
      </c>
      <c r="E244" s="196" t="s">
        <v>975</v>
      </c>
      <c r="F244" s="595">
        <v>5378269</v>
      </c>
      <c r="G244" s="595">
        <v>5539848</v>
      </c>
      <c r="H244" s="595">
        <v>5666803</v>
      </c>
      <c r="I244" s="595">
        <v>5759134</v>
      </c>
      <c r="J244" s="595">
        <v>5759134</v>
      </c>
      <c r="K244" s="595">
        <v>5759134</v>
      </c>
      <c r="L244" s="200">
        <v>7499070</v>
      </c>
      <c r="M244" s="595">
        <v>7499070</v>
      </c>
    </row>
    <row r="245" spans="1:13" x14ac:dyDescent="0.2">
      <c r="A245" s="196">
        <f t="shared" si="4"/>
        <v>2</v>
      </c>
      <c r="B245" s="435" t="s">
        <v>376</v>
      </c>
      <c r="C245" s="435" t="s">
        <v>7395</v>
      </c>
      <c r="D245" s="196" t="s">
        <v>375</v>
      </c>
      <c r="E245" s="196" t="s">
        <v>1126</v>
      </c>
      <c r="F245" s="595">
        <v>731916</v>
      </c>
      <c r="G245" s="595">
        <v>753905</v>
      </c>
      <c r="H245" s="595">
        <v>771182</v>
      </c>
      <c r="I245" s="595">
        <v>783747</v>
      </c>
      <c r="J245" s="595">
        <v>783747</v>
      </c>
      <c r="K245" s="595">
        <v>783747</v>
      </c>
      <c r="L245" s="200">
        <v>935933</v>
      </c>
      <c r="M245" s="595">
        <v>935933</v>
      </c>
    </row>
    <row r="246" spans="1:13" x14ac:dyDescent="0.2">
      <c r="A246" s="196">
        <f t="shared" si="4"/>
        <v>3</v>
      </c>
      <c r="B246" s="435" t="s">
        <v>376</v>
      </c>
      <c r="C246" s="435" t="s">
        <v>7396</v>
      </c>
      <c r="D246" s="196" t="s">
        <v>375</v>
      </c>
      <c r="E246" s="196" t="s">
        <v>1127</v>
      </c>
      <c r="F246" s="595">
        <v>4953780</v>
      </c>
      <c r="G246" s="595">
        <v>5102606</v>
      </c>
      <c r="H246" s="595">
        <v>5219541</v>
      </c>
      <c r="I246" s="595">
        <v>5304584</v>
      </c>
      <c r="J246" s="595">
        <v>5304584</v>
      </c>
      <c r="K246" s="595">
        <v>5304584</v>
      </c>
      <c r="L246" s="200">
        <v>6490726</v>
      </c>
      <c r="M246" s="595">
        <v>6490726</v>
      </c>
    </row>
    <row r="247" spans="1:13" x14ac:dyDescent="0.2">
      <c r="A247" s="196">
        <f t="shared" si="4"/>
        <v>4</v>
      </c>
      <c r="B247" s="435" t="s">
        <v>376</v>
      </c>
      <c r="C247" s="435" t="s">
        <v>7397</v>
      </c>
      <c r="D247" s="196" t="s">
        <v>375</v>
      </c>
      <c r="E247" s="196" t="s">
        <v>1128</v>
      </c>
      <c r="F247" s="595">
        <v>688519</v>
      </c>
      <c r="G247" s="595">
        <v>709204</v>
      </c>
      <c r="H247" s="595">
        <v>725457</v>
      </c>
      <c r="I247" s="595">
        <v>737277</v>
      </c>
      <c r="J247" s="595">
        <v>737277</v>
      </c>
      <c r="K247" s="595">
        <v>737277</v>
      </c>
      <c r="L247" s="200">
        <v>1024334</v>
      </c>
      <c r="M247" s="595">
        <v>1024334</v>
      </c>
    </row>
    <row r="248" spans="1:13" x14ac:dyDescent="0.2">
      <c r="A248" s="196">
        <f t="shared" si="4"/>
        <v>5</v>
      </c>
      <c r="B248" s="435" t="s">
        <v>376</v>
      </c>
      <c r="C248" s="435" t="s">
        <v>7398</v>
      </c>
      <c r="D248" s="196" t="s">
        <v>375</v>
      </c>
      <c r="E248" s="196" t="s">
        <v>7140</v>
      </c>
      <c r="F248" s="595"/>
      <c r="G248" s="595"/>
      <c r="H248" s="595"/>
      <c r="I248" s="595"/>
      <c r="J248" s="595"/>
      <c r="K248" s="595"/>
      <c r="L248" s="200"/>
      <c r="M248" s="595">
        <v>16703077.370265592</v>
      </c>
    </row>
    <row r="249" spans="1:13" x14ac:dyDescent="0.2">
      <c r="A249" s="196">
        <f t="shared" si="4"/>
        <v>6</v>
      </c>
      <c r="B249" s="435" t="s">
        <v>376</v>
      </c>
      <c r="C249" s="435" t="s">
        <v>7399</v>
      </c>
      <c r="D249" s="196" t="s">
        <v>375</v>
      </c>
      <c r="E249" s="196" t="s">
        <v>7141</v>
      </c>
      <c r="F249" s="595"/>
      <c r="G249" s="595"/>
      <c r="H249" s="595"/>
      <c r="I249" s="595"/>
      <c r="J249" s="595"/>
      <c r="K249" s="595"/>
      <c r="L249" s="200"/>
      <c r="M249" s="595">
        <v>22464354.198375072</v>
      </c>
    </row>
    <row r="250" spans="1:13" x14ac:dyDescent="0.2">
      <c r="A250" s="196">
        <f>IF(D250=D247,A247+1,1)</f>
        <v>1</v>
      </c>
      <c r="B250" s="435" t="s">
        <v>378</v>
      </c>
      <c r="C250" s="435" t="s">
        <v>7400</v>
      </c>
      <c r="D250" s="196" t="s">
        <v>377</v>
      </c>
      <c r="F250" s="595" t="s">
        <v>913</v>
      </c>
      <c r="G250" s="595" t="s">
        <v>913</v>
      </c>
      <c r="H250" s="595" t="s">
        <v>913</v>
      </c>
      <c r="I250" s="595" t="s">
        <v>913</v>
      </c>
      <c r="J250" s="595" t="s">
        <v>913</v>
      </c>
      <c r="K250" s="595" t="s">
        <v>913</v>
      </c>
      <c r="L250" s="200" t="s">
        <v>913</v>
      </c>
      <c r="M250" s="595" t="s">
        <v>913</v>
      </c>
    </row>
    <row r="251" spans="1:13" x14ac:dyDescent="0.2">
      <c r="A251" s="196">
        <f t="shared" si="4"/>
        <v>1</v>
      </c>
      <c r="B251" s="435" t="s">
        <v>380</v>
      </c>
      <c r="C251" s="435" t="s">
        <v>7401</v>
      </c>
      <c r="D251" s="196" t="s">
        <v>379</v>
      </c>
      <c r="E251" s="196" t="s">
        <v>1129</v>
      </c>
      <c r="F251" s="595">
        <v>10890</v>
      </c>
      <c r="G251" s="595">
        <v>11217</v>
      </c>
      <c r="H251" s="595">
        <v>11474</v>
      </c>
      <c r="I251" s="595">
        <v>11661</v>
      </c>
      <c r="J251" s="595">
        <v>11661</v>
      </c>
      <c r="K251" s="595">
        <v>11661</v>
      </c>
      <c r="L251" s="200">
        <v>16342</v>
      </c>
      <c r="M251" s="595">
        <v>16342</v>
      </c>
    </row>
    <row r="252" spans="1:13" x14ac:dyDescent="0.2">
      <c r="A252" s="196">
        <f t="shared" si="4"/>
        <v>1</v>
      </c>
      <c r="B252" s="435" t="s">
        <v>382</v>
      </c>
      <c r="C252" s="435" t="s">
        <v>7402</v>
      </c>
      <c r="D252" s="196" t="s">
        <v>381</v>
      </c>
      <c r="F252" s="595" t="s">
        <v>913</v>
      </c>
      <c r="G252" s="595" t="s">
        <v>913</v>
      </c>
      <c r="H252" s="595" t="s">
        <v>913</v>
      </c>
      <c r="I252" s="595" t="s">
        <v>913</v>
      </c>
      <c r="J252" s="595" t="s">
        <v>913</v>
      </c>
      <c r="K252" s="595" t="s">
        <v>913</v>
      </c>
      <c r="L252" s="200" t="s">
        <v>913</v>
      </c>
      <c r="M252" s="595" t="s">
        <v>913</v>
      </c>
    </row>
    <row r="253" spans="1:13" x14ac:dyDescent="0.2">
      <c r="A253" s="196">
        <f t="shared" si="4"/>
        <v>1</v>
      </c>
      <c r="B253" s="435" t="s">
        <v>384</v>
      </c>
      <c r="C253" s="435" t="s">
        <v>7403</v>
      </c>
      <c r="D253" s="196" t="s">
        <v>383</v>
      </c>
      <c r="F253" s="595" t="s">
        <v>913</v>
      </c>
      <c r="G253" s="595" t="s">
        <v>913</v>
      </c>
      <c r="H253" s="595" t="s">
        <v>913</v>
      </c>
      <c r="I253" s="595" t="s">
        <v>913</v>
      </c>
      <c r="J253" s="595" t="s">
        <v>913</v>
      </c>
      <c r="K253" s="595" t="s">
        <v>913</v>
      </c>
      <c r="L253" s="200" t="s">
        <v>913</v>
      </c>
      <c r="M253" s="595" t="s">
        <v>913</v>
      </c>
    </row>
    <row r="254" spans="1:13" x14ac:dyDescent="0.2">
      <c r="A254" s="196">
        <f t="shared" si="4"/>
        <v>1</v>
      </c>
      <c r="B254" s="435" t="s">
        <v>386</v>
      </c>
      <c r="C254" s="435" t="s">
        <v>7404</v>
      </c>
      <c r="D254" s="196" t="s">
        <v>385</v>
      </c>
      <c r="F254" s="595" t="s">
        <v>913</v>
      </c>
      <c r="G254" s="595" t="s">
        <v>913</v>
      </c>
      <c r="H254" s="595" t="s">
        <v>913</v>
      </c>
      <c r="I254" s="595" t="s">
        <v>913</v>
      </c>
      <c r="J254" s="595" t="s">
        <v>913</v>
      </c>
      <c r="K254" s="595" t="s">
        <v>913</v>
      </c>
      <c r="L254" s="200" t="s">
        <v>913</v>
      </c>
      <c r="M254" s="595" t="s">
        <v>913</v>
      </c>
    </row>
    <row r="255" spans="1:13" x14ac:dyDescent="0.2">
      <c r="A255" s="196">
        <f t="shared" si="4"/>
        <v>1</v>
      </c>
      <c r="B255" s="435" t="s">
        <v>388</v>
      </c>
      <c r="C255" s="435" t="s">
        <v>7405</v>
      </c>
      <c r="D255" s="196" t="s">
        <v>387</v>
      </c>
      <c r="E255" s="196" t="s">
        <v>1131</v>
      </c>
      <c r="F255" s="595">
        <v>0</v>
      </c>
      <c r="G255" s="595">
        <v>0</v>
      </c>
      <c r="H255" s="595">
        <v>0</v>
      </c>
      <c r="I255" s="595">
        <v>0</v>
      </c>
      <c r="J255" s="595">
        <v>0</v>
      </c>
      <c r="K255" s="595">
        <v>0</v>
      </c>
      <c r="L255" s="200">
        <v>0</v>
      </c>
      <c r="M255" s="595">
        <v>0</v>
      </c>
    </row>
    <row r="256" spans="1:13" x14ac:dyDescent="0.2">
      <c r="A256" s="196">
        <f t="shared" si="4"/>
        <v>2</v>
      </c>
      <c r="B256" s="435" t="s">
        <v>388</v>
      </c>
      <c r="C256" s="435" t="s">
        <v>7406</v>
      </c>
      <c r="D256" s="196" t="s">
        <v>387</v>
      </c>
      <c r="E256" s="197" t="s">
        <v>4131</v>
      </c>
      <c r="F256" s="595">
        <v>0</v>
      </c>
      <c r="G256" s="595">
        <v>0</v>
      </c>
      <c r="H256" s="595">
        <v>0</v>
      </c>
      <c r="I256" s="595">
        <v>0</v>
      </c>
      <c r="J256" s="595">
        <v>0</v>
      </c>
      <c r="K256" s="595">
        <v>0</v>
      </c>
      <c r="L256" s="200">
        <v>0</v>
      </c>
      <c r="M256" s="595">
        <v>0</v>
      </c>
    </row>
    <row r="257" spans="1:13" x14ac:dyDescent="0.2">
      <c r="A257" s="196">
        <f t="shared" si="4"/>
        <v>1</v>
      </c>
      <c r="B257" s="435" t="s">
        <v>390</v>
      </c>
      <c r="C257" s="435" t="s">
        <v>7407</v>
      </c>
      <c r="D257" s="196" t="s">
        <v>389</v>
      </c>
      <c r="F257" s="595" t="s">
        <v>913</v>
      </c>
      <c r="G257" s="595" t="s">
        <v>913</v>
      </c>
      <c r="H257" s="595" t="s">
        <v>913</v>
      </c>
      <c r="I257" s="595" t="s">
        <v>913</v>
      </c>
      <c r="J257" s="595" t="s">
        <v>913</v>
      </c>
      <c r="K257" s="595" t="s">
        <v>913</v>
      </c>
      <c r="L257" s="200" t="s">
        <v>913</v>
      </c>
      <c r="M257" s="595" t="s">
        <v>913</v>
      </c>
    </row>
    <row r="258" spans="1:13" x14ac:dyDescent="0.2">
      <c r="A258" s="196">
        <f t="shared" si="4"/>
        <v>1</v>
      </c>
      <c r="B258" s="435" t="s">
        <v>392</v>
      </c>
      <c r="C258" s="435" t="s">
        <v>7408</v>
      </c>
      <c r="D258" s="196" t="s">
        <v>391</v>
      </c>
      <c r="E258" s="196" t="s">
        <v>929</v>
      </c>
      <c r="F258" s="595">
        <v>0</v>
      </c>
      <c r="G258" s="595">
        <v>0</v>
      </c>
      <c r="H258" s="595">
        <v>0</v>
      </c>
      <c r="I258" s="595">
        <v>0</v>
      </c>
      <c r="J258" s="595">
        <v>0</v>
      </c>
      <c r="K258" s="595">
        <v>0</v>
      </c>
      <c r="L258" s="200">
        <v>0</v>
      </c>
      <c r="M258" s="595">
        <v>0</v>
      </c>
    </row>
    <row r="259" spans="1:13" x14ac:dyDescent="0.2">
      <c r="A259" s="196">
        <f t="shared" si="4"/>
        <v>2</v>
      </c>
      <c r="B259" s="435" t="s">
        <v>392</v>
      </c>
      <c r="C259" s="435" t="s">
        <v>7409</v>
      </c>
      <c r="D259" s="196" t="s">
        <v>391</v>
      </c>
      <c r="E259" s="196" t="s">
        <v>1132</v>
      </c>
      <c r="F259" s="595">
        <v>2781145</v>
      </c>
      <c r="G259" s="595">
        <v>2864699</v>
      </c>
      <c r="H259" s="595">
        <v>2930348</v>
      </c>
      <c r="I259" s="595">
        <v>2978093</v>
      </c>
      <c r="J259" s="595">
        <v>2978093</v>
      </c>
      <c r="K259" s="595">
        <v>2978093</v>
      </c>
      <c r="L259" s="200">
        <v>2449017</v>
      </c>
      <c r="M259" s="595">
        <v>2449017</v>
      </c>
    </row>
    <row r="260" spans="1:13" x14ac:dyDescent="0.2">
      <c r="A260" s="196">
        <f t="shared" si="4"/>
        <v>1</v>
      </c>
      <c r="B260" s="435" t="s">
        <v>394</v>
      </c>
      <c r="C260" s="435" t="s">
        <v>7410</v>
      </c>
      <c r="D260" s="196" t="s">
        <v>393</v>
      </c>
      <c r="F260" s="595" t="s">
        <v>913</v>
      </c>
      <c r="G260" s="595" t="s">
        <v>913</v>
      </c>
      <c r="H260" s="595" t="s">
        <v>913</v>
      </c>
      <c r="I260" s="595" t="s">
        <v>913</v>
      </c>
      <c r="J260" s="595" t="s">
        <v>913</v>
      </c>
      <c r="K260" s="595" t="s">
        <v>913</v>
      </c>
      <c r="L260" s="200" t="s">
        <v>913</v>
      </c>
      <c r="M260" s="595" t="s">
        <v>913</v>
      </c>
    </row>
    <row r="261" spans="1:13" x14ac:dyDescent="0.2">
      <c r="A261" s="196">
        <f t="shared" ref="A261:A324" si="5">IF(D261=D260,A260+1,1)</f>
        <v>1</v>
      </c>
      <c r="B261" s="435" t="s">
        <v>396</v>
      </c>
      <c r="C261" s="435" t="s">
        <v>7411</v>
      </c>
      <c r="D261" s="196" t="s">
        <v>395</v>
      </c>
      <c r="F261" s="595" t="s">
        <v>913</v>
      </c>
      <c r="G261" s="595" t="s">
        <v>913</v>
      </c>
      <c r="H261" s="595" t="s">
        <v>913</v>
      </c>
      <c r="I261" s="595" t="s">
        <v>913</v>
      </c>
      <c r="J261" s="595" t="s">
        <v>913</v>
      </c>
      <c r="K261" s="595" t="s">
        <v>913</v>
      </c>
      <c r="L261" s="200" t="s">
        <v>913</v>
      </c>
      <c r="M261" s="595" t="s">
        <v>913</v>
      </c>
    </row>
    <row r="262" spans="1:13" x14ac:dyDescent="0.2">
      <c r="A262" s="196">
        <f t="shared" si="5"/>
        <v>1</v>
      </c>
      <c r="B262" s="435" t="s">
        <v>398</v>
      </c>
      <c r="C262" s="435" t="s">
        <v>7412</v>
      </c>
      <c r="D262" s="196" t="s">
        <v>397</v>
      </c>
      <c r="E262" s="197" t="s">
        <v>4132</v>
      </c>
      <c r="F262" s="595">
        <v>0</v>
      </c>
      <c r="G262" s="595">
        <v>0</v>
      </c>
      <c r="H262" s="595">
        <v>0</v>
      </c>
      <c r="I262" s="595">
        <v>0</v>
      </c>
      <c r="J262" s="595">
        <v>0</v>
      </c>
      <c r="K262" s="595">
        <v>2194853</v>
      </c>
      <c r="L262" s="200">
        <v>2450317</v>
      </c>
      <c r="M262" s="595">
        <v>2450317</v>
      </c>
    </row>
    <row r="263" spans="1:13" x14ac:dyDescent="0.2">
      <c r="A263" s="196">
        <f t="shared" si="5"/>
        <v>1</v>
      </c>
      <c r="B263" s="435" t="s">
        <v>400</v>
      </c>
      <c r="C263" s="435" t="s">
        <v>7413</v>
      </c>
      <c r="D263" s="196" t="s">
        <v>399</v>
      </c>
      <c r="F263" s="595" t="s">
        <v>913</v>
      </c>
      <c r="G263" s="595" t="s">
        <v>913</v>
      </c>
      <c r="H263" s="595" t="s">
        <v>913</v>
      </c>
      <c r="I263" s="595" t="s">
        <v>913</v>
      </c>
      <c r="J263" s="595" t="s">
        <v>913</v>
      </c>
      <c r="K263" s="595" t="s">
        <v>913</v>
      </c>
      <c r="L263" s="200" t="s">
        <v>913</v>
      </c>
      <c r="M263" s="595" t="s">
        <v>913</v>
      </c>
    </row>
    <row r="264" spans="1:13" x14ac:dyDescent="0.2">
      <c r="A264" s="196">
        <f t="shared" si="5"/>
        <v>1</v>
      </c>
      <c r="B264" s="435" t="s">
        <v>402</v>
      </c>
      <c r="C264" s="435" t="s">
        <v>7414</v>
      </c>
      <c r="D264" s="196" t="s">
        <v>976</v>
      </c>
      <c r="E264" s="196" t="s">
        <v>936</v>
      </c>
      <c r="F264" s="595">
        <v>85221</v>
      </c>
      <c r="G264" s="595">
        <v>87781</v>
      </c>
      <c r="H264" s="595">
        <v>89793</v>
      </c>
      <c r="I264" s="595">
        <v>91256</v>
      </c>
      <c r="J264" s="595">
        <v>91256</v>
      </c>
      <c r="K264" s="595">
        <v>91256</v>
      </c>
      <c r="L264" s="200">
        <v>110048</v>
      </c>
      <c r="M264" s="595">
        <v>110048</v>
      </c>
    </row>
    <row r="265" spans="1:13" x14ac:dyDescent="0.2">
      <c r="A265" s="196">
        <f t="shared" si="5"/>
        <v>2</v>
      </c>
      <c r="B265" s="435" t="s">
        <v>402</v>
      </c>
      <c r="C265" s="435" t="s">
        <v>7415</v>
      </c>
      <c r="D265" s="196" t="s">
        <v>976</v>
      </c>
      <c r="E265" s="196" t="s">
        <v>927</v>
      </c>
      <c r="F265" s="595">
        <v>5183149</v>
      </c>
      <c r="G265" s="595">
        <v>5338866</v>
      </c>
      <c r="H265" s="595">
        <v>5461215</v>
      </c>
      <c r="I265" s="595">
        <v>5550196</v>
      </c>
      <c r="J265" s="595">
        <v>5550196</v>
      </c>
      <c r="K265" s="595">
        <v>5550196</v>
      </c>
      <c r="L265" s="200">
        <v>5839874</v>
      </c>
      <c r="M265" s="595">
        <v>5839874</v>
      </c>
    </row>
    <row r="266" spans="1:13" x14ac:dyDescent="0.2">
      <c r="A266" s="196">
        <f t="shared" si="5"/>
        <v>3</v>
      </c>
      <c r="B266" s="435" t="s">
        <v>402</v>
      </c>
      <c r="C266" s="435" t="s">
        <v>7416</v>
      </c>
      <c r="D266" s="196" t="s">
        <v>976</v>
      </c>
      <c r="E266" s="196" t="s">
        <v>1133</v>
      </c>
      <c r="F266" s="595">
        <v>0</v>
      </c>
      <c r="G266" s="595">
        <v>0</v>
      </c>
      <c r="H266" s="595">
        <v>0</v>
      </c>
      <c r="I266" s="595">
        <v>0</v>
      </c>
      <c r="J266" s="595">
        <v>0</v>
      </c>
      <c r="K266" s="595">
        <v>0</v>
      </c>
      <c r="L266" s="200">
        <v>0</v>
      </c>
      <c r="M266" s="595">
        <v>0</v>
      </c>
    </row>
    <row r="267" spans="1:13" x14ac:dyDescent="0.2">
      <c r="A267" s="196">
        <f t="shared" si="5"/>
        <v>4</v>
      </c>
      <c r="B267" s="435" t="s">
        <v>402</v>
      </c>
      <c r="C267" s="435" t="s">
        <v>7417</v>
      </c>
      <c r="D267" s="196" t="s">
        <v>976</v>
      </c>
      <c r="E267" s="196" t="s">
        <v>1134</v>
      </c>
      <c r="F267" s="595">
        <v>0</v>
      </c>
      <c r="G267" s="595">
        <v>0</v>
      </c>
      <c r="H267" s="595">
        <v>0</v>
      </c>
      <c r="I267" s="595">
        <v>0</v>
      </c>
      <c r="J267" s="595">
        <v>0</v>
      </c>
      <c r="K267" s="595">
        <v>0</v>
      </c>
      <c r="L267" s="200">
        <v>0</v>
      </c>
      <c r="M267" s="595">
        <v>0</v>
      </c>
    </row>
    <row r="268" spans="1:13" x14ac:dyDescent="0.2">
      <c r="A268" s="196">
        <f t="shared" si="5"/>
        <v>1</v>
      </c>
      <c r="B268" s="435" t="s">
        <v>404</v>
      </c>
      <c r="C268" s="435" t="s">
        <v>7418</v>
      </c>
      <c r="D268" s="196" t="s">
        <v>403</v>
      </c>
      <c r="E268" s="196" t="s">
        <v>1135</v>
      </c>
      <c r="F268" s="595">
        <v>0</v>
      </c>
      <c r="G268" s="595">
        <v>0</v>
      </c>
      <c r="H268" s="595">
        <v>0</v>
      </c>
      <c r="I268" s="595">
        <v>0</v>
      </c>
      <c r="J268" s="595">
        <v>0</v>
      </c>
      <c r="K268" s="595">
        <v>0</v>
      </c>
      <c r="L268" s="200">
        <v>0</v>
      </c>
      <c r="M268" s="595">
        <v>0</v>
      </c>
    </row>
    <row r="269" spans="1:13" x14ac:dyDescent="0.2">
      <c r="A269" s="196">
        <f t="shared" si="5"/>
        <v>1</v>
      </c>
      <c r="B269" s="435" t="s">
        <v>406</v>
      </c>
      <c r="C269" s="435" t="s">
        <v>7419</v>
      </c>
      <c r="D269" s="196" t="s">
        <v>405</v>
      </c>
      <c r="E269" s="196" t="s">
        <v>937</v>
      </c>
      <c r="F269" s="595">
        <v>230835</v>
      </c>
      <c r="G269" s="595">
        <v>237770</v>
      </c>
      <c r="H269" s="595">
        <v>243219</v>
      </c>
      <c r="I269" s="595">
        <v>247182</v>
      </c>
      <c r="J269" s="595">
        <v>247182</v>
      </c>
      <c r="K269" s="595">
        <v>247182</v>
      </c>
      <c r="L269" s="200">
        <v>308907</v>
      </c>
      <c r="M269" s="595">
        <v>308907</v>
      </c>
    </row>
    <row r="270" spans="1:13" x14ac:dyDescent="0.2">
      <c r="A270" s="196">
        <f t="shared" si="5"/>
        <v>1</v>
      </c>
      <c r="B270" s="435" t="s">
        <v>408</v>
      </c>
      <c r="C270" s="435" t="s">
        <v>7420</v>
      </c>
      <c r="D270" s="196" t="s">
        <v>407</v>
      </c>
      <c r="F270" s="595" t="s">
        <v>913</v>
      </c>
      <c r="G270" s="595" t="s">
        <v>913</v>
      </c>
      <c r="H270" s="595" t="s">
        <v>913</v>
      </c>
      <c r="I270" s="595" t="s">
        <v>913</v>
      </c>
      <c r="J270" s="595" t="s">
        <v>913</v>
      </c>
      <c r="K270" s="595" t="s">
        <v>913</v>
      </c>
      <c r="L270" s="200" t="s">
        <v>913</v>
      </c>
      <c r="M270" s="595" t="s">
        <v>913</v>
      </c>
    </row>
    <row r="271" spans="1:13" x14ac:dyDescent="0.2">
      <c r="A271" s="196">
        <f t="shared" si="5"/>
        <v>1</v>
      </c>
      <c r="B271" s="435" t="s">
        <v>410</v>
      </c>
      <c r="C271" s="435" t="s">
        <v>7421</v>
      </c>
      <c r="D271" s="196" t="s">
        <v>409</v>
      </c>
      <c r="F271" s="595" t="s">
        <v>913</v>
      </c>
      <c r="G271" s="595" t="s">
        <v>913</v>
      </c>
      <c r="H271" s="595" t="s">
        <v>913</v>
      </c>
      <c r="I271" s="595" t="s">
        <v>913</v>
      </c>
      <c r="J271" s="595" t="s">
        <v>913</v>
      </c>
      <c r="K271" s="595" t="s">
        <v>913</v>
      </c>
      <c r="L271" s="200" t="s">
        <v>913</v>
      </c>
      <c r="M271" s="595" t="s">
        <v>913</v>
      </c>
    </row>
    <row r="272" spans="1:13" x14ac:dyDescent="0.2">
      <c r="A272" s="196">
        <f t="shared" si="5"/>
        <v>1</v>
      </c>
      <c r="B272" s="435" t="s">
        <v>412</v>
      </c>
      <c r="C272" s="435" t="s">
        <v>7422</v>
      </c>
      <c r="D272" s="196" t="s">
        <v>411</v>
      </c>
      <c r="E272" s="196" t="s">
        <v>923</v>
      </c>
      <c r="F272" s="595">
        <v>0</v>
      </c>
      <c r="G272" s="595">
        <v>0</v>
      </c>
      <c r="H272" s="595">
        <v>0</v>
      </c>
      <c r="I272" s="595">
        <v>0</v>
      </c>
      <c r="J272" s="595">
        <v>0</v>
      </c>
      <c r="K272" s="595">
        <v>0</v>
      </c>
      <c r="L272" s="200">
        <v>1</v>
      </c>
      <c r="M272" s="595">
        <v>1</v>
      </c>
    </row>
    <row r="273" spans="1:13" x14ac:dyDescent="0.2">
      <c r="A273" s="196">
        <f t="shared" si="5"/>
        <v>2</v>
      </c>
      <c r="B273" s="435" t="s">
        <v>412</v>
      </c>
      <c r="C273" s="435" t="s">
        <v>7423</v>
      </c>
      <c r="D273" s="196" t="s">
        <v>411</v>
      </c>
      <c r="E273" s="196" t="s">
        <v>924</v>
      </c>
      <c r="F273" s="595">
        <v>0</v>
      </c>
      <c r="G273" s="595">
        <v>0</v>
      </c>
      <c r="H273" s="595">
        <v>0</v>
      </c>
      <c r="I273" s="595">
        <v>0</v>
      </c>
      <c r="J273" s="595">
        <v>0</v>
      </c>
      <c r="K273" s="595">
        <v>0</v>
      </c>
      <c r="L273" s="200">
        <v>0</v>
      </c>
      <c r="M273" s="595">
        <v>0</v>
      </c>
    </row>
    <row r="274" spans="1:13" x14ac:dyDescent="0.2">
      <c r="A274" s="196">
        <f t="shared" si="5"/>
        <v>3</v>
      </c>
      <c r="B274" s="435" t="s">
        <v>412</v>
      </c>
      <c r="C274" s="435" t="s">
        <v>7424</v>
      </c>
      <c r="D274" s="196" t="s">
        <v>411</v>
      </c>
      <c r="E274" s="196" t="s">
        <v>1136</v>
      </c>
      <c r="F274" s="595">
        <v>0</v>
      </c>
      <c r="G274" s="595">
        <v>0</v>
      </c>
      <c r="H274" s="595">
        <v>0</v>
      </c>
      <c r="I274" s="595">
        <v>0</v>
      </c>
      <c r="J274" s="595">
        <v>0</v>
      </c>
      <c r="K274" s="595">
        <v>0</v>
      </c>
      <c r="L274" s="200">
        <v>0</v>
      </c>
      <c r="M274" s="595">
        <v>0</v>
      </c>
    </row>
    <row r="275" spans="1:13" x14ac:dyDescent="0.2">
      <c r="A275" s="196">
        <f t="shared" si="5"/>
        <v>4</v>
      </c>
      <c r="B275" s="435" t="s">
        <v>412</v>
      </c>
      <c r="C275" s="435" t="s">
        <v>7425</v>
      </c>
      <c r="D275" s="196" t="s">
        <v>411</v>
      </c>
      <c r="E275" s="196" t="s">
        <v>1137</v>
      </c>
      <c r="F275" s="595">
        <v>0</v>
      </c>
      <c r="G275" s="595">
        <v>0</v>
      </c>
      <c r="H275" s="595">
        <v>0</v>
      </c>
      <c r="I275" s="595">
        <v>0</v>
      </c>
      <c r="J275" s="595">
        <v>0</v>
      </c>
      <c r="K275" s="595">
        <v>0</v>
      </c>
      <c r="L275" s="200">
        <v>1</v>
      </c>
      <c r="M275" s="595">
        <v>1</v>
      </c>
    </row>
    <row r="276" spans="1:13" x14ac:dyDescent="0.2">
      <c r="A276" s="196">
        <f t="shared" si="5"/>
        <v>5</v>
      </c>
      <c r="B276" s="435" t="s">
        <v>412</v>
      </c>
      <c r="C276" s="435" t="s">
        <v>7426</v>
      </c>
      <c r="D276" s="196" t="s">
        <v>411</v>
      </c>
      <c r="E276" s="196" t="s">
        <v>1138</v>
      </c>
      <c r="F276" s="595">
        <v>0</v>
      </c>
      <c r="G276" s="595">
        <v>0</v>
      </c>
      <c r="H276" s="595">
        <v>0</v>
      </c>
      <c r="I276" s="595">
        <v>0</v>
      </c>
      <c r="J276" s="595">
        <v>0</v>
      </c>
      <c r="K276" s="595">
        <v>0</v>
      </c>
      <c r="L276" s="200">
        <v>0</v>
      </c>
      <c r="M276" s="595">
        <v>0</v>
      </c>
    </row>
    <row r="277" spans="1:13" x14ac:dyDescent="0.2">
      <c r="A277" s="196">
        <f t="shared" si="5"/>
        <v>6</v>
      </c>
      <c r="B277" s="435" t="s">
        <v>412</v>
      </c>
      <c r="C277" s="435" t="s">
        <v>7427</v>
      </c>
      <c r="D277" s="196" t="s">
        <v>411</v>
      </c>
      <c r="E277" s="196" t="s">
        <v>1139</v>
      </c>
      <c r="F277" s="595">
        <v>0</v>
      </c>
      <c r="G277" s="595">
        <v>0</v>
      </c>
      <c r="H277" s="595">
        <v>0</v>
      </c>
      <c r="I277" s="595">
        <v>0</v>
      </c>
      <c r="J277" s="595">
        <v>0</v>
      </c>
      <c r="K277" s="595">
        <v>0</v>
      </c>
      <c r="L277" s="200">
        <v>1</v>
      </c>
      <c r="M277" s="595">
        <v>1</v>
      </c>
    </row>
    <row r="278" spans="1:13" x14ac:dyDescent="0.2">
      <c r="A278" s="196">
        <f t="shared" si="5"/>
        <v>7</v>
      </c>
      <c r="B278" s="435" t="s">
        <v>412</v>
      </c>
      <c r="C278" s="435" t="s">
        <v>7428</v>
      </c>
      <c r="D278" s="196" t="s">
        <v>411</v>
      </c>
      <c r="E278" s="196" t="s">
        <v>1140</v>
      </c>
      <c r="F278" s="595">
        <v>0</v>
      </c>
      <c r="G278" s="595">
        <v>0</v>
      </c>
      <c r="H278" s="595">
        <v>0</v>
      </c>
      <c r="I278" s="595">
        <v>0</v>
      </c>
      <c r="J278" s="595">
        <v>0</v>
      </c>
      <c r="K278" s="595">
        <v>0</v>
      </c>
      <c r="L278" s="200">
        <v>0</v>
      </c>
      <c r="M278" s="595">
        <v>0</v>
      </c>
    </row>
    <row r="279" spans="1:13" x14ac:dyDescent="0.2">
      <c r="A279" s="196">
        <f t="shared" si="5"/>
        <v>8</v>
      </c>
      <c r="B279" s="435" t="s">
        <v>412</v>
      </c>
      <c r="C279" s="435" t="s">
        <v>7429</v>
      </c>
      <c r="D279" s="196" t="s">
        <v>411</v>
      </c>
      <c r="E279" s="196" t="s">
        <v>1141</v>
      </c>
      <c r="F279" s="595">
        <v>0</v>
      </c>
      <c r="G279" s="595">
        <v>0</v>
      </c>
      <c r="H279" s="595">
        <v>0</v>
      </c>
      <c r="I279" s="595">
        <v>0</v>
      </c>
      <c r="J279" s="595">
        <v>0</v>
      </c>
      <c r="K279" s="595">
        <v>0</v>
      </c>
      <c r="L279" s="200">
        <v>0</v>
      </c>
      <c r="M279" s="595">
        <v>0</v>
      </c>
    </row>
    <row r="280" spans="1:13" x14ac:dyDescent="0.2">
      <c r="A280" s="196">
        <f t="shared" si="5"/>
        <v>1</v>
      </c>
      <c r="B280" s="435" t="s">
        <v>414</v>
      </c>
      <c r="C280" s="435" t="s">
        <v>7430</v>
      </c>
      <c r="D280" s="196" t="s">
        <v>413</v>
      </c>
      <c r="F280" s="595" t="s">
        <v>913</v>
      </c>
      <c r="G280" s="595" t="s">
        <v>913</v>
      </c>
      <c r="H280" s="595" t="s">
        <v>913</v>
      </c>
      <c r="I280" s="595" t="s">
        <v>913</v>
      </c>
      <c r="J280" s="595" t="s">
        <v>913</v>
      </c>
      <c r="K280" s="595" t="s">
        <v>913</v>
      </c>
      <c r="L280" s="200" t="s">
        <v>913</v>
      </c>
      <c r="M280" s="595" t="s">
        <v>913</v>
      </c>
    </row>
    <row r="281" spans="1:13" x14ac:dyDescent="0.2">
      <c r="A281" s="196">
        <f t="shared" si="5"/>
        <v>1</v>
      </c>
      <c r="B281" s="435" t="s">
        <v>416</v>
      </c>
      <c r="C281" s="435" t="s">
        <v>7431</v>
      </c>
      <c r="D281" s="196" t="s">
        <v>415</v>
      </c>
      <c r="F281" s="595" t="s">
        <v>913</v>
      </c>
      <c r="G281" s="595" t="s">
        <v>913</v>
      </c>
      <c r="H281" s="595" t="s">
        <v>913</v>
      </c>
      <c r="I281" s="595" t="s">
        <v>913</v>
      </c>
      <c r="J281" s="595" t="s">
        <v>913</v>
      </c>
      <c r="K281" s="595" t="s">
        <v>913</v>
      </c>
      <c r="L281" s="200" t="s">
        <v>913</v>
      </c>
      <c r="M281" s="595" t="s">
        <v>913</v>
      </c>
    </row>
    <row r="282" spans="1:13" x14ac:dyDescent="0.2">
      <c r="A282" s="196">
        <f t="shared" si="5"/>
        <v>1</v>
      </c>
      <c r="B282" s="435" t="s">
        <v>418</v>
      </c>
      <c r="C282" s="435" t="s">
        <v>7432</v>
      </c>
      <c r="D282" s="196" t="s">
        <v>417</v>
      </c>
      <c r="E282" s="196" t="s">
        <v>924</v>
      </c>
      <c r="F282" s="595">
        <v>899022</v>
      </c>
      <c r="G282" s="595">
        <v>926031</v>
      </c>
      <c r="H282" s="595">
        <v>947253</v>
      </c>
      <c r="I282" s="595">
        <v>962687</v>
      </c>
      <c r="J282" s="595">
        <v>962687</v>
      </c>
      <c r="K282" s="595">
        <v>962687</v>
      </c>
      <c r="L282" s="200">
        <v>1136281</v>
      </c>
      <c r="M282" s="595">
        <v>1136281</v>
      </c>
    </row>
    <row r="283" spans="1:13" x14ac:dyDescent="0.2">
      <c r="A283" s="196">
        <f t="shared" si="5"/>
        <v>2</v>
      </c>
      <c r="B283" s="435" t="s">
        <v>418</v>
      </c>
      <c r="C283" s="435" t="s">
        <v>7433</v>
      </c>
      <c r="D283" s="196" t="s">
        <v>417</v>
      </c>
      <c r="E283" s="196" t="s">
        <v>1142</v>
      </c>
      <c r="F283" s="595">
        <v>17957</v>
      </c>
      <c r="G283" s="595">
        <v>18496</v>
      </c>
      <c r="H283" s="595">
        <v>18920</v>
      </c>
      <c r="I283" s="595">
        <v>19228</v>
      </c>
      <c r="J283" s="595">
        <v>19228</v>
      </c>
      <c r="K283" s="595">
        <v>19228</v>
      </c>
      <c r="L283" s="200">
        <v>16160</v>
      </c>
      <c r="M283" s="595">
        <v>16160</v>
      </c>
    </row>
    <row r="284" spans="1:13" x14ac:dyDescent="0.2">
      <c r="A284" s="196">
        <f t="shared" si="5"/>
        <v>3</v>
      </c>
      <c r="B284" s="435" t="s">
        <v>418</v>
      </c>
      <c r="C284" s="435" t="s">
        <v>7434</v>
      </c>
      <c r="D284" s="196" t="s">
        <v>417</v>
      </c>
      <c r="E284" s="197" t="s">
        <v>7142</v>
      </c>
      <c r="F284" s="595">
        <v>0</v>
      </c>
      <c r="G284" s="595">
        <v>0</v>
      </c>
      <c r="H284" s="595">
        <v>0</v>
      </c>
      <c r="I284" s="595">
        <v>0</v>
      </c>
      <c r="J284" s="595">
        <v>0</v>
      </c>
      <c r="K284" s="595">
        <v>109531.26</v>
      </c>
      <c r="L284" s="200">
        <v>23694</v>
      </c>
      <c r="M284" s="595">
        <v>22207</v>
      </c>
    </row>
    <row r="285" spans="1:13" x14ac:dyDescent="0.2">
      <c r="A285" s="196">
        <f>IF(D285=D283,A283+1,1)</f>
        <v>1</v>
      </c>
      <c r="B285" s="435" t="s">
        <v>420</v>
      </c>
      <c r="C285" s="435" t="s">
        <v>7435</v>
      </c>
      <c r="D285" s="196" t="s">
        <v>419</v>
      </c>
      <c r="E285" s="196" t="s">
        <v>1143</v>
      </c>
      <c r="F285" s="595">
        <v>0</v>
      </c>
      <c r="G285" s="595">
        <v>0</v>
      </c>
      <c r="H285" s="595">
        <v>0</v>
      </c>
      <c r="I285" s="595">
        <v>0</v>
      </c>
      <c r="J285" s="595">
        <v>0</v>
      </c>
      <c r="K285" s="595">
        <v>0</v>
      </c>
      <c r="L285" s="200">
        <v>0</v>
      </c>
      <c r="M285" s="595">
        <v>0</v>
      </c>
    </row>
    <row r="286" spans="1:13" x14ac:dyDescent="0.2">
      <c r="A286" s="196">
        <f t="shared" si="5"/>
        <v>2</v>
      </c>
      <c r="B286" s="435" t="s">
        <v>420</v>
      </c>
      <c r="C286" s="435" t="s">
        <v>7436</v>
      </c>
      <c r="D286" s="196" t="s">
        <v>419</v>
      </c>
      <c r="E286" s="196" t="s">
        <v>1144</v>
      </c>
      <c r="F286" s="595">
        <v>0</v>
      </c>
      <c r="G286" s="595">
        <v>0</v>
      </c>
      <c r="H286" s="595">
        <v>0</v>
      </c>
      <c r="I286" s="595">
        <v>0</v>
      </c>
      <c r="J286" s="595">
        <v>0</v>
      </c>
      <c r="K286" s="595">
        <v>0</v>
      </c>
      <c r="L286" s="200">
        <v>0</v>
      </c>
      <c r="M286" s="595">
        <v>0</v>
      </c>
    </row>
    <row r="287" spans="1:13" x14ac:dyDescent="0.2">
      <c r="A287" s="196">
        <f t="shared" si="5"/>
        <v>1</v>
      </c>
      <c r="B287" s="435" t="s">
        <v>3821</v>
      </c>
      <c r="C287" s="435" t="s">
        <v>7437</v>
      </c>
      <c r="D287" s="197" t="s">
        <v>3820</v>
      </c>
      <c r="F287" s="595" t="s">
        <v>913</v>
      </c>
      <c r="G287" s="595" t="s">
        <v>913</v>
      </c>
      <c r="H287" s="595" t="s">
        <v>913</v>
      </c>
      <c r="I287" s="595" t="s">
        <v>913</v>
      </c>
      <c r="J287" s="595" t="s">
        <v>913</v>
      </c>
      <c r="K287" s="595" t="s">
        <v>913</v>
      </c>
      <c r="L287" s="200" t="s">
        <v>913</v>
      </c>
      <c r="M287" s="595" t="s">
        <v>913</v>
      </c>
    </row>
    <row r="288" spans="1:13" x14ac:dyDescent="0.2">
      <c r="A288" s="196">
        <f t="shared" si="5"/>
        <v>1</v>
      </c>
      <c r="B288" s="435" t="s">
        <v>422</v>
      </c>
      <c r="C288" s="435" t="s">
        <v>7438</v>
      </c>
      <c r="D288" s="196" t="s">
        <v>421</v>
      </c>
      <c r="E288" s="196" t="s">
        <v>916</v>
      </c>
      <c r="F288" s="595">
        <v>184016</v>
      </c>
      <c r="G288" s="595">
        <v>189544</v>
      </c>
      <c r="H288" s="595">
        <v>193888</v>
      </c>
      <c r="I288" s="595">
        <v>197047</v>
      </c>
      <c r="J288" s="595">
        <v>197047</v>
      </c>
      <c r="K288" s="595">
        <v>197047</v>
      </c>
      <c r="L288" s="200">
        <v>250536</v>
      </c>
      <c r="M288" s="595">
        <v>250536</v>
      </c>
    </row>
    <row r="289" spans="1:13" x14ac:dyDescent="0.2">
      <c r="A289" s="196">
        <f t="shared" si="5"/>
        <v>1</v>
      </c>
      <c r="B289" s="435" t="s">
        <v>424</v>
      </c>
      <c r="C289" s="435" t="s">
        <v>7439</v>
      </c>
      <c r="D289" s="196" t="s">
        <v>423</v>
      </c>
      <c r="E289" s="196" t="s">
        <v>938</v>
      </c>
      <c r="F289" s="595">
        <v>582378</v>
      </c>
      <c r="G289" s="595">
        <v>599874</v>
      </c>
      <c r="H289" s="595">
        <v>613621</v>
      </c>
      <c r="I289" s="595">
        <v>623619</v>
      </c>
      <c r="J289" s="595">
        <v>623619</v>
      </c>
      <c r="K289" s="595">
        <v>623619</v>
      </c>
      <c r="L289" s="200">
        <v>636654</v>
      </c>
      <c r="M289" s="595">
        <v>636654</v>
      </c>
    </row>
    <row r="290" spans="1:13" x14ac:dyDescent="0.2">
      <c r="A290" s="196">
        <f t="shared" si="5"/>
        <v>1</v>
      </c>
      <c r="B290" s="435" t="s">
        <v>426</v>
      </c>
      <c r="C290" s="435" t="s">
        <v>7440</v>
      </c>
      <c r="D290" s="196" t="s">
        <v>425</v>
      </c>
      <c r="F290" s="595" t="s">
        <v>913</v>
      </c>
      <c r="G290" s="595" t="s">
        <v>913</v>
      </c>
      <c r="H290" s="595" t="s">
        <v>913</v>
      </c>
      <c r="I290" s="595" t="s">
        <v>913</v>
      </c>
      <c r="J290" s="595" t="s">
        <v>913</v>
      </c>
      <c r="K290" s="595" t="s">
        <v>913</v>
      </c>
      <c r="L290" s="200" t="s">
        <v>913</v>
      </c>
      <c r="M290" s="595" t="s">
        <v>913</v>
      </c>
    </row>
    <row r="291" spans="1:13" x14ac:dyDescent="0.2">
      <c r="A291" s="196">
        <f t="shared" si="5"/>
        <v>1</v>
      </c>
      <c r="B291" s="435" t="s">
        <v>428</v>
      </c>
      <c r="C291" s="435" t="s">
        <v>7441</v>
      </c>
      <c r="D291" s="196" t="s">
        <v>427</v>
      </c>
      <c r="E291" s="197" t="s">
        <v>4136</v>
      </c>
      <c r="F291" s="595">
        <v>0</v>
      </c>
      <c r="G291" s="595">
        <v>0</v>
      </c>
      <c r="H291" s="595">
        <v>0</v>
      </c>
      <c r="I291" s="595">
        <v>0</v>
      </c>
      <c r="J291" s="595">
        <v>0</v>
      </c>
      <c r="K291" s="595">
        <v>0</v>
      </c>
      <c r="L291" s="200">
        <v>1104705</v>
      </c>
      <c r="M291" s="595">
        <v>1104705</v>
      </c>
    </row>
    <row r="292" spans="1:13" x14ac:dyDescent="0.2">
      <c r="A292" s="196">
        <f t="shared" si="5"/>
        <v>1</v>
      </c>
      <c r="B292" s="435" t="s">
        <v>4125</v>
      </c>
      <c r="C292" s="435" t="s">
        <v>7442</v>
      </c>
      <c r="D292" s="197" t="s">
        <v>777</v>
      </c>
      <c r="F292" s="595"/>
      <c r="G292" s="595"/>
      <c r="H292" s="595"/>
      <c r="I292" s="595"/>
      <c r="J292" s="595"/>
      <c r="K292" s="595"/>
      <c r="L292" s="200" t="s">
        <v>913</v>
      </c>
      <c r="M292" s="595" t="s">
        <v>913</v>
      </c>
    </row>
    <row r="293" spans="1:13" x14ac:dyDescent="0.2">
      <c r="A293" s="196">
        <f t="shared" si="5"/>
        <v>1</v>
      </c>
      <c r="B293" s="435" t="s">
        <v>430</v>
      </c>
      <c r="C293" s="435" t="s">
        <v>7443</v>
      </c>
      <c r="D293" s="196" t="s">
        <v>429</v>
      </c>
      <c r="E293" s="196" t="s">
        <v>940</v>
      </c>
      <c r="F293" s="595">
        <v>14511</v>
      </c>
      <c r="G293" s="595">
        <v>14947</v>
      </c>
      <c r="H293" s="595">
        <v>15290</v>
      </c>
      <c r="I293" s="595">
        <v>15539</v>
      </c>
      <c r="J293" s="595">
        <v>15539</v>
      </c>
      <c r="K293" s="595">
        <v>15539</v>
      </c>
      <c r="L293" s="200">
        <v>17246</v>
      </c>
      <c r="M293" s="595">
        <v>17246</v>
      </c>
    </row>
    <row r="294" spans="1:13" x14ac:dyDescent="0.2">
      <c r="A294" s="196">
        <f t="shared" si="5"/>
        <v>2</v>
      </c>
      <c r="B294" s="435" t="s">
        <v>430</v>
      </c>
      <c r="C294" s="435" t="s">
        <v>7444</v>
      </c>
      <c r="D294" s="196" t="s">
        <v>429</v>
      </c>
      <c r="E294" s="196" t="s">
        <v>1145</v>
      </c>
      <c r="F294" s="595">
        <v>0</v>
      </c>
      <c r="G294" s="595">
        <v>0</v>
      </c>
      <c r="H294" s="595">
        <v>0</v>
      </c>
      <c r="I294" s="595">
        <v>0</v>
      </c>
      <c r="J294" s="595">
        <v>0</v>
      </c>
      <c r="K294" s="595">
        <v>0</v>
      </c>
      <c r="L294" s="200">
        <v>0</v>
      </c>
      <c r="M294" s="595">
        <v>0</v>
      </c>
    </row>
    <row r="295" spans="1:13" x14ac:dyDescent="0.2">
      <c r="A295" s="196">
        <f t="shared" si="5"/>
        <v>3</v>
      </c>
      <c r="B295" s="435" t="s">
        <v>430</v>
      </c>
      <c r="C295" s="435" t="s">
        <v>7445</v>
      </c>
      <c r="D295" s="196" t="s">
        <v>429</v>
      </c>
      <c r="E295" s="196" t="s">
        <v>1146</v>
      </c>
      <c r="F295" s="595">
        <v>0</v>
      </c>
      <c r="G295" s="595">
        <v>0</v>
      </c>
      <c r="H295" s="595">
        <v>0</v>
      </c>
      <c r="I295" s="595">
        <v>0</v>
      </c>
      <c r="J295" s="595">
        <v>0</v>
      </c>
      <c r="K295" s="595">
        <v>0</v>
      </c>
      <c r="L295" s="200">
        <v>0</v>
      </c>
      <c r="M295" s="595">
        <v>0</v>
      </c>
    </row>
    <row r="296" spans="1:13" x14ac:dyDescent="0.2">
      <c r="A296" s="196">
        <f t="shared" si="5"/>
        <v>4</v>
      </c>
      <c r="B296" s="435" t="s">
        <v>430</v>
      </c>
      <c r="C296" s="435" t="s">
        <v>7446</v>
      </c>
      <c r="D296" s="196" t="s">
        <v>429</v>
      </c>
      <c r="E296" s="196" t="s">
        <v>1147</v>
      </c>
      <c r="F296" s="595">
        <v>19858</v>
      </c>
      <c r="G296" s="595">
        <v>20455</v>
      </c>
      <c r="H296" s="595">
        <v>20924</v>
      </c>
      <c r="I296" s="595">
        <v>21265</v>
      </c>
      <c r="J296" s="595">
        <v>21265</v>
      </c>
      <c r="K296" s="595">
        <v>21265</v>
      </c>
      <c r="L296" s="200">
        <v>23364</v>
      </c>
      <c r="M296" s="595">
        <v>23364</v>
      </c>
    </row>
    <row r="297" spans="1:13" x14ac:dyDescent="0.2">
      <c r="A297" s="196">
        <f t="shared" si="5"/>
        <v>5</v>
      </c>
      <c r="B297" s="435" t="s">
        <v>430</v>
      </c>
      <c r="C297" s="435" t="s">
        <v>7447</v>
      </c>
      <c r="D297" s="196" t="s">
        <v>429</v>
      </c>
      <c r="E297" s="196" t="s">
        <v>7143</v>
      </c>
      <c r="F297" s="595"/>
      <c r="G297" s="595"/>
      <c r="H297" s="595"/>
      <c r="I297" s="595"/>
      <c r="J297" s="595"/>
      <c r="K297" s="595"/>
      <c r="L297" s="200"/>
      <c r="M297" s="595">
        <v>131069</v>
      </c>
    </row>
    <row r="298" spans="1:13" x14ac:dyDescent="0.2">
      <c r="A298" s="196">
        <f>IF(D298=D296,A296+1,1)</f>
        <v>1</v>
      </c>
      <c r="B298" s="435" t="s">
        <v>432</v>
      </c>
      <c r="C298" s="435" t="s">
        <v>7448</v>
      </c>
      <c r="D298" s="196" t="s">
        <v>431</v>
      </c>
      <c r="F298" s="595" t="s">
        <v>913</v>
      </c>
      <c r="G298" s="595" t="s">
        <v>913</v>
      </c>
      <c r="H298" s="595" t="s">
        <v>913</v>
      </c>
      <c r="I298" s="595" t="s">
        <v>913</v>
      </c>
      <c r="J298" s="595" t="s">
        <v>913</v>
      </c>
      <c r="K298" s="595" t="s">
        <v>913</v>
      </c>
      <c r="L298" s="200" t="s">
        <v>913</v>
      </c>
      <c r="M298" s="595" t="s">
        <v>913</v>
      </c>
    </row>
    <row r="299" spans="1:13" x14ac:dyDescent="0.2">
      <c r="A299" s="196">
        <f t="shared" si="5"/>
        <v>1</v>
      </c>
      <c r="B299" s="435" t="s">
        <v>434</v>
      </c>
      <c r="C299" s="435" t="s">
        <v>7449</v>
      </c>
      <c r="D299" s="196" t="s">
        <v>433</v>
      </c>
      <c r="E299" s="196" t="s">
        <v>941</v>
      </c>
      <c r="F299" s="595">
        <v>3980501</v>
      </c>
      <c r="G299" s="595">
        <v>4100087</v>
      </c>
      <c r="H299" s="595">
        <v>4194047</v>
      </c>
      <c r="I299" s="595">
        <v>4262382</v>
      </c>
      <c r="J299" s="595">
        <v>4262382</v>
      </c>
      <c r="K299" s="595">
        <v>4262382</v>
      </c>
      <c r="L299" s="200">
        <v>4564154</v>
      </c>
      <c r="M299" s="595">
        <v>4564154</v>
      </c>
    </row>
    <row r="300" spans="1:13" x14ac:dyDescent="0.2">
      <c r="A300" s="196">
        <f t="shared" si="5"/>
        <v>2</v>
      </c>
      <c r="B300" s="435" t="s">
        <v>434</v>
      </c>
      <c r="C300" s="435" t="s">
        <v>7450</v>
      </c>
      <c r="D300" s="196" t="s">
        <v>433</v>
      </c>
      <c r="E300" s="196" t="s">
        <v>942</v>
      </c>
      <c r="F300" s="595">
        <v>6955778</v>
      </c>
      <c r="G300" s="595">
        <v>7164750</v>
      </c>
      <c r="H300" s="595">
        <v>7328942</v>
      </c>
      <c r="I300" s="595">
        <v>7448354</v>
      </c>
      <c r="J300" s="595">
        <v>7448354</v>
      </c>
      <c r="K300" s="595">
        <v>7448354</v>
      </c>
      <c r="L300" s="200">
        <v>7757493</v>
      </c>
      <c r="M300" s="595">
        <v>7757493</v>
      </c>
    </row>
    <row r="301" spans="1:13" x14ac:dyDescent="0.2">
      <c r="A301" s="196">
        <f t="shared" si="5"/>
        <v>1</v>
      </c>
      <c r="B301" s="435" t="s">
        <v>436</v>
      </c>
      <c r="C301" s="435" t="s">
        <v>7451</v>
      </c>
      <c r="D301" s="196" t="s">
        <v>435</v>
      </c>
      <c r="F301" s="595" t="s">
        <v>913</v>
      </c>
      <c r="G301" s="595" t="s">
        <v>913</v>
      </c>
      <c r="H301" s="595" t="s">
        <v>913</v>
      </c>
      <c r="I301" s="595" t="s">
        <v>913</v>
      </c>
      <c r="J301" s="595" t="s">
        <v>913</v>
      </c>
      <c r="K301" s="595" t="s">
        <v>913</v>
      </c>
      <c r="L301" s="200" t="s">
        <v>913</v>
      </c>
      <c r="M301" s="595" t="s">
        <v>913</v>
      </c>
    </row>
    <row r="302" spans="1:13" x14ac:dyDescent="0.2">
      <c r="A302" s="196">
        <f t="shared" si="5"/>
        <v>1</v>
      </c>
      <c r="B302" s="435" t="s">
        <v>438</v>
      </c>
      <c r="C302" s="435" t="s">
        <v>7452</v>
      </c>
      <c r="D302" s="196" t="s">
        <v>437</v>
      </c>
      <c r="F302" s="595" t="s">
        <v>913</v>
      </c>
      <c r="G302" s="595" t="s">
        <v>913</v>
      </c>
      <c r="H302" s="595" t="s">
        <v>913</v>
      </c>
      <c r="I302" s="595" t="s">
        <v>913</v>
      </c>
      <c r="J302" s="595" t="s">
        <v>913</v>
      </c>
      <c r="K302" s="595" t="s">
        <v>913</v>
      </c>
      <c r="L302" s="200" t="s">
        <v>913</v>
      </c>
      <c r="M302" s="595" t="s">
        <v>913</v>
      </c>
    </row>
    <row r="303" spans="1:13" x14ac:dyDescent="0.2">
      <c r="A303" s="196">
        <f t="shared" si="5"/>
        <v>1</v>
      </c>
      <c r="B303" s="435" t="s">
        <v>440</v>
      </c>
      <c r="C303" s="435" t="s">
        <v>7453</v>
      </c>
      <c r="D303" s="196" t="s">
        <v>439</v>
      </c>
      <c r="F303" s="595" t="s">
        <v>913</v>
      </c>
      <c r="G303" s="595" t="s">
        <v>913</v>
      </c>
      <c r="H303" s="595" t="s">
        <v>913</v>
      </c>
      <c r="I303" s="595" t="s">
        <v>913</v>
      </c>
      <c r="J303" s="595" t="s">
        <v>913</v>
      </c>
      <c r="K303" s="595" t="s">
        <v>913</v>
      </c>
      <c r="L303" s="200" t="s">
        <v>913</v>
      </c>
      <c r="M303" s="595" t="s">
        <v>913</v>
      </c>
    </row>
    <row r="304" spans="1:13" x14ac:dyDescent="0.2">
      <c r="A304" s="196">
        <f t="shared" si="5"/>
        <v>1</v>
      </c>
      <c r="B304" s="435" t="s">
        <v>442</v>
      </c>
      <c r="C304" s="435" t="s">
        <v>7454</v>
      </c>
      <c r="D304" s="196" t="s">
        <v>441</v>
      </c>
      <c r="F304" s="595" t="s">
        <v>913</v>
      </c>
      <c r="G304" s="595" t="s">
        <v>913</v>
      </c>
      <c r="H304" s="595" t="s">
        <v>913</v>
      </c>
      <c r="I304" s="595" t="s">
        <v>913</v>
      </c>
      <c r="J304" s="595" t="s">
        <v>913</v>
      </c>
      <c r="K304" s="595" t="s">
        <v>913</v>
      </c>
      <c r="L304" s="200" t="s">
        <v>913</v>
      </c>
      <c r="M304" s="595" t="s">
        <v>913</v>
      </c>
    </row>
    <row r="305" spans="1:13" x14ac:dyDescent="0.2">
      <c r="A305" s="196">
        <f t="shared" si="5"/>
        <v>1</v>
      </c>
      <c r="B305" s="435" t="s">
        <v>444</v>
      </c>
      <c r="C305" s="435" t="s">
        <v>7455</v>
      </c>
      <c r="D305" s="196" t="s">
        <v>443</v>
      </c>
      <c r="F305" s="595" t="s">
        <v>913</v>
      </c>
      <c r="G305" s="595" t="s">
        <v>913</v>
      </c>
      <c r="H305" s="595" t="s">
        <v>913</v>
      </c>
      <c r="I305" s="595" t="s">
        <v>913</v>
      </c>
      <c r="J305" s="595" t="s">
        <v>913</v>
      </c>
      <c r="K305" s="595" t="s">
        <v>913</v>
      </c>
      <c r="L305" s="200" t="s">
        <v>913</v>
      </c>
      <c r="M305" s="595" t="s">
        <v>913</v>
      </c>
    </row>
    <row r="306" spans="1:13" x14ac:dyDescent="0.2">
      <c r="A306" s="196">
        <f t="shared" si="5"/>
        <v>1</v>
      </c>
      <c r="B306" s="435" t="s">
        <v>446</v>
      </c>
      <c r="C306" s="435" t="s">
        <v>7456</v>
      </c>
      <c r="D306" s="196" t="s">
        <v>445</v>
      </c>
      <c r="F306" s="595" t="s">
        <v>913</v>
      </c>
      <c r="G306" s="595" t="s">
        <v>913</v>
      </c>
      <c r="H306" s="595" t="s">
        <v>913</v>
      </c>
      <c r="I306" s="595" t="s">
        <v>913</v>
      </c>
      <c r="J306" s="595" t="s">
        <v>913</v>
      </c>
      <c r="K306" s="595" t="s">
        <v>913</v>
      </c>
      <c r="L306" s="200" t="s">
        <v>913</v>
      </c>
      <c r="M306" s="595" t="s">
        <v>913</v>
      </c>
    </row>
    <row r="307" spans="1:13" x14ac:dyDescent="0.2">
      <c r="A307" s="196">
        <f t="shared" si="5"/>
        <v>1</v>
      </c>
      <c r="B307" s="435" t="s">
        <v>448</v>
      </c>
      <c r="C307" s="435" t="s">
        <v>7457</v>
      </c>
      <c r="D307" s="196" t="s">
        <v>447</v>
      </c>
      <c r="E307" s="196" t="s">
        <v>1148</v>
      </c>
      <c r="F307" s="595">
        <v>528465</v>
      </c>
      <c r="G307" s="595">
        <v>544342</v>
      </c>
      <c r="H307" s="595">
        <v>556817</v>
      </c>
      <c r="I307" s="595">
        <v>565889</v>
      </c>
      <c r="J307" s="595">
        <v>565889</v>
      </c>
      <c r="K307" s="595">
        <v>565889</v>
      </c>
      <c r="L307" s="200">
        <v>550351</v>
      </c>
      <c r="M307" s="595">
        <v>550351</v>
      </c>
    </row>
    <row r="308" spans="1:13" x14ac:dyDescent="0.2">
      <c r="A308" s="196">
        <f t="shared" si="5"/>
        <v>2</v>
      </c>
      <c r="B308" s="435" t="s">
        <v>448</v>
      </c>
      <c r="C308" s="435" t="s">
        <v>7458</v>
      </c>
      <c r="D308" s="197" t="s">
        <v>447</v>
      </c>
      <c r="E308" s="197" t="s">
        <v>4137</v>
      </c>
      <c r="F308" s="595">
        <v>0</v>
      </c>
      <c r="G308" s="595">
        <v>0</v>
      </c>
      <c r="H308" s="595">
        <v>0</v>
      </c>
      <c r="I308" s="595">
        <v>0</v>
      </c>
      <c r="J308" s="595">
        <v>0</v>
      </c>
      <c r="K308" s="595">
        <v>0</v>
      </c>
      <c r="L308" s="200">
        <v>0</v>
      </c>
      <c r="M308" s="595">
        <v>0</v>
      </c>
    </row>
    <row r="309" spans="1:13" x14ac:dyDescent="0.2">
      <c r="A309" s="196">
        <f>IF(D309=D307,A307+1,1)</f>
        <v>1</v>
      </c>
      <c r="B309" s="435" t="s">
        <v>450</v>
      </c>
      <c r="C309" s="435" t="s">
        <v>7459</v>
      </c>
      <c r="D309" s="196" t="s">
        <v>449</v>
      </c>
      <c r="F309" s="595" t="s">
        <v>913</v>
      </c>
      <c r="G309" s="595" t="s">
        <v>913</v>
      </c>
      <c r="H309" s="595" t="s">
        <v>913</v>
      </c>
      <c r="I309" s="595" t="s">
        <v>913</v>
      </c>
      <c r="J309" s="595" t="s">
        <v>913</v>
      </c>
      <c r="K309" s="595" t="s">
        <v>913</v>
      </c>
      <c r="L309" s="200" t="s">
        <v>913</v>
      </c>
      <c r="M309" s="595" t="s">
        <v>913</v>
      </c>
    </row>
    <row r="310" spans="1:13" x14ac:dyDescent="0.2">
      <c r="A310" s="196">
        <f t="shared" si="5"/>
        <v>1</v>
      </c>
      <c r="B310" s="435" t="s">
        <v>452</v>
      </c>
      <c r="C310" s="435" t="s">
        <v>7460</v>
      </c>
      <c r="D310" s="196" t="s">
        <v>451</v>
      </c>
      <c r="F310" s="595" t="s">
        <v>913</v>
      </c>
      <c r="G310" s="595" t="s">
        <v>913</v>
      </c>
      <c r="H310" s="595" t="s">
        <v>913</v>
      </c>
      <c r="I310" s="595" t="s">
        <v>913</v>
      </c>
      <c r="J310" s="595" t="s">
        <v>913</v>
      </c>
      <c r="K310" s="595" t="s">
        <v>913</v>
      </c>
      <c r="L310" s="200" t="s">
        <v>913</v>
      </c>
      <c r="M310" s="595" t="s">
        <v>913</v>
      </c>
    </row>
    <row r="311" spans="1:13" x14ac:dyDescent="0.2">
      <c r="A311" s="196">
        <f t="shared" si="5"/>
        <v>1</v>
      </c>
      <c r="B311" s="435" t="s">
        <v>454</v>
      </c>
      <c r="C311" s="435" t="s">
        <v>7461</v>
      </c>
      <c r="D311" s="196" t="s">
        <v>453</v>
      </c>
      <c r="F311" s="595" t="s">
        <v>913</v>
      </c>
      <c r="G311" s="595" t="s">
        <v>913</v>
      </c>
      <c r="H311" s="595" t="s">
        <v>913</v>
      </c>
      <c r="I311" s="595" t="s">
        <v>913</v>
      </c>
      <c r="J311" s="595" t="s">
        <v>913</v>
      </c>
      <c r="K311" s="595" t="s">
        <v>913</v>
      </c>
      <c r="L311" s="200" t="s">
        <v>913</v>
      </c>
      <c r="M311" s="595" t="s">
        <v>913</v>
      </c>
    </row>
    <row r="312" spans="1:13" x14ac:dyDescent="0.2">
      <c r="A312" s="196">
        <f t="shared" si="5"/>
        <v>1</v>
      </c>
      <c r="B312" s="435" t="s">
        <v>456</v>
      </c>
      <c r="C312" s="435" t="s">
        <v>7462</v>
      </c>
      <c r="D312" s="196" t="s">
        <v>455</v>
      </c>
      <c r="F312" s="595" t="s">
        <v>913</v>
      </c>
      <c r="G312" s="595" t="s">
        <v>913</v>
      </c>
      <c r="H312" s="595" t="s">
        <v>913</v>
      </c>
      <c r="I312" s="595" t="s">
        <v>913</v>
      </c>
      <c r="J312" s="595" t="s">
        <v>913</v>
      </c>
      <c r="K312" s="595" t="s">
        <v>913</v>
      </c>
      <c r="L312" s="200" t="s">
        <v>913</v>
      </c>
      <c r="M312" s="595" t="s">
        <v>913</v>
      </c>
    </row>
    <row r="313" spans="1:13" x14ac:dyDescent="0.2">
      <c r="A313" s="196">
        <f t="shared" si="5"/>
        <v>1</v>
      </c>
      <c r="B313" s="435" t="s">
        <v>458</v>
      </c>
      <c r="C313" s="435" t="s">
        <v>7463</v>
      </c>
      <c r="D313" s="196" t="s">
        <v>457</v>
      </c>
      <c r="E313" s="196" t="s">
        <v>929</v>
      </c>
      <c r="F313" s="595">
        <v>0</v>
      </c>
      <c r="G313" s="595">
        <v>0</v>
      </c>
      <c r="H313" s="595">
        <v>0</v>
      </c>
      <c r="I313" s="595">
        <v>0</v>
      </c>
      <c r="J313" s="595">
        <v>0</v>
      </c>
      <c r="K313" s="595">
        <v>0</v>
      </c>
      <c r="L313" s="200">
        <v>0</v>
      </c>
      <c r="M313" s="595">
        <v>0</v>
      </c>
    </row>
    <row r="314" spans="1:13" x14ac:dyDescent="0.2">
      <c r="A314" s="196">
        <f t="shared" si="5"/>
        <v>2</v>
      </c>
      <c r="B314" s="435" t="s">
        <v>458</v>
      </c>
      <c r="C314" s="435" t="s">
        <v>7464</v>
      </c>
      <c r="D314" s="196" t="s">
        <v>457</v>
      </c>
      <c r="E314" s="197" t="s">
        <v>3831</v>
      </c>
      <c r="F314" s="595">
        <v>0</v>
      </c>
      <c r="G314" s="595">
        <v>0</v>
      </c>
      <c r="H314" s="595">
        <v>0</v>
      </c>
      <c r="I314" s="595">
        <v>0</v>
      </c>
      <c r="J314" s="595">
        <v>6927193</v>
      </c>
      <c r="K314" s="595">
        <v>6927193</v>
      </c>
      <c r="L314" s="200">
        <v>9178891</v>
      </c>
      <c r="M314" s="595">
        <v>9178891</v>
      </c>
    </row>
    <row r="315" spans="1:13" x14ac:dyDescent="0.2">
      <c r="A315" s="196">
        <f t="shared" si="5"/>
        <v>3</v>
      </c>
      <c r="B315" s="435" t="s">
        <v>458</v>
      </c>
      <c r="C315" s="435" t="s">
        <v>7465</v>
      </c>
      <c r="D315" s="196" t="s">
        <v>457</v>
      </c>
      <c r="E315" s="197" t="s">
        <v>4138</v>
      </c>
      <c r="F315" s="595">
        <v>0</v>
      </c>
      <c r="G315" s="595">
        <v>0</v>
      </c>
      <c r="H315" s="595">
        <v>0</v>
      </c>
      <c r="I315" s="595">
        <v>0</v>
      </c>
      <c r="J315" s="595">
        <v>0</v>
      </c>
      <c r="K315" s="595">
        <v>0</v>
      </c>
      <c r="L315" s="200">
        <v>0</v>
      </c>
      <c r="M315" s="595">
        <v>0</v>
      </c>
    </row>
    <row r="316" spans="1:13" x14ac:dyDescent="0.2">
      <c r="A316" s="196">
        <f>IF(D316=D314,A314+1,1)</f>
        <v>1</v>
      </c>
      <c r="B316" s="435" t="s">
        <v>460</v>
      </c>
      <c r="C316" s="435" t="s">
        <v>7466</v>
      </c>
      <c r="D316" s="196" t="s">
        <v>459</v>
      </c>
      <c r="F316" s="595" t="s">
        <v>913</v>
      </c>
      <c r="G316" s="595" t="s">
        <v>913</v>
      </c>
      <c r="H316" s="595" t="s">
        <v>913</v>
      </c>
      <c r="I316" s="595" t="s">
        <v>913</v>
      </c>
      <c r="J316" s="595" t="s">
        <v>913</v>
      </c>
      <c r="K316" s="595" t="s">
        <v>913</v>
      </c>
      <c r="L316" s="200" t="s">
        <v>913</v>
      </c>
      <c r="M316" s="595" t="s">
        <v>913</v>
      </c>
    </row>
    <row r="317" spans="1:13" x14ac:dyDescent="0.2">
      <c r="A317" s="196">
        <f t="shared" si="5"/>
        <v>1</v>
      </c>
      <c r="B317" s="435" t="s">
        <v>462</v>
      </c>
      <c r="C317" s="435" t="s">
        <v>7467</v>
      </c>
      <c r="D317" s="196" t="s">
        <v>461</v>
      </c>
      <c r="F317" s="595" t="s">
        <v>913</v>
      </c>
      <c r="G317" s="595" t="s">
        <v>913</v>
      </c>
      <c r="H317" s="595" t="s">
        <v>913</v>
      </c>
      <c r="I317" s="595" t="s">
        <v>913</v>
      </c>
      <c r="J317" s="595" t="s">
        <v>913</v>
      </c>
      <c r="K317" s="595" t="s">
        <v>913</v>
      </c>
      <c r="L317" s="200" t="s">
        <v>913</v>
      </c>
      <c r="M317" s="595" t="s">
        <v>913</v>
      </c>
    </row>
    <row r="318" spans="1:13" x14ac:dyDescent="0.2">
      <c r="A318" s="196">
        <f t="shared" si="5"/>
        <v>1</v>
      </c>
      <c r="B318" s="435" t="s">
        <v>464</v>
      </c>
      <c r="C318" s="435" t="s">
        <v>7468</v>
      </c>
      <c r="D318" s="196" t="s">
        <v>463</v>
      </c>
      <c r="E318" s="196" t="s">
        <v>926</v>
      </c>
      <c r="F318" s="595">
        <v>1840050</v>
      </c>
      <c r="G318" s="595">
        <v>1895330</v>
      </c>
      <c r="H318" s="595">
        <v>1938765</v>
      </c>
      <c r="I318" s="595">
        <v>1970354</v>
      </c>
      <c r="J318" s="595">
        <v>1970354</v>
      </c>
      <c r="K318" s="595">
        <v>1970354</v>
      </c>
      <c r="L318" s="200">
        <v>2168472</v>
      </c>
      <c r="M318" s="595">
        <v>2168472</v>
      </c>
    </row>
    <row r="319" spans="1:13" x14ac:dyDescent="0.2">
      <c r="A319" s="196">
        <f t="shared" si="5"/>
        <v>1</v>
      </c>
      <c r="B319" s="435" t="s">
        <v>466</v>
      </c>
      <c r="C319" s="435" t="s">
        <v>7469</v>
      </c>
      <c r="D319" s="196" t="s">
        <v>465</v>
      </c>
      <c r="F319" s="595" t="s">
        <v>913</v>
      </c>
      <c r="G319" s="595" t="s">
        <v>913</v>
      </c>
      <c r="H319" s="595" t="s">
        <v>913</v>
      </c>
      <c r="I319" s="595" t="s">
        <v>913</v>
      </c>
      <c r="J319" s="595" t="s">
        <v>913</v>
      </c>
      <c r="K319" s="595" t="s">
        <v>913</v>
      </c>
      <c r="L319" s="200" t="s">
        <v>913</v>
      </c>
      <c r="M319" s="595" t="s">
        <v>913</v>
      </c>
    </row>
    <row r="320" spans="1:13" x14ac:dyDescent="0.2">
      <c r="A320" s="196">
        <f t="shared" si="5"/>
        <v>1</v>
      </c>
      <c r="B320" s="435" t="s">
        <v>468</v>
      </c>
      <c r="C320" s="435" t="s">
        <v>7470</v>
      </c>
      <c r="D320" s="196" t="s">
        <v>467</v>
      </c>
      <c r="E320" s="196" t="s">
        <v>7133</v>
      </c>
      <c r="F320" s="595" t="s">
        <v>913</v>
      </c>
      <c r="G320" s="595" t="s">
        <v>913</v>
      </c>
      <c r="H320" s="595" t="s">
        <v>913</v>
      </c>
      <c r="I320" s="595" t="s">
        <v>913</v>
      </c>
      <c r="J320" s="595" t="s">
        <v>913</v>
      </c>
      <c r="K320" s="595" t="s">
        <v>913</v>
      </c>
      <c r="L320" s="200" t="s">
        <v>913</v>
      </c>
      <c r="M320" s="595">
        <v>0</v>
      </c>
    </row>
    <row r="321" spans="1:13" x14ac:dyDescent="0.2">
      <c r="A321" s="196">
        <f t="shared" si="5"/>
        <v>1</v>
      </c>
      <c r="B321" s="435" t="s">
        <v>470</v>
      </c>
      <c r="C321" s="435" t="s">
        <v>7471</v>
      </c>
      <c r="D321" s="196" t="s">
        <v>469</v>
      </c>
      <c r="F321" s="595" t="s">
        <v>913</v>
      </c>
      <c r="G321" s="595" t="s">
        <v>913</v>
      </c>
      <c r="H321" s="595" t="s">
        <v>913</v>
      </c>
      <c r="I321" s="595" t="s">
        <v>913</v>
      </c>
      <c r="J321" s="595" t="s">
        <v>913</v>
      </c>
      <c r="K321" s="595" t="s">
        <v>913</v>
      </c>
      <c r="L321" s="200" t="s">
        <v>913</v>
      </c>
      <c r="M321" s="595" t="s">
        <v>913</v>
      </c>
    </row>
    <row r="322" spans="1:13" x14ac:dyDescent="0.2">
      <c r="A322" s="196">
        <f t="shared" si="5"/>
        <v>1</v>
      </c>
      <c r="B322" s="435" t="s">
        <v>472</v>
      </c>
      <c r="C322" s="435" t="s">
        <v>7472</v>
      </c>
      <c r="D322" s="196" t="s">
        <v>471</v>
      </c>
      <c r="F322" s="595" t="s">
        <v>913</v>
      </c>
      <c r="G322" s="595" t="s">
        <v>913</v>
      </c>
      <c r="H322" s="595" t="s">
        <v>913</v>
      </c>
      <c r="I322" s="595" t="s">
        <v>913</v>
      </c>
      <c r="J322" s="595" t="s">
        <v>913</v>
      </c>
      <c r="K322" s="595" t="s">
        <v>913</v>
      </c>
      <c r="L322" s="200" t="s">
        <v>913</v>
      </c>
      <c r="M322" s="595" t="s">
        <v>913</v>
      </c>
    </row>
    <row r="323" spans="1:13" x14ac:dyDescent="0.2">
      <c r="A323" s="196">
        <f t="shared" si="5"/>
        <v>1</v>
      </c>
      <c r="B323" s="435" t="s">
        <v>474</v>
      </c>
      <c r="C323" s="435" t="s">
        <v>7473</v>
      </c>
      <c r="D323" s="196" t="s">
        <v>473</v>
      </c>
      <c r="F323" s="595" t="s">
        <v>913</v>
      </c>
      <c r="G323" s="595" t="s">
        <v>913</v>
      </c>
      <c r="H323" s="595" t="s">
        <v>913</v>
      </c>
      <c r="I323" s="595" t="s">
        <v>913</v>
      </c>
      <c r="J323" s="595" t="s">
        <v>913</v>
      </c>
      <c r="K323" s="595" t="s">
        <v>913</v>
      </c>
      <c r="L323" s="200" t="s">
        <v>913</v>
      </c>
      <c r="M323" s="595" t="s">
        <v>913</v>
      </c>
    </row>
    <row r="324" spans="1:13" x14ac:dyDescent="0.2">
      <c r="A324" s="196">
        <f t="shared" si="5"/>
        <v>1</v>
      </c>
      <c r="B324" s="435" t="s">
        <v>476</v>
      </c>
      <c r="C324" s="435" t="s">
        <v>7474</v>
      </c>
      <c r="D324" s="196" t="s">
        <v>475</v>
      </c>
      <c r="E324" s="196" t="s">
        <v>920</v>
      </c>
      <c r="F324" s="595">
        <v>321615</v>
      </c>
      <c r="G324" s="595">
        <v>331277</v>
      </c>
      <c r="H324" s="595">
        <v>338869</v>
      </c>
      <c r="I324" s="595">
        <v>344390</v>
      </c>
      <c r="J324" s="595">
        <v>344390</v>
      </c>
      <c r="K324" s="595">
        <v>344390</v>
      </c>
      <c r="L324" s="200">
        <v>414276</v>
      </c>
      <c r="M324" s="595">
        <v>414276</v>
      </c>
    </row>
    <row r="325" spans="1:13" x14ac:dyDescent="0.2">
      <c r="A325" s="196">
        <f t="shared" ref="A325:A387" si="6">IF(D325=D324,A324+1,1)</f>
        <v>1</v>
      </c>
      <c r="B325" s="435" t="s">
        <v>478</v>
      </c>
      <c r="C325" s="435" t="s">
        <v>7475</v>
      </c>
      <c r="D325" s="196" t="s">
        <v>477</v>
      </c>
      <c r="F325" s="595" t="s">
        <v>913</v>
      </c>
      <c r="G325" s="595" t="s">
        <v>913</v>
      </c>
      <c r="H325" s="595" t="s">
        <v>913</v>
      </c>
      <c r="I325" s="595" t="s">
        <v>913</v>
      </c>
      <c r="J325" s="595" t="s">
        <v>913</v>
      </c>
      <c r="K325" s="595" t="s">
        <v>913</v>
      </c>
      <c r="L325" s="200" t="s">
        <v>913</v>
      </c>
      <c r="M325" s="595" t="s">
        <v>913</v>
      </c>
    </row>
    <row r="326" spans="1:13" x14ac:dyDescent="0.2">
      <c r="A326" s="196">
        <f t="shared" si="6"/>
        <v>1</v>
      </c>
      <c r="B326" s="435" t="s">
        <v>480</v>
      </c>
      <c r="C326" s="435" t="s">
        <v>7476</v>
      </c>
      <c r="D326" s="196" t="s">
        <v>479</v>
      </c>
      <c r="E326" s="196" t="s">
        <v>1150</v>
      </c>
      <c r="F326" s="595">
        <v>602682</v>
      </c>
      <c r="G326" s="595">
        <v>620788</v>
      </c>
      <c r="H326" s="595">
        <v>635014</v>
      </c>
      <c r="I326" s="595">
        <v>645360</v>
      </c>
      <c r="J326" s="595">
        <v>645360</v>
      </c>
      <c r="K326" s="595">
        <v>645360</v>
      </c>
      <c r="L326" s="200">
        <v>795116</v>
      </c>
      <c r="M326" s="595">
        <v>795116</v>
      </c>
    </row>
    <row r="327" spans="1:13" x14ac:dyDescent="0.2">
      <c r="A327" s="196">
        <f t="shared" si="6"/>
        <v>1</v>
      </c>
      <c r="B327" s="435" t="s">
        <v>482</v>
      </c>
      <c r="C327" s="435" t="s">
        <v>7477</v>
      </c>
      <c r="D327" s="196" t="s">
        <v>481</v>
      </c>
      <c r="E327" s="197" t="s">
        <v>4136</v>
      </c>
      <c r="F327" s="595">
        <v>0</v>
      </c>
      <c r="G327" s="595">
        <v>0</v>
      </c>
      <c r="H327" s="595">
        <v>0</v>
      </c>
      <c r="I327" s="595">
        <v>0</v>
      </c>
      <c r="J327" s="595">
        <v>0</v>
      </c>
      <c r="K327" s="595">
        <v>0</v>
      </c>
      <c r="L327" s="200">
        <v>0</v>
      </c>
      <c r="M327" s="595">
        <v>0</v>
      </c>
    </row>
    <row r="328" spans="1:13" x14ac:dyDescent="0.2">
      <c r="A328" s="196">
        <f t="shared" si="6"/>
        <v>1</v>
      </c>
      <c r="B328" s="435" t="s">
        <v>484</v>
      </c>
      <c r="C328" s="435" t="s">
        <v>7478</v>
      </c>
      <c r="D328" s="196" t="s">
        <v>483</v>
      </c>
      <c r="F328" s="595" t="s">
        <v>913</v>
      </c>
      <c r="G328" s="595" t="s">
        <v>913</v>
      </c>
      <c r="H328" s="595" t="s">
        <v>913</v>
      </c>
      <c r="I328" s="595" t="s">
        <v>913</v>
      </c>
      <c r="J328" s="595" t="s">
        <v>913</v>
      </c>
      <c r="K328" s="595" t="s">
        <v>913</v>
      </c>
      <c r="L328" s="200" t="s">
        <v>913</v>
      </c>
      <c r="M328" s="595" t="s">
        <v>913</v>
      </c>
    </row>
    <row r="329" spans="1:13" x14ac:dyDescent="0.2">
      <c r="A329" s="196">
        <f t="shared" si="6"/>
        <v>1</v>
      </c>
      <c r="B329" s="435" t="s">
        <v>486</v>
      </c>
      <c r="C329" s="435" t="s">
        <v>7479</v>
      </c>
      <c r="D329" s="196" t="s">
        <v>485</v>
      </c>
      <c r="F329" s="595" t="s">
        <v>913</v>
      </c>
      <c r="G329" s="595" t="s">
        <v>913</v>
      </c>
      <c r="H329" s="595" t="s">
        <v>913</v>
      </c>
      <c r="I329" s="595" t="s">
        <v>913</v>
      </c>
      <c r="J329" s="595" t="s">
        <v>913</v>
      </c>
      <c r="K329" s="595" t="s">
        <v>913</v>
      </c>
      <c r="L329" s="200" t="s">
        <v>913</v>
      </c>
      <c r="M329" s="595" t="s">
        <v>913</v>
      </c>
    </row>
    <row r="330" spans="1:13" x14ac:dyDescent="0.2">
      <c r="A330" s="196">
        <f t="shared" si="6"/>
        <v>1</v>
      </c>
      <c r="B330" s="435" t="s">
        <v>488</v>
      </c>
      <c r="C330" s="435" t="s">
        <v>7480</v>
      </c>
      <c r="D330" s="196" t="s">
        <v>487</v>
      </c>
      <c r="E330" s="196" t="s">
        <v>7141</v>
      </c>
      <c r="F330" s="595" t="s">
        <v>913</v>
      </c>
      <c r="G330" s="595" t="s">
        <v>913</v>
      </c>
      <c r="H330" s="595" t="s">
        <v>913</v>
      </c>
      <c r="I330" s="595" t="s">
        <v>913</v>
      </c>
      <c r="J330" s="595" t="s">
        <v>913</v>
      </c>
      <c r="K330" s="595" t="s">
        <v>913</v>
      </c>
      <c r="L330" s="200" t="s">
        <v>913</v>
      </c>
      <c r="M330" s="595">
        <v>2280639.59375</v>
      </c>
    </row>
    <row r="331" spans="1:13" x14ac:dyDescent="0.2">
      <c r="A331" s="196">
        <f t="shared" si="6"/>
        <v>2</v>
      </c>
      <c r="B331" s="435" t="s">
        <v>488</v>
      </c>
      <c r="C331" s="435" t="s">
        <v>7481</v>
      </c>
      <c r="D331" s="196" t="s">
        <v>487</v>
      </c>
      <c r="E331" s="196" t="s">
        <v>7144</v>
      </c>
      <c r="F331" s="595"/>
      <c r="G331" s="595"/>
      <c r="H331" s="595"/>
      <c r="I331" s="595"/>
      <c r="J331" s="595"/>
      <c r="K331" s="595"/>
      <c r="L331" s="200"/>
      <c r="M331" s="595">
        <v>24916674.16015625</v>
      </c>
    </row>
    <row r="332" spans="1:13" x14ac:dyDescent="0.2">
      <c r="A332" s="196">
        <f t="shared" si="6"/>
        <v>3</v>
      </c>
      <c r="B332" s="435" t="s">
        <v>488</v>
      </c>
      <c r="C332" s="435" t="s">
        <v>7482</v>
      </c>
      <c r="D332" s="196" t="s">
        <v>487</v>
      </c>
      <c r="E332" s="196" t="s">
        <v>7145</v>
      </c>
      <c r="F332" s="595"/>
      <c r="G332" s="595"/>
      <c r="H332" s="595"/>
      <c r="I332" s="595"/>
      <c r="J332" s="595"/>
      <c r="K332" s="595"/>
      <c r="L332" s="200"/>
      <c r="M332" s="595">
        <v>4007364.609375</v>
      </c>
    </row>
    <row r="333" spans="1:13" x14ac:dyDescent="0.2">
      <c r="A333" s="196">
        <f>IF(D333=D330,A330+1,1)</f>
        <v>1</v>
      </c>
      <c r="B333" s="435" t="s">
        <v>490</v>
      </c>
      <c r="C333" s="435" t="s">
        <v>7483</v>
      </c>
      <c r="D333" s="196" t="s">
        <v>489</v>
      </c>
      <c r="E333" s="196" t="s">
        <v>7136</v>
      </c>
      <c r="F333" s="595" t="s">
        <v>913</v>
      </c>
      <c r="G333" s="595" t="s">
        <v>913</v>
      </c>
      <c r="H333" s="595" t="s">
        <v>913</v>
      </c>
      <c r="I333" s="595" t="s">
        <v>913</v>
      </c>
      <c r="J333" s="595" t="s">
        <v>913</v>
      </c>
      <c r="K333" s="595" t="s">
        <v>913</v>
      </c>
      <c r="L333" s="200" t="s">
        <v>913</v>
      </c>
      <c r="M333" s="595">
        <v>469633.7442578125</v>
      </c>
    </row>
    <row r="334" spans="1:13" x14ac:dyDescent="0.2">
      <c r="A334" s="196">
        <f t="shared" si="6"/>
        <v>1</v>
      </c>
      <c r="B334" s="435" t="s">
        <v>492</v>
      </c>
      <c r="C334" s="435" t="s">
        <v>7484</v>
      </c>
      <c r="D334" s="196" t="s">
        <v>491</v>
      </c>
      <c r="F334" s="595" t="s">
        <v>913</v>
      </c>
      <c r="G334" s="595" t="s">
        <v>913</v>
      </c>
      <c r="H334" s="595" t="s">
        <v>913</v>
      </c>
      <c r="I334" s="595" t="s">
        <v>913</v>
      </c>
      <c r="J334" s="595" t="s">
        <v>913</v>
      </c>
      <c r="K334" s="595" t="s">
        <v>913</v>
      </c>
      <c r="L334" s="200" t="s">
        <v>913</v>
      </c>
      <c r="M334" s="595" t="s">
        <v>913</v>
      </c>
    </row>
    <row r="335" spans="1:13" x14ac:dyDescent="0.2">
      <c r="A335" s="196">
        <f t="shared" si="6"/>
        <v>1</v>
      </c>
      <c r="B335" s="435" t="s">
        <v>494</v>
      </c>
      <c r="C335" s="435" t="s">
        <v>7485</v>
      </c>
      <c r="D335" s="196" t="s">
        <v>493</v>
      </c>
      <c r="F335" s="595" t="s">
        <v>913</v>
      </c>
      <c r="G335" s="595" t="s">
        <v>913</v>
      </c>
      <c r="H335" s="595" t="s">
        <v>913</v>
      </c>
      <c r="I335" s="595" t="s">
        <v>913</v>
      </c>
      <c r="J335" s="595" t="s">
        <v>913</v>
      </c>
      <c r="K335" s="595" t="s">
        <v>913</v>
      </c>
      <c r="L335" s="200" t="s">
        <v>913</v>
      </c>
      <c r="M335" s="595" t="s">
        <v>913</v>
      </c>
    </row>
    <row r="336" spans="1:13" x14ac:dyDescent="0.2">
      <c r="A336" s="196">
        <f t="shared" si="6"/>
        <v>1</v>
      </c>
      <c r="B336" s="435" t="s">
        <v>496</v>
      </c>
      <c r="C336" s="435" t="s">
        <v>7486</v>
      </c>
      <c r="D336" s="196" t="s">
        <v>495</v>
      </c>
      <c r="E336" s="196" t="s">
        <v>920</v>
      </c>
      <c r="F336" s="595">
        <v>1708539</v>
      </c>
      <c r="G336" s="595">
        <v>1759868</v>
      </c>
      <c r="H336" s="595">
        <v>1800198</v>
      </c>
      <c r="I336" s="595">
        <v>1829529</v>
      </c>
      <c r="J336" s="595">
        <v>1829529</v>
      </c>
      <c r="K336" s="595">
        <v>1829529</v>
      </c>
      <c r="L336" s="200">
        <v>2520547</v>
      </c>
      <c r="M336" s="595">
        <v>2520547</v>
      </c>
    </row>
    <row r="337" spans="1:13" x14ac:dyDescent="0.2">
      <c r="A337" s="196">
        <f t="shared" si="6"/>
        <v>2</v>
      </c>
      <c r="B337" s="435" t="s">
        <v>496</v>
      </c>
      <c r="C337" s="435" t="s">
        <v>7487</v>
      </c>
      <c r="D337" s="196" t="s">
        <v>495</v>
      </c>
      <c r="E337" s="196" t="s">
        <v>927</v>
      </c>
      <c r="F337" s="595">
        <v>1604725</v>
      </c>
      <c r="G337" s="595">
        <v>1652936</v>
      </c>
      <c r="H337" s="595">
        <v>1690816</v>
      </c>
      <c r="I337" s="595">
        <v>1718365</v>
      </c>
      <c r="J337" s="595">
        <v>1718365</v>
      </c>
      <c r="K337" s="595">
        <v>1718365</v>
      </c>
      <c r="L337" s="200">
        <v>1665601</v>
      </c>
      <c r="M337" s="595">
        <v>1665601</v>
      </c>
    </row>
    <row r="338" spans="1:13" x14ac:dyDescent="0.2">
      <c r="A338" s="196">
        <f t="shared" si="6"/>
        <v>3</v>
      </c>
      <c r="B338" s="435" t="s">
        <v>496</v>
      </c>
      <c r="C338" s="435" t="s">
        <v>7488</v>
      </c>
      <c r="D338" s="196" t="s">
        <v>495</v>
      </c>
      <c r="E338" s="196" t="s">
        <v>7146</v>
      </c>
      <c r="F338" s="595"/>
      <c r="G338" s="595"/>
      <c r="H338" s="595"/>
      <c r="I338" s="595"/>
      <c r="J338" s="595"/>
      <c r="K338" s="595"/>
      <c r="L338" s="200"/>
      <c r="M338" s="595">
        <v>3498088.0625</v>
      </c>
    </row>
    <row r="339" spans="1:13" x14ac:dyDescent="0.2">
      <c r="A339" s="196">
        <f>IF(D339=D337,A337+1,1)</f>
        <v>1</v>
      </c>
      <c r="B339" s="435" t="s">
        <v>497</v>
      </c>
      <c r="C339" s="435" t="s">
        <v>7489</v>
      </c>
      <c r="D339" s="196" t="s">
        <v>4139</v>
      </c>
      <c r="F339" s="595" t="s">
        <v>913</v>
      </c>
      <c r="G339" s="595" t="s">
        <v>913</v>
      </c>
      <c r="H339" s="595" t="s">
        <v>913</v>
      </c>
      <c r="I339" s="595" t="s">
        <v>913</v>
      </c>
      <c r="J339" s="595" t="s">
        <v>913</v>
      </c>
      <c r="K339" s="595" t="s">
        <v>913</v>
      </c>
      <c r="L339" s="200" t="s">
        <v>913</v>
      </c>
      <c r="M339" s="595" t="s">
        <v>913</v>
      </c>
    </row>
    <row r="340" spans="1:13" x14ac:dyDescent="0.2">
      <c r="A340" s="196">
        <f t="shared" si="6"/>
        <v>1</v>
      </c>
      <c r="B340" s="435" t="s">
        <v>499</v>
      </c>
      <c r="C340" s="435" t="s">
        <v>7490</v>
      </c>
      <c r="D340" s="196" t="s">
        <v>498</v>
      </c>
      <c r="F340" s="595" t="s">
        <v>913</v>
      </c>
      <c r="G340" s="595" t="s">
        <v>913</v>
      </c>
      <c r="H340" s="595" t="s">
        <v>913</v>
      </c>
      <c r="I340" s="595" t="s">
        <v>913</v>
      </c>
      <c r="J340" s="595" t="s">
        <v>913</v>
      </c>
      <c r="K340" s="595" t="s">
        <v>913</v>
      </c>
      <c r="L340" s="200" t="s">
        <v>913</v>
      </c>
      <c r="M340" s="595" t="s">
        <v>913</v>
      </c>
    </row>
    <row r="341" spans="1:13" x14ac:dyDescent="0.2">
      <c r="A341" s="196">
        <f t="shared" si="6"/>
        <v>1</v>
      </c>
      <c r="B341" s="435" t="s">
        <v>501</v>
      </c>
      <c r="C341" s="435" t="s">
        <v>7491</v>
      </c>
      <c r="D341" s="196" t="s">
        <v>500</v>
      </c>
      <c r="F341" s="595" t="s">
        <v>913</v>
      </c>
      <c r="G341" s="595" t="s">
        <v>913</v>
      </c>
      <c r="H341" s="595" t="s">
        <v>913</v>
      </c>
      <c r="I341" s="595" t="s">
        <v>913</v>
      </c>
      <c r="J341" s="595" t="s">
        <v>913</v>
      </c>
      <c r="K341" s="595" t="s">
        <v>913</v>
      </c>
      <c r="L341" s="200" t="s">
        <v>913</v>
      </c>
      <c r="M341" s="595" t="s">
        <v>913</v>
      </c>
    </row>
    <row r="342" spans="1:13" x14ac:dyDescent="0.2">
      <c r="A342" s="196">
        <f t="shared" si="6"/>
        <v>1</v>
      </c>
      <c r="B342" s="435" t="s">
        <v>503</v>
      </c>
      <c r="C342" s="435" t="s">
        <v>7492</v>
      </c>
      <c r="D342" s="196" t="s">
        <v>502</v>
      </c>
      <c r="E342" s="196" t="s">
        <v>7132</v>
      </c>
      <c r="F342" s="595" t="s">
        <v>913</v>
      </c>
      <c r="G342" s="595" t="s">
        <v>913</v>
      </c>
      <c r="H342" s="595" t="s">
        <v>913</v>
      </c>
      <c r="I342" s="595" t="s">
        <v>913</v>
      </c>
      <c r="J342" s="595" t="s">
        <v>913</v>
      </c>
      <c r="K342" s="595" t="s">
        <v>913</v>
      </c>
      <c r="L342" s="200" t="s">
        <v>913</v>
      </c>
      <c r="M342" s="595">
        <v>267152.23828125</v>
      </c>
    </row>
    <row r="343" spans="1:13" x14ac:dyDescent="0.2">
      <c r="A343" s="196">
        <f t="shared" si="6"/>
        <v>1</v>
      </c>
      <c r="B343" s="435" t="s">
        <v>4126</v>
      </c>
      <c r="C343" s="435" t="s">
        <v>7493</v>
      </c>
      <c r="D343" s="197" t="s">
        <v>707</v>
      </c>
      <c r="E343" s="196" t="s">
        <v>1151</v>
      </c>
      <c r="F343" s="595">
        <v>20741</v>
      </c>
      <c r="G343" s="595">
        <v>21364</v>
      </c>
      <c r="H343" s="595">
        <v>21854</v>
      </c>
      <c r="I343" s="595">
        <v>22210</v>
      </c>
      <c r="J343" s="595">
        <v>22210</v>
      </c>
      <c r="K343" s="595">
        <v>22210</v>
      </c>
      <c r="L343" s="200">
        <v>26880</v>
      </c>
      <c r="M343" s="595">
        <v>26880</v>
      </c>
    </row>
    <row r="344" spans="1:13" x14ac:dyDescent="0.2">
      <c r="A344" s="196">
        <f t="shared" si="6"/>
        <v>1</v>
      </c>
      <c r="B344" s="435" t="s">
        <v>505</v>
      </c>
      <c r="C344" s="435" t="s">
        <v>7494</v>
      </c>
      <c r="D344" s="196" t="s">
        <v>504</v>
      </c>
      <c r="E344" s="196" t="s">
        <v>977</v>
      </c>
      <c r="F344" s="595">
        <v>0</v>
      </c>
      <c r="G344" s="595">
        <v>0</v>
      </c>
      <c r="H344" s="595">
        <v>0</v>
      </c>
      <c r="I344" s="595">
        <v>0</v>
      </c>
      <c r="J344" s="595">
        <v>0</v>
      </c>
      <c r="K344" s="595">
        <v>0</v>
      </c>
      <c r="L344" s="200">
        <v>0</v>
      </c>
      <c r="M344" s="595">
        <v>0</v>
      </c>
    </row>
    <row r="345" spans="1:13" x14ac:dyDescent="0.2">
      <c r="A345" s="196">
        <f t="shared" si="6"/>
        <v>2</v>
      </c>
      <c r="B345" s="435" t="s">
        <v>505</v>
      </c>
      <c r="C345" s="435" t="s">
        <v>7495</v>
      </c>
      <c r="D345" s="196" t="s">
        <v>504</v>
      </c>
      <c r="E345" s="196" t="s">
        <v>978</v>
      </c>
      <c r="F345" s="595">
        <v>0</v>
      </c>
      <c r="G345" s="595">
        <v>0</v>
      </c>
      <c r="H345" s="595">
        <v>0</v>
      </c>
      <c r="I345" s="595">
        <v>0</v>
      </c>
      <c r="J345" s="595">
        <v>0</v>
      </c>
      <c r="K345" s="595">
        <v>0</v>
      </c>
      <c r="L345" s="200">
        <v>0</v>
      </c>
      <c r="M345" s="595">
        <v>0</v>
      </c>
    </row>
    <row r="346" spans="1:13" x14ac:dyDescent="0.2">
      <c r="A346" s="196">
        <f t="shared" si="6"/>
        <v>3</v>
      </c>
      <c r="B346" s="435" t="s">
        <v>505</v>
      </c>
      <c r="C346" s="435" t="s">
        <v>7496</v>
      </c>
      <c r="D346" s="196" t="s">
        <v>504</v>
      </c>
      <c r="E346" s="196" t="s">
        <v>979</v>
      </c>
      <c r="F346" s="595">
        <v>0</v>
      </c>
      <c r="G346" s="595">
        <v>0</v>
      </c>
      <c r="H346" s="595">
        <v>0</v>
      </c>
      <c r="I346" s="595">
        <v>0</v>
      </c>
      <c r="J346" s="595">
        <v>0</v>
      </c>
      <c r="K346" s="595">
        <v>0</v>
      </c>
      <c r="L346" s="200">
        <v>0</v>
      </c>
      <c r="M346" s="595">
        <v>0</v>
      </c>
    </row>
    <row r="347" spans="1:13" x14ac:dyDescent="0.2">
      <c r="A347" s="196">
        <f t="shared" si="6"/>
        <v>1</v>
      </c>
      <c r="B347" s="435" t="s">
        <v>507</v>
      </c>
      <c r="C347" s="435" t="s">
        <v>7497</v>
      </c>
      <c r="D347" s="196" t="s">
        <v>506</v>
      </c>
      <c r="E347" s="197" t="s">
        <v>4136</v>
      </c>
      <c r="F347" s="595">
        <v>0</v>
      </c>
      <c r="G347" s="595">
        <v>0</v>
      </c>
      <c r="H347" s="595">
        <v>0</v>
      </c>
      <c r="I347" s="595">
        <v>0</v>
      </c>
      <c r="J347" s="595">
        <v>0</v>
      </c>
      <c r="K347" s="595">
        <v>21457</v>
      </c>
      <c r="L347" s="200">
        <v>22330</v>
      </c>
      <c r="M347" s="595">
        <v>22330</v>
      </c>
    </row>
    <row r="348" spans="1:13" x14ac:dyDescent="0.2">
      <c r="A348" s="196">
        <f t="shared" si="6"/>
        <v>1</v>
      </c>
      <c r="B348" s="435" t="s">
        <v>509</v>
      </c>
      <c r="C348" s="435" t="s">
        <v>7498</v>
      </c>
      <c r="D348" s="196" t="s">
        <v>508</v>
      </c>
      <c r="E348" s="196" t="s">
        <v>916</v>
      </c>
      <c r="F348" s="595">
        <v>693418</v>
      </c>
      <c r="G348" s="595">
        <v>714250</v>
      </c>
      <c r="H348" s="595">
        <v>730618</v>
      </c>
      <c r="I348" s="595">
        <v>742522</v>
      </c>
      <c r="J348" s="595">
        <v>742522</v>
      </c>
      <c r="K348" s="595">
        <v>742522</v>
      </c>
      <c r="L348" s="200">
        <v>887637</v>
      </c>
      <c r="M348" s="595">
        <v>887637</v>
      </c>
    </row>
    <row r="349" spans="1:13" x14ac:dyDescent="0.2">
      <c r="A349" s="196">
        <f t="shared" si="6"/>
        <v>1</v>
      </c>
      <c r="B349" s="435" t="s">
        <v>511</v>
      </c>
      <c r="C349" s="435" t="s">
        <v>7499</v>
      </c>
      <c r="D349" s="196" t="s">
        <v>510</v>
      </c>
      <c r="E349" s="197" t="s">
        <v>4137</v>
      </c>
      <c r="F349" s="595">
        <v>0</v>
      </c>
      <c r="G349" s="595">
        <v>0</v>
      </c>
      <c r="H349" s="595">
        <v>0</v>
      </c>
      <c r="I349" s="595">
        <v>0</v>
      </c>
      <c r="J349" s="595">
        <v>0</v>
      </c>
      <c r="K349" s="595">
        <v>0</v>
      </c>
      <c r="L349" s="200">
        <v>0</v>
      </c>
      <c r="M349" s="595">
        <v>0</v>
      </c>
    </row>
    <row r="350" spans="1:13" x14ac:dyDescent="0.2">
      <c r="A350" s="196">
        <f t="shared" si="6"/>
        <v>1</v>
      </c>
      <c r="B350" s="435" t="s">
        <v>513</v>
      </c>
      <c r="C350" s="435" t="s">
        <v>7500</v>
      </c>
      <c r="D350" s="196" t="s">
        <v>512</v>
      </c>
      <c r="F350" s="595" t="s">
        <v>913</v>
      </c>
      <c r="G350" s="595" t="s">
        <v>913</v>
      </c>
      <c r="H350" s="595" t="s">
        <v>913</v>
      </c>
      <c r="I350" s="595" t="s">
        <v>913</v>
      </c>
      <c r="J350" s="595" t="s">
        <v>913</v>
      </c>
      <c r="K350" s="595" t="s">
        <v>913</v>
      </c>
      <c r="L350" s="200" t="s">
        <v>913</v>
      </c>
      <c r="M350" s="595" t="s">
        <v>913</v>
      </c>
    </row>
    <row r="351" spans="1:13" x14ac:dyDescent="0.2">
      <c r="A351" s="196">
        <f t="shared" si="6"/>
        <v>1</v>
      </c>
      <c r="B351" s="435" t="s">
        <v>515</v>
      </c>
      <c r="C351" s="435" t="s">
        <v>7501</v>
      </c>
      <c r="D351" s="196" t="s">
        <v>514</v>
      </c>
      <c r="F351" s="595" t="s">
        <v>913</v>
      </c>
      <c r="G351" s="595" t="s">
        <v>913</v>
      </c>
      <c r="H351" s="595" t="s">
        <v>913</v>
      </c>
      <c r="I351" s="595" t="s">
        <v>913</v>
      </c>
      <c r="J351" s="595" t="s">
        <v>913</v>
      </c>
      <c r="K351" s="595" t="s">
        <v>913</v>
      </c>
      <c r="L351" s="200" t="s">
        <v>913</v>
      </c>
      <c r="M351" s="595" t="s">
        <v>913</v>
      </c>
    </row>
    <row r="352" spans="1:13" x14ac:dyDescent="0.2">
      <c r="A352" s="196">
        <f t="shared" si="6"/>
        <v>1</v>
      </c>
      <c r="B352" s="435" t="s">
        <v>517</v>
      </c>
      <c r="C352" s="435" t="s">
        <v>7502</v>
      </c>
      <c r="D352" s="196" t="s">
        <v>516</v>
      </c>
      <c r="E352" s="196" t="s">
        <v>1152</v>
      </c>
      <c r="F352" s="595">
        <v>197644</v>
      </c>
      <c r="G352" s="595">
        <v>203582</v>
      </c>
      <c r="H352" s="595">
        <v>208247</v>
      </c>
      <c r="I352" s="595">
        <v>211640</v>
      </c>
      <c r="J352" s="595">
        <v>211640</v>
      </c>
      <c r="K352" s="595">
        <v>211640</v>
      </c>
      <c r="L352" s="200">
        <v>202967</v>
      </c>
      <c r="M352" s="595">
        <v>202967</v>
      </c>
    </row>
    <row r="353" spans="1:13" x14ac:dyDescent="0.2">
      <c r="A353" s="196">
        <f t="shared" si="6"/>
        <v>1</v>
      </c>
      <c r="B353" s="435" t="s">
        <v>519</v>
      </c>
      <c r="C353" s="435" t="s">
        <v>7503</v>
      </c>
      <c r="D353" s="196" t="s">
        <v>518</v>
      </c>
      <c r="E353" s="196" t="s">
        <v>1153</v>
      </c>
      <c r="F353" s="595">
        <v>0</v>
      </c>
      <c r="G353" s="595">
        <v>0</v>
      </c>
      <c r="H353" s="595">
        <v>0</v>
      </c>
      <c r="I353" s="595">
        <v>0</v>
      </c>
      <c r="J353" s="595">
        <v>0</v>
      </c>
      <c r="K353" s="595">
        <v>0</v>
      </c>
      <c r="L353" s="200">
        <v>0</v>
      </c>
      <c r="M353" s="595">
        <v>0</v>
      </c>
    </row>
    <row r="354" spans="1:13" x14ac:dyDescent="0.2">
      <c r="A354" s="196">
        <f t="shared" si="6"/>
        <v>2</v>
      </c>
      <c r="B354" s="435" t="s">
        <v>519</v>
      </c>
      <c r="C354" s="435" t="s">
        <v>7504</v>
      </c>
      <c r="D354" s="196" t="s">
        <v>518</v>
      </c>
      <c r="E354" s="196" t="s">
        <v>1154</v>
      </c>
      <c r="F354" s="595">
        <v>43554</v>
      </c>
      <c r="G354" s="595">
        <v>44862</v>
      </c>
      <c r="H354" s="595">
        <v>45890</v>
      </c>
      <c r="I354" s="595">
        <v>46638</v>
      </c>
      <c r="J354" s="595">
        <v>46638</v>
      </c>
      <c r="K354" s="595">
        <v>46638</v>
      </c>
      <c r="L354" s="200">
        <v>57913</v>
      </c>
      <c r="M354" s="595">
        <v>57913</v>
      </c>
    </row>
    <row r="355" spans="1:13" x14ac:dyDescent="0.2">
      <c r="A355" s="196">
        <f t="shared" si="6"/>
        <v>3</v>
      </c>
      <c r="B355" s="435" t="s">
        <v>519</v>
      </c>
      <c r="C355" s="435" t="s">
        <v>7505</v>
      </c>
      <c r="D355" s="196" t="s">
        <v>518</v>
      </c>
      <c r="E355" s="196" t="s">
        <v>1155</v>
      </c>
      <c r="F355" s="595">
        <v>0</v>
      </c>
      <c r="G355" s="595">
        <v>0</v>
      </c>
      <c r="H355" s="595">
        <v>0</v>
      </c>
      <c r="I355" s="595">
        <v>0</v>
      </c>
      <c r="J355" s="595">
        <v>0</v>
      </c>
      <c r="K355" s="595">
        <v>0</v>
      </c>
      <c r="L355" s="200">
        <v>0</v>
      </c>
      <c r="M355" s="595">
        <v>0</v>
      </c>
    </row>
    <row r="356" spans="1:13" x14ac:dyDescent="0.2">
      <c r="A356" s="196">
        <f t="shared" si="6"/>
        <v>4</v>
      </c>
      <c r="B356" s="435" t="s">
        <v>519</v>
      </c>
      <c r="C356" s="435" t="s">
        <v>7506</v>
      </c>
      <c r="D356" s="196" t="s">
        <v>518</v>
      </c>
      <c r="E356" s="196" t="s">
        <v>1156</v>
      </c>
      <c r="F356" s="595">
        <v>139361</v>
      </c>
      <c r="G356" s="595">
        <v>143548</v>
      </c>
      <c r="H356" s="595">
        <v>146838</v>
      </c>
      <c r="I356" s="595">
        <v>149230</v>
      </c>
      <c r="J356" s="595">
        <v>149230</v>
      </c>
      <c r="K356" s="595">
        <v>149230</v>
      </c>
      <c r="L356" s="200">
        <v>189841</v>
      </c>
      <c r="M356" s="595">
        <v>189841</v>
      </c>
    </row>
    <row r="357" spans="1:13" x14ac:dyDescent="0.2">
      <c r="A357" s="196">
        <f t="shared" si="6"/>
        <v>1</v>
      </c>
      <c r="B357" s="435" t="s">
        <v>521</v>
      </c>
      <c r="C357" s="435" t="s">
        <v>7507</v>
      </c>
      <c r="D357" s="196" t="s">
        <v>520</v>
      </c>
      <c r="E357" s="196" t="s">
        <v>926</v>
      </c>
      <c r="F357" s="595">
        <v>0</v>
      </c>
      <c r="G357" s="595">
        <v>0</v>
      </c>
      <c r="H357" s="595">
        <v>0</v>
      </c>
      <c r="I357" s="595">
        <v>0</v>
      </c>
      <c r="J357" s="595">
        <v>0</v>
      </c>
      <c r="K357" s="595">
        <v>0</v>
      </c>
      <c r="L357" s="200">
        <v>0</v>
      </c>
      <c r="M357" s="595">
        <v>0</v>
      </c>
    </row>
    <row r="358" spans="1:13" x14ac:dyDescent="0.2">
      <c r="A358" s="196">
        <f t="shared" si="6"/>
        <v>1</v>
      </c>
      <c r="B358" s="435" t="s">
        <v>523</v>
      </c>
      <c r="C358" s="435" t="s">
        <v>7508</v>
      </c>
      <c r="D358" s="196" t="s">
        <v>522</v>
      </c>
      <c r="E358" s="196" t="s">
        <v>943</v>
      </c>
      <c r="F358" s="595">
        <v>0</v>
      </c>
      <c r="G358" s="595">
        <v>0</v>
      </c>
      <c r="H358" s="595">
        <v>0</v>
      </c>
      <c r="I358" s="595">
        <v>0</v>
      </c>
      <c r="J358" s="595">
        <v>0</v>
      </c>
      <c r="K358" s="595">
        <v>0</v>
      </c>
      <c r="L358" s="200">
        <v>0</v>
      </c>
      <c r="M358" s="595">
        <v>0</v>
      </c>
    </row>
    <row r="359" spans="1:13" x14ac:dyDescent="0.2">
      <c r="A359" s="196">
        <f t="shared" si="6"/>
        <v>1</v>
      </c>
      <c r="B359" s="435" t="s">
        <v>525</v>
      </c>
      <c r="C359" s="435" t="s">
        <v>7509</v>
      </c>
      <c r="D359" s="196" t="s">
        <v>524</v>
      </c>
      <c r="E359" s="196" t="s">
        <v>1157</v>
      </c>
      <c r="F359" s="595">
        <v>0</v>
      </c>
      <c r="G359" s="595">
        <v>0</v>
      </c>
      <c r="H359" s="595">
        <v>0</v>
      </c>
      <c r="I359" s="595">
        <v>0</v>
      </c>
      <c r="J359" s="595">
        <v>0</v>
      </c>
      <c r="K359" s="595">
        <v>0</v>
      </c>
      <c r="L359" s="200">
        <v>0</v>
      </c>
      <c r="M359" s="595">
        <v>0</v>
      </c>
    </row>
    <row r="360" spans="1:13" x14ac:dyDescent="0.2">
      <c r="A360" s="196">
        <f t="shared" si="6"/>
        <v>2</v>
      </c>
      <c r="B360" s="435" t="s">
        <v>525</v>
      </c>
      <c r="C360" s="435" t="s">
        <v>7510</v>
      </c>
      <c r="D360" s="196" t="s">
        <v>524</v>
      </c>
      <c r="E360" s="196" t="s">
        <v>1158</v>
      </c>
      <c r="F360" s="595">
        <v>0</v>
      </c>
      <c r="G360" s="595">
        <v>0</v>
      </c>
      <c r="H360" s="595">
        <v>0</v>
      </c>
      <c r="I360" s="595">
        <v>0</v>
      </c>
      <c r="J360" s="595">
        <v>0</v>
      </c>
      <c r="K360" s="595">
        <v>0</v>
      </c>
      <c r="L360" s="200">
        <v>0</v>
      </c>
      <c r="M360" s="595">
        <v>0</v>
      </c>
    </row>
    <row r="361" spans="1:13" x14ac:dyDescent="0.2">
      <c r="A361" s="196">
        <f t="shared" si="6"/>
        <v>3</v>
      </c>
      <c r="B361" s="435" t="s">
        <v>525</v>
      </c>
      <c r="C361" s="435" t="s">
        <v>7511</v>
      </c>
      <c r="D361" s="196" t="s">
        <v>524</v>
      </c>
      <c r="E361" s="196" t="s">
        <v>7147</v>
      </c>
      <c r="F361" s="595"/>
      <c r="G361" s="595"/>
      <c r="H361" s="595"/>
      <c r="I361" s="595"/>
      <c r="J361" s="595"/>
      <c r="K361" s="595"/>
      <c r="L361" s="200"/>
      <c r="M361" s="595">
        <v>0</v>
      </c>
    </row>
    <row r="362" spans="1:13" x14ac:dyDescent="0.2">
      <c r="A362" s="196">
        <f>IF(D362=D360,A360+1,1)</f>
        <v>1</v>
      </c>
      <c r="B362" s="435" t="s">
        <v>527</v>
      </c>
      <c r="C362" s="435" t="s">
        <v>7512</v>
      </c>
      <c r="D362" s="196" t="s">
        <v>526</v>
      </c>
      <c r="E362" s="197" t="s">
        <v>4132</v>
      </c>
      <c r="F362" s="595">
        <v>0</v>
      </c>
      <c r="G362" s="595">
        <v>0</v>
      </c>
      <c r="H362" s="595">
        <v>0</v>
      </c>
      <c r="I362" s="595">
        <v>0</v>
      </c>
      <c r="J362" s="595">
        <v>0</v>
      </c>
      <c r="K362" s="595">
        <v>542114</v>
      </c>
      <c r="L362" s="200">
        <v>770158</v>
      </c>
      <c r="M362" s="595">
        <v>770158</v>
      </c>
    </row>
    <row r="363" spans="1:13" x14ac:dyDescent="0.2">
      <c r="A363" s="196">
        <f t="shared" si="6"/>
        <v>1</v>
      </c>
      <c r="B363" s="435" t="s">
        <v>529</v>
      </c>
      <c r="C363" s="435" t="s">
        <v>7513</v>
      </c>
      <c r="D363" s="196" t="s">
        <v>528</v>
      </c>
      <c r="F363" s="595" t="s">
        <v>913</v>
      </c>
      <c r="G363" s="595" t="s">
        <v>913</v>
      </c>
      <c r="H363" s="595" t="s">
        <v>913</v>
      </c>
      <c r="I363" s="595" t="s">
        <v>913</v>
      </c>
      <c r="J363" s="595" t="s">
        <v>913</v>
      </c>
      <c r="K363" s="595" t="s">
        <v>913</v>
      </c>
      <c r="L363" s="200" t="s">
        <v>913</v>
      </c>
      <c r="M363" s="595" t="s">
        <v>913</v>
      </c>
    </row>
    <row r="364" spans="1:13" x14ac:dyDescent="0.2">
      <c r="A364" s="196">
        <f t="shared" si="6"/>
        <v>1</v>
      </c>
      <c r="B364" s="435" t="s">
        <v>531</v>
      </c>
      <c r="C364" s="435" t="s">
        <v>7514</v>
      </c>
      <c r="D364" s="196" t="s">
        <v>530</v>
      </c>
      <c r="F364" s="595" t="s">
        <v>913</v>
      </c>
      <c r="G364" s="595" t="s">
        <v>913</v>
      </c>
      <c r="H364" s="595" t="s">
        <v>913</v>
      </c>
      <c r="I364" s="595" t="s">
        <v>913</v>
      </c>
      <c r="J364" s="595" t="s">
        <v>913</v>
      </c>
      <c r="K364" s="595" t="s">
        <v>913</v>
      </c>
      <c r="L364" s="200" t="s">
        <v>913</v>
      </c>
      <c r="M364" s="595" t="s">
        <v>913</v>
      </c>
    </row>
    <row r="365" spans="1:13" x14ac:dyDescent="0.2">
      <c r="A365" s="196">
        <f t="shared" si="6"/>
        <v>1</v>
      </c>
      <c r="B365" s="435" t="s">
        <v>533</v>
      </c>
      <c r="C365" s="435" t="s">
        <v>7515</v>
      </c>
      <c r="D365" s="196" t="s">
        <v>532</v>
      </c>
      <c r="F365" s="595" t="s">
        <v>913</v>
      </c>
      <c r="G365" s="595" t="s">
        <v>913</v>
      </c>
      <c r="H365" s="595" t="s">
        <v>913</v>
      </c>
      <c r="I365" s="595" t="s">
        <v>913</v>
      </c>
      <c r="J365" s="595" t="s">
        <v>913</v>
      </c>
      <c r="K365" s="595" t="s">
        <v>913</v>
      </c>
      <c r="L365" s="200" t="s">
        <v>913</v>
      </c>
      <c r="M365" s="595" t="s">
        <v>913</v>
      </c>
    </row>
    <row r="366" spans="1:13" x14ac:dyDescent="0.2">
      <c r="A366" s="196">
        <f t="shared" si="6"/>
        <v>1</v>
      </c>
      <c r="B366" s="435" t="s">
        <v>535</v>
      </c>
      <c r="C366" s="435" t="s">
        <v>7516</v>
      </c>
      <c r="D366" s="196" t="s">
        <v>534</v>
      </c>
      <c r="E366" s="196" t="s">
        <v>1159</v>
      </c>
      <c r="F366" s="595">
        <v>40656</v>
      </c>
      <c r="G366" s="595">
        <v>41877</v>
      </c>
      <c r="H366" s="595">
        <v>42837</v>
      </c>
      <c r="I366" s="595">
        <v>43535</v>
      </c>
      <c r="J366" s="595">
        <v>43535</v>
      </c>
      <c r="K366" s="595">
        <v>43535</v>
      </c>
      <c r="L366" s="200">
        <v>100000</v>
      </c>
      <c r="M366" s="595">
        <v>100000</v>
      </c>
    </row>
    <row r="367" spans="1:13" x14ac:dyDescent="0.2">
      <c r="A367" s="196">
        <f t="shared" si="6"/>
        <v>2</v>
      </c>
      <c r="B367" s="435" t="s">
        <v>535</v>
      </c>
      <c r="C367" s="435" t="s">
        <v>7517</v>
      </c>
      <c r="D367" s="196" t="s">
        <v>534</v>
      </c>
      <c r="E367" s="196" t="s">
        <v>1160</v>
      </c>
      <c r="F367" s="595">
        <v>865737</v>
      </c>
      <c r="G367" s="595">
        <v>891746</v>
      </c>
      <c r="H367" s="595">
        <v>912182</v>
      </c>
      <c r="I367" s="595">
        <v>927044</v>
      </c>
      <c r="J367" s="595">
        <v>927044</v>
      </c>
      <c r="K367" s="595">
        <v>927044</v>
      </c>
      <c r="L367" s="200">
        <v>400000</v>
      </c>
      <c r="M367" s="595">
        <v>400000</v>
      </c>
    </row>
    <row r="368" spans="1:13" x14ac:dyDescent="0.2">
      <c r="A368" s="196">
        <f t="shared" si="6"/>
        <v>3</v>
      </c>
      <c r="B368" s="435" t="s">
        <v>535</v>
      </c>
      <c r="C368" s="435" t="s">
        <v>7518</v>
      </c>
      <c r="D368" s="196" t="s">
        <v>534</v>
      </c>
      <c r="E368" s="196" t="s">
        <v>1161</v>
      </c>
      <c r="F368" s="595">
        <v>90719</v>
      </c>
      <c r="G368" s="595">
        <v>93444</v>
      </c>
      <c r="H368" s="595">
        <v>95585</v>
      </c>
      <c r="I368" s="595">
        <v>97142</v>
      </c>
      <c r="J368" s="595">
        <v>97142</v>
      </c>
      <c r="K368" s="595">
        <v>97142</v>
      </c>
      <c r="L368" s="200">
        <v>700000</v>
      </c>
      <c r="M368" s="595">
        <v>700000</v>
      </c>
    </row>
    <row r="369" spans="1:13" x14ac:dyDescent="0.2">
      <c r="A369" s="196">
        <f t="shared" si="6"/>
        <v>1</v>
      </c>
      <c r="B369" s="435" t="s">
        <v>537</v>
      </c>
      <c r="C369" s="435" t="s">
        <v>7519</v>
      </c>
      <c r="D369" s="196" t="s">
        <v>536</v>
      </c>
      <c r="E369" s="197" t="s">
        <v>4133</v>
      </c>
      <c r="F369" s="595">
        <v>0</v>
      </c>
      <c r="G369" s="595">
        <v>0</v>
      </c>
      <c r="H369" s="595">
        <v>0</v>
      </c>
      <c r="I369" s="595">
        <v>0</v>
      </c>
      <c r="J369" s="595">
        <v>0</v>
      </c>
      <c r="K369" s="595">
        <v>0</v>
      </c>
      <c r="L369" s="200">
        <v>0</v>
      </c>
      <c r="M369" s="595">
        <v>0</v>
      </c>
    </row>
    <row r="370" spans="1:13" x14ac:dyDescent="0.2">
      <c r="A370" s="196">
        <f t="shared" si="6"/>
        <v>2</v>
      </c>
      <c r="B370" s="435" t="s">
        <v>537</v>
      </c>
      <c r="C370" s="435" t="s">
        <v>7520</v>
      </c>
      <c r="D370" s="196" t="s">
        <v>536</v>
      </c>
      <c r="E370" s="197" t="s">
        <v>7148</v>
      </c>
      <c r="F370" s="595"/>
      <c r="G370" s="595"/>
      <c r="H370" s="595"/>
      <c r="I370" s="595"/>
      <c r="J370" s="595"/>
      <c r="K370" s="595"/>
      <c r="L370" s="200"/>
      <c r="M370" s="595">
        <v>555680.8359375</v>
      </c>
    </row>
    <row r="371" spans="1:13" x14ac:dyDescent="0.2">
      <c r="A371" s="196">
        <f>IF(D371=D369,A369+1,1)</f>
        <v>1</v>
      </c>
      <c r="B371" s="435" t="s">
        <v>539</v>
      </c>
      <c r="C371" s="435" t="s">
        <v>7521</v>
      </c>
      <c r="D371" s="196" t="s">
        <v>538</v>
      </c>
      <c r="F371" s="595" t="s">
        <v>913</v>
      </c>
      <c r="G371" s="595" t="s">
        <v>913</v>
      </c>
      <c r="H371" s="595" t="s">
        <v>913</v>
      </c>
      <c r="I371" s="595" t="s">
        <v>913</v>
      </c>
      <c r="J371" s="595" t="s">
        <v>913</v>
      </c>
      <c r="K371" s="595" t="s">
        <v>913</v>
      </c>
      <c r="L371" s="200" t="s">
        <v>913</v>
      </c>
      <c r="M371" s="595" t="s">
        <v>913</v>
      </c>
    </row>
    <row r="372" spans="1:13" x14ac:dyDescent="0.2">
      <c r="A372" s="196">
        <f t="shared" si="6"/>
        <v>1</v>
      </c>
      <c r="B372" s="435" t="s">
        <v>541</v>
      </c>
      <c r="C372" s="435" t="s">
        <v>7522</v>
      </c>
      <c r="D372" s="196" t="s">
        <v>540</v>
      </c>
      <c r="F372" s="595" t="s">
        <v>913</v>
      </c>
      <c r="G372" s="595" t="s">
        <v>913</v>
      </c>
      <c r="H372" s="595" t="s">
        <v>913</v>
      </c>
      <c r="I372" s="595" t="s">
        <v>913</v>
      </c>
      <c r="J372" s="595" t="s">
        <v>913</v>
      </c>
      <c r="K372" s="595" t="s">
        <v>913</v>
      </c>
      <c r="L372" s="200" t="s">
        <v>913</v>
      </c>
      <c r="M372" s="595" t="s">
        <v>913</v>
      </c>
    </row>
    <row r="373" spans="1:13" x14ac:dyDescent="0.2">
      <c r="A373" s="196">
        <f t="shared" si="6"/>
        <v>1</v>
      </c>
      <c r="B373" s="435" t="s">
        <v>543</v>
      </c>
      <c r="C373" s="435" t="s">
        <v>7523</v>
      </c>
      <c r="D373" s="196" t="s">
        <v>542</v>
      </c>
      <c r="F373" s="595" t="s">
        <v>913</v>
      </c>
      <c r="G373" s="595" t="s">
        <v>913</v>
      </c>
      <c r="H373" s="595" t="s">
        <v>913</v>
      </c>
      <c r="I373" s="595" t="s">
        <v>913</v>
      </c>
      <c r="J373" s="595" t="s">
        <v>913</v>
      </c>
      <c r="K373" s="595" t="s">
        <v>913</v>
      </c>
      <c r="L373" s="200" t="s">
        <v>913</v>
      </c>
      <c r="M373" s="595" t="s">
        <v>913</v>
      </c>
    </row>
    <row r="374" spans="1:13" x14ac:dyDescent="0.2">
      <c r="A374" s="196">
        <f t="shared" si="6"/>
        <v>1</v>
      </c>
      <c r="B374" s="435" t="s">
        <v>545</v>
      </c>
      <c r="C374" s="435" t="s">
        <v>7524</v>
      </c>
      <c r="D374" s="196" t="s">
        <v>544</v>
      </c>
      <c r="E374" s="196" t="s">
        <v>1163</v>
      </c>
      <c r="F374" s="595">
        <v>0</v>
      </c>
      <c r="G374" s="595">
        <v>0</v>
      </c>
      <c r="H374" s="595">
        <v>0</v>
      </c>
      <c r="I374" s="595">
        <v>0</v>
      </c>
      <c r="J374" s="595">
        <v>0</v>
      </c>
      <c r="K374" s="595">
        <v>0</v>
      </c>
      <c r="L374" s="200">
        <v>0</v>
      </c>
      <c r="M374" s="595">
        <v>0</v>
      </c>
    </row>
    <row r="375" spans="1:13" x14ac:dyDescent="0.2">
      <c r="A375" s="196">
        <f t="shared" si="6"/>
        <v>1</v>
      </c>
      <c r="B375" s="435" t="s">
        <v>547</v>
      </c>
      <c r="C375" s="435" t="s">
        <v>7525</v>
      </c>
      <c r="D375" s="196" t="s">
        <v>546</v>
      </c>
      <c r="E375" s="196" t="s">
        <v>929</v>
      </c>
      <c r="F375" s="595">
        <v>0</v>
      </c>
      <c r="G375" s="595">
        <v>0</v>
      </c>
      <c r="H375" s="595">
        <v>0</v>
      </c>
      <c r="I375" s="595">
        <v>0</v>
      </c>
      <c r="J375" s="595">
        <v>0</v>
      </c>
      <c r="K375" s="595">
        <v>0</v>
      </c>
      <c r="L375" s="200">
        <v>0</v>
      </c>
      <c r="M375" s="595">
        <v>0</v>
      </c>
    </row>
    <row r="376" spans="1:13" x14ac:dyDescent="0.2">
      <c r="A376" s="196">
        <f t="shared" si="6"/>
        <v>2</v>
      </c>
      <c r="B376" s="435" t="s">
        <v>547</v>
      </c>
      <c r="C376" s="435" t="s">
        <v>7526</v>
      </c>
      <c r="D376" s="196" t="s">
        <v>546</v>
      </c>
      <c r="E376" s="196" t="s">
        <v>1164</v>
      </c>
      <c r="F376" s="595">
        <v>72460</v>
      </c>
      <c r="G376" s="595">
        <v>74637</v>
      </c>
      <c r="H376" s="595">
        <v>76347</v>
      </c>
      <c r="I376" s="595">
        <v>77591</v>
      </c>
      <c r="J376" s="595">
        <v>77591</v>
      </c>
      <c r="K376" s="595">
        <v>77591</v>
      </c>
      <c r="L376" s="200">
        <v>81315</v>
      </c>
      <c r="M376" s="595">
        <v>81315</v>
      </c>
    </row>
    <row r="377" spans="1:13" x14ac:dyDescent="0.2">
      <c r="A377" s="196">
        <f t="shared" si="6"/>
        <v>1</v>
      </c>
      <c r="B377" s="435" t="s">
        <v>549</v>
      </c>
      <c r="C377" s="435" t="s">
        <v>7527</v>
      </c>
      <c r="D377" s="196" t="s">
        <v>548</v>
      </c>
      <c r="E377" s="196" t="s">
        <v>1165</v>
      </c>
      <c r="F377" s="595">
        <v>271200</v>
      </c>
      <c r="G377" s="595">
        <v>279348</v>
      </c>
      <c r="H377" s="595">
        <v>285750</v>
      </c>
      <c r="I377" s="595">
        <v>290406</v>
      </c>
      <c r="J377" s="595">
        <v>290406</v>
      </c>
      <c r="K377" s="595">
        <v>290406</v>
      </c>
      <c r="L377" s="200">
        <v>290406</v>
      </c>
      <c r="M377" s="595">
        <v>290406</v>
      </c>
    </row>
    <row r="378" spans="1:13" x14ac:dyDescent="0.2">
      <c r="A378" s="196">
        <f t="shared" si="6"/>
        <v>2</v>
      </c>
      <c r="B378" s="435" t="s">
        <v>549</v>
      </c>
      <c r="C378" s="435" t="s">
        <v>7528</v>
      </c>
      <c r="D378" s="196" t="s">
        <v>548</v>
      </c>
      <c r="E378" s="196" t="s">
        <v>1166</v>
      </c>
      <c r="F378" s="595">
        <v>0</v>
      </c>
      <c r="G378" s="595">
        <v>0</v>
      </c>
      <c r="H378" s="595">
        <v>0</v>
      </c>
      <c r="I378" s="595">
        <v>0</v>
      </c>
      <c r="J378" s="595">
        <v>0</v>
      </c>
      <c r="K378" s="595">
        <v>0</v>
      </c>
      <c r="L378" s="200">
        <v>0</v>
      </c>
      <c r="M378" s="595">
        <v>0</v>
      </c>
    </row>
    <row r="379" spans="1:13" x14ac:dyDescent="0.2">
      <c r="A379" s="196">
        <f t="shared" si="6"/>
        <v>3</v>
      </c>
      <c r="B379" s="435" t="s">
        <v>549</v>
      </c>
      <c r="C379" s="435" t="s">
        <v>7529</v>
      </c>
      <c r="D379" s="196" t="s">
        <v>548</v>
      </c>
      <c r="E379" s="196" t="s">
        <v>1167</v>
      </c>
      <c r="F379" s="595">
        <v>47823</v>
      </c>
      <c r="G379" s="595">
        <v>49260</v>
      </c>
      <c r="H379" s="595">
        <v>50389</v>
      </c>
      <c r="I379" s="595">
        <v>51210</v>
      </c>
      <c r="J379" s="595">
        <v>51210</v>
      </c>
      <c r="K379" s="595">
        <v>51210</v>
      </c>
      <c r="L379" s="200">
        <v>51210</v>
      </c>
      <c r="M379" s="595">
        <v>51210</v>
      </c>
    </row>
    <row r="380" spans="1:13" x14ac:dyDescent="0.2">
      <c r="A380" s="196">
        <f t="shared" si="6"/>
        <v>4</v>
      </c>
      <c r="B380" s="435" t="s">
        <v>549</v>
      </c>
      <c r="C380" s="435" t="s">
        <v>7530</v>
      </c>
      <c r="D380" s="196" t="s">
        <v>548</v>
      </c>
      <c r="E380" s="196" t="s">
        <v>1168</v>
      </c>
      <c r="F380" s="595">
        <v>17325</v>
      </c>
      <c r="G380" s="595">
        <v>17845</v>
      </c>
      <c r="H380" s="595">
        <v>18254</v>
      </c>
      <c r="I380" s="595">
        <v>18551</v>
      </c>
      <c r="J380" s="595">
        <v>18551</v>
      </c>
      <c r="K380" s="595">
        <v>18551</v>
      </c>
      <c r="L380" s="200">
        <v>18551</v>
      </c>
      <c r="M380" s="595">
        <v>18551</v>
      </c>
    </row>
    <row r="381" spans="1:13" x14ac:dyDescent="0.2">
      <c r="A381" s="196">
        <f t="shared" si="6"/>
        <v>5</v>
      </c>
      <c r="B381" s="435" t="s">
        <v>549</v>
      </c>
      <c r="C381" s="435" t="s">
        <v>7531</v>
      </c>
      <c r="D381" s="196" t="s">
        <v>548</v>
      </c>
      <c r="E381" s="196" t="s">
        <v>1169</v>
      </c>
      <c r="F381" s="595">
        <v>33391</v>
      </c>
      <c r="G381" s="595">
        <v>34394</v>
      </c>
      <c r="H381" s="595">
        <v>35182</v>
      </c>
      <c r="I381" s="595">
        <v>35755</v>
      </c>
      <c r="J381" s="595">
        <v>35755</v>
      </c>
      <c r="K381" s="595">
        <v>35755</v>
      </c>
      <c r="L381" s="200">
        <v>35755</v>
      </c>
      <c r="M381" s="595">
        <v>35755</v>
      </c>
    </row>
    <row r="382" spans="1:13" x14ac:dyDescent="0.2">
      <c r="A382" s="196">
        <f t="shared" si="6"/>
        <v>1</v>
      </c>
      <c r="B382" s="435" t="s">
        <v>551</v>
      </c>
      <c r="C382" s="435" t="s">
        <v>7532</v>
      </c>
      <c r="D382" s="196" t="s">
        <v>550</v>
      </c>
      <c r="F382" s="595" t="s">
        <v>913</v>
      </c>
      <c r="G382" s="595" t="s">
        <v>913</v>
      </c>
      <c r="H382" s="595" t="s">
        <v>913</v>
      </c>
      <c r="I382" s="595" t="s">
        <v>913</v>
      </c>
      <c r="J382" s="595" t="s">
        <v>913</v>
      </c>
      <c r="K382" s="595" t="s">
        <v>913</v>
      </c>
      <c r="L382" s="200" t="s">
        <v>913</v>
      </c>
      <c r="M382" s="595" t="s">
        <v>913</v>
      </c>
    </row>
    <row r="383" spans="1:13" x14ac:dyDescent="0.2">
      <c r="A383" s="196">
        <f t="shared" si="6"/>
        <v>1</v>
      </c>
      <c r="B383" s="435" t="s">
        <v>553</v>
      </c>
      <c r="C383" s="435" t="s">
        <v>7533</v>
      </c>
      <c r="D383" s="196" t="s">
        <v>552</v>
      </c>
      <c r="F383" s="595" t="s">
        <v>913</v>
      </c>
      <c r="G383" s="595" t="s">
        <v>913</v>
      </c>
      <c r="H383" s="595" t="s">
        <v>913</v>
      </c>
      <c r="I383" s="595" t="s">
        <v>913</v>
      </c>
      <c r="J383" s="595" t="s">
        <v>913</v>
      </c>
      <c r="K383" s="595" t="s">
        <v>913</v>
      </c>
      <c r="L383" s="200" t="s">
        <v>913</v>
      </c>
      <c r="M383" s="595" t="s">
        <v>913</v>
      </c>
    </row>
    <row r="384" spans="1:13" x14ac:dyDescent="0.2">
      <c r="A384" s="196">
        <f t="shared" si="6"/>
        <v>1</v>
      </c>
      <c r="B384" s="435" t="s">
        <v>555</v>
      </c>
      <c r="C384" s="435" t="s">
        <v>7534</v>
      </c>
      <c r="D384" s="196" t="s">
        <v>554</v>
      </c>
      <c r="E384" s="196" t="s">
        <v>940</v>
      </c>
      <c r="F384" s="595">
        <v>134776</v>
      </c>
      <c r="G384" s="595">
        <v>138825</v>
      </c>
      <c r="H384" s="595">
        <v>142006</v>
      </c>
      <c r="I384" s="595">
        <v>144320</v>
      </c>
      <c r="J384" s="595">
        <v>144320</v>
      </c>
      <c r="K384" s="595">
        <v>144320</v>
      </c>
      <c r="L384" s="200">
        <v>126508</v>
      </c>
      <c r="M384" s="595">
        <v>126508</v>
      </c>
    </row>
    <row r="385" spans="1:13" x14ac:dyDescent="0.2">
      <c r="A385" s="196">
        <f t="shared" si="6"/>
        <v>2</v>
      </c>
      <c r="B385" s="435" t="s">
        <v>555</v>
      </c>
      <c r="C385" s="435" t="s">
        <v>7535</v>
      </c>
      <c r="D385" s="196" t="s">
        <v>554</v>
      </c>
      <c r="E385" s="196" t="s">
        <v>1170</v>
      </c>
      <c r="F385" s="595">
        <v>0</v>
      </c>
      <c r="G385" s="595">
        <v>0</v>
      </c>
      <c r="H385" s="595">
        <v>0</v>
      </c>
      <c r="I385" s="595">
        <v>0</v>
      </c>
      <c r="J385" s="595">
        <v>0</v>
      </c>
      <c r="K385" s="595">
        <v>0</v>
      </c>
      <c r="L385" s="200">
        <v>0</v>
      </c>
      <c r="M385" s="595">
        <v>0</v>
      </c>
    </row>
    <row r="386" spans="1:13" x14ac:dyDescent="0.2">
      <c r="A386" s="196">
        <f t="shared" si="6"/>
        <v>3</v>
      </c>
      <c r="B386" s="435" t="s">
        <v>555</v>
      </c>
      <c r="C386" s="435" t="s">
        <v>7536</v>
      </c>
      <c r="D386" s="196" t="s">
        <v>554</v>
      </c>
      <c r="E386" s="197" t="s">
        <v>1171</v>
      </c>
      <c r="F386" s="595">
        <v>0</v>
      </c>
      <c r="G386" s="595">
        <v>0</v>
      </c>
      <c r="H386" s="595">
        <v>0</v>
      </c>
      <c r="I386" s="595">
        <v>0</v>
      </c>
      <c r="J386" s="595">
        <v>0</v>
      </c>
      <c r="K386" s="595">
        <v>0</v>
      </c>
      <c r="L386" s="200">
        <v>0</v>
      </c>
      <c r="M386" s="595">
        <v>0</v>
      </c>
    </row>
    <row r="387" spans="1:13" x14ac:dyDescent="0.2">
      <c r="A387" s="196">
        <f t="shared" si="6"/>
        <v>4</v>
      </c>
      <c r="B387" s="435" t="s">
        <v>555</v>
      </c>
      <c r="C387" s="435" t="s">
        <v>7537</v>
      </c>
      <c r="D387" s="196" t="s">
        <v>554</v>
      </c>
      <c r="E387" s="197" t="s">
        <v>7147</v>
      </c>
      <c r="F387" s="595"/>
      <c r="G387" s="595"/>
      <c r="H387" s="595"/>
      <c r="I387" s="595"/>
      <c r="J387" s="595"/>
      <c r="K387" s="595"/>
      <c r="L387" s="200"/>
      <c r="M387" s="595">
        <v>998</v>
      </c>
    </row>
    <row r="388" spans="1:13" x14ac:dyDescent="0.2">
      <c r="A388" s="196">
        <f>IF(D388=D386,A386+1,1)</f>
        <v>1</v>
      </c>
      <c r="B388" s="435" t="s">
        <v>557</v>
      </c>
      <c r="C388" s="435" t="s">
        <v>7538</v>
      </c>
      <c r="D388" s="196" t="s">
        <v>556</v>
      </c>
      <c r="F388" s="595" t="s">
        <v>913</v>
      </c>
      <c r="G388" s="595" t="s">
        <v>913</v>
      </c>
      <c r="H388" s="595" t="s">
        <v>913</v>
      </c>
      <c r="I388" s="595" t="s">
        <v>913</v>
      </c>
      <c r="J388" s="595" t="s">
        <v>913</v>
      </c>
      <c r="K388" s="595" t="s">
        <v>913</v>
      </c>
      <c r="L388" s="200" t="s">
        <v>913</v>
      </c>
      <c r="M388" s="595" t="s">
        <v>913</v>
      </c>
    </row>
    <row r="389" spans="1:13" x14ac:dyDescent="0.2">
      <c r="A389" s="196">
        <f t="shared" ref="A389:A451" si="7">IF(D389=D388,A388+1,1)</f>
        <v>1</v>
      </c>
      <c r="B389" s="435" t="s">
        <v>559</v>
      </c>
      <c r="C389" s="435" t="s">
        <v>7539</v>
      </c>
      <c r="D389" s="196" t="s">
        <v>558</v>
      </c>
      <c r="F389" s="595" t="s">
        <v>913</v>
      </c>
      <c r="G389" s="595" t="s">
        <v>913</v>
      </c>
      <c r="H389" s="595" t="s">
        <v>913</v>
      </c>
      <c r="I389" s="595" t="s">
        <v>913</v>
      </c>
      <c r="J389" s="595" t="s">
        <v>913</v>
      </c>
      <c r="K389" s="595" t="s">
        <v>913</v>
      </c>
      <c r="L389" s="200" t="s">
        <v>913</v>
      </c>
      <c r="M389" s="595" t="s">
        <v>913</v>
      </c>
    </row>
    <row r="390" spans="1:13" x14ac:dyDescent="0.2">
      <c r="A390" s="196">
        <f t="shared" si="7"/>
        <v>1</v>
      </c>
      <c r="B390" s="435" t="s">
        <v>561</v>
      </c>
      <c r="C390" s="435" t="s">
        <v>7540</v>
      </c>
      <c r="D390" s="196" t="s">
        <v>560</v>
      </c>
      <c r="F390" s="595" t="s">
        <v>913</v>
      </c>
      <c r="G390" s="595" t="s">
        <v>913</v>
      </c>
      <c r="H390" s="595" t="s">
        <v>913</v>
      </c>
      <c r="I390" s="595" t="s">
        <v>913</v>
      </c>
      <c r="J390" s="595" t="s">
        <v>913</v>
      </c>
      <c r="K390" s="595" t="s">
        <v>913</v>
      </c>
      <c r="L390" s="200" t="s">
        <v>913</v>
      </c>
      <c r="M390" s="595" t="s">
        <v>913</v>
      </c>
    </row>
    <row r="391" spans="1:13" x14ac:dyDescent="0.2">
      <c r="A391" s="196">
        <f t="shared" si="7"/>
        <v>1</v>
      </c>
      <c r="B391" s="435" t="s">
        <v>563</v>
      </c>
      <c r="C391" s="435" t="s">
        <v>7541</v>
      </c>
      <c r="D391" s="196" t="s">
        <v>562</v>
      </c>
      <c r="F391" s="595" t="s">
        <v>913</v>
      </c>
      <c r="G391" s="595" t="s">
        <v>913</v>
      </c>
      <c r="H391" s="595" t="s">
        <v>913</v>
      </c>
      <c r="I391" s="595" t="s">
        <v>913</v>
      </c>
      <c r="J391" s="595" t="s">
        <v>913</v>
      </c>
      <c r="K391" s="595" t="s">
        <v>913</v>
      </c>
      <c r="L391" s="200" t="s">
        <v>913</v>
      </c>
      <c r="M391" s="595" t="s">
        <v>913</v>
      </c>
    </row>
    <row r="392" spans="1:13" x14ac:dyDescent="0.2">
      <c r="A392" s="196">
        <f t="shared" si="7"/>
        <v>1</v>
      </c>
      <c r="B392" s="435" t="s">
        <v>565</v>
      </c>
      <c r="C392" s="435" t="s">
        <v>7542</v>
      </c>
      <c r="D392" s="196" t="s">
        <v>564</v>
      </c>
      <c r="F392" s="595" t="s">
        <v>913</v>
      </c>
      <c r="G392" s="595" t="s">
        <v>913</v>
      </c>
      <c r="H392" s="595" t="s">
        <v>913</v>
      </c>
      <c r="I392" s="595" t="s">
        <v>913</v>
      </c>
      <c r="J392" s="595" t="s">
        <v>913</v>
      </c>
      <c r="K392" s="595" t="s">
        <v>913</v>
      </c>
      <c r="L392" s="200" t="s">
        <v>913</v>
      </c>
      <c r="M392" s="595" t="s">
        <v>913</v>
      </c>
    </row>
    <row r="393" spans="1:13" x14ac:dyDescent="0.2">
      <c r="A393" s="196">
        <f t="shared" si="7"/>
        <v>1</v>
      </c>
      <c r="B393" s="435" t="s">
        <v>567</v>
      </c>
      <c r="C393" s="435" t="s">
        <v>7543</v>
      </c>
      <c r="D393" s="196" t="s">
        <v>566</v>
      </c>
      <c r="F393" s="595" t="s">
        <v>913</v>
      </c>
      <c r="G393" s="595" t="s">
        <v>913</v>
      </c>
      <c r="H393" s="595" t="s">
        <v>913</v>
      </c>
      <c r="I393" s="595" t="s">
        <v>913</v>
      </c>
      <c r="J393" s="595" t="s">
        <v>913</v>
      </c>
      <c r="K393" s="595" t="s">
        <v>913</v>
      </c>
      <c r="L393" s="200" t="s">
        <v>913</v>
      </c>
      <c r="M393" s="595" t="s">
        <v>913</v>
      </c>
    </row>
    <row r="394" spans="1:13" x14ac:dyDescent="0.2">
      <c r="A394" s="196">
        <f t="shared" si="7"/>
        <v>1</v>
      </c>
      <c r="B394" s="435" t="s">
        <v>569</v>
      </c>
      <c r="C394" s="435" t="s">
        <v>7544</v>
      </c>
      <c r="D394" s="196" t="s">
        <v>568</v>
      </c>
      <c r="F394" s="595" t="s">
        <v>913</v>
      </c>
      <c r="G394" s="595" t="s">
        <v>913</v>
      </c>
      <c r="H394" s="595" t="s">
        <v>913</v>
      </c>
      <c r="I394" s="595" t="s">
        <v>913</v>
      </c>
      <c r="J394" s="595" t="s">
        <v>913</v>
      </c>
      <c r="K394" s="595" t="s">
        <v>913</v>
      </c>
      <c r="L394" s="200" t="s">
        <v>913</v>
      </c>
      <c r="M394" s="595" t="s">
        <v>913</v>
      </c>
    </row>
    <row r="395" spans="1:13" x14ac:dyDescent="0.2">
      <c r="A395" s="196">
        <f t="shared" si="7"/>
        <v>1</v>
      </c>
      <c r="B395" s="435" t="s">
        <v>571</v>
      </c>
      <c r="C395" s="435" t="s">
        <v>7545</v>
      </c>
      <c r="D395" s="196" t="s">
        <v>570</v>
      </c>
      <c r="F395" s="595" t="s">
        <v>913</v>
      </c>
      <c r="G395" s="595" t="s">
        <v>913</v>
      </c>
      <c r="H395" s="595" t="s">
        <v>913</v>
      </c>
      <c r="I395" s="595" t="s">
        <v>913</v>
      </c>
      <c r="J395" s="595" t="s">
        <v>913</v>
      </c>
      <c r="K395" s="595" t="s">
        <v>913</v>
      </c>
      <c r="L395" s="200" t="s">
        <v>913</v>
      </c>
      <c r="M395" s="595" t="s">
        <v>913</v>
      </c>
    </row>
    <row r="396" spans="1:13" x14ac:dyDescent="0.2">
      <c r="A396" s="196">
        <f t="shared" si="7"/>
        <v>1</v>
      </c>
      <c r="B396" s="435" t="s">
        <v>572</v>
      </c>
      <c r="C396" s="435" t="s">
        <v>7546</v>
      </c>
      <c r="D396" s="196" t="s">
        <v>4140</v>
      </c>
      <c r="F396" s="595" t="s">
        <v>913</v>
      </c>
      <c r="G396" s="595" t="s">
        <v>913</v>
      </c>
      <c r="H396" s="595" t="s">
        <v>913</v>
      </c>
      <c r="I396" s="595" t="s">
        <v>913</v>
      </c>
      <c r="J396" s="595" t="s">
        <v>913</v>
      </c>
      <c r="K396" s="595" t="s">
        <v>913</v>
      </c>
      <c r="L396" s="200" t="s">
        <v>913</v>
      </c>
      <c r="M396" s="595" t="s">
        <v>913</v>
      </c>
    </row>
    <row r="397" spans="1:13" x14ac:dyDescent="0.2">
      <c r="A397" s="196">
        <f t="shared" si="7"/>
        <v>1</v>
      </c>
      <c r="B397" s="435" t="s">
        <v>574</v>
      </c>
      <c r="C397" s="435" t="s">
        <v>7547</v>
      </c>
      <c r="D397" s="196" t="s">
        <v>573</v>
      </c>
      <c r="E397" s="197" t="s">
        <v>4131</v>
      </c>
      <c r="F397" s="595">
        <v>0</v>
      </c>
      <c r="G397" s="595">
        <v>0</v>
      </c>
      <c r="H397" s="595">
        <v>0</v>
      </c>
      <c r="I397" s="595">
        <v>0</v>
      </c>
      <c r="J397" s="595">
        <v>0</v>
      </c>
      <c r="K397" s="595">
        <v>0</v>
      </c>
      <c r="L397" s="200">
        <v>0</v>
      </c>
      <c r="M397" s="595">
        <v>841447</v>
      </c>
    </row>
    <row r="398" spans="1:13" x14ac:dyDescent="0.2">
      <c r="A398" s="196">
        <f t="shared" si="7"/>
        <v>1</v>
      </c>
      <c r="B398" s="435" t="s">
        <v>576</v>
      </c>
      <c r="C398" s="435" t="s">
        <v>7548</v>
      </c>
      <c r="D398" s="196" t="s">
        <v>575</v>
      </c>
      <c r="F398" s="595" t="s">
        <v>913</v>
      </c>
      <c r="G398" s="595" t="s">
        <v>913</v>
      </c>
      <c r="H398" s="595" t="s">
        <v>913</v>
      </c>
      <c r="I398" s="595" t="s">
        <v>913</v>
      </c>
      <c r="J398" s="595" t="s">
        <v>913</v>
      </c>
      <c r="K398" s="595" t="s">
        <v>913</v>
      </c>
      <c r="L398" s="200" t="s">
        <v>913</v>
      </c>
      <c r="M398" s="595" t="s">
        <v>913</v>
      </c>
    </row>
    <row r="399" spans="1:13" x14ac:dyDescent="0.2">
      <c r="A399" s="196">
        <f t="shared" si="7"/>
        <v>1</v>
      </c>
      <c r="B399" s="435" t="s">
        <v>578</v>
      </c>
      <c r="C399" s="435" t="s">
        <v>7549</v>
      </c>
      <c r="D399" s="196" t="s">
        <v>577</v>
      </c>
      <c r="F399" s="595" t="s">
        <v>913</v>
      </c>
      <c r="G399" s="595" t="s">
        <v>913</v>
      </c>
      <c r="H399" s="595" t="s">
        <v>913</v>
      </c>
      <c r="I399" s="595" t="s">
        <v>913</v>
      </c>
      <c r="J399" s="595" t="s">
        <v>913</v>
      </c>
      <c r="K399" s="595" t="s">
        <v>913</v>
      </c>
      <c r="L399" s="200" t="s">
        <v>913</v>
      </c>
      <c r="M399" s="595" t="s">
        <v>913</v>
      </c>
    </row>
    <row r="400" spans="1:13" x14ac:dyDescent="0.2">
      <c r="A400" s="196">
        <f t="shared" si="7"/>
        <v>1</v>
      </c>
      <c r="B400" s="435" t="s">
        <v>580</v>
      </c>
      <c r="C400" s="435" t="s">
        <v>7550</v>
      </c>
      <c r="D400" s="196" t="s">
        <v>579</v>
      </c>
      <c r="F400" s="595" t="s">
        <v>913</v>
      </c>
      <c r="G400" s="595" t="s">
        <v>913</v>
      </c>
      <c r="H400" s="595" t="s">
        <v>913</v>
      </c>
      <c r="I400" s="595" t="s">
        <v>913</v>
      </c>
      <c r="J400" s="595" t="s">
        <v>913</v>
      </c>
      <c r="K400" s="595" t="s">
        <v>913</v>
      </c>
      <c r="L400" s="200" t="s">
        <v>913</v>
      </c>
      <c r="M400" s="595" t="s">
        <v>913</v>
      </c>
    </row>
    <row r="401" spans="1:13" x14ac:dyDescent="0.2">
      <c r="A401" s="196">
        <f t="shared" si="7"/>
        <v>1</v>
      </c>
      <c r="B401" s="435" t="s">
        <v>582</v>
      </c>
      <c r="C401" s="435" t="s">
        <v>7551</v>
      </c>
      <c r="D401" s="196" t="s">
        <v>581</v>
      </c>
      <c r="F401" s="595" t="s">
        <v>913</v>
      </c>
      <c r="G401" s="595" t="s">
        <v>913</v>
      </c>
      <c r="H401" s="595" t="s">
        <v>913</v>
      </c>
      <c r="I401" s="595" t="s">
        <v>913</v>
      </c>
      <c r="J401" s="595" t="s">
        <v>913</v>
      </c>
      <c r="K401" s="595" t="s">
        <v>913</v>
      </c>
      <c r="L401" s="200" t="s">
        <v>913</v>
      </c>
      <c r="M401" s="595" t="s">
        <v>913</v>
      </c>
    </row>
    <row r="402" spans="1:13" x14ac:dyDescent="0.2">
      <c r="A402" s="196">
        <f>IF(D402=D401,A401+1,1)</f>
        <v>1</v>
      </c>
      <c r="B402" s="435" t="s">
        <v>584</v>
      </c>
      <c r="C402" s="435" t="s">
        <v>7552</v>
      </c>
      <c r="D402" s="196" t="s">
        <v>583</v>
      </c>
      <c r="E402" s="197" t="s">
        <v>7149</v>
      </c>
      <c r="F402" s="595"/>
      <c r="G402" s="595"/>
      <c r="H402" s="595"/>
      <c r="I402" s="595"/>
      <c r="J402" s="595"/>
      <c r="K402" s="595"/>
      <c r="L402" s="200"/>
      <c r="M402" s="595">
        <v>610266.8671875</v>
      </c>
    </row>
    <row r="403" spans="1:13" x14ac:dyDescent="0.2">
      <c r="A403" s="196">
        <f t="shared" ref="A403" si="8">IF(D403=D402,A402+1,1)</f>
        <v>2</v>
      </c>
      <c r="B403" s="435" t="s">
        <v>584</v>
      </c>
      <c r="C403" s="435" t="s">
        <v>7553</v>
      </c>
      <c r="D403" s="196" t="s">
        <v>583</v>
      </c>
      <c r="E403" s="197" t="s">
        <v>7150</v>
      </c>
      <c r="F403" s="595"/>
      <c r="G403" s="595"/>
      <c r="H403" s="595"/>
      <c r="I403" s="595"/>
      <c r="J403" s="595"/>
      <c r="K403" s="595"/>
      <c r="L403" s="200"/>
      <c r="M403" s="595">
        <v>232985.20140526979</v>
      </c>
    </row>
    <row r="404" spans="1:13" x14ac:dyDescent="0.2">
      <c r="A404" s="196">
        <f>IF(D404=D402,A402+1,1)</f>
        <v>1</v>
      </c>
      <c r="B404" s="435" t="s">
        <v>586</v>
      </c>
      <c r="C404" s="435" t="s">
        <v>7554</v>
      </c>
      <c r="D404" s="196" t="s">
        <v>585</v>
      </c>
      <c r="E404" s="196" t="s">
        <v>1129</v>
      </c>
      <c r="F404" s="595">
        <v>0</v>
      </c>
      <c r="G404" s="595">
        <v>0</v>
      </c>
      <c r="H404" s="595">
        <v>0</v>
      </c>
      <c r="I404" s="595">
        <v>0</v>
      </c>
      <c r="J404" s="595">
        <v>0</v>
      </c>
      <c r="K404" s="595">
        <v>0</v>
      </c>
      <c r="L404" s="200">
        <v>0</v>
      </c>
      <c r="M404" s="595">
        <v>0</v>
      </c>
    </row>
    <row r="405" spans="1:13" x14ac:dyDescent="0.2">
      <c r="A405" s="196">
        <f t="shared" si="7"/>
        <v>1</v>
      </c>
      <c r="B405" s="435" t="s">
        <v>588</v>
      </c>
      <c r="C405" s="435" t="s">
        <v>7555</v>
      </c>
      <c r="D405" s="196" t="s">
        <v>587</v>
      </c>
      <c r="F405" s="595" t="s">
        <v>913</v>
      </c>
      <c r="G405" s="595" t="s">
        <v>913</v>
      </c>
      <c r="H405" s="595" t="s">
        <v>913</v>
      </c>
      <c r="I405" s="595" t="s">
        <v>913</v>
      </c>
      <c r="J405" s="595" t="s">
        <v>913</v>
      </c>
      <c r="K405" s="595" t="s">
        <v>913</v>
      </c>
      <c r="L405" s="200" t="s">
        <v>913</v>
      </c>
      <c r="M405" s="595" t="s">
        <v>913</v>
      </c>
    </row>
    <row r="406" spans="1:13" x14ac:dyDescent="0.2">
      <c r="A406" s="196">
        <f t="shared" si="7"/>
        <v>1</v>
      </c>
      <c r="B406" s="435" t="s">
        <v>590</v>
      </c>
      <c r="C406" s="435" t="s">
        <v>7556</v>
      </c>
      <c r="D406" s="196" t="s">
        <v>589</v>
      </c>
      <c r="F406" s="595" t="s">
        <v>913</v>
      </c>
      <c r="G406" s="595" t="s">
        <v>913</v>
      </c>
      <c r="H406" s="595" t="s">
        <v>913</v>
      </c>
      <c r="I406" s="595" t="s">
        <v>913</v>
      </c>
      <c r="J406" s="595" t="s">
        <v>913</v>
      </c>
      <c r="K406" s="595" t="s">
        <v>913</v>
      </c>
      <c r="L406" s="200" t="s">
        <v>913</v>
      </c>
      <c r="M406" s="595" t="s">
        <v>913</v>
      </c>
    </row>
    <row r="407" spans="1:13" x14ac:dyDescent="0.2">
      <c r="A407" s="196">
        <f t="shared" si="7"/>
        <v>1</v>
      </c>
      <c r="B407" s="435" t="s">
        <v>592</v>
      </c>
      <c r="C407" s="435" t="s">
        <v>7557</v>
      </c>
      <c r="D407" s="196" t="s">
        <v>591</v>
      </c>
      <c r="F407" s="595" t="s">
        <v>913</v>
      </c>
      <c r="G407" s="595" t="s">
        <v>913</v>
      </c>
      <c r="H407" s="595" t="s">
        <v>913</v>
      </c>
      <c r="I407" s="595" t="s">
        <v>913</v>
      </c>
      <c r="J407" s="595" t="s">
        <v>913</v>
      </c>
      <c r="K407" s="595" t="s">
        <v>913</v>
      </c>
      <c r="L407" s="200" t="s">
        <v>913</v>
      </c>
      <c r="M407" s="595" t="s">
        <v>913</v>
      </c>
    </row>
    <row r="408" spans="1:13" x14ac:dyDescent="0.2">
      <c r="A408" s="196">
        <f t="shared" si="7"/>
        <v>1</v>
      </c>
      <c r="B408" s="435" t="s">
        <v>594</v>
      </c>
      <c r="C408" s="435" t="s">
        <v>7558</v>
      </c>
      <c r="D408" s="196" t="s">
        <v>593</v>
      </c>
      <c r="E408" s="196" t="s">
        <v>7151</v>
      </c>
      <c r="F408" s="595" t="s">
        <v>913</v>
      </c>
      <c r="G408" s="595" t="s">
        <v>913</v>
      </c>
      <c r="H408" s="595" t="s">
        <v>913</v>
      </c>
      <c r="I408" s="595" t="s">
        <v>913</v>
      </c>
      <c r="J408" s="595" t="s">
        <v>913</v>
      </c>
      <c r="K408" s="595" t="s">
        <v>913</v>
      </c>
      <c r="L408" s="200" t="s">
        <v>913</v>
      </c>
      <c r="M408" s="595">
        <v>14721386.51953125</v>
      </c>
    </row>
    <row r="409" spans="1:13" x14ac:dyDescent="0.2">
      <c r="A409" s="196">
        <f t="shared" si="7"/>
        <v>2</v>
      </c>
      <c r="B409" s="435" t="s">
        <v>594</v>
      </c>
      <c r="C409" s="435" t="s">
        <v>7559</v>
      </c>
      <c r="D409" s="196" t="s">
        <v>593</v>
      </c>
      <c r="E409" s="196" t="s">
        <v>7144</v>
      </c>
      <c r="F409" s="595"/>
      <c r="G409" s="595"/>
      <c r="H409" s="595"/>
      <c r="I409" s="595"/>
      <c r="J409" s="595"/>
      <c r="K409" s="595"/>
      <c r="L409" s="200"/>
      <c r="M409" s="595">
        <v>11146865.865156252</v>
      </c>
    </row>
    <row r="410" spans="1:13" x14ac:dyDescent="0.2">
      <c r="A410" s="196">
        <f>IF(D410=D408,A408+1,1)</f>
        <v>1</v>
      </c>
      <c r="B410" s="435" t="s">
        <v>596</v>
      </c>
      <c r="C410" s="435" t="s">
        <v>7560</v>
      </c>
      <c r="D410" s="196" t="s">
        <v>595</v>
      </c>
      <c r="F410" s="595" t="s">
        <v>913</v>
      </c>
      <c r="G410" s="595" t="s">
        <v>913</v>
      </c>
      <c r="H410" s="595" t="s">
        <v>913</v>
      </c>
      <c r="I410" s="595" t="s">
        <v>913</v>
      </c>
      <c r="J410" s="595" t="s">
        <v>913</v>
      </c>
      <c r="K410" s="595" t="s">
        <v>913</v>
      </c>
      <c r="L410" s="200" t="s">
        <v>913</v>
      </c>
      <c r="M410" s="595" t="s">
        <v>913</v>
      </c>
    </row>
    <row r="411" spans="1:13" x14ac:dyDescent="0.2">
      <c r="A411" s="196">
        <f t="shared" si="7"/>
        <v>1</v>
      </c>
      <c r="B411" s="435" t="s">
        <v>598</v>
      </c>
      <c r="C411" s="435" t="s">
        <v>7561</v>
      </c>
      <c r="D411" s="196" t="s">
        <v>597</v>
      </c>
      <c r="F411" s="595" t="s">
        <v>913</v>
      </c>
      <c r="G411" s="595" t="s">
        <v>913</v>
      </c>
      <c r="H411" s="595" t="s">
        <v>913</v>
      </c>
      <c r="I411" s="595" t="s">
        <v>913</v>
      </c>
      <c r="J411" s="595" t="s">
        <v>913</v>
      </c>
      <c r="K411" s="595" t="s">
        <v>913</v>
      </c>
      <c r="L411" s="200" t="s">
        <v>913</v>
      </c>
      <c r="M411" s="595" t="s">
        <v>913</v>
      </c>
    </row>
    <row r="412" spans="1:13" x14ac:dyDescent="0.2">
      <c r="A412" s="196">
        <f t="shared" si="7"/>
        <v>1</v>
      </c>
      <c r="B412" s="435" t="s">
        <v>600</v>
      </c>
      <c r="C412" s="435" t="s">
        <v>7562</v>
      </c>
      <c r="D412" s="196" t="s">
        <v>599</v>
      </c>
      <c r="E412" s="196" t="s">
        <v>944</v>
      </c>
      <c r="F412" s="595">
        <v>1269098</v>
      </c>
      <c r="G412" s="595">
        <v>1307225</v>
      </c>
      <c r="H412" s="595">
        <v>1337182</v>
      </c>
      <c r="I412" s="595">
        <v>1358969</v>
      </c>
      <c r="J412" s="595">
        <v>1358969</v>
      </c>
      <c r="K412" s="595">
        <v>1358969</v>
      </c>
      <c r="L412" s="200">
        <v>1855596</v>
      </c>
      <c r="M412" s="595">
        <v>1855596</v>
      </c>
    </row>
    <row r="413" spans="1:13" x14ac:dyDescent="0.2">
      <c r="A413" s="196">
        <f t="shared" si="7"/>
        <v>2</v>
      </c>
      <c r="B413" s="435" t="s">
        <v>600</v>
      </c>
      <c r="C413" s="435" t="s">
        <v>7563</v>
      </c>
      <c r="D413" s="196" t="s">
        <v>599</v>
      </c>
      <c r="E413" s="196" t="s">
        <v>1172</v>
      </c>
      <c r="F413" s="595">
        <v>572452</v>
      </c>
      <c r="G413" s="595">
        <v>589650</v>
      </c>
      <c r="H413" s="595">
        <v>603163</v>
      </c>
      <c r="I413" s="595">
        <v>612991</v>
      </c>
      <c r="J413" s="595">
        <v>612991</v>
      </c>
      <c r="K413" s="595">
        <v>612991</v>
      </c>
      <c r="L413" s="200">
        <v>798866</v>
      </c>
      <c r="M413" s="595">
        <v>798866</v>
      </c>
    </row>
    <row r="414" spans="1:13" x14ac:dyDescent="0.2">
      <c r="A414" s="196">
        <f t="shared" si="7"/>
        <v>3</v>
      </c>
      <c r="B414" s="435" t="s">
        <v>600</v>
      </c>
      <c r="C414" s="435" t="s">
        <v>7564</v>
      </c>
      <c r="D414" s="196" t="s">
        <v>599</v>
      </c>
      <c r="E414" s="196" t="s">
        <v>1173</v>
      </c>
      <c r="F414" s="595">
        <v>0</v>
      </c>
      <c r="G414" s="595">
        <v>0</v>
      </c>
      <c r="H414" s="595">
        <v>0</v>
      </c>
      <c r="I414" s="595">
        <v>0</v>
      </c>
      <c r="J414" s="595">
        <v>0</v>
      </c>
      <c r="K414" s="595">
        <v>0</v>
      </c>
      <c r="L414" s="200">
        <v>0</v>
      </c>
      <c r="M414" s="595">
        <v>0</v>
      </c>
    </row>
    <row r="415" spans="1:13" x14ac:dyDescent="0.2">
      <c r="A415" s="196">
        <f t="shared" si="7"/>
        <v>4</v>
      </c>
      <c r="B415" s="435" t="s">
        <v>600</v>
      </c>
      <c r="C415" s="435" t="s">
        <v>7565</v>
      </c>
      <c r="D415" s="196" t="s">
        <v>599</v>
      </c>
      <c r="E415" s="196" t="s">
        <v>1174</v>
      </c>
      <c r="F415" s="595">
        <v>0</v>
      </c>
      <c r="G415" s="595">
        <v>0</v>
      </c>
      <c r="H415" s="595">
        <v>0</v>
      </c>
      <c r="I415" s="595">
        <v>0</v>
      </c>
      <c r="J415" s="595">
        <v>0</v>
      </c>
      <c r="K415" s="595">
        <v>0</v>
      </c>
      <c r="L415" s="200">
        <v>0</v>
      </c>
      <c r="M415" s="595">
        <v>0</v>
      </c>
    </row>
    <row r="416" spans="1:13" x14ac:dyDescent="0.2">
      <c r="A416" s="196">
        <f t="shared" si="7"/>
        <v>5</v>
      </c>
      <c r="B416" s="435" t="s">
        <v>600</v>
      </c>
      <c r="C416" s="435" t="s">
        <v>7566</v>
      </c>
      <c r="D416" s="196" t="s">
        <v>599</v>
      </c>
      <c r="E416" s="196" t="s">
        <v>1175</v>
      </c>
      <c r="F416" s="595">
        <v>0</v>
      </c>
      <c r="G416" s="595">
        <v>0</v>
      </c>
      <c r="H416" s="595">
        <v>0</v>
      </c>
      <c r="I416" s="595">
        <v>0</v>
      </c>
      <c r="J416" s="595">
        <v>0</v>
      </c>
      <c r="K416" s="595">
        <v>0</v>
      </c>
      <c r="L416" s="200">
        <v>0</v>
      </c>
      <c r="M416" s="595">
        <v>0</v>
      </c>
    </row>
    <row r="417" spans="1:13" x14ac:dyDescent="0.2">
      <c r="A417" s="196">
        <f t="shared" si="7"/>
        <v>6</v>
      </c>
      <c r="B417" s="435" t="s">
        <v>600</v>
      </c>
      <c r="C417" s="435" t="s">
        <v>7567</v>
      </c>
      <c r="D417" s="196" t="s">
        <v>599</v>
      </c>
      <c r="E417" s="196" t="s">
        <v>1176</v>
      </c>
      <c r="F417" s="595">
        <v>1188</v>
      </c>
      <c r="G417" s="595">
        <v>1224</v>
      </c>
      <c r="H417" s="595">
        <v>1252</v>
      </c>
      <c r="I417" s="595">
        <v>1272</v>
      </c>
      <c r="J417" s="595">
        <v>1272</v>
      </c>
      <c r="K417" s="595">
        <v>1272</v>
      </c>
      <c r="L417" s="200">
        <v>2045</v>
      </c>
      <c r="M417" s="595">
        <v>2045</v>
      </c>
    </row>
    <row r="418" spans="1:13" x14ac:dyDescent="0.2">
      <c r="A418" s="196">
        <f t="shared" si="7"/>
        <v>7</v>
      </c>
      <c r="B418" s="435" t="s">
        <v>600</v>
      </c>
      <c r="C418" s="435" t="s">
        <v>7568</v>
      </c>
      <c r="D418" s="196" t="s">
        <v>599</v>
      </c>
      <c r="E418" s="196" t="s">
        <v>1177</v>
      </c>
      <c r="F418" s="595">
        <v>45381</v>
      </c>
      <c r="G418" s="595">
        <v>46744</v>
      </c>
      <c r="H418" s="595">
        <v>47815</v>
      </c>
      <c r="I418" s="595">
        <v>48594</v>
      </c>
      <c r="J418" s="595">
        <v>48594</v>
      </c>
      <c r="K418" s="595">
        <v>48594</v>
      </c>
      <c r="L418" s="200">
        <v>58251</v>
      </c>
      <c r="M418" s="595">
        <v>58251</v>
      </c>
    </row>
    <row r="419" spans="1:13" x14ac:dyDescent="0.2">
      <c r="A419" s="196">
        <f t="shared" si="7"/>
        <v>8</v>
      </c>
      <c r="B419" s="435" t="s">
        <v>600</v>
      </c>
      <c r="C419" s="435" t="s">
        <v>7569</v>
      </c>
      <c r="D419" s="196" t="s">
        <v>599</v>
      </c>
      <c r="E419" s="196" t="s">
        <v>1178</v>
      </c>
      <c r="F419" s="595">
        <v>415832</v>
      </c>
      <c r="G419" s="595">
        <v>428325</v>
      </c>
      <c r="H419" s="595">
        <v>438141</v>
      </c>
      <c r="I419" s="595">
        <v>445280</v>
      </c>
      <c r="J419" s="595">
        <v>445280</v>
      </c>
      <c r="K419" s="595">
        <v>445280</v>
      </c>
      <c r="L419" s="200">
        <v>634191</v>
      </c>
      <c r="M419" s="595">
        <v>634191</v>
      </c>
    </row>
    <row r="420" spans="1:13" x14ac:dyDescent="0.2">
      <c r="A420" s="196">
        <f t="shared" si="7"/>
        <v>9</v>
      </c>
      <c r="B420" s="435" t="s">
        <v>600</v>
      </c>
      <c r="C420" s="435" t="s">
        <v>7570</v>
      </c>
      <c r="D420" s="196" t="s">
        <v>599</v>
      </c>
      <c r="E420" s="196" t="s">
        <v>1179</v>
      </c>
      <c r="F420" s="595">
        <v>62699</v>
      </c>
      <c r="G420" s="595">
        <v>64583</v>
      </c>
      <c r="H420" s="595">
        <v>66063</v>
      </c>
      <c r="I420" s="595">
        <v>67139</v>
      </c>
      <c r="J420" s="595">
        <v>67139</v>
      </c>
      <c r="K420" s="595">
        <v>67139</v>
      </c>
      <c r="L420" s="200">
        <v>0</v>
      </c>
      <c r="M420" s="595">
        <v>0</v>
      </c>
    </row>
    <row r="421" spans="1:13" x14ac:dyDescent="0.2">
      <c r="A421" s="196">
        <f t="shared" si="7"/>
        <v>10</v>
      </c>
      <c r="B421" s="435" t="s">
        <v>600</v>
      </c>
      <c r="C421" s="435" t="s">
        <v>7571</v>
      </c>
      <c r="D421" s="196" t="s">
        <v>599</v>
      </c>
      <c r="E421" s="196" t="s">
        <v>1180</v>
      </c>
      <c r="F421" s="595">
        <v>143586</v>
      </c>
      <c r="G421" s="595">
        <v>147900</v>
      </c>
      <c r="H421" s="595">
        <v>151289</v>
      </c>
      <c r="I421" s="595">
        <v>153754</v>
      </c>
      <c r="J421" s="595">
        <v>153754</v>
      </c>
      <c r="K421" s="595">
        <v>153754</v>
      </c>
      <c r="L421" s="200">
        <v>234787</v>
      </c>
      <c r="M421" s="595">
        <v>234787</v>
      </c>
    </row>
    <row r="422" spans="1:13" x14ac:dyDescent="0.2">
      <c r="A422" s="196">
        <f t="shared" si="7"/>
        <v>11</v>
      </c>
      <c r="B422" s="435" t="s">
        <v>600</v>
      </c>
      <c r="C422" s="435" t="s">
        <v>7572</v>
      </c>
      <c r="D422" s="196" t="s">
        <v>599</v>
      </c>
      <c r="E422" s="196" t="s">
        <v>1181</v>
      </c>
      <c r="F422" s="595">
        <v>54922</v>
      </c>
      <c r="G422" s="595">
        <v>56572</v>
      </c>
      <c r="H422" s="595">
        <v>57868</v>
      </c>
      <c r="I422" s="595">
        <v>58811</v>
      </c>
      <c r="J422" s="595">
        <v>58811</v>
      </c>
      <c r="K422" s="595">
        <v>58811</v>
      </c>
      <c r="L422" s="200">
        <v>0</v>
      </c>
      <c r="M422" s="595">
        <v>0</v>
      </c>
    </row>
    <row r="423" spans="1:13" x14ac:dyDescent="0.2">
      <c r="A423" s="196">
        <f t="shared" si="7"/>
        <v>1</v>
      </c>
      <c r="B423" s="435" t="s">
        <v>602</v>
      </c>
      <c r="C423" s="435" t="s">
        <v>7573</v>
      </c>
      <c r="D423" s="196" t="s">
        <v>601</v>
      </c>
      <c r="E423" s="196" t="s">
        <v>1182</v>
      </c>
      <c r="F423" s="595">
        <v>0</v>
      </c>
      <c r="G423" s="595">
        <v>0</v>
      </c>
      <c r="H423" s="595">
        <v>0</v>
      </c>
      <c r="I423" s="595">
        <v>0</v>
      </c>
      <c r="J423" s="595">
        <v>0</v>
      </c>
      <c r="K423" s="595">
        <v>0</v>
      </c>
      <c r="L423" s="200">
        <v>0</v>
      </c>
      <c r="M423" s="595">
        <v>0</v>
      </c>
    </row>
    <row r="424" spans="1:13" x14ac:dyDescent="0.2">
      <c r="A424" s="196">
        <f t="shared" si="7"/>
        <v>2</v>
      </c>
      <c r="B424" s="435" t="s">
        <v>602</v>
      </c>
      <c r="C424" s="435" t="s">
        <v>7574</v>
      </c>
      <c r="D424" s="196" t="s">
        <v>601</v>
      </c>
      <c r="E424" s="196" t="s">
        <v>1183</v>
      </c>
      <c r="F424" s="595">
        <v>0</v>
      </c>
      <c r="G424" s="595">
        <v>0</v>
      </c>
      <c r="H424" s="595">
        <v>0</v>
      </c>
      <c r="I424" s="595">
        <v>0</v>
      </c>
      <c r="J424" s="595">
        <v>0</v>
      </c>
      <c r="K424" s="595">
        <v>0</v>
      </c>
      <c r="L424" s="200">
        <v>0</v>
      </c>
      <c r="M424" s="595">
        <v>0</v>
      </c>
    </row>
    <row r="425" spans="1:13" x14ac:dyDescent="0.2">
      <c r="A425" s="196">
        <f t="shared" si="7"/>
        <v>1</v>
      </c>
      <c r="B425" s="435" t="s">
        <v>604</v>
      </c>
      <c r="C425" s="435" t="s">
        <v>7575</v>
      </c>
      <c r="D425" s="196" t="s">
        <v>603</v>
      </c>
      <c r="E425" s="196" t="s">
        <v>943</v>
      </c>
      <c r="F425" s="595">
        <v>170055</v>
      </c>
      <c r="G425" s="595">
        <v>175164</v>
      </c>
      <c r="H425" s="595">
        <v>179178</v>
      </c>
      <c r="I425" s="595">
        <v>182097</v>
      </c>
      <c r="J425" s="595">
        <v>182097</v>
      </c>
      <c r="K425" s="595">
        <v>182097</v>
      </c>
      <c r="L425" s="200">
        <v>225613</v>
      </c>
      <c r="M425" s="595">
        <v>225613</v>
      </c>
    </row>
    <row r="426" spans="1:13" x14ac:dyDescent="0.2">
      <c r="A426" s="196">
        <f t="shared" si="7"/>
        <v>2</v>
      </c>
      <c r="B426" s="435" t="s">
        <v>604</v>
      </c>
      <c r="C426" s="435" t="s">
        <v>7576</v>
      </c>
      <c r="D426" s="196" t="s">
        <v>603</v>
      </c>
      <c r="E426" s="196" t="s">
        <v>7152</v>
      </c>
      <c r="F426" s="595"/>
      <c r="G426" s="595"/>
      <c r="H426" s="595"/>
      <c r="I426" s="595"/>
      <c r="J426" s="595"/>
      <c r="K426" s="595"/>
      <c r="L426" s="200"/>
      <c r="M426" s="595">
        <v>2444</v>
      </c>
    </row>
    <row r="427" spans="1:13" x14ac:dyDescent="0.2">
      <c r="A427" s="196">
        <f>IF(D427=D425,A425+1,1)</f>
        <v>1</v>
      </c>
      <c r="B427" s="435" t="s">
        <v>606</v>
      </c>
      <c r="C427" s="435" t="s">
        <v>7577</v>
      </c>
      <c r="D427" s="196" t="s">
        <v>605</v>
      </c>
      <c r="F427" s="595" t="s">
        <v>913</v>
      </c>
      <c r="G427" s="595" t="s">
        <v>913</v>
      </c>
      <c r="H427" s="595" t="s">
        <v>913</v>
      </c>
      <c r="I427" s="595" t="s">
        <v>913</v>
      </c>
      <c r="J427" s="595" t="s">
        <v>913</v>
      </c>
      <c r="K427" s="595" t="s">
        <v>913</v>
      </c>
      <c r="L427" s="200" t="s">
        <v>913</v>
      </c>
      <c r="M427" s="595" t="s">
        <v>913</v>
      </c>
    </row>
    <row r="428" spans="1:13" x14ac:dyDescent="0.2">
      <c r="A428" s="196">
        <f t="shared" si="7"/>
        <v>1</v>
      </c>
      <c r="B428" s="435" t="s">
        <v>608</v>
      </c>
      <c r="C428" s="435" t="s">
        <v>7578</v>
      </c>
      <c r="D428" s="196" t="s">
        <v>607</v>
      </c>
      <c r="E428" s="196" t="s">
        <v>950</v>
      </c>
      <c r="F428" s="595">
        <v>4206450</v>
      </c>
      <c r="G428" s="595">
        <v>4332824</v>
      </c>
      <c r="H428" s="595">
        <v>4432118</v>
      </c>
      <c r="I428" s="595">
        <v>4504332</v>
      </c>
      <c r="J428" s="595">
        <v>4504332</v>
      </c>
      <c r="K428" s="595">
        <v>4504332</v>
      </c>
      <c r="L428" s="200">
        <v>5254303</v>
      </c>
      <c r="M428" s="595">
        <v>5254303</v>
      </c>
    </row>
    <row r="429" spans="1:13" x14ac:dyDescent="0.2">
      <c r="A429" s="196">
        <f t="shared" si="7"/>
        <v>1</v>
      </c>
      <c r="B429" s="435" t="s">
        <v>610</v>
      </c>
      <c r="C429" s="435" t="s">
        <v>7579</v>
      </c>
      <c r="D429" s="196" t="s">
        <v>609</v>
      </c>
      <c r="E429" s="196" t="s">
        <v>1184</v>
      </c>
      <c r="F429" s="595">
        <v>926543</v>
      </c>
      <c r="G429" s="595">
        <v>954379</v>
      </c>
      <c r="H429" s="595">
        <v>976250</v>
      </c>
      <c r="I429" s="595">
        <v>992156</v>
      </c>
      <c r="J429" s="595">
        <v>992156</v>
      </c>
      <c r="K429" s="595">
        <v>992156</v>
      </c>
      <c r="L429" s="200">
        <v>1221768</v>
      </c>
      <c r="M429" s="595">
        <v>1221768</v>
      </c>
    </row>
    <row r="430" spans="1:13" x14ac:dyDescent="0.2">
      <c r="A430" s="196">
        <f t="shared" si="7"/>
        <v>1</v>
      </c>
      <c r="B430" s="435" t="s">
        <v>612</v>
      </c>
      <c r="C430" s="435" t="s">
        <v>7580</v>
      </c>
      <c r="D430" s="196" t="s">
        <v>611</v>
      </c>
      <c r="E430" s="196" t="s">
        <v>7134</v>
      </c>
      <c r="F430" s="595" t="s">
        <v>913</v>
      </c>
      <c r="G430" s="595" t="s">
        <v>913</v>
      </c>
      <c r="H430" s="595" t="s">
        <v>913</v>
      </c>
      <c r="I430" s="595" t="s">
        <v>913</v>
      </c>
      <c r="J430" s="595" t="s">
        <v>913</v>
      </c>
      <c r="K430" s="595" t="s">
        <v>913</v>
      </c>
      <c r="L430" s="200" t="s">
        <v>913</v>
      </c>
      <c r="M430" s="595">
        <v>279308</v>
      </c>
    </row>
    <row r="431" spans="1:13" x14ac:dyDescent="0.2">
      <c r="A431" s="196">
        <f t="shared" si="7"/>
        <v>1</v>
      </c>
      <c r="B431" s="435" t="s">
        <v>614</v>
      </c>
      <c r="C431" s="435" t="s">
        <v>7581</v>
      </c>
      <c r="D431" s="196" t="s">
        <v>613</v>
      </c>
      <c r="F431" s="595" t="s">
        <v>913</v>
      </c>
      <c r="G431" s="595" t="s">
        <v>913</v>
      </c>
      <c r="H431" s="595" t="s">
        <v>913</v>
      </c>
      <c r="I431" s="595" t="s">
        <v>913</v>
      </c>
      <c r="J431" s="595" t="s">
        <v>913</v>
      </c>
      <c r="K431" s="595" t="s">
        <v>913</v>
      </c>
      <c r="L431" s="200" t="s">
        <v>913</v>
      </c>
      <c r="M431" s="595" t="s">
        <v>913</v>
      </c>
    </row>
    <row r="432" spans="1:13" x14ac:dyDescent="0.2">
      <c r="A432" s="196">
        <f t="shared" si="7"/>
        <v>1</v>
      </c>
      <c r="B432" s="435" t="s">
        <v>616</v>
      </c>
      <c r="C432" s="435" t="s">
        <v>7582</v>
      </c>
      <c r="D432" s="196" t="s">
        <v>615</v>
      </c>
      <c r="F432" s="595" t="s">
        <v>913</v>
      </c>
      <c r="G432" s="595" t="s">
        <v>913</v>
      </c>
      <c r="H432" s="595" t="s">
        <v>913</v>
      </c>
      <c r="I432" s="595" t="s">
        <v>913</v>
      </c>
      <c r="J432" s="595" t="s">
        <v>913</v>
      </c>
      <c r="K432" s="595" t="s">
        <v>913</v>
      </c>
      <c r="L432" s="200" t="s">
        <v>913</v>
      </c>
      <c r="M432" s="595" t="s">
        <v>913</v>
      </c>
    </row>
    <row r="433" spans="1:13" x14ac:dyDescent="0.2">
      <c r="A433" s="196">
        <f t="shared" si="7"/>
        <v>1</v>
      </c>
      <c r="B433" s="435" t="s">
        <v>618</v>
      </c>
      <c r="C433" s="435" t="s">
        <v>7583</v>
      </c>
      <c r="D433" s="196" t="s">
        <v>617</v>
      </c>
      <c r="F433" s="595" t="s">
        <v>913</v>
      </c>
      <c r="G433" s="595" t="s">
        <v>913</v>
      </c>
      <c r="H433" s="595" t="s">
        <v>913</v>
      </c>
      <c r="I433" s="595" t="s">
        <v>913</v>
      </c>
      <c r="J433" s="595" t="s">
        <v>913</v>
      </c>
      <c r="K433" s="595" t="s">
        <v>913</v>
      </c>
      <c r="L433" s="200" t="s">
        <v>913</v>
      </c>
      <c r="M433" s="595" t="s">
        <v>913</v>
      </c>
    </row>
    <row r="434" spans="1:13" x14ac:dyDescent="0.2">
      <c r="A434" s="196">
        <f t="shared" si="7"/>
        <v>1</v>
      </c>
      <c r="B434" s="435" t="s">
        <v>620</v>
      </c>
      <c r="C434" s="435" t="s">
        <v>7584</v>
      </c>
      <c r="D434" s="196" t="s">
        <v>619</v>
      </c>
      <c r="F434" s="595" t="s">
        <v>913</v>
      </c>
      <c r="G434" s="595" t="s">
        <v>913</v>
      </c>
      <c r="H434" s="595" t="s">
        <v>913</v>
      </c>
      <c r="I434" s="595" t="s">
        <v>913</v>
      </c>
      <c r="J434" s="595" t="s">
        <v>913</v>
      </c>
      <c r="K434" s="595" t="s">
        <v>913</v>
      </c>
      <c r="L434" s="200" t="s">
        <v>913</v>
      </c>
      <c r="M434" s="595" t="s">
        <v>913</v>
      </c>
    </row>
    <row r="435" spans="1:13" x14ac:dyDescent="0.2">
      <c r="A435" s="196">
        <f t="shared" si="7"/>
        <v>1</v>
      </c>
      <c r="B435" s="435" t="s">
        <v>622</v>
      </c>
      <c r="C435" s="435" t="s">
        <v>7585</v>
      </c>
      <c r="D435" s="196" t="s">
        <v>621</v>
      </c>
      <c r="F435" s="595" t="s">
        <v>913</v>
      </c>
      <c r="G435" s="595" t="s">
        <v>913</v>
      </c>
      <c r="H435" s="595" t="s">
        <v>913</v>
      </c>
      <c r="I435" s="595" t="s">
        <v>913</v>
      </c>
      <c r="J435" s="595" t="s">
        <v>913</v>
      </c>
      <c r="K435" s="595" t="s">
        <v>913</v>
      </c>
      <c r="L435" s="200" t="s">
        <v>913</v>
      </c>
      <c r="M435" s="595" t="s">
        <v>913</v>
      </c>
    </row>
    <row r="436" spans="1:13" x14ac:dyDescent="0.2">
      <c r="A436" s="196">
        <f t="shared" si="7"/>
        <v>1</v>
      </c>
      <c r="B436" s="435" t="s">
        <v>624</v>
      </c>
      <c r="C436" s="435" t="s">
        <v>7586</v>
      </c>
      <c r="D436" s="196" t="s">
        <v>623</v>
      </c>
      <c r="F436" s="595" t="s">
        <v>913</v>
      </c>
      <c r="G436" s="595" t="s">
        <v>913</v>
      </c>
      <c r="H436" s="595" t="s">
        <v>913</v>
      </c>
      <c r="I436" s="595" t="s">
        <v>913</v>
      </c>
      <c r="J436" s="595" t="s">
        <v>913</v>
      </c>
      <c r="K436" s="595" t="s">
        <v>913</v>
      </c>
      <c r="L436" s="200" t="s">
        <v>913</v>
      </c>
      <c r="M436" s="595" t="s">
        <v>913</v>
      </c>
    </row>
    <row r="437" spans="1:13" x14ac:dyDescent="0.2">
      <c r="A437" s="196">
        <f t="shared" si="7"/>
        <v>1</v>
      </c>
      <c r="B437" s="435" t="s">
        <v>626</v>
      </c>
      <c r="C437" s="435" t="s">
        <v>7587</v>
      </c>
      <c r="D437" s="196" t="s">
        <v>625</v>
      </c>
      <c r="F437" s="595" t="s">
        <v>913</v>
      </c>
      <c r="G437" s="595" t="s">
        <v>913</v>
      </c>
      <c r="H437" s="595" t="s">
        <v>913</v>
      </c>
      <c r="I437" s="595" t="s">
        <v>913</v>
      </c>
      <c r="J437" s="595" t="s">
        <v>913</v>
      </c>
      <c r="K437" s="595" t="s">
        <v>913</v>
      </c>
      <c r="L437" s="200" t="s">
        <v>913</v>
      </c>
      <c r="M437" s="595" t="s">
        <v>913</v>
      </c>
    </row>
    <row r="438" spans="1:13" x14ac:dyDescent="0.2">
      <c r="A438" s="196">
        <f t="shared" si="7"/>
        <v>1</v>
      </c>
      <c r="B438" s="435" t="s">
        <v>628</v>
      </c>
      <c r="C438" s="435" t="s">
        <v>7588</v>
      </c>
      <c r="D438" s="196" t="s">
        <v>627</v>
      </c>
      <c r="F438" s="595" t="s">
        <v>913</v>
      </c>
      <c r="G438" s="595" t="s">
        <v>913</v>
      </c>
      <c r="H438" s="595" t="s">
        <v>913</v>
      </c>
      <c r="I438" s="595" t="s">
        <v>913</v>
      </c>
      <c r="J438" s="595" t="s">
        <v>913</v>
      </c>
      <c r="K438" s="595" t="s">
        <v>913</v>
      </c>
      <c r="L438" s="200" t="s">
        <v>913</v>
      </c>
      <c r="M438" s="595" t="s">
        <v>913</v>
      </c>
    </row>
    <row r="439" spans="1:13" x14ac:dyDescent="0.2">
      <c r="A439" s="196">
        <f t="shared" si="7"/>
        <v>1</v>
      </c>
      <c r="B439" s="435" t="s">
        <v>3823</v>
      </c>
      <c r="C439" s="435" t="s">
        <v>7589</v>
      </c>
      <c r="D439" s="197" t="s">
        <v>3822</v>
      </c>
      <c r="E439" s="196" t="s">
        <v>939</v>
      </c>
      <c r="F439" s="595">
        <v>3165816</v>
      </c>
      <c r="G439" s="595">
        <v>3260926</v>
      </c>
      <c r="H439" s="595">
        <v>3335656</v>
      </c>
      <c r="I439" s="595">
        <v>3390005</v>
      </c>
      <c r="J439" s="595">
        <v>3390005</v>
      </c>
      <c r="K439" s="595">
        <v>3390005</v>
      </c>
      <c r="L439" s="200">
        <v>3932406</v>
      </c>
      <c r="M439" s="595">
        <v>3932406</v>
      </c>
    </row>
    <row r="440" spans="1:13" x14ac:dyDescent="0.2">
      <c r="A440" s="196">
        <f t="shared" si="7"/>
        <v>1</v>
      </c>
      <c r="B440" s="435" t="s">
        <v>630</v>
      </c>
      <c r="C440" s="435" t="s">
        <v>7590</v>
      </c>
      <c r="D440" s="196" t="s">
        <v>629</v>
      </c>
      <c r="F440" s="595" t="s">
        <v>913</v>
      </c>
      <c r="G440" s="595" t="s">
        <v>913</v>
      </c>
      <c r="H440" s="595" t="s">
        <v>913</v>
      </c>
      <c r="I440" s="595" t="s">
        <v>913</v>
      </c>
      <c r="J440" s="595" t="s">
        <v>913</v>
      </c>
      <c r="K440" s="595" t="s">
        <v>913</v>
      </c>
      <c r="L440" s="200" t="s">
        <v>913</v>
      </c>
      <c r="M440" s="595" t="s">
        <v>913</v>
      </c>
    </row>
    <row r="441" spans="1:13" x14ac:dyDescent="0.2">
      <c r="A441" s="196">
        <f t="shared" si="7"/>
        <v>1</v>
      </c>
      <c r="B441" s="435" t="s">
        <v>1243</v>
      </c>
      <c r="C441" s="435" t="s">
        <v>7591</v>
      </c>
      <c r="D441" s="197" t="s">
        <v>1255</v>
      </c>
      <c r="E441" s="196" t="s">
        <v>980</v>
      </c>
      <c r="F441" s="595">
        <v>0</v>
      </c>
      <c r="G441" s="595">
        <v>0</v>
      </c>
      <c r="H441" s="595">
        <v>0</v>
      </c>
      <c r="I441" s="595">
        <v>0</v>
      </c>
      <c r="J441" s="595">
        <v>0</v>
      </c>
      <c r="K441" s="595">
        <v>0</v>
      </c>
      <c r="L441" s="200">
        <v>0</v>
      </c>
      <c r="M441" s="595">
        <v>0</v>
      </c>
    </row>
    <row r="442" spans="1:13" x14ac:dyDescent="0.2">
      <c r="A442" s="196">
        <f t="shared" si="7"/>
        <v>2</v>
      </c>
      <c r="B442" s="435" t="s">
        <v>1243</v>
      </c>
      <c r="C442" s="435" t="s">
        <v>7592</v>
      </c>
      <c r="D442" s="197" t="s">
        <v>1255</v>
      </c>
      <c r="E442" s="196" t="s">
        <v>1162</v>
      </c>
      <c r="F442" s="595">
        <v>0</v>
      </c>
      <c r="G442" s="595">
        <v>0</v>
      </c>
      <c r="H442" s="595">
        <v>0</v>
      </c>
      <c r="I442" s="595">
        <v>0</v>
      </c>
      <c r="J442" s="595">
        <v>0</v>
      </c>
      <c r="K442" s="595">
        <v>0</v>
      </c>
      <c r="L442" s="200">
        <v>0</v>
      </c>
      <c r="M442" s="595">
        <v>0</v>
      </c>
    </row>
    <row r="443" spans="1:13" x14ac:dyDescent="0.2">
      <c r="A443" s="196">
        <f t="shared" si="7"/>
        <v>1</v>
      </c>
      <c r="B443" s="435" t="s">
        <v>632</v>
      </c>
      <c r="C443" s="435" t="s">
        <v>7593</v>
      </c>
      <c r="D443" s="196" t="s">
        <v>631</v>
      </c>
      <c r="F443" s="595" t="s">
        <v>913</v>
      </c>
      <c r="G443" s="595" t="s">
        <v>913</v>
      </c>
      <c r="H443" s="595" t="s">
        <v>913</v>
      </c>
      <c r="I443" s="595" t="s">
        <v>913</v>
      </c>
      <c r="J443" s="595" t="s">
        <v>913</v>
      </c>
      <c r="K443" s="595" t="s">
        <v>913</v>
      </c>
      <c r="L443" s="200" t="s">
        <v>913</v>
      </c>
      <c r="M443" s="595" t="s">
        <v>913</v>
      </c>
    </row>
    <row r="444" spans="1:13" x14ac:dyDescent="0.2">
      <c r="A444" s="196">
        <f t="shared" si="7"/>
        <v>1</v>
      </c>
      <c r="B444" s="435" t="s">
        <v>4127</v>
      </c>
      <c r="C444" s="435" t="s">
        <v>7594</v>
      </c>
      <c r="D444" s="197" t="s">
        <v>4128</v>
      </c>
      <c r="F444" s="595"/>
      <c r="G444" s="595"/>
      <c r="H444" s="595"/>
      <c r="I444" s="595"/>
      <c r="J444" s="595"/>
      <c r="K444" s="595"/>
      <c r="L444" s="200" t="s">
        <v>913</v>
      </c>
      <c r="M444" s="595" t="s">
        <v>913</v>
      </c>
    </row>
    <row r="445" spans="1:13" x14ac:dyDescent="0.2">
      <c r="A445" s="196">
        <f t="shared" si="7"/>
        <v>1</v>
      </c>
      <c r="B445" s="435" t="s">
        <v>634</v>
      </c>
      <c r="C445" s="435" t="s">
        <v>7595</v>
      </c>
      <c r="D445" s="196" t="s">
        <v>633</v>
      </c>
      <c r="F445" s="595" t="s">
        <v>913</v>
      </c>
      <c r="G445" s="595" t="s">
        <v>913</v>
      </c>
      <c r="H445" s="595" t="s">
        <v>913</v>
      </c>
      <c r="I445" s="595" t="s">
        <v>913</v>
      </c>
      <c r="J445" s="595" t="s">
        <v>913</v>
      </c>
      <c r="K445" s="595" t="s">
        <v>913</v>
      </c>
      <c r="L445" s="200" t="s">
        <v>913</v>
      </c>
      <c r="M445" s="595" t="s">
        <v>913</v>
      </c>
    </row>
    <row r="446" spans="1:13" x14ac:dyDescent="0.2">
      <c r="A446" s="196">
        <f t="shared" si="7"/>
        <v>1</v>
      </c>
      <c r="B446" s="435" t="s">
        <v>636</v>
      </c>
      <c r="C446" s="435" t="s">
        <v>7596</v>
      </c>
      <c r="D446" s="196" t="s">
        <v>635</v>
      </c>
      <c r="F446" s="595" t="s">
        <v>913</v>
      </c>
      <c r="G446" s="595" t="s">
        <v>913</v>
      </c>
      <c r="H446" s="595" t="s">
        <v>913</v>
      </c>
      <c r="I446" s="595" t="s">
        <v>913</v>
      </c>
      <c r="J446" s="595" t="s">
        <v>913</v>
      </c>
      <c r="K446" s="595" t="s">
        <v>913</v>
      </c>
      <c r="L446" s="200" t="s">
        <v>913</v>
      </c>
      <c r="M446" s="595" t="s">
        <v>913</v>
      </c>
    </row>
    <row r="447" spans="1:13" x14ac:dyDescent="0.2">
      <c r="A447" s="196">
        <f t="shared" si="7"/>
        <v>1</v>
      </c>
      <c r="B447" s="435" t="s">
        <v>638</v>
      </c>
      <c r="C447" s="435" t="s">
        <v>7597</v>
      </c>
      <c r="D447" s="196" t="s">
        <v>637</v>
      </c>
      <c r="F447" s="595" t="s">
        <v>913</v>
      </c>
      <c r="G447" s="595" t="s">
        <v>913</v>
      </c>
      <c r="H447" s="595" t="s">
        <v>913</v>
      </c>
      <c r="I447" s="595" t="s">
        <v>913</v>
      </c>
      <c r="J447" s="595" t="s">
        <v>913</v>
      </c>
      <c r="K447" s="595" t="s">
        <v>913</v>
      </c>
      <c r="L447" s="200" t="s">
        <v>913</v>
      </c>
      <c r="M447" s="595" t="s">
        <v>913</v>
      </c>
    </row>
    <row r="448" spans="1:13" x14ac:dyDescent="0.2">
      <c r="A448" s="196">
        <f t="shared" si="7"/>
        <v>1</v>
      </c>
      <c r="B448" s="435" t="s">
        <v>640</v>
      </c>
      <c r="C448" s="435" t="s">
        <v>7598</v>
      </c>
      <c r="D448" s="196" t="s">
        <v>639</v>
      </c>
      <c r="F448" s="595" t="s">
        <v>913</v>
      </c>
      <c r="G448" s="595" t="s">
        <v>913</v>
      </c>
      <c r="H448" s="595" t="s">
        <v>913</v>
      </c>
      <c r="I448" s="595" t="s">
        <v>913</v>
      </c>
      <c r="J448" s="595" t="s">
        <v>913</v>
      </c>
      <c r="K448" s="595" t="s">
        <v>913</v>
      </c>
      <c r="L448" s="200" t="s">
        <v>913</v>
      </c>
      <c r="M448" s="595" t="s">
        <v>913</v>
      </c>
    </row>
    <row r="449" spans="1:13" x14ac:dyDescent="0.2">
      <c r="A449" s="196">
        <f t="shared" si="7"/>
        <v>1</v>
      </c>
      <c r="B449" s="435" t="s">
        <v>642</v>
      </c>
      <c r="C449" s="435" t="s">
        <v>7599</v>
      </c>
      <c r="D449" s="196" t="s">
        <v>641</v>
      </c>
      <c r="E449" s="196" t="s">
        <v>934</v>
      </c>
      <c r="F449" s="595">
        <v>0</v>
      </c>
      <c r="G449" s="595">
        <v>0</v>
      </c>
      <c r="H449" s="595">
        <v>0</v>
      </c>
      <c r="I449" s="595">
        <v>0</v>
      </c>
      <c r="J449" s="595">
        <v>0</v>
      </c>
      <c r="K449" s="595">
        <v>0</v>
      </c>
      <c r="L449" s="200">
        <v>0</v>
      </c>
      <c r="M449" s="595">
        <v>0</v>
      </c>
    </row>
    <row r="450" spans="1:13" x14ac:dyDescent="0.2">
      <c r="A450" s="196">
        <f t="shared" si="7"/>
        <v>2</v>
      </c>
      <c r="B450" s="435" t="s">
        <v>642</v>
      </c>
      <c r="C450" s="435" t="s">
        <v>7600</v>
      </c>
      <c r="D450" s="196" t="s">
        <v>641</v>
      </c>
      <c r="E450" s="196" t="s">
        <v>1187</v>
      </c>
      <c r="F450" s="595">
        <v>877693</v>
      </c>
      <c r="G450" s="595">
        <v>904061</v>
      </c>
      <c r="H450" s="595">
        <v>924779</v>
      </c>
      <c r="I450" s="595">
        <v>939847</v>
      </c>
      <c r="J450" s="595">
        <v>939847</v>
      </c>
      <c r="K450" s="595">
        <v>939847</v>
      </c>
      <c r="L450" s="200">
        <v>1238063</v>
      </c>
      <c r="M450" s="595">
        <v>1238063</v>
      </c>
    </row>
    <row r="451" spans="1:13" x14ac:dyDescent="0.2">
      <c r="A451" s="196">
        <f t="shared" si="7"/>
        <v>3</v>
      </c>
      <c r="B451" s="435" t="s">
        <v>642</v>
      </c>
      <c r="C451" s="435" t="s">
        <v>7601</v>
      </c>
      <c r="D451" s="196" t="s">
        <v>641</v>
      </c>
      <c r="E451" s="197" t="s">
        <v>4133</v>
      </c>
      <c r="F451" s="595">
        <v>0</v>
      </c>
      <c r="G451" s="595">
        <v>0</v>
      </c>
      <c r="H451" s="595">
        <v>0</v>
      </c>
      <c r="I451" s="595">
        <v>0</v>
      </c>
      <c r="J451" s="595">
        <v>0</v>
      </c>
      <c r="K451" s="595">
        <v>988702</v>
      </c>
      <c r="L451" s="200">
        <v>1082655</v>
      </c>
      <c r="M451" s="595">
        <v>1082655</v>
      </c>
    </row>
    <row r="452" spans="1:13" x14ac:dyDescent="0.2">
      <c r="A452" s="196">
        <f>IF(D452=D450,A450+1,1)</f>
        <v>1</v>
      </c>
      <c r="B452" s="435" t="s">
        <v>644</v>
      </c>
      <c r="C452" s="435" t="s">
        <v>7602</v>
      </c>
      <c r="D452" s="196" t="s">
        <v>643</v>
      </c>
      <c r="F452" s="595" t="s">
        <v>913</v>
      </c>
      <c r="G452" s="595" t="s">
        <v>913</v>
      </c>
      <c r="H452" s="595" t="s">
        <v>913</v>
      </c>
      <c r="I452" s="595" t="s">
        <v>913</v>
      </c>
      <c r="J452" s="595" t="s">
        <v>913</v>
      </c>
      <c r="K452" s="595" t="s">
        <v>913</v>
      </c>
      <c r="L452" s="200" t="s">
        <v>913</v>
      </c>
      <c r="M452" s="595" t="s">
        <v>913</v>
      </c>
    </row>
    <row r="453" spans="1:13" x14ac:dyDescent="0.2">
      <c r="A453" s="196">
        <f t="shared" ref="A453:A460" si="9">IF(D453=D452,A452+1,1)</f>
        <v>1</v>
      </c>
      <c r="B453" s="435" t="s">
        <v>646</v>
      </c>
      <c r="C453" s="435" t="s">
        <v>7603</v>
      </c>
      <c r="D453" s="196" t="s">
        <v>645</v>
      </c>
      <c r="F453" s="595" t="s">
        <v>913</v>
      </c>
      <c r="G453" s="595" t="s">
        <v>913</v>
      </c>
      <c r="H453" s="595" t="s">
        <v>913</v>
      </c>
      <c r="I453" s="595" t="s">
        <v>913</v>
      </c>
      <c r="J453" s="595" t="s">
        <v>913</v>
      </c>
      <c r="K453" s="595" t="s">
        <v>913</v>
      </c>
      <c r="L453" s="200" t="s">
        <v>913</v>
      </c>
      <c r="M453" s="595" t="s">
        <v>913</v>
      </c>
    </row>
    <row r="454" spans="1:13" x14ac:dyDescent="0.2">
      <c r="A454" s="196">
        <f t="shared" si="9"/>
        <v>1</v>
      </c>
      <c r="B454" s="435" t="s">
        <v>648</v>
      </c>
      <c r="C454" s="435" t="s">
        <v>7604</v>
      </c>
      <c r="D454" s="196" t="s">
        <v>647</v>
      </c>
      <c r="E454" s="196" t="s">
        <v>943</v>
      </c>
      <c r="F454" s="595">
        <v>97743</v>
      </c>
      <c r="G454" s="595">
        <v>100679</v>
      </c>
      <c r="H454" s="595">
        <v>102986</v>
      </c>
      <c r="I454" s="595">
        <v>104664</v>
      </c>
      <c r="J454" s="595">
        <v>104664</v>
      </c>
      <c r="K454" s="595">
        <v>104664</v>
      </c>
      <c r="L454" s="200">
        <v>120150</v>
      </c>
      <c r="M454" s="595">
        <v>120150</v>
      </c>
    </row>
    <row r="455" spans="1:13" x14ac:dyDescent="0.2">
      <c r="A455" s="196">
        <f t="shared" si="9"/>
        <v>1</v>
      </c>
      <c r="B455" s="435" t="s">
        <v>650</v>
      </c>
      <c r="C455" s="435" t="s">
        <v>7605</v>
      </c>
      <c r="D455" s="196" t="s">
        <v>649</v>
      </c>
      <c r="F455" s="595" t="s">
        <v>913</v>
      </c>
      <c r="G455" s="595" t="s">
        <v>913</v>
      </c>
      <c r="H455" s="595" t="s">
        <v>913</v>
      </c>
      <c r="I455" s="595" t="s">
        <v>913</v>
      </c>
      <c r="J455" s="595" t="s">
        <v>913</v>
      </c>
      <c r="K455" s="595" t="s">
        <v>913</v>
      </c>
      <c r="L455" s="200" t="s">
        <v>913</v>
      </c>
      <c r="M455" s="595" t="s">
        <v>913</v>
      </c>
    </row>
    <row r="456" spans="1:13" x14ac:dyDescent="0.2">
      <c r="A456" s="196">
        <f t="shared" si="9"/>
        <v>1</v>
      </c>
      <c r="B456" s="435" t="s">
        <v>652</v>
      </c>
      <c r="C456" s="435" t="s">
        <v>7606</v>
      </c>
      <c r="D456" s="196" t="s">
        <v>651</v>
      </c>
      <c r="F456" s="595" t="s">
        <v>913</v>
      </c>
      <c r="G456" s="595" t="s">
        <v>913</v>
      </c>
      <c r="H456" s="595" t="s">
        <v>913</v>
      </c>
      <c r="I456" s="595" t="s">
        <v>913</v>
      </c>
      <c r="J456" s="595" t="s">
        <v>913</v>
      </c>
      <c r="K456" s="595" t="s">
        <v>913</v>
      </c>
      <c r="L456" s="200" t="s">
        <v>913</v>
      </c>
      <c r="M456" s="595" t="s">
        <v>913</v>
      </c>
    </row>
    <row r="457" spans="1:13" x14ac:dyDescent="0.2">
      <c r="A457" s="196">
        <f t="shared" si="9"/>
        <v>1</v>
      </c>
      <c r="B457" s="435" t="s">
        <v>654</v>
      </c>
      <c r="C457" s="435" t="s">
        <v>7607</v>
      </c>
      <c r="D457" s="196" t="s">
        <v>653</v>
      </c>
      <c r="F457" s="595" t="s">
        <v>913</v>
      </c>
      <c r="G457" s="595" t="s">
        <v>913</v>
      </c>
      <c r="H457" s="595" t="s">
        <v>913</v>
      </c>
      <c r="I457" s="595" t="s">
        <v>913</v>
      </c>
      <c r="J457" s="595" t="s">
        <v>913</v>
      </c>
      <c r="K457" s="595" t="s">
        <v>913</v>
      </c>
      <c r="L457" s="200" t="s">
        <v>913</v>
      </c>
      <c r="M457" s="595" t="s">
        <v>913</v>
      </c>
    </row>
    <row r="458" spans="1:13" x14ac:dyDescent="0.2">
      <c r="A458" s="196">
        <f t="shared" si="9"/>
        <v>1</v>
      </c>
      <c r="B458" s="435" t="s">
        <v>656</v>
      </c>
      <c r="C458" s="435" t="s">
        <v>7608</v>
      </c>
      <c r="D458" s="196" t="s">
        <v>655</v>
      </c>
      <c r="E458" s="196" t="s">
        <v>1188</v>
      </c>
      <c r="F458" s="595">
        <v>2412509</v>
      </c>
      <c r="G458" s="595">
        <v>2484988</v>
      </c>
      <c r="H458" s="595">
        <v>2541936</v>
      </c>
      <c r="I458" s="595">
        <v>2583352</v>
      </c>
      <c r="J458" s="595">
        <v>2583352</v>
      </c>
      <c r="K458" s="595">
        <v>2583352</v>
      </c>
      <c r="L458" s="200">
        <v>3447878</v>
      </c>
      <c r="M458" s="595">
        <v>3447878</v>
      </c>
    </row>
    <row r="459" spans="1:13" x14ac:dyDescent="0.2">
      <c r="A459" s="196">
        <f t="shared" si="9"/>
        <v>1</v>
      </c>
      <c r="B459" s="435" t="s">
        <v>658</v>
      </c>
      <c r="C459" s="435" t="s">
        <v>7609</v>
      </c>
      <c r="D459" s="196" t="s">
        <v>657</v>
      </c>
      <c r="F459" s="595" t="s">
        <v>913</v>
      </c>
      <c r="G459" s="595" t="s">
        <v>913</v>
      </c>
      <c r="H459" s="595" t="s">
        <v>913</v>
      </c>
      <c r="I459" s="595" t="s">
        <v>913</v>
      </c>
      <c r="J459" s="595" t="s">
        <v>913</v>
      </c>
      <c r="K459" s="595" t="s">
        <v>913</v>
      </c>
      <c r="L459" s="200" t="s">
        <v>913</v>
      </c>
      <c r="M459" s="595" t="s">
        <v>913</v>
      </c>
    </row>
    <row r="460" spans="1:13" x14ac:dyDescent="0.2">
      <c r="A460" s="196">
        <f t="shared" si="9"/>
        <v>1</v>
      </c>
      <c r="B460" s="435" t="s">
        <v>660</v>
      </c>
      <c r="C460" s="435" t="s">
        <v>7610</v>
      </c>
      <c r="D460" s="196" t="s">
        <v>659</v>
      </c>
      <c r="E460" s="196" t="s">
        <v>1189</v>
      </c>
      <c r="F460" s="595">
        <v>745853</v>
      </c>
      <c r="G460" s="595">
        <v>768261</v>
      </c>
      <c r="H460" s="595">
        <v>785867</v>
      </c>
      <c r="I460" s="595">
        <v>798671</v>
      </c>
      <c r="J460" s="595">
        <v>798671</v>
      </c>
      <c r="K460" s="595">
        <v>798671</v>
      </c>
      <c r="L460" s="200">
        <v>772395</v>
      </c>
      <c r="M460" s="595">
        <v>772395</v>
      </c>
    </row>
  </sheetData>
  <autoFilter ref="A3:L443" xr:uid="{00000000-0001-0000-0F00-000000000000}"/>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1CB50-7169-4099-B2EA-D30322226A19}">
  <sheetPr codeName="Sheet17">
    <tabColor rgb="FF92D050"/>
  </sheetPr>
  <dimension ref="A1:C309"/>
  <sheetViews>
    <sheetView topLeftCell="A29" workbookViewId="0">
      <selection activeCell="A298" sqref="A298"/>
    </sheetView>
  </sheetViews>
  <sheetFormatPr defaultRowHeight="12.75" x14ac:dyDescent="0.2"/>
  <cols>
    <col min="2" max="2" width="35.42578125" bestFit="1" customWidth="1"/>
    <col min="3" max="3" width="12.85546875" bestFit="1" customWidth="1"/>
  </cols>
  <sheetData>
    <row r="1" spans="1:3" ht="15" x14ac:dyDescent="0.25">
      <c r="A1" s="702" t="s">
        <v>984</v>
      </c>
      <c r="B1" s="910" t="s">
        <v>3903</v>
      </c>
      <c r="C1" s="910" t="s">
        <v>3904</v>
      </c>
    </row>
    <row r="2" spans="1:3" ht="15" x14ac:dyDescent="0.25">
      <c r="A2" t="s">
        <v>97</v>
      </c>
      <c r="B2" s="909" t="s">
        <v>96</v>
      </c>
      <c r="C2" s="911">
        <v>1302948</v>
      </c>
    </row>
    <row r="3" spans="1:3" ht="15" x14ac:dyDescent="0.25">
      <c r="A3" t="s">
        <v>99</v>
      </c>
      <c r="B3" s="909" t="s">
        <v>98</v>
      </c>
      <c r="C3" s="911">
        <v>2291875</v>
      </c>
    </row>
    <row r="4" spans="1:3" ht="15" x14ac:dyDescent="0.25">
      <c r="A4" t="s">
        <v>101</v>
      </c>
      <c r="B4" s="909" t="s">
        <v>100</v>
      </c>
      <c r="C4" s="911">
        <v>1954731</v>
      </c>
    </row>
    <row r="5" spans="1:3" ht="15" x14ac:dyDescent="0.25">
      <c r="A5" t="s">
        <v>103</v>
      </c>
      <c r="B5" s="909" t="s">
        <v>102</v>
      </c>
      <c r="C5" s="911">
        <v>2718364</v>
      </c>
    </row>
    <row r="6" spans="1:3" ht="15" x14ac:dyDescent="0.25">
      <c r="A6" t="s">
        <v>105</v>
      </c>
      <c r="B6" s="909" t="s">
        <v>104</v>
      </c>
      <c r="C6" s="911">
        <v>3035285</v>
      </c>
    </row>
    <row r="7" spans="1:3" ht="15" x14ac:dyDescent="0.25">
      <c r="A7" t="s">
        <v>107</v>
      </c>
      <c r="B7" s="909" t="s">
        <v>106</v>
      </c>
      <c r="C7" s="911">
        <v>1738801</v>
      </c>
    </row>
    <row r="8" spans="1:3" ht="15" x14ac:dyDescent="0.25">
      <c r="A8" t="s">
        <v>109</v>
      </c>
      <c r="B8" s="909" t="s">
        <v>833</v>
      </c>
      <c r="C8" s="911">
        <v>4591492</v>
      </c>
    </row>
    <row r="9" spans="1:3" ht="15" x14ac:dyDescent="0.25">
      <c r="A9" t="s">
        <v>111</v>
      </c>
      <c r="B9" s="909" t="s">
        <v>110</v>
      </c>
      <c r="C9" s="911">
        <v>5797907</v>
      </c>
    </row>
    <row r="10" spans="1:3" ht="15" x14ac:dyDescent="0.25">
      <c r="A10" t="s">
        <v>113</v>
      </c>
      <c r="B10" s="909" t="s">
        <v>112</v>
      </c>
      <c r="C10" s="911">
        <v>3930492</v>
      </c>
    </row>
    <row r="11" spans="1:3" ht="15" x14ac:dyDescent="0.25">
      <c r="A11" t="s">
        <v>115</v>
      </c>
      <c r="B11" s="909" t="s">
        <v>114</v>
      </c>
      <c r="C11" s="911">
        <v>4829873</v>
      </c>
    </row>
    <row r="12" spans="1:3" ht="15" x14ac:dyDescent="0.25">
      <c r="A12" t="s">
        <v>117</v>
      </c>
      <c r="B12" s="909" t="s">
        <v>116</v>
      </c>
      <c r="C12" s="911">
        <v>4254267</v>
      </c>
    </row>
    <row r="13" spans="1:3" ht="15" x14ac:dyDescent="0.25">
      <c r="A13" t="s">
        <v>119</v>
      </c>
      <c r="B13" s="909" t="s">
        <v>118</v>
      </c>
      <c r="C13" s="911">
        <v>2496217</v>
      </c>
    </row>
    <row r="14" spans="1:3" ht="15" x14ac:dyDescent="0.25">
      <c r="A14" t="s">
        <v>121</v>
      </c>
      <c r="B14" s="909" t="s">
        <v>120</v>
      </c>
      <c r="C14" s="911">
        <v>4293353</v>
      </c>
    </row>
    <row r="15" spans="1:3" ht="15" x14ac:dyDescent="0.25">
      <c r="A15" t="s">
        <v>123</v>
      </c>
      <c r="B15" s="909" t="s">
        <v>1013</v>
      </c>
      <c r="C15" s="911">
        <v>4086182</v>
      </c>
    </row>
    <row r="16" spans="1:3" ht="15" x14ac:dyDescent="0.25">
      <c r="A16" t="s">
        <v>125</v>
      </c>
      <c r="B16" s="909" t="s">
        <v>124</v>
      </c>
      <c r="C16" s="911">
        <v>4529421</v>
      </c>
    </row>
    <row r="17" spans="1:3" ht="15" x14ac:dyDescent="0.25">
      <c r="A17" t="s">
        <v>127</v>
      </c>
      <c r="B17" s="909" t="s">
        <v>126</v>
      </c>
      <c r="C17" s="911">
        <v>30129878</v>
      </c>
    </row>
    <row r="18" spans="1:3" ht="15" x14ac:dyDescent="0.25">
      <c r="A18" t="s">
        <v>129</v>
      </c>
      <c r="B18" s="909" t="s">
        <v>128</v>
      </c>
      <c r="C18" s="911">
        <v>2404551</v>
      </c>
    </row>
    <row r="19" spans="1:3" ht="15" x14ac:dyDescent="0.25">
      <c r="A19" t="s">
        <v>131</v>
      </c>
      <c r="B19" s="909" t="s">
        <v>130</v>
      </c>
      <c r="C19" s="911">
        <v>3678533</v>
      </c>
    </row>
    <row r="20" spans="1:3" ht="15" x14ac:dyDescent="0.25">
      <c r="A20" t="s">
        <v>133</v>
      </c>
      <c r="B20" s="909" t="s">
        <v>132</v>
      </c>
      <c r="C20" s="911">
        <v>2404649</v>
      </c>
    </row>
    <row r="21" spans="1:3" ht="15" x14ac:dyDescent="0.25">
      <c r="A21" t="s">
        <v>135</v>
      </c>
      <c r="B21" s="909" t="s">
        <v>134</v>
      </c>
      <c r="C21" s="911">
        <v>1416939</v>
      </c>
    </row>
    <row r="22" spans="1:3" ht="15" x14ac:dyDescent="0.25">
      <c r="A22" t="s">
        <v>137</v>
      </c>
      <c r="B22" s="909" t="s">
        <v>136</v>
      </c>
      <c r="C22" s="911">
        <v>5697827</v>
      </c>
    </row>
    <row r="23" spans="1:3" ht="15" x14ac:dyDescent="0.25">
      <c r="A23" t="s">
        <v>139</v>
      </c>
      <c r="B23" s="909" t="s">
        <v>138</v>
      </c>
      <c r="C23" s="911">
        <v>1296426</v>
      </c>
    </row>
    <row r="24" spans="1:3" ht="15" x14ac:dyDescent="0.25">
      <c r="A24" t="s">
        <v>1240</v>
      </c>
      <c r="B24" s="909" t="s">
        <v>3905</v>
      </c>
      <c r="C24" s="911">
        <v>8127935</v>
      </c>
    </row>
    <row r="25" spans="1:3" ht="15" x14ac:dyDescent="0.25">
      <c r="A25" t="s">
        <v>141</v>
      </c>
      <c r="B25" s="909" t="s">
        <v>140</v>
      </c>
      <c r="C25" s="911">
        <v>3076615</v>
      </c>
    </row>
    <row r="26" spans="1:3" ht="15" x14ac:dyDescent="0.25">
      <c r="A26" t="s">
        <v>143</v>
      </c>
      <c r="B26" s="909" t="s">
        <v>142</v>
      </c>
      <c r="C26" s="911">
        <v>10456695</v>
      </c>
    </row>
    <row r="27" spans="1:3" ht="15" x14ac:dyDescent="0.25">
      <c r="A27" t="s">
        <v>145</v>
      </c>
      <c r="B27" s="909" t="s">
        <v>144</v>
      </c>
      <c r="C27" s="911">
        <v>2973126</v>
      </c>
    </row>
    <row r="28" spans="1:3" ht="15" x14ac:dyDescent="0.25">
      <c r="A28" t="s">
        <v>147</v>
      </c>
      <c r="B28" s="909" t="s">
        <v>146</v>
      </c>
      <c r="C28" s="911">
        <v>2058042</v>
      </c>
    </row>
    <row r="29" spans="1:3" ht="15" x14ac:dyDescent="0.25">
      <c r="A29" t="s">
        <v>149</v>
      </c>
      <c r="B29" s="909" t="s">
        <v>148</v>
      </c>
      <c r="C29" s="911">
        <v>7645144</v>
      </c>
    </row>
    <row r="30" spans="1:3" ht="15" x14ac:dyDescent="0.25">
      <c r="A30" t="s">
        <v>151</v>
      </c>
      <c r="B30" s="909" t="s">
        <v>150</v>
      </c>
      <c r="C30" s="911">
        <v>1677065</v>
      </c>
    </row>
    <row r="31" spans="1:3" ht="15" x14ac:dyDescent="0.25">
      <c r="A31" t="s">
        <v>153</v>
      </c>
      <c r="B31" s="909" t="s">
        <v>152</v>
      </c>
      <c r="C31" s="911">
        <v>6912145</v>
      </c>
    </row>
    <row r="32" spans="1:3" ht="15" x14ac:dyDescent="0.25">
      <c r="A32" t="s">
        <v>155</v>
      </c>
      <c r="B32" s="909" t="s">
        <v>154</v>
      </c>
      <c r="C32" s="911">
        <v>13728293</v>
      </c>
    </row>
    <row r="33" spans="1:3" ht="15" x14ac:dyDescent="0.25">
      <c r="A33" t="s">
        <v>157</v>
      </c>
      <c r="B33" s="909" t="s">
        <v>156</v>
      </c>
      <c r="C33" s="911">
        <v>2123630</v>
      </c>
    </row>
    <row r="34" spans="1:3" ht="15" x14ac:dyDescent="0.25">
      <c r="A34" t="s">
        <v>159</v>
      </c>
      <c r="B34" s="909" t="s">
        <v>158</v>
      </c>
      <c r="C34" s="911">
        <v>5315301</v>
      </c>
    </row>
    <row r="35" spans="1:3" ht="15" x14ac:dyDescent="0.25">
      <c r="A35" t="s">
        <v>161</v>
      </c>
      <c r="B35" s="909" t="s">
        <v>160</v>
      </c>
      <c r="C35" s="911">
        <v>2007200</v>
      </c>
    </row>
    <row r="36" spans="1:3" ht="15" x14ac:dyDescent="0.25">
      <c r="A36" t="s">
        <v>163</v>
      </c>
      <c r="B36" s="909" t="s">
        <v>162</v>
      </c>
      <c r="C36" s="911">
        <v>2072311</v>
      </c>
    </row>
    <row r="37" spans="1:3" ht="15" x14ac:dyDescent="0.25">
      <c r="A37" t="s">
        <v>165</v>
      </c>
      <c r="B37" s="909" t="s">
        <v>164</v>
      </c>
      <c r="C37" s="911">
        <v>1269980</v>
      </c>
    </row>
    <row r="38" spans="1:3" ht="15" x14ac:dyDescent="0.25">
      <c r="A38" t="s">
        <v>1316</v>
      </c>
      <c r="B38" s="909" t="s">
        <v>3906</v>
      </c>
      <c r="C38" s="911">
        <v>11728484</v>
      </c>
    </row>
    <row r="39" spans="1:3" ht="15" x14ac:dyDescent="0.25">
      <c r="A39" t="s">
        <v>167</v>
      </c>
      <c r="B39" s="909" t="s">
        <v>166</v>
      </c>
      <c r="C39" s="911">
        <v>2042781</v>
      </c>
    </row>
    <row r="40" spans="1:3" ht="15" x14ac:dyDescent="0.25">
      <c r="A40" t="s">
        <v>169</v>
      </c>
      <c r="B40" s="909" t="s">
        <v>168</v>
      </c>
      <c r="C40" s="911">
        <v>3022470</v>
      </c>
    </row>
    <row r="41" spans="1:3" ht="15" x14ac:dyDescent="0.25">
      <c r="A41" t="s">
        <v>171</v>
      </c>
      <c r="B41" s="909" t="s">
        <v>170</v>
      </c>
      <c r="C41" s="911">
        <v>4765573</v>
      </c>
    </row>
    <row r="42" spans="1:3" ht="15" x14ac:dyDescent="0.25">
      <c r="A42" t="s">
        <v>173</v>
      </c>
      <c r="B42" s="909" t="s">
        <v>172</v>
      </c>
      <c r="C42" s="911">
        <v>9777392</v>
      </c>
    </row>
    <row r="43" spans="1:3" ht="15" x14ac:dyDescent="0.25">
      <c r="A43" t="s">
        <v>175</v>
      </c>
      <c r="B43" s="909" t="s">
        <v>174</v>
      </c>
      <c r="C43" s="911">
        <v>39748301</v>
      </c>
    </row>
    <row r="44" spans="1:3" ht="15" x14ac:dyDescent="0.25">
      <c r="A44" t="s">
        <v>177</v>
      </c>
      <c r="B44" s="909" t="s">
        <v>176</v>
      </c>
      <c r="C44" s="911">
        <v>1826664</v>
      </c>
    </row>
    <row r="45" spans="1:3" ht="15" x14ac:dyDescent="0.25">
      <c r="A45" t="s">
        <v>179</v>
      </c>
      <c r="B45" s="909" t="s">
        <v>178</v>
      </c>
      <c r="C45" s="911">
        <v>3823998</v>
      </c>
    </row>
    <row r="46" spans="1:3" ht="15" x14ac:dyDescent="0.25">
      <c r="A46" t="s">
        <v>181</v>
      </c>
      <c r="B46" s="909" t="s">
        <v>180</v>
      </c>
      <c r="C46" s="911">
        <v>935850</v>
      </c>
    </row>
    <row r="47" spans="1:3" ht="15" x14ac:dyDescent="0.25">
      <c r="A47" t="s">
        <v>183</v>
      </c>
      <c r="B47" s="909" t="s">
        <v>1014</v>
      </c>
      <c r="C47" s="911">
        <v>5360175</v>
      </c>
    </row>
    <row r="48" spans="1:3" ht="15" x14ac:dyDescent="0.25">
      <c r="A48" t="s">
        <v>185</v>
      </c>
      <c r="B48" s="909" t="s">
        <v>184</v>
      </c>
      <c r="C48" s="911">
        <v>4119690</v>
      </c>
    </row>
    <row r="49" spans="1:3" ht="15" x14ac:dyDescent="0.25">
      <c r="A49" t="s">
        <v>187</v>
      </c>
      <c r="B49" s="909" t="s">
        <v>186</v>
      </c>
      <c r="C49" s="911">
        <v>4630970</v>
      </c>
    </row>
    <row r="50" spans="1:3" ht="15" x14ac:dyDescent="0.25">
      <c r="A50" t="s">
        <v>189</v>
      </c>
      <c r="B50" s="909" t="s">
        <v>188</v>
      </c>
      <c r="C50" s="911">
        <v>2583377</v>
      </c>
    </row>
    <row r="51" spans="1:3" ht="15" x14ac:dyDescent="0.25">
      <c r="A51" t="s">
        <v>191</v>
      </c>
      <c r="B51" s="909" t="s">
        <v>190</v>
      </c>
      <c r="C51" s="911">
        <v>3988386</v>
      </c>
    </row>
    <row r="52" spans="1:3" ht="15" x14ac:dyDescent="0.25">
      <c r="A52" t="s">
        <v>193</v>
      </c>
      <c r="B52" s="909" t="s">
        <v>1025</v>
      </c>
      <c r="C52" s="911">
        <v>8729756</v>
      </c>
    </row>
    <row r="53" spans="1:3" ht="15" x14ac:dyDescent="0.25">
      <c r="A53" t="s">
        <v>194</v>
      </c>
      <c r="B53" s="909" t="s">
        <v>1026</v>
      </c>
      <c r="C53" s="911">
        <v>7703005</v>
      </c>
    </row>
    <row r="54" spans="1:3" ht="15" x14ac:dyDescent="0.25">
      <c r="A54" t="s">
        <v>196</v>
      </c>
      <c r="B54" s="909" t="s">
        <v>195</v>
      </c>
      <c r="C54" s="911">
        <v>2466510</v>
      </c>
    </row>
    <row r="55" spans="1:3" ht="15" x14ac:dyDescent="0.25">
      <c r="A55" t="s">
        <v>198</v>
      </c>
      <c r="B55" s="909" t="s">
        <v>197</v>
      </c>
      <c r="C55" s="911">
        <v>2839794</v>
      </c>
    </row>
    <row r="56" spans="1:3" ht="15" x14ac:dyDescent="0.25">
      <c r="A56" t="s">
        <v>200</v>
      </c>
      <c r="B56" s="909" t="s">
        <v>199</v>
      </c>
      <c r="C56" s="911">
        <v>1584588</v>
      </c>
    </row>
    <row r="57" spans="1:3" ht="15" x14ac:dyDescent="0.25">
      <c r="A57" t="s">
        <v>202</v>
      </c>
      <c r="B57" s="909" t="s">
        <v>201</v>
      </c>
      <c r="C57" s="911">
        <v>64361586</v>
      </c>
    </row>
    <row r="58" spans="1:3" ht="15" x14ac:dyDescent="0.25">
      <c r="A58" t="s">
        <v>204</v>
      </c>
      <c r="B58" s="909" t="s">
        <v>203</v>
      </c>
      <c r="C58" s="911">
        <v>3981564</v>
      </c>
    </row>
    <row r="59" spans="1:3" ht="15" x14ac:dyDescent="0.25">
      <c r="A59" t="s">
        <v>206</v>
      </c>
      <c r="B59" s="909" t="s">
        <v>1015</v>
      </c>
      <c r="C59" s="911">
        <v>9465028</v>
      </c>
    </row>
    <row r="60" spans="1:3" ht="15" x14ac:dyDescent="0.25">
      <c r="A60" t="s">
        <v>208</v>
      </c>
      <c r="B60" s="909" t="s">
        <v>207</v>
      </c>
      <c r="C60" s="911">
        <v>1950727</v>
      </c>
    </row>
    <row r="61" spans="1:3" ht="15" x14ac:dyDescent="0.25">
      <c r="A61" t="s">
        <v>210</v>
      </c>
      <c r="B61" s="909" t="s">
        <v>209</v>
      </c>
      <c r="C61" s="911">
        <v>8571992</v>
      </c>
    </row>
    <row r="62" spans="1:3" ht="15" x14ac:dyDescent="0.25">
      <c r="A62" t="s">
        <v>212</v>
      </c>
      <c r="B62" s="909" t="s">
        <v>211</v>
      </c>
      <c r="C62" s="911">
        <v>5303160</v>
      </c>
    </row>
    <row r="63" spans="1:3" ht="15" x14ac:dyDescent="0.25">
      <c r="A63" t="s">
        <v>214</v>
      </c>
      <c r="B63" s="909" t="s">
        <v>213</v>
      </c>
      <c r="C63" s="911">
        <v>7412628</v>
      </c>
    </row>
    <row r="64" spans="1:3" ht="15" x14ac:dyDescent="0.25">
      <c r="A64" t="s">
        <v>4121</v>
      </c>
      <c r="B64" s="909" t="s">
        <v>4122</v>
      </c>
      <c r="C64" s="911">
        <v>4994140</v>
      </c>
    </row>
    <row r="65" spans="1:3" ht="15" x14ac:dyDescent="0.25">
      <c r="A65" t="s">
        <v>216</v>
      </c>
      <c r="B65" s="909" t="s">
        <v>215</v>
      </c>
      <c r="C65" s="911">
        <v>3816210</v>
      </c>
    </row>
    <row r="66" spans="1:3" ht="15" x14ac:dyDescent="0.25">
      <c r="A66" t="s">
        <v>218</v>
      </c>
      <c r="B66" s="909" t="s">
        <v>217</v>
      </c>
      <c r="C66" s="911">
        <v>2040377</v>
      </c>
    </row>
    <row r="67" spans="1:3" ht="15" x14ac:dyDescent="0.25">
      <c r="A67" t="s">
        <v>220</v>
      </c>
      <c r="B67" s="909" t="s">
        <v>219</v>
      </c>
      <c r="C67" s="911">
        <v>3009089</v>
      </c>
    </row>
    <row r="68" spans="1:3" ht="15" x14ac:dyDescent="0.25">
      <c r="A68" t="s">
        <v>222</v>
      </c>
      <c r="B68" s="909" t="s">
        <v>221</v>
      </c>
      <c r="C68" s="911">
        <v>5833969</v>
      </c>
    </row>
    <row r="69" spans="1:3" ht="15" x14ac:dyDescent="0.25">
      <c r="A69" t="s">
        <v>224</v>
      </c>
      <c r="B69" s="909" t="s">
        <v>223</v>
      </c>
      <c r="C69" s="911">
        <v>1245546</v>
      </c>
    </row>
    <row r="70" spans="1:3" ht="15" x14ac:dyDescent="0.25">
      <c r="A70" t="s">
        <v>226</v>
      </c>
      <c r="B70" s="909" t="s">
        <v>225</v>
      </c>
      <c r="C70" s="911">
        <v>5314419</v>
      </c>
    </row>
    <row r="71" spans="1:3" ht="15" x14ac:dyDescent="0.25">
      <c r="A71" t="s">
        <v>1241</v>
      </c>
      <c r="B71" s="909" t="s">
        <v>3907</v>
      </c>
      <c r="C71" s="911">
        <v>6702000</v>
      </c>
    </row>
    <row r="72" spans="1:3" ht="15" x14ac:dyDescent="0.25">
      <c r="A72" t="s">
        <v>228</v>
      </c>
      <c r="B72" s="909" t="s">
        <v>227</v>
      </c>
      <c r="C72" s="911">
        <v>6326216</v>
      </c>
    </row>
    <row r="73" spans="1:3" ht="15" x14ac:dyDescent="0.25">
      <c r="A73" t="s">
        <v>230</v>
      </c>
      <c r="B73" s="909" t="s">
        <v>229</v>
      </c>
      <c r="C73" s="911">
        <v>5631126</v>
      </c>
    </row>
    <row r="74" spans="1:3" ht="15" x14ac:dyDescent="0.25">
      <c r="A74" t="s">
        <v>232</v>
      </c>
      <c r="B74" s="909" t="s">
        <v>1024</v>
      </c>
      <c r="C74" s="911">
        <v>8429929</v>
      </c>
    </row>
    <row r="75" spans="1:3" ht="15" x14ac:dyDescent="0.25">
      <c r="A75" t="s">
        <v>234</v>
      </c>
      <c r="B75" s="909" t="s">
        <v>233</v>
      </c>
      <c r="C75" s="911">
        <v>10455307</v>
      </c>
    </row>
    <row r="76" spans="1:3" ht="15" x14ac:dyDescent="0.25">
      <c r="A76" t="s">
        <v>236</v>
      </c>
      <c r="B76" s="909" t="s">
        <v>235</v>
      </c>
      <c r="C76" s="911">
        <v>1649932</v>
      </c>
    </row>
    <row r="77" spans="1:3" ht="15" x14ac:dyDescent="0.25">
      <c r="A77" t="s">
        <v>238</v>
      </c>
      <c r="B77" s="909" t="s">
        <v>237</v>
      </c>
      <c r="C77" s="911">
        <v>2162973</v>
      </c>
    </row>
    <row r="78" spans="1:3" ht="15" x14ac:dyDescent="0.25">
      <c r="A78" t="s">
        <v>240</v>
      </c>
      <c r="B78" s="909" t="s">
        <v>239</v>
      </c>
      <c r="C78" s="911">
        <v>2216379</v>
      </c>
    </row>
    <row r="79" spans="1:3" ht="15" x14ac:dyDescent="0.25">
      <c r="A79" t="s">
        <v>242</v>
      </c>
      <c r="B79" s="909" t="s">
        <v>241</v>
      </c>
      <c r="C79" s="911">
        <v>3087717</v>
      </c>
    </row>
    <row r="80" spans="1:3" ht="15" x14ac:dyDescent="0.25">
      <c r="A80" t="s">
        <v>244</v>
      </c>
      <c r="B80" s="909" t="s">
        <v>243</v>
      </c>
      <c r="C80" s="911">
        <v>1599403</v>
      </c>
    </row>
    <row r="81" spans="1:3" ht="15" x14ac:dyDescent="0.25">
      <c r="A81" t="s">
        <v>246</v>
      </c>
      <c r="B81" s="909" t="s">
        <v>245</v>
      </c>
      <c r="C81" s="911">
        <v>5770749</v>
      </c>
    </row>
    <row r="82" spans="1:3" ht="15" x14ac:dyDescent="0.25">
      <c r="A82" t="s">
        <v>248</v>
      </c>
      <c r="B82" s="909" t="s">
        <v>247</v>
      </c>
      <c r="C82" s="911">
        <v>3568466</v>
      </c>
    </row>
    <row r="83" spans="1:3" ht="15" x14ac:dyDescent="0.25">
      <c r="A83" t="s">
        <v>1242</v>
      </c>
      <c r="B83" s="909" t="s">
        <v>1249</v>
      </c>
      <c r="C83" s="911">
        <v>7936728</v>
      </c>
    </row>
    <row r="84" spans="1:3" ht="15" x14ac:dyDescent="0.25">
      <c r="A84" t="s">
        <v>250</v>
      </c>
      <c r="B84" s="909" t="s">
        <v>249</v>
      </c>
      <c r="C84" s="911">
        <v>1841534</v>
      </c>
    </row>
    <row r="85" spans="1:3" ht="15" x14ac:dyDescent="0.25">
      <c r="A85" t="s">
        <v>252</v>
      </c>
      <c r="B85" s="909" t="s">
        <v>251</v>
      </c>
      <c r="C85" s="911">
        <v>3191573</v>
      </c>
    </row>
    <row r="86" spans="1:3" ht="15" x14ac:dyDescent="0.25">
      <c r="A86" t="s">
        <v>254</v>
      </c>
      <c r="B86" s="909" t="s">
        <v>253</v>
      </c>
      <c r="C86" s="911">
        <v>3837746</v>
      </c>
    </row>
    <row r="87" spans="1:3" ht="15" x14ac:dyDescent="0.25">
      <c r="A87" t="s">
        <v>256</v>
      </c>
      <c r="B87" s="909" t="s">
        <v>255</v>
      </c>
      <c r="C87" s="911">
        <v>6337949</v>
      </c>
    </row>
    <row r="88" spans="1:3" ht="15" x14ac:dyDescent="0.25">
      <c r="A88" t="s">
        <v>258</v>
      </c>
      <c r="B88" s="909" t="s">
        <v>257</v>
      </c>
      <c r="C88" s="911">
        <v>2147202</v>
      </c>
    </row>
    <row r="89" spans="1:3" ht="15" x14ac:dyDescent="0.25">
      <c r="A89" t="s">
        <v>260</v>
      </c>
      <c r="B89" s="909" t="s">
        <v>259</v>
      </c>
      <c r="C89" s="911">
        <v>1603743</v>
      </c>
    </row>
    <row r="90" spans="1:3" ht="15" x14ac:dyDescent="0.25">
      <c r="A90" t="s">
        <v>262</v>
      </c>
      <c r="B90" s="909" t="s">
        <v>261</v>
      </c>
      <c r="C90" s="911">
        <v>1971368</v>
      </c>
    </row>
    <row r="91" spans="1:3" ht="15" x14ac:dyDescent="0.25">
      <c r="A91" t="s">
        <v>264</v>
      </c>
      <c r="B91" s="909" t="s">
        <v>263</v>
      </c>
      <c r="C91" s="911">
        <v>4645170</v>
      </c>
    </row>
    <row r="92" spans="1:3" ht="15" x14ac:dyDescent="0.25">
      <c r="A92" t="s">
        <v>266</v>
      </c>
      <c r="B92" s="909" t="s">
        <v>265</v>
      </c>
      <c r="C92" s="911">
        <v>2640130</v>
      </c>
    </row>
    <row r="93" spans="1:3" ht="15" x14ac:dyDescent="0.25">
      <c r="A93" t="s">
        <v>268</v>
      </c>
      <c r="B93" s="909" t="s">
        <v>267</v>
      </c>
      <c r="C93" s="911">
        <v>1908380</v>
      </c>
    </row>
    <row r="94" spans="1:3" ht="15" x14ac:dyDescent="0.25">
      <c r="A94" t="s">
        <v>497</v>
      </c>
      <c r="B94" s="909" t="s">
        <v>3908</v>
      </c>
      <c r="C94" s="911">
        <v>1531476</v>
      </c>
    </row>
    <row r="95" spans="1:3" ht="15" x14ac:dyDescent="0.25">
      <c r="A95" t="s">
        <v>270</v>
      </c>
      <c r="B95" s="909" t="s">
        <v>269</v>
      </c>
      <c r="C95" s="911">
        <v>1348957</v>
      </c>
    </row>
    <row r="96" spans="1:3" ht="15" x14ac:dyDescent="0.25">
      <c r="A96" t="s">
        <v>272</v>
      </c>
      <c r="B96" s="909" t="s">
        <v>271</v>
      </c>
      <c r="C96" s="911">
        <v>1250984</v>
      </c>
    </row>
    <row r="97" spans="1:3" ht="15" x14ac:dyDescent="0.25">
      <c r="A97" t="s">
        <v>274</v>
      </c>
      <c r="B97" s="909" t="s">
        <v>273</v>
      </c>
      <c r="C97" s="911">
        <v>4068697</v>
      </c>
    </row>
    <row r="98" spans="1:3" ht="15" x14ac:dyDescent="0.25">
      <c r="A98" t="s">
        <v>276</v>
      </c>
      <c r="B98" s="909" t="s">
        <v>275</v>
      </c>
      <c r="C98" s="911">
        <v>1189282</v>
      </c>
    </row>
    <row r="99" spans="1:3" ht="15" x14ac:dyDescent="0.25">
      <c r="A99" t="s">
        <v>278</v>
      </c>
      <c r="B99" s="909" t="s">
        <v>277</v>
      </c>
      <c r="C99" s="911">
        <v>3096936</v>
      </c>
    </row>
    <row r="100" spans="1:3" ht="15" x14ac:dyDescent="0.25">
      <c r="A100" t="s">
        <v>280</v>
      </c>
      <c r="B100" s="909" t="s">
        <v>279</v>
      </c>
      <c r="C100" s="911">
        <v>1016842</v>
      </c>
    </row>
    <row r="101" spans="1:3" ht="15" x14ac:dyDescent="0.25">
      <c r="A101" t="s">
        <v>282</v>
      </c>
      <c r="B101" s="909" t="s">
        <v>281</v>
      </c>
      <c r="C101" s="911">
        <v>1762857</v>
      </c>
    </row>
    <row r="102" spans="1:3" ht="15" x14ac:dyDescent="0.25">
      <c r="A102" t="s">
        <v>284</v>
      </c>
      <c r="B102" s="909" t="s">
        <v>283</v>
      </c>
      <c r="C102" s="911">
        <v>1811708</v>
      </c>
    </row>
    <row r="103" spans="1:3" ht="15" x14ac:dyDescent="0.25">
      <c r="A103" t="s">
        <v>286</v>
      </c>
      <c r="B103" s="909" t="s">
        <v>285</v>
      </c>
      <c r="C103" s="911">
        <v>5220813</v>
      </c>
    </row>
    <row r="104" spans="1:3" ht="15" x14ac:dyDescent="0.25">
      <c r="A104" t="s">
        <v>288</v>
      </c>
      <c r="B104" s="909" t="s">
        <v>287</v>
      </c>
      <c r="C104" s="911">
        <v>5597386</v>
      </c>
    </row>
    <row r="105" spans="1:3" ht="15" x14ac:dyDescent="0.25">
      <c r="A105" t="s">
        <v>290</v>
      </c>
      <c r="B105" s="909" t="s">
        <v>289</v>
      </c>
      <c r="C105" s="911">
        <v>9845957</v>
      </c>
    </row>
    <row r="106" spans="1:3" ht="15" x14ac:dyDescent="0.25">
      <c r="A106" t="s">
        <v>292</v>
      </c>
      <c r="B106" s="909" t="s">
        <v>291</v>
      </c>
      <c r="C106" s="911">
        <v>3087468</v>
      </c>
    </row>
    <row r="107" spans="1:3" ht="15" x14ac:dyDescent="0.25">
      <c r="A107" t="s">
        <v>294</v>
      </c>
      <c r="B107" s="909" t="s">
        <v>817</v>
      </c>
      <c r="C107" s="911">
        <v>11165837</v>
      </c>
    </row>
    <row r="108" spans="1:3" ht="15" x14ac:dyDescent="0.25">
      <c r="A108" t="s">
        <v>296</v>
      </c>
      <c r="B108" s="909" t="s">
        <v>295</v>
      </c>
      <c r="C108" s="911">
        <v>1843877</v>
      </c>
    </row>
    <row r="109" spans="1:3" ht="15" x14ac:dyDescent="0.25">
      <c r="A109" t="s">
        <v>298</v>
      </c>
      <c r="B109" s="909" t="s">
        <v>297</v>
      </c>
      <c r="C109" s="911">
        <v>3869472</v>
      </c>
    </row>
    <row r="110" spans="1:3" ht="15" x14ac:dyDescent="0.25">
      <c r="A110" t="s">
        <v>300</v>
      </c>
      <c r="B110" s="909" t="s">
        <v>299</v>
      </c>
      <c r="C110" s="911">
        <v>2694023</v>
      </c>
    </row>
    <row r="111" spans="1:3" ht="15" x14ac:dyDescent="0.25">
      <c r="A111" t="s">
        <v>302</v>
      </c>
      <c r="B111" s="909" t="s">
        <v>301</v>
      </c>
      <c r="C111" s="911">
        <v>3172759</v>
      </c>
    </row>
    <row r="112" spans="1:3" ht="15" x14ac:dyDescent="0.25">
      <c r="A112" t="s">
        <v>304</v>
      </c>
      <c r="B112" s="909" t="s">
        <v>303</v>
      </c>
      <c r="C112" s="911">
        <v>1707309</v>
      </c>
    </row>
    <row r="113" spans="1:3" ht="15" x14ac:dyDescent="0.25">
      <c r="A113" t="s">
        <v>306</v>
      </c>
      <c r="B113" s="909" t="s">
        <v>305</v>
      </c>
      <c r="C113" s="911">
        <v>1585445</v>
      </c>
    </row>
    <row r="114" spans="1:3" ht="15" x14ac:dyDescent="0.25">
      <c r="A114" t="s">
        <v>308</v>
      </c>
      <c r="B114" s="909" t="s">
        <v>307</v>
      </c>
      <c r="C114" s="911">
        <v>1560258</v>
      </c>
    </row>
    <row r="115" spans="1:3" ht="15" x14ac:dyDescent="0.25">
      <c r="A115" t="s">
        <v>310</v>
      </c>
      <c r="B115" s="909" t="s">
        <v>309</v>
      </c>
      <c r="C115" s="911">
        <v>1898408</v>
      </c>
    </row>
    <row r="116" spans="1:3" ht="15" x14ac:dyDescent="0.25">
      <c r="A116" t="s">
        <v>312</v>
      </c>
      <c r="B116" s="909" t="s">
        <v>311</v>
      </c>
      <c r="C116" s="911">
        <v>4646200</v>
      </c>
    </row>
    <row r="117" spans="1:3" ht="15" x14ac:dyDescent="0.25">
      <c r="A117" t="s">
        <v>314</v>
      </c>
      <c r="B117" s="909" t="s">
        <v>313</v>
      </c>
      <c r="C117" s="911">
        <v>3224819</v>
      </c>
    </row>
    <row r="118" spans="1:3" ht="15" x14ac:dyDescent="0.25">
      <c r="A118" t="s">
        <v>316</v>
      </c>
      <c r="B118" s="909" t="s">
        <v>315</v>
      </c>
      <c r="C118" s="911">
        <v>3085739</v>
      </c>
    </row>
    <row r="119" spans="1:3" ht="15" x14ac:dyDescent="0.25">
      <c r="A119" t="s">
        <v>318</v>
      </c>
      <c r="B119" s="909" t="s">
        <v>317</v>
      </c>
      <c r="C119" s="911">
        <v>2003515</v>
      </c>
    </row>
    <row r="120" spans="1:3" ht="15" x14ac:dyDescent="0.25">
      <c r="A120" t="s">
        <v>320</v>
      </c>
      <c r="B120" s="909" t="s">
        <v>319</v>
      </c>
      <c r="C120" s="911">
        <v>12632776</v>
      </c>
    </row>
    <row r="121" spans="1:3" ht="15" x14ac:dyDescent="0.25">
      <c r="A121" t="s">
        <v>322</v>
      </c>
      <c r="B121" s="909" t="s">
        <v>814</v>
      </c>
      <c r="C121" s="911">
        <v>2480017</v>
      </c>
    </row>
    <row r="122" spans="1:3" ht="15" x14ac:dyDescent="0.25">
      <c r="A122" t="s">
        <v>324</v>
      </c>
      <c r="B122" s="909" t="s">
        <v>323</v>
      </c>
      <c r="C122" s="911">
        <v>3133247</v>
      </c>
    </row>
    <row r="123" spans="1:3" ht="15" x14ac:dyDescent="0.25">
      <c r="A123" t="s">
        <v>326</v>
      </c>
      <c r="B123" s="909" t="s">
        <v>325</v>
      </c>
      <c r="C123" s="911">
        <v>11506830</v>
      </c>
    </row>
    <row r="124" spans="1:3" ht="15" x14ac:dyDescent="0.25">
      <c r="A124" t="s">
        <v>328</v>
      </c>
      <c r="B124" s="909" t="s">
        <v>327</v>
      </c>
      <c r="C124" s="911">
        <v>4075840</v>
      </c>
    </row>
    <row r="125" spans="1:3" ht="15" x14ac:dyDescent="0.25">
      <c r="A125" t="s">
        <v>330</v>
      </c>
      <c r="B125" s="909" t="s">
        <v>329</v>
      </c>
      <c r="C125" s="911">
        <v>1468781</v>
      </c>
    </row>
    <row r="126" spans="1:3" ht="15" x14ac:dyDescent="0.25">
      <c r="A126" t="s">
        <v>332</v>
      </c>
      <c r="B126" s="909" t="s">
        <v>331</v>
      </c>
      <c r="C126" s="911">
        <v>3598057</v>
      </c>
    </row>
    <row r="127" spans="1:3" ht="15" x14ac:dyDescent="0.25">
      <c r="A127" t="s">
        <v>333</v>
      </c>
      <c r="B127" s="909" t="s">
        <v>1017</v>
      </c>
      <c r="C127" s="911">
        <v>2610642</v>
      </c>
    </row>
    <row r="128" spans="1:3" ht="15" x14ac:dyDescent="0.25">
      <c r="A128" t="s">
        <v>335</v>
      </c>
      <c r="B128" s="909" t="s">
        <v>334</v>
      </c>
      <c r="C128" s="911">
        <v>34367</v>
      </c>
    </row>
    <row r="129" spans="1:3" ht="15" x14ac:dyDescent="0.25">
      <c r="A129" t="s">
        <v>337</v>
      </c>
      <c r="B129" s="909" t="s">
        <v>336</v>
      </c>
      <c r="C129" s="911">
        <v>17161221</v>
      </c>
    </row>
    <row r="130" spans="1:3" ht="15" x14ac:dyDescent="0.25">
      <c r="A130" t="s">
        <v>339</v>
      </c>
      <c r="B130" s="909" t="s">
        <v>812</v>
      </c>
      <c r="C130" s="911">
        <v>9775138</v>
      </c>
    </row>
    <row r="131" spans="1:3" ht="15" x14ac:dyDescent="0.25">
      <c r="A131" t="s">
        <v>340</v>
      </c>
      <c r="B131" s="909" t="s">
        <v>811</v>
      </c>
      <c r="C131" s="911">
        <v>2631559</v>
      </c>
    </row>
    <row r="132" spans="1:3" ht="15" x14ac:dyDescent="0.25">
      <c r="A132" t="s">
        <v>342</v>
      </c>
      <c r="B132" s="909" t="s">
        <v>1023</v>
      </c>
      <c r="C132" s="911">
        <v>6536281</v>
      </c>
    </row>
    <row r="133" spans="1:3" ht="15" x14ac:dyDescent="0.25">
      <c r="A133" t="s">
        <v>344</v>
      </c>
      <c r="B133" s="909" t="s">
        <v>809</v>
      </c>
      <c r="C133" s="911">
        <v>4854012</v>
      </c>
    </row>
    <row r="134" spans="1:3" ht="15" x14ac:dyDescent="0.25">
      <c r="A134" t="s">
        <v>346</v>
      </c>
      <c r="B134" s="909" t="s">
        <v>345</v>
      </c>
      <c r="C134" s="911">
        <v>7361465</v>
      </c>
    </row>
    <row r="135" spans="1:3" ht="15" x14ac:dyDescent="0.25">
      <c r="A135" t="s">
        <v>348</v>
      </c>
      <c r="B135" s="909" t="s">
        <v>347</v>
      </c>
      <c r="C135" s="911">
        <v>2875067</v>
      </c>
    </row>
    <row r="136" spans="1:3" ht="15" x14ac:dyDescent="0.25">
      <c r="A136" t="s">
        <v>350</v>
      </c>
      <c r="B136" s="909" t="s">
        <v>349</v>
      </c>
      <c r="C136" s="911">
        <v>9304052</v>
      </c>
    </row>
    <row r="137" spans="1:3" ht="15" x14ac:dyDescent="0.25">
      <c r="A137" t="s">
        <v>352</v>
      </c>
      <c r="B137" s="909" t="s">
        <v>351</v>
      </c>
      <c r="C137" s="911">
        <v>2621666</v>
      </c>
    </row>
    <row r="138" spans="1:3" ht="15" x14ac:dyDescent="0.25">
      <c r="A138" t="s">
        <v>354</v>
      </c>
      <c r="B138" s="909" t="s">
        <v>353</v>
      </c>
      <c r="C138" s="911">
        <v>24058069</v>
      </c>
    </row>
    <row r="139" spans="1:3" ht="15" x14ac:dyDescent="0.25">
      <c r="A139" t="s">
        <v>356</v>
      </c>
      <c r="B139" s="909" t="s">
        <v>355</v>
      </c>
      <c r="C139" s="911">
        <v>8661772</v>
      </c>
    </row>
    <row r="140" spans="1:3" ht="15" x14ac:dyDescent="0.25">
      <c r="A140" t="s">
        <v>358</v>
      </c>
      <c r="B140" s="909" t="s">
        <v>357</v>
      </c>
      <c r="C140" s="911">
        <v>2022947</v>
      </c>
    </row>
    <row r="141" spans="1:3" ht="15" x14ac:dyDescent="0.25">
      <c r="A141" t="s">
        <v>360</v>
      </c>
      <c r="B141" s="909" t="s">
        <v>359</v>
      </c>
      <c r="C141" s="911">
        <v>4409909</v>
      </c>
    </row>
    <row r="142" spans="1:3" ht="15" x14ac:dyDescent="0.25">
      <c r="A142" t="s">
        <v>362</v>
      </c>
      <c r="B142" s="909" t="s">
        <v>361</v>
      </c>
      <c r="C142" s="911">
        <v>1929747</v>
      </c>
    </row>
    <row r="143" spans="1:3" ht="15" x14ac:dyDescent="0.25">
      <c r="A143" t="s">
        <v>364</v>
      </c>
      <c r="B143" s="909" t="s">
        <v>363</v>
      </c>
      <c r="C143" s="911">
        <v>2711060</v>
      </c>
    </row>
    <row r="144" spans="1:3" ht="15" x14ac:dyDescent="0.25">
      <c r="A144" t="s">
        <v>366</v>
      </c>
      <c r="B144" s="909" t="s">
        <v>365</v>
      </c>
      <c r="C144" s="911">
        <v>12142286</v>
      </c>
    </row>
    <row r="145" spans="1:3" ht="15" x14ac:dyDescent="0.25">
      <c r="A145" t="s">
        <v>368</v>
      </c>
      <c r="B145" s="909" t="s">
        <v>367</v>
      </c>
      <c r="C145" s="911">
        <v>4399100</v>
      </c>
    </row>
    <row r="146" spans="1:3" ht="15" x14ac:dyDescent="0.25">
      <c r="A146" t="s">
        <v>370</v>
      </c>
      <c r="B146" s="909" t="s">
        <v>369</v>
      </c>
      <c r="C146" s="911">
        <v>3897583</v>
      </c>
    </row>
    <row r="147" spans="1:3" ht="15" x14ac:dyDescent="0.25">
      <c r="A147" t="s">
        <v>372</v>
      </c>
      <c r="B147" s="909" t="s">
        <v>371</v>
      </c>
      <c r="C147" s="911">
        <v>914862</v>
      </c>
    </row>
    <row r="148" spans="1:3" ht="15" x14ac:dyDescent="0.25">
      <c r="A148" t="s">
        <v>374</v>
      </c>
      <c r="B148" s="909" t="s">
        <v>373</v>
      </c>
      <c r="C148" s="911">
        <v>1196398</v>
      </c>
    </row>
    <row r="149" spans="1:3" ht="15" x14ac:dyDescent="0.25">
      <c r="A149" t="s">
        <v>376</v>
      </c>
      <c r="B149" s="909" t="s">
        <v>375</v>
      </c>
      <c r="C149" s="911">
        <v>23993116</v>
      </c>
    </row>
    <row r="150" spans="1:3" ht="15" x14ac:dyDescent="0.25">
      <c r="A150" t="s">
        <v>378</v>
      </c>
      <c r="B150" s="909" t="s">
        <v>377</v>
      </c>
      <c r="C150" s="911">
        <v>1724144</v>
      </c>
    </row>
    <row r="151" spans="1:3" ht="15" x14ac:dyDescent="0.25">
      <c r="A151" t="s">
        <v>380</v>
      </c>
      <c r="B151" s="909" t="s">
        <v>379</v>
      </c>
      <c r="C151" s="911">
        <v>5274267</v>
      </c>
    </row>
    <row r="152" spans="1:3" ht="15" x14ac:dyDescent="0.25">
      <c r="A152" t="s">
        <v>382</v>
      </c>
      <c r="B152" s="909" t="s">
        <v>381</v>
      </c>
      <c r="C152" s="911">
        <v>1027161</v>
      </c>
    </row>
    <row r="153" spans="1:3" ht="15" x14ac:dyDescent="0.25">
      <c r="A153" t="s">
        <v>384</v>
      </c>
      <c r="B153" s="909" t="s">
        <v>383</v>
      </c>
      <c r="C153" s="911">
        <v>4787440</v>
      </c>
    </row>
    <row r="154" spans="1:3" ht="15" x14ac:dyDescent="0.25">
      <c r="A154" t="s">
        <v>386</v>
      </c>
      <c r="B154" s="909" t="s">
        <v>385</v>
      </c>
      <c r="C154" s="911">
        <v>1164024</v>
      </c>
    </row>
    <row r="155" spans="1:3" ht="15" x14ac:dyDescent="0.25">
      <c r="A155" t="s">
        <v>388</v>
      </c>
      <c r="B155" s="909" t="s">
        <v>387</v>
      </c>
      <c r="C155" s="911">
        <v>1929291</v>
      </c>
    </row>
    <row r="156" spans="1:3" ht="15" x14ac:dyDescent="0.25">
      <c r="A156" t="s">
        <v>390</v>
      </c>
      <c r="B156" s="909" t="s">
        <v>389</v>
      </c>
      <c r="C156" s="911">
        <v>3444062</v>
      </c>
    </row>
    <row r="157" spans="1:3" ht="15" x14ac:dyDescent="0.25">
      <c r="A157" t="s">
        <v>392</v>
      </c>
      <c r="B157" s="909" t="s">
        <v>391</v>
      </c>
      <c r="C157" s="911">
        <v>2753444</v>
      </c>
    </row>
    <row r="158" spans="1:3" ht="15" x14ac:dyDescent="0.25">
      <c r="A158" t="s">
        <v>394</v>
      </c>
      <c r="B158" s="909" t="s">
        <v>393</v>
      </c>
      <c r="C158" s="911">
        <v>8996731</v>
      </c>
    </row>
    <row r="159" spans="1:3" ht="15" x14ac:dyDescent="0.25">
      <c r="A159" t="s">
        <v>396</v>
      </c>
      <c r="B159" s="909" t="s">
        <v>395</v>
      </c>
      <c r="C159" s="911">
        <v>2813989</v>
      </c>
    </row>
    <row r="160" spans="1:3" ht="15" x14ac:dyDescent="0.25">
      <c r="A160" t="s">
        <v>398</v>
      </c>
      <c r="B160" s="909" t="s">
        <v>397</v>
      </c>
      <c r="C160" s="911">
        <v>4356538</v>
      </c>
    </row>
    <row r="161" spans="1:3" ht="15" x14ac:dyDescent="0.25">
      <c r="A161" t="s">
        <v>400</v>
      </c>
      <c r="B161" s="909" t="s">
        <v>801</v>
      </c>
      <c r="C161" s="911">
        <v>1888109</v>
      </c>
    </row>
    <row r="162" spans="1:3" ht="15" x14ac:dyDescent="0.25">
      <c r="A162" t="s">
        <v>404</v>
      </c>
      <c r="B162" s="909" t="s">
        <v>403</v>
      </c>
      <c r="C162" s="911">
        <v>2409249</v>
      </c>
    </row>
    <row r="163" spans="1:3" ht="15" x14ac:dyDescent="0.25">
      <c r="A163" t="s">
        <v>402</v>
      </c>
      <c r="B163" s="909" t="s">
        <v>401</v>
      </c>
      <c r="C163" s="911">
        <v>8320663</v>
      </c>
    </row>
    <row r="164" spans="1:3" ht="15" x14ac:dyDescent="0.25">
      <c r="A164" t="s">
        <v>406</v>
      </c>
      <c r="B164" s="909" t="s">
        <v>405</v>
      </c>
      <c r="C164" s="911">
        <v>7602683</v>
      </c>
    </row>
    <row r="165" spans="1:3" ht="15" x14ac:dyDescent="0.25">
      <c r="A165" t="s">
        <v>408</v>
      </c>
      <c r="B165" s="909" t="s">
        <v>407</v>
      </c>
      <c r="C165" s="911">
        <v>1812522</v>
      </c>
    </row>
    <row r="166" spans="1:3" ht="15" x14ac:dyDescent="0.25">
      <c r="A166" t="s">
        <v>410</v>
      </c>
      <c r="B166" s="909" t="s">
        <v>409</v>
      </c>
      <c r="C166" s="911">
        <v>1354968</v>
      </c>
    </row>
    <row r="167" spans="1:3" ht="15" x14ac:dyDescent="0.25">
      <c r="A167" t="s">
        <v>412</v>
      </c>
      <c r="B167" s="909" t="s">
        <v>411</v>
      </c>
      <c r="C167" s="911">
        <v>4590888</v>
      </c>
    </row>
    <row r="168" spans="1:3" ht="15" x14ac:dyDescent="0.25">
      <c r="A168" t="s">
        <v>414</v>
      </c>
      <c r="B168" s="909" t="s">
        <v>413</v>
      </c>
      <c r="C168" s="911">
        <v>2593637</v>
      </c>
    </row>
    <row r="169" spans="1:3" ht="15" x14ac:dyDescent="0.25">
      <c r="A169" t="s">
        <v>416</v>
      </c>
      <c r="B169" s="909" t="s">
        <v>415</v>
      </c>
      <c r="C169" s="911">
        <v>1719343</v>
      </c>
    </row>
    <row r="170" spans="1:3" ht="15" x14ac:dyDescent="0.25">
      <c r="A170" t="s">
        <v>418</v>
      </c>
      <c r="B170" s="909" t="s">
        <v>417</v>
      </c>
      <c r="C170" s="911">
        <v>5943376</v>
      </c>
    </row>
    <row r="171" spans="1:3" ht="15" x14ac:dyDescent="0.25">
      <c r="A171" t="s">
        <v>420</v>
      </c>
      <c r="B171" s="909" t="s">
        <v>419</v>
      </c>
      <c r="C171" s="911">
        <v>1580862</v>
      </c>
    </row>
    <row r="172" spans="1:3" ht="15" x14ac:dyDescent="0.25">
      <c r="A172" t="s">
        <v>3821</v>
      </c>
      <c r="B172" s="909" t="s">
        <v>3820</v>
      </c>
      <c r="C172" s="911">
        <v>7653788</v>
      </c>
    </row>
    <row r="173" spans="1:3" ht="15" x14ac:dyDescent="0.25">
      <c r="A173" t="s">
        <v>422</v>
      </c>
      <c r="B173" s="909" t="s">
        <v>421</v>
      </c>
      <c r="C173" s="911">
        <v>3985267</v>
      </c>
    </row>
    <row r="174" spans="1:3" ht="15" x14ac:dyDescent="0.25">
      <c r="A174" t="s">
        <v>424</v>
      </c>
      <c r="B174" s="909" t="s">
        <v>423</v>
      </c>
      <c r="C174" s="911">
        <v>3404925</v>
      </c>
    </row>
    <row r="175" spans="1:3" ht="15" x14ac:dyDescent="0.25">
      <c r="A175" t="s">
        <v>426</v>
      </c>
      <c r="B175" s="909" t="s">
        <v>425</v>
      </c>
      <c r="C175" s="911">
        <v>2469318</v>
      </c>
    </row>
    <row r="176" spans="1:3" ht="15" x14ac:dyDescent="0.25">
      <c r="A176" t="s">
        <v>428</v>
      </c>
      <c r="B176" s="909" t="s">
        <v>427</v>
      </c>
      <c r="C176" s="911">
        <v>3704521</v>
      </c>
    </row>
    <row r="177" spans="1:3" ht="15" x14ac:dyDescent="0.25">
      <c r="A177" t="s">
        <v>4125</v>
      </c>
      <c r="B177" s="909" t="s">
        <v>777</v>
      </c>
      <c r="C177" s="911">
        <v>11677820</v>
      </c>
    </row>
    <row r="178" spans="1:3" ht="15" x14ac:dyDescent="0.25">
      <c r="A178" t="s">
        <v>430</v>
      </c>
      <c r="B178" s="909" t="s">
        <v>1027</v>
      </c>
      <c r="C178" s="911">
        <v>4735379</v>
      </c>
    </row>
    <row r="179" spans="1:3" ht="15" x14ac:dyDescent="0.25">
      <c r="A179" t="s">
        <v>432</v>
      </c>
      <c r="B179" s="909" t="s">
        <v>431</v>
      </c>
      <c r="C179" s="911">
        <v>4926492</v>
      </c>
    </row>
    <row r="180" spans="1:3" ht="15" x14ac:dyDescent="0.25">
      <c r="A180" t="s">
        <v>434</v>
      </c>
      <c r="B180" s="909" t="s">
        <v>433</v>
      </c>
      <c r="C180" s="911">
        <v>9670491</v>
      </c>
    </row>
    <row r="181" spans="1:3" ht="15" x14ac:dyDescent="0.25">
      <c r="A181" t="s">
        <v>436</v>
      </c>
      <c r="B181" s="909" t="s">
        <v>794</v>
      </c>
      <c r="C181" s="911">
        <v>2241206</v>
      </c>
    </row>
    <row r="182" spans="1:3" ht="15" x14ac:dyDescent="0.25">
      <c r="A182" t="s">
        <v>438</v>
      </c>
      <c r="B182" s="909" t="s">
        <v>793</v>
      </c>
      <c r="C182" s="911">
        <v>985810</v>
      </c>
    </row>
    <row r="183" spans="1:3" ht="15" x14ac:dyDescent="0.25">
      <c r="A183" t="s">
        <v>440</v>
      </c>
      <c r="B183" s="909" t="s">
        <v>439</v>
      </c>
      <c r="C183" s="911">
        <v>4203655</v>
      </c>
    </row>
    <row r="184" spans="1:3" ht="15" x14ac:dyDescent="0.25">
      <c r="A184" t="s">
        <v>442</v>
      </c>
      <c r="B184" s="909" t="s">
        <v>441</v>
      </c>
      <c r="C184" s="911">
        <v>8849052</v>
      </c>
    </row>
    <row r="185" spans="1:3" ht="15" x14ac:dyDescent="0.25">
      <c r="A185" t="s">
        <v>444</v>
      </c>
      <c r="B185" s="909" t="s">
        <v>443</v>
      </c>
      <c r="C185" s="911">
        <v>1323189</v>
      </c>
    </row>
    <row r="186" spans="1:3" ht="15" x14ac:dyDescent="0.25">
      <c r="A186" t="s">
        <v>446</v>
      </c>
      <c r="B186" s="909" t="s">
        <v>445</v>
      </c>
      <c r="C186" s="911">
        <v>5769392</v>
      </c>
    </row>
    <row r="187" spans="1:3" ht="15" x14ac:dyDescent="0.25">
      <c r="A187" t="s">
        <v>448</v>
      </c>
      <c r="B187" s="909" t="s">
        <v>447</v>
      </c>
      <c r="C187" s="911">
        <v>5860643</v>
      </c>
    </row>
    <row r="188" spans="1:3" ht="15" x14ac:dyDescent="0.25">
      <c r="A188" t="s">
        <v>450</v>
      </c>
      <c r="B188" s="909" t="s">
        <v>449</v>
      </c>
      <c r="C188" s="911">
        <v>5083867</v>
      </c>
    </row>
    <row r="189" spans="1:3" ht="15" x14ac:dyDescent="0.25">
      <c r="A189" t="s">
        <v>452</v>
      </c>
      <c r="B189" s="909" t="s">
        <v>451</v>
      </c>
      <c r="C189" s="911">
        <v>3378912</v>
      </c>
    </row>
    <row r="190" spans="1:3" ht="15" x14ac:dyDescent="0.25">
      <c r="A190" t="s">
        <v>454</v>
      </c>
      <c r="B190" s="909" t="s">
        <v>453</v>
      </c>
      <c r="C190" s="911">
        <v>7132467</v>
      </c>
    </row>
    <row r="191" spans="1:3" ht="15" x14ac:dyDescent="0.25">
      <c r="A191" t="s">
        <v>456</v>
      </c>
      <c r="B191" s="909" t="s">
        <v>455</v>
      </c>
      <c r="C191" s="911">
        <v>3614219</v>
      </c>
    </row>
    <row r="192" spans="1:3" ht="15" x14ac:dyDescent="0.25">
      <c r="A192" t="s">
        <v>458</v>
      </c>
      <c r="B192" s="909" t="s">
        <v>1022</v>
      </c>
      <c r="C192" s="911">
        <v>2598032</v>
      </c>
    </row>
    <row r="193" spans="1:3" ht="15" x14ac:dyDescent="0.25">
      <c r="A193" t="s">
        <v>460</v>
      </c>
      <c r="B193" s="909" t="s">
        <v>459</v>
      </c>
      <c r="C193" s="911">
        <v>2170840</v>
      </c>
    </row>
    <row r="194" spans="1:3" ht="15" x14ac:dyDescent="0.25">
      <c r="A194" t="s">
        <v>462</v>
      </c>
      <c r="B194" s="909" t="s">
        <v>785</v>
      </c>
      <c r="C194" s="911">
        <v>3513858</v>
      </c>
    </row>
    <row r="195" spans="1:3" ht="15" x14ac:dyDescent="0.25">
      <c r="A195" t="s">
        <v>464</v>
      </c>
      <c r="B195" s="909" t="s">
        <v>463</v>
      </c>
      <c r="C195" s="911">
        <v>1239191</v>
      </c>
    </row>
    <row r="196" spans="1:3" ht="15" x14ac:dyDescent="0.25">
      <c r="A196" t="s">
        <v>466</v>
      </c>
      <c r="B196" s="909" t="s">
        <v>5536</v>
      </c>
      <c r="C196" s="911">
        <v>5088361</v>
      </c>
    </row>
    <row r="197" spans="1:3" ht="15" x14ac:dyDescent="0.25">
      <c r="A197" t="s">
        <v>468</v>
      </c>
      <c r="B197" s="909" t="s">
        <v>467</v>
      </c>
      <c r="C197" s="911">
        <v>4422654</v>
      </c>
    </row>
    <row r="198" spans="1:3" ht="15" x14ac:dyDescent="0.25">
      <c r="A198" t="s">
        <v>470</v>
      </c>
      <c r="B198" s="909" t="s">
        <v>469</v>
      </c>
      <c r="C198" s="911">
        <v>1114222</v>
      </c>
    </row>
    <row r="199" spans="1:3" ht="15" x14ac:dyDescent="0.25">
      <c r="A199" t="s">
        <v>472</v>
      </c>
      <c r="B199" s="909" t="s">
        <v>471</v>
      </c>
      <c r="C199" s="911">
        <v>1008308</v>
      </c>
    </row>
    <row r="200" spans="1:3" ht="15" x14ac:dyDescent="0.25">
      <c r="A200" t="s">
        <v>474</v>
      </c>
      <c r="B200" s="909" t="s">
        <v>473</v>
      </c>
      <c r="C200" s="911">
        <v>1289994</v>
      </c>
    </row>
    <row r="201" spans="1:3" ht="15" x14ac:dyDescent="0.25">
      <c r="A201" t="s">
        <v>476</v>
      </c>
      <c r="B201" s="909" t="s">
        <v>475</v>
      </c>
      <c r="C201" s="911">
        <v>4851486</v>
      </c>
    </row>
    <row r="202" spans="1:3" ht="15" x14ac:dyDescent="0.25">
      <c r="A202" t="s">
        <v>478</v>
      </c>
      <c r="B202" s="909" t="s">
        <v>477</v>
      </c>
      <c r="C202" s="911">
        <v>2908114</v>
      </c>
    </row>
    <row r="203" spans="1:3" ht="15" x14ac:dyDescent="0.25">
      <c r="A203" t="s">
        <v>480</v>
      </c>
      <c r="B203" s="909" t="s">
        <v>479</v>
      </c>
      <c r="C203" s="911">
        <v>3845511</v>
      </c>
    </row>
    <row r="204" spans="1:3" ht="15" x14ac:dyDescent="0.25">
      <c r="A204" t="s">
        <v>482</v>
      </c>
      <c r="B204" s="909" t="s">
        <v>481</v>
      </c>
      <c r="C204" s="911">
        <v>1786855</v>
      </c>
    </row>
    <row r="205" spans="1:3" ht="15" x14ac:dyDescent="0.25">
      <c r="A205" t="s">
        <v>484</v>
      </c>
      <c r="B205" s="909" t="s">
        <v>483</v>
      </c>
      <c r="C205" s="911">
        <v>2566160</v>
      </c>
    </row>
    <row r="206" spans="1:3" ht="15" x14ac:dyDescent="0.25">
      <c r="A206" t="s">
        <v>486</v>
      </c>
      <c r="B206" s="909" t="s">
        <v>485</v>
      </c>
      <c r="C206" s="911">
        <v>946907</v>
      </c>
    </row>
    <row r="207" spans="1:3" ht="15" x14ac:dyDescent="0.25">
      <c r="A207" t="s">
        <v>488</v>
      </c>
      <c r="B207" s="909" t="s">
        <v>487</v>
      </c>
      <c r="C207" s="911">
        <v>7957365</v>
      </c>
    </row>
    <row r="208" spans="1:3" ht="15" x14ac:dyDescent="0.25">
      <c r="A208" t="s">
        <v>490</v>
      </c>
      <c r="B208" s="909" t="s">
        <v>489</v>
      </c>
      <c r="C208" s="911">
        <v>7582533</v>
      </c>
    </row>
    <row r="209" spans="1:3" ht="15" x14ac:dyDescent="0.25">
      <c r="A209" t="s">
        <v>492</v>
      </c>
      <c r="B209" s="909" t="s">
        <v>491</v>
      </c>
      <c r="C209" s="911">
        <v>4477663</v>
      </c>
    </row>
    <row r="210" spans="1:3" ht="15" x14ac:dyDescent="0.25">
      <c r="A210" t="s">
        <v>494</v>
      </c>
      <c r="B210" s="909" t="s">
        <v>493</v>
      </c>
      <c r="C210" s="911">
        <v>2570953</v>
      </c>
    </row>
    <row r="211" spans="1:3" ht="15" x14ac:dyDescent="0.25">
      <c r="A211" t="s">
        <v>496</v>
      </c>
      <c r="B211" s="909" t="s">
        <v>495</v>
      </c>
      <c r="C211" s="911">
        <v>12128072</v>
      </c>
    </row>
    <row r="212" spans="1:3" ht="15" x14ac:dyDescent="0.25">
      <c r="A212" t="s">
        <v>499</v>
      </c>
      <c r="B212" s="909" t="s">
        <v>1018</v>
      </c>
      <c r="C212" s="911">
        <v>5304590</v>
      </c>
    </row>
    <row r="213" spans="1:3" ht="15" x14ac:dyDescent="0.25">
      <c r="A213" t="s">
        <v>501</v>
      </c>
      <c r="B213" s="909" t="s">
        <v>500</v>
      </c>
      <c r="C213" s="911">
        <v>7701826</v>
      </c>
    </row>
    <row r="214" spans="1:3" ht="15" x14ac:dyDescent="0.25">
      <c r="A214" t="s">
        <v>503</v>
      </c>
      <c r="B214" s="909" t="s">
        <v>502</v>
      </c>
      <c r="C214" s="911">
        <v>6261978</v>
      </c>
    </row>
    <row r="215" spans="1:3" ht="15" x14ac:dyDescent="0.25">
      <c r="A215" t="s">
        <v>4126</v>
      </c>
      <c r="B215" s="909" t="s">
        <v>707</v>
      </c>
      <c r="C215" s="911">
        <v>10768930</v>
      </c>
    </row>
    <row r="216" spans="1:3" ht="15" x14ac:dyDescent="0.25">
      <c r="A216" t="s">
        <v>505</v>
      </c>
      <c r="B216" s="909" t="s">
        <v>504</v>
      </c>
      <c r="C216" s="911">
        <v>6298035</v>
      </c>
    </row>
    <row r="217" spans="1:3" ht="15" x14ac:dyDescent="0.25">
      <c r="A217" t="s">
        <v>507</v>
      </c>
      <c r="B217" s="909" t="s">
        <v>506</v>
      </c>
      <c r="C217" s="911">
        <v>1978743</v>
      </c>
    </row>
    <row r="218" spans="1:3" ht="15" x14ac:dyDescent="0.25">
      <c r="A218" t="s">
        <v>509</v>
      </c>
      <c r="B218" s="909" t="s">
        <v>508</v>
      </c>
      <c r="C218" s="911">
        <v>6962473</v>
      </c>
    </row>
    <row r="219" spans="1:3" ht="15" x14ac:dyDescent="0.25">
      <c r="A219" t="s">
        <v>511</v>
      </c>
      <c r="B219" s="909" t="s">
        <v>510</v>
      </c>
      <c r="C219" s="911">
        <v>1684710</v>
      </c>
    </row>
    <row r="220" spans="1:3" ht="15" x14ac:dyDescent="0.25">
      <c r="A220" t="s">
        <v>513</v>
      </c>
      <c r="B220" s="909" t="s">
        <v>512</v>
      </c>
      <c r="C220" s="911">
        <v>1529020</v>
      </c>
    </row>
    <row r="221" spans="1:3" ht="15" x14ac:dyDescent="0.25">
      <c r="A221" t="s">
        <v>515</v>
      </c>
      <c r="B221" s="909" t="s">
        <v>514</v>
      </c>
      <c r="C221" s="911">
        <v>2699652</v>
      </c>
    </row>
    <row r="222" spans="1:3" ht="15" x14ac:dyDescent="0.25">
      <c r="A222" t="s">
        <v>517</v>
      </c>
      <c r="B222" s="909" t="s">
        <v>516</v>
      </c>
      <c r="C222" s="911">
        <v>2572019</v>
      </c>
    </row>
    <row r="223" spans="1:3" ht="15" x14ac:dyDescent="0.25">
      <c r="A223" t="s">
        <v>519</v>
      </c>
      <c r="B223" s="909" t="s">
        <v>518</v>
      </c>
      <c r="C223" s="911">
        <v>2849131</v>
      </c>
    </row>
    <row r="224" spans="1:3" ht="15" x14ac:dyDescent="0.25">
      <c r="A224" t="s">
        <v>521</v>
      </c>
      <c r="B224" s="909" t="s">
        <v>520</v>
      </c>
      <c r="C224" s="911">
        <v>2281808</v>
      </c>
    </row>
    <row r="225" spans="1:3" ht="15" x14ac:dyDescent="0.25">
      <c r="A225" t="s">
        <v>523</v>
      </c>
      <c r="B225" s="909" t="s">
        <v>522</v>
      </c>
      <c r="C225" s="911">
        <v>1873349</v>
      </c>
    </row>
    <row r="226" spans="1:3" ht="15" x14ac:dyDescent="0.25">
      <c r="A226" t="s">
        <v>525</v>
      </c>
      <c r="B226" s="909" t="s">
        <v>524</v>
      </c>
      <c r="C226" s="911">
        <v>2204494</v>
      </c>
    </row>
    <row r="227" spans="1:3" ht="15" x14ac:dyDescent="0.25">
      <c r="A227" t="s">
        <v>527</v>
      </c>
      <c r="B227" s="909" t="s">
        <v>526</v>
      </c>
      <c r="C227" s="911">
        <v>9058498</v>
      </c>
    </row>
    <row r="228" spans="1:3" ht="15" x14ac:dyDescent="0.25">
      <c r="A228" t="s">
        <v>529</v>
      </c>
      <c r="B228" s="909" t="s">
        <v>528</v>
      </c>
      <c r="C228" s="911">
        <v>2824840</v>
      </c>
    </row>
    <row r="229" spans="1:3" ht="15" x14ac:dyDescent="0.25">
      <c r="A229" t="s">
        <v>531</v>
      </c>
      <c r="B229" s="909" t="s">
        <v>530</v>
      </c>
      <c r="C229" s="911">
        <v>18562689</v>
      </c>
    </row>
    <row r="230" spans="1:3" ht="15" x14ac:dyDescent="0.25">
      <c r="A230" t="s">
        <v>533</v>
      </c>
      <c r="B230" s="909" t="s">
        <v>532</v>
      </c>
      <c r="C230" s="911">
        <v>2538966</v>
      </c>
    </row>
    <row r="231" spans="1:3" ht="15" x14ac:dyDescent="0.25">
      <c r="A231" t="s">
        <v>535</v>
      </c>
      <c r="B231" s="909" t="s">
        <v>534</v>
      </c>
      <c r="C231" s="911">
        <v>3235018</v>
      </c>
    </row>
    <row r="232" spans="1:3" ht="15" x14ac:dyDescent="0.25">
      <c r="A232" t="s">
        <v>537</v>
      </c>
      <c r="B232" s="909" t="s">
        <v>536</v>
      </c>
      <c r="C232" s="911">
        <v>3220941</v>
      </c>
    </row>
    <row r="233" spans="1:3" ht="15" x14ac:dyDescent="0.25">
      <c r="A233" t="s">
        <v>539</v>
      </c>
      <c r="B233" s="909" t="s">
        <v>538</v>
      </c>
      <c r="C233" s="911">
        <v>2965903</v>
      </c>
    </row>
    <row r="234" spans="1:3" ht="15" x14ac:dyDescent="0.25">
      <c r="A234" t="s">
        <v>541</v>
      </c>
      <c r="B234" s="909" t="s">
        <v>540</v>
      </c>
      <c r="C234" s="911">
        <v>1257022</v>
      </c>
    </row>
    <row r="235" spans="1:3" ht="15" x14ac:dyDescent="0.25">
      <c r="A235" t="s">
        <v>543</v>
      </c>
      <c r="B235" s="909" t="s">
        <v>542</v>
      </c>
      <c r="C235" s="911">
        <v>2610059</v>
      </c>
    </row>
    <row r="236" spans="1:3" ht="15" x14ac:dyDescent="0.25">
      <c r="A236" t="s">
        <v>545</v>
      </c>
      <c r="B236" s="909" t="s">
        <v>544</v>
      </c>
      <c r="C236" s="911">
        <v>5504138</v>
      </c>
    </row>
    <row r="237" spans="1:3" ht="15" x14ac:dyDescent="0.25">
      <c r="A237" t="s">
        <v>547</v>
      </c>
      <c r="B237" s="909" t="s">
        <v>546</v>
      </c>
      <c r="C237" s="911">
        <v>4477273</v>
      </c>
    </row>
    <row r="238" spans="1:3" ht="15" x14ac:dyDescent="0.25">
      <c r="A238" t="s">
        <v>549</v>
      </c>
      <c r="B238" s="909" t="s">
        <v>548</v>
      </c>
      <c r="C238" s="911">
        <v>5609995</v>
      </c>
    </row>
    <row r="239" spans="1:3" ht="15" x14ac:dyDescent="0.25">
      <c r="A239" t="s">
        <v>551</v>
      </c>
      <c r="B239" s="909" t="s">
        <v>550</v>
      </c>
      <c r="C239" s="911">
        <v>3596602</v>
      </c>
    </row>
    <row r="240" spans="1:3" ht="15" x14ac:dyDescent="0.25">
      <c r="A240" t="s">
        <v>553</v>
      </c>
      <c r="B240" s="909" t="s">
        <v>552</v>
      </c>
      <c r="C240" s="911">
        <v>2344761</v>
      </c>
    </row>
    <row r="241" spans="1:3" ht="15" x14ac:dyDescent="0.25">
      <c r="A241" t="s">
        <v>555</v>
      </c>
      <c r="B241" s="909" t="s">
        <v>554</v>
      </c>
      <c r="C241" s="911">
        <v>5741947</v>
      </c>
    </row>
    <row r="242" spans="1:3" ht="15" x14ac:dyDescent="0.25">
      <c r="A242" t="s">
        <v>557</v>
      </c>
      <c r="B242" s="909" t="s">
        <v>556</v>
      </c>
      <c r="C242" s="911">
        <v>2381265</v>
      </c>
    </row>
    <row r="243" spans="1:3" ht="15" x14ac:dyDescent="0.25">
      <c r="A243" t="s">
        <v>559</v>
      </c>
      <c r="B243" s="909" t="s">
        <v>558</v>
      </c>
      <c r="C243" s="911">
        <v>4066022</v>
      </c>
    </row>
    <row r="244" spans="1:3" ht="15" x14ac:dyDescent="0.25">
      <c r="A244" t="s">
        <v>561</v>
      </c>
      <c r="B244" s="909" t="s">
        <v>560</v>
      </c>
      <c r="C244" s="911">
        <v>3362761</v>
      </c>
    </row>
    <row r="245" spans="1:3" ht="15" x14ac:dyDescent="0.25">
      <c r="A245" t="s">
        <v>563</v>
      </c>
      <c r="B245" s="909" t="s">
        <v>562</v>
      </c>
      <c r="C245" s="911">
        <v>5959251</v>
      </c>
    </row>
    <row r="246" spans="1:3" ht="15" x14ac:dyDescent="0.25">
      <c r="A246" t="s">
        <v>565</v>
      </c>
      <c r="B246" s="909" t="s">
        <v>564</v>
      </c>
      <c r="C246" s="911">
        <v>3709485</v>
      </c>
    </row>
    <row r="247" spans="1:3" ht="15" x14ac:dyDescent="0.25">
      <c r="A247" t="s">
        <v>567</v>
      </c>
      <c r="B247" s="909" t="s">
        <v>566</v>
      </c>
      <c r="C247" s="911">
        <v>1647646</v>
      </c>
    </row>
    <row r="248" spans="1:3" ht="15" x14ac:dyDescent="0.25">
      <c r="A248" t="s">
        <v>569</v>
      </c>
      <c r="B248" s="909" t="s">
        <v>568</v>
      </c>
      <c r="C248" s="911">
        <v>1688871</v>
      </c>
    </row>
    <row r="249" spans="1:3" ht="15" x14ac:dyDescent="0.25">
      <c r="A249" t="s">
        <v>571</v>
      </c>
      <c r="B249" s="909" t="s">
        <v>570</v>
      </c>
      <c r="C249" s="911">
        <v>2019446</v>
      </c>
    </row>
    <row r="250" spans="1:3" ht="15" x14ac:dyDescent="0.25">
      <c r="A250" t="s">
        <v>572</v>
      </c>
      <c r="B250" s="909" t="s">
        <v>1019</v>
      </c>
      <c r="C250" s="911">
        <v>4764247</v>
      </c>
    </row>
    <row r="251" spans="1:3" ht="15" x14ac:dyDescent="0.25">
      <c r="A251" t="s">
        <v>574</v>
      </c>
      <c r="B251" s="909" t="s">
        <v>573</v>
      </c>
      <c r="C251" s="911">
        <v>1836136</v>
      </c>
    </row>
    <row r="252" spans="1:3" ht="15" x14ac:dyDescent="0.25">
      <c r="A252" t="s">
        <v>576</v>
      </c>
      <c r="B252" s="909" t="s">
        <v>575</v>
      </c>
      <c r="C252" s="911">
        <v>3612231</v>
      </c>
    </row>
    <row r="253" spans="1:3" ht="15" x14ac:dyDescent="0.25">
      <c r="A253" t="s">
        <v>578</v>
      </c>
      <c r="B253" s="909" t="s">
        <v>577</v>
      </c>
      <c r="C253" s="911">
        <v>2340291</v>
      </c>
    </row>
    <row r="254" spans="1:3" ht="15" x14ac:dyDescent="0.25">
      <c r="A254" t="s">
        <v>580</v>
      </c>
      <c r="B254" s="909" t="s">
        <v>579</v>
      </c>
      <c r="C254" s="911">
        <v>2138149</v>
      </c>
    </row>
    <row r="255" spans="1:3" ht="15" x14ac:dyDescent="0.25">
      <c r="A255" t="s">
        <v>582</v>
      </c>
      <c r="B255" s="909" t="s">
        <v>581</v>
      </c>
      <c r="C255" s="911">
        <v>2006413</v>
      </c>
    </row>
    <row r="256" spans="1:3" ht="15" x14ac:dyDescent="0.25">
      <c r="A256" t="s">
        <v>584</v>
      </c>
      <c r="B256" s="909" t="s">
        <v>583</v>
      </c>
      <c r="C256" s="911">
        <v>7313110</v>
      </c>
    </row>
    <row r="257" spans="1:3" ht="15" x14ac:dyDescent="0.25">
      <c r="A257" t="s">
        <v>586</v>
      </c>
      <c r="B257" s="909" t="s">
        <v>741</v>
      </c>
      <c r="C257" s="911">
        <v>3768135</v>
      </c>
    </row>
    <row r="258" spans="1:3" ht="15" x14ac:dyDescent="0.25">
      <c r="A258" t="s">
        <v>588</v>
      </c>
      <c r="B258" s="909" t="s">
        <v>587</v>
      </c>
      <c r="C258" s="911">
        <v>1895362</v>
      </c>
    </row>
    <row r="259" spans="1:3" ht="15" x14ac:dyDescent="0.25">
      <c r="A259" t="s">
        <v>590</v>
      </c>
      <c r="B259" s="909" t="s">
        <v>589</v>
      </c>
      <c r="C259" s="911">
        <v>802250</v>
      </c>
    </row>
    <row r="260" spans="1:3" ht="15" x14ac:dyDescent="0.25">
      <c r="A260" t="s">
        <v>592</v>
      </c>
      <c r="B260" s="909" t="s">
        <v>591</v>
      </c>
      <c r="C260" s="911">
        <v>26465118</v>
      </c>
    </row>
    <row r="261" spans="1:3" ht="15" x14ac:dyDescent="0.25">
      <c r="A261" t="s">
        <v>594</v>
      </c>
      <c r="B261" s="909" t="s">
        <v>593</v>
      </c>
      <c r="C261" s="911">
        <v>6444775</v>
      </c>
    </row>
    <row r="262" spans="1:3" ht="15" x14ac:dyDescent="0.25">
      <c r="A262" t="s">
        <v>596</v>
      </c>
      <c r="B262" s="909" t="s">
        <v>595</v>
      </c>
      <c r="C262" s="911">
        <v>3202782</v>
      </c>
    </row>
    <row r="263" spans="1:3" ht="15" x14ac:dyDescent="0.25">
      <c r="A263" t="s">
        <v>598</v>
      </c>
      <c r="B263" s="909" t="s">
        <v>597</v>
      </c>
      <c r="C263" s="911">
        <v>2413406</v>
      </c>
    </row>
    <row r="264" spans="1:3" ht="15" x14ac:dyDescent="0.25">
      <c r="A264" t="s">
        <v>600</v>
      </c>
      <c r="B264" s="909" t="s">
        <v>599</v>
      </c>
      <c r="C264" s="911">
        <v>3750472</v>
      </c>
    </row>
    <row r="265" spans="1:3" ht="15" x14ac:dyDescent="0.25">
      <c r="A265" t="s">
        <v>602</v>
      </c>
      <c r="B265" s="909" t="s">
        <v>601</v>
      </c>
      <c r="C265" s="911">
        <v>7834450</v>
      </c>
    </row>
    <row r="266" spans="1:3" ht="15" x14ac:dyDescent="0.25">
      <c r="A266" t="s">
        <v>604</v>
      </c>
      <c r="B266" s="909" t="s">
        <v>603</v>
      </c>
      <c r="C266" s="911">
        <v>4862570</v>
      </c>
    </row>
    <row r="267" spans="1:3" ht="15" x14ac:dyDescent="0.25">
      <c r="A267" t="s">
        <v>606</v>
      </c>
      <c r="B267" s="909" t="s">
        <v>605</v>
      </c>
      <c r="C267" s="911">
        <v>4624741</v>
      </c>
    </row>
    <row r="268" spans="1:3" ht="15" x14ac:dyDescent="0.25">
      <c r="A268" t="s">
        <v>608</v>
      </c>
      <c r="B268" s="909" t="s">
        <v>607</v>
      </c>
      <c r="C268" s="911">
        <v>7312393</v>
      </c>
    </row>
    <row r="269" spans="1:3" ht="15" x14ac:dyDescent="0.25">
      <c r="A269" t="s">
        <v>610</v>
      </c>
      <c r="B269" s="909" t="s">
        <v>609</v>
      </c>
      <c r="C269" s="911">
        <v>5334178</v>
      </c>
    </row>
    <row r="270" spans="1:3" ht="15" x14ac:dyDescent="0.25">
      <c r="A270" t="s">
        <v>612</v>
      </c>
      <c r="B270" s="909" t="s">
        <v>611</v>
      </c>
      <c r="C270" s="911">
        <v>4264952</v>
      </c>
    </row>
    <row r="271" spans="1:3" ht="15" x14ac:dyDescent="0.25">
      <c r="A271" t="s">
        <v>614</v>
      </c>
      <c r="B271" s="909" t="s">
        <v>613</v>
      </c>
      <c r="C271" s="911">
        <v>3020840</v>
      </c>
    </row>
    <row r="272" spans="1:3" ht="15" x14ac:dyDescent="0.25">
      <c r="A272" t="s">
        <v>616</v>
      </c>
      <c r="B272" s="909" t="s">
        <v>615</v>
      </c>
      <c r="C272" s="911">
        <v>2847007</v>
      </c>
    </row>
    <row r="273" spans="1:3" ht="15" x14ac:dyDescent="0.25">
      <c r="A273" t="s">
        <v>618</v>
      </c>
      <c r="B273" s="909" t="s">
        <v>617</v>
      </c>
      <c r="C273" s="911">
        <v>2501270</v>
      </c>
    </row>
    <row r="274" spans="1:3" ht="15" x14ac:dyDescent="0.25">
      <c r="A274" t="s">
        <v>620</v>
      </c>
      <c r="B274" s="909" t="s">
        <v>619</v>
      </c>
      <c r="C274" s="911">
        <v>3921930</v>
      </c>
    </row>
    <row r="275" spans="1:3" ht="15" x14ac:dyDescent="0.25">
      <c r="A275" t="s">
        <v>622</v>
      </c>
      <c r="B275" s="909" t="s">
        <v>621</v>
      </c>
      <c r="C275" s="911">
        <v>4804377</v>
      </c>
    </row>
    <row r="276" spans="1:3" ht="15" x14ac:dyDescent="0.25">
      <c r="A276" t="s">
        <v>624</v>
      </c>
      <c r="B276" s="909" t="s">
        <v>623</v>
      </c>
      <c r="C276" s="911">
        <v>633714</v>
      </c>
    </row>
    <row r="277" spans="1:3" ht="15" x14ac:dyDescent="0.25">
      <c r="A277" t="s">
        <v>626</v>
      </c>
      <c r="B277" s="909" t="s">
        <v>625</v>
      </c>
      <c r="C277" s="911">
        <v>2201573</v>
      </c>
    </row>
    <row r="278" spans="1:3" ht="15" x14ac:dyDescent="0.25">
      <c r="A278" t="s">
        <v>628</v>
      </c>
      <c r="B278" s="909" t="s">
        <v>627</v>
      </c>
      <c r="C278" s="911">
        <v>1408044</v>
      </c>
    </row>
    <row r="279" spans="1:3" ht="15" x14ac:dyDescent="0.25">
      <c r="A279" t="s">
        <v>3823</v>
      </c>
      <c r="B279" s="909" t="s">
        <v>3822</v>
      </c>
      <c r="C279" s="911">
        <v>9667331</v>
      </c>
    </row>
    <row r="280" spans="1:3" ht="15" x14ac:dyDescent="0.25">
      <c r="A280" t="s">
        <v>630</v>
      </c>
      <c r="B280" s="909" t="s">
        <v>629</v>
      </c>
      <c r="C280" s="911">
        <v>2277757</v>
      </c>
    </row>
    <row r="281" spans="1:3" ht="15" x14ac:dyDescent="0.25">
      <c r="A281" t="s">
        <v>1243</v>
      </c>
      <c r="B281" s="909" t="s">
        <v>1255</v>
      </c>
      <c r="C281" s="911">
        <v>4050420</v>
      </c>
    </row>
    <row r="282" spans="1:3" ht="15" x14ac:dyDescent="0.25">
      <c r="A282" t="s">
        <v>632</v>
      </c>
      <c r="B282" s="909" t="s">
        <v>631</v>
      </c>
      <c r="C282" s="911">
        <v>88711697</v>
      </c>
    </row>
    <row r="283" spans="1:3" ht="15" x14ac:dyDescent="0.25">
      <c r="A283" t="s">
        <v>4127</v>
      </c>
      <c r="B283" s="909" t="s">
        <v>4128</v>
      </c>
      <c r="C283" s="911">
        <v>4494858</v>
      </c>
    </row>
    <row r="284" spans="1:3" ht="15" x14ac:dyDescent="0.25">
      <c r="A284" t="s">
        <v>634</v>
      </c>
      <c r="B284" s="909" t="s">
        <v>633</v>
      </c>
      <c r="C284" s="911">
        <v>5345336</v>
      </c>
    </row>
    <row r="285" spans="1:3" ht="15" x14ac:dyDescent="0.25">
      <c r="A285" t="s">
        <v>636</v>
      </c>
      <c r="B285" s="909" t="s">
        <v>1020</v>
      </c>
      <c r="C285" s="911">
        <v>8425808</v>
      </c>
    </row>
    <row r="286" spans="1:3" ht="15" x14ac:dyDescent="0.25">
      <c r="A286" t="s">
        <v>638</v>
      </c>
      <c r="B286" s="909" t="s">
        <v>637</v>
      </c>
      <c r="C286" s="911">
        <v>3882237</v>
      </c>
    </row>
    <row r="287" spans="1:3" ht="15" x14ac:dyDescent="0.25">
      <c r="A287" t="s">
        <v>640</v>
      </c>
      <c r="B287" s="909" t="s">
        <v>1021</v>
      </c>
      <c r="C287" s="911">
        <v>5192518</v>
      </c>
    </row>
    <row r="288" spans="1:3" ht="15" x14ac:dyDescent="0.25">
      <c r="A288" t="s">
        <v>642</v>
      </c>
      <c r="B288" s="909" t="s">
        <v>641</v>
      </c>
      <c r="C288" s="911">
        <v>4388967</v>
      </c>
    </row>
    <row r="289" spans="1:3" ht="15" x14ac:dyDescent="0.25">
      <c r="A289" t="s">
        <v>644</v>
      </c>
      <c r="B289" s="909" t="s">
        <v>643</v>
      </c>
      <c r="C289" s="911">
        <v>3163488</v>
      </c>
    </row>
    <row r="290" spans="1:3" ht="15" x14ac:dyDescent="0.25">
      <c r="A290" t="s">
        <v>646</v>
      </c>
      <c r="B290" s="909" t="s">
        <v>645</v>
      </c>
      <c r="C290" s="911">
        <v>5451139</v>
      </c>
    </row>
    <row r="291" spans="1:3" ht="15" x14ac:dyDescent="0.25">
      <c r="A291" t="s">
        <v>648</v>
      </c>
      <c r="B291" s="909" t="s">
        <v>647</v>
      </c>
      <c r="C291" s="911">
        <v>5379622</v>
      </c>
    </row>
    <row r="292" spans="1:3" ht="15" x14ac:dyDescent="0.25">
      <c r="A292" t="s">
        <v>650</v>
      </c>
      <c r="B292" s="909" t="s">
        <v>649</v>
      </c>
      <c r="C292" s="911">
        <v>2761480</v>
      </c>
    </row>
    <row r="293" spans="1:3" ht="15" x14ac:dyDescent="0.25">
      <c r="A293" t="s">
        <v>652</v>
      </c>
      <c r="B293" s="909" t="s">
        <v>651</v>
      </c>
      <c r="C293" s="911">
        <v>1833680</v>
      </c>
    </row>
    <row r="294" spans="1:3" ht="15" x14ac:dyDescent="0.25">
      <c r="A294" t="s">
        <v>654</v>
      </c>
      <c r="B294" s="909" t="s">
        <v>653</v>
      </c>
      <c r="C294" s="911">
        <v>3003292</v>
      </c>
    </row>
    <row r="295" spans="1:3" ht="15" x14ac:dyDescent="0.25">
      <c r="A295" t="s">
        <v>656</v>
      </c>
      <c r="B295" s="909" t="s">
        <v>655</v>
      </c>
      <c r="C295" s="911">
        <v>1558689</v>
      </c>
    </row>
    <row r="296" spans="1:3" ht="15" x14ac:dyDescent="0.25">
      <c r="A296" t="s">
        <v>658</v>
      </c>
      <c r="B296" s="909" t="s">
        <v>657</v>
      </c>
      <c r="C296" s="911">
        <v>1800077</v>
      </c>
    </row>
    <row r="297" spans="1:3" ht="15" x14ac:dyDescent="0.25">
      <c r="A297" t="s">
        <v>660</v>
      </c>
      <c r="B297" s="909" t="s">
        <v>659</v>
      </c>
      <c r="C297" s="911">
        <v>4859345</v>
      </c>
    </row>
    <row r="298" spans="1:3" ht="15" x14ac:dyDescent="0.25">
      <c r="A298" t="s">
        <v>662</v>
      </c>
      <c r="B298" s="909" t="s">
        <v>1203</v>
      </c>
      <c r="C298" s="911">
        <v>0</v>
      </c>
    </row>
    <row r="299" spans="1:3" ht="15" x14ac:dyDescent="0.25">
      <c r="B299" s="909"/>
      <c r="C299" s="911"/>
    </row>
    <row r="300" spans="1:3" ht="15" x14ac:dyDescent="0.25">
      <c r="B300" s="909"/>
      <c r="C300" s="911"/>
    </row>
    <row r="301" spans="1:3" ht="15" x14ac:dyDescent="0.25">
      <c r="B301" s="909"/>
      <c r="C301" s="911"/>
    </row>
    <row r="302" spans="1:3" ht="15" x14ac:dyDescent="0.25">
      <c r="B302" s="909"/>
      <c r="C302" s="911"/>
    </row>
    <row r="303" spans="1:3" ht="15" x14ac:dyDescent="0.25">
      <c r="B303" s="909"/>
      <c r="C303" s="911"/>
    </row>
    <row r="304" spans="1:3" ht="15" x14ac:dyDescent="0.25">
      <c r="B304" s="909"/>
      <c r="C304" s="911"/>
    </row>
    <row r="305" spans="2:3" ht="15" x14ac:dyDescent="0.25">
      <c r="B305" s="909"/>
      <c r="C305" s="911"/>
    </row>
    <row r="306" spans="2:3" ht="15" x14ac:dyDescent="0.25">
      <c r="B306" s="909"/>
      <c r="C306" s="911"/>
    </row>
    <row r="307" spans="2:3" ht="15" x14ac:dyDescent="0.25">
      <c r="B307" s="909"/>
      <c r="C307" s="911"/>
    </row>
    <row r="308" spans="2:3" ht="15" x14ac:dyDescent="0.25">
      <c r="B308" s="909"/>
      <c r="C308" s="911"/>
    </row>
    <row r="309" spans="2:3" ht="15" x14ac:dyDescent="0.25">
      <c r="B309" s="909"/>
      <c r="C309" s="911"/>
    </row>
  </sheetData>
  <sheetProtection sheet="1" objects="1" scenarios="1"/>
  <autoFilter ref="A1:C309" xr:uid="{BDA1CB50-7169-4099-B2EA-D30322226A19}"/>
  <pageMargins left="0.7" right="0.7" top="0.75" bottom="0.75" header="0.3" footer="0.3"/>
  <pageSetup orientation="portrait" r:id="rId1"/>
  <headerFooter>
    <oddHeader>&amp;C&amp;"Calibri"&amp;10&amp;K000000 OFFICIAL&amp;1#_x000D_</oddHead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6870ff9d-b947-4b4b-8f3c-4765bb06bcc6" xsi:nil="true"/>
  </documentManagement>
</p:properties>
</file>

<file path=customXml/item2.xml><?xml version="1.0" encoding="utf-8"?>
<sisl xmlns:xsi="http://www.w3.org/2001/XMLSchema-instance" xmlns:xsd="http://www.w3.org/2001/XMLSchema" xmlns="http://www.boldonjames.com/2008/01/sie/internal/label" sislVersion="0" policy="8270c081-d9f3-48ae-83c7-c2320a8ca25c"/>
</file>

<file path=customXml/item3.xml><?xml version="1.0" encoding="utf-8"?>
<ct:contentTypeSchema xmlns:ct="http://schemas.microsoft.com/office/2006/metadata/contentType" xmlns:ma="http://schemas.microsoft.com/office/2006/metadata/properties/metaAttributes" ct:_="" ma:_="" ma:contentTypeName="Document" ma:contentTypeID="0x01010005B58ED94FC02D47B8BEEC44F60DD450" ma:contentTypeVersion="8" ma:contentTypeDescription="Create a new document." ma:contentTypeScope="" ma:versionID="bde48f8ae162ded10492bfbff3112633">
  <xsd:schema xmlns:xsd="http://www.w3.org/2001/XMLSchema" xmlns:xs="http://www.w3.org/2001/XMLSchema" xmlns:p="http://schemas.microsoft.com/office/2006/metadata/properties" xmlns:ns1="http://schemas.microsoft.com/sharepoint/v3" xmlns:ns3="6870ff9d-b947-4b4b-8f3c-4765bb06bcc6" targetNamespace="http://schemas.microsoft.com/office/2006/metadata/properties" ma:root="true" ma:fieldsID="73c1a4e579ffb0fcde2a0ca6eb770310" ns1:_="" ns3:_="">
    <xsd:import namespace="http://schemas.microsoft.com/sharepoint/v3"/>
    <xsd:import namespace="6870ff9d-b947-4b4b-8f3c-4765bb06bcc6"/>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_activity"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70ff9d-b947-4b4b-8f3c-4765bb06bc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_activity" ma:index="1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35A9CE-BDA2-4451-A4E6-01E0BC759A4E}">
  <ds:schemaRefs>
    <ds:schemaRef ds:uri="http://schemas.microsoft.com/office/2006/documentManagement/types"/>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purl.org/dc/dcmitype/"/>
    <ds:schemaRef ds:uri="6870ff9d-b947-4b4b-8f3c-4765bb06bcc6"/>
    <ds:schemaRef ds:uri="http://schemas.microsoft.com/sharepoint/v3"/>
    <ds:schemaRef ds:uri="http://www.w3.org/XML/1998/namespace"/>
    <ds:schemaRef ds:uri="http://purl.org/dc/elements/1.1/"/>
  </ds:schemaRefs>
</ds:datastoreItem>
</file>

<file path=customXml/itemProps2.xml><?xml version="1.0" encoding="utf-8"?>
<ds:datastoreItem xmlns:ds="http://schemas.openxmlformats.org/officeDocument/2006/customXml" ds:itemID="{460E3C99-3081-4DBC-B3B2-0C4091352814}">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FB61E6AE-C153-44BF-B404-B54F7FFC09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70ff9d-b947-4b4b-8f3c-4765bb06bc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19807FF-011C-4BEF-979D-3FE96825EBD4}">
  <ds:schemaRefs>
    <ds:schemaRef ds:uri="http://schemas.microsoft.com/sharepoint/v3/contenttype/forms"/>
  </ds:schemaRefs>
</ds:datastoreItem>
</file>

<file path=docMetadata/LabelInfo.xml><?xml version="1.0" encoding="utf-8"?>
<clbl:labelList xmlns:clbl="http://schemas.microsoft.com/office/2020/mipLabelMetadata">
  <clbl:label id="{fbd41ebe-fca6-4f2c-aecb-bf3a17e72416}" enabled="1" method="Privileged" siteId="{bf346810-9c7d-43de-a872-24a2ef3995a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34</vt:i4>
      </vt:variant>
    </vt:vector>
  </HeadingPairs>
  <TitlesOfParts>
    <vt:vector size="42" baseType="lpstr">
      <vt:lpstr>Title</vt:lpstr>
      <vt:lpstr>Part 1</vt:lpstr>
      <vt:lpstr>Part 2</vt:lpstr>
      <vt:lpstr>Part 2 DA Summary</vt:lpstr>
      <vt:lpstr>Part 3</vt:lpstr>
      <vt:lpstr>Part 4</vt:lpstr>
      <vt:lpstr>Part 5</vt:lpstr>
      <vt:lpstr>Main Validation</vt:lpstr>
      <vt:lpstr>Adj_factor</vt:lpstr>
      <vt:lpstr>Adj_factor_supp</vt:lpstr>
      <vt:lpstr>CONTACT</vt:lpstr>
      <vt:lpstr>Import_LA_Code</vt:lpstr>
      <vt:lpstr>Import_LA_Name</vt:lpstr>
      <vt:lpstr>Local_Share_Total</vt:lpstr>
      <vt:lpstr>MHCLG_CONTROL</vt:lpstr>
      <vt:lpstr>Data!Print_Area</vt:lpstr>
      <vt:lpstr>'Main Validation'!Print_Area</vt:lpstr>
      <vt:lpstr>'Part 1'!Print_Area</vt:lpstr>
      <vt:lpstr>'Part 2'!Print_Area</vt:lpstr>
      <vt:lpstr>'Part 2 DA Summary'!Print_Area</vt:lpstr>
      <vt:lpstr>'Part 3'!Print_Area</vt:lpstr>
      <vt:lpstr>'Part 4'!Print_Area</vt:lpstr>
      <vt:lpstr>'Part 5'!Print_Area</vt:lpstr>
      <vt:lpstr>Title!Print_Area</vt:lpstr>
      <vt:lpstr>Data!Print_Titles</vt:lpstr>
      <vt:lpstr>'Main Validation'!Print_Titles</vt:lpstr>
      <vt:lpstr>'Part 1'!Print_Titles</vt:lpstr>
      <vt:lpstr>'Part 2 DA Summary'!Print_Titles</vt:lpstr>
      <vt:lpstr>'Part 3'!Print_Titles</vt:lpstr>
      <vt:lpstr>'Part 4'!Print_Titles</vt:lpstr>
      <vt:lpstr>'Part 5'!Print_Titles</vt:lpstr>
      <vt:lpstr>Ref_LA_Codes</vt:lpstr>
      <vt:lpstr>Ref_LA_Codes_2</vt:lpstr>
      <vt:lpstr>SBRR_supp</vt:lpstr>
      <vt:lpstr>SBRR_supp_hist</vt:lpstr>
      <vt:lpstr>small_share_baa</vt:lpstr>
      <vt:lpstr>small_share_da</vt:lpstr>
      <vt:lpstr>small_share_total</vt:lpstr>
      <vt:lpstr>standard_share_baa</vt:lpstr>
      <vt:lpstr>standard_share_da</vt:lpstr>
      <vt:lpstr>standard_share_total</vt:lpstr>
      <vt:lpstr>TierSplit!tiersplit</vt:lpstr>
    </vt:vector>
  </TitlesOfParts>
  <Company>DCLG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LGF data collection</dc:creator>
  <cp:lastModifiedBy>George McAulay</cp:lastModifiedBy>
  <cp:lastPrinted>2025-03-04T11:12:57Z</cp:lastPrinted>
  <dcterms:created xsi:type="dcterms:W3CDTF">2013-07-12T16:47:25Z</dcterms:created>
  <dcterms:modified xsi:type="dcterms:W3CDTF">2025-04-23T15:18:04Z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877e084a-fd37-4c1d-ad32-ee351163fd9d</vt:lpwstr>
  </property>
  <property fmtid="{D5CDD505-2E9C-101B-9397-08002B2CF9AE}" pid="3" name="bjSaver">
    <vt:lpwstr>SVjBpobaL+4gAz7z8D7JV7E+GGnzbGNZ</vt:lpwstr>
  </property>
  <property fmtid="{D5CDD505-2E9C-101B-9397-08002B2CF9AE}" pid="4" name="_NewReviewCycle">
    <vt:lpwstr/>
  </property>
  <property fmtid="{D5CDD505-2E9C-101B-9397-08002B2CF9AE}" pid="5" name="bjDocumentSecurityLabel">
    <vt:lpwstr>No Marking</vt:lpwstr>
  </property>
  <property fmtid="{D5CDD505-2E9C-101B-9397-08002B2CF9AE}" pid="6" name="ContentTypeId">
    <vt:lpwstr>0x01010005B58ED94FC02D47B8BEEC44F60DD450</vt:lpwstr>
  </property>
</Properties>
</file>